
<file path=[Content_Types].xml><?xml version="1.0" encoding="utf-8"?>
<Types xmlns="http://schemas.openxmlformats.org/package/2006/content-types">
  <Override PartName="/xl/worksheets/sheet24.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vbaProject.bin" ContentType="application/vnd.ms-office.vbaProject"/>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worksheets/sheet29.xml" ContentType="application/vnd.openxmlformats-officedocument.spreadsheetml.workshee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worksheets/sheet18.xml" ContentType="application/vnd.openxmlformats-officedocument.spreadsheetml.worksheet+xml"/>
  <Override PartName="/xl/worksheets/sheet27.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harts/chart3.xml" ContentType="application/vnd.openxmlformats-officedocument.drawingml.chart+xml"/>
  <Override PartName="/xl/drawings/drawing5.xml" ContentType="application/vnd.openxmlformats-officedocument.drawing+xml"/>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harts/chart39.xml" ContentType="application/vnd.openxmlformats-officedocument.drawingml.chart+xml"/>
  <Override PartName="/xl/charts/chart48.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Default Extension="vml" ContentType="application/vnd.openxmlformats-officedocument.vmlDrawing"/>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codeName="{B7FE6334-C1A2-E50D-BD3D-5F4D41BBC2E3}"/>
  <workbookPr updateLinks="never" codeName="ThisWorkbook" defaultThemeVersion="124226"/>
  <bookViews>
    <workbookView xWindow="120" yWindow="135" windowWidth="15135" windowHeight="8025" tabRatio="599"/>
  </bookViews>
  <sheets>
    <sheet name="CoverPage" sheetId="47" r:id="rId1"/>
    <sheet name="PopulationData" sheetId="42" r:id="rId2"/>
    <sheet name="LabourForceAssumption" sheetId="23" r:id="rId3"/>
    <sheet name="EconomicAssumptions" sheetId="39" r:id="rId4"/>
    <sheet name="BenefitAssumptions" sheetId="43" r:id="rId5"/>
    <sheet name="Poverty" sheetId="53" r:id="rId6"/>
    <sheet name="ResultsTables" sheetId="45" r:id="rId7"/>
    <sheet name="GraphsInputs" sheetId="2" r:id="rId8"/>
    <sheet name="ResultsGraphs" sheetId="46" r:id="rId9"/>
    <sheet name="Poverty_calc" sheetId="52" r:id="rId10"/>
    <sheet name="BenefitCalculations" sheetId="44" r:id="rId11"/>
    <sheet name="BenefitCalculations2" sheetId="48" r:id="rId12"/>
    <sheet name="BenefitCalculations3" sheetId="50" r:id="rId13"/>
    <sheet name="LaborForceAggregates" sheetId="38" r:id="rId14"/>
    <sheet name="Macroeconomics" sheetId="40" r:id="rId15"/>
    <sheet name="NationalBudget" sheetId="41" r:id="rId16"/>
    <sheet name="NationalBudget2" sheetId="49" r:id="rId17"/>
    <sheet name="NationalBudget3" sheetId="51" r:id="rId18"/>
    <sheet name="MaleSingleAge" sheetId="21" r:id="rId19"/>
    <sheet name="FemaleSingleAge" sheetId="9" r:id="rId20"/>
    <sheet name="PopSingleAge" sheetId="11" r:id="rId21"/>
    <sheet name="ParticipationMaleRate" sheetId="24" r:id="rId22"/>
    <sheet name="ParticipationFemaleRate" sheetId="25" r:id="rId23"/>
    <sheet name="LaborForceMale" sheetId="26" r:id="rId24"/>
    <sheet name="LaborForceFemale" sheetId="27" r:id="rId25"/>
    <sheet name="LaborForceTotal" sheetId="28" r:id="rId26"/>
    <sheet name="UnemploymentMaleRate" sheetId="30" r:id="rId27"/>
    <sheet name="UnemploymentFemaleRate" sheetId="31" r:id="rId28"/>
    <sheet name="UnemployedMale" sheetId="32" r:id="rId29"/>
    <sheet name="UnemployedFemale" sheetId="33" r:id="rId30"/>
    <sheet name="UnemployedTotal" sheetId="34" r:id="rId31"/>
    <sheet name="EmployedMale" sheetId="35" r:id="rId32"/>
    <sheet name="EmployedFemale" sheetId="36" r:id="rId33"/>
    <sheet name="EmployedTotal" sheetId="37" r:id="rId34"/>
  </sheets>
  <externalReferences>
    <externalReference r:id="rId35"/>
  </externalReferences>
  <definedNames>
    <definedName name="__123Graph_X" localSheetId="11" hidden="1">#REF!</definedName>
    <definedName name="__123Graph_X" localSheetId="12" hidden="1">#REF!</definedName>
    <definedName name="__123Graph_X" localSheetId="16" hidden="1">#REF!</definedName>
    <definedName name="__123Graph_X" localSheetId="17" hidden="1">#REF!</definedName>
    <definedName name="__123Graph_X" hidden="1">#REF!</definedName>
    <definedName name="_Regression_Int" hidden="1">1</definedName>
    <definedName name="BenefitCalculations3" localSheetId="17" hidden="1">#REF!</definedName>
    <definedName name="BenefitCalculations3" hidden="1">#REF!</definedName>
    <definedName name="NationalBudget3" hidden="1">#REF!</definedName>
  </definedNames>
  <calcPr calcId="125725"/>
</workbook>
</file>

<file path=xl/calcChain.xml><?xml version="1.0" encoding="utf-8"?>
<calcChain xmlns="http://schemas.openxmlformats.org/spreadsheetml/2006/main">
  <c r="AH26" i="52"/>
  <c r="K12" i="53"/>
  <c r="AI56" i="44"/>
  <c r="AH56"/>
  <c r="AD7" i="41"/>
  <c r="AF1"/>
  <c r="AH25" i="52"/>
  <c r="AG10"/>
  <c r="AG19" s="1"/>
  <c r="AG9"/>
  <c r="AG18" s="1"/>
  <c r="BL2"/>
  <c r="BM2"/>
  <c r="BN2"/>
  <c r="BO2"/>
  <c r="BP2"/>
  <c r="BQ2"/>
  <c r="BR2"/>
  <c r="BS2"/>
  <c r="BT2"/>
  <c r="AO2"/>
  <c r="AP2"/>
  <c r="AQ2"/>
  <c r="AR2"/>
  <c r="AS2"/>
  <c r="AT2"/>
  <c r="AU2"/>
  <c r="AV2"/>
  <c r="AW2"/>
  <c r="AX2"/>
  <c r="AY2"/>
  <c r="AZ2"/>
  <c r="BA2"/>
  <c r="BB2"/>
  <c r="BC2"/>
  <c r="BD2"/>
  <c r="BE2"/>
  <c r="BF2"/>
  <c r="BG2"/>
  <c r="BH2"/>
  <c r="BI2"/>
  <c r="BJ2"/>
  <c r="BK2"/>
  <c r="C2"/>
  <c r="D2"/>
  <c r="E2"/>
  <c r="F2"/>
  <c r="G2"/>
  <c r="H2"/>
  <c r="I2"/>
  <c r="J2"/>
  <c r="K2"/>
  <c r="L2"/>
  <c r="M2"/>
  <c r="N2"/>
  <c r="O2"/>
  <c r="P2"/>
  <c r="Q2"/>
  <c r="R2"/>
  <c r="S2"/>
  <c r="T2"/>
  <c r="U2"/>
  <c r="V2"/>
  <c r="W2"/>
  <c r="X2"/>
  <c r="Y2"/>
  <c r="Z2"/>
  <c r="AA2"/>
  <c r="AB2"/>
  <c r="AC2"/>
  <c r="AC1" s="1"/>
  <c r="AC22" s="1"/>
  <c r="AD2"/>
  <c r="AD1" s="1"/>
  <c r="AE2"/>
  <c r="AE1" s="1"/>
  <c r="AF2"/>
  <c r="AF1" s="1"/>
  <c r="AF22" s="1"/>
  <c r="AG22" s="1"/>
  <c r="AH22" s="1"/>
  <c r="AI22" s="1"/>
  <c r="AJ22" s="1"/>
  <c r="AK22" s="1"/>
  <c r="AG2"/>
  <c r="AH2"/>
  <c r="AI2"/>
  <c r="AJ2"/>
  <c r="AK2"/>
  <c r="AL2"/>
  <c r="AM2"/>
  <c r="AN2"/>
  <c r="B2"/>
  <c r="A10" i="45"/>
  <c r="F71" i="43"/>
  <c r="E59"/>
  <c r="K25" i="39"/>
  <c r="A162" i="45"/>
  <c r="A231" s="1"/>
  <c r="A116"/>
  <c r="A185" s="1"/>
  <c r="A125"/>
  <c r="A194" s="1"/>
  <c r="A134"/>
  <c r="A203" s="1"/>
  <c r="A143"/>
  <c r="A212" s="1"/>
  <c r="A152"/>
  <c r="A221" s="1"/>
  <c r="A153"/>
  <c r="A222" s="1"/>
  <c r="A115"/>
  <c r="A184" s="1"/>
  <c r="AZ39" i="51"/>
  <c r="AZ38"/>
  <c r="AZ37"/>
  <c r="AZ32"/>
  <c r="AZ31"/>
  <c r="AZ30"/>
  <c r="AZ29"/>
  <c r="B14"/>
  <c r="B6"/>
  <c r="B5"/>
  <c r="B11" s="1"/>
  <c r="AZ240" i="50"/>
  <c r="AK240"/>
  <c r="AG240"/>
  <c r="AG241" s="1"/>
  <c r="AZ235"/>
  <c r="AK235"/>
  <c r="AG235"/>
  <c r="AZ234"/>
  <c r="AK234"/>
  <c r="AG234"/>
  <c r="AZ222"/>
  <c r="AK222"/>
  <c r="AG222"/>
  <c r="AG223" s="1"/>
  <c r="AZ218"/>
  <c r="AK218"/>
  <c r="AG218"/>
  <c r="AZ217"/>
  <c r="AK217"/>
  <c r="AG217"/>
  <c r="AZ205"/>
  <c r="AK205"/>
  <c r="AG205"/>
  <c r="AG206" s="1"/>
  <c r="AZ201"/>
  <c r="AK201"/>
  <c r="AG201"/>
  <c r="AZ200"/>
  <c r="AK200"/>
  <c r="AG200"/>
  <c r="AZ169"/>
  <c r="AK169"/>
  <c r="AG169"/>
  <c r="AZ164"/>
  <c r="AK164"/>
  <c r="AG164"/>
  <c r="AZ163"/>
  <c r="AK163"/>
  <c r="AG163"/>
  <c r="AZ148"/>
  <c r="AK148"/>
  <c r="AG148"/>
  <c r="AG149" s="1"/>
  <c r="AZ143"/>
  <c r="AK143"/>
  <c r="AG143"/>
  <c r="AZ142"/>
  <c r="AK142"/>
  <c r="AG142"/>
  <c r="AZ129"/>
  <c r="AK129"/>
  <c r="AG129"/>
  <c r="AG130" s="1"/>
  <c r="AZ122"/>
  <c r="AY122"/>
  <c r="AX122"/>
  <c r="AW122"/>
  <c r="AV122"/>
  <c r="AU122"/>
  <c r="AT122"/>
  <c r="AS122"/>
  <c r="AR122"/>
  <c r="AQ122"/>
  <c r="AP122"/>
  <c r="AO122"/>
  <c r="AN122"/>
  <c r="AM122"/>
  <c r="AL122"/>
  <c r="AK122"/>
  <c r="AJ122"/>
  <c r="AI122"/>
  <c r="AH122"/>
  <c r="AG122"/>
  <c r="AZ110"/>
  <c r="AK110"/>
  <c r="AG110"/>
  <c r="AG111" s="1"/>
  <c r="AZ90"/>
  <c r="AY90"/>
  <c r="AX90"/>
  <c r="AW90"/>
  <c r="AV90"/>
  <c r="AU90"/>
  <c r="AT90"/>
  <c r="AS90"/>
  <c r="AR90"/>
  <c r="AQ90"/>
  <c r="AP90"/>
  <c r="AO90"/>
  <c r="AN90"/>
  <c r="AM90"/>
  <c r="AL90"/>
  <c r="AK90"/>
  <c r="AJ90"/>
  <c r="AI90"/>
  <c r="AH90"/>
  <c r="AG90"/>
  <c r="AZ87"/>
  <c r="AK87"/>
  <c r="AG87"/>
  <c r="AG88" s="1"/>
  <c r="AZ80"/>
  <c r="AZ81" s="1"/>
  <c r="AZ82" s="1"/>
  <c r="AK80"/>
  <c r="AG80"/>
  <c r="AZ68"/>
  <c r="AK68"/>
  <c r="AG68"/>
  <c r="AG69" s="1"/>
  <c r="AZ61"/>
  <c r="AZ62" s="1"/>
  <c r="AZ63" s="1"/>
  <c r="AK61"/>
  <c r="AK62" s="1"/>
  <c r="AK63" s="1"/>
  <c r="AG61"/>
  <c r="AG62" s="1"/>
  <c r="AG63" s="1"/>
  <c r="AZ2"/>
  <c r="AY2"/>
  <c r="AX2"/>
  <c r="AW2"/>
  <c r="AV2"/>
  <c r="AU2"/>
  <c r="AT2"/>
  <c r="AS2"/>
  <c r="AR2"/>
  <c r="AQ2"/>
  <c r="AP2"/>
  <c r="AO2"/>
  <c r="AN2"/>
  <c r="AM2"/>
  <c r="AL2"/>
  <c r="AK2"/>
  <c r="AJ2"/>
  <c r="AI2"/>
  <c r="AH2"/>
  <c r="AG2"/>
  <c r="AF2"/>
  <c r="AE2"/>
  <c r="AD2"/>
  <c r="AC2"/>
  <c r="AB2"/>
  <c r="AA2"/>
  <c r="Z2"/>
  <c r="Y2"/>
  <c r="X2"/>
  <c r="W2"/>
  <c r="V2"/>
  <c r="U2"/>
  <c r="T2"/>
  <c r="S2"/>
  <c r="R2"/>
  <c r="Q2"/>
  <c r="P2"/>
  <c r="O2"/>
  <c r="N2"/>
  <c r="M2"/>
  <c r="L2"/>
  <c r="K2"/>
  <c r="J2"/>
  <c r="I2"/>
  <c r="H2"/>
  <c r="G2"/>
  <c r="F2"/>
  <c r="E2"/>
  <c r="D2"/>
  <c r="C2"/>
  <c r="B2"/>
  <c r="AZ39" i="49"/>
  <c r="AZ38"/>
  <c r="AZ37"/>
  <c r="AZ32"/>
  <c r="AZ31"/>
  <c r="AZ30"/>
  <c r="AZ29"/>
  <c r="B14"/>
  <c r="B6"/>
  <c r="B5"/>
  <c r="B11" s="1"/>
  <c r="AZ240" i="48"/>
  <c r="AK240"/>
  <c r="AG240"/>
  <c r="AG241" s="1"/>
  <c r="AZ235"/>
  <c r="AK235"/>
  <c r="AG235"/>
  <c r="AZ234"/>
  <c r="AK234"/>
  <c r="AG234"/>
  <c r="AZ222"/>
  <c r="AK222"/>
  <c r="AG222"/>
  <c r="AG223" s="1"/>
  <c r="AG229" i="45" s="1"/>
  <c r="AZ218" i="48"/>
  <c r="AK218"/>
  <c r="AG218"/>
  <c r="AZ217"/>
  <c r="AK217"/>
  <c r="AG217"/>
  <c r="AZ205"/>
  <c r="AK205"/>
  <c r="AG205"/>
  <c r="AG206" s="1"/>
  <c r="AG228" i="45" s="1"/>
  <c r="AZ201" i="48"/>
  <c r="AK201"/>
  <c r="AG201"/>
  <c r="AZ200"/>
  <c r="AK200"/>
  <c r="AG200"/>
  <c r="AZ169"/>
  <c r="AK169"/>
  <c r="AG169"/>
  <c r="AG170" s="1"/>
  <c r="AZ164"/>
  <c r="AK164"/>
  <c r="AG164"/>
  <c r="AZ163"/>
  <c r="AK163"/>
  <c r="AG163"/>
  <c r="AZ148"/>
  <c r="AK148"/>
  <c r="AG148"/>
  <c r="AG149" s="1"/>
  <c r="AZ143"/>
  <c r="AK143"/>
  <c r="AG143"/>
  <c r="AZ142"/>
  <c r="AK142"/>
  <c r="AG142"/>
  <c r="AZ129"/>
  <c r="AK129"/>
  <c r="AG129"/>
  <c r="AG130" s="1"/>
  <c r="AZ122"/>
  <c r="AY122"/>
  <c r="AX122"/>
  <c r="AW122"/>
  <c r="AV122"/>
  <c r="AU122"/>
  <c r="AT122"/>
  <c r="AS122"/>
  <c r="AR122"/>
  <c r="AQ122"/>
  <c r="AP122"/>
  <c r="AO122"/>
  <c r="AN122"/>
  <c r="AM122"/>
  <c r="AL122"/>
  <c r="AK122"/>
  <c r="AJ122"/>
  <c r="AI122"/>
  <c r="AH122"/>
  <c r="AG122"/>
  <c r="AZ110"/>
  <c r="AK110"/>
  <c r="AG110"/>
  <c r="AG111" s="1"/>
  <c r="AZ90"/>
  <c r="AY90"/>
  <c r="AX90"/>
  <c r="AW90"/>
  <c r="AV90"/>
  <c r="AU90"/>
  <c r="AT90"/>
  <c r="AS90"/>
  <c r="AR90"/>
  <c r="AQ90"/>
  <c r="AP90"/>
  <c r="AO90"/>
  <c r="AN90"/>
  <c r="AM90"/>
  <c r="AL90"/>
  <c r="AK90"/>
  <c r="AJ90"/>
  <c r="AI90"/>
  <c r="AH90"/>
  <c r="AG90"/>
  <c r="AZ87"/>
  <c r="AK87"/>
  <c r="AG87"/>
  <c r="AG88" s="1"/>
  <c r="AZ80"/>
  <c r="AZ81" s="1"/>
  <c r="AZ82" s="1"/>
  <c r="AK80"/>
  <c r="AK81" s="1"/>
  <c r="AK82" s="1"/>
  <c r="AG80"/>
  <c r="AG81" s="1"/>
  <c r="AG82" s="1"/>
  <c r="AZ68"/>
  <c r="AK68"/>
  <c r="AG68"/>
  <c r="AG69" s="1"/>
  <c r="AZ61"/>
  <c r="AZ62" s="1"/>
  <c r="AZ63" s="1"/>
  <c r="AK61"/>
  <c r="AK62" s="1"/>
  <c r="AK63" s="1"/>
  <c r="AG61"/>
  <c r="AG62" s="1"/>
  <c r="AG63" s="1"/>
  <c r="AZ2"/>
  <c r="AY2"/>
  <c r="AX2"/>
  <c r="AW2"/>
  <c r="AV2"/>
  <c r="AU2"/>
  <c r="AT2"/>
  <c r="AS2"/>
  <c r="AR2"/>
  <c r="AQ2"/>
  <c r="AP2"/>
  <c r="AO2"/>
  <c r="AN2"/>
  <c r="AM2"/>
  <c r="AL2"/>
  <c r="AK2"/>
  <c r="AJ2"/>
  <c r="AI2"/>
  <c r="AH2"/>
  <c r="AG2"/>
  <c r="AF2"/>
  <c r="AE2"/>
  <c r="AD2"/>
  <c r="AC2"/>
  <c r="AB2"/>
  <c r="AA2"/>
  <c r="Z2"/>
  <c r="Y2"/>
  <c r="X2"/>
  <c r="W2"/>
  <c r="V2"/>
  <c r="U2"/>
  <c r="T2"/>
  <c r="S2"/>
  <c r="R2"/>
  <c r="Q2"/>
  <c r="P2"/>
  <c r="O2"/>
  <c r="N2"/>
  <c r="M2"/>
  <c r="L2"/>
  <c r="K2"/>
  <c r="J2"/>
  <c r="I2"/>
  <c r="H2"/>
  <c r="G2"/>
  <c r="F2"/>
  <c r="E2"/>
  <c r="D2"/>
  <c r="C2"/>
  <c r="B2"/>
  <c r="A37" i="40"/>
  <c r="B37"/>
  <c r="C37"/>
  <c r="D37"/>
  <c r="E37"/>
  <c r="F37"/>
  <c r="G37"/>
  <c r="H37"/>
  <c r="I37"/>
  <c r="J37"/>
  <c r="K37"/>
  <c r="L37"/>
  <c r="M37"/>
  <c r="N37"/>
  <c r="O37"/>
  <c r="P37"/>
  <c r="Q37"/>
  <c r="R37"/>
  <c r="S37"/>
  <c r="T37"/>
  <c r="U37"/>
  <c r="V37"/>
  <c r="W37"/>
  <c r="X37"/>
  <c r="Y37"/>
  <c r="Z37"/>
  <c r="A38"/>
  <c r="B38"/>
  <c r="C38"/>
  <c r="D38"/>
  <c r="E38"/>
  <c r="F38"/>
  <c r="G38"/>
  <c r="H38"/>
  <c r="I38"/>
  <c r="J38"/>
  <c r="K38"/>
  <c r="L38"/>
  <c r="M38"/>
  <c r="N38"/>
  <c r="O38"/>
  <c r="P38"/>
  <c r="Q38"/>
  <c r="R38"/>
  <c r="S38"/>
  <c r="T38"/>
  <c r="U38"/>
  <c r="V38"/>
  <c r="W38"/>
  <c r="X38"/>
  <c r="Y38"/>
  <c r="Z38"/>
  <c r="A39"/>
  <c r="B39"/>
  <c r="C39"/>
  <c r="D39"/>
  <c r="E39"/>
  <c r="F39"/>
  <c r="G39"/>
  <c r="H39"/>
  <c r="I39"/>
  <c r="J39"/>
  <c r="K39"/>
  <c r="L39"/>
  <c r="M39"/>
  <c r="N39"/>
  <c r="O39"/>
  <c r="P39"/>
  <c r="Q39"/>
  <c r="R39"/>
  <c r="S39"/>
  <c r="T39"/>
  <c r="U39"/>
  <c r="V39"/>
  <c r="W39"/>
  <c r="X39"/>
  <c r="Y39"/>
  <c r="Z39"/>
  <c r="A40"/>
  <c r="B40"/>
  <c r="C40"/>
  <c r="D40"/>
  <c r="E40"/>
  <c r="F40"/>
  <c r="G40"/>
  <c r="H40"/>
  <c r="I40"/>
  <c r="J40"/>
  <c r="K40"/>
  <c r="L40"/>
  <c r="M40"/>
  <c r="N40"/>
  <c r="O40"/>
  <c r="P40"/>
  <c r="Q40"/>
  <c r="R40"/>
  <c r="S40"/>
  <c r="T40"/>
  <c r="U40"/>
  <c r="V40"/>
  <c r="W40"/>
  <c r="X40"/>
  <c r="Y40"/>
  <c r="Z40"/>
  <c r="AA40"/>
  <c r="A41"/>
  <c r="B41"/>
  <c r="C41"/>
  <c r="D41"/>
  <c r="E41"/>
  <c r="F41"/>
  <c r="G41"/>
  <c r="H41"/>
  <c r="I41"/>
  <c r="J41"/>
  <c r="K41"/>
  <c r="L41"/>
  <c r="M41"/>
  <c r="N41"/>
  <c r="O41"/>
  <c r="P41"/>
  <c r="Q41"/>
  <c r="R41"/>
  <c r="S41"/>
  <c r="T41"/>
  <c r="U41"/>
  <c r="V41"/>
  <c r="W41"/>
  <c r="X41"/>
  <c r="Y41"/>
  <c r="Z41"/>
  <c r="AA41"/>
  <c r="A42"/>
  <c r="B42"/>
  <c r="C42"/>
  <c r="D42"/>
  <c r="E42"/>
  <c r="F42"/>
  <c r="G42"/>
  <c r="H42"/>
  <c r="I42"/>
  <c r="J42"/>
  <c r="K42"/>
  <c r="L42"/>
  <c r="M42"/>
  <c r="N42"/>
  <c r="O42"/>
  <c r="P42"/>
  <c r="Q42"/>
  <c r="R42"/>
  <c r="S42"/>
  <c r="T42"/>
  <c r="U42"/>
  <c r="V42"/>
  <c r="W42"/>
  <c r="X42"/>
  <c r="Y42"/>
  <c r="Z42"/>
  <c r="A43"/>
  <c r="B43"/>
  <c r="C43"/>
  <c r="D43"/>
  <c r="E43"/>
  <c r="F43"/>
  <c r="G43"/>
  <c r="H43"/>
  <c r="I43"/>
  <c r="J43"/>
  <c r="K43"/>
  <c r="L43"/>
  <c r="M43"/>
  <c r="N43"/>
  <c r="O43"/>
  <c r="P43"/>
  <c r="Q43"/>
  <c r="R43"/>
  <c r="S43"/>
  <c r="T43"/>
  <c r="U43"/>
  <c r="V43"/>
  <c r="W43"/>
  <c r="X43"/>
  <c r="Y43"/>
  <c r="Z43"/>
  <c r="AA43"/>
  <c r="A44"/>
  <c r="B44"/>
  <c r="C44"/>
  <c r="D44"/>
  <c r="E44"/>
  <c r="F44"/>
  <c r="G44"/>
  <c r="H44"/>
  <c r="I44"/>
  <c r="J44"/>
  <c r="K44"/>
  <c r="L44"/>
  <c r="M44"/>
  <c r="N44"/>
  <c r="O44"/>
  <c r="P44"/>
  <c r="Q44"/>
  <c r="R44"/>
  <c r="S44"/>
  <c r="T44"/>
  <c r="U44"/>
  <c r="V44"/>
  <c r="W44"/>
  <c r="X44"/>
  <c r="Y44"/>
  <c r="Z44"/>
  <c r="A45"/>
  <c r="B45"/>
  <c r="C45"/>
  <c r="D45"/>
  <c r="E45"/>
  <c r="F45"/>
  <c r="G45"/>
  <c r="H45"/>
  <c r="I45"/>
  <c r="J45"/>
  <c r="K45"/>
  <c r="L45"/>
  <c r="M45"/>
  <c r="N45"/>
  <c r="O45"/>
  <c r="P45"/>
  <c r="Q45"/>
  <c r="R45"/>
  <c r="S45"/>
  <c r="T45"/>
  <c r="U45"/>
  <c r="V45"/>
  <c r="W45"/>
  <c r="X45"/>
  <c r="Y45"/>
  <c r="Z45"/>
  <c r="A46"/>
  <c r="B46"/>
  <c r="C46"/>
  <c r="D46"/>
  <c r="E46"/>
  <c r="F46"/>
  <c r="G46"/>
  <c r="H46"/>
  <c r="I46"/>
  <c r="J46"/>
  <c r="K46"/>
  <c r="L46"/>
  <c r="M46"/>
  <c r="N46"/>
  <c r="O46"/>
  <c r="P46"/>
  <c r="Q46"/>
  <c r="R46"/>
  <c r="S46"/>
  <c r="T46"/>
  <c r="U46"/>
  <c r="V46"/>
  <c r="W46"/>
  <c r="X46"/>
  <c r="Y46"/>
  <c r="Z46"/>
  <c r="A47"/>
  <c r="B47"/>
  <c r="C47"/>
  <c r="D47"/>
  <c r="E47"/>
  <c r="F47"/>
  <c r="G47"/>
  <c r="H47"/>
  <c r="I47"/>
  <c r="J47"/>
  <c r="K47"/>
  <c r="L47"/>
  <c r="M47"/>
  <c r="N47"/>
  <c r="O47"/>
  <c r="P47"/>
  <c r="Q47"/>
  <c r="R47"/>
  <c r="S47"/>
  <c r="T47"/>
  <c r="U47"/>
  <c r="V47"/>
  <c r="W47"/>
  <c r="X47"/>
  <c r="Y47"/>
  <c r="Z47"/>
  <c r="A48"/>
  <c r="B48"/>
  <c r="C48"/>
  <c r="D48"/>
  <c r="E48"/>
  <c r="F48"/>
  <c r="G48"/>
  <c r="H48"/>
  <c r="I48"/>
  <c r="J48"/>
  <c r="K48"/>
  <c r="L48"/>
  <c r="M48"/>
  <c r="N48"/>
  <c r="O48"/>
  <c r="P48"/>
  <c r="Q48"/>
  <c r="R48"/>
  <c r="S48"/>
  <c r="T48"/>
  <c r="U48"/>
  <c r="V48"/>
  <c r="W48"/>
  <c r="X48"/>
  <c r="Y48"/>
  <c r="Z48"/>
  <c r="A49"/>
  <c r="B49"/>
  <c r="C49"/>
  <c r="D49"/>
  <c r="E49"/>
  <c r="F49"/>
  <c r="G49"/>
  <c r="H49"/>
  <c r="I49"/>
  <c r="J49"/>
  <c r="K49"/>
  <c r="L49"/>
  <c r="M49"/>
  <c r="N49"/>
  <c r="O49"/>
  <c r="P49"/>
  <c r="Q49"/>
  <c r="R49"/>
  <c r="S49"/>
  <c r="T49"/>
  <c r="U49"/>
  <c r="V49"/>
  <c r="W49"/>
  <c r="X49"/>
  <c r="Y49"/>
  <c r="Z49"/>
  <c r="B36"/>
  <c r="C36"/>
  <c r="D36"/>
  <c r="E36"/>
  <c r="F36"/>
  <c r="G36"/>
  <c r="H36"/>
  <c r="I36"/>
  <c r="J36"/>
  <c r="K36"/>
  <c r="L36"/>
  <c r="M36"/>
  <c r="N36"/>
  <c r="O36"/>
  <c r="P36"/>
  <c r="Q36"/>
  <c r="R36"/>
  <c r="S36"/>
  <c r="T36"/>
  <c r="U36"/>
  <c r="V36"/>
  <c r="W36"/>
  <c r="X36"/>
  <c r="Y36"/>
  <c r="Z36"/>
  <c r="A36"/>
  <c r="AK11"/>
  <c r="AA24"/>
  <c r="AA25"/>
  <c r="AA27"/>
  <c r="B20"/>
  <c r="C20"/>
  <c r="D20"/>
  <c r="E20"/>
  <c r="F20"/>
  <c r="G20"/>
  <c r="H20"/>
  <c r="I20"/>
  <c r="J20"/>
  <c r="K20"/>
  <c r="L20"/>
  <c r="M20"/>
  <c r="N20"/>
  <c r="O20"/>
  <c r="P20"/>
  <c r="Q20"/>
  <c r="R20"/>
  <c r="S20"/>
  <c r="T20"/>
  <c r="U20"/>
  <c r="V20"/>
  <c r="W20"/>
  <c r="X20"/>
  <c r="Y20"/>
  <c r="Z20"/>
  <c r="A21"/>
  <c r="A22"/>
  <c r="A23"/>
  <c r="A24"/>
  <c r="A25"/>
  <c r="A26"/>
  <c r="A27"/>
  <c r="A28"/>
  <c r="A29"/>
  <c r="A30"/>
  <c r="A31"/>
  <c r="A32"/>
  <c r="A33"/>
  <c r="A20"/>
  <c r="P25" i="39"/>
  <c r="AZ44" i="40" s="1"/>
  <c r="AZ43" s="1"/>
  <c r="AP28"/>
  <c r="D24" i="39"/>
  <c r="AH90" i="44"/>
  <c r="AI90"/>
  <c r="AJ90"/>
  <c r="AK90"/>
  <c r="AL90"/>
  <c r="AM90"/>
  <c r="AN90"/>
  <c r="AO90"/>
  <c r="AP90"/>
  <c r="AQ90"/>
  <c r="AR90"/>
  <c r="AS90"/>
  <c r="AT90"/>
  <c r="AU90"/>
  <c r="AV90"/>
  <c r="AW90"/>
  <c r="AX90"/>
  <c r="AY90"/>
  <c r="AZ90"/>
  <c r="AG90"/>
  <c r="F81" i="43"/>
  <c r="F80"/>
  <c r="F79"/>
  <c r="F77"/>
  <c r="F76"/>
  <c r="F40"/>
  <c r="F25"/>
  <c r="F24"/>
  <c r="F107"/>
  <c r="F70"/>
  <c r="F51"/>
  <c r="F21"/>
  <c r="F10"/>
  <c r="G105"/>
  <c r="E105"/>
  <c r="F59"/>
  <c r="E48"/>
  <c r="E47"/>
  <c r="F47" s="1"/>
  <c r="G36"/>
  <c r="E36"/>
  <c r="AS72" i="2"/>
  <c r="AD54"/>
  <c r="L48" i="38"/>
  <c r="L49"/>
  <c r="L50"/>
  <c r="L51"/>
  <c r="A19" i="45"/>
  <c r="A28" s="1"/>
  <c r="A37" s="1"/>
  <c r="A47" s="1"/>
  <c r="A56" s="1"/>
  <c r="A66" s="1"/>
  <c r="A75" s="1"/>
  <c r="A84" s="1"/>
  <c r="A93" s="1"/>
  <c r="AK169" i="44"/>
  <c r="AZ169"/>
  <c r="AG169"/>
  <c r="AG170" s="1"/>
  <c r="AZ164"/>
  <c r="AZ163"/>
  <c r="AK164"/>
  <c r="AK163"/>
  <c r="AG164"/>
  <c r="AG163"/>
  <c r="AZ240"/>
  <c r="AK240"/>
  <c r="AG240"/>
  <c r="AZ222"/>
  <c r="AK222"/>
  <c r="AG222"/>
  <c r="AZ205"/>
  <c r="AK205"/>
  <c r="AG205"/>
  <c r="AG206" s="1"/>
  <c r="AG48" i="45" s="1"/>
  <c r="AZ148" i="44"/>
  <c r="AK148"/>
  <c r="AG148"/>
  <c r="AG149" s="1"/>
  <c r="AZ129"/>
  <c r="AK129"/>
  <c r="AG129"/>
  <c r="AZ110"/>
  <c r="AK110"/>
  <c r="AG110"/>
  <c r="AG111" s="1"/>
  <c r="AZ87"/>
  <c r="AK87"/>
  <c r="AG87"/>
  <c r="AG88" s="1"/>
  <c r="AZ68"/>
  <c r="AZ61"/>
  <c r="AK68"/>
  <c r="AG68"/>
  <c r="AG69" s="1"/>
  <c r="AZ11" i="40"/>
  <c r="AP11"/>
  <c r="AP10" s="1"/>
  <c r="AA43" i="38"/>
  <c r="AC4" i="31"/>
  <c r="AB4" s="1"/>
  <c r="AB5"/>
  <c r="AA5" s="1"/>
  <c r="AC5"/>
  <c r="AC6"/>
  <c r="AB6" s="1"/>
  <c r="AC7"/>
  <c r="AB7" s="1"/>
  <c r="AC8"/>
  <c r="AB8" s="1"/>
  <c r="AC9"/>
  <c r="AB9" s="1"/>
  <c r="AC10"/>
  <c r="AB10" s="1"/>
  <c r="AC11"/>
  <c r="AB11" s="1"/>
  <c r="AB12"/>
  <c r="AA12" s="1"/>
  <c r="AC12"/>
  <c r="AC13"/>
  <c r="AB13" s="1"/>
  <c r="AB14"/>
  <c r="AA14" s="1"/>
  <c r="AC14"/>
  <c r="AC15"/>
  <c r="AB15" s="1"/>
  <c r="AB16"/>
  <c r="AA16" s="1"/>
  <c r="AC16"/>
  <c r="AC17"/>
  <c r="AB17" s="1"/>
  <c r="AC74"/>
  <c r="AB74" s="1"/>
  <c r="AB75"/>
  <c r="AA75" s="1"/>
  <c r="AC75"/>
  <c r="AC76"/>
  <c r="AB76" s="1"/>
  <c r="AB77"/>
  <c r="AA77" s="1"/>
  <c r="AC77"/>
  <c r="AC78"/>
  <c r="AB78" s="1"/>
  <c r="AB79"/>
  <c r="AA79" s="1"/>
  <c r="AC79"/>
  <c r="AC80"/>
  <c r="AB80" s="1"/>
  <c r="AB81"/>
  <c r="AA81" s="1"/>
  <c r="AC81"/>
  <c r="AC82"/>
  <c r="AB82" s="1"/>
  <c r="AB83"/>
  <c r="AA83" s="1"/>
  <c r="AC83"/>
  <c r="AC84"/>
  <c r="AB84" s="1"/>
  <c r="AC85"/>
  <c r="AB85" s="1"/>
  <c r="AC86"/>
  <c r="AB86" s="1"/>
  <c r="AB87"/>
  <c r="AA87" s="1"/>
  <c r="AC87"/>
  <c r="AC88"/>
  <c r="AB88" s="1"/>
  <c r="AB89"/>
  <c r="AA89" s="1"/>
  <c r="AC89"/>
  <c r="AC90"/>
  <c r="AB90" s="1"/>
  <c r="AB91"/>
  <c r="AA91" s="1"/>
  <c r="AC91"/>
  <c r="AC92"/>
  <c r="AB92" s="1"/>
  <c r="AB93"/>
  <c r="AA93" s="1"/>
  <c r="AC93"/>
  <c r="AC94"/>
  <c r="AB94" s="1"/>
  <c r="AB95"/>
  <c r="AA95" s="1"/>
  <c r="AC95"/>
  <c r="AC96"/>
  <c r="AB96" s="1"/>
  <c r="AC97"/>
  <c r="AB97" s="1"/>
  <c r="AC98"/>
  <c r="AB98" s="1"/>
  <c r="AB99"/>
  <c r="AA99" s="1"/>
  <c r="AC99"/>
  <c r="AC100"/>
  <c r="AB100" s="1"/>
  <c r="AB101"/>
  <c r="AA101" s="1"/>
  <c r="AC101"/>
  <c r="AC102"/>
  <c r="AB102" s="1"/>
  <c r="AB103"/>
  <c r="AA103" s="1"/>
  <c r="AC103"/>
  <c r="AB3"/>
  <c r="AA3" s="1"/>
  <c r="AC3"/>
  <c r="AC4" i="30"/>
  <c r="AB4" s="1"/>
  <c r="AA4" s="1"/>
  <c r="AB5"/>
  <c r="AA5" s="1"/>
  <c r="AC5"/>
  <c r="AC6"/>
  <c r="AB6" s="1"/>
  <c r="AA6" s="1"/>
  <c r="AB7"/>
  <c r="AA7" s="1"/>
  <c r="AC7"/>
  <c r="AC8"/>
  <c r="AB8" s="1"/>
  <c r="AA8" s="1"/>
  <c r="AB9"/>
  <c r="AA9" s="1"/>
  <c r="AC9"/>
  <c r="AC10"/>
  <c r="AB10" s="1"/>
  <c r="AA10" s="1"/>
  <c r="AC11"/>
  <c r="AB11" s="1"/>
  <c r="AA11" s="1"/>
  <c r="AC12"/>
  <c r="AB12" s="1"/>
  <c r="AA12" s="1"/>
  <c r="AC13"/>
  <c r="AB13" s="1"/>
  <c r="AA13" s="1"/>
  <c r="AC14"/>
  <c r="AB14" s="1"/>
  <c r="AA14" s="1"/>
  <c r="AC15"/>
  <c r="AB15" s="1"/>
  <c r="AA15" s="1"/>
  <c r="AC16"/>
  <c r="AB16" s="1"/>
  <c r="AA16" s="1"/>
  <c r="AC17"/>
  <c r="AB17" s="1"/>
  <c r="AA17" s="1"/>
  <c r="AC74"/>
  <c r="AB74" s="1"/>
  <c r="AA74" s="1"/>
  <c r="AB75"/>
  <c r="AA75" s="1"/>
  <c r="AC75"/>
  <c r="AC76"/>
  <c r="AB76" s="1"/>
  <c r="AA76" s="1"/>
  <c r="AB77"/>
  <c r="AA77" s="1"/>
  <c r="AC77"/>
  <c r="AC78"/>
  <c r="AB78" s="1"/>
  <c r="AA78" s="1"/>
  <c r="AB79"/>
  <c r="AA79" s="1"/>
  <c r="AC79"/>
  <c r="AC80"/>
  <c r="AB80" s="1"/>
  <c r="AA80" s="1"/>
  <c r="AC81"/>
  <c r="AB81" s="1"/>
  <c r="AA81" s="1"/>
  <c r="AC82"/>
  <c r="AB82" s="1"/>
  <c r="AA82" s="1"/>
  <c r="AB83"/>
  <c r="AA83" s="1"/>
  <c r="AC83"/>
  <c r="AC84"/>
  <c r="AB84" s="1"/>
  <c r="AA84" s="1"/>
  <c r="AB85"/>
  <c r="AA85" s="1"/>
  <c r="AC85"/>
  <c r="AC86"/>
  <c r="AB86" s="1"/>
  <c r="AA86" s="1"/>
  <c r="AB87"/>
  <c r="AA87" s="1"/>
  <c r="AC87"/>
  <c r="AC88"/>
  <c r="AB88" s="1"/>
  <c r="AA88" s="1"/>
  <c r="AC89"/>
  <c r="AB89" s="1"/>
  <c r="AA89" s="1"/>
  <c r="AC90"/>
  <c r="AB90" s="1"/>
  <c r="AA90" s="1"/>
  <c r="AB91"/>
  <c r="AA91" s="1"/>
  <c r="AC91"/>
  <c r="AC92"/>
  <c r="AB92" s="1"/>
  <c r="AA92" s="1"/>
  <c r="AB93"/>
  <c r="AA93" s="1"/>
  <c r="AC93"/>
  <c r="AC94"/>
  <c r="AB94" s="1"/>
  <c r="AA94" s="1"/>
  <c r="AB95"/>
  <c r="AA95" s="1"/>
  <c r="AC95"/>
  <c r="AC96"/>
  <c r="AB96" s="1"/>
  <c r="AA96" s="1"/>
  <c r="AB97"/>
  <c r="AA97" s="1"/>
  <c r="AC97"/>
  <c r="AC98"/>
  <c r="AB98" s="1"/>
  <c r="AA98" s="1"/>
  <c r="AB99"/>
  <c r="AA99" s="1"/>
  <c r="AC99"/>
  <c r="AC100"/>
  <c r="AB100" s="1"/>
  <c r="AA100" s="1"/>
  <c r="AB101"/>
  <c r="AA101" s="1"/>
  <c r="AC101"/>
  <c r="AC102"/>
  <c r="AB102" s="1"/>
  <c r="AA102" s="1"/>
  <c r="AB103"/>
  <c r="AA103" s="1"/>
  <c r="AC103"/>
  <c r="AB3"/>
  <c r="AA3" s="1"/>
  <c r="AC3"/>
  <c r="AC4" i="25"/>
  <c r="AB4" s="1"/>
  <c r="AA4" s="1"/>
  <c r="AC5"/>
  <c r="AB5" s="1"/>
  <c r="AA5" s="1"/>
  <c r="AC6"/>
  <c r="AB6" s="1"/>
  <c r="AA6" s="1"/>
  <c r="AC7"/>
  <c r="AB7" s="1"/>
  <c r="AA7" s="1"/>
  <c r="AC8"/>
  <c r="AB8" s="1"/>
  <c r="AA8" s="1"/>
  <c r="AC9"/>
  <c r="AB9" s="1"/>
  <c r="AA9" s="1"/>
  <c r="AC10"/>
  <c r="AB10" s="1"/>
  <c r="AA10" s="1"/>
  <c r="AC11"/>
  <c r="AB11" s="1"/>
  <c r="AA11" s="1"/>
  <c r="AC12"/>
  <c r="AB12" s="1"/>
  <c r="AA12" s="1"/>
  <c r="AC13"/>
  <c r="AB13" s="1"/>
  <c r="AA13" s="1"/>
  <c r="AC14"/>
  <c r="AB14" s="1"/>
  <c r="AA14" s="1"/>
  <c r="AC15"/>
  <c r="AB15" s="1"/>
  <c r="AA15" s="1"/>
  <c r="AB16"/>
  <c r="AA16" s="1"/>
  <c r="AC16"/>
  <c r="AC17"/>
  <c r="AB17" s="1"/>
  <c r="AA17" s="1"/>
  <c r="AC74"/>
  <c r="AB74" s="1"/>
  <c r="AA74" s="1"/>
  <c r="AC75"/>
  <c r="AB75" s="1"/>
  <c r="AA75" s="1"/>
  <c r="AB76"/>
  <c r="AA76" s="1"/>
  <c r="AC76"/>
  <c r="AC77"/>
  <c r="AB77" s="1"/>
  <c r="AA77" s="1"/>
  <c r="AB78"/>
  <c r="AA78" s="1"/>
  <c r="AC78"/>
  <c r="AC79"/>
  <c r="AB79" s="1"/>
  <c r="AA79" s="1"/>
  <c r="AB80"/>
  <c r="AA80" s="1"/>
  <c r="AC80"/>
  <c r="AC81"/>
  <c r="AB81" s="1"/>
  <c r="AA81" s="1"/>
  <c r="AB82"/>
  <c r="AA82" s="1"/>
  <c r="AC82"/>
  <c r="AC83"/>
  <c r="AB83" s="1"/>
  <c r="AA83" s="1"/>
  <c r="AB84"/>
  <c r="AA84" s="1"/>
  <c r="AC84"/>
  <c r="AC85"/>
  <c r="AB85" s="1"/>
  <c r="AA85" s="1"/>
  <c r="AB86"/>
  <c r="AA86" s="1"/>
  <c r="AC86"/>
  <c r="AC87"/>
  <c r="AB87" s="1"/>
  <c r="AA87" s="1"/>
  <c r="AC88"/>
  <c r="AB88" s="1"/>
  <c r="AA88" s="1"/>
  <c r="AC89"/>
  <c r="AB89" s="1"/>
  <c r="AA89" s="1"/>
  <c r="AC90"/>
  <c r="AB90" s="1"/>
  <c r="AA90" s="1"/>
  <c r="AC91"/>
  <c r="AB91" s="1"/>
  <c r="AA91" s="1"/>
  <c r="AC92"/>
  <c r="AB92" s="1"/>
  <c r="AA92" s="1"/>
  <c r="AC93"/>
  <c r="AB93" s="1"/>
  <c r="AA93" s="1"/>
  <c r="AC94"/>
  <c r="AB94" s="1"/>
  <c r="AA94" s="1"/>
  <c r="AC95"/>
  <c r="AB95" s="1"/>
  <c r="AA95" s="1"/>
  <c r="AC96"/>
  <c r="AB96" s="1"/>
  <c r="AA96" s="1"/>
  <c r="AC97"/>
  <c r="AB97" s="1"/>
  <c r="AA97" s="1"/>
  <c r="AB98"/>
  <c r="AA98" s="1"/>
  <c r="AC98"/>
  <c r="AC99"/>
  <c r="AB99" s="1"/>
  <c r="AA99" s="1"/>
  <c r="AB100"/>
  <c r="AA100" s="1"/>
  <c r="AC100"/>
  <c r="AC101"/>
  <c r="AB101" s="1"/>
  <c r="AA101" s="1"/>
  <c r="AB102"/>
  <c r="AA102" s="1"/>
  <c r="AC102"/>
  <c r="AC103"/>
  <c r="AB103" s="1"/>
  <c r="AA103" s="1"/>
  <c r="AB3"/>
  <c r="AA3" s="1"/>
  <c r="AC3"/>
  <c r="AC3" i="24"/>
  <c r="AB3" s="1"/>
  <c r="AA3" s="1"/>
  <c r="AC4"/>
  <c r="AB4" s="1"/>
  <c r="AA4" s="1"/>
  <c r="AC5"/>
  <c r="AB5" s="1"/>
  <c r="AA5" s="1"/>
  <c r="AC6"/>
  <c r="AB6" s="1"/>
  <c r="AA6" s="1"/>
  <c r="AB7"/>
  <c r="AA7" s="1"/>
  <c r="AC7"/>
  <c r="AC8"/>
  <c r="AB8" s="1"/>
  <c r="AA8" s="1"/>
  <c r="AB9"/>
  <c r="AA9" s="1"/>
  <c r="AC9"/>
  <c r="AC10"/>
  <c r="AB10" s="1"/>
  <c r="AA10" s="1"/>
  <c r="AB11"/>
  <c r="AA11" s="1"/>
  <c r="AC11"/>
  <c r="AC12"/>
  <c r="AB12" s="1"/>
  <c r="AA12" s="1"/>
  <c r="AB13"/>
  <c r="AA13" s="1"/>
  <c r="AC13"/>
  <c r="AC14"/>
  <c r="AB14" s="1"/>
  <c r="AA14" s="1"/>
  <c r="AB15"/>
  <c r="AA15" s="1"/>
  <c r="AC15"/>
  <c r="AC16"/>
  <c r="AB16" s="1"/>
  <c r="AA16" s="1"/>
  <c r="AB17"/>
  <c r="AA17" s="1"/>
  <c r="AC17"/>
  <c r="AA74"/>
  <c r="AB74"/>
  <c r="AA75"/>
  <c r="AB75"/>
  <c r="AA76"/>
  <c r="AB76"/>
  <c r="AB77"/>
  <c r="AA77" s="1"/>
  <c r="AA78"/>
  <c r="AB78"/>
  <c r="AA79"/>
  <c r="AB79"/>
  <c r="AA80"/>
  <c r="AB80"/>
  <c r="AA81"/>
  <c r="AB81"/>
  <c r="AB82"/>
  <c r="AA82" s="1"/>
  <c r="AA83"/>
  <c r="AB83"/>
  <c r="AA84"/>
  <c r="AB84"/>
  <c r="AA85"/>
  <c r="AB85"/>
  <c r="AA86"/>
  <c r="AB86"/>
  <c r="AA87"/>
  <c r="AB87"/>
  <c r="AA88"/>
  <c r="AB88"/>
  <c r="AB89"/>
  <c r="AA89" s="1"/>
  <c r="AB90"/>
  <c r="AA90" s="1"/>
  <c r="AB91"/>
  <c r="AA91" s="1"/>
  <c r="AB92"/>
  <c r="AA92" s="1"/>
  <c r="AA93"/>
  <c r="AB93"/>
  <c r="AA94"/>
  <c r="AB94"/>
  <c r="AA95"/>
  <c r="AB95"/>
  <c r="AA96"/>
  <c r="AB96"/>
  <c r="AB97"/>
  <c r="AA97" s="1"/>
  <c r="AB98"/>
  <c r="AA98" s="1"/>
  <c r="AB99"/>
  <c r="AA99" s="1"/>
  <c r="AB100"/>
  <c r="AA100" s="1"/>
  <c r="AB101"/>
  <c r="AA101" s="1"/>
  <c r="AB102"/>
  <c r="AA102" s="1"/>
  <c r="AA103"/>
  <c r="AB103"/>
  <c r="AC74"/>
  <c r="AC75"/>
  <c r="AC76"/>
  <c r="AC77"/>
  <c r="AC78"/>
  <c r="AC79"/>
  <c r="AC80"/>
  <c r="AC81"/>
  <c r="AC82"/>
  <c r="AC83"/>
  <c r="AC84"/>
  <c r="AC85"/>
  <c r="AC86"/>
  <c r="AC87"/>
  <c r="AC88"/>
  <c r="AC89"/>
  <c r="AC90"/>
  <c r="AC91"/>
  <c r="AC92"/>
  <c r="AC93"/>
  <c r="AC94"/>
  <c r="AC95"/>
  <c r="AC96"/>
  <c r="AC97"/>
  <c r="AC98"/>
  <c r="AC99"/>
  <c r="AC100"/>
  <c r="AC101"/>
  <c r="AC102"/>
  <c r="AC103"/>
  <c r="AB42" i="38"/>
  <c r="AC43"/>
  <c r="AB43"/>
  <c r="AA13" i="40"/>
  <c r="AA46" s="1"/>
  <c r="AB13"/>
  <c r="AB46" s="1"/>
  <c r="AC13"/>
  <c r="AC46" s="1"/>
  <c r="AA11"/>
  <c r="AA44" s="1"/>
  <c r="AB11"/>
  <c r="AB44" s="1"/>
  <c r="AC11"/>
  <c r="AC44" s="1"/>
  <c r="AA9"/>
  <c r="AA42" s="1"/>
  <c r="AB9"/>
  <c r="AC9"/>
  <c r="AD9"/>
  <c r="AD42" s="1"/>
  <c r="AA3"/>
  <c r="AA36" s="1"/>
  <c r="AB3"/>
  <c r="AC3"/>
  <c r="AC36" s="1"/>
  <c r="A51" i="38"/>
  <c r="A50"/>
  <c r="A49"/>
  <c r="A48"/>
  <c r="A47"/>
  <c r="AS36" i="2"/>
  <c r="AT54"/>
  <c r="AD36"/>
  <c r="D38" i="39"/>
  <c r="A13" i="45"/>
  <c r="A22" s="1"/>
  <c r="A31" s="1"/>
  <c r="A40" s="1"/>
  <c r="A50" s="1"/>
  <c r="A59" s="1"/>
  <c r="A69" s="1"/>
  <c r="A78" s="1"/>
  <c r="A87" s="1"/>
  <c r="A96" s="1"/>
  <c r="A12"/>
  <c r="A21" s="1"/>
  <c r="A30" s="1"/>
  <c r="A39" s="1"/>
  <c r="A49" s="1"/>
  <c r="A58" s="1"/>
  <c r="A68" s="1"/>
  <c r="A77" s="1"/>
  <c r="A86" s="1"/>
  <c r="A95" s="1"/>
  <c r="A11"/>
  <c r="A20" s="1"/>
  <c r="A29" s="1"/>
  <c r="A38" s="1"/>
  <c r="A48" s="1"/>
  <c r="A57" s="1"/>
  <c r="A67" s="1"/>
  <c r="A76" s="1"/>
  <c r="A85" s="1"/>
  <c r="A94" s="1"/>
  <c r="A9"/>
  <c r="A18" s="1"/>
  <c r="A27" s="1"/>
  <c r="A36" s="1"/>
  <c r="A46" s="1"/>
  <c r="A55" s="1"/>
  <c r="A65" s="1"/>
  <c r="A74" s="1"/>
  <c r="A83" s="1"/>
  <c r="A92" s="1"/>
  <c r="A8"/>
  <c r="A17" s="1"/>
  <c r="A26" s="1"/>
  <c r="A35" s="1"/>
  <c r="A45" s="1"/>
  <c r="A54" s="1"/>
  <c r="A64" s="1"/>
  <c r="A73" s="1"/>
  <c r="A82" s="1"/>
  <c r="A91" s="1"/>
  <c r="A7"/>
  <c r="A16" s="1"/>
  <c r="A25" s="1"/>
  <c r="A34" s="1"/>
  <c r="A44" s="1"/>
  <c r="A53" s="1"/>
  <c r="A63" s="1"/>
  <c r="A72" s="1"/>
  <c r="A81" s="1"/>
  <c r="A90" s="1"/>
  <c r="A6"/>
  <c r="A15" s="1"/>
  <c r="A24" s="1"/>
  <c r="A33" s="1"/>
  <c r="A43" s="1"/>
  <c r="A52" s="1"/>
  <c r="A62" s="1"/>
  <c r="A71" s="1"/>
  <c r="A80" s="1"/>
  <c r="A89" s="1"/>
  <c r="AZ235" i="44"/>
  <c r="AZ96" i="45" s="1"/>
  <c r="AZ234" i="44"/>
  <c r="AZ87" i="45" s="1"/>
  <c r="AK235" i="44"/>
  <c r="AK96" i="45" s="1"/>
  <c r="AK234" i="44"/>
  <c r="AK87" i="45" s="1"/>
  <c r="AG235" i="44"/>
  <c r="AG96" i="45" s="1"/>
  <c r="AG234" i="44"/>
  <c r="AG87" i="45" s="1"/>
  <c r="AG218" i="44"/>
  <c r="AG95" i="45" s="1"/>
  <c r="AG217" i="44"/>
  <c r="AG86" i="45" s="1"/>
  <c r="AK218" i="44"/>
  <c r="AK95" i="45" s="1"/>
  <c r="AK217" i="44"/>
  <c r="AK86" i="45" s="1"/>
  <c r="AZ218" i="44"/>
  <c r="AZ95" i="45" s="1"/>
  <c r="AZ217" i="44"/>
  <c r="AZ86" i="45" s="1"/>
  <c r="AK201" i="44"/>
  <c r="AK94" i="45" s="1"/>
  <c r="AK200" i="44"/>
  <c r="AK85" i="45" s="1"/>
  <c r="AG201" i="44"/>
  <c r="AG94" i="45" s="1"/>
  <c r="AG200" i="44"/>
  <c r="AG85" i="45" s="1"/>
  <c r="AZ201" i="44"/>
  <c r="AZ94" i="45" s="1"/>
  <c r="AZ200" i="44"/>
  <c r="AZ85" i="45" s="1"/>
  <c r="B2" i="44"/>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AG61"/>
  <c r="AG62" s="1"/>
  <c r="AG80" i="45" s="1"/>
  <c r="AK61" i="44"/>
  <c r="AZ62"/>
  <c r="AZ63" s="1"/>
  <c r="AZ89" i="45" s="1"/>
  <c r="AK62" i="44"/>
  <c r="AK63" s="1"/>
  <c r="AK89" i="45" s="1"/>
  <c r="AG80" i="44"/>
  <c r="AG81" s="1"/>
  <c r="AG82" s="1"/>
  <c r="AG90" i="45" s="1"/>
  <c r="AK80" i="44"/>
  <c r="AK81" s="1"/>
  <c r="AK81" i="45" s="1"/>
  <c r="AZ80" i="44"/>
  <c r="AZ81" s="1"/>
  <c r="AZ81" i="45" s="1"/>
  <c r="AG122" i="44"/>
  <c r="AH122"/>
  <c r="AI122"/>
  <c r="AJ122"/>
  <c r="AK122"/>
  <c r="AL122"/>
  <c r="AM122"/>
  <c r="AN122"/>
  <c r="AO122"/>
  <c r="AP122"/>
  <c r="AQ122"/>
  <c r="AR122"/>
  <c r="AS122"/>
  <c r="AT122"/>
  <c r="AU122"/>
  <c r="AV122"/>
  <c r="AW122"/>
  <c r="AX122"/>
  <c r="AY122"/>
  <c r="AZ122"/>
  <c r="AG123"/>
  <c r="AH123"/>
  <c r="AI123"/>
  <c r="AJ123"/>
  <c r="AK123"/>
  <c r="AL123"/>
  <c r="AM123"/>
  <c r="AN123"/>
  <c r="AO123"/>
  <c r="AP123"/>
  <c r="AQ123"/>
  <c r="AR123"/>
  <c r="AS123"/>
  <c r="AT123"/>
  <c r="AU123"/>
  <c r="AV123"/>
  <c r="AW123"/>
  <c r="AX123"/>
  <c r="AY123"/>
  <c r="AZ123"/>
  <c r="AG124"/>
  <c r="AH124"/>
  <c r="AI124"/>
  <c r="AJ124"/>
  <c r="AK124"/>
  <c r="AL124"/>
  <c r="AM124"/>
  <c r="AN124"/>
  <c r="AO124"/>
  <c r="AP124"/>
  <c r="AQ124"/>
  <c r="AR124"/>
  <c r="AS124"/>
  <c r="AT124"/>
  <c r="AU124"/>
  <c r="AV124"/>
  <c r="AW124"/>
  <c r="AX124"/>
  <c r="AY124"/>
  <c r="AZ124"/>
  <c r="AG142"/>
  <c r="AK142"/>
  <c r="AZ142"/>
  <c r="AG143"/>
  <c r="AK143"/>
  <c r="AZ143"/>
  <c r="B2" i="21"/>
  <c r="B3" i="9" a="1"/>
  <c r="B3" i="21" a="1"/>
  <c r="B3" s="1"/>
  <c r="I3"/>
  <c r="Q3"/>
  <c r="W3"/>
  <c r="AA3"/>
  <c r="AA3" i="26" s="1"/>
  <c r="AE3" i="21"/>
  <c r="AI3"/>
  <c r="AM3"/>
  <c r="AQ3"/>
  <c r="AU3"/>
  <c r="AY3"/>
  <c r="BC3"/>
  <c r="BG3"/>
  <c r="BK3"/>
  <c r="BO3"/>
  <c r="BS3"/>
  <c r="D4"/>
  <c r="H4"/>
  <c r="L4"/>
  <c r="P4"/>
  <c r="T4"/>
  <c r="X4"/>
  <c r="AB4"/>
  <c r="AB4" i="26" s="1"/>
  <c r="AF4" i="21"/>
  <c r="AJ4"/>
  <c r="AN4"/>
  <c r="AR4"/>
  <c r="AV4"/>
  <c r="AZ4"/>
  <c r="BD4"/>
  <c r="BH4"/>
  <c r="BL4"/>
  <c r="BP4"/>
  <c r="BT4"/>
  <c r="E5"/>
  <c r="I5"/>
  <c r="M5"/>
  <c r="Q5"/>
  <c r="U5"/>
  <c r="Y5"/>
  <c r="AC5"/>
  <c r="AC5" i="26" s="1"/>
  <c r="AG5" i="21"/>
  <c r="AK5"/>
  <c r="AO5"/>
  <c r="AS5"/>
  <c r="AW5"/>
  <c r="BA5"/>
  <c r="BE5"/>
  <c r="BI5"/>
  <c r="BM5"/>
  <c r="BQ5"/>
  <c r="B6"/>
  <c r="F6"/>
  <c r="J6"/>
  <c r="N6"/>
  <c r="R6"/>
  <c r="V6"/>
  <c r="Z6"/>
  <c r="AD6"/>
  <c r="AH6"/>
  <c r="AL6"/>
  <c r="AP6"/>
  <c r="AT6"/>
  <c r="AX6"/>
  <c r="BB6"/>
  <c r="BF6"/>
  <c r="BJ6"/>
  <c r="BN6"/>
  <c r="BR6"/>
  <c r="C7"/>
  <c r="G7"/>
  <c r="K7"/>
  <c r="O7"/>
  <c r="S7"/>
  <c r="W7"/>
  <c r="AA7"/>
  <c r="AA7" i="26" s="1"/>
  <c r="AE7" i="21"/>
  <c r="AI7"/>
  <c r="AM7"/>
  <c r="AQ7"/>
  <c r="AU7"/>
  <c r="AY7"/>
  <c r="BC7"/>
  <c r="BG7"/>
  <c r="BK7"/>
  <c r="BO7"/>
  <c r="BS7"/>
  <c r="D8"/>
  <c r="H8"/>
  <c r="L8"/>
  <c r="P8"/>
  <c r="T8"/>
  <c r="X8"/>
  <c r="AB8"/>
  <c r="AB8" i="26" s="1"/>
  <c r="AF8" i="21"/>
  <c r="AJ8"/>
  <c r="AN8"/>
  <c r="AR8"/>
  <c r="AV8"/>
  <c r="AZ8"/>
  <c r="BD8"/>
  <c r="BH8"/>
  <c r="BL8"/>
  <c r="BP8"/>
  <c r="BT8"/>
  <c r="E9"/>
  <c r="I9"/>
  <c r="M9"/>
  <c r="Q9"/>
  <c r="U9"/>
  <c r="Y9"/>
  <c r="AC9"/>
  <c r="AC9" i="26" s="1"/>
  <c r="AG9" i="21"/>
  <c r="AK9"/>
  <c r="AO9"/>
  <c r="AS9"/>
  <c r="AW9"/>
  <c r="BA9"/>
  <c r="BE9"/>
  <c r="BI9"/>
  <c r="BM9"/>
  <c r="BQ9"/>
  <c r="B10"/>
  <c r="F10"/>
  <c r="J10"/>
  <c r="N10"/>
  <c r="Q10"/>
  <c r="S10"/>
  <c r="U10"/>
  <c r="W10"/>
  <c r="Y10"/>
  <c r="AA10"/>
  <c r="AA10" i="26" s="1"/>
  <c r="AC10" i="21"/>
  <c r="AC10" i="26" s="1"/>
  <c r="AE10" i="21"/>
  <c r="AG10"/>
  <c r="AI10"/>
  <c r="AK10"/>
  <c r="AM10"/>
  <c r="AO10"/>
  <c r="AQ10"/>
  <c r="AS10"/>
  <c r="AU10"/>
  <c r="AW10"/>
  <c r="AY10"/>
  <c r="BA10"/>
  <c r="BC10"/>
  <c r="BE10"/>
  <c r="BG10"/>
  <c r="BI10"/>
  <c r="BK10"/>
  <c r="BM10"/>
  <c r="BO10"/>
  <c r="BQ10"/>
  <c r="BS10"/>
  <c r="B11"/>
  <c r="D11"/>
  <c r="F11"/>
  <c r="H11"/>
  <c r="J11"/>
  <c r="L11"/>
  <c r="N11"/>
  <c r="P11"/>
  <c r="R11"/>
  <c r="T11"/>
  <c r="V11"/>
  <c r="X11"/>
  <c r="Z11"/>
  <c r="AB11"/>
  <c r="AB11" i="26" s="1"/>
  <c r="AD11" i="21"/>
  <c r="AF11"/>
  <c r="AH11"/>
  <c r="AJ11"/>
  <c r="AL11"/>
  <c r="AN11"/>
  <c r="AP11"/>
  <c r="AR11"/>
  <c r="AT11"/>
  <c r="AV11"/>
  <c r="AX11"/>
  <c r="AZ11"/>
  <c r="BB11"/>
  <c r="BD11"/>
  <c r="BF11"/>
  <c r="BH11"/>
  <c r="BJ11"/>
  <c r="BL11"/>
  <c r="BN11"/>
  <c r="BP11"/>
  <c r="BR11"/>
  <c r="BT11"/>
  <c r="C12"/>
  <c r="E12"/>
  <c r="G12"/>
  <c r="I12"/>
  <c r="K12"/>
  <c r="M12"/>
  <c r="O12"/>
  <c r="Q12"/>
  <c r="S12"/>
  <c r="U12"/>
  <c r="W12"/>
  <c r="Y12"/>
  <c r="AA12"/>
  <c r="AA12" i="26" s="1"/>
  <c r="AC12" i="21"/>
  <c r="AC12" i="26" s="1"/>
  <c r="AE12" i="21"/>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13"/>
  <c r="C13"/>
  <c r="D13"/>
  <c r="E13"/>
  <c r="F13"/>
  <c r="G13"/>
  <c r="H13"/>
  <c r="I13"/>
  <c r="J13"/>
  <c r="K13"/>
  <c r="L13"/>
  <c r="M13"/>
  <c r="N13"/>
  <c r="O13"/>
  <c r="P13"/>
  <c r="Q13"/>
  <c r="R13"/>
  <c r="S13"/>
  <c r="T13"/>
  <c r="U13"/>
  <c r="V13"/>
  <c r="W13"/>
  <c r="X13"/>
  <c r="Y13"/>
  <c r="Z13"/>
  <c r="AA13"/>
  <c r="AA13" i="26" s="1"/>
  <c r="AB13" i="21"/>
  <c r="AB13" i="26" s="1"/>
  <c r="AC13" i="21"/>
  <c r="AC13" i="26" s="1"/>
  <c r="AD13" i="21"/>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14"/>
  <c r="C14"/>
  <c r="D14"/>
  <c r="E14"/>
  <c r="F14"/>
  <c r="G14"/>
  <c r="H14"/>
  <c r="I14"/>
  <c r="J14"/>
  <c r="K14"/>
  <c r="L14"/>
  <c r="M14"/>
  <c r="N14"/>
  <c r="O14"/>
  <c r="P14"/>
  <c r="Q14"/>
  <c r="R14"/>
  <c r="S14"/>
  <c r="T14"/>
  <c r="U14"/>
  <c r="V14"/>
  <c r="W14"/>
  <c r="X14"/>
  <c r="Y14"/>
  <c r="Z14"/>
  <c r="AA14"/>
  <c r="AA14" i="26" s="1"/>
  <c r="AB14" i="21"/>
  <c r="AB14" i="26" s="1"/>
  <c r="AC14" i="21"/>
  <c r="AC14" i="26" s="1"/>
  <c r="AD14" i="21"/>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15"/>
  <c r="C15"/>
  <c r="D15"/>
  <c r="E15"/>
  <c r="F15"/>
  <c r="G15"/>
  <c r="H15"/>
  <c r="I15"/>
  <c r="J15"/>
  <c r="K15"/>
  <c r="L15"/>
  <c r="M15"/>
  <c r="N15"/>
  <c r="O15"/>
  <c r="P15"/>
  <c r="Q15"/>
  <c r="R15"/>
  <c r="S15"/>
  <c r="T15"/>
  <c r="U15"/>
  <c r="V15"/>
  <c r="W15"/>
  <c r="X15"/>
  <c r="Y15"/>
  <c r="Z15"/>
  <c r="AA15"/>
  <c r="AA15" i="26" s="1"/>
  <c r="AB15" i="21"/>
  <c r="AB15" i="26" s="1"/>
  <c r="AC15" i="21"/>
  <c r="AC15" i="26" s="1"/>
  <c r="AD15" i="21"/>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16"/>
  <c r="C16"/>
  <c r="D16"/>
  <c r="E16"/>
  <c r="F16"/>
  <c r="G16"/>
  <c r="H16"/>
  <c r="I16"/>
  <c r="J16"/>
  <c r="K16"/>
  <c r="L16"/>
  <c r="M16"/>
  <c r="N16"/>
  <c r="O16"/>
  <c r="P16"/>
  <c r="Q16"/>
  <c r="R16"/>
  <c r="S16"/>
  <c r="T16"/>
  <c r="U16"/>
  <c r="V16"/>
  <c r="W16"/>
  <c r="X16"/>
  <c r="Y16"/>
  <c r="Z16"/>
  <c r="AA16"/>
  <c r="AA16" i="26" s="1"/>
  <c r="AB16" i="21"/>
  <c r="AB16" i="26" s="1"/>
  <c r="AC16" i="21"/>
  <c r="AC16" i="26" s="1"/>
  <c r="AD16" i="21"/>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17"/>
  <c r="C17"/>
  <c r="D17"/>
  <c r="E17"/>
  <c r="F17"/>
  <c r="G17"/>
  <c r="H17"/>
  <c r="I17"/>
  <c r="J17"/>
  <c r="K17"/>
  <c r="L17"/>
  <c r="M17"/>
  <c r="N17"/>
  <c r="O17"/>
  <c r="P17"/>
  <c r="Q17"/>
  <c r="R17"/>
  <c r="S17"/>
  <c r="T17"/>
  <c r="U17"/>
  <c r="V17"/>
  <c r="W17"/>
  <c r="X17"/>
  <c r="Y17"/>
  <c r="Z17"/>
  <c r="AA17"/>
  <c r="AA17" i="26" s="1"/>
  <c r="AB17" i="21"/>
  <c r="AB17" i="26" s="1"/>
  <c r="AC17" i="21"/>
  <c r="AC17" i="26" s="1"/>
  <c r="AD17" i="21"/>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18"/>
  <c r="B134" s="1"/>
  <c r="C18"/>
  <c r="D18"/>
  <c r="D134" s="1"/>
  <c r="E18"/>
  <c r="F18"/>
  <c r="F134" s="1"/>
  <c r="G18"/>
  <c r="H18"/>
  <c r="H134" s="1"/>
  <c r="I18"/>
  <c r="J18"/>
  <c r="J134" s="1"/>
  <c r="K18"/>
  <c r="L18"/>
  <c r="M18"/>
  <c r="N18"/>
  <c r="O18"/>
  <c r="P18"/>
  <c r="Q18"/>
  <c r="R18"/>
  <c r="S18"/>
  <c r="T18"/>
  <c r="U18"/>
  <c r="V18"/>
  <c r="W18"/>
  <c r="X18"/>
  <c r="Y18"/>
  <c r="Z18"/>
  <c r="AA18"/>
  <c r="AB18"/>
  <c r="AB134" s="1"/>
  <c r="AC18"/>
  <c r="AD18"/>
  <c r="AD134" s="1"/>
  <c r="AE18"/>
  <c r="AF18"/>
  <c r="AF134" s="1"/>
  <c r="AG18"/>
  <c r="AH18"/>
  <c r="AH134" s="1"/>
  <c r="AI18"/>
  <c r="AJ18"/>
  <c r="AJ134" s="1"/>
  <c r="AK18"/>
  <c r="AL18"/>
  <c r="AL134" s="1"/>
  <c r="AM18"/>
  <c r="AN18"/>
  <c r="AN134" s="1"/>
  <c r="AO18"/>
  <c r="AP18"/>
  <c r="AP134" s="1"/>
  <c r="AQ18"/>
  <c r="AR18"/>
  <c r="AR134" s="1"/>
  <c r="AS18"/>
  <c r="AT18"/>
  <c r="AT134" s="1"/>
  <c r="AU18"/>
  <c r="AV18"/>
  <c r="AV134" s="1"/>
  <c r="AW18"/>
  <c r="AX18"/>
  <c r="AX134" s="1"/>
  <c r="AY18"/>
  <c r="AZ18"/>
  <c r="AZ134" s="1"/>
  <c r="BA18"/>
  <c r="BB18"/>
  <c r="BB134" s="1"/>
  <c r="BC18"/>
  <c r="BD18"/>
  <c r="BD134" s="1"/>
  <c r="BE18"/>
  <c r="BF18"/>
  <c r="BF134" s="1"/>
  <c r="BG18"/>
  <c r="BH18"/>
  <c r="BH134" s="1"/>
  <c r="BI18"/>
  <c r="BJ18"/>
  <c r="BJ134" s="1"/>
  <c r="BK18"/>
  <c r="BL18"/>
  <c r="BL134" s="1"/>
  <c r="BM18"/>
  <c r="BN18"/>
  <c r="BN134" s="1"/>
  <c r="BO18"/>
  <c r="BP18"/>
  <c r="BP134" s="1"/>
  <c r="BQ18"/>
  <c r="BR18"/>
  <c r="BR134" s="1"/>
  <c r="BS18"/>
  <c r="BT18"/>
  <c r="BT134" s="1"/>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74"/>
  <c r="C74"/>
  <c r="D74"/>
  <c r="E74"/>
  <c r="F74"/>
  <c r="G74"/>
  <c r="H74"/>
  <c r="I74"/>
  <c r="J74"/>
  <c r="K74"/>
  <c r="L74"/>
  <c r="M74"/>
  <c r="N74"/>
  <c r="O74"/>
  <c r="P74"/>
  <c r="Q74"/>
  <c r="R74"/>
  <c r="S74"/>
  <c r="T74"/>
  <c r="U74"/>
  <c r="V74"/>
  <c r="W74"/>
  <c r="X74"/>
  <c r="Y74"/>
  <c r="Z74"/>
  <c r="AA74"/>
  <c r="AA74" i="26" s="1"/>
  <c r="AB74" i="21"/>
  <c r="AB74" i="26" s="1"/>
  <c r="AC74" i="21"/>
  <c r="AC74" i="26" s="1"/>
  <c r="AD74" i="21"/>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75"/>
  <c r="C75"/>
  <c r="D75"/>
  <c r="E75"/>
  <c r="F75"/>
  <c r="G75"/>
  <c r="H75"/>
  <c r="I75"/>
  <c r="J75"/>
  <c r="K75"/>
  <c r="L75"/>
  <c r="M75"/>
  <c r="N75"/>
  <c r="O75"/>
  <c r="P75"/>
  <c r="Q75"/>
  <c r="R75"/>
  <c r="S75"/>
  <c r="T75"/>
  <c r="U75"/>
  <c r="V75"/>
  <c r="W75"/>
  <c r="X75"/>
  <c r="Y75"/>
  <c r="Z75"/>
  <c r="AA75"/>
  <c r="AA75" i="26" s="1"/>
  <c r="AB75" i="21"/>
  <c r="AB75" i="26" s="1"/>
  <c r="AC75" i="21"/>
  <c r="AC75" i="26" s="1"/>
  <c r="AD75" i="21"/>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76"/>
  <c r="C76"/>
  <c r="D76"/>
  <c r="E76"/>
  <c r="F76"/>
  <c r="G76"/>
  <c r="H76"/>
  <c r="I76"/>
  <c r="J76"/>
  <c r="K76"/>
  <c r="L76"/>
  <c r="M76"/>
  <c r="N76"/>
  <c r="O76"/>
  <c r="P76"/>
  <c r="Q76"/>
  <c r="R76"/>
  <c r="S76"/>
  <c r="T76"/>
  <c r="U76"/>
  <c r="V76"/>
  <c r="W76"/>
  <c r="X76"/>
  <c r="Y76"/>
  <c r="Z76"/>
  <c r="AA76"/>
  <c r="AA76" i="26" s="1"/>
  <c r="AB76" i="21"/>
  <c r="AB76" i="26" s="1"/>
  <c r="AC76" i="21"/>
  <c r="AC76" i="26" s="1"/>
  <c r="AD76" i="21"/>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77"/>
  <c r="C77"/>
  <c r="D77"/>
  <c r="E77"/>
  <c r="F77"/>
  <c r="G77"/>
  <c r="H77"/>
  <c r="I77"/>
  <c r="J77"/>
  <c r="K77"/>
  <c r="L77"/>
  <c r="M77"/>
  <c r="N77"/>
  <c r="O77"/>
  <c r="P77"/>
  <c r="Q77"/>
  <c r="R77"/>
  <c r="S77"/>
  <c r="T77"/>
  <c r="U77"/>
  <c r="V77"/>
  <c r="W77"/>
  <c r="X77"/>
  <c r="Y77"/>
  <c r="Z77"/>
  <c r="AA77"/>
  <c r="AA77" i="26" s="1"/>
  <c r="AB77" i="21"/>
  <c r="AB77" i="26" s="1"/>
  <c r="AC77" i="21"/>
  <c r="AC77" i="26" s="1"/>
  <c r="AD77" i="21"/>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78"/>
  <c r="C78"/>
  <c r="D78"/>
  <c r="E78"/>
  <c r="F78"/>
  <c r="G78"/>
  <c r="H78"/>
  <c r="I78"/>
  <c r="J78"/>
  <c r="K78"/>
  <c r="L78"/>
  <c r="M78"/>
  <c r="N78"/>
  <c r="O78"/>
  <c r="P78"/>
  <c r="Q78"/>
  <c r="R78"/>
  <c r="S78"/>
  <c r="T78"/>
  <c r="U78"/>
  <c r="V78"/>
  <c r="W78"/>
  <c r="X78"/>
  <c r="Y78"/>
  <c r="Z78"/>
  <c r="AA78"/>
  <c r="AA78" i="26" s="1"/>
  <c r="AB78" i="21"/>
  <c r="AB78" i="26" s="1"/>
  <c r="AC78" i="21"/>
  <c r="AC78" i="26" s="1"/>
  <c r="AD78" i="21"/>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79"/>
  <c r="C79"/>
  <c r="D79"/>
  <c r="E79"/>
  <c r="F79"/>
  <c r="G79"/>
  <c r="H79"/>
  <c r="I79"/>
  <c r="J79"/>
  <c r="K79"/>
  <c r="L79"/>
  <c r="M79"/>
  <c r="N79"/>
  <c r="O79"/>
  <c r="P79"/>
  <c r="Q79"/>
  <c r="R79"/>
  <c r="S79"/>
  <c r="T79"/>
  <c r="U79"/>
  <c r="V79"/>
  <c r="W79"/>
  <c r="X79"/>
  <c r="Y79"/>
  <c r="Z79"/>
  <c r="AA79"/>
  <c r="AA79" i="26" s="1"/>
  <c r="AB79" i="21"/>
  <c r="AB79" i="26" s="1"/>
  <c r="AC79" i="21"/>
  <c r="AC79" i="26" s="1"/>
  <c r="AD79" i="21"/>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80"/>
  <c r="C80"/>
  <c r="D80"/>
  <c r="E80"/>
  <c r="F80"/>
  <c r="G80"/>
  <c r="H80"/>
  <c r="I80"/>
  <c r="J80"/>
  <c r="K80"/>
  <c r="L80"/>
  <c r="M80"/>
  <c r="N80"/>
  <c r="O80"/>
  <c r="P80"/>
  <c r="Q80"/>
  <c r="R80"/>
  <c r="S80"/>
  <c r="T80"/>
  <c r="U80"/>
  <c r="V80"/>
  <c r="W80"/>
  <c r="X80"/>
  <c r="Y80"/>
  <c r="Z80"/>
  <c r="AA80"/>
  <c r="AA80" i="26" s="1"/>
  <c r="AB80" i="21"/>
  <c r="AB80" i="26" s="1"/>
  <c r="AC80" i="21"/>
  <c r="AC80" i="26" s="1"/>
  <c r="AD80" i="21"/>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81"/>
  <c r="C81"/>
  <c r="D81"/>
  <c r="E81"/>
  <c r="F81"/>
  <c r="G81"/>
  <c r="H81"/>
  <c r="I81"/>
  <c r="J81"/>
  <c r="K81"/>
  <c r="L81"/>
  <c r="M81"/>
  <c r="N81"/>
  <c r="O81"/>
  <c r="P81"/>
  <c r="Q81"/>
  <c r="R81"/>
  <c r="S81"/>
  <c r="T81"/>
  <c r="U81"/>
  <c r="V81"/>
  <c r="W81"/>
  <c r="X81"/>
  <c r="Y81"/>
  <c r="Z81"/>
  <c r="AA81"/>
  <c r="AA81" i="26" s="1"/>
  <c r="AB81" i="21"/>
  <c r="AB81" i="26" s="1"/>
  <c r="AC81" i="21"/>
  <c r="AC81" i="26" s="1"/>
  <c r="AD81" i="2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82"/>
  <c r="C82"/>
  <c r="D82"/>
  <c r="E82"/>
  <c r="F82"/>
  <c r="G82"/>
  <c r="H82"/>
  <c r="I82"/>
  <c r="J82"/>
  <c r="K82"/>
  <c r="L82"/>
  <c r="M82"/>
  <c r="N82"/>
  <c r="O82"/>
  <c r="P82"/>
  <c r="Q82"/>
  <c r="R82"/>
  <c r="S82"/>
  <c r="T82"/>
  <c r="U82"/>
  <c r="V82"/>
  <c r="W82"/>
  <c r="X82"/>
  <c r="Y82"/>
  <c r="Z82"/>
  <c r="AA82"/>
  <c r="AA82" i="26" s="1"/>
  <c r="AB82" i="21"/>
  <c r="AB82" i="26" s="1"/>
  <c r="AC82" i="21"/>
  <c r="AC82" i="26" s="1"/>
  <c r="AD82" i="21"/>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83"/>
  <c r="C83"/>
  <c r="D83"/>
  <c r="E83"/>
  <c r="F83"/>
  <c r="G83"/>
  <c r="H83"/>
  <c r="I83"/>
  <c r="J83"/>
  <c r="K83"/>
  <c r="L83"/>
  <c r="M83"/>
  <c r="N83"/>
  <c r="O83"/>
  <c r="P83"/>
  <c r="Q83"/>
  <c r="R83"/>
  <c r="S83"/>
  <c r="T83"/>
  <c r="U83"/>
  <c r="V83"/>
  <c r="W83"/>
  <c r="X83"/>
  <c r="Y83"/>
  <c r="Z83"/>
  <c r="AA83"/>
  <c r="AA83" i="26" s="1"/>
  <c r="AB83" i="21"/>
  <c r="AB83" i="26" s="1"/>
  <c r="AC83" i="21"/>
  <c r="AC83" i="26" s="1"/>
  <c r="AD83" i="21"/>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84"/>
  <c r="C84"/>
  <c r="D84"/>
  <c r="E84"/>
  <c r="F84"/>
  <c r="G84"/>
  <c r="H84"/>
  <c r="I84"/>
  <c r="J84"/>
  <c r="K84"/>
  <c r="L84"/>
  <c r="M84"/>
  <c r="N84"/>
  <c r="O84"/>
  <c r="P84"/>
  <c r="Q84"/>
  <c r="R84"/>
  <c r="S84"/>
  <c r="T84"/>
  <c r="U84"/>
  <c r="V84"/>
  <c r="W84"/>
  <c r="X84"/>
  <c r="Y84"/>
  <c r="Z84"/>
  <c r="AA84"/>
  <c r="AA84" i="26" s="1"/>
  <c r="AB84" i="21"/>
  <c r="AB84" i="26" s="1"/>
  <c r="AC84" i="21"/>
  <c r="AC84" i="26" s="1"/>
  <c r="AD84" i="21"/>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85"/>
  <c r="C85"/>
  <c r="D85"/>
  <c r="E85"/>
  <c r="F85"/>
  <c r="G85"/>
  <c r="H85"/>
  <c r="I85"/>
  <c r="J85"/>
  <c r="K85"/>
  <c r="L85"/>
  <c r="M85"/>
  <c r="N85"/>
  <c r="O85"/>
  <c r="P85"/>
  <c r="Q85"/>
  <c r="R85"/>
  <c r="S85"/>
  <c r="T85"/>
  <c r="U85"/>
  <c r="V85"/>
  <c r="W85"/>
  <c r="X85"/>
  <c r="Y85"/>
  <c r="Z85"/>
  <c r="AA85"/>
  <c r="AA85" i="26" s="1"/>
  <c r="AB85" i="21"/>
  <c r="AB85" i="26" s="1"/>
  <c r="AC85" i="21"/>
  <c r="AC85" i="26" s="1"/>
  <c r="AD85" i="21"/>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86"/>
  <c r="C86"/>
  <c r="D86"/>
  <c r="E86"/>
  <c r="F86"/>
  <c r="G86"/>
  <c r="H86"/>
  <c r="I86"/>
  <c r="J86"/>
  <c r="K86"/>
  <c r="L86"/>
  <c r="M86"/>
  <c r="N86"/>
  <c r="O86"/>
  <c r="P86"/>
  <c r="Q86"/>
  <c r="R86"/>
  <c r="S86"/>
  <c r="T86"/>
  <c r="U86"/>
  <c r="V86"/>
  <c r="W86"/>
  <c r="X86"/>
  <c r="Y86"/>
  <c r="Z86"/>
  <c r="AA86"/>
  <c r="AA86" i="26" s="1"/>
  <c r="AB86" i="21"/>
  <c r="AB86" i="26" s="1"/>
  <c r="AC86" i="21"/>
  <c r="AC86" i="26" s="1"/>
  <c r="AD86" i="21"/>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87"/>
  <c r="C87"/>
  <c r="D87"/>
  <c r="E87"/>
  <c r="F87"/>
  <c r="G87"/>
  <c r="H87"/>
  <c r="I87"/>
  <c r="J87"/>
  <c r="K87"/>
  <c r="L87"/>
  <c r="M87"/>
  <c r="N87"/>
  <c r="O87"/>
  <c r="P87"/>
  <c r="Q87"/>
  <c r="R87"/>
  <c r="S87"/>
  <c r="T87"/>
  <c r="U87"/>
  <c r="V87"/>
  <c r="W87"/>
  <c r="X87"/>
  <c r="Y87"/>
  <c r="Z87"/>
  <c r="AA87"/>
  <c r="AA87" i="26" s="1"/>
  <c r="AB87" i="21"/>
  <c r="AB87" i="26" s="1"/>
  <c r="AC87" i="21"/>
  <c r="AC87" i="26" s="1"/>
  <c r="AD87" i="21"/>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88"/>
  <c r="C88"/>
  <c r="D88"/>
  <c r="E88"/>
  <c r="F88"/>
  <c r="G88"/>
  <c r="H88"/>
  <c r="I88"/>
  <c r="J88"/>
  <c r="K88"/>
  <c r="L88"/>
  <c r="M88"/>
  <c r="N88"/>
  <c r="O88"/>
  <c r="P88"/>
  <c r="Q88"/>
  <c r="R88"/>
  <c r="S88"/>
  <c r="T88"/>
  <c r="U88"/>
  <c r="V88"/>
  <c r="W88"/>
  <c r="X88"/>
  <c r="Y88"/>
  <c r="Z88"/>
  <c r="AA88"/>
  <c r="AA88" i="26" s="1"/>
  <c r="AB88" i="21"/>
  <c r="AB88" i="26" s="1"/>
  <c r="AC88" i="21"/>
  <c r="AC88" i="26" s="1"/>
  <c r="AD88" i="21"/>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89"/>
  <c r="C89"/>
  <c r="D89"/>
  <c r="E89"/>
  <c r="F89"/>
  <c r="G89"/>
  <c r="H89"/>
  <c r="I89"/>
  <c r="J89"/>
  <c r="K89"/>
  <c r="L89"/>
  <c r="M89"/>
  <c r="N89"/>
  <c r="O89"/>
  <c r="P89"/>
  <c r="Q89"/>
  <c r="R89"/>
  <c r="S89"/>
  <c r="T89"/>
  <c r="U89"/>
  <c r="V89"/>
  <c r="W89"/>
  <c r="X89"/>
  <c r="Y89"/>
  <c r="Z89"/>
  <c r="AA89"/>
  <c r="AA89" i="26" s="1"/>
  <c r="AB89" i="21"/>
  <c r="AB89" i="26" s="1"/>
  <c r="AC89" i="21"/>
  <c r="AC89" i="26" s="1"/>
  <c r="AD89" i="21"/>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90"/>
  <c r="C90"/>
  <c r="D90"/>
  <c r="E90"/>
  <c r="F90"/>
  <c r="G90"/>
  <c r="H90"/>
  <c r="I90"/>
  <c r="J90"/>
  <c r="K90"/>
  <c r="L90"/>
  <c r="M90"/>
  <c r="N90"/>
  <c r="O90"/>
  <c r="P90"/>
  <c r="Q90"/>
  <c r="R90"/>
  <c r="S90"/>
  <c r="T90"/>
  <c r="U90"/>
  <c r="V90"/>
  <c r="W90"/>
  <c r="X90"/>
  <c r="Y90"/>
  <c r="Z90"/>
  <c r="AA90"/>
  <c r="AA90" i="26" s="1"/>
  <c r="AB90" i="21"/>
  <c r="AB90" i="26" s="1"/>
  <c r="AC90" i="21"/>
  <c r="AC90" i="26" s="1"/>
  <c r="AD90" i="21"/>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91"/>
  <c r="C91"/>
  <c r="D91"/>
  <c r="E91"/>
  <c r="F91"/>
  <c r="G91"/>
  <c r="H91"/>
  <c r="I91"/>
  <c r="J91"/>
  <c r="K91"/>
  <c r="L91"/>
  <c r="M91"/>
  <c r="N91"/>
  <c r="O91"/>
  <c r="P91"/>
  <c r="Q91"/>
  <c r="R91"/>
  <c r="S91"/>
  <c r="T91"/>
  <c r="U91"/>
  <c r="V91"/>
  <c r="W91"/>
  <c r="X91"/>
  <c r="Y91"/>
  <c r="Z91"/>
  <c r="AA91"/>
  <c r="AA91" i="26" s="1"/>
  <c r="AB91" i="21"/>
  <c r="AB91" i="26" s="1"/>
  <c r="AC91" i="21"/>
  <c r="AC91" i="26" s="1"/>
  <c r="AD91" i="2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92"/>
  <c r="C92"/>
  <c r="D92"/>
  <c r="E92"/>
  <c r="F92"/>
  <c r="G92"/>
  <c r="H92"/>
  <c r="I92"/>
  <c r="J92"/>
  <c r="K92"/>
  <c r="L92"/>
  <c r="M92"/>
  <c r="N92"/>
  <c r="O92"/>
  <c r="P92"/>
  <c r="Q92"/>
  <c r="R92"/>
  <c r="S92"/>
  <c r="T92"/>
  <c r="U92"/>
  <c r="V92"/>
  <c r="W92"/>
  <c r="X92"/>
  <c r="Y92"/>
  <c r="Z92"/>
  <c r="AA92"/>
  <c r="AA92" i="26" s="1"/>
  <c r="AB92" i="21"/>
  <c r="AB92" i="26" s="1"/>
  <c r="AC92" i="21"/>
  <c r="AC92" i="26" s="1"/>
  <c r="AD92" i="21"/>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93"/>
  <c r="C93"/>
  <c r="D93"/>
  <c r="E93"/>
  <c r="F93"/>
  <c r="G93"/>
  <c r="H93"/>
  <c r="I93"/>
  <c r="J93"/>
  <c r="K93"/>
  <c r="L93"/>
  <c r="M93"/>
  <c r="N93"/>
  <c r="O93"/>
  <c r="P93"/>
  <c r="Q93"/>
  <c r="R93"/>
  <c r="S93"/>
  <c r="T93"/>
  <c r="U93"/>
  <c r="V93"/>
  <c r="W93"/>
  <c r="X93"/>
  <c r="Y93"/>
  <c r="Z93"/>
  <c r="AA93"/>
  <c r="AA93" i="26" s="1"/>
  <c r="AB93" i="21"/>
  <c r="AB93" i="26" s="1"/>
  <c r="AC93" i="21"/>
  <c r="AC93" i="26" s="1"/>
  <c r="AD93" i="21"/>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94"/>
  <c r="C94"/>
  <c r="D94"/>
  <c r="E94"/>
  <c r="F94"/>
  <c r="G94"/>
  <c r="H94"/>
  <c r="I94"/>
  <c r="J94"/>
  <c r="K94"/>
  <c r="L94"/>
  <c r="M94"/>
  <c r="N94"/>
  <c r="O94"/>
  <c r="P94"/>
  <c r="Q94"/>
  <c r="R94"/>
  <c r="S94"/>
  <c r="T94"/>
  <c r="U94"/>
  <c r="V94"/>
  <c r="W94"/>
  <c r="X94"/>
  <c r="Y94"/>
  <c r="Z94"/>
  <c r="AA94"/>
  <c r="AA94" i="26" s="1"/>
  <c r="AB94" i="21"/>
  <c r="AB94" i="26" s="1"/>
  <c r="AC94" i="21"/>
  <c r="AC94" i="26" s="1"/>
  <c r="AD94" i="21"/>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95"/>
  <c r="C95"/>
  <c r="D95"/>
  <c r="E95"/>
  <c r="F95"/>
  <c r="G95"/>
  <c r="H95"/>
  <c r="I95"/>
  <c r="J95"/>
  <c r="K95"/>
  <c r="L95"/>
  <c r="M95"/>
  <c r="N95"/>
  <c r="O95"/>
  <c r="P95"/>
  <c r="Q95"/>
  <c r="R95"/>
  <c r="S95"/>
  <c r="T95"/>
  <c r="U95"/>
  <c r="V95"/>
  <c r="W95"/>
  <c r="X95"/>
  <c r="Y95"/>
  <c r="Z95"/>
  <c r="AA95"/>
  <c r="AA95" i="26" s="1"/>
  <c r="AB95" i="21"/>
  <c r="AB95" i="26" s="1"/>
  <c r="AC95" i="21"/>
  <c r="AC95" i="26" s="1"/>
  <c r="AD95" i="21"/>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96"/>
  <c r="C96"/>
  <c r="D96"/>
  <c r="E96"/>
  <c r="F96"/>
  <c r="G96"/>
  <c r="H96"/>
  <c r="I96"/>
  <c r="J96"/>
  <c r="K96"/>
  <c r="L96"/>
  <c r="M96"/>
  <c r="N96"/>
  <c r="O96"/>
  <c r="P96"/>
  <c r="Q96"/>
  <c r="R96"/>
  <c r="S96"/>
  <c r="T96"/>
  <c r="U96"/>
  <c r="V96"/>
  <c r="W96"/>
  <c r="X96"/>
  <c r="Y96"/>
  <c r="Z96"/>
  <c r="AA96"/>
  <c r="AA96" i="26" s="1"/>
  <c r="AB96" i="21"/>
  <c r="AB96" i="26" s="1"/>
  <c r="AC96" i="21"/>
  <c r="AC96" i="26" s="1"/>
  <c r="AD96" i="21"/>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97"/>
  <c r="C97"/>
  <c r="D97"/>
  <c r="E97"/>
  <c r="F97"/>
  <c r="G97"/>
  <c r="H97"/>
  <c r="I97"/>
  <c r="J97"/>
  <c r="K97"/>
  <c r="L97"/>
  <c r="M97"/>
  <c r="N97"/>
  <c r="O97"/>
  <c r="P97"/>
  <c r="Q97"/>
  <c r="R97"/>
  <c r="S97"/>
  <c r="T97"/>
  <c r="U97"/>
  <c r="V97"/>
  <c r="W97"/>
  <c r="X97"/>
  <c r="Y97"/>
  <c r="Z97"/>
  <c r="AA97"/>
  <c r="AA97" i="26" s="1"/>
  <c r="AB97" i="21"/>
  <c r="AB97" i="26" s="1"/>
  <c r="AC97" i="21"/>
  <c r="AC97" i="26" s="1"/>
  <c r="AD97" i="21"/>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98"/>
  <c r="C98"/>
  <c r="D98"/>
  <c r="E98"/>
  <c r="F98"/>
  <c r="G98"/>
  <c r="H98"/>
  <c r="I98"/>
  <c r="J98"/>
  <c r="K98"/>
  <c r="L98"/>
  <c r="M98"/>
  <c r="N98"/>
  <c r="O98"/>
  <c r="P98"/>
  <c r="Q98"/>
  <c r="R98"/>
  <c r="S98"/>
  <c r="T98"/>
  <c r="U98"/>
  <c r="V98"/>
  <c r="W98"/>
  <c r="X98"/>
  <c r="Y98"/>
  <c r="Z98"/>
  <c r="AA98"/>
  <c r="AA98" i="26" s="1"/>
  <c r="AB98" i="21"/>
  <c r="AB98" i="26" s="1"/>
  <c r="AC98" i="21"/>
  <c r="AC98" i="26" s="1"/>
  <c r="AD98" i="21"/>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99"/>
  <c r="C99"/>
  <c r="D99"/>
  <c r="E99"/>
  <c r="F99"/>
  <c r="G99"/>
  <c r="H99"/>
  <c r="I99"/>
  <c r="J99"/>
  <c r="K99"/>
  <c r="L99"/>
  <c r="M99"/>
  <c r="N99"/>
  <c r="O99"/>
  <c r="P99"/>
  <c r="Q99"/>
  <c r="R99"/>
  <c r="S99"/>
  <c r="T99"/>
  <c r="U99"/>
  <c r="V99"/>
  <c r="W99"/>
  <c r="X99"/>
  <c r="Y99"/>
  <c r="Z99"/>
  <c r="AA99"/>
  <c r="AA99" i="26" s="1"/>
  <c r="AB99" i="21"/>
  <c r="AB99" i="26" s="1"/>
  <c r="AC99" i="21"/>
  <c r="AC99" i="26" s="1"/>
  <c r="AD99" i="21"/>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100"/>
  <c r="C100"/>
  <c r="D100"/>
  <c r="E100"/>
  <c r="F100"/>
  <c r="G100"/>
  <c r="H100"/>
  <c r="I100"/>
  <c r="J100"/>
  <c r="K100"/>
  <c r="L100"/>
  <c r="M100"/>
  <c r="N100"/>
  <c r="O100"/>
  <c r="P100"/>
  <c r="Q100"/>
  <c r="R100"/>
  <c r="S100"/>
  <c r="T100"/>
  <c r="U100"/>
  <c r="V100"/>
  <c r="W100"/>
  <c r="X100"/>
  <c r="Y100"/>
  <c r="Z100"/>
  <c r="AA100"/>
  <c r="AA100" i="26" s="1"/>
  <c r="AB100" i="21"/>
  <c r="AB100" i="26" s="1"/>
  <c r="AC100" i="21"/>
  <c r="AC100" i="26" s="1"/>
  <c r="AD100" i="21"/>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101"/>
  <c r="C101"/>
  <c r="D101"/>
  <c r="E101"/>
  <c r="F101"/>
  <c r="G101"/>
  <c r="H101"/>
  <c r="I101"/>
  <c r="J101"/>
  <c r="K101"/>
  <c r="L101"/>
  <c r="M101"/>
  <c r="N101"/>
  <c r="O101"/>
  <c r="P101"/>
  <c r="Q101"/>
  <c r="R101"/>
  <c r="S101"/>
  <c r="T101"/>
  <c r="U101"/>
  <c r="V101"/>
  <c r="W101"/>
  <c r="X101"/>
  <c r="Y101"/>
  <c r="Z101"/>
  <c r="AA101"/>
  <c r="AA101" i="26" s="1"/>
  <c r="AB101" i="21"/>
  <c r="AB101" i="26" s="1"/>
  <c r="AC101" i="21"/>
  <c r="AC101" i="26" s="1"/>
  <c r="AD101" i="2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102"/>
  <c r="C102"/>
  <c r="D102"/>
  <c r="E102"/>
  <c r="F102"/>
  <c r="G102"/>
  <c r="H102"/>
  <c r="I102"/>
  <c r="J102"/>
  <c r="K102"/>
  <c r="L102"/>
  <c r="M102"/>
  <c r="N102"/>
  <c r="O102"/>
  <c r="P102"/>
  <c r="Q102"/>
  <c r="R102"/>
  <c r="S102"/>
  <c r="T102"/>
  <c r="U102"/>
  <c r="V102"/>
  <c r="W102"/>
  <c r="X102"/>
  <c r="Y102"/>
  <c r="Z102"/>
  <c r="AA102"/>
  <c r="AA102" i="26" s="1"/>
  <c r="AB102" i="21"/>
  <c r="AB102" i="26" s="1"/>
  <c r="AC102" i="21"/>
  <c r="AC102" i="26" s="1"/>
  <c r="AD102" i="21"/>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103"/>
  <c r="C103"/>
  <c r="D103"/>
  <c r="E103"/>
  <c r="F103"/>
  <c r="G103"/>
  <c r="H103"/>
  <c r="I103"/>
  <c r="J103"/>
  <c r="K103"/>
  <c r="L103"/>
  <c r="M103"/>
  <c r="N103"/>
  <c r="O103"/>
  <c r="P103"/>
  <c r="Q103"/>
  <c r="R103"/>
  <c r="S103"/>
  <c r="T103"/>
  <c r="U103"/>
  <c r="V103"/>
  <c r="W103"/>
  <c r="X103"/>
  <c r="Y103"/>
  <c r="Z103"/>
  <c r="AA103"/>
  <c r="AA103" i="26" s="1"/>
  <c r="AB103" i="21"/>
  <c r="AB103" i="26" s="1"/>
  <c r="AC103" i="21"/>
  <c r="AC103" i="26" s="1"/>
  <c r="AD103" i="21"/>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AH28" i="52" l="1"/>
  <c r="K13" i="53"/>
  <c r="H13"/>
  <c r="AL22" i="52"/>
  <c r="AM22" s="1"/>
  <c r="AN22" s="1"/>
  <c r="AO22" s="1"/>
  <c r="AP22" s="1"/>
  <c r="AQ22" s="1"/>
  <c r="AR22" s="1"/>
  <c r="AS22" s="1"/>
  <c r="AT22" s="1"/>
  <c r="AU22" s="1"/>
  <c r="AV22" s="1"/>
  <c r="AW22" s="1"/>
  <c r="AX22" s="1"/>
  <c r="AY22" s="1"/>
  <c r="AZ22" s="1"/>
  <c r="AD22"/>
  <c r="AE22" s="1"/>
  <c r="AL80" i="50"/>
  <c r="AH68"/>
  <c r="AA103" i="32"/>
  <c r="AC101"/>
  <c r="AB100"/>
  <c r="AC99"/>
  <c r="AB98"/>
  <c r="AC97"/>
  <c r="AB96"/>
  <c r="AC95"/>
  <c r="AA95"/>
  <c r="AB94"/>
  <c r="AC93"/>
  <c r="AA93"/>
  <c r="AB92"/>
  <c r="AC91"/>
  <c r="AA91"/>
  <c r="AB90"/>
  <c r="AC89"/>
  <c r="AA89"/>
  <c r="AB88"/>
  <c r="AC87"/>
  <c r="AA87"/>
  <c r="AB86"/>
  <c r="AC85"/>
  <c r="AA85"/>
  <c r="AB84"/>
  <c r="AC83"/>
  <c r="AA83"/>
  <c r="AB82"/>
  <c r="AC81"/>
  <c r="AA81"/>
  <c r="AB80"/>
  <c r="AC79"/>
  <c r="AA79"/>
  <c r="AB78"/>
  <c r="AC77"/>
  <c r="AA77"/>
  <c r="AB76"/>
  <c r="AC75"/>
  <c r="AA75"/>
  <c r="AB74"/>
  <c r="BS135" i="21"/>
  <c r="BS136"/>
  <c r="BQ135"/>
  <c r="BQ136"/>
  <c r="BO135"/>
  <c r="BO136"/>
  <c r="BM135"/>
  <c r="BM136"/>
  <c r="BK135"/>
  <c r="BK136"/>
  <c r="BI135"/>
  <c r="BI136"/>
  <c r="BG135"/>
  <c r="BG136"/>
  <c r="BE135"/>
  <c r="BE136"/>
  <c r="BC135"/>
  <c r="BC136"/>
  <c r="BA135"/>
  <c r="BA136"/>
  <c r="AY135"/>
  <c r="AY136"/>
  <c r="AW135"/>
  <c r="AW136"/>
  <c r="AU135"/>
  <c r="AU136"/>
  <c r="AS135"/>
  <c r="AS136"/>
  <c r="AQ135"/>
  <c r="AQ136"/>
  <c r="AO135"/>
  <c r="AO136"/>
  <c r="AM135"/>
  <c r="AM136"/>
  <c r="AK135"/>
  <c r="AK136"/>
  <c r="AI135"/>
  <c r="AI136"/>
  <c r="AG135"/>
  <c r="AG136"/>
  <c r="AE135"/>
  <c r="AE136"/>
  <c r="AC135"/>
  <c r="AC136"/>
  <c r="AA135"/>
  <c r="AA136"/>
  <c r="Y135"/>
  <c r="Y136"/>
  <c r="W135"/>
  <c r="W136"/>
  <c r="U135"/>
  <c r="U136"/>
  <c r="S135"/>
  <c r="S136"/>
  <c r="Q135"/>
  <c r="Q136"/>
  <c r="O135"/>
  <c r="O136"/>
  <c r="M135"/>
  <c r="M136"/>
  <c r="K135"/>
  <c r="K136"/>
  <c r="I135"/>
  <c r="I136"/>
  <c r="G135"/>
  <c r="G136"/>
  <c r="E135"/>
  <c r="E136"/>
  <c r="C135"/>
  <c r="C136"/>
  <c r="AZ15" i="50"/>
  <c r="AZ15" i="48"/>
  <c r="AZ15" i="44"/>
  <c r="AX15" i="50"/>
  <c r="AX15" i="48"/>
  <c r="AX15" i="44"/>
  <c r="AV15" i="50"/>
  <c r="AV15" i="48"/>
  <c r="AV15" i="44"/>
  <c r="AT15" i="50"/>
  <c r="AT15" i="48"/>
  <c r="AT15" i="44"/>
  <c r="AR15" i="50"/>
  <c r="AR15" i="48"/>
  <c r="AR15" i="44"/>
  <c r="AP15" i="50"/>
  <c r="AP15" i="48"/>
  <c r="AP15" i="44"/>
  <c r="AN15" i="50"/>
  <c r="AN15" i="48"/>
  <c r="AN15" i="44"/>
  <c r="AL15" i="50"/>
  <c r="AL15" i="48"/>
  <c r="AL15" i="44"/>
  <c r="AJ15" i="50"/>
  <c r="AJ15" i="48"/>
  <c r="AJ15" i="44"/>
  <c r="AH15" i="50"/>
  <c r="AH15" i="48"/>
  <c r="AH15" i="44"/>
  <c r="AF15" i="50"/>
  <c r="AF15" i="48"/>
  <c r="AF15" i="44"/>
  <c r="Z134" i="21"/>
  <c r="Z10" i="38"/>
  <c r="X134" i="21"/>
  <c r="X10" i="38"/>
  <c r="V134" i="21"/>
  <c r="V10" i="38"/>
  <c r="T134" i="21"/>
  <c r="T10" i="38"/>
  <c r="R134" i="21"/>
  <c r="R10" i="38"/>
  <c r="P134" i="21"/>
  <c r="P10" i="38"/>
  <c r="N134" i="21"/>
  <c r="N10" i="38"/>
  <c r="L134" i="21"/>
  <c r="L10" i="38"/>
  <c r="AC17" i="32"/>
  <c r="AA17"/>
  <c r="AB16"/>
  <c r="AC15"/>
  <c r="AA15"/>
  <c r="AB14"/>
  <c r="AC13"/>
  <c r="AA13"/>
  <c r="AC12"/>
  <c r="AB11"/>
  <c r="AA10"/>
  <c r="AC9"/>
  <c r="AB8"/>
  <c r="AA7"/>
  <c r="AU21" i="44"/>
  <c r="AU197" s="1"/>
  <c r="AU21" i="50"/>
  <c r="AU197" s="1"/>
  <c r="AU21" i="48"/>
  <c r="AU197" s="1"/>
  <c r="AM21" i="44"/>
  <c r="AM197" s="1"/>
  <c r="AM21" i="50"/>
  <c r="AM197" s="1"/>
  <c r="AM21" i="48"/>
  <c r="AM197" s="1"/>
  <c r="AB10" i="38"/>
  <c r="AC99" i="35"/>
  <c r="AB98"/>
  <c r="AC95"/>
  <c r="AB94"/>
  <c r="AC91"/>
  <c r="AB90"/>
  <c r="AC87"/>
  <c r="AB86"/>
  <c r="AC83"/>
  <c r="AB82"/>
  <c r="AC15"/>
  <c r="AB14"/>
  <c r="AC12"/>
  <c r="AC103" i="32"/>
  <c r="AB102"/>
  <c r="AB102" i="35" s="1"/>
  <c r="AA101" i="32"/>
  <c r="AA99"/>
  <c r="AA97"/>
  <c r="AB103"/>
  <c r="AC102"/>
  <c r="AA102"/>
  <c r="AA102" i="35" s="1"/>
  <c r="AB101" i="32"/>
  <c r="AC100"/>
  <c r="AA100"/>
  <c r="AA100" i="35" s="1"/>
  <c r="AB99" i="32"/>
  <c r="AC98"/>
  <c r="AA98"/>
  <c r="AA98" i="35" s="1"/>
  <c r="AB97" i="32"/>
  <c r="AC96"/>
  <c r="AA96"/>
  <c r="AA96" i="35" s="1"/>
  <c r="AB95" i="32"/>
  <c r="AC94"/>
  <c r="AA94"/>
  <c r="AA94" i="35" s="1"/>
  <c r="AB93" i="32"/>
  <c r="AC92"/>
  <c r="AA92"/>
  <c r="AA92" i="35" s="1"/>
  <c r="AB91" i="32"/>
  <c r="AC90"/>
  <c r="AA90"/>
  <c r="AA90" i="35" s="1"/>
  <c r="AB89" i="32"/>
  <c r="AC88"/>
  <c r="AA88"/>
  <c r="AA88" i="35" s="1"/>
  <c r="AB87" i="32"/>
  <c r="AC86"/>
  <c r="AA86"/>
  <c r="AA86" i="35" s="1"/>
  <c r="AB85" i="32"/>
  <c r="AC84"/>
  <c r="AA84"/>
  <c r="AA84" i="35" s="1"/>
  <c r="AB83" i="32"/>
  <c r="AC82"/>
  <c r="AA82"/>
  <c r="AA82" i="35" s="1"/>
  <c r="AB81" i="32"/>
  <c r="AC80"/>
  <c r="AA80"/>
  <c r="AB79"/>
  <c r="AC78"/>
  <c r="AA78"/>
  <c r="AB77"/>
  <c r="AC76"/>
  <c r="AA76"/>
  <c r="AB75"/>
  <c r="AC74"/>
  <c r="AA74"/>
  <c r="AA74" i="35" s="1"/>
  <c r="BT135" i="21"/>
  <c r="BT136"/>
  <c r="BR136"/>
  <c r="BR135"/>
  <c r="BP135"/>
  <c r="BP136"/>
  <c r="BN136"/>
  <c r="BN135"/>
  <c r="BL135"/>
  <c r="BL136"/>
  <c r="BJ136"/>
  <c r="BJ135"/>
  <c r="BH135"/>
  <c r="BH136"/>
  <c r="BF136"/>
  <c r="BF135"/>
  <c r="BD135"/>
  <c r="BD136"/>
  <c r="BB136"/>
  <c r="BB135"/>
  <c r="AZ135"/>
  <c r="AZ136"/>
  <c r="AX136"/>
  <c r="AX135"/>
  <c r="AV135"/>
  <c r="AV136"/>
  <c r="AT135"/>
  <c r="AT136"/>
  <c r="AR135"/>
  <c r="AR136"/>
  <c r="AP135"/>
  <c r="AP136"/>
  <c r="AN135"/>
  <c r="AN136"/>
  <c r="AL135"/>
  <c r="AL136"/>
  <c r="AJ135"/>
  <c r="AJ136"/>
  <c r="AH135"/>
  <c r="AH136"/>
  <c r="AF136"/>
  <c r="AF135"/>
  <c r="AD135"/>
  <c r="AD136"/>
  <c r="AB135"/>
  <c r="AB136"/>
  <c r="Z135"/>
  <c r="Z136"/>
  <c r="X135"/>
  <c r="X136"/>
  <c r="V135"/>
  <c r="V136"/>
  <c r="T135"/>
  <c r="T136"/>
  <c r="R135"/>
  <c r="R136"/>
  <c r="P135"/>
  <c r="P136"/>
  <c r="N135"/>
  <c r="N136"/>
  <c r="L135"/>
  <c r="L136"/>
  <c r="J135"/>
  <c r="J136"/>
  <c r="H135"/>
  <c r="H136"/>
  <c r="F135"/>
  <c r="F136"/>
  <c r="D135"/>
  <c r="D136"/>
  <c r="B135"/>
  <c r="B136"/>
  <c r="AE134"/>
  <c r="AE131"/>
  <c r="Y10" i="38"/>
  <c r="Y134" i="21"/>
  <c r="W10" i="38"/>
  <c r="W134" i="21"/>
  <c r="U10" i="38"/>
  <c r="U134" i="21"/>
  <c r="S10" i="38"/>
  <c r="S134" i="21"/>
  <c r="Q10" i="38"/>
  <c r="Q134" i="21"/>
  <c r="O10" i="38"/>
  <c r="O134" i="21"/>
  <c r="M10" i="38"/>
  <c r="M134" i="21"/>
  <c r="K10" i="38"/>
  <c r="K134" i="21"/>
  <c r="AB17" i="32"/>
  <c r="AC16"/>
  <c r="AA16" i="35"/>
  <c r="AA16" i="32"/>
  <c r="AB15"/>
  <c r="AC14"/>
  <c r="AA14"/>
  <c r="AA14" i="35" s="1"/>
  <c r="AB13" i="32"/>
  <c r="AA12"/>
  <c r="AC10"/>
  <c r="AC10" i="35" s="1"/>
  <c r="AC5" i="32"/>
  <c r="AB4"/>
  <c r="AY21" i="44"/>
  <c r="AY197" s="1"/>
  <c r="AY21" i="50"/>
  <c r="AY197" s="1"/>
  <c r="AY21" i="48"/>
  <c r="AY197" s="1"/>
  <c r="AQ21" i="44"/>
  <c r="AQ197" s="1"/>
  <c r="AQ21" i="50"/>
  <c r="AQ197" s="1"/>
  <c r="AQ21" i="48"/>
  <c r="AQ197" s="1"/>
  <c r="AI21" i="44"/>
  <c r="AI197" s="1"/>
  <c r="AI21" i="50"/>
  <c r="AI197" s="1"/>
  <c r="AI21" i="48"/>
  <c r="AI197" s="1"/>
  <c r="AA3" i="32"/>
  <c r="B2" i="45"/>
  <c r="B2" i="51"/>
  <c r="B2" i="49"/>
  <c r="BS134" i="21"/>
  <c r="BQ134"/>
  <c r="BO134"/>
  <c r="BM134"/>
  <c r="BK134"/>
  <c r="BI134"/>
  <c r="BG134"/>
  <c r="BE134"/>
  <c r="BC134"/>
  <c r="BA134"/>
  <c r="AY134"/>
  <c r="AW134"/>
  <c r="AU134"/>
  <c r="AS134"/>
  <c r="AQ134"/>
  <c r="AO134"/>
  <c r="AM134"/>
  <c r="AK134"/>
  <c r="AI134"/>
  <c r="AG134"/>
  <c r="AC134"/>
  <c r="AA134"/>
  <c r="I134"/>
  <c r="G134"/>
  <c r="E134"/>
  <c r="C134"/>
  <c r="AC10" i="38"/>
  <c r="AA10"/>
  <c r="AC102" i="35"/>
  <c r="AC101"/>
  <c r="AB100"/>
  <c r="AC98"/>
  <c r="AC97"/>
  <c r="AB96"/>
  <c r="AC94"/>
  <c r="AC93"/>
  <c r="AB92"/>
  <c r="AC90"/>
  <c r="AC89"/>
  <c r="AB88"/>
  <c r="AC86"/>
  <c r="AC85"/>
  <c r="AB84"/>
  <c r="AC82"/>
  <c r="AC81"/>
  <c r="AC79"/>
  <c r="AC77"/>
  <c r="AC75"/>
  <c r="AB74"/>
  <c r="AC17"/>
  <c r="AB16"/>
  <c r="AC14"/>
  <c r="AC13"/>
  <c r="AC9"/>
  <c r="AC5"/>
  <c r="AZ28" i="49"/>
  <c r="AZ36"/>
  <c r="AH80" i="50"/>
  <c r="AZ28" i="51"/>
  <c r="AZ36"/>
  <c r="AG160" i="45"/>
  <c r="AG159"/>
  <c r="A154"/>
  <c r="A223" s="1"/>
  <c r="A151"/>
  <c r="A220" s="1"/>
  <c r="A149"/>
  <c r="A218" s="1"/>
  <c r="A146"/>
  <c r="A215" s="1"/>
  <c r="A144"/>
  <c r="A213" s="1"/>
  <c r="A141"/>
  <c r="A210" s="1"/>
  <c r="A139"/>
  <c r="A208" s="1"/>
  <c r="A138"/>
  <c r="A207" s="1"/>
  <c r="A136"/>
  <c r="A205" s="1"/>
  <c r="A133"/>
  <c r="A202" s="1"/>
  <c r="A131"/>
  <c r="A200" s="1"/>
  <c r="A128"/>
  <c r="A197" s="1"/>
  <c r="A126"/>
  <c r="A195" s="1"/>
  <c r="A123"/>
  <c r="A192" s="1"/>
  <c r="A121"/>
  <c r="A190" s="1"/>
  <c r="A120"/>
  <c r="A189" s="1"/>
  <c r="A118"/>
  <c r="A187" s="1"/>
  <c r="A164"/>
  <c r="A233" s="1"/>
  <c r="A160"/>
  <c r="A229" s="1"/>
  <c r="A158"/>
  <c r="A227" s="1"/>
  <c r="A157"/>
  <c r="A226" s="1"/>
  <c r="A155"/>
  <c r="A224" s="1"/>
  <c r="A169"/>
  <c r="A238" s="1"/>
  <c r="A167"/>
  <c r="A236" s="1"/>
  <c r="A166"/>
  <c r="A235" s="1"/>
  <c r="A150"/>
  <c r="A219" s="1"/>
  <c r="A148"/>
  <c r="A217" s="1"/>
  <c r="A147"/>
  <c r="A216" s="1"/>
  <c r="A145"/>
  <c r="A214" s="1"/>
  <c r="A142"/>
  <c r="A211" s="1"/>
  <c r="A140"/>
  <c r="A209" s="1"/>
  <c r="A137"/>
  <c r="A206" s="1"/>
  <c r="A135"/>
  <c r="A204" s="1"/>
  <c r="A132"/>
  <c r="A201" s="1"/>
  <c r="A130"/>
  <c r="A199" s="1"/>
  <c r="A129"/>
  <c r="A198" s="1"/>
  <c r="A127"/>
  <c r="A196" s="1"/>
  <c r="A124"/>
  <c r="A193" s="1"/>
  <c r="A122"/>
  <c r="A191" s="1"/>
  <c r="A119"/>
  <c r="A188" s="1"/>
  <c r="A117"/>
  <c r="A186" s="1"/>
  <c r="A165"/>
  <c r="A234" s="1"/>
  <c r="A163"/>
  <c r="A232" s="1"/>
  <c r="A161"/>
  <c r="A230" s="1"/>
  <c r="A159"/>
  <c r="A228" s="1"/>
  <c r="A156"/>
  <c r="A225" s="1"/>
  <c r="A170"/>
  <c r="A239" s="1"/>
  <c r="A168"/>
  <c r="A237" s="1"/>
  <c r="AZ27" i="51"/>
  <c r="AI68" i="50"/>
  <c r="AL81"/>
  <c r="AL82" s="1"/>
  <c r="AM80"/>
  <c r="AH81"/>
  <c r="AH82" s="1"/>
  <c r="AI80"/>
  <c r="AL235"/>
  <c r="AL234"/>
  <c r="AL222"/>
  <c r="AL218"/>
  <c r="AL217"/>
  <c r="AL163"/>
  <c r="AL201"/>
  <c r="AL200"/>
  <c r="AL129"/>
  <c r="AL110"/>
  <c r="AH61"/>
  <c r="AL61"/>
  <c r="AL68"/>
  <c r="AG81"/>
  <c r="AG82" s="1"/>
  <c r="AK81"/>
  <c r="AK82" s="1"/>
  <c r="AH235"/>
  <c r="AH234"/>
  <c r="AH222"/>
  <c r="AH218"/>
  <c r="AH217"/>
  <c r="AH164"/>
  <c r="AH163"/>
  <c r="AH201"/>
  <c r="AH200"/>
  <c r="AH129"/>
  <c r="AH110"/>
  <c r="AH87"/>
  <c r="AL87"/>
  <c r="AG123"/>
  <c r="AI123"/>
  <c r="AK123"/>
  <c r="AM123"/>
  <c r="AO123"/>
  <c r="AQ123"/>
  <c r="AS123"/>
  <c r="AU123"/>
  <c r="AW123"/>
  <c r="AY123"/>
  <c r="AG124"/>
  <c r="AI124"/>
  <c r="AK124"/>
  <c r="AM124"/>
  <c r="AO124"/>
  <c r="AQ124"/>
  <c r="AS124"/>
  <c r="AU124"/>
  <c r="AW124"/>
  <c r="AY124"/>
  <c r="AH142"/>
  <c r="AL142"/>
  <c r="AH143"/>
  <c r="AL143"/>
  <c r="AH148"/>
  <c r="AL148"/>
  <c r="AL164"/>
  <c r="AH169"/>
  <c r="AL205"/>
  <c r="AM205" s="1"/>
  <c r="AN205" s="1"/>
  <c r="AO205" s="1"/>
  <c r="AP205" s="1"/>
  <c r="AQ205" s="1"/>
  <c r="AR205" s="1"/>
  <c r="AS205" s="1"/>
  <c r="AT205" s="1"/>
  <c r="AU205" s="1"/>
  <c r="AV205" s="1"/>
  <c r="AW205" s="1"/>
  <c r="AX205" s="1"/>
  <c r="AY205" s="1"/>
  <c r="AH123"/>
  <c r="AJ123"/>
  <c r="AL123"/>
  <c r="AN123"/>
  <c r="AP123"/>
  <c r="AR123"/>
  <c r="AT123"/>
  <c r="AV123"/>
  <c r="AX123"/>
  <c r="AZ123"/>
  <c r="AH124"/>
  <c r="AJ124"/>
  <c r="AL124"/>
  <c r="AN124"/>
  <c r="AP124"/>
  <c r="AR124"/>
  <c r="AT124"/>
  <c r="AV124"/>
  <c r="AX124"/>
  <c r="AZ124"/>
  <c r="AL169"/>
  <c r="AG170"/>
  <c r="AH205"/>
  <c r="AI205" s="1"/>
  <c r="AJ205" s="1"/>
  <c r="AH240"/>
  <c r="AL240"/>
  <c r="AZ27" i="49"/>
  <c r="AL240" i="48"/>
  <c r="AL205"/>
  <c r="AM205" s="1"/>
  <c r="AN205" s="1"/>
  <c r="AO205" s="1"/>
  <c r="AP205" s="1"/>
  <c r="AQ205" s="1"/>
  <c r="AR205" s="1"/>
  <c r="AS205" s="1"/>
  <c r="AT205" s="1"/>
  <c r="AU205" s="1"/>
  <c r="AV205" s="1"/>
  <c r="AW205" s="1"/>
  <c r="AX205" s="1"/>
  <c r="AY205" s="1"/>
  <c r="AL201"/>
  <c r="AL200"/>
  <c r="AL235"/>
  <c r="AL129"/>
  <c r="AH61"/>
  <c r="AL61"/>
  <c r="AH68"/>
  <c r="AL68"/>
  <c r="AH240"/>
  <c r="AH235"/>
  <c r="AH234"/>
  <c r="AH205"/>
  <c r="AI205" s="1"/>
  <c r="AJ205" s="1"/>
  <c r="AH201"/>
  <c r="AH200"/>
  <c r="AH129"/>
  <c r="AH80"/>
  <c r="AL80"/>
  <c r="AH87"/>
  <c r="AL87"/>
  <c r="AH110"/>
  <c r="AL110"/>
  <c r="AG123"/>
  <c r="AI123"/>
  <c r="AK123"/>
  <c r="AM123"/>
  <c r="AO123"/>
  <c r="AQ123"/>
  <c r="AS123"/>
  <c r="AU123"/>
  <c r="AW123"/>
  <c r="AY123"/>
  <c r="AG124"/>
  <c r="AI124"/>
  <c r="AK124"/>
  <c r="AM124"/>
  <c r="AO124"/>
  <c r="AQ124"/>
  <c r="AS124"/>
  <c r="AU124"/>
  <c r="AW124"/>
  <c r="AY124"/>
  <c r="AH142"/>
  <c r="AL142"/>
  <c r="AH143"/>
  <c r="AL143"/>
  <c r="AH148"/>
  <c r="AL148"/>
  <c r="AH123"/>
  <c r="AJ123"/>
  <c r="AL123"/>
  <c r="AN123"/>
  <c r="AP123"/>
  <c r="AR123"/>
  <c r="AT123"/>
  <c r="AV123"/>
  <c r="AX123"/>
  <c r="AZ123"/>
  <c r="AH124"/>
  <c r="AJ124"/>
  <c r="AL124"/>
  <c r="AN124"/>
  <c r="AP124"/>
  <c r="AR124"/>
  <c r="AT124"/>
  <c r="AV124"/>
  <c r="AX124"/>
  <c r="AZ124"/>
  <c r="AL234"/>
  <c r="AH163"/>
  <c r="AL163"/>
  <c r="AH164"/>
  <c r="AL164"/>
  <c r="AH169"/>
  <c r="AL169"/>
  <c r="AH217"/>
  <c r="AL217"/>
  <c r="AH218"/>
  <c r="AL218"/>
  <c r="AH222"/>
  <c r="AL222"/>
  <c r="AP44" i="40"/>
  <c r="AP43" s="1"/>
  <c r="AK44"/>
  <c r="AP27"/>
  <c r="AK28"/>
  <c r="AZ28"/>
  <c r="AB20"/>
  <c r="AC30"/>
  <c r="AA30"/>
  <c r="AC28"/>
  <c r="AA28"/>
  <c r="AC26"/>
  <c r="AA26"/>
  <c r="AB36"/>
  <c r="AC42"/>
  <c r="AC20"/>
  <c r="AA20"/>
  <c r="AB30"/>
  <c r="AB28"/>
  <c r="AB26"/>
  <c r="AD26"/>
  <c r="AB42"/>
  <c r="AG223" i="44"/>
  <c r="AG49" i="45" s="1"/>
  <c r="AH163" i="44"/>
  <c r="AI163"/>
  <c r="AH164"/>
  <c r="AL164"/>
  <c r="AH169"/>
  <c r="AL163"/>
  <c r="AL169"/>
  <c r="AH240"/>
  <c r="AL240"/>
  <c r="AG241"/>
  <c r="AH222"/>
  <c r="AL222"/>
  <c r="AH205"/>
  <c r="AI205" s="1"/>
  <c r="AJ205" s="1"/>
  <c r="AL205"/>
  <c r="AM205" s="1"/>
  <c r="AN205" s="1"/>
  <c r="AO205" s="1"/>
  <c r="AP205" s="1"/>
  <c r="AQ205" s="1"/>
  <c r="AL148"/>
  <c r="AH129"/>
  <c r="AH148"/>
  <c r="AG130"/>
  <c r="AL129"/>
  <c r="AL61"/>
  <c r="AL110"/>
  <c r="AH110"/>
  <c r="AH87"/>
  <c r="AI87" s="1"/>
  <c r="AL87"/>
  <c r="AL68"/>
  <c r="AM68" s="1"/>
  <c r="AN68" s="1"/>
  <c r="AO68" s="1"/>
  <c r="AP68" s="1"/>
  <c r="AQ68" s="1"/>
  <c r="AR68" s="1"/>
  <c r="AS68" s="1"/>
  <c r="AT68" s="1"/>
  <c r="AU68" s="1"/>
  <c r="AV68" s="1"/>
  <c r="AW68" s="1"/>
  <c r="AX68" s="1"/>
  <c r="AY68" s="1"/>
  <c r="AH68"/>
  <c r="AI68" s="1"/>
  <c r="AJ68" s="1"/>
  <c r="AH61"/>
  <c r="AL143"/>
  <c r="AC14" i="40"/>
  <c r="AC10"/>
  <c r="AB14"/>
  <c r="AA14"/>
  <c r="AB10"/>
  <c r="AA100" i="31"/>
  <c r="AA97"/>
  <c r="AA94"/>
  <c r="AA90"/>
  <c r="AA86"/>
  <c r="AA84"/>
  <c r="AA80"/>
  <c r="AA76"/>
  <c r="AA15"/>
  <c r="AA11"/>
  <c r="AA9"/>
  <c r="AA7"/>
  <c r="AA4"/>
  <c r="AA102"/>
  <c r="AA98"/>
  <c r="AA96"/>
  <c r="AA92"/>
  <c r="AA88"/>
  <c r="AA85"/>
  <c r="AA82"/>
  <c r="AA78"/>
  <c r="AA74"/>
  <c r="AA17"/>
  <c r="AA13"/>
  <c r="AA10"/>
  <c r="AA8"/>
  <c r="AA6"/>
  <c r="AA101" i="35"/>
  <c r="AB101"/>
  <c r="AA97"/>
  <c r="AB97"/>
  <c r="AA93"/>
  <c r="AB93"/>
  <c r="AA89"/>
  <c r="AB89"/>
  <c r="AA85"/>
  <c r="AB85"/>
  <c r="AA81"/>
  <c r="AB81"/>
  <c r="AA79"/>
  <c r="AB79"/>
  <c r="AA77"/>
  <c r="AB77"/>
  <c r="AA75"/>
  <c r="AB75"/>
  <c r="AA17"/>
  <c r="AB17"/>
  <c r="AA13"/>
  <c r="AB13"/>
  <c r="AB11"/>
  <c r="AA7"/>
  <c r="AB4"/>
  <c r="AA103"/>
  <c r="AB103"/>
  <c r="AA99"/>
  <c r="AB99"/>
  <c r="AA95"/>
  <c r="AB95"/>
  <c r="AA91"/>
  <c r="AB91"/>
  <c r="AA87"/>
  <c r="AB87"/>
  <c r="AA83"/>
  <c r="AB83"/>
  <c r="AB80"/>
  <c r="AA80"/>
  <c r="AB78"/>
  <c r="AA78"/>
  <c r="AB76"/>
  <c r="AA76"/>
  <c r="AA15"/>
  <c r="AB15"/>
  <c r="AA12"/>
  <c r="AA10"/>
  <c r="AB8"/>
  <c r="AA3"/>
  <c r="B2" i="9"/>
  <c r="AL142" i="44"/>
  <c r="AG81" i="45"/>
  <c r="AZ80"/>
  <c r="C2" i="21"/>
  <c r="B2" i="11"/>
  <c r="AD12" i="21"/>
  <c r="AB12"/>
  <c r="AB12" i="26" s="1"/>
  <c r="Z12" i="21"/>
  <c r="X12"/>
  <c r="V12"/>
  <c r="T12"/>
  <c r="R12"/>
  <c r="P12"/>
  <c r="N12"/>
  <c r="L12"/>
  <c r="J12"/>
  <c r="H12"/>
  <c r="F12"/>
  <c r="D12"/>
  <c r="B12"/>
  <c r="BS11"/>
  <c r="BQ11"/>
  <c r="BO11"/>
  <c r="BM11"/>
  <c r="BK11"/>
  <c r="BI11"/>
  <c r="BG11"/>
  <c r="BE11"/>
  <c r="BC11"/>
  <c r="BA11"/>
  <c r="AY11"/>
  <c r="AW11"/>
  <c r="AU11"/>
  <c r="AS11"/>
  <c r="AQ11"/>
  <c r="AO11"/>
  <c r="AM11"/>
  <c r="AK11"/>
  <c r="AI11"/>
  <c r="AG11"/>
  <c r="AE11"/>
  <c r="AC11"/>
  <c r="AC11" i="26" s="1"/>
  <c r="AA11" i="21"/>
  <c r="AA11" i="26" s="1"/>
  <c r="Y11" i="21"/>
  <c r="W11"/>
  <c r="U11"/>
  <c r="S11"/>
  <c r="Q11"/>
  <c r="O11"/>
  <c r="M11"/>
  <c r="K11"/>
  <c r="I11"/>
  <c r="G11"/>
  <c r="E11"/>
  <c r="C11"/>
  <c r="BT10"/>
  <c r="BR10"/>
  <c r="BP10"/>
  <c r="BN10"/>
  <c r="BL10"/>
  <c r="BJ10"/>
  <c r="BH10"/>
  <c r="BF10"/>
  <c r="BD10"/>
  <c r="BB10"/>
  <c r="AZ10"/>
  <c r="AX10"/>
  <c r="AV10"/>
  <c r="AT10"/>
  <c r="AR10"/>
  <c r="AP10"/>
  <c r="AN10"/>
  <c r="AL10"/>
  <c r="AJ10"/>
  <c r="AH10"/>
  <c r="AF10"/>
  <c r="AD10"/>
  <c r="AB10"/>
  <c r="AB10" i="26" s="1"/>
  <c r="Z10" i="21"/>
  <c r="X10"/>
  <c r="V10"/>
  <c r="T10"/>
  <c r="R10"/>
  <c r="P10"/>
  <c r="L10"/>
  <c r="H10"/>
  <c r="D10"/>
  <c r="BS9"/>
  <c r="BO9"/>
  <c r="BK9"/>
  <c r="BG9"/>
  <c r="BC9"/>
  <c r="AY9"/>
  <c r="AU9"/>
  <c r="AQ9"/>
  <c r="AM9"/>
  <c r="AI9"/>
  <c r="AE9"/>
  <c r="AA9"/>
  <c r="AA9" i="26" s="1"/>
  <c r="W9" i="21"/>
  <c r="S9"/>
  <c r="O9"/>
  <c r="K9"/>
  <c r="G9"/>
  <c r="C9"/>
  <c r="BR8"/>
  <c r="BN8"/>
  <c r="BJ8"/>
  <c r="BF8"/>
  <c r="BB8"/>
  <c r="AX8"/>
  <c r="AT8"/>
  <c r="AP8"/>
  <c r="AL8"/>
  <c r="AH8"/>
  <c r="AD8"/>
  <c r="Z8"/>
  <c r="V8"/>
  <c r="R8"/>
  <c r="N8"/>
  <c r="J8"/>
  <c r="F8"/>
  <c r="B8"/>
  <c r="BQ7"/>
  <c r="BM7"/>
  <c r="BI7"/>
  <c r="BE7"/>
  <c r="BA7"/>
  <c r="AW7"/>
  <c r="AS7"/>
  <c r="AO7"/>
  <c r="AK7"/>
  <c r="AG7"/>
  <c r="AC7"/>
  <c r="AC7" i="26" s="1"/>
  <c r="Y7" i="21"/>
  <c r="U7"/>
  <c r="Q7"/>
  <c r="M7"/>
  <c r="I7"/>
  <c r="E7"/>
  <c r="BT6"/>
  <c r="BP6"/>
  <c r="BL6"/>
  <c r="BH6"/>
  <c r="BD6"/>
  <c r="AZ6"/>
  <c r="AV6"/>
  <c r="AR6"/>
  <c r="AN6"/>
  <c r="AJ6"/>
  <c r="AF6"/>
  <c r="AB6"/>
  <c r="AB6" i="26" s="1"/>
  <c r="X6" i="21"/>
  <c r="T6"/>
  <c r="P6"/>
  <c r="L6"/>
  <c r="H6"/>
  <c r="D6"/>
  <c r="BS5"/>
  <c r="BO5"/>
  <c r="BK5"/>
  <c r="BG5"/>
  <c r="BC5"/>
  <c r="AY5"/>
  <c r="AU5"/>
  <c r="AQ5"/>
  <c r="AM5"/>
  <c r="AI5"/>
  <c r="AE5"/>
  <c r="AA5"/>
  <c r="AA5" i="26" s="1"/>
  <c r="W5" i="21"/>
  <c r="S5"/>
  <c r="O5"/>
  <c r="K5"/>
  <c r="G5"/>
  <c r="C5"/>
  <c r="BR4"/>
  <c r="BN4"/>
  <c r="BJ4"/>
  <c r="BF4"/>
  <c r="BB4"/>
  <c r="AX4"/>
  <c r="AT4"/>
  <c r="AP4"/>
  <c r="AL4"/>
  <c r="AH4"/>
  <c r="AD4"/>
  <c r="Z4"/>
  <c r="V4"/>
  <c r="R4"/>
  <c r="N4"/>
  <c r="J4"/>
  <c r="F4"/>
  <c r="B4"/>
  <c r="BQ3"/>
  <c r="BM3"/>
  <c r="BI3"/>
  <c r="BE3"/>
  <c r="BA3"/>
  <c r="AW3"/>
  <c r="AS3"/>
  <c r="AO3"/>
  <c r="AK3"/>
  <c r="AG3"/>
  <c r="AC3"/>
  <c r="AC3" i="26" s="1"/>
  <c r="Y3" i="21"/>
  <c r="U3"/>
  <c r="M3"/>
  <c r="E3"/>
  <c r="AK80" i="45"/>
  <c r="AH235" i="44"/>
  <c r="AH96" i="45" s="1"/>
  <c r="AL235" i="44"/>
  <c r="AL96" i="45" s="1"/>
  <c r="AH234" i="44"/>
  <c r="AH87" i="45" s="1"/>
  <c r="AL234" i="44"/>
  <c r="AL87" i="45" s="1"/>
  <c r="AL218" i="44"/>
  <c r="AH218"/>
  <c r="AL217"/>
  <c r="AH217"/>
  <c r="S3" i="21"/>
  <c r="O3"/>
  <c r="K3"/>
  <c r="G3"/>
  <c r="C3"/>
  <c r="AH201" i="44"/>
  <c r="AH94" i="45" s="1"/>
  <c r="AL201" i="44"/>
  <c r="AL94" i="45" s="1"/>
  <c r="AH200" i="44"/>
  <c r="AH85" i="45" s="1"/>
  <c r="AL200" i="44"/>
  <c r="AL85" i="45" s="1"/>
  <c r="AK82" i="44"/>
  <c r="AK90" i="45" s="1"/>
  <c r="AG63" i="44"/>
  <c r="AG89" i="45" s="1"/>
  <c r="AH80" i="44"/>
  <c r="AH81" s="1"/>
  <c r="AH81" i="45" s="1"/>
  <c r="AZ82" i="44"/>
  <c r="AZ90" i="45" s="1"/>
  <c r="AH143" i="44"/>
  <c r="AH142"/>
  <c r="AM61"/>
  <c r="AL80"/>
  <c r="AL81" s="1"/>
  <c r="AL81" i="45" s="1"/>
  <c r="AH62" i="44"/>
  <c r="AH80" i="45" s="1"/>
  <c r="AI142" i="44"/>
  <c r="AM143"/>
  <c r="AM142"/>
  <c r="AL62"/>
  <c r="AL80" i="45" s="1"/>
  <c r="AM80" i="44"/>
  <c r="BS103" i="9"/>
  <c r="BQ103"/>
  <c r="BO103"/>
  <c r="BM103"/>
  <c r="BK103"/>
  <c r="BI103"/>
  <c r="BG103"/>
  <c r="BE103"/>
  <c r="BC103"/>
  <c r="BA103"/>
  <c r="AY103"/>
  <c r="AW103"/>
  <c r="AU103"/>
  <c r="AS103"/>
  <c r="AQ103"/>
  <c r="AO103"/>
  <c r="AM103"/>
  <c r="AK103"/>
  <c r="AI103"/>
  <c r="AG103"/>
  <c r="AE103"/>
  <c r="AC103"/>
  <c r="AC103" i="27" s="1"/>
  <c r="AA103" i="9"/>
  <c r="AA103" i="27" s="1"/>
  <c r="Y103" i="9"/>
  <c r="W103"/>
  <c r="U103"/>
  <c r="S103"/>
  <c r="Q103"/>
  <c r="O103"/>
  <c r="M103"/>
  <c r="K103"/>
  <c r="I103"/>
  <c r="G103"/>
  <c r="E103"/>
  <c r="C103"/>
  <c r="BT102"/>
  <c r="BR102"/>
  <c r="BP102"/>
  <c r="BN102"/>
  <c r="BL102"/>
  <c r="BJ102"/>
  <c r="BH102"/>
  <c r="BF102"/>
  <c r="BD102"/>
  <c r="BB102"/>
  <c r="AZ102"/>
  <c r="AX102"/>
  <c r="AV102"/>
  <c r="AT102"/>
  <c r="AR102"/>
  <c r="AP102"/>
  <c r="AN102"/>
  <c r="AL102"/>
  <c r="AJ102"/>
  <c r="AH102"/>
  <c r="AF102"/>
  <c r="AD102"/>
  <c r="AB102"/>
  <c r="AB102" i="27" s="1"/>
  <c r="AB102" i="28" s="1"/>
  <c r="Z102" i="9"/>
  <c r="X102"/>
  <c r="V102"/>
  <c r="T102"/>
  <c r="R102"/>
  <c r="P102"/>
  <c r="N102"/>
  <c r="L102"/>
  <c r="J102"/>
  <c r="H102"/>
  <c r="F102"/>
  <c r="D102"/>
  <c r="B102"/>
  <c r="BS101"/>
  <c r="BQ101"/>
  <c r="BO101"/>
  <c r="BM101"/>
  <c r="BK101"/>
  <c r="BI101"/>
  <c r="BG101"/>
  <c r="BE101"/>
  <c r="BC101"/>
  <c r="BA101"/>
  <c r="AY101"/>
  <c r="AW101"/>
  <c r="AU101"/>
  <c r="AS101"/>
  <c r="AQ101"/>
  <c r="AO101"/>
  <c r="AM101"/>
  <c r="AK101"/>
  <c r="AI101"/>
  <c r="AG101"/>
  <c r="AE101"/>
  <c r="AC101"/>
  <c r="AC101" i="27" s="1"/>
  <c r="AA101" i="9"/>
  <c r="AA101" i="27" s="1"/>
  <c r="Y101" i="9"/>
  <c r="W101"/>
  <c r="U101"/>
  <c r="S101"/>
  <c r="Q101"/>
  <c r="O101"/>
  <c r="M101"/>
  <c r="K101"/>
  <c r="I101"/>
  <c r="G101"/>
  <c r="E101"/>
  <c r="C101"/>
  <c r="BT100"/>
  <c r="BR100"/>
  <c r="BP100"/>
  <c r="BN100"/>
  <c r="BL100"/>
  <c r="BJ100"/>
  <c r="BH100"/>
  <c r="BF100"/>
  <c r="BD100"/>
  <c r="BB100"/>
  <c r="AZ100"/>
  <c r="AX100"/>
  <c r="AV100"/>
  <c r="AT100"/>
  <c r="AR100"/>
  <c r="AP100"/>
  <c r="AN100"/>
  <c r="AL100"/>
  <c r="AJ100"/>
  <c r="AH100"/>
  <c r="AF100"/>
  <c r="AD100"/>
  <c r="AB100"/>
  <c r="AB100" i="27" s="1"/>
  <c r="AB100" i="28" s="1"/>
  <c r="Z100" i="9"/>
  <c r="X100"/>
  <c r="V100"/>
  <c r="T100"/>
  <c r="R100"/>
  <c r="P100"/>
  <c r="N100"/>
  <c r="L100"/>
  <c r="J100"/>
  <c r="H100"/>
  <c r="F100"/>
  <c r="D100"/>
  <c r="B100"/>
  <c r="BS99"/>
  <c r="BQ99"/>
  <c r="BO99"/>
  <c r="BM99"/>
  <c r="BK99"/>
  <c r="BI99"/>
  <c r="BG99"/>
  <c r="BE99"/>
  <c r="BC99"/>
  <c r="BA99"/>
  <c r="AY99"/>
  <c r="AW99"/>
  <c r="AU99"/>
  <c r="AS99"/>
  <c r="AQ99"/>
  <c r="AO99"/>
  <c r="AM99"/>
  <c r="AK99"/>
  <c r="AI99"/>
  <c r="AG99"/>
  <c r="AE99"/>
  <c r="AC99"/>
  <c r="AC99" i="27" s="1"/>
  <c r="AC99" i="28" s="1"/>
  <c r="AA99" i="9"/>
  <c r="AA99" i="27" s="1"/>
  <c r="Y99" i="9"/>
  <c r="W99"/>
  <c r="U99"/>
  <c r="S99"/>
  <c r="Q99"/>
  <c r="O99"/>
  <c r="M99"/>
  <c r="K99"/>
  <c r="I99"/>
  <c r="G99"/>
  <c r="E99"/>
  <c r="C99"/>
  <c r="BT98"/>
  <c r="BR98"/>
  <c r="BP98"/>
  <c r="BN98"/>
  <c r="BL98"/>
  <c r="BJ98"/>
  <c r="BH98"/>
  <c r="BF98"/>
  <c r="BD98"/>
  <c r="BB98"/>
  <c r="AZ98"/>
  <c r="AX98"/>
  <c r="AV98"/>
  <c r="AT98"/>
  <c r="AR98"/>
  <c r="AP98"/>
  <c r="AN98"/>
  <c r="AL98"/>
  <c r="AJ98"/>
  <c r="AH98"/>
  <c r="AF98"/>
  <c r="AD98"/>
  <c r="AB98"/>
  <c r="AB98" i="27" s="1"/>
  <c r="AB98" i="28" s="1"/>
  <c r="Z98" i="9"/>
  <c r="X98"/>
  <c r="V98"/>
  <c r="T98"/>
  <c r="R98"/>
  <c r="P98"/>
  <c r="N98"/>
  <c r="L98"/>
  <c r="J98"/>
  <c r="H98"/>
  <c r="F98"/>
  <c r="D98"/>
  <c r="B98"/>
  <c r="BS97"/>
  <c r="BQ97"/>
  <c r="BO97"/>
  <c r="BM97"/>
  <c r="BK97"/>
  <c r="BI97"/>
  <c r="BG97"/>
  <c r="BE97"/>
  <c r="BC97"/>
  <c r="BA97"/>
  <c r="AY97"/>
  <c r="AW97"/>
  <c r="AU97"/>
  <c r="AS97"/>
  <c r="AQ97"/>
  <c r="AO97"/>
  <c r="AM97"/>
  <c r="AK97"/>
  <c r="AI97"/>
  <c r="AG97"/>
  <c r="AE97"/>
  <c r="AC97"/>
  <c r="AC97" i="27" s="1"/>
  <c r="AA97" i="9"/>
  <c r="AA97" i="27" s="1"/>
  <c r="AA97" i="28" s="1"/>
  <c r="Y97" i="9"/>
  <c r="W97"/>
  <c r="U97"/>
  <c r="S97"/>
  <c r="Q97"/>
  <c r="O97"/>
  <c r="M97"/>
  <c r="K97"/>
  <c r="I97"/>
  <c r="G97"/>
  <c r="E97"/>
  <c r="C97"/>
  <c r="BT96"/>
  <c r="BR96"/>
  <c r="BP96"/>
  <c r="BN96"/>
  <c r="BL96"/>
  <c r="BJ96"/>
  <c r="BH96"/>
  <c r="BF96"/>
  <c r="BT103"/>
  <c r="BR103"/>
  <c r="BP103"/>
  <c r="BN103"/>
  <c r="BL103"/>
  <c r="BJ103"/>
  <c r="BH103"/>
  <c r="BF103"/>
  <c r="BD103"/>
  <c r="BB103"/>
  <c r="AZ103"/>
  <c r="AX103"/>
  <c r="AV103"/>
  <c r="AT103"/>
  <c r="AR103"/>
  <c r="AP103"/>
  <c r="AN103"/>
  <c r="AL103"/>
  <c r="AJ103"/>
  <c r="AH103"/>
  <c r="AF103"/>
  <c r="AD103"/>
  <c r="AB103"/>
  <c r="AB103" i="27" s="1"/>
  <c r="Z103" i="9"/>
  <c r="X103"/>
  <c r="V103"/>
  <c r="T103"/>
  <c r="R103"/>
  <c r="P103"/>
  <c r="N103"/>
  <c r="L103"/>
  <c r="J103"/>
  <c r="H103"/>
  <c r="F103"/>
  <c r="D103"/>
  <c r="B103"/>
  <c r="BS102"/>
  <c r="BQ102"/>
  <c r="BO102"/>
  <c r="BM102"/>
  <c r="BK102"/>
  <c r="BI102"/>
  <c r="BG102"/>
  <c r="BE102"/>
  <c r="BC102"/>
  <c r="BA102"/>
  <c r="AY102"/>
  <c r="AW102"/>
  <c r="AU102"/>
  <c r="AS102"/>
  <c r="AQ102"/>
  <c r="AO102"/>
  <c r="AM102"/>
  <c r="AK102"/>
  <c r="AI102"/>
  <c r="AG102"/>
  <c r="AE102"/>
  <c r="AC102"/>
  <c r="AC102" i="27" s="1"/>
  <c r="AC102" i="28" s="1"/>
  <c r="AA102" i="9"/>
  <c r="AA102" i="27" s="1"/>
  <c r="AA102" i="28" s="1"/>
  <c r="Y102" i="9"/>
  <c r="W102"/>
  <c r="U102"/>
  <c r="S102"/>
  <c r="Q102"/>
  <c r="O102"/>
  <c r="M102"/>
  <c r="K102"/>
  <c r="I102"/>
  <c r="G102"/>
  <c r="E102"/>
  <c r="C102"/>
  <c r="BT101"/>
  <c r="BR101"/>
  <c r="BP101"/>
  <c r="BN101"/>
  <c r="BL101"/>
  <c r="BJ101"/>
  <c r="BH101"/>
  <c r="BF101"/>
  <c r="BD101"/>
  <c r="BB101"/>
  <c r="AZ101"/>
  <c r="AX101"/>
  <c r="AV101"/>
  <c r="AT101"/>
  <c r="AR101"/>
  <c r="AP101"/>
  <c r="AN101"/>
  <c r="AL101"/>
  <c r="AJ101"/>
  <c r="AH101"/>
  <c r="AF101"/>
  <c r="AD101"/>
  <c r="AB101"/>
  <c r="AB101" i="27" s="1"/>
  <c r="Z101" i="9"/>
  <c r="X101"/>
  <c r="V101"/>
  <c r="T101"/>
  <c r="R101"/>
  <c r="P101"/>
  <c r="N101"/>
  <c r="L101"/>
  <c r="J101"/>
  <c r="H101"/>
  <c r="F101"/>
  <c r="D101"/>
  <c r="B101"/>
  <c r="BS100"/>
  <c r="BQ100"/>
  <c r="BO100"/>
  <c r="BM100"/>
  <c r="BK100"/>
  <c r="BI100"/>
  <c r="BG100"/>
  <c r="BE100"/>
  <c r="BC100"/>
  <c r="BA100"/>
  <c r="AY100"/>
  <c r="AW100"/>
  <c r="AU100"/>
  <c r="AS100"/>
  <c r="AQ100"/>
  <c r="AO100"/>
  <c r="AM100"/>
  <c r="AK100"/>
  <c r="AI100"/>
  <c r="AG100"/>
  <c r="AE100"/>
  <c r="AC100"/>
  <c r="AC100" i="27" s="1"/>
  <c r="AA100" i="9"/>
  <c r="AA100" i="27" s="1"/>
  <c r="AA100" i="28" s="1"/>
  <c r="Y100" i="9"/>
  <c r="W100"/>
  <c r="U100"/>
  <c r="S100"/>
  <c r="Q100"/>
  <c r="O100"/>
  <c r="M100"/>
  <c r="K100"/>
  <c r="I100"/>
  <c r="G100"/>
  <c r="E100"/>
  <c r="C100"/>
  <c r="BT99"/>
  <c r="BR99"/>
  <c r="BP99"/>
  <c r="BN99"/>
  <c r="BL99"/>
  <c r="BJ99"/>
  <c r="BH99"/>
  <c r="BF99"/>
  <c r="BD99"/>
  <c r="BB99"/>
  <c r="AZ99"/>
  <c r="AX99"/>
  <c r="AV99"/>
  <c r="AT99"/>
  <c r="AR99"/>
  <c r="AP99"/>
  <c r="AN99"/>
  <c r="AL99"/>
  <c r="AJ99"/>
  <c r="AH99"/>
  <c r="AF99"/>
  <c r="AD99"/>
  <c r="AB99"/>
  <c r="AB99" i="27" s="1"/>
  <c r="Z99" i="9"/>
  <c r="X99"/>
  <c r="V99"/>
  <c r="T99"/>
  <c r="R99"/>
  <c r="P99"/>
  <c r="N99"/>
  <c r="L99"/>
  <c r="J99"/>
  <c r="H99"/>
  <c r="F99"/>
  <c r="D99"/>
  <c r="B99"/>
  <c r="BS98"/>
  <c r="BQ98"/>
  <c r="BO98"/>
  <c r="BM98"/>
  <c r="BK98"/>
  <c r="BI98"/>
  <c r="BG98"/>
  <c r="BE98"/>
  <c r="BC98"/>
  <c r="BA98"/>
  <c r="AY98"/>
  <c r="AW98"/>
  <c r="AU98"/>
  <c r="AS98"/>
  <c r="AQ98"/>
  <c r="AO98"/>
  <c r="AM98"/>
  <c r="AK98"/>
  <c r="AI98"/>
  <c r="AG98"/>
  <c r="AE98"/>
  <c r="AC98"/>
  <c r="AC98" i="27" s="1"/>
  <c r="AC98" i="28" s="1"/>
  <c r="AA98" i="9"/>
  <c r="AA98" i="27" s="1"/>
  <c r="AA98" i="28" s="1"/>
  <c r="Y98" i="9"/>
  <c r="W98"/>
  <c r="U98"/>
  <c r="S98"/>
  <c r="Q98"/>
  <c r="O98"/>
  <c r="M98"/>
  <c r="K98"/>
  <c r="I98"/>
  <c r="G98"/>
  <c r="E98"/>
  <c r="C98"/>
  <c r="BT97"/>
  <c r="BR97"/>
  <c r="BP97"/>
  <c r="BN97"/>
  <c r="BL97"/>
  <c r="BJ97"/>
  <c r="BH97"/>
  <c r="BF97"/>
  <c r="BD97"/>
  <c r="BB97"/>
  <c r="AZ97"/>
  <c r="AX97"/>
  <c r="AV97"/>
  <c r="AT97"/>
  <c r="AR97"/>
  <c r="AP97"/>
  <c r="AN97"/>
  <c r="AL97"/>
  <c r="AJ97"/>
  <c r="AH97"/>
  <c r="AF97"/>
  <c r="AD97"/>
  <c r="AB97"/>
  <c r="AB97" i="27" s="1"/>
  <c r="AB97" i="28" s="1"/>
  <c r="Z97" i="9"/>
  <c r="X97"/>
  <c r="V97"/>
  <c r="T97"/>
  <c r="R97"/>
  <c r="P97"/>
  <c r="N97"/>
  <c r="L97"/>
  <c r="J97"/>
  <c r="H97"/>
  <c r="F97"/>
  <c r="D97"/>
  <c r="B97"/>
  <c r="BS96"/>
  <c r="BQ96"/>
  <c r="BO96"/>
  <c r="BM96"/>
  <c r="BK96"/>
  <c r="BI96"/>
  <c r="BG96"/>
  <c r="BD96"/>
  <c r="BB96"/>
  <c r="AZ96"/>
  <c r="AX96"/>
  <c r="AV96"/>
  <c r="AT96"/>
  <c r="AR96"/>
  <c r="AP96"/>
  <c r="AN96"/>
  <c r="AL96"/>
  <c r="AJ96"/>
  <c r="AH96"/>
  <c r="AF96"/>
  <c r="AD96"/>
  <c r="AB96"/>
  <c r="AB96" i="27" s="1"/>
  <c r="AB96" i="28" s="1"/>
  <c r="Z96" i="9"/>
  <c r="X96"/>
  <c r="V96"/>
  <c r="T96"/>
  <c r="R96"/>
  <c r="P96"/>
  <c r="N96"/>
  <c r="L96"/>
  <c r="J96"/>
  <c r="H96"/>
  <c r="F96"/>
  <c r="D96"/>
  <c r="B96"/>
  <c r="BS95"/>
  <c r="BQ95"/>
  <c r="BO95"/>
  <c r="BM95"/>
  <c r="BK95"/>
  <c r="BI95"/>
  <c r="BG95"/>
  <c r="BE95"/>
  <c r="BC95"/>
  <c r="BA95"/>
  <c r="AY95"/>
  <c r="AW95"/>
  <c r="AU95"/>
  <c r="AS95"/>
  <c r="AQ95"/>
  <c r="AO95"/>
  <c r="AM95"/>
  <c r="AK95"/>
  <c r="AI95"/>
  <c r="AG95"/>
  <c r="AE95"/>
  <c r="AC95"/>
  <c r="AC95" i="27" s="1"/>
  <c r="AC95" i="28" s="1"/>
  <c r="AA95" i="9"/>
  <c r="AA95" i="27" s="1"/>
  <c r="Y95" i="9"/>
  <c r="W95"/>
  <c r="U95"/>
  <c r="S95"/>
  <c r="Q95"/>
  <c r="O95"/>
  <c r="M95"/>
  <c r="K95"/>
  <c r="I95"/>
  <c r="G95"/>
  <c r="E95"/>
  <c r="C95"/>
  <c r="BT94"/>
  <c r="BR94"/>
  <c r="BP94"/>
  <c r="BN94"/>
  <c r="BL94"/>
  <c r="BJ94"/>
  <c r="BH94"/>
  <c r="BF94"/>
  <c r="BD94"/>
  <c r="BB94"/>
  <c r="AZ94"/>
  <c r="AX94"/>
  <c r="AV94"/>
  <c r="AT94"/>
  <c r="AR94"/>
  <c r="AP94"/>
  <c r="AN94"/>
  <c r="AL94"/>
  <c r="AJ94"/>
  <c r="AH94"/>
  <c r="AF94"/>
  <c r="AD94"/>
  <c r="AB94"/>
  <c r="AB94" i="27" s="1"/>
  <c r="AB94" i="28" s="1"/>
  <c r="Z94" i="9"/>
  <c r="X94"/>
  <c r="V94"/>
  <c r="T94"/>
  <c r="R94"/>
  <c r="P94"/>
  <c r="N94"/>
  <c r="L94"/>
  <c r="J94"/>
  <c r="H94"/>
  <c r="F94"/>
  <c r="D94"/>
  <c r="B94"/>
  <c r="BS93"/>
  <c r="BQ93"/>
  <c r="BO93"/>
  <c r="BM93"/>
  <c r="BK93"/>
  <c r="BI93"/>
  <c r="BG93"/>
  <c r="BE93"/>
  <c r="BC93"/>
  <c r="BA93"/>
  <c r="AY93"/>
  <c r="AW93"/>
  <c r="AU93"/>
  <c r="AS93"/>
  <c r="AQ93"/>
  <c r="AO93"/>
  <c r="AM93"/>
  <c r="AK93"/>
  <c r="AI93"/>
  <c r="AG93"/>
  <c r="AE93"/>
  <c r="AC93"/>
  <c r="AC93" i="27" s="1"/>
  <c r="AA93" i="9"/>
  <c r="AA93" i="27" s="1"/>
  <c r="AA93" i="28" s="1"/>
  <c r="Y93" i="9"/>
  <c r="W93"/>
  <c r="U93"/>
  <c r="S93"/>
  <c r="Q93"/>
  <c r="O93"/>
  <c r="M93"/>
  <c r="K93"/>
  <c r="I93"/>
  <c r="G93"/>
  <c r="E93"/>
  <c r="C93"/>
  <c r="BT92"/>
  <c r="BR92"/>
  <c r="BP92"/>
  <c r="BN92"/>
  <c r="BL92"/>
  <c r="BJ92"/>
  <c r="BH92"/>
  <c r="BF92"/>
  <c r="BD92"/>
  <c r="BB92"/>
  <c r="AZ92"/>
  <c r="AX92"/>
  <c r="AV92"/>
  <c r="AT92"/>
  <c r="AR92"/>
  <c r="AP92"/>
  <c r="AN92"/>
  <c r="AL92"/>
  <c r="AJ92"/>
  <c r="AH92"/>
  <c r="AF92"/>
  <c r="AD92"/>
  <c r="AB92"/>
  <c r="AB92" i="27" s="1"/>
  <c r="AB92" i="28" s="1"/>
  <c r="Z92" i="9"/>
  <c r="X92"/>
  <c r="V92"/>
  <c r="T92"/>
  <c r="R92"/>
  <c r="P92"/>
  <c r="N92"/>
  <c r="L92"/>
  <c r="J92"/>
  <c r="H92"/>
  <c r="F92"/>
  <c r="D92"/>
  <c r="B92"/>
  <c r="BS91"/>
  <c r="BQ91"/>
  <c r="BO91"/>
  <c r="BM91"/>
  <c r="BK91"/>
  <c r="BI91"/>
  <c r="BG91"/>
  <c r="BE91"/>
  <c r="BC91"/>
  <c r="BA91"/>
  <c r="AY91"/>
  <c r="AW91"/>
  <c r="AU91"/>
  <c r="AS91"/>
  <c r="AQ91"/>
  <c r="AO91"/>
  <c r="AM91"/>
  <c r="AK91"/>
  <c r="AI91"/>
  <c r="AG91"/>
  <c r="AE91"/>
  <c r="AC91"/>
  <c r="AC91" i="27" s="1"/>
  <c r="AC91" i="28" s="1"/>
  <c r="AA91" i="9"/>
  <c r="AA91" i="27" s="1"/>
  <c r="Y91" i="9"/>
  <c r="W91"/>
  <c r="U91"/>
  <c r="S91"/>
  <c r="Q91"/>
  <c r="O91"/>
  <c r="M91"/>
  <c r="K91"/>
  <c r="I91"/>
  <c r="G91"/>
  <c r="E91"/>
  <c r="C91"/>
  <c r="BT90"/>
  <c r="BR90"/>
  <c r="BP90"/>
  <c r="BN90"/>
  <c r="BL90"/>
  <c r="BJ90"/>
  <c r="BH90"/>
  <c r="BF90"/>
  <c r="BD90"/>
  <c r="BB90"/>
  <c r="AZ90"/>
  <c r="AX90"/>
  <c r="AV90"/>
  <c r="AT90"/>
  <c r="AR90"/>
  <c r="AP90"/>
  <c r="AN90"/>
  <c r="AL90"/>
  <c r="AJ90"/>
  <c r="AH90"/>
  <c r="AF90"/>
  <c r="AD90"/>
  <c r="AB90"/>
  <c r="AB90" i="27" s="1"/>
  <c r="AB90" i="28" s="1"/>
  <c r="Z90" i="9"/>
  <c r="X90"/>
  <c r="V90"/>
  <c r="T90"/>
  <c r="R90"/>
  <c r="P90"/>
  <c r="N90"/>
  <c r="L90"/>
  <c r="J90"/>
  <c r="H90"/>
  <c r="F90"/>
  <c r="D90"/>
  <c r="B90"/>
  <c r="BS89"/>
  <c r="BQ89"/>
  <c r="BO89"/>
  <c r="BM89"/>
  <c r="BK89"/>
  <c r="BI89"/>
  <c r="BG89"/>
  <c r="BE89"/>
  <c r="BC89"/>
  <c r="BA89"/>
  <c r="AY89"/>
  <c r="AW89"/>
  <c r="AU89"/>
  <c r="AS89"/>
  <c r="AQ89"/>
  <c r="AO89"/>
  <c r="AM89"/>
  <c r="AK89"/>
  <c r="AI89"/>
  <c r="AG89"/>
  <c r="AE89"/>
  <c r="AC89"/>
  <c r="AC89" i="27" s="1"/>
  <c r="AA89" i="9"/>
  <c r="AA89" i="27" s="1"/>
  <c r="AA89" i="28" s="1"/>
  <c r="Y89" i="9"/>
  <c r="W89"/>
  <c r="U89"/>
  <c r="S89"/>
  <c r="Q89"/>
  <c r="O89"/>
  <c r="M89"/>
  <c r="K89"/>
  <c r="I89"/>
  <c r="G89"/>
  <c r="E89"/>
  <c r="C89"/>
  <c r="BT88"/>
  <c r="BR88"/>
  <c r="BP88"/>
  <c r="BN88"/>
  <c r="BL88"/>
  <c r="BJ88"/>
  <c r="BH88"/>
  <c r="BF88"/>
  <c r="BD88"/>
  <c r="BB88"/>
  <c r="AZ88"/>
  <c r="AX88"/>
  <c r="AV88"/>
  <c r="AT88"/>
  <c r="AR88"/>
  <c r="AP88"/>
  <c r="AN88"/>
  <c r="AL88"/>
  <c r="AJ88"/>
  <c r="AH88"/>
  <c r="AF88"/>
  <c r="AD88"/>
  <c r="AB88"/>
  <c r="AB88" i="27" s="1"/>
  <c r="AB88" i="28" s="1"/>
  <c r="Z88" i="9"/>
  <c r="X88"/>
  <c r="V88"/>
  <c r="T88"/>
  <c r="R88"/>
  <c r="P88"/>
  <c r="N88"/>
  <c r="L88"/>
  <c r="J88"/>
  <c r="H88"/>
  <c r="F88"/>
  <c r="D88"/>
  <c r="B88"/>
  <c r="BS87"/>
  <c r="BQ87"/>
  <c r="BO87"/>
  <c r="BM87"/>
  <c r="BK87"/>
  <c r="BI87"/>
  <c r="BG87"/>
  <c r="BE87"/>
  <c r="BC87"/>
  <c r="BA87"/>
  <c r="AY87"/>
  <c r="AW87"/>
  <c r="AU87"/>
  <c r="AS87"/>
  <c r="AQ87"/>
  <c r="AO87"/>
  <c r="AM87"/>
  <c r="AK87"/>
  <c r="AI87"/>
  <c r="AG87"/>
  <c r="AE87"/>
  <c r="AC87"/>
  <c r="AC87" i="27" s="1"/>
  <c r="AC87" i="28" s="1"/>
  <c r="AA87" i="9"/>
  <c r="AA87" i="27" s="1"/>
  <c r="Y87" i="9"/>
  <c r="W87"/>
  <c r="U87"/>
  <c r="S87"/>
  <c r="Q87"/>
  <c r="O87"/>
  <c r="M87"/>
  <c r="K87"/>
  <c r="I87"/>
  <c r="G87"/>
  <c r="E87"/>
  <c r="C87"/>
  <c r="BT86"/>
  <c r="BR86"/>
  <c r="BP86"/>
  <c r="BN86"/>
  <c r="BL86"/>
  <c r="BJ86"/>
  <c r="BH86"/>
  <c r="BF86"/>
  <c r="BD86"/>
  <c r="BB86"/>
  <c r="AZ86"/>
  <c r="AX86"/>
  <c r="AV86"/>
  <c r="AT86"/>
  <c r="AR86"/>
  <c r="AP86"/>
  <c r="AN86"/>
  <c r="AL86"/>
  <c r="AJ86"/>
  <c r="AH86"/>
  <c r="AF86"/>
  <c r="AD86"/>
  <c r="AB86"/>
  <c r="AB86" i="27" s="1"/>
  <c r="AB86" i="28" s="1"/>
  <c r="Z86" i="9"/>
  <c r="X86"/>
  <c r="V86"/>
  <c r="T86"/>
  <c r="R86"/>
  <c r="P86"/>
  <c r="N86"/>
  <c r="L86"/>
  <c r="J86"/>
  <c r="H86"/>
  <c r="F86"/>
  <c r="D86"/>
  <c r="B86"/>
  <c r="BS85"/>
  <c r="BQ85"/>
  <c r="BO85"/>
  <c r="BM85"/>
  <c r="BK85"/>
  <c r="BI85"/>
  <c r="BG85"/>
  <c r="BE85"/>
  <c r="BC85"/>
  <c r="BA85"/>
  <c r="AY85"/>
  <c r="AW85"/>
  <c r="AU85"/>
  <c r="AS85"/>
  <c r="AQ85"/>
  <c r="AO85"/>
  <c r="AM85"/>
  <c r="AK85"/>
  <c r="AI85"/>
  <c r="AG85"/>
  <c r="AE85"/>
  <c r="AC85"/>
  <c r="AC85" i="27" s="1"/>
  <c r="AA85" i="9"/>
  <c r="AA85" i="27" s="1"/>
  <c r="AA85" i="28" s="1"/>
  <c r="Y85" i="9"/>
  <c r="W85"/>
  <c r="U85"/>
  <c r="S85"/>
  <c r="Q85"/>
  <c r="O85"/>
  <c r="M85"/>
  <c r="K85"/>
  <c r="I85"/>
  <c r="G85"/>
  <c r="E85"/>
  <c r="C85"/>
  <c r="BT84"/>
  <c r="BR84"/>
  <c r="BP84"/>
  <c r="BN84"/>
  <c r="BL84"/>
  <c r="BJ84"/>
  <c r="BH84"/>
  <c r="BF84"/>
  <c r="BD84"/>
  <c r="BB84"/>
  <c r="AZ84"/>
  <c r="AX84"/>
  <c r="AV84"/>
  <c r="AT84"/>
  <c r="AR84"/>
  <c r="AP84"/>
  <c r="AN84"/>
  <c r="AL84"/>
  <c r="AJ84"/>
  <c r="AH84"/>
  <c r="AF84"/>
  <c r="AD84"/>
  <c r="AB84"/>
  <c r="AB84" i="27" s="1"/>
  <c r="AB84" i="28" s="1"/>
  <c r="Z84" i="9"/>
  <c r="X84"/>
  <c r="V84"/>
  <c r="T84"/>
  <c r="R84"/>
  <c r="P84"/>
  <c r="N84"/>
  <c r="L84"/>
  <c r="J84"/>
  <c r="H84"/>
  <c r="F84"/>
  <c r="D84"/>
  <c r="B84"/>
  <c r="BS83"/>
  <c r="BQ83"/>
  <c r="BO83"/>
  <c r="BM83"/>
  <c r="BK83"/>
  <c r="BI83"/>
  <c r="BG83"/>
  <c r="BE83"/>
  <c r="BC83"/>
  <c r="BA83"/>
  <c r="AY83"/>
  <c r="AW83"/>
  <c r="AU83"/>
  <c r="AS83"/>
  <c r="AQ83"/>
  <c r="AO83"/>
  <c r="AM83"/>
  <c r="AK83"/>
  <c r="AI83"/>
  <c r="AG83"/>
  <c r="AE83"/>
  <c r="AC83"/>
  <c r="AC83" i="27" s="1"/>
  <c r="AC83" i="28" s="1"/>
  <c r="AA83" i="9"/>
  <c r="AA83" i="27" s="1"/>
  <c r="Y83" i="9"/>
  <c r="W83"/>
  <c r="U83"/>
  <c r="S83"/>
  <c r="Q83"/>
  <c r="O83"/>
  <c r="M83"/>
  <c r="K83"/>
  <c r="I83"/>
  <c r="G83"/>
  <c r="E83"/>
  <c r="C83"/>
  <c r="BT82"/>
  <c r="BR82"/>
  <c r="BP82"/>
  <c r="BN82"/>
  <c r="BL82"/>
  <c r="BJ82"/>
  <c r="BH82"/>
  <c r="BF82"/>
  <c r="BD82"/>
  <c r="BB82"/>
  <c r="AZ82"/>
  <c r="AX82"/>
  <c r="AV82"/>
  <c r="AT82"/>
  <c r="AR82"/>
  <c r="AP82"/>
  <c r="AN82"/>
  <c r="AL82"/>
  <c r="AJ82"/>
  <c r="AH82"/>
  <c r="AF82"/>
  <c r="AD82"/>
  <c r="AB82"/>
  <c r="AB82" i="27" s="1"/>
  <c r="AB82" i="28" s="1"/>
  <c r="BE96" i="9"/>
  <c r="BC96"/>
  <c r="BA96"/>
  <c r="AY96"/>
  <c r="AW96"/>
  <c r="AU96"/>
  <c r="AS96"/>
  <c r="AQ96"/>
  <c r="AO96"/>
  <c r="AM96"/>
  <c r="AK96"/>
  <c r="AI96"/>
  <c r="AG96"/>
  <c r="AE96"/>
  <c r="AC96"/>
  <c r="AC96" i="27" s="1"/>
  <c r="AA96" i="9"/>
  <c r="AA96" i="27" s="1"/>
  <c r="AA96" i="28" s="1"/>
  <c r="Y96" i="9"/>
  <c r="W96"/>
  <c r="U96"/>
  <c r="S96"/>
  <c r="Q96"/>
  <c r="O96"/>
  <c r="M96"/>
  <c r="K96"/>
  <c r="I96"/>
  <c r="G96"/>
  <c r="E96"/>
  <c r="C96"/>
  <c r="BT95"/>
  <c r="BR95"/>
  <c r="BP95"/>
  <c r="BN95"/>
  <c r="BL95"/>
  <c r="BJ95"/>
  <c r="BH95"/>
  <c r="BF95"/>
  <c r="BD95"/>
  <c r="BB95"/>
  <c r="AZ95"/>
  <c r="AX95"/>
  <c r="AV95"/>
  <c r="AT95"/>
  <c r="AR95"/>
  <c r="AP95"/>
  <c r="AN95"/>
  <c r="AL95"/>
  <c r="AJ95"/>
  <c r="AH95"/>
  <c r="AF95"/>
  <c r="AD95"/>
  <c r="AB95"/>
  <c r="AB95" i="27" s="1"/>
  <c r="Z95" i="9"/>
  <c r="X95"/>
  <c r="V95"/>
  <c r="T95"/>
  <c r="R95"/>
  <c r="P95"/>
  <c r="N95"/>
  <c r="L95"/>
  <c r="J95"/>
  <c r="H95"/>
  <c r="F95"/>
  <c r="D95"/>
  <c r="B95"/>
  <c r="BS94"/>
  <c r="BQ94"/>
  <c r="BO94"/>
  <c r="BM94"/>
  <c r="BK94"/>
  <c r="BI94"/>
  <c r="BG94"/>
  <c r="BE94"/>
  <c r="BC94"/>
  <c r="BA94"/>
  <c r="AY94"/>
  <c r="AW94"/>
  <c r="AU94"/>
  <c r="AS94"/>
  <c r="AQ94"/>
  <c r="AO94"/>
  <c r="AM94"/>
  <c r="AK94"/>
  <c r="AI94"/>
  <c r="AG94"/>
  <c r="AE94"/>
  <c r="AC94"/>
  <c r="AC94" i="27" s="1"/>
  <c r="AC94" i="28" s="1"/>
  <c r="AA94" i="9"/>
  <c r="AA94" i="27" s="1"/>
  <c r="AA94" i="28" s="1"/>
  <c r="Y94" i="9"/>
  <c r="W94"/>
  <c r="U94"/>
  <c r="S94"/>
  <c r="Q94"/>
  <c r="O94"/>
  <c r="M94"/>
  <c r="K94"/>
  <c r="I94"/>
  <c r="G94"/>
  <c r="E94"/>
  <c r="C94"/>
  <c r="BT93"/>
  <c r="BR93"/>
  <c r="BP93"/>
  <c r="BN93"/>
  <c r="BL93"/>
  <c r="BJ93"/>
  <c r="BH93"/>
  <c r="BF93"/>
  <c r="BD93"/>
  <c r="BB93"/>
  <c r="AZ93"/>
  <c r="AX93"/>
  <c r="AV93"/>
  <c r="AT93"/>
  <c r="AR93"/>
  <c r="AP93"/>
  <c r="AN93"/>
  <c r="AL93"/>
  <c r="AJ93"/>
  <c r="AH93"/>
  <c r="AF93"/>
  <c r="AD93"/>
  <c r="AB93"/>
  <c r="AB93" i="27" s="1"/>
  <c r="Z93" i="9"/>
  <c r="X93"/>
  <c r="V93"/>
  <c r="T93"/>
  <c r="R93"/>
  <c r="P93"/>
  <c r="N93"/>
  <c r="L93"/>
  <c r="J93"/>
  <c r="H93"/>
  <c r="F93"/>
  <c r="D93"/>
  <c r="B93"/>
  <c r="BS92"/>
  <c r="BQ92"/>
  <c r="BO92"/>
  <c r="BM92"/>
  <c r="BK92"/>
  <c r="BI92"/>
  <c r="BG92"/>
  <c r="BE92"/>
  <c r="BC92"/>
  <c r="BA92"/>
  <c r="AY92"/>
  <c r="AW92"/>
  <c r="AU92"/>
  <c r="AS92"/>
  <c r="AQ92"/>
  <c r="AO92"/>
  <c r="AM92"/>
  <c r="AK92"/>
  <c r="AI92"/>
  <c r="AG92"/>
  <c r="AE92"/>
  <c r="AC92"/>
  <c r="AC92" i="27" s="1"/>
  <c r="AA92" i="9"/>
  <c r="AA92" i="27" s="1"/>
  <c r="AA92" i="28" s="1"/>
  <c r="Y92" i="9"/>
  <c r="W92"/>
  <c r="U92"/>
  <c r="S92"/>
  <c r="Q92"/>
  <c r="O92"/>
  <c r="M92"/>
  <c r="K92"/>
  <c r="I92"/>
  <c r="G92"/>
  <c r="E92"/>
  <c r="C92"/>
  <c r="BT91"/>
  <c r="BR91"/>
  <c r="BP91"/>
  <c r="BN91"/>
  <c r="BL91"/>
  <c r="BJ91"/>
  <c r="BH91"/>
  <c r="BF91"/>
  <c r="BD91"/>
  <c r="BB91"/>
  <c r="AZ91"/>
  <c r="AX91"/>
  <c r="AV91"/>
  <c r="AT91"/>
  <c r="AR91"/>
  <c r="AP91"/>
  <c r="AN91"/>
  <c r="AL91"/>
  <c r="AJ91"/>
  <c r="AH91"/>
  <c r="AF91"/>
  <c r="AD91"/>
  <c r="AB91"/>
  <c r="AB91" i="27" s="1"/>
  <c r="Z91" i="9"/>
  <c r="X91"/>
  <c r="V91"/>
  <c r="T91"/>
  <c r="R91"/>
  <c r="P91"/>
  <c r="N91"/>
  <c r="L91"/>
  <c r="J91"/>
  <c r="H91"/>
  <c r="F91"/>
  <c r="D91"/>
  <c r="B91"/>
  <c r="BS90"/>
  <c r="BQ90"/>
  <c r="BO90"/>
  <c r="BM90"/>
  <c r="BK90"/>
  <c r="BI90"/>
  <c r="BG90"/>
  <c r="BE90"/>
  <c r="BC90"/>
  <c r="BA90"/>
  <c r="AY90"/>
  <c r="AW90"/>
  <c r="AU90"/>
  <c r="AS90"/>
  <c r="AQ90"/>
  <c r="AO90"/>
  <c r="AM90"/>
  <c r="AK90"/>
  <c r="AI90"/>
  <c r="AG90"/>
  <c r="AE90"/>
  <c r="AC90"/>
  <c r="AC90" i="27" s="1"/>
  <c r="AC90" i="28" s="1"/>
  <c r="AA90" i="9"/>
  <c r="AA90" i="27" s="1"/>
  <c r="AA90" i="28" s="1"/>
  <c r="Y90" i="9"/>
  <c r="W90"/>
  <c r="U90"/>
  <c r="S90"/>
  <c r="Q90"/>
  <c r="O90"/>
  <c r="M90"/>
  <c r="K90"/>
  <c r="I90"/>
  <c r="G90"/>
  <c r="E90"/>
  <c r="C90"/>
  <c r="BT89"/>
  <c r="BR89"/>
  <c r="BP89"/>
  <c r="BN89"/>
  <c r="BL89"/>
  <c r="BJ89"/>
  <c r="BH89"/>
  <c r="BF89"/>
  <c r="BD89"/>
  <c r="BB89"/>
  <c r="AZ89"/>
  <c r="AX89"/>
  <c r="AV89"/>
  <c r="AT89"/>
  <c r="AR89"/>
  <c r="AP89"/>
  <c r="AN89"/>
  <c r="AL89"/>
  <c r="AJ89"/>
  <c r="AH89"/>
  <c r="AF89"/>
  <c r="AD89"/>
  <c r="AB89"/>
  <c r="AB89" i="27" s="1"/>
  <c r="Z89" i="9"/>
  <c r="X89"/>
  <c r="V89"/>
  <c r="T89"/>
  <c r="R89"/>
  <c r="P89"/>
  <c r="N89"/>
  <c r="L89"/>
  <c r="J89"/>
  <c r="H89"/>
  <c r="F89"/>
  <c r="D89"/>
  <c r="B89"/>
  <c r="BS88"/>
  <c r="BQ88"/>
  <c r="BO88"/>
  <c r="BM88"/>
  <c r="BK88"/>
  <c r="BI88"/>
  <c r="BG88"/>
  <c r="BE88"/>
  <c r="BC88"/>
  <c r="BA88"/>
  <c r="AY88"/>
  <c r="AW88"/>
  <c r="AU88"/>
  <c r="AS88"/>
  <c r="AQ88"/>
  <c r="AO88"/>
  <c r="AM88"/>
  <c r="AK88"/>
  <c r="AI88"/>
  <c r="AG88"/>
  <c r="AE88"/>
  <c r="AC88"/>
  <c r="AC88" i="27" s="1"/>
  <c r="AA88" i="9"/>
  <c r="AA88" i="27" s="1"/>
  <c r="AA88" i="28" s="1"/>
  <c r="Y88" i="9"/>
  <c r="W88"/>
  <c r="U88"/>
  <c r="S88"/>
  <c r="Q88"/>
  <c r="O88"/>
  <c r="M88"/>
  <c r="K88"/>
  <c r="I88"/>
  <c r="G88"/>
  <c r="E88"/>
  <c r="C88"/>
  <c r="BT87"/>
  <c r="BR87"/>
  <c r="BP87"/>
  <c r="BN87"/>
  <c r="BL87"/>
  <c r="BJ87"/>
  <c r="BH87"/>
  <c r="BF87"/>
  <c r="BD87"/>
  <c r="BB87"/>
  <c r="AZ87"/>
  <c r="AX87"/>
  <c r="AV87"/>
  <c r="AT87"/>
  <c r="AR87"/>
  <c r="AP87"/>
  <c r="AN87"/>
  <c r="AL87"/>
  <c r="AJ87"/>
  <c r="AH87"/>
  <c r="AF87"/>
  <c r="AD87"/>
  <c r="AB87"/>
  <c r="AB87" i="27" s="1"/>
  <c r="Z87" i="9"/>
  <c r="X87"/>
  <c r="V87"/>
  <c r="T87"/>
  <c r="R87"/>
  <c r="P87"/>
  <c r="N87"/>
  <c r="L87"/>
  <c r="J87"/>
  <c r="H87"/>
  <c r="F87"/>
  <c r="D87"/>
  <c r="B87"/>
  <c r="BS86"/>
  <c r="BQ86"/>
  <c r="BO86"/>
  <c r="BM86"/>
  <c r="BK86"/>
  <c r="BI86"/>
  <c r="BG86"/>
  <c r="BE86"/>
  <c r="BC86"/>
  <c r="BA86"/>
  <c r="AY86"/>
  <c r="AW86"/>
  <c r="AU86"/>
  <c r="AS86"/>
  <c r="AQ86"/>
  <c r="AO86"/>
  <c r="AM86"/>
  <c r="AK86"/>
  <c r="AI86"/>
  <c r="AG86"/>
  <c r="AE86"/>
  <c r="AC86"/>
  <c r="AC86" i="27" s="1"/>
  <c r="AC86" i="28" s="1"/>
  <c r="AA86" i="9"/>
  <c r="AA86" i="27" s="1"/>
  <c r="AA86" i="28" s="1"/>
  <c r="Y86" i="9"/>
  <c r="W86"/>
  <c r="U86"/>
  <c r="S86"/>
  <c r="Q86"/>
  <c r="O86"/>
  <c r="M86"/>
  <c r="K86"/>
  <c r="I86"/>
  <c r="G86"/>
  <c r="E86"/>
  <c r="C86"/>
  <c r="BT85"/>
  <c r="BR85"/>
  <c r="BP85"/>
  <c r="BN85"/>
  <c r="BL85"/>
  <c r="BJ85"/>
  <c r="BH85"/>
  <c r="BF85"/>
  <c r="BD85"/>
  <c r="BB85"/>
  <c r="AZ85"/>
  <c r="AX85"/>
  <c r="AV85"/>
  <c r="AT85"/>
  <c r="AR85"/>
  <c r="AP85"/>
  <c r="AN85"/>
  <c r="AL85"/>
  <c r="AJ85"/>
  <c r="AH85"/>
  <c r="AF85"/>
  <c r="AD85"/>
  <c r="AB85"/>
  <c r="AB85" i="27" s="1"/>
  <c r="AB85" i="28" s="1"/>
  <c r="Z85" i="9"/>
  <c r="X85"/>
  <c r="V85"/>
  <c r="T85"/>
  <c r="R85"/>
  <c r="P85"/>
  <c r="N85"/>
  <c r="L85"/>
  <c r="J85"/>
  <c r="H85"/>
  <c r="F85"/>
  <c r="D85"/>
  <c r="B85"/>
  <c r="BS84"/>
  <c r="BQ84"/>
  <c r="BO84"/>
  <c r="BM84"/>
  <c r="BK84"/>
  <c r="BI84"/>
  <c r="BG84"/>
  <c r="BE84"/>
  <c r="BC84"/>
  <c r="BA84"/>
  <c r="AY84"/>
  <c r="AW84"/>
  <c r="AU84"/>
  <c r="AS84"/>
  <c r="AQ84"/>
  <c r="AO84"/>
  <c r="AM84"/>
  <c r="AK84"/>
  <c r="AI84"/>
  <c r="AG84"/>
  <c r="AE84"/>
  <c r="AC84"/>
  <c r="AC84" i="27" s="1"/>
  <c r="AA84" i="9"/>
  <c r="AA84" i="27" s="1"/>
  <c r="AA84" i="28" s="1"/>
  <c r="Y84" i="9"/>
  <c r="W84"/>
  <c r="U84"/>
  <c r="S84"/>
  <c r="Q84"/>
  <c r="O84"/>
  <c r="M84"/>
  <c r="K84"/>
  <c r="I84"/>
  <c r="G84"/>
  <c r="E84"/>
  <c r="C84"/>
  <c r="BT83"/>
  <c r="BR83"/>
  <c r="BP83"/>
  <c r="BN83"/>
  <c r="BL83"/>
  <c r="BJ83"/>
  <c r="BH83"/>
  <c r="BF83"/>
  <c r="BD83"/>
  <c r="BB83"/>
  <c r="AZ83"/>
  <c r="AX83"/>
  <c r="AV83"/>
  <c r="AT83"/>
  <c r="AR83"/>
  <c r="AP83"/>
  <c r="AN83"/>
  <c r="AL83"/>
  <c r="AJ83"/>
  <c r="AH83"/>
  <c r="AF83"/>
  <c r="AD83"/>
  <c r="AB83"/>
  <c r="AB83" i="27" s="1"/>
  <c r="X83" i="9"/>
  <c r="T83"/>
  <c r="P83"/>
  <c r="L83"/>
  <c r="H83"/>
  <c r="D83"/>
  <c r="BS82"/>
  <c r="BO82"/>
  <c r="BK82"/>
  <c r="BG82"/>
  <c r="BC82"/>
  <c r="AY82"/>
  <c r="AU82"/>
  <c r="AQ82"/>
  <c r="AM82"/>
  <c r="AI82"/>
  <c r="AE82"/>
  <c r="AA82"/>
  <c r="AA82" i="27" s="1"/>
  <c r="AA82" i="28" s="1"/>
  <c r="Y82" i="9"/>
  <c r="W82"/>
  <c r="U82"/>
  <c r="S82"/>
  <c r="Q82"/>
  <c r="O82"/>
  <c r="M82"/>
  <c r="K82"/>
  <c r="I82"/>
  <c r="G82"/>
  <c r="E82"/>
  <c r="C82"/>
  <c r="BT81"/>
  <c r="BR81"/>
  <c r="BP81"/>
  <c r="BN81"/>
  <c r="BL81"/>
  <c r="BJ81"/>
  <c r="BH81"/>
  <c r="BF81"/>
  <c r="BD81"/>
  <c r="BB81"/>
  <c r="AZ81"/>
  <c r="AX81"/>
  <c r="AV81"/>
  <c r="AT81"/>
  <c r="AR81"/>
  <c r="AP81"/>
  <c r="AN81"/>
  <c r="AL81"/>
  <c r="AJ81"/>
  <c r="AH81"/>
  <c r="AF81"/>
  <c r="AD81"/>
  <c r="AB81"/>
  <c r="AB81" i="27" s="1"/>
  <c r="Z81" i="9"/>
  <c r="X81"/>
  <c r="V81"/>
  <c r="T81"/>
  <c r="R81"/>
  <c r="P81"/>
  <c r="N81"/>
  <c r="L81"/>
  <c r="J81"/>
  <c r="H81"/>
  <c r="F81"/>
  <c r="D81"/>
  <c r="B81"/>
  <c r="BS80"/>
  <c r="BQ80"/>
  <c r="BO80"/>
  <c r="BM80"/>
  <c r="BK80"/>
  <c r="BI80"/>
  <c r="BG80"/>
  <c r="BE80"/>
  <c r="BC80"/>
  <c r="BA80"/>
  <c r="AY80"/>
  <c r="AW80"/>
  <c r="AU80"/>
  <c r="AS80"/>
  <c r="AQ80"/>
  <c r="AO80"/>
  <c r="AM80"/>
  <c r="AK80"/>
  <c r="AI80"/>
  <c r="AG80"/>
  <c r="AE80"/>
  <c r="AC80"/>
  <c r="AC80" i="27" s="1"/>
  <c r="AA80" i="9"/>
  <c r="AA80" i="27" s="1"/>
  <c r="AA80" i="28" s="1"/>
  <c r="Y80" i="9"/>
  <c r="W80"/>
  <c r="U80"/>
  <c r="S80"/>
  <c r="Q80"/>
  <c r="O80"/>
  <c r="M80"/>
  <c r="K80"/>
  <c r="I80"/>
  <c r="G80"/>
  <c r="E80"/>
  <c r="C80"/>
  <c r="BT79"/>
  <c r="BR79"/>
  <c r="BP79"/>
  <c r="BN79"/>
  <c r="BL79"/>
  <c r="BJ79"/>
  <c r="BH79"/>
  <c r="BF79"/>
  <c r="BD79"/>
  <c r="BB79"/>
  <c r="AZ79"/>
  <c r="AX79"/>
  <c r="AV79"/>
  <c r="AT79"/>
  <c r="AR79"/>
  <c r="AP79"/>
  <c r="AN79"/>
  <c r="AL79"/>
  <c r="AJ79"/>
  <c r="AH79"/>
  <c r="AF79"/>
  <c r="AD79"/>
  <c r="AB79"/>
  <c r="AB79" i="27" s="1"/>
  <c r="Z79" i="9"/>
  <c r="X79"/>
  <c r="V79"/>
  <c r="T79"/>
  <c r="R79"/>
  <c r="P79"/>
  <c r="N79"/>
  <c r="L79"/>
  <c r="J79"/>
  <c r="H79"/>
  <c r="F79"/>
  <c r="D79"/>
  <c r="B79"/>
  <c r="BS78"/>
  <c r="BQ78"/>
  <c r="BO78"/>
  <c r="BM78"/>
  <c r="BK78"/>
  <c r="BI78"/>
  <c r="BG78"/>
  <c r="BE78"/>
  <c r="BC78"/>
  <c r="BA78"/>
  <c r="AY78"/>
  <c r="AW78"/>
  <c r="AU78"/>
  <c r="AS78"/>
  <c r="AQ78"/>
  <c r="AO78"/>
  <c r="AM78"/>
  <c r="AK78"/>
  <c r="AI78"/>
  <c r="AG78"/>
  <c r="AE78"/>
  <c r="AC78"/>
  <c r="AC78" i="27" s="1"/>
  <c r="AA78" i="9"/>
  <c r="AA78" i="27" s="1"/>
  <c r="AA78" i="28" s="1"/>
  <c r="Y78" i="9"/>
  <c r="W78"/>
  <c r="U78"/>
  <c r="S78"/>
  <c r="Q78"/>
  <c r="O78"/>
  <c r="M78"/>
  <c r="K78"/>
  <c r="I78"/>
  <c r="G78"/>
  <c r="E78"/>
  <c r="C78"/>
  <c r="BT77"/>
  <c r="BR77"/>
  <c r="BP77"/>
  <c r="BN77"/>
  <c r="BL77"/>
  <c r="BJ77"/>
  <c r="BH77"/>
  <c r="BF77"/>
  <c r="BD77"/>
  <c r="BB77"/>
  <c r="AZ77"/>
  <c r="AX77"/>
  <c r="AV77"/>
  <c r="AT77"/>
  <c r="AR77"/>
  <c r="AP77"/>
  <c r="AN77"/>
  <c r="AL77"/>
  <c r="AJ77"/>
  <c r="AH77"/>
  <c r="AF77"/>
  <c r="AD77"/>
  <c r="AB77"/>
  <c r="AB77" i="27" s="1"/>
  <c r="Z77" i="9"/>
  <c r="X77"/>
  <c r="V77"/>
  <c r="T77"/>
  <c r="R77"/>
  <c r="P77"/>
  <c r="N77"/>
  <c r="L77"/>
  <c r="J77"/>
  <c r="H77"/>
  <c r="F77"/>
  <c r="D77"/>
  <c r="B77"/>
  <c r="BS76"/>
  <c r="BQ76"/>
  <c r="BO76"/>
  <c r="BM76"/>
  <c r="BK76"/>
  <c r="BI76"/>
  <c r="BG76"/>
  <c r="BE76"/>
  <c r="BC76"/>
  <c r="BA76"/>
  <c r="AY76"/>
  <c r="AW76"/>
  <c r="AU76"/>
  <c r="AS76"/>
  <c r="AQ76"/>
  <c r="AO76"/>
  <c r="AM76"/>
  <c r="AK76"/>
  <c r="AI76"/>
  <c r="AG76"/>
  <c r="AE76"/>
  <c r="AC76"/>
  <c r="AC76" i="27" s="1"/>
  <c r="AA76" i="9"/>
  <c r="AA76" i="27" s="1"/>
  <c r="AA76" i="28" s="1"/>
  <c r="Y76" i="9"/>
  <c r="W76"/>
  <c r="U76"/>
  <c r="S76"/>
  <c r="Q76"/>
  <c r="O76"/>
  <c r="M76"/>
  <c r="K76"/>
  <c r="I76"/>
  <c r="G76"/>
  <c r="E76"/>
  <c r="C76"/>
  <c r="BT75"/>
  <c r="BR75"/>
  <c r="BP75"/>
  <c r="BN75"/>
  <c r="BL75"/>
  <c r="BJ75"/>
  <c r="BH75"/>
  <c r="BF75"/>
  <c r="BD75"/>
  <c r="BB75"/>
  <c r="AZ75"/>
  <c r="AX75"/>
  <c r="AV75"/>
  <c r="AT75"/>
  <c r="AR75"/>
  <c r="AP75"/>
  <c r="AN75"/>
  <c r="AL75"/>
  <c r="AJ75"/>
  <c r="AH75"/>
  <c r="AF75"/>
  <c r="AD75"/>
  <c r="AB75"/>
  <c r="AB75" i="27" s="1"/>
  <c r="Z75" i="9"/>
  <c r="X75"/>
  <c r="V75"/>
  <c r="T75"/>
  <c r="R75"/>
  <c r="P75"/>
  <c r="N75"/>
  <c r="L75"/>
  <c r="J75"/>
  <c r="H75"/>
  <c r="F75"/>
  <c r="D75"/>
  <c r="B75"/>
  <c r="BS74"/>
  <c r="BQ74"/>
  <c r="BO74"/>
  <c r="BM74"/>
  <c r="BK74"/>
  <c r="BI74"/>
  <c r="BG74"/>
  <c r="BE74"/>
  <c r="BC74"/>
  <c r="BA74"/>
  <c r="AY74"/>
  <c r="AW74"/>
  <c r="AU74"/>
  <c r="AS74"/>
  <c r="AQ74"/>
  <c r="AO74"/>
  <c r="AM74"/>
  <c r="AK74"/>
  <c r="AI74"/>
  <c r="AG74"/>
  <c r="AE74"/>
  <c r="AC74"/>
  <c r="AC74" i="27" s="1"/>
  <c r="AA74" i="9"/>
  <c r="AA74" i="27" s="1"/>
  <c r="AA74" i="28" s="1"/>
  <c r="Y74" i="9"/>
  <c r="W74"/>
  <c r="U74"/>
  <c r="S74"/>
  <c r="Q74"/>
  <c r="O74"/>
  <c r="M74"/>
  <c r="K74"/>
  <c r="I74"/>
  <c r="G74"/>
  <c r="E74"/>
  <c r="C74"/>
  <c r="BT73"/>
  <c r="BR73"/>
  <c r="BP73"/>
  <c r="BN73"/>
  <c r="BL73"/>
  <c r="BJ73"/>
  <c r="BH73"/>
  <c r="BF73"/>
  <c r="BD73"/>
  <c r="BB73"/>
  <c r="AZ73"/>
  <c r="AX73"/>
  <c r="AV73"/>
  <c r="AT73"/>
  <c r="AR73"/>
  <c r="AP73"/>
  <c r="AN73"/>
  <c r="AL73"/>
  <c r="AJ73"/>
  <c r="AH73"/>
  <c r="AF73"/>
  <c r="AD73"/>
  <c r="AB73"/>
  <c r="Z73"/>
  <c r="X73"/>
  <c r="V73"/>
  <c r="T73"/>
  <c r="R73"/>
  <c r="P73"/>
  <c r="N73"/>
  <c r="L73"/>
  <c r="J73"/>
  <c r="H73"/>
  <c r="F73"/>
  <c r="D73"/>
  <c r="B73"/>
  <c r="BS72"/>
  <c r="BQ72"/>
  <c r="BO72"/>
  <c r="BM72"/>
  <c r="BK72"/>
  <c r="BI72"/>
  <c r="BG72"/>
  <c r="BE72"/>
  <c r="BC72"/>
  <c r="BA72"/>
  <c r="AY72"/>
  <c r="AW72"/>
  <c r="AU72"/>
  <c r="AS72"/>
  <c r="AQ72"/>
  <c r="AO72"/>
  <c r="AM72"/>
  <c r="AK72"/>
  <c r="AI72"/>
  <c r="AG72"/>
  <c r="AE72"/>
  <c r="AC72"/>
  <c r="AA72"/>
  <c r="Y72"/>
  <c r="W72"/>
  <c r="U72"/>
  <c r="S72"/>
  <c r="Q72"/>
  <c r="O72"/>
  <c r="M72"/>
  <c r="K72"/>
  <c r="I72"/>
  <c r="G72"/>
  <c r="E72"/>
  <c r="C72"/>
  <c r="BT71"/>
  <c r="BR71"/>
  <c r="BP71"/>
  <c r="BN71"/>
  <c r="BL71"/>
  <c r="BJ71"/>
  <c r="BH71"/>
  <c r="BF71"/>
  <c r="BD71"/>
  <c r="BB71"/>
  <c r="AZ71"/>
  <c r="AX71"/>
  <c r="AV71"/>
  <c r="AT71"/>
  <c r="AR71"/>
  <c r="AP71"/>
  <c r="AN71"/>
  <c r="AL71"/>
  <c r="AJ71"/>
  <c r="AH71"/>
  <c r="AF71"/>
  <c r="AD71"/>
  <c r="AB71"/>
  <c r="Z71"/>
  <c r="X71"/>
  <c r="V71"/>
  <c r="T71"/>
  <c r="R71"/>
  <c r="P71"/>
  <c r="N71"/>
  <c r="L71"/>
  <c r="J71"/>
  <c r="H71"/>
  <c r="F71"/>
  <c r="D71"/>
  <c r="B71"/>
  <c r="BS70"/>
  <c r="BQ70"/>
  <c r="BO70"/>
  <c r="BM70"/>
  <c r="BK70"/>
  <c r="BI70"/>
  <c r="BG70"/>
  <c r="BE70"/>
  <c r="BC70"/>
  <c r="BA70"/>
  <c r="AY70"/>
  <c r="AW70"/>
  <c r="AU70"/>
  <c r="AS70"/>
  <c r="AQ70"/>
  <c r="AO70"/>
  <c r="AM70"/>
  <c r="AK70"/>
  <c r="AI70"/>
  <c r="AG70"/>
  <c r="AE70"/>
  <c r="AC70"/>
  <c r="AA70"/>
  <c r="Y70"/>
  <c r="W70"/>
  <c r="U70"/>
  <c r="S70"/>
  <c r="Q70"/>
  <c r="O70"/>
  <c r="M70"/>
  <c r="K70"/>
  <c r="I70"/>
  <c r="G70"/>
  <c r="E70"/>
  <c r="C70"/>
  <c r="BT69"/>
  <c r="BR69"/>
  <c r="BP69"/>
  <c r="BN69"/>
  <c r="BL69"/>
  <c r="BJ69"/>
  <c r="BH69"/>
  <c r="BF69"/>
  <c r="BD69"/>
  <c r="BB69"/>
  <c r="AZ69"/>
  <c r="AX69"/>
  <c r="AV69"/>
  <c r="AT69"/>
  <c r="AR69"/>
  <c r="AP69"/>
  <c r="AN69"/>
  <c r="AL69"/>
  <c r="AJ69"/>
  <c r="AH69"/>
  <c r="AF69"/>
  <c r="AD69"/>
  <c r="AB69"/>
  <c r="Z69"/>
  <c r="X69"/>
  <c r="V69"/>
  <c r="T69"/>
  <c r="R69"/>
  <c r="P69"/>
  <c r="N69"/>
  <c r="L69"/>
  <c r="J69"/>
  <c r="H69"/>
  <c r="F69"/>
  <c r="D69"/>
  <c r="B69"/>
  <c r="BS68"/>
  <c r="BQ68"/>
  <c r="BO68"/>
  <c r="BM68"/>
  <c r="BK68"/>
  <c r="BI68"/>
  <c r="BG68"/>
  <c r="BE68"/>
  <c r="Z83"/>
  <c r="V83"/>
  <c r="R83"/>
  <c r="N83"/>
  <c r="J83"/>
  <c r="F83"/>
  <c r="B83"/>
  <c r="BQ82"/>
  <c r="BM82"/>
  <c r="BI82"/>
  <c r="BE82"/>
  <c r="BA82"/>
  <c r="AW82"/>
  <c r="AS82"/>
  <c r="AO82"/>
  <c r="AK82"/>
  <c r="AG82"/>
  <c r="AC82"/>
  <c r="AC82" i="27" s="1"/>
  <c r="Z82" i="9"/>
  <c r="X82"/>
  <c r="V82"/>
  <c r="T82"/>
  <c r="R82"/>
  <c r="P82"/>
  <c r="N82"/>
  <c r="L82"/>
  <c r="J82"/>
  <c r="H82"/>
  <c r="F82"/>
  <c r="D82"/>
  <c r="B82"/>
  <c r="BS81"/>
  <c r="BQ81"/>
  <c r="BO81"/>
  <c r="BM81"/>
  <c r="BK81"/>
  <c r="BI81"/>
  <c r="BG81"/>
  <c r="BE81"/>
  <c r="BC81"/>
  <c r="BA81"/>
  <c r="AY81"/>
  <c r="AW81"/>
  <c r="AU81"/>
  <c r="AS81"/>
  <c r="AQ81"/>
  <c r="AO81"/>
  <c r="AM81"/>
  <c r="AK81"/>
  <c r="AI81"/>
  <c r="AG81"/>
  <c r="AE81"/>
  <c r="AC81"/>
  <c r="AC81" i="27" s="1"/>
  <c r="AC81" i="28" s="1"/>
  <c r="AA81" i="9"/>
  <c r="AA81" i="27" s="1"/>
  <c r="Y81" i="9"/>
  <c r="W81"/>
  <c r="U81"/>
  <c r="S81"/>
  <c r="Q81"/>
  <c r="O81"/>
  <c r="M81"/>
  <c r="K81"/>
  <c r="I81"/>
  <c r="G81"/>
  <c r="E81"/>
  <c r="C81"/>
  <c r="BT80"/>
  <c r="BR80"/>
  <c r="BP80"/>
  <c r="BN80"/>
  <c r="BL80"/>
  <c r="BJ80"/>
  <c r="BH80"/>
  <c r="BF80"/>
  <c r="BD80"/>
  <c r="BB80"/>
  <c r="AZ80"/>
  <c r="AX80"/>
  <c r="AV80"/>
  <c r="AT80"/>
  <c r="AR80"/>
  <c r="AP80"/>
  <c r="AN80"/>
  <c r="AL80"/>
  <c r="AJ80"/>
  <c r="AH80"/>
  <c r="AF80"/>
  <c r="AD80"/>
  <c r="AB80"/>
  <c r="AB80" i="27" s="1"/>
  <c r="AB80" i="28" s="1"/>
  <c r="Z80" i="9"/>
  <c r="X80"/>
  <c r="V80"/>
  <c r="T80"/>
  <c r="R80"/>
  <c r="P80"/>
  <c r="N80"/>
  <c r="L80"/>
  <c r="J80"/>
  <c r="H80"/>
  <c r="F80"/>
  <c r="D80"/>
  <c r="B80"/>
  <c r="BS79"/>
  <c r="BQ79"/>
  <c r="BO79"/>
  <c r="BM79"/>
  <c r="BK79"/>
  <c r="BI79"/>
  <c r="BG79"/>
  <c r="BE79"/>
  <c r="BC79"/>
  <c r="BA79"/>
  <c r="AY79"/>
  <c r="AW79"/>
  <c r="AU79"/>
  <c r="AS79"/>
  <c r="AQ79"/>
  <c r="AO79"/>
  <c r="AM79"/>
  <c r="AK79"/>
  <c r="AI79"/>
  <c r="AG79"/>
  <c r="AE79"/>
  <c r="AC79"/>
  <c r="AC79" i="27" s="1"/>
  <c r="AA79" i="9"/>
  <c r="AA79" i="27" s="1"/>
  <c r="AA79" i="28" s="1"/>
  <c r="Y79" i="9"/>
  <c r="W79"/>
  <c r="U79"/>
  <c r="S79"/>
  <c r="Q79"/>
  <c r="O79"/>
  <c r="M79"/>
  <c r="K79"/>
  <c r="I79"/>
  <c r="G79"/>
  <c r="E79"/>
  <c r="C79"/>
  <c r="BT78"/>
  <c r="BR78"/>
  <c r="BP78"/>
  <c r="BN78"/>
  <c r="BL78"/>
  <c r="BJ78"/>
  <c r="BH78"/>
  <c r="BF78"/>
  <c r="BD78"/>
  <c r="BB78"/>
  <c r="AZ78"/>
  <c r="AX78"/>
  <c r="AV78"/>
  <c r="AT78"/>
  <c r="AR78"/>
  <c r="AP78"/>
  <c r="AN78"/>
  <c r="AL78"/>
  <c r="AJ78"/>
  <c r="AH78"/>
  <c r="AF78"/>
  <c r="AD78"/>
  <c r="AB78"/>
  <c r="AB78" i="27" s="1"/>
  <c r="AB78" i="28" s="1"/>
  <c r="Z78" i="9"/>
  <c r="X78"/>
  <c r="V78"/>
  <c r="T78"/>
  <c r="R78"/>
  <c r="P78"/>
  <c r="N78"/>
  <c r="L78"/>
  <c r="J78"/>
  <c r="H78"/>
  <c r="F78"/>
  <c r="D78"/>
  <c r="B78"/>
  <c r="BS77"/>
  <c r="BQ77"/>
  <c r="BO77"/>
  <c r="BM77"/>
  <c r="BK77"/>
  <c r="BI77"/>
  <c r="BG77"/>
  <c r="BE77"/>
  <c r="BC77"/>
  <c r="BA77"/>
  <c r="AY77"/>
  <c r="AW77"/>
  <c r="AU77"/>
  <c r="AS77"/>
  <c r="AQ77"/>
  <c r="AO77"/>
  <c r="AM77"/>
  <c r="AK77"/>
  <c r="AI77"/>
  <c r="AG77"/>
  <c r="AE77"/>
  <c r="AC77"/>
  <c r="AC77" i="27" s="1"/>
  <c r="AC77" i="28" s="1"/>
  <c r="AA77" i="9"/>
  <c r="AA77" i="27" s="1"/>
  <c r="Y77" i="9"/>
  <c r="W77"/>
  <c r="U77"/>
  <c r="S77"/>
  <c r="Q77"/>
  <c r="O77"/>
  <c r="M77"/>
  <c r="K77"/>
  <c r="I77"/>
  <c r="G77"/>
  <c r="E77"/>
  <c r="C77"/>
  <c r="BT76"/>
  <c r="BR76"/>
  <c r="BP76"/>
  <c r="BN76"/>
  <c r="BL76"/>
  <c r="BJ76"/>
  <c r="BH76"/>
  <c r="BF76"/>
  <c r="BD76"/>
  <c r="BB76"/>
  <c r="AZ76"/>
  <c r="AX76"/>
  <c r="AV76"/>
  <c r="AT76"/>
  <c r="AR76"/>
  <c r="AP76"/>
  <c r="AN76"/>
  <c r="AL76"/>
  <c r="AJ76"/>
  <c r="AH76"/>
  <c r="AF76"/>
  <c r="AD76"/>
  <c r="AB76"/>
  <c r="AB76" i="27" s="1"/>
  <c r="AB76" i="28" s="1"/>
  <c r="Z76" i="9"/>
  <c r="X76"/>
  <c r="V76"/>
  <c r="T76"/>
  <c r="R76"/>
  <c r="P76"/>
  <c r="N76"/>
  <c r="L76"/>
  <c r="J76"/>
  <c r="H76"/>
  <c r="F76"/>
  <c r="D76"/>
  <c r="B76"/>
  <c r="BS75"/>
  <c r="BQ75"/>
  <c r="BO75"/>
  <c r="BM75"/>
  <c r="BK75"/>
  <c r="BI75"/>
  <c r="BG75"/>
  <c r="BE75"/>
  <c r="BC75"/>
  <c r="BA75"/>
  <c r="AY75"/>
  <c r="AW75"/>
  <c r="AU75"/>
  <c r="AS75"/>
  <c r="AQ75"/>
  <c r="AO75"/>
  <c r="AM75"/>
  <c r="AK75"/>
  <c r="AI75"/>
  <c r="AG75"/>
  <c r="AE75"/>
  <c r="AC75"/>
  <c r="AC75" i="27" s="1"/>
  <c r="AA75" i="9"/>
  <c r="AA75" i="27" s="1"/>
  <c r="AA75" i="28" s="1"/>
  <c r="Y75" i="9"/>
  <c r="W75"/>
  <c r="U75"/>
  <c r="S75"/>
  <c r="Q75"/>
  <c r="O75"/>
  <c r="M75"/>
  <c r="K75"/>
  <c r="I75"/>
  <c r="G75"/>
  <c r="E75"/>
  <c r="C75"/>
  <c r="BT74"/>
  <c r="BR74"/>
  <c r="BP74"/>
  <c r="BN74"/>
  <c r="BL74"/>
  <c r="BJ74"/>
  <c r="BH74"/>
  <c r="BF74"/>
  <c r="BD74"/>
  <c r="BB74"/>
  <c r="AZ74"/>
  <c r="AX74"/>
  <c r="AV74"/>
  <c r="AT74"/>
  <c r="AR74"/>
  <c r="AP74"/>
  <c r="AN74"/>
  <c r="AL74"/>
  <c r="AJ74"/>
  <c r="AH74"/>
  <c r="AF74"/>
  <c r="AD74"/>
  <c r="AB74"/>
  <c r="AB74" i="27" s="1"/>
  <c r="AB74" i="28" s="1"/>
  <c r="Z74" i="9"/>
  <c r="X74"/>
  <c r="V74"/>
  <c r="T74"/>
  <c r="R74"/>
  <c r="P74"/>
  <c r="N74"/>
  <c r="L74"/>
  <c r="J74"/>
  <c r="H74"/>
  <c r="F74"/>
  <c r="D74"/>
  <c r="B74"/>
  <c r="BS73"/>
  <c r="BQ73"/>
  <c r="BO73"/>
  <c r="BM73"/>
  <c r="BK73"/>
  <c r="BI73"/>
  <c r="BG73"/>
  <c r="BE73"/>
  <c r="BC73"/>
  <c r="BA73"/>
  <c r="AY73"/>
  <c r="AW73"/>
  <c r="AU73"/>
  <c r="AS73"/>
  <c r="AQ73"/>
  <c r="AO73"/>
  <c r="AM73"/>
  <c r="AK73"/>
  <c r="AI73"/>
  <c r="AG73"/>
  <c r="AE73"/>
  <c r="AC73"/>
  <c r="AA73"/>
  <c r="Y73"/>
  <c r="W73"/>
  <c r="U73"/>
  <c r="S73"/>
  <c r="Q73"/>
  <c r="O73"/>
  <c r="M73"/>
  <c r="K73"/>
  <c r="I73"/>
  <c r="G73"/>
  <c r="E73"/>
  <c r="C73"/>
  <c r="BT72"/>
  <c r="BR72"/>
  <c r="BP72"/>
  <c r="BN72"/>
  <c r="BL72"/>
  <c r="BJ72"/>
  <c r="BH72"/>
  <c r="BF72"/>
  <c r="BD72"/>
  <c r="BB72"/>
  <c r="AZ72"/>
  <c r="AX72"/>
  <c r="AV72"/>
  <c r="AT72"/>
  <c r="AR72"/>
  <c r="AP72"/>
  <c r="AN72"/>
  <c r="AL72"/>
  <c r="AJ72"/>
  <c r="AH72"/>
  <c r="AF72"/>
  <c r="AD72"/>
  <c r="AB72"/>
  <c r="Z72"/>
  <c r="X72"/>
  <c r="V72"/>
  <c r="T72"/>
  <c r="R72"/>
  <c r="P72"/>
  <c r="N72"/>
  <c r="L72"/>
  <c r="J72"/>
  <c r="H72"/>
  <c r="F72"/>
  <c r="D72"/>
  <c r="B72"/>
  <c r="BS71"/>
  <c r="BQ71"/>
  <c r="BO71"/>
  <c r="BM71"/>
  <c r="BK71"/>
  <c r="BI71"/>
  <c r="BG71"/>
  <c r="BE71"/>
  <c r="BC71"/>
  <c r="BA71"/>
  <c r="AY71"/>
  <c r="AW71"/>
  <c r="AU71"/>
  <c r="AS71"/>
  <c r="AQ71"/>
  <c r="AO71"/>
  <c r="AM71"/>
  <c r="AK71"/>
  <c r="AI71"/>
  <c r="AG71"/>
  <c r="AE71"/>
  <c r="AC71"/>
  <c r="AA71"/>
  <c r="Y71"/>
  <c r="W71"/>
  <c r="U71"/>
  <c r="S71"/>
  <c r="Q71"/>
  <c r="O71"/>
  <c r="M71"/>
  <c r="K71"/>
  <c r="I71"/>
  <c r="G71"/>
  <c r="E71"/>
  <c r="C71"/>
  <c r="BT70"/>
  <c r="BR70"/>
  <c r="BP70"/>
  <c r="BN70"/>
  <c r="BL70"/>
  <c r="BJ70"/>
  <c r="BH70"/>
  <c r="BF70"/>
  <c r="BD70"/>
  <c r="BB70"/>
  <c r="AZ70"/>
  <c r="AX70"/>
  <c r="AV70"/>
  <c r="AT70"/>
  <c r="AR70"/>
  <c r="AP70"/>
  <c r="AN70"/>
  <c r="AL70"/>
  <c r="AJ70"/>
  <c r="AH70"/>
  <c r="AF70"/>
  <c r="AD70"/>
  <c r="AB70"/>
  <c r="Z70"/>
  <c r="X70"/>
  <c r="V70"/>
  <c r="T70"/>
  <c r="R70"/>
  <c r="P70"/>
  <c r="N70"/>
  <c r="L70"/>
  <c r="J70"/>
  <c r="H70"/>
  <c r="F70"/>
  <c r="D70"/>
  <c r="B70"/>
  <c r="BS69"/>
  <c r="BQ69"/>
  <c r="BO69"/>
  <c r="BM69"/>
  <c r="BK69"/>
  <c r="BI69"/>
  <c r="BG69"/>
  <c r="BE69"/>
  <c r="BC69"/>
  <c r="BA69"/>
  <c r="AY69"/>
  <c r="AW69"/>
  <c r="AU69"/>
  <c r="AS69"/>
  <c r="AQ69"/>
  <c r="AO69"/>
  <c r="AM69"/>
  <c r="AK69"/>
  <c r="AI69"/>
  <c r="AG69"/>
  <c r="AE69"/>
  <c r="AC69"/>
  <c r="AA69"/>
  <c r="Y69"/>
  <c r="W69"/>
  <c r="U69"/>
  <c r="S69"/>
  <c r="Q69"/>
  <c r="O69"/>
  <c r="M69"/>
  <c r="K69"/>
  <c r="I69"/>
  <c r="G69"/>
  <c r="E69"/>
  <c r="C69"/>
  <c r="BT68"/>
  <c r="BR68"/>
  <c r="BP68"/>
  <c r="BN68"/>
  <c r="BL68"/>
  <c r="BJ68"/>
  <c r="BH68"/>
  <c r="BF68"/>
  <c r="BD68"/>
  <c r="BB68"/>
  <c r="AZ68"/>
  <c r="AX68"/>
  <c r="AV68"/>
  <c r="AT68"/>
  <c r="AR68"/>
  <c r="AP68"/>
  <c r="AN68"/>
  <c r="AL68"/>
  <c r="AJ68"/>
  <c r="AH68"/>
  <c r="BA68"/>
  <c r="AW68"/>
  <c r="AS68"/>
  <c r="AO68"/>
  <c r="AK68"/>
  <c r="AG68"/>
  <c r="AE68"/>
  <c r="AC68"/>
  <c r="AA68"/>
  <c r="Y68"/>
  <c r="W68"/>
  <c r="U68"/>
  <c r="S68"/>
  <c r="Q68"/>
  <c r="O68"/>
  <c r="M68"/>
  <c r="K68"/>
  <c r="I68"/>
  <c r="G68"/>
  <c r="E68"/>
  <c r="C68"/>
  <c r="BT67"/>
  <c r="BR67"/>
  <c r="BP67"/>
  <c r="BN67"/>
  <c r="BL67"/>
  <c r="BJ67"/>
  <c r="BH67"/>
  <c r="BF67"/>
  <c r="BD67"/>
  <c r="BB67"/>
  <c r="AZ67"/>
  <c r="AX67"/>
  <c r="AV67"/>
  <c r="AT67"/>
  <c r="AR67"/>
  <c r="AP67"/>
  <c r="AN67"/>
  <c r="AL67"/>
  <c r="AJ67"/>
  <c r="AH67"/>
  <c r="AF67"/>
  <c r="AD67"/>
  <c r="AB67"/>
  <c r="Z67"/>
  <c r="X67"/>
  <c r="V67"/>
  <c r="T67"/>
  <c r="R67"/>
  <c r="P67"/>
  <c r="N67"/>
  <c r="L67"/>
  <c r="J67"/>
  <c r="H67"/>
  <c r="F67"/>
  <c r="D67"/>
  <c r="B67"/>
  <c r="BS66"/>
  <c r="BQ66"/>
  <c r="BO66"/>
  <c r="BM66"/>
  <c r="BK66"/>
  <c r="BI66"/>
  <c r="BG66"/>
  <c r="BE66"/>
  <c r="BC66"/>
  <c r="BA66"/>
  <c r="AY66"/>
  <c r="AW66"/>
  <c r="AU66"/>
  <c r="AS66"/>
  <c r="AQ66"/>
  <c r="AO66"/>
  <c r="AM66"/>
  <c r="AK66"/>
  <c r="AI66"/>
  <c r="AG66"/>
  <c r="AE66"/>
  <c r="AC66"/>
  <c r="AA66"/>
  <c r="Y66"/>
  <c r="W66"/>
  <c r="U66"/>
  <c r="S66"/>
  <c r="Q66"/>
  <c r="O66"/>
  <c r="M66"/>
  <c r="K66"/>
  <c r="I66"/>
  <c r="G66"/>
  <c r="E66"/>
  <c r="C66"/>
  <c r="BT65"/>
  <c r="BR65"/>
  <c r="BP65"/>
  <c r="BN65"/>
  <c r="BL65"/>
  <c r="BJ65"/>
  <c r="BH65"/>
  <c r="BF65"/>
  <c r="BD65"/>
  <c r="BB65"/>
  <c r="AZ65"/>
  <c r="AX65"/>
  <c r="AV65"/>
  <c r="AT65"/>
  <c r="AR65"/>
  <c r="AP65"/>
  <c r="AN65"/>
  <c r="AL65"/>
  <c r="AJ65"/>
  <c r="AH65"/>
  <c r="AF65"/>
  <c r="AD65"/>
  <c r="AB65"/>
  <c r="Z65"/>
  <c r="X65"/>
  <c r="V65"/>
  <c r="T65"/>
  <c r="R65"/>
  <c r="P65"/>
  <c r="N65"/>
  <c r="L65"/>
  <c r="J65"/>
  <c r="H65"/>
  <c r="F65"/>
  <c r="D65"/>
  <c r="B65"/>
  <c r="BS64"/>
  <c r="BQ64"/>
  <c r="BO64"/>
  <c r="BM64"/>
  <c r="BK64"/>
  <c r="BI64"/>
  <c r="BG64"/>
  <c r="BE64"/>
  <c r="BC64"/>
  <c r="BA64"/>
  <c r="AY64"/>
  <c r="AW64"/>
  <c r="AU64"/>
  <c r="AS64"/>
  <c r="AQ64"/>
  <c r="AO64"/>
  <c r="AM64"/>
  <c r="AK64"/>
  <c r="AI64"/>
  <c r="AG64"/>
  <c r="AE64"/>
  <c r="AC64"/>
  <c r="AA64"/>
  <c r="Y64"/>
  <c r="W64"/>
  <c r="U64"/>
  <c r="S64"/>
  <c r="Q64"/>
  <c r="O64"/>
  <c r="M64"/>
  <c r="K64"/>
  <c r="I64"/>
  <c r="G64"/>
  <c r="E64"/>
  <c r="C64"/>
  <c r="BT63"/>
  <c r="BR63"/>
  <c r="BP63"/>
  <c r="BN63"/>
  <c r="BL63"/>
  <c r="BJ63"/>
  <c r="BH63"/>
  <c r="BF63"/>
  <c r="BD63"/>
  <c r="BB63"/>
  <c r="AZ63"/>
  <c r="AX63"/>
  <c r="AV63"/>
  <c r="AT63"/>
  <c r="AR63"/>
  <c r="AP63"/>
  <c r="AN63"/>
  <c r="AL63"/>
  <c r="AJ63"/>
  <c r="AH63"/>
  <c r="AF63"/>
  <c r="AD63"/>
  <c r="AB63"/>
  <c r="Z63"/>
  <c r="X63"/>
  <c r="V63"/>
  <c r="T63"/>
  <c r="R63"/>
  <c r="P63"/>
  <c r="N63"/>
  <c r="L63"/>
  <c r="J63"/>
  <c r="H63"/>
  <c r="F63"/>
  <c r="D63"/>
  <c r="B63"/>
  <c r="BS62"/>
  <c r="BQ62"/>
  <c r="BO62"/>
  <c r="BM62"/>
  <c r="BK62"/>
  <c r="BI62"/>
  <c r="BG62"/>
  <c r="BE62"/>
  <c r="BC62"/>
  <c r="BA62"/>
  <c r="AY62"/>
  <c r="AW62"/>
  <c r="AU62"/>
  <c r="AS62"/>
  <c r="AQ62"/>
  <c r="AO62"/>
  <c r="AM62"/>
  <c r="AK62"/>
  <c r="AI62"/>
  <c r="AG62"/>
  <c r="AE62"/>
  <c r="AC62"/>
  <c r="AA62"/>
  <c r="Y62"/>
  <c r="W62"/>
  <c r="U62"/>
  <c r="S62"/>
  <c r="Q62"/>
  <c r="O62"/>
  <c r="M62"/>
  <c r="K62"/>
  <c r="I62"/>
  <c r="G62"/>
  <c r="E62"/>
  <c r="C62"/>
  <c r="BT61"/>
  <c r="BR61"/>
  <c r="BP61"/>
  <c r="BN61"/>
  <c r="BL61"/>
  <c r="BJ61"/>
  <c r="BH61"/>
  <c r="BF61"/>
  <c r="BD61"/>
  <c r="BB61"/>
  <c r="AZ61"/>
  <c r="AX61"/>
  <c r="AV61"/>
  <c r="AT61"/>
  <c r="AR61"/>
  <c r="AP61"/>
  <c r="AN61"/>
  <c r="AL61"/>
  <c r="AJ61"/>
  <c r="AH61"/>
  <c r="AF61"/>
  <c r="AD61"/>
  <c r="AB61"/>
  <c r="Z61"/>
  <c r="X61"/>
  <c r="V61"/>
  <c r="T61"/>
  <c r="R61"/>
  <c r="P61"/>
  <c r="N61"/>
  <c r="L61"/>
  <c r="J61"/>
  <c r="H61"/>
  <c r="F61"/>
  <c r="D61"/>
  <c r="B61"/>
  <c r="BS60"/>
  <c r="BQ60"/>
  <c r="BO60"/>
  <c r="BM60"/>
  <c r="BK60"/>
  <c r="BI60"/>
  <c r="BG60"/>
  <c r="BE60"/>
  <c r="BC60"/>
  <c r="BA60"/>
  <c r="AY60"/>
  <c r="AW60"/>
  <c r="AU60"/>
  <c r="AS60"/>
  <c r="AQ60"/>
  <c r="AO60"/>
  <c r="AM60"/>
  <c r="AK60"/>
  <c r="AI60"/>
  <c r="AG60"/>
  <c r="AE60"/>
  <c r="AC60"/>
  <c r="AA60"/>
  <c r="Y60"/>
  <c r="W60"/>
  <c r="U60"/>
  <c r="S60"/>
  <c r="Q60"/>
  <c r="O60"/>
  <c r="M60"/>
  <c r="K60"/>
  <c r="I60"/>
  <c r="G60"/>
  <c r="E60"/>
  <c r="C60"/>
  <c r="BT59"/>
  <c r="BR59"/>
  <c r="BP59"/>
  <c r="BN59"/>
  <c r="BL59"/>
  <c r="BJ59"/>
  <c r="BH59"/>
  <c r="BF59"/>
  <c r="BD59"/>
  <c r="BB59"/>
  <c r="AZ59"/>
  <c r="AX59"/>
  <c r="AV59"/>
  <c r="AT59"/>
  <c r="AR59"/>
  <c r="AP59"/>
  <c r="AN59"/>
  <c r="AL59"/>
  <c r="AJ59"/>
  <c r="AH59"/>
  <c r="AF59"/>
  <c r="AD59"/>
  <c r="AB59"/>
  <c r="Z59"/>
  <c r="X59"/>
  <c r="V59"/>
  <c r="T59"/>
  <c r="R59"/>
  <c r="P59"/>
  <c r="N59"/>
  <c r="L59"/>
  <c r="J59"/>
  <c r="H59"/>
  <c r="F59"/>
  <c r="D59"/>
  <c r="B59"/>
  <c r="BS58"/>
  <c r="BQ58"/>
  <c r="BO58"/>
  <c r="BM58"/>
  <c r="BK58"/>
  <c r="BI58"/>
  <c r="BG58"/>
  <c r="BE58"/>
  <c r="BC58"/>
  <c r="BA58"/>
  <c r="AY58"/>
  <c r="AW58"/>
  <c r="AU58"/>
  <c r="AS58"/>
  <c r="AQ58"/>
  <c r="AO58"/>
  <c r="AM58"/>
  <c r="AK58"/>
  <c r="AI58"/>
  <c r="AG58"/>
  <c r="AE58"/>
  <c r="AC58"/>
  <c r="AA58"/>
  <c r="Y58"/>
  <c r="W58"/>
  <c r="U58"/>
  <c r="S58"/>
  <c r="Q58"/>
  <c r="O58"/>
  <c r="M58"/>
  <c r="K58"/>
  <c r="I58"/>
  <c r="G58"/>
  <c r="E58"/>
  <c r="C58"/>
  <c r="BT57"/>
  <c r="BR57"/>
  <c r="BP57"/>
  <c r="BN57"/>
  <c r="BL57"/>
  <c r="BJ57"/>
  <c r="BH57"/>
  <c r="BF57"/>
  <c r="BD57"/>
  <c r="BB57"/>
  <c r="AZ57"/>
  <c r="AX57"/>
  <c r="AV57"/>
  <c r="AT57"/>
  <c r="AR57"/>
  <c r="AP57"/>
  <c r="AN57"/>
  <c r="AL57"/>
  <c r="AJ57"/>
  <c r="AH57"/>
  <c r="AF57"/>
  <c r="AD57"/>
  <c r="AB57"/>
  <c r="Z57"/>
  <c r="X57"/>
  <c r="V57"/>
  <c r="T57"/>
  <c r="R57"/>
  <c r="P57"/>
  <c r="N57"/>
  <c r="L57"/>
  <c r="J57"/>
  <c r="H57"/>
  <c r="F57"/>
  <c r="D57"/>
  <c r="B57"/>
  <c r="BS56"/>
  <c r="BQ56"/>
  <c r="BO56"/>
  <c r="BM56"/>
  <c r="BK56"/>
  <c r="BI56"/>
  <c r="BG56"/>
  <c r="BE56"/>
  <c r="BC56"/>
  <c r="BA56"/>
  <c r="AY56"/>
  <c r="AW56"/>
  <c r="AU56"/>
  <c r="AS56"/>
  <c r="AQ56"/>
  <c r="AO56"/>
  <c r="AM56"/>
  <c r="AK56"/>
  <c r="AI56"/>
  <c r="AG56"/>
  <c r="AE56"/>
  <c r="AC56"/>
  <c r="AA56"/>
  <c r="Y56"/>
  <c r="W56"/>
  <c r="U56"/>
  <c r="S56"/>
  <c r="Q56"/>
  <c r="O56"/>
  <c r="M56"/>
  <c r="K56"/>
  <c r="I56"/>
  <c r="G56"/>
  <c r="E56"/>
  <c r="C56"/>
  <c r="BT55"/>
  <c r="BR55"/>
  <c r="BP55"/>
  <c r="BN55"/>
  <c r="BL55"/>
  <c r="BJ55"/>
  <c r="BH55"/>
  <c r="BF55"/>
  <c r="BD55"/>
  <c r="BB55"/>
  <c r="AZ55"/>
  <c r="AX55"/>
  <c r="AV55"/>
  <c r="AT55"/>
  <c r="AR55"/>
  <c r="AP55"/>
  <c r="AN55"/>
  <c r="AL55"/>
  <c r="AJ55"/>
  <c r="AH55"/>
  <c r="AF55"/>
  <c r="AD55"/>
  <c r="AB55"/>
  <c r="Z55"/>
  <c r="X55"/>
  <c r="V55"/>
  <c r="T55"/>
  <c r="R55"/>
  <c r="P55"/>
  <c r="N55"/>
  <c r="L55"/>
  <c r="J55"/>
  <c r="H55"/>
  <c r="F55"/>
  <c r="D55"/>
  <c r="B55"/>
  <c r="BS54"/>
  <c r="BQ54"/>
  <c r="BO54"/>
  <c r="BM54"/>
  <c r="BK54"/>
  <c r="BI54"/>
  <c r="BG54"/>
  <c r="BE54"/>
  <c r="BC54"/>
  <c r="BA54"/>
  <c r="AY54"/>
  <c r="AW54"/>
  <c r="AU54"/>
  <c r="AS54"/>
  <c r="AQ54"/>
  <c r="AO54"/>
  <c r="AM54"/>
  <c r="AK54"/>
  <c r="AI54"/>
  <c r="AG54"/>
  <c r="AE54"/>
  <c r="AC54"/>
  <c r="AA54"/>
  <c r="Y54"/>
  <c r="W54"/>
  <c r="U54"/>
  <c r="S54"/>
  <c r="Q54"/>
  <c r="O54"/>
  <c r="M54"/>
  <c r="K54"/>
  <c r="I54"/>
  <c r="G54"/>
  <c r="E54"/>
  <c r="C54"/>
  <c r="BT53"/>
  <c r="BR53"/>
  <c r="BP53"/>
  <c r="BN53"/>
  <c r="BL53"/>
  <c r="BJ53"/>
  <c r="BH53"/>
  <c r="BF53"/>
  <c r="BD53"/>
  <c r="BB53"/>
  <c r="AZ53"/>
  <c r="AX53"/>
  <c r="AV53"/>
  <c r="AT53"/>
  <c r="AR53"/>
  <c r="AP53"/>
  <c r="AN53"/>
  <c r="AL53"/>
  <c r="AJ53"/>
  <c r="AH53"/>
  <c r="AF53"/>
  <c r="AD53"/>
  <c r="AB53"/>
  <c r="Z53"/>
  <c r="X53"/>
  <c r="V53"/>
  <c r="T53"/>
  <c r="R53"/>
  <c r="P53"/>
  <c r="N53"/>
  <c r="L53"/>
  <c r="J53"/>
  <c r="H53"/>
  <c r="F53"/>
  <c r="D53"/>
  <c r="B53"/>
  <c r="BS52"/>
  <c r="BQ52"/>
  <c r="BO52"/>
  <c r="BM52"/>
  <c r="BK52"/>
  <c r="BI52"/>
  <c r="BG52"/>
  <c r="BE52"/>
  <c r="BC52"/>
  <c r="BA52"/>
  <c r="AY52"/>
  <c r="AW52"/>
  <c r="AU52"/>
  <c r="AS52"/>
  <c r="AQ52"/>
  <c r="AO52"/>
  <c r="AM52"/>
  <c r="AK52"/>
  <c r="AI52"/>
  <c r="AG52"/>
  <c r="AE52"/>
  <c r="AC52"/>
  <c r="AA52"/>
  <c r="Y52"/>
  <c r="W52"/>
  <c r="U52"/>
  <c r="S52"/>
  <c r="Q52"/>
  <c r="O52"/>
  <c r="M52"/>
  <c r="K52"/>
  <c r="I52"/>
  <c r="G52"/>
  <c r="E52"/>
  <c r="C52"/>
  <c r="BT51"/>
  <c r="BR51"/>
  <c r="BP51"/>
  <c r="BN51"/>
  <c r="BL51"/>
  <c r="BJ51"/>
  <c r="BH51"/>
  <c r="BF51"/>
  <c r="BD51"/>
  <c r="BB51"/>
  <c r="AZ51"/>
  <c r="AX51"/>
  <c r="AV51"/>
  <c r="AT51"/>
  <c r="AR51"/>
  <c r="AP51"/>
  <c r="AN51"/>
  <c r="AL51"/>
  <c r="AJ51"/>
  <c r="AH51"/>
  <c r="AF51"/>
  <c r="AD51"/>
  <c r="AB51"/>
  <c r="Z51"/>
  <c r="X51"/>
  <c r="V51"/>
  <c r="T51"/>
  <c r="R51"/>
  <c r="P51"/>
  <c r="N51"/>
  <c r="L51"/>
  <c r="J51"/>
  <c r="H51"/>
  <c r="F51"/>
  <c r="D51"/>
  <c r="B51"/>
  <c r="BS50"/>
  <c r="BQ50"/>
  <c r="BO50"/>
  <c r="BM50"/>
  <c r="BK50"/>
  <c r="BI50"/>
  <c r="BG50"/>
  <c r="BE50"/>
  <c r="BC50"/>
  <c r="BA50"/>
  <c r="AY50"/>
  <c r="AW50"/>
  <c r="AU50"/>
  <c r="AS50"/>
  <c r="AQ50"/>
  <c r="AO50"/>
  <c r="AM50"/>
  <c r="AK50"/>
  <c r="AI50"/>
  <c r="AG50"/>
  <c r="AE50"/>
  <c r="AC50"/>
  <c r="AA50"/>
  <c r="Y50"/>
  <c r="W50"/>
  <c r="U50"/>
  <c r="S50"/>
  <c r="Q50"/>
  <c r="O50"/>
  <c r="M50"/>
  <c r="K50"/>
  <c r="I50"/>
  <c r="G50"/>
  <c r="E50"/>
  <c r="C50"/>
  <c r="BT49"/>
  <c r="BR49"/>
  <c r="BP49"/>
  <c r="BN49"/>
  <c r="BL49"/>
  <c r="BJ49"/>
  <c r="BH49"/>
  <c r="BF49"/>
  <c r="BD49"/>
  <c r="BB49"/>
  <c r="AZ49"/>
  <c r="AX49"/>
  <c r="AV49"/>
  <c r="AT49"/>
  <c r="AR49"/>
  <c r="AP49"/>
  <c r="AN49"/>
  <c r="AL49"/>
  <c r="AJ49"/>
  <c r="AH49"/>
  <c r="AF49"/>
  <c r="AD49"/>
  <c r="AB49"/>
  <c r="Z49"/>
  <c r="X49"/>
  <c r="V49"/>
  <c r="T49"/>
  <c r="R49"/>
  <c r="P49"/>
  <c r="N49"/>
  <c r="L49"/>
  <c r="J49"/>
  <c r="H49"/>
  <c r="F49"/>
  <c r="D49"/>
  <c r="B49"/>
  <c r="BS48"/>
  <c r="BQ48"/>
  <c r="BO48"/>
  <c r="BM48"/>
  <c r="BK48"/>
  <c r="BI48"/>
  <c r="BG48"/>
  <c r="BE48"/>
  <c r="BC48"/>
  <c r="BA48"/>
  <c r="AY48"/>
  <c r="AW48"/>
  <c r="AU48"/>
  <c r="AS48"/>
  <c r="AQ48"/>
  <c r="AO48"/>
  <c r="AM48"/>
  <c r="AK48"/>
  <c r="AI48"/>
  <c r="AG48"/>
  <c r="AE48"/>
  <c r="AC48"/>
  <c r="AA48"/>
  <c r="Y48"/>
  <c r="W48"/>
  <c r="U48"/>
  <c r="S48"/>
  <c r="Q48"/>
  <c r="O48"/>
  <c r="M48"/>
  <c r="K48"/>
  <c r="I48"/>
  <c r="G48"/>
  <c r="E48"/>
  <c r="C48"/>
  <c r="BT47"/>
  <c r="BR47"/>
  <c r="BP47"/>
  <c r="BN47"/>
  <c r="BL47"/>
  <c r="BJ47"/>
  <c r="BH47"/>
  <c r="BF47"/>
  <c r="BD47"/>
  <c r="BB47"/>
  <c r="AZ47"/>
  <c r="AX47"/>
  <c r="AV47"/>
  <c r="AT47"/>
  <c r="AR47"/>
  <c r="AP47"/>
  <c r="AN47"/>
  <c r="AL47"/>
  <c r="AJ47"/>
  <c r="AH47"/>
  <c r="AF47"/>
  <c r="AD47"/>
  <c r="AB47"/>
  <c r="Z47"/>
  <c r="X47"/>
  <c r="V47"/>
  <c r="T47"/>
  <c r="R47"/>
  <c r="P47"/>
  <c r="N47"/>
  <c r="L47"/>
  <c r="J47"/>
  <c r="H47"/>
  <c r="F47"/>
  <c r="D47"/>
  <c r="B47"/>
  <c r="BS46"/>
  <c r="BQ46"/>
  <c r="BO46"/>
  <c r="BM46"/>
  <c r="BK46"/>
  <c r="BI46"/>
  <c r="BG46"/>
  <c r="BE46"/>
  <c r="BC46"/>
  <c r="BA46"/>
  <c r="AY46"/>
  <c r="AW46"/>
  <c r="AU46"/>
  <c r="AS46"/>
  <c r="AQ46"/>
  <c r="AO46"/>
  <c r="AM46"/>
  <c r="AK46"/>
  <c r="AI46"/>
  <c r="AG46"/>
  <c r="AE46"/>
  <c r="AC46"/>
  <c r="AA46"/>
  <c r="Y46"/>
  <c r="W46"/>
  <c r="U46"/>
  <c r="S46"/>
  <c r="Q46"/>
  <c r="O46"/>
  <c r="M46"/>
  <c r="K46"/>
  <c r="I46"/>
  <c r="G46"/>
  <c r="E46"/>
  <c r="C46"/>
  <c r="BT45"/>
  <c r="BR45"/>
  <c r="BP45"/>
  <c r="BN45"/>
  <c r="BL45"/>
  <c r="BJ45"/>
  <c r="BH45"/>
  <c r="BF45"/>
  <c r="BD45"/>
  <c r="BB45"/>
  <c r="AZ45"/>
  <c r="AX45"/>
  <c r="AV45"/>
  <c r="AT45"/>
  <c r="AR45"/>
  <c r="AP45"/>
  <c r="AN45"/>
  <c r="AL45"/>
  <c r="AJ45"/>
  <c r="AH45"/>
  <c r="AF45"/>
  <c r="AD45"/>
  <c r="AB45"/>
  <c r="Z45"/>
  <c r="X45"/>
  <c r="V45"/>
  <c r="T45"/>
  <c r="R45"/>
  <c r="P45"/>
  <c r="N45"/>
  <c r="L45"/>
  <c r="J45"/>
  <c r="H45"/>
  <c r="F45"/>
  <c r="D45"/>
  <c r="B45"/>
  <c r="BS44"/>
  <c r="BQ44"/>
  <c r="BO44"/>
  <c r="BM44"/>
  <c r="BK44"/>
  <c r="BI44"/>
  <c r="BG44"/>
  <c r="BE44"/>
  <c r="BC44"/>
  <c r="BA44"/>
  <c r="AY44"/>
  <c r="AW44"/>
  <c r="AU44"/>
  <c r="AS44"/>
  <c r="AQ44"/>
  <c r="AO44"/>
  <c r="AM44"/>
  <c r="AK44"/>
  <c r="AI44"/>
  <c r="AG44"/>
  <c r="AE44"/>
  <c r="AC44"/>
  <c r="AA44"/>
  <c r="Y44"/>
  <c r="W44"/>
  <c r="U44"/>
  <c r="S44"/>
  <c r="Q44"/>
  <c r="O44"/>
  <c r="M44"/>
  <c r="K44"/>
  <c r="I44"/>
  <c r="G44"/>
  <c r="E44"/>
  <c r="C44"/>
  <c r="BT43"/>
  <c r="BR43"/>
  <c r="BP43"/>
  <c r="BN43"/>
  <c r="BL43"/>
  <c r="BJ43"/>
  <c r="BH43"/>
  <c r="BF43"/>
  <c r="BD43"/>
  <c r="BB43"/>
  <c r="AZ43"/>
  <c r="AX43"/>
  <c r="AV43"/>
  <c r="AT43"/>
  <c r="AR43"/>
  <c r="AP43"/>
  <c r="AN43"/>
  <c r="AL43"/>
  <c r="AJ43"/>
  <c r="AH43"/>
  <c r="AF43"/>
  <c r="AD43"/>
  <c r="AB43"/>
  <c r="Z43"/>
  <c r="X43"/>
  <c r="V43"/>
  <c r="T43"/>
  <c r="R43"/>
  <c r="P43"/>
  <c r="N43"/>
  <c r="L43"/>
  <c r="J43"/>
  <c r="H43"/>
  <c r="F43"/>
  <c r="D43"/>
  <c r="B43"/>
  <c r="BS42"/>
  <c r="BQ42"/>
  <c r="BO42"/>
  <c r="BM42"/>
  <c r="BK42"/>
  <c r="BI42"/>
  <c r="BG42"/>
  <c r="BE42"/>
  <c r="BC42"/>
  <c r="BA42"/>
  <c r="AY42"/>
  <c r="AW42"/>
  <c r="AU42"/>
  <c r="AS42"/>
  <c r="AQ42"/>
  <c r="AO42"/>
  <c r="AM42"/>
  <c r="AK42"/>
  <c r="AI42"/>
  <c r="AG42"/>
  <c r="AE42"/>
  <c r="AC42"/>
  <c r="AA42"/>
  <c r="Y42"/>
  <c r="W42"/>
  <c r="U42"/>
  <c r="S42"/>
  <c r="Q42"/>
  <c r="O42"/>
  <c r="M42"/>
  <c r="K42"/>
  <c r="I42"/>
  <c r="G42"/>
  <c r="E42"/>
  <c r="C42"/>
  <c r="BT41"/>
  <c r="BR41"/>
  <c r="BP41"/>
  <c r="BN41"/>
  <c r="BL41"/>
  <c r="BJ41"/>
  <c r="BH41"/>
  <c r="BF41"/>
  <c r="BD41"/>
  <c r="BB41"/>
  <c r="AZ41"/>
  <c r="AX41"/>
  <c r="AV41"/>
  <c r="AT41"/>
  <c r="AR41"/>
  <c r="AP41"/>
  <c r="AN41"/>
  <c r="AL41"/>
  <c r="AJ41"/>
  <c r="AH41"/>
  <c r="AF41"/>
  <c r="AD41"/>
  <c r="AB41"/>
  <c r="Z41"/>
  <c r="X41"/>
  <c r="V41"/>
  <c r="T41"/>
  <c r="R41"/>
  <c r="P41"/>
  <c r="N41"/>
  <c r="L41"/>
  <c r="J41"/>
  <c r="H41"/>
  <c r="F41"/>
  <c r="D41"/>
  <c r="B41"/>
  <c r="BS40"/>
  <c r="BQ40"/>
  <c r="BO40"/>
  <c r="BM40"/>
  <c r="BK40"/>
  <c r="BI40"/>
  <c r="BG40"/>
  <c r="BE40"/>
  <c r="BC40"/>
  <c r="BA40"/>
  <c r="AY40"/>
  <c r="AW40"/>
  <c r="AU40"/>
  <c r="AS40"/>
  <c r="AQ40"/>
  <c r="AO40"/>
  <c r="AM40"/>
  <c r="AK40"/>
  <c r="AI40"/>
  <c r="AG40"/>
  <c r="AE40"/>
  <c r="AC40"/>
  <c r="AA40"/>
  <c r="Y40"/>
  <c r="W40"/>
  <c r="U40"/>
  <c r="S40"/>
  <c r="Q40"/>
  <c r="O40"/>
  <c r="M40"/>
  <c r="K40"/>
  <c r="I40"/>
  <c r="G40"/>
  <c r="E40"/>
  <c r="C40"/>
  <c r="BT39"/>
  <c r="BR39"/>
  <c r="BP39"/>
  <c r="BN39"/>
  <c r="BL39"/>
  <c r="BJ39"/>
  <c r="BH39"/>
  <c r="BF39"/>
  <c r="BD39"/>
  <c r="BC68"/>
  <c r="AY68"/>
  <c r="AU68"/>
  <c r="AQ68"/>
  <c r="AM68"/>
  <c r="AI68"/>
  <c r="AF68"/>
  <c r="AD68"/>
  <c r="AB68"/>
  <c r="Z68"/>
  <c r="X68"/>
  <c r="V68"/>
  <c r="T68"/>
  <c r="R68"/>
  <c r="P68"/>
  <c r="N68"/>
  <c r="L68"/>
  <c r="J68"/>
  <c r="H68"/>
  <c r="F68"/>
  <c r="D68"/>
  <c r="B68"/>
  <c r="BS67"/>
  <c r="BQ67"/>
  <c r="BO67"/>
  <c r="BM67"/>
  <c r="BK67"/>
  <c r="BI67"/>
  <c r="BG67"/>
  <c r="BE67"/>
  <c r="BC67"/>
  <c r="BA67"/>
  <c r="AY67"/>
  <c r="AW67"/>
  <c r="AU67"/>
  <c r="AS67"/>
  <c r="AQ67"/>
  <c r="AO67"/>
  <c r="AM67"/>
  <c r="AK67"/>
  <c r="AI67"/>
  <c r="AG67"/>
  <c r="AE67"/>
  <c r="AC67"/>
  <c r="AA67"/>
  <c r="Y67"/>
  <c r="W67"/>
  <c r="U67"/>
  <c r="S67"/>
  <c r="Q67"/>
  <c r="O67"/>
  <c r="M67"/>
  <c r="K67"/>
  <c r="I67"/>
  <c r="G67"/>
  <c r="E67"/>
  <c r="C67"/>
  <c r="BT66"/>
  <c r="BR66"/>
  <c r="BP66"/>
  <c r="BN66"/>
  <c r="BL66"/>
  <c r="BJ66"/>
  <c r="BH66"/>
  <c r="BF66"/>
  <c r="BD66"/>
  <c r="BB66"/>
  <c r="AZ66"/>
  <c r="AX66"/>
  <c r="AV66"/>
  <c r="AT66"/>
  <c r="AR66"/>
  <c r="AP66"/>
  <c r="AN66"/>
  <c r="AL66"/>
  <c r="AJ66"/>
  <c r="AH66"/>
  <c r="AF66"/>
  <c r="AD66"/>
  <c r="AB66"/>
  <c r="Z66"/>
  <c r="X66"/>
  <c r="V66"/>
  <c r="T66"/>
  <c r="R66"/>
  <c r="P66"/>
  <c r="N66"/>
  <c r="L66"/>
  <c r="J66"/>
  <c r="H66"/>
  <c r="F66"/>
  <c r="D66"/>
  <c r="B66"/>
  <c r="BS65"/>
  <c r="BQ65"/>
  <c r="BO65"/>
  <c r="BM65"/>
  <c r="BK65"/>
  <c r="BI65"/>
  <c r="BG65"/>
  <c r="BE65"/>
  <c r="BC65"/>
  <c r="BA65"/>
  <c r="AY65"/>
  <c r="AW65"/>
  <c r="AU65"/>
  <c r="AS65"/>
  <c r="AQ65"/>
  <c r="AO65"/>
  <c r="AM65"/>
  <c r="AK65"/>
  <c r="AI65"/>
  <c r="AG65"/>
  <c r="AE65"/>
  <c r="AC65"/>
  <c r="AA65"/>
  <c r="Y65"/>
  <c r="W65"/>
  <c r="U65"/>
  <c r="S65"/>
  <c r="Q65"/>
  <c r="O65"/>
  <c r="M65"/>
  <c r="K65"/>
  <c r="I65"/>
  <c r="G65"/>
  <c r="E65"/>
  <c r="C65"/>
  <c r="BT64"/>
  <c r="BR64"/>
  <c r="BP64"/>
  <c r="BN64"/>
  <c r="BL64"/>
  <c r="BJ64"/>
  <c r="BH64"/>
  <c r="BF64"/>
  <c r="BD64"/>
  <c r="BB64"/>
  <c r="AZ64"/>
  <c r="AX64"/>
  <c r="AV64"/>
  <c r="AT64"/>
  <c r="AR64"/>
  <c r="AP64"/>
  <c r="AN64"/>
  <c r="AL64"/>
  <c r="AJ64"/>
  <c r="AH64"/>
  <c r="AF64"/>
  <c r="AD64"/>
  <c r="AB64"/>
  <c r="Z64"/>
  <c r="X64"/>
  <c r="V64"/>
  <c r="T64"/>
  <c r="R64"/>
  <c r="P64"/>
  <c r="N64"/>
  <c r="L64"/>
  <c r="J64"/>
  <c r="H64"/>
  <c r="F64"/>
  <c r="D64"/>
  <c r="B64"/>
  <c r="BS63"/>
  <c r="BQ63"/>
  <c r="BO63"/>
  <c r="BM63"/>
  <c r="BK63"/>
  <c r="BI63"/>
  <c r="BG63"/>
  <c r="BE63"/>
  <c r="BC63"/>
  <c r="BA63"/>
  <c r="AY63"/>
  <c r="AW63"/>
  <c r="AU63"/>
  <c r="AS63"/>
  <c r="AQ63"/>
  <c r="AO63"/>
  <c r="AM63"/>
  <c r="AK63"/>
  <c r="AI63"/>
  <c r="AG63"/>
  <c r="AE63"/>
  <c r="AC63"/>
  <c r="AA63"/>
  <c r="Y63"/>
  <c r="W63"/>
  <c r="U63"/>
  <c r="S63"/>
  <c r="Q63"/>
  <c r="O63"/>
  <c r="M63"/>
  <c r="K63"/>
  <c r="I63"/>
  <c r="G63"/>
  <c r="E63"/>
  <c r="C63"/>
  <c r="BT62"/>
  <c r="BR62"/>
  <c r="BP62"/>
  <c r="BN62"/>
  <c r="BL62"/>
  <c r="BJ62"/>
  <c r="BH62"/>
  <c r="BF62"/>
  <c r="BD62"/>
  <c r="BB62"/>
  <c r="AZ62"/>
  <c r="AX62"/>
  <c r="AV62"/>
  <c r="AT62"/>
  <c r="AR62"/>
  <c r="AP62"/>
  <c r="AN62"/>
  <c r="AL62"/>
  <c r="AJ62"/>
  <c r="AH62"/>
  <c r="AF62"/>
  <c r="AD62"/>
  <c r="AB62"/>
  <c r="Z62"/>
  <c r="X62"/>
  <c r="V62"/>
  <c r="T62"/>
  <c r="R62"/>
  <c r="P62"/>
  <c r="N62"/>
  <c r="L62"/>
  <c r="J62"/>
  <c r="H62"/>
  <c r="F62"/>
  <c r="D62"/>
  <c r="B62"/>
  <c r="BS61"/>
  <c r="BQ61"/>
  <c r="BO61"/>
  <c r="BM61"/>
  <c r="BK61"/>
  <c r="BI61"/>
  <c r="BG61"/>
  <c r="BE61"/>
  <c r="BC61"/>
  <c r="BA61"/>
  <c r="AY61"/>
  <c r="AW61"/>
  <c r="AU61"/>
  <c r="AS61"/>
  <c r="AQ61"/>
  <c r="AO61"/>
  <c r="AM61"/>
  <c r="AK61"/>
  <c r="AI61"/>
  <c r="AG61"/>
  <c r="AE61"/>
  <c r="AC61"/>
  <c r="AA61"/>
  <c r="Y61"/>
  <c r="W61"/>
  <c r="U61"/>
  <c r="S61"/>
  <c r="Q61"/>
  <c r="O61"/>
  <c r="M61"/>
  <c r="K61"/>
  <c r="I61"/>
  <c r="G61"/>
  <c r="E61"/>
  <c r="C61"/>
  <c r="BT60"/>
  <c r="BR60"/>
  <c r="BP60"/>
  <c r="BN60"/>
  <c r="BL60"/>
  <c r="BJ60"/>
  <c r="BH60"/>
  <c r="BF60"/>
  <c r="BD60"/>
  <c r="BB60"/>
  <c r="AZ60"/>
  <c r="AX60"/>
  <c r="AV60"/>
  <c r="AT60"/>
  <c r="AR60"/>
  <c r="AP60"/>
  <c r="AN60"/>
  <c r="AL60"/>
  <c r="AJ60"/>
  <c r="AH60"/>
  <c r="AF60"/>
  <c r="AD60"/>
  <c r="AB60"/>
  <c r="Z60"/>
  <c r="X60"/>
  <c r="V60"/>
  <c r="T60"/>
  <c r="R60"/>
  <c r="P60"/>
  <c r="N60"/>
  <c r="L60"/>
  <c r="J60"/>
  <c r="H60"/>
  <c r="F60"/>
  <c r="D60"/>
  <c r="B60"/>
  <c r="BS59"/>
  <c r="BQ59"/>
  <c r="BO59"/>
  <c r="BM59"/>
  <c r="BK59"/>
  <c r="BI59"/>
  <c r="BG59"/>
  <c r="BE59"/>
  <c r="BC59"/>
  <c r="BA59"/>
  <c r="AY59"/>
  <c r="AW59"/>
  <c r="AU59"/>
  <c r="AS59"/>
  <c r="AQ59"/>
  <c r="AO59"/>
  <c r="AM59"/>
  <c r="AK59"/>
  <c r="AI59"/>
  <c r="AG59"/>
  <c r="AE59"/>
  <c r="AC59"/>
  <c r="AA59"/>
  <c r="Y59"/>
  <c r="W59"/>
  <c r="U59"/>
  <c r="S59"/>
  <c r="Q59"/>
  <c r="O59"/>
  <c r="M59"/>
  <c r="K59"/>
  <c r="I59"/>
  <c r="G59"/>
  <c r="E59"/>
  <c r="C59"/>
  <c r="BT58"/>
  <c r="BR58"/>
  <c r="BP58"/>
  <c r="BN58"/>
  <c r="BL58"/>
  <c r="BJ58"/>
  <c r="BH58"/>
  <c r="BF58"/>
  <c r="BD58"/>
  <c r="BB58"/>
  <c r="AZ58"/>
  <c r="AX58"/>
  <c r="AV58"/>
  <c r="AT58"/>
  <c r="AR58"/>
  <c r="AP58"/>
  <c r="AN58"/>
  <c r="AL58"/>
  <c r="AJ58"/>
  <c r="AH58"/>
  <c r="AF58"/>
  <c r="AD58"/>
  <c r="AB58"/>
  <c r="Z58"/>
  <c r="X58"/>
  <c r="V58"/>
  <c r="T58"/>
  <c r="R58"/>
  <c r="P58"/>
  <c r="N58"/>
  <c r="L58"/>
  <c r="J58"/>
  <c r="H58"/>
  <c r="F58"/>
  <c r="D58"/>
  <c r="B58"/>
  <c r="BS57"/>
  <c r="BQ57"/>
  <c r="BO57"/>
  <c r="BM57"/>
  <c r="BK57"/>
  <c r="BI57"/>
  <c r="BG57"/>
  <c r="BE57"/>
  <c r="BC57"/>
  <c r="BA57"/>
  <c r="AY57"/>
  <c r="AW57"/>
  <c r="AU57"/>
  <c r="AS57"/>
  <c r="AQ57"/>
  <c r="AO57"/>
  <c r="AM57"/>
  <c r="AK57"/>
  <c r="AI57"/>
  <c r="AG57"/>
  <c r="AE57"/>
  <c r="AC57"/>
  <c r="AA57"/>
  <c r="Y57"/>
  <c r="W57"/>
  <c r="U57"/>
  <c r="S57"/>
  <c r="Q57"/>
  <c r="O57"/>
  <c r="M57"/>
  <c r="K57"/>
  <c r="I57"/>
  <c r="G57"/>
  <c r="E57"/>
  <c r="C57"/>
  <c r="BT56"/>
  <c r="BR56"/>
  <c r="BP56"/>
  <c r="BN56"/>
  <c r="BL56"/>
  <c r="BJ56"/>
  <c r="BH56"/>
  <c r="BF56"/>
  <c r="BD56"/>
  <c r="BB56"/>
  <c r="AZ56"/>
  <c r="AX56"/>
  <c r="AV56"/>
  <c r="AT56"/>
  <c r="AR56"/>
  <c r="AP56"/>
  <c r="AN56"/>
  <c r="AL56"/>
  <c r="AJ56"/>
  <c r="AH56"/>
  <c r="AF56"/>
  <c r="AD56"/>
  <c r="AB56"/>
  <c r="Z56"/>
  <c r="X56"/>
  <c r="V56"/>
  <c r="T56"/>
  <c r="R56"/>
  <c r="P56"/>
  <c r="N56"/>
  <c r="L56"/>
  <c r="J56"/>
  <c r="H56"/>
  <c r="F56"/>
  <c r="D56"/>
  <c r="B56"/>
  <c r="BS55"/>
  <c r="BQ55"/>
  <c r="BO55"/>
  <c r="BM55"/>
  <c r="BK55"/>
  <c r="BI55"/>
  <c r="BG55"/>
  <c r="BE55"/>
  <c r="BC55"/>
  <c r="BA55"/>
  <c r="AY55"/>
  <c r="AW55"/>
  <c r="AU55"/>
  <c r="AS55"/>
  <c r="AQ55"/>
  <c r="AO55"/>
  <c r="AM55"/>
  <c r="AK55"/>
  <c r="AI55"/>
  <c r="AG55"/>
  <c r="AE55"/>
  <c r="AC55"/>
  <c r="AA55"/>
  <c r="Y55"/>
  <c r="W55"/>
  <c r="U55"/>
  <c r="S55"/>
  <c r="Q55"/>
  <c r="O55"/>
  <c r="M55"/>
  <c r="K55"/>
  <c r="I55"/>
  <c r="G55"/>
  <c r="E55"/>
  <c r="C55"/>
  <c r="BT54"/>
  <c r="BR54"/>
  <c r="BP54"/>
  <c r="BN54"/>
  <c r="BL54"/>
  <c r="BJ54"/>
  <c r="BH54"/>
  <c r="BF54"/>
  <c r="BD54"/>
  <c r="BB54"/>
  <c r="AZ54"/>
  <c r="AX54"/>
  <c r="AV54"/>
  <c r="AT54"/>
  <c r="AR54"/>
  <c r="AP54"/>
  <c r="AN54"/>
  <c r="AL54"/>
  <c r="AJ54"/>
  <c r="AH54"/>
  <c r="AF54"/>
  <c r="AD54"/>
  <c r="AB54"/>
  <c r="Z54"/>
  <c r="X54"/>
  <c r="V54"/>
  <c r="T54"/>
  <c r="R54"/>
  <c r="P54"/>
  <c r="N54"/>
  <c r="L54"/>
  <c r="J54"/>
  <c r="H54"/>
  <c r="F54"/>
  <c r="D54"/>
  <c r="B54"/>
  <c r="BS53"/>
  <c r="BQ53"/>
  <c r="BO53"/>
  <c r="BM53"/>
  <c r="BK53"/>
  <c r="BI53"/>
  <c r="BG53"/>
  <c r="BE53"/>
  <c r="BC53"/>
  <c r="BA53"/>
  <c r="AY53"/>
  <c r="AW53"/>
  <c r="AU53"/>
  <c r="AS53"/>
  <c r="AQ53"/>
  <c r="AO53"/>
  <c r="AM53"/>
  <c r="AK53"/>
  <c r="AI53"/>
  <c r="AG53"/>
  <c r="AE53"/>
  <c r="AC53"/>
  <c r="AA53"/>
  <c r="Y53"/>
  <c r="W53"/>
  <c r="U53"/>
  <c r="S53"/>
  <c r="Q53"/>
  <c r="O53"/>
  <c r="M53"/>
  <c r="K53"/>
  <c r="I53"/>
  <c r="G53"/>
  <c r="E53"/>
  <c r="C53"/>
  <c r="BT52"/>
  <c r="BR52"/>
  <c r="BP52"/>
  <c r="BN52"/>
  <c r="BL52"/>
  <c r="BJ52"/>
  <c r="BH52"/>
  <c r="BF52"/>
  <c r="BD52"/>
  <c r="BB52"/>
  <c r="AZ52"/>
  <c r="AX52"/>
  <c r="AV52"/>
  <c r="AT52"/>
  <c r="AR52"/>
  <c r="AP52"/>
  <c r="AN52"/>
  <c r="AL52"/>
  <c r="AJ52"/>
  <c r="AH52"/>
  <c r="AF52"/>
  <c r="AD52"/>
  <c r="AB52"/>
  <c r="Z52"/>
  <c r="X52"/>
  <c r="V52"/>
  <c r="T52"/>
  <c r="R52"/>
  <c r="P52"/>
  <c r="N52"/>
  <c r="L52"/>
  <c r="J52"/>
  <c r="H52"/>
  <c r="F52"/>
  <c r="D52"/>
  <c r="B52"/>
  <c r="BS51"/>
  <c r="BQ51"/>
  <c r="BO51"/>
  <c r="BM51"/>
  <c r="BK51"/>
  <c r="BI51"/>
  <c r="BG51"/>
  <c r="BE51"/>
  <c r="BC51"/>
  <c r="BA51"/>
  <c r="AY51"/>
  <c r="AW51"/>
  <c r="AU51"/>
  <c r="AS51"/>
  <c r="AQ51"/>
  <c r="AO51"/>
  <c r="AM51"/>
  <c r="AK51"/>
  <c r="AI51"/>
  <c r="AG51"/>
  <c r="AE51"/>
  <c r="AC51"/>
  <c r="AA51"/>
  <c r="Y51"/>
  <c r="W51"/>
  <c r="U51"/>
  <c r="S51"/>
  <c r="Q51"/>
  <c r="O51"/>
  <c r="M51"/>
  <c r="K51"/>
  <c r="I51"/>
  <c r="G51"/>
  <c r="E51"/>
  <c r="C51"/>
  <c r="BT50"/>
  <c r="BR50"/>
  <c r="BP50"/>
  <c r="BN50"/>
  <c r="BL50"/>
  <c r="BJ50"/>
  <c r="BH50"/>
  <c r="BF50"/>
  <c r="BD50"/>
  <c r="BB50"/>
  <c r="AZ50"/>
  <c r="AX50"/>
  <c r="AV50"/>
  <c r="AT50"/>
  <c r="AR50"/>
  <c r="AP50"/>
  <c r="AN50"/>
  <c r="AL50"/>
  <c r="AJ50"/>
  <c r="AH50"/>
  <c r="AF50"/>
  <c r="AD50"/>
  <c r="AB50"/>
  <c r="Z50"/>
  <c r="X50"/>
  <c r="V50"/>
  <c r="T50"/>
  <c r="R50"/>
  <c r="P50"/>
  <c r="N50"/>
  <c r="L50"/>
  <c r="J50"/>
  <c r="H50"/>
  <c r="F50"/>
  <c r="D50"/>
  <c r="B50"/>
  <c r="BS49"/>
  <c r="BQ49"/>
  <c r="BO49"/>
  <c r="BM49"/>
  <c r="BK49"/>
  <c r="BI49"/>
  <c r="BG49"/>
  <c r="BE49"/>
  <c r="BC49"/>
  <c r="BA49"/>
  <c r="AY49"/>
  <c r="AW49"/>
  <c r="AU49"/>
  <c r="AS49"/>
  <c r="AQ49"/>
  <c r="AO49"/>
  <c r="AM49"/>
  <c r="AK49"/>
  <c r="AI49"/>
  <c r="AG49"/>
  <c r="AE49"/>
  <c r="AC49"/>
  <c r="AA49"/>
  <c r="Y49"/>
  <c r="W49"/>
  <c r="U49"/>
  <c r="S49"/>
  <c r="Q49"/>
  <c r="O49"/>
  <c r="M49"/>
  <c r="K49"/>
  <c r="I49"/>
  <c r="G49"/>
  <c r="E49"/>
  <c r="C49"/>
  <c r="BT48"/>
  <c r="BR48"/>
  <c r="BP48"/>
  <c r="BN48"/>
  <c r="BL48"/>
  <c r="BJ48"/>
  <c r="BH48"/>
  <c r="BF48"/>
  <c r="BD48"/>
  <c r="BB48"/>
  <c r="AZ48"/>
  <c r="AX48"/>
  <c r="AV48"/>
  <c r="AT48"/>
  <c r="AR48"/>
  <c r="AP48"/>
  <c r="AN48"/>
  <c r="AL48"/>
  <c r="AJ48"/>
  <c r="AH48"/>
  <c r="AF48"/>
  <c r="AD48"/>
  <c r="AB48"/>
  <c r="Z48"/>
  <c r="X48"/>
  <c r="V48"/>
  <c r="T48"/>
  <c r="R48"/>
  <c r="P48"/>
  <c r="N48"/>
  <c r="L48"/>
  <c r="J48"/>
  <c r="H48"/>
  <c r="F48"/>
  <c r="D48"/>
  <c r="B48"/>
  <c r="BS47"/>
  <c r="BQ47"/>
  <c r="BO47"/>
  <c r="BM47"/>
  <c r="BK47"/>
  <c r="BI47"/>
  <c r="BG47"/>
  <c r="BE47"/>
  <c r="BC47"/>
  <c r="BA47"/>
  <c r="AY47"/>
  <c r="AW47"/>
  <c r="AU47"/>
  <c r="AS47"/>
  <c r="AQ47"/>
  <c r="AO47"/>
  <c r="AM47"/>
  <c r="AK47"/>
  <c r="AI47"/>
  <c r="AG47"/>
  <c r="AE47"/>
  <c r="AC47"/>
  <c r="AA47"/>
  <c r="Y47"/>
  <c r="W47"/>
  <c r="U47"/>
  <c r="S47"/>
  <c r="Q47"/>
  <c r="O47"/>
  <c r="M47"/>
  <c r="K47"/>
  <c r="I47"/>
  <c r="G47"/>
  <c r="E47"/>
  <c r="C47"/>
  <c r="BT46"/>
  <c r="BR46"/>
  <c r="BP46"/>
  <c r="BN46"/>
  <c r="BL46"/>
  <c r="BJ46"/>
  <c r="BH46"/>
  <c r="BF46"/>
  <c r="BD46"/>
  <c r="BB46"/>
  <c r="AZ46"/>
  <c r="AX46"/>
  <c r="AV46"/>
  <c r="AT46"/>
  <c r="AR46"/>
  <c r="AP46"/>
  <c r="AN46"/>
  <c r="AL46"/>
  <c r="AJ46"/>
  <c r="AH46"/>
  <c r="AF46"/>
  <c r="AD46"/>
  <c r="AB46"/>
  <c r="Z46"/>
  <c r="X46"/>
  <c r="V46"/>
  <c r="T46"/>
  <c r="R46"/>
  <c r="P46"/>
  <c r="N46"/>
  <c r="L46"/>
  <c r="J46"/>
  <c r="H46"/>
  <c r="F46"/>
  <c r="D46"/>
  <c r="B46"/>
  <c r="BS45"/>
  <c r="BQ45"/>
  <c r="BO45"/>
  <c r="BM45"/>
  <c r="BK45"/>
  <c r="BI45"/>
  <c r="BG45"/>
  <c r="BE45"/>
  <c r="BC45"/>
  <c r="BA45"/>
  <c r="AY45"/>
  <c r="AW45"/>
  <c r="AU45"/>
  <c r="AS45"/>
  <c r="AQ45"/>
  <c r="AO45"/>
  <c r="AM45"/>
  <c r="AK45"/>
  <c r="AI45"/>
  <c r="AG45"/>
  <c r="AE45"/>
  <c r="AC45"/>
  <c r="AA45"/>
  <c r="Y45"/>
  <c r="W45"/>
  <c r="U45"/>
  <c r="S45"/>
  <c r="Q45"/>
  <c r="O45"/>
  <c r="M45"/>
  <c r="K45"/>
  <c r="I45"/>
  <c r="G45"/>
  <c r="E45"/>
  <c r="C45"/>
  <c r="BT44"/>
  <c r="BR44"/>
  <c r="BP44"/>
  <c r="BN44"/>
  <c r="BL44"/>
  <c r="BJ44"/>
  <c r="BH44"/>
  <c r="BF44"/>
  <c r="BD44"/>
  <c r="BB44"/>
  <c r="AZ44"/>
  <c r="AX44"/>
  <c r="AV44"/>
  <c r="AT44"/>
  <c r="AR44"/>
  <c r="AP44"/>
  <c r="AN44"/>
  <c r="AL44"/>
  <c r="AJ44"/>
  <c r="AH44"/>
  <c r="AF44"/>
  <c r="AD44"/>
  <c r="AB44"/>
  <c r="Z44"/>
  <c r="X44"/>
  <c r="V44"/>
  <c r="T44"/>
  <c r="R44"/>
  <c r="P44"/>
  <c r="N44"/>
  <c r="L44"/>
  <c r="J44"/>
  <c r="H44"/>
  <c r="F44"/>
  <c r="D44"/>
  <c r="B44"/>
  <c r="BS43"/>
  <c r="BQ43"/>
  <c r="BO43"/>
  <c r="BM43"/>
  <c r="BK43"/>
  <c r="BI43"/>
  <c r="BG43"/>
  <c r="BE43"/>
  <c r="BC43"/>
  <c r="BA43"/>
  <c r="AY43"/>
  <c r="AW43"/>
  <c r="AU43"/>
  <c r="AS43"/>
  <c r="AQ43"/>
  <c r="AO43"/>
  <c r="AM43"/>
  <c r="AK43"/>
  <c r="AI43"/>
  <c r="AG43"/>
  <c r="AE43"/>
  <c r="AC43"/>
  <c r="AA43"/>
  <c r="Y43"/>
  <c r="W43"/>
  <c r="U43"/>
  <c r="S43"/>
  <c r="Q43"/>
  <c r="O43"/>
  <c r="M43"/>
  <c r="K43"/>
  <c r="I43"/>
  <c r="G43"/>
  <c r="E43"/>
  <c r="C43"/>
  <c r="BT42"/>
  <c r="BR42"/>
  <c r="BP42"/>
  <c r="BN42"/>
  <c r="BL42"/>
  <c r="BJ42"/>
  <c r="BH42"/>
  <c r="BF42"/>
  <c r="BD42"/>
  <c r="BB42"/>
  <c r="AZ42"/>
  <c r="AX42"/>
  <c r="AV42"/>
  <c r="AT42"/>
  <c r="AR42"/>
  <c r="AP42"/>
  <c r="AN42"/>
  <c r="AL42"/>
  <c r="AJ42"/>
  <c r="AH42"/>
  <c r="AF42"/>
  <c r="AD42"/>
  <c r="AB42"/>
  <c r="Z42"/>
  <c r="X42"/>
  <c r="V42"/>
  <c r="T42"/>
  <c r="R42"/>
  <c r="P42"/>
  <c r="N42"/>
  <c r="L42"/>
  <c r="J42"/>
  <c r="H42"/>
  <c r="F42"/>
  <c r="D42"/>
  <c r="B42"/>
  <c r="BS41"/>
  <c r="BQ41"/>
  <c r="BO41"/>
  <c r="BM41"/>
  <c r="BK41"/>
  <c r="BI41"/>
  <c r="BG41"/>
  <c r="BE41"/>
  <c r="BC41"/>
  <c r="BA41"/>
  <c r="AY41"/>
  <c r="AW41"/>
  <c r="AU41"/>
  <c r="AS41"/>
  <c r="AQ41"/>
  <c r="AO41"/>
  <c r="AM41"/>
  <c r="AK41"/>
  <c r="AI41"/>
  <c r="AG41"/>
  <c r="AE41"/>
  <c r="AC41"/>
  <c r="AA41"/>
  <c r="Y41"/>
  <c r="W41"/>
  <c r="U41"/>
  <c r="S41"/>
  <c r="Q41"/>
  <c r="O41"/>
  <c r="M41"/>
  <c r="K41"/>
  <c r="I41"/>
  <c r="G41"/>
  <c r="E41"/>
  <c r="C41"/>
  <c r="BT40"/>
  <c r="BR40"/>
  <c r="BP40"/>
  <c r="BN40"/>
  <c r="BL40"/>
  <c r="BJ40"/>
  <c r="BH40"/>
  <c r="BF40"/>
  <c r="BD40"/>
  <c r="BB40"/>
  <c r="AZ40"/>
  <c r="AX40"/>
  <c r="AV40"/>
  <c r="AT40"/>
  <c r="AR40"/>
  <c r="AP40"/>
  <c r="AN40"/>
  <c r="AL40"/>
  <c r="AJ40"/>
  <c r="AH40"/>
  <c r="AF40"/>
  <c r="AD40"/>
  <c r="AB40"/>
  <c r="Z40"/>
  <c r="X40"/>
  <c r="V40"/>
  <c r="T40"/>
  <c r="R40"/>
  <c r="P40"/>
  <c r="N40"/>
  <c r="L40"/>
  <c r="H40"/>
  <c r="D40"/>
  <c r="BS39"/>
  <c r="BO39"/>
  <c r="BK39"/>
  <c r="BG39"/>
  <c r="BC39"/>
  <c r="BA39"/>
  <c r="AY39"/>
  <c r="AW39"/>
  <c r="AU39"/>
  <c r="AS39"/>
  <c r="AQ39"/>
  <c r="AO39"/>
  <c r="AM39"/>
  <c r="AK39"/>
  <c r="AI39"/>
  <c r="AG39"/>
  <c r="AE39"/>
  <c r="AC39"/>
  <c r="AA39"/>
  <c r="Y39"/>
  <c r="W39"/>
  <c r="U39"/>
  <c r="S39"/>
  <c r="Q39"/>
  <c r="O39"/>
  <c r="M39"/>
  <c r="K39"/>
  <c r="I39"/>
  <c r="G39"/>
  <c r="E39"/>
  <c r="C39"/>
  <c r="BT38"/>
  <c r="BR38"/>
  <c r="BP38"/>
  <c r="BN38"/>
  <c r="BL38"/>
  <c r="BJ38"/>
  <c r="BH38"/>
  <c r="BF38"/>
  <c r="BD38"/>
  <c r="BB38"/>
  <c r="AZ38"/>
  <c r="AX38"/>
  <c r="AV38"/>
  <c r="AT38"/>
  <c r="AR38"/>
  <c r="AP38"/>
  <c r="AN38"/>
  <c r="AL38"/>
  <c r="AJ38"/>
  <c r="AH38"/>
  <c r="AF38"/>
  <c r="AD38"/>
  <c r="AB38"/>
  <c r="Z38"/>
  <c r="X38"/>
  <c r="V38"/>
  <c r="T38"/>
  <c r="R38"/>
  <c r="P38"/>
  <c r="N38"/>
  <c r="L38"/>
  <c r="J38"/>
  <c r="H38"/>
  <c r="F38"/>
  <c r="D38"/>
  <c r="B38"/>
  <c r="BS37"/>
  <c r="BQ37"/>
  <c r="BO37"/>
  <c r="BM37"/>
  <c r="BK37"/>
  <c r="BI37"/>
  <c r="BG37"/>
  <c r="BE37"/>
  <c r="BC37"/>
  <c r="BA37"/>
  <c r="AY37"/>
  <c r="AW37"/>
  <c r="AU37"/>
  <c r="AS37"/>
  <c r="AQ37"/>
  <c r="AO37"/>
  <c r="AM37"/>
  <c r="AK37"/>
  <c r="AI37"/>
  <c r="AG37"/>
  <c r="AE37"/>
  <c r="AC37"/>
  <c r="AA37"/>
  <c r="Y37"/>
  <c r="W37"/>
  <c r="U37"/>
  <c r="S37"/>
  <c r="Q37"/>
  <c r="O37"/>
  <c r="M37"/>
  <c r="K37"/>
  <c r="I37"/>
  <c r="G37"/>
  <c r="E37"/>
  <c r="C37"/>
  <c r="BT36"/>
  <c r="BR36"/>
  <c r="BP36"/>
  <c r="BN36"/>
  <c r="BL36"/>
  <c r="BJ36"/>
  <c r="BH36"/>
  <c r="BF36"/>
  <c r="BD36"/>
  <c r="BB36"/>
  <c r="AZ36"/>
  <c r="AX36"/>
  <c r="AV36"/>
  <c r="AT36"/>
  <c r="AR36"/>
  <c r="AP36"/>
  <c r="AN36"/>
  <c r="AL36"/>
  <c r="AJ36"/>
  <c r="AH36"/>
  <c r="AF36"/>
  <c r="AD36"/>
  <c r="AB36"/>
  <c r="Z36"/>
  <c r="X36"/>
  <c r="V36"/>
  <c r="T36"/>
  <c r="R36"/>
  <c r="P36"/>
  <c r="N36"/>
  <c r="L36"/>
  <c r="J36"/>
  <c r="H36"/>
  <c r="F36"/>
  <c r="D36"/>
  <c r="B36"/>
  <c r="BS35"/>
  <c r="BQ35"/>
  <c r="BO35"/>
  <c r="BM35"/>
  <c r="BK35"/>
  <c r="BI35"/>
  <c r="BG35"/>
  <c r="BE35"/>
  <c r="BC35"/>
  <c r="BA35"/>
  <c r="AY35"/>
  <c r="AW35"/>
  <c r="AU35"/>
  <c r="AS35"/>
  <c r="AQ35"/>
  <c r="AO35"/>
  <c r="AM35"/>
  <c r="AK35"/>
  <c r="AI35"/>
  <c r="AG35"/>
  <c r="AE35"/>
  <c r="AC35"/>
  <c r="AA35"/>
  <c r="Y35"/>
  <c r="W35"/>
  <c r="U35"/>
  <c r="S35"/>
  <c r="Q35"/>
  <c r="O35"/>
  <c r="M35"/>
  <c r="K35"/>
  <c r="I35"/>
  <c r="G35"/>
  <c r="E35"/>
  <c r="C35"/>
  <c r="BT34"/>
  <c r="BR34"/>
  <c r="BP34"/>
  <c r="BN34"/>
  <c r="BL34"/>
  <c r="BJ34"/>
  <c r="BH34"/>
  <c r="BF34"/>
  <c r="BD34"/>
  <c r="BB34"/>
  <c r="AZ34"/>
  <c r="AX34"/>
  <c r="AV34"/>
  <c r="AT34"/>
  <c r="AR34"/>
  <c r="AP34"/>
  <c r="AN34"/>
  <c r="AL34"/>
  <c r="AJ34"/>
  <c r="AH34"/>
  <c r="AF34"/>
  <c r="AD34"/>
  <c r="AB34"/>
  <c r="Z34"/>
  <c r="X34"/>
  <c r="V34"/>
  <c r="T34"/>
  <c r="R34"/>
  <c r="P34"/>
  <c r="N34"/>
  <c r="L34"/>
  <c r="J34"/>
  <c r="H34"/>
  <c r="F34"/>
  <c r="D34"/>
  <c r="B34"/>
  <c r="BS33"/>
  <c r="BQ33"/>
  <c r="BO33"/>
  <c r="BM33"/>
  <c r="BK33"/>
  <c r="BI33"/>
  <c r="BG33"/>
  <c r="BE33"/>
  <c r="BC33"/>
  <c r="BA33"/>
  <c r="AY33"/>
  <c r="AW33"/>
  <c r="AU33"/>
  <c r="AS33"/>
  <c r="AQ33"/>
  <c r="AO33"/>
  <c r="AM33"/>
  <c r="AK33"/>
  <c r="AI33"/>
  <c r="AG33"/>
  <c r="AE33"/>
  <c r="AC33"/>
  <c r="AA33"/>
  <c r="Y33"/>
  <c r="W33"/>
  <c r="U33"/>
  <c r="S33"/>
  <c r="Q33"/>
  <c r="O33"/>
  <c r="M33"/>
  <c r="K33"/>
  <c r="I33"/>
  <c r="G33"/>
  <c r="E33"/>
  <c r="C33"/>
  <c r="BT32"/>
  <c r="BR32"/>
  <c r="BP32"/>
  <c r="BN32"/>
  <c r="BL32"/>
  <c r="BJ32"/>
  <c r="BH32"/>
  <c r="BF32"/>
  <c r="BD32"/>
  <c r="BB32"/>
  <c r="AZ32"/>
  <c r="AX32"/>
  <c r="AV32"/>
  <c r="AT32"/>
  <c r="AR32"/>
  <c r="AP32"/>
  <c r="AN32"/>
  <c r="AL32"/>
  <c r="AJ32"/>
  <c r="AH32"/>
  <c r="AF32"/>
  <c r="AD32"/>
  <c r="AB32"/>
  <c r="Z32"/>
  <c r="X32"/>
  <c r="V32"/>
  <c r="T32"/>
  <c r="R32"/>
  <c r="P32"/>
  <c r="N32"/>
  <c r="L32"/>
  <c r="J32"/>
  <c r="H32"/>
  <c r="F32"/>
  <c r="D32"/>
  <c r="B32"/>
  <c r="BS31"/>
  <c r="BQ31"/>
  <c r="BO31"/>
  <c r="BM31"/>
  <c r="BK31"/>
  <c r="BI31"/>
  <c r="BG31"/>
  <c r="BE31"/>
  <c r="BC31"/>
  <c r="BA31"/>
  <c r="AY31"/>
  <c r="AW31"/>
  <c r="AU31"/>
  <c r="AS31"/>
  <c r="AQ31"/>
  <c r="AO31"/>
  <c r="AM31"/>
  <c r="AK31"/>
  <c r="AI31"/>
  <c r="AG31"/>
  <c r="AE31"/>
  <c r="AC31"/>
  <c r="AA31"/>
  <c r="Y31"/>
  <c r="W31"/>
  <c r="U31"/>
  <c r="S31"/>
  <c r="Q31"/>
  <c r="O31"/>
  <c r="M31"/>
  <c r="K31"/>
  <c r="I31"/>
  <c r="G31"/>
  <c r="E31"/>
  <c r="C31"/>
  <c r="BT30"/>
  <c r="BR30"/>
  <c r="BP30"/>
  <c r="BN30"/>
  <c r="BL30"/>
  <c r="BJ30"/>
  <c r="BH30"/>
  <c r="BF30"/>
  <c r="BD30"/>
  <c r="BB30"/>
  <c r="AZ30"/>
  <c r="AX30"/>
  <c r="AV30"/>
  <c r="AT30"/>
  <c r="AR30"/>
  <c r="AP30"/>
  <c r="AN30"/>
  <c r="AL30"/>
  <c r="AJ30"/>
  <c r="AH30"/>
  <c r="AF30"/>
  <c r="AD30"/>
  <c r="AB30"/>
  <c r="Z30"/>
  <c r="X30"/>
  <c r="V30"/>
  <c r="T30"/>
  <c r="R30"/>
  <c r="P30"/>
  <c r="N30"/>
  <c r="L30"/>
  <c r="J30"/>
  <c r="H30"/>
  <c r="F30"/>
  <c r="D30"/>
  <c r="B30"/>
  <c r="BS29"/>
  <c r="BQ29"/>
  <c r="BO29"/>
  <c r="BM29"/>
  <c r="BK29"/>
  <c r="BI29"/>
  <c r="BG29"/>
  <c r="BE29"/>
  <c r="BC29"/>
  <c r="BA29"/>
  <c r="AY29"/>
  <c r="AW29"/>
  <c r="AU29"/>
  <c r="AS29"/>
  <c r="AQ29"/>
  <c r="AO29"/>
  <c r="AM29"/>
  <c r="AK29"/>
  <c r="AI29"/>
  <c r="AG29"/>
  <c r="AE29"/>
  <c r="AC29"/>
  <c r="AA29"/>
  <c r="Y29"/>
  <c r="W29"/>
  <c r="U29"/>
  <c r="S29"/>
  <c r="Q29"/>
  <c r="O29"/>
  <c r="M29"/>
  <c r="K29"/>
  <c r="I29"/>
  <c r="G29"/>
  <c r="E29"/>
  <c r="C29"/>
  <c r="BT28"/>
  <c r="BR28"/>
  <c r="BP28"/>
  <c r="BN28"/>
  <c r="BL28"/>
  <c r="BJ28"/>
  <c r="BH28"/>
  <c r="BF28"/>
  <c r="BD28"/>
  <c r="BB28"/>
  <c r="AZ28"/>
  <c r="AX28"/>
  <c r="AV28"/>
  <c r="AT28"/>
  <c r="AR28"/>
  <c r="AP28"/>
  <c r="AN28"/>
  <c r="AL28"/>
  <c r="AJ28"/>
  <c r="AH28"/>
  <c r="AF28"/>
  <c r="AD28"/>
  <c r="AB28"/>
  <c r="Z28"/>
  <c r="X28"/>
  <c r="V28"/>
  <c r="T28"/>
  <c r="R28"/>
  <c r="P28"/>
  <c r="N28"/>
  <c r="L28"/>
  <c r="J28"/>
  <c r="H28"/>
  <c r="F28"/>
  <c r="D28"/>
  <c r="B28"/>
  <c r="BS27"/>
  <c r="BQ27"/>
  <c r="BO27"/>
  <c r="BM27"/>
  <c r="BK27"/>
  <c r="BI27"/>
  <c r="BG27"/>
  <c r="BE27"/>
  <c r="BC27"/>
  <c r="BA27"/>
  <c r="AY27"/>
  <c r="AW27"/>
  <c r="AU27"/>
  <c r="AS27"/>
  <c r="AQ27"/>
  <c r="AO27"/>
  <c r="AM27"/>
  <c r="AK27"/>
  <c r="AI27"/>
  <c r="AG27"/>
  <c r="AE27"/>
  <c r="AC27"/>
  <c r="AA27"/>
  <c r="Y27"/>
  <c r="W27"/>
  <c r="U27"/>
  <c r="S27"/>
  <c r="Q27"/>
  <c r="O27"/>
  <c r="M27"/>
  <c r="K27"/>
  <c r="I27"/>
  <c r="G27"/>
  <c r="E27"/>
  <c r="C27"/>
  <c r="BT26"/>
  <c r="BR26"/>
  <c r="BP26"/>
  <c r="BN26"/>
  <c r="BL26"/>
  <c r="BJ26"/>
  <c r="BH26"/>
  <c r="BF26"/>
  <c r="BD26"/>
  <c r="BB26"/>
  <c r="AZ26"/>
  <c r="AX26"/>
  <c r="AV26"/>
  <c r="AT26"/>
  <c r="AR26"/>
  <c r="AP26"/>
  <c r="AN26"/>
  <c r="AL26"/>
  <c r="AJ26"/>
  <c r="AH26"/>
  <c r="AF26"/>
  <c r="AD26"/>
  <c r="AB26"/>
  <c r="Z26"/>
  <c r="X26"/>
  <c r="V26"/>
  <c r="T26"/>
  <c r="R26"/>
  <c r="P26"/>
  <c r="N26"/>
  <c r="L26"/>
  <c r="J26"/>
  <c r="H26"/>
  <c r="F26"/>
  <c r="D26"/>
  <c r="B26"/>
  <c r="BS25"/>
  <c r="BQ25"/>
  <c r="BO25"/>
  <c r="BM25"/>
  <c r="BK25"/>
  <c r="BI25"/>
  <c r="BG25"/>
  <c r="BE25"/>
  <c r="BC25"/>
  <c r="BA25"/>
  <c r="AY25"/>
  <c r="AW25"/>
  <c r="AU25"/>
  <c r="AS25"/>
  <c r="AQ25"/>
  <c r="AO25"/>
  <c r="AM25"/>
  <c r="AK25"/>
  <c r="AI25"/>
  <c r="AG25"/>
  <c r="AE25"/>
  <c r="AC25"/>
  <c r="AA25"/>
  <c r="Y25"/>
  <c r="W25"/>
  <c r="U25"/>
  <c r="S25"/>
  <c r="Q25"/>
  <c r="O25"/>
  <c r="M25"/>
  <c r="K25"/>
  <c r="I25"/>
  <c r="G25"/>
  <c r="E25"/>
  <c r="C25"/>
  <c r="BT24"/>
  <c r="BR24"/>
  <c r="BP24"/>
  <c r="BN24"/>
  <c r="BL24"/>
  <c r="BJ24"/>
  <c r="BH24"/>
  <c r="BF24"/>
  <c r="BD24"/>
  <c r="BB24"/>
  <c r="AZ24"/>
  <c r="AX24"/>
  <c r="AV24"/>
  <c r="AT24"/>
  <c r="AR24"/>
  <c r="AP24"/>
  <c r="AN24"/>
  <c r="AL24"/>
  <c r="AJ24"/>
  <c r="AH24"/>
  <c r="AF24"/>
  <c r="AD24"/>
  <c r="AB24"/>
  <c r="Z24"/>
  <c r="X24"/>
  <c r="V24"/>
  <c r="T24"/>
  <c r="R24"/>
  <c r="P24"/>
  <c r="N24"/>
  <c r="L24"/>
  <c r="J24"/>
  <c r="H24"/>
  <c r="F24"/>
  <c r="D24"/>
  <c r="B24"/>
  <c r="BS23"/>
  <c r="BQ23"/>
  <c r="BO23"/>
  <c r="BM23"/>
  <c r="BK23"/>
  <c r="BI23"/>
  <c r="BG23"/>
  <c r="BE23"/>
  <c r="BC23"/>
  <c r="BA23"/>
  <c r="AY23"/>
  <c r="AW23"/>
  <c r="AU23"/>
  <c r="AS23"/>
  <c r="AQ23"/>
  <c r="AO23"/>
  <c r="AM23"/>
  <c r="AK23"/>
  <c r="AI23"/>
  <c r="AG23"/>
  <c r="AE23"/>
  <c r="AC23"/>
  <c r="AA23"/>
  <c r="Y23"/>
  <c r="W23"/>
  <c r="U23"/>
  <c r="S23"/>
  <c r="Q23"/>
  <c r="O23"/>
  <c r="M23"/>
  <c r="K23"/>
  <c r="I23"/>
  <c r="G23"/>
  <c r="E23"/>
  <c r="C23"/>
  <c r="BT22"/>
  <c r="BR22"/>
  <c r="BP22"/>
  <c r="BN22"/>
  <c r="BL22"/>
  <c r="BJ22"/>
  <c r="BH22"/>
  <c r="BF22"/>
  <c r="BD22"/>
  <c r="BB22"/>
  <c r="AZ22"/>
  <c r="AX22"/>
  <c r="AV22"/>
  <c r="AT22"/>
  <c r="AR22"/>
  <c r="AP22"/>
  <c r="AN22"/>
  <c r="AL22"/>
  <c r="AJ22"/>
  <c r="AH22"/>
  <c r="AF22"/>
  <c r="AD22"/>
  <c r="AB22"/>
  <c r="Z22"/>
  <c r="X22"/>
  <c r="V22"/>
  <c r="T22"/>
  <c r="R22"/>
  <c r="P22"/>
  <c r="N22"/>
  <c r="L22"/>
  <c r="J22"/>
  <c r="H22"/>
  <c r="F22"/>
  <c r="D22"/>
  <c r="B22"/>
  <c r="BS21"/>
  <c r="BQ21"/>
  <c r="BO21"/>
  <c r="BM21"/>
  <c r="BK21"/>
  <c r="BI21"/>
  <c r="BG21"/>
  <c r="BE21"/>
  <c r="BC21"/>
  <c r="BA21"/>
  <c r="AY21"/>
  <c r="AW21"/>
  <c r="AU21"/>
  <c r="AS21"/>
  <c r="AQ21"/>
  <c r="AO21"/>
  <c r="AM21"/>
  <c r="AK21"/>
  <c r="AI21"/>
  <c r="AG21"/>
  <c r="AE21"/>
  <c r="AC21"/>
  <c r="AA21"/>
  <c r="Y21"/>
  <c r="W21"/>
  <c r="U21"/>
  <c r="S21"/>
  <c r="Q21"/>
  <c r="O21"/>
  <c r="M21"/>
  <c r="K21"/>
  <c r="I21"/>
  <c r="G21"/>
  <c r="E21"/>
  <c r="C21"/>
  <c r="BT20"/>
  <c r="BR20"/>
  <c r="BP20"/>
  <c r="BN20"/>
  <c r="BL20"/>
  <c r="BJ20"/>
  <c r="BH20"/>
  <c r="BF20"/>
  <c r="BD20"/>
  <c r="BB20"/>
  <c r="AZ20"/>
  <c r="AX20"/>
  <c r="AV20"/>
  <c r="AT20"/>
  <c r="AR20"/>
  <c r="AP20"/>
  <c r="AN20"/>
  <c r="AL20"/>
  <c r="AJ20"/>
  <c r="AH20"/>
  <c r="AF20"/>
  <c r="AD20"/>
  <c r="AB20"/>
  <c r="Z20"/>
  <c r="X20"/>
  <c r="V20"/>
  <c r="T20"/>
  <c r="R20"/>
  <c r="P20"/>
  <c r="N20"/>
  <c r="L20"/>
  <c r="J20"/>
  <c r="H20"/>
  <c r="F20"/>
  <c r="D20"/>
  <c r="B20"/>
  <c r="BS19"/>
  <c r="BQ19"/>
  <c r="BO19"/>
  <c r="BM19"/>
  <c r="BK19"/>
  <c r="BI19"/>
  <c r="BG19"/>
  <c r="BE19"/>
  <c r="BC19"/>
  <c r="BA19"/>
  <c r="AY19"/>
  <c r="AW19"/>
  <c r="AU19"/>
  <c r="AS19"/>
  <c r="AQ19"/>
  <c r="AO19"/>
  <c r="AM19"/>
  <c r="AK19"/>
  <c r="AI19"/>
  <c r="AG19"/>
  <c r="AE19"/>
  <c r="AC19"/>
  <c r="AA19"/>
  <c r="Y19"/>
  <c r="W19"/>
  <c r="U19"/>
  <c r="S19"/>
  <c r="Q19"/>
  <c r="O19"/>
  <c r="M19"/>
  <c r="K19"/>
  <c r="I19"/>
  <c r="G19"/>
  <c r="E19"/>
  <c r="C19"/>
  <c r="BT18"/>
  <c r="BR18"/>
  <c r="BP18"/>
  <c r="BN18"/>
  <c r="BL18"/>
  <c r="BJ18"/>
  <c r="BH18"/>
  <c r="BF18"/>
  <c r="BD18"/>
  <c r="BB18"/>
  <c r="AZ18"/>
  <c r="AX18"/>
  <c r="AV18"/>
  <c r="AT18"/>
  <c r="AR18"/>
  <c r="AP18"/>
  <c r="AN18"/>
  <c r="AL18"/>
  <c r="AJ18"/>
  <c r="AH18"/>
  <c r="AF18"/>
  <c r="AD18"/>
  <c r="AB18"/>
  <c r="Z18"/>
  <c r="X18"/>
  <c r="V18"/>
  <c r="T18"/>
  <c r="R18"/>
  <c r="P18"/>
  <c r="N18"/>
  <c r="L18"/>
  <c r="J18"/>
  <c r="H18"/>
  <c r="F18"/>
  <c r="D18"/>
  <c r="B18"/>
  <c r="BS17"/>
  <c r="BQ17"/>
  <c r="BO17"/>
  <c r="BM17"/>
  <c r="BK17"/>
  <c r="BI17"/>
  <c r="BG17"/>
  <c r="BE17"/>
  <c r="BC17"/>
  <c r="BA17"/>
  <c r="AY17"/>
  <c r="AW17"/>
  <c r="AU17"/>
  <c r="AS17"/>
  <c r="AQ17"/>
  <c r="AO17"/>
  <c r="AM17"/>
  <c r="AK17"/>
  <c r="AI17"/>
  <c r="AG17"/>
  <c r="AE17"/>
  <c r="AC17"/>
  <c r="AC17" i="27" s="1"/>
  <c r="AA17" i="9"/>
  <c r="AA17" i="27" s="1"/>
  <c r="AA17" i="28" s="1"/>
  <c r="Y17" i="9"/>
  <c r="W17"/>
  <c r="U17"/>
  <c r="S17"/>
  <c r="Q17"/>
  <c r="O17"/>
  <c r="M17"/>
  <c r="K17"/>
  <c r="I17"/>
  <c r="G17"/>
  <c r="E17"/>
  <c r="C17"/>
  <c r="BT16"/>
  <c r="BR16"/>
  <c r="BP16"/>
  <c r="BN16"/>
  <c r="BL16"/>
  <c r="BJ16"/>
  <c r="BH16"/>
  <c r="BF16"/>
  <c r="BD16"/>
  <c r="BB16"/>
  <c r="AZ16"/>
  <c r="AX16"/>
  <c r="AV16"/>
  <c r="AT16"/>
  <c r="AR16"/>
  <c r="AP16"/>
  <c r="AN16"/>
  <c r="AL16"/>
  <c r="AJ16"/>
  <c r="AH16"/>
  <c r="AF16"/>
  <c r="AD16"/>
  <c r="AB16"/>
  <c r="AB16" i="27" s="1"/>
  <c r="Z16" i="9"/>
  <c r="X16"/>
  <c r="V16"/>
  <c r="T16"/>
  <c r="R16"/>
  <c r="P16"/>
  <c r="N16"/>
  <c r="L16"/>
  <c r="J16"/>
  <c r="H16"/>
  <c r="F16"/>
  <c r="D16"/>
  <c r="B16"/>
  <c r="BS15"/>
  <c r="BQ15"/>
  <c r="BO15"/>
  <c r="BM15"/>
  <c r="BK15"/>
  <c r="BI15"/>
  <c r="BG15"/>
  <c r="BE15"/>
  <c r="BC15"/>
  <c r="BA15"/>
  <c r="AY15"/>
  <c r="AW15"/>
  <c r="AU15"/>
  <c r="AS15"/>
  <c r="AQ15"/>
  <c r="AO15"/>
  <c r="AM15"/>
  <c r="AK15"/>
  <c r="AI15"/>
  <c r="AG15"/>
  <c r="AE15"/>
  <c r="AC15"/>
  <c r="AC15" i="27" s="1"/>
  <c r="AA15" i="9"/>
  <c r="AA15" i="27" s="1"/>
  <c r="AA15" i="28" s="1"/>
  <c r="Y15" i="9"/>
  <c r="W15"/>
  <c r="U15"/>
  <c r="S15"/>
  <c r="Q15"/>
  <c r="O15"/>
  <c r="M15"/>
  <c r="K15"/>
  <c r="I15"/>
  <c r="G15"/>
  <c r="E15"/>
  <c r="C15"/>
  <c r="BT14"/>
  <c r="BR14"/>
  <c r="BP14"/>
  <c r="BN14"/>
  <c r="BL14"/>
  <c r="BJ14"/>
  <c r="BH14"/>
  <c r="BF14"/>
  <c r="BD14"/>
  <c r="BB14"/>
  <c r="AZ14"/>
  <c r="AX14"/>
  <c r="AV14"/>
  <c r="AT14"/>
  <c r="AR14"/>
  <c r="AP14"/>
  <c r="AN14"/>
  <c r="AL14"/>
  <c r="AJ14"/>
  <c r="AH14"/>
  <c r="AF14"/>
  <c r="AD14"/>
  <c r="AB14"/>
  <c r="AB14" i="27" s="1"/>
  <c r="Z14" i="9"/>
  <c r="X14"/>
  <c r="V14"/>
  <c r="T14"/>
  <c r="R14"/>
  <c r="P14"/>
  <c r="N14"/>
  <c r="L14"/>
  <c r="J14"/>
  <c r="H14"/>
  <c r="F14"/>
  <c r="D14"/>
  <c r="B14"/>
  <c r="BS13"/>
  <c r="BQ13"/>
  <c r="BO13"/>
  <c r="BM13"/>
  <c r="BK13"/>
  <c r="BI13"/>
  <c r="BG13"/>
  <c r="BE13"/>
  <c r="BC13"/>
  <c r="BA13"/>
  <c r="AY13"/>
  <c r="AW13"/>
  <c r="AU13"/>
  <c r="AS13"/>
  <c r="AQ13"/>
  <c r="AO13"/>
  <c r="AM13"/>
  <c r="AK13"/>
  <c r="AI13"/>
  <c r="AG13"/>
  <c r="AE13"/>
  <c r="AC13"/>
  <c r="AC13" i="27" s="1"/>
  <c r="AA13" i="9"/>
  <c r="AA13" i="27" s="1"/>
  <c r="AA13" i="28" s="1"/>
  <c r="Y13" i="9"/>
  <c r="W13"/>
  <c r="U13"/>
  <c r="S13"/>
  <c r="Q13"/>
  <c r="O13"/>
  <c r="M13"/>
  <c r="K13"/>
  <c r="I13"/>
  <c r="G13"/>
  <c r="E13"/>
  <c r="C13"/>
  <c r="BT12"/>
  <c r="BR12"/>
  <c r="BP12"/>
  <c r="BN12"/>
  <c r="BL12"/>
  <c r="BJ12"/>
  <c r="BH12"/>
  <c r="BF12"/>
  <c r="BD12"/>
  <c r="BB12"/>
  <c r="AZ12"/>
  <c r="AX12"/>
  <c r="AV12"/>
  <c r="AT12"/>
  <c r="AR12"/>
  <c r="AP12"/>
  <c r="AN12"/>
  <c r="AL12"/>
  <c r="AJ12"/>
  <c r="AH12"/>
  <c r="AF12"/>
  <c r="AD12"/>
  <c r="AB12"/>
  <c r="AB12" i="27" s="1"/>
  <c r="Z12" i="9"/>
  <c r="X12"/>
  <c r="V12"/>
  <c r="T12"/>
  <c r="R12"/>
  <c r="P12"/>
  <c r="N12"/>
  <c r="L12"/>
  <c r="J12"/>
  <c r="H12"/>
  <c r="F12"/>
  <c r="D12"/>
  <c r="B12"/>
  <c r="BS11"/>
  <c r="BQ11"/>
  <c r="BO11"/>
  <c r="BM11"/>
  <c r="BK11"/>
  <c r="BI11"/>
  <c r="BG11"/>
  <c r="BE11"/>
  <c r="BC11"/>
  <c r="BA11"/>
  <c r="AY11"/>
  <c r="AW11"/>
  <c r="AU11"/>
  <c r="AS11"/>
  <c r="AQ11"/>
  <c r="AO11"/>
  <c r="AM11"/>
  <c r="AK11"/>
  <c r="AI11"/>
  <c r="AG11"/>
  <c r="AE11"/>
  <c r="AC11"/>
  <c r="AC11" i="27" s="1"/>
  <c r="AA11" i="9"/>
  <c r="AA11" i="27" s="1"/>
  <c r="Y11" i="9"/>
  <c r="W11"/>
  <c r="U11"/>
  <c r="S11"/>
  <c r="Q11"/>
  <c r="O11"/>
  <c r="M11"/>
  <c r="K11"/>
  <c r="I11"/>
  <c r="J40"/>
  <c r="F40"/>
  <c r="B40"/>
  <c r="BQ39"/>
  <c r="BM39"/>
  <c r="BI39"/>
  <c r="BE39"/>
  <c r="BB39"/>
  <c r="AZ39"/>
  <c r="AX39"/>
  <c r="AV39"/>
  <c r="AT39"/>
  <c r="AR39"/>
  <c r="AP39"/>
  <c r="AN39"/>
  <c r="AL39"/>
  <c r="AJ39"/>
  <c r="AH39"/>
  <c r="AF39"/>
  <c r="AD39"/>
  <c r="AB39"/>
  <c r="Z39"/>
  <c r="X39"/>
  <c r="V39"/>
  <c r="T39"/>
  <c r="R39"/>
  <c r="P39"/>
  <c r="N39"/>
  <c r="L39"/>
  <c r="J39"/>
  <c r="H39"/>
  <c r="F39"/>
  <c r="D39"/>
  <c r="B39"/>
  <c r="BS38"/>
  <c r="BQ38"/>
  <c r="BO38"/>
  <c r="BM38"/>
  <c r="BK38"/>
  <c r="BI38"/>
  <c r="BG38"/>
  <c r="BE38"/>
  <c r="BC38"/>
  <c r="BA38"/>
  <c r="AY38"/>
  <c r="AW38"/>
  <c r="AU38"/>
  <c r="AS38"/>
  <c r="AQ38"/>
  <c r="AO38"/>
  <c r="AM38"/>
  <c r="AK38"/>
  <c r="AI38"/>
  <c r="AG38"/>
  <c r="AE38"/>
  <c r="AC38"/>
  <c r="AA38"/>
  <c r="Y38"/>
  <c r="W38"/>
  <c r="U38"/>
  <c r="S38"/>
  <c r="Q38"/>
  <c r="O38"/>
  <c r="M38"/>
  <c r="K38"/>
  <c r="I38"/>
  <c r="G38"/>
  <c r="E38"/>
  <c r="C38"/>
  <c r="BT37"/>
  <c r="BR37"/>
  <c r="BP37"/>
  <c r="BN37"/>
  <c r="BL37"/>
  <c r="BJ37"/>
  <c r="BH37"/>
  <c r="BF37"/>
  <c r="BD37"/>
  <c r="BB37"/>
  <c r="AZ37"/>
  <c r="AX37"/>
  <c r="AV37"/>
  <c r="AT37"/>
  <c r="AR37"/>
  <c r="AP37"/>
  <c r="AN37"/>
  <c r="AL37"/>
  <c r="AJ37"/>
  <c r="AH37"/>
  <c r="AF37"/>
  <c r="AD37"/>
  <c r="AB37"/>
  <c r="Z37"/>
  <c r="X37"/>
  <c r="V37"/>
  <c r="T37"/>
  <c r="R37"/>
  <c r="P37"/>
  <c r="N37"/>
  <c r="L37"/>
  <c r="J37"/>
  <c r="H37"/>
  <c r="F37"/>
  <c r="D37"/>
  <c r="B37"/>
  <c r="BS36"/>
  <c r="BQ36"/>
  <c r="BO36"/>
  <c r="BM36"/>
  <c r="BK36"/>
  <c r="BI36"/>
  <c r="BG36"/>
  <c r="BE36"/>
  <c r="BC36"/>
  <c r="BA36"/>
  <c r="AY36"/>
  <c r="AW36"/>
  <c r="AU36"/>
  <c r="AS36"/>
  <c r="AQ36"/>
  <c r="AO36"/>
  <c r="AM36"/>
  <c r="AK36"/>
  <c r="AI36"/>
  <c r="AG36"/>
  <c r="AE36"/>
  <c r="AC36"/>
  <c r="AA36"/>
  <c r="Y36"/>
  <c r="W36"/>
  <c r="U36"/>
  <c r="S36"/>
  <c r="Q36"/>
  <c r="O36"/>
  <c r="M36"/>
  <c r="K36"/>
  <c r="I36"/>
  <c r="G36"/>
  <c r="E36"/>
  <c r="C36"/>
  <c r="BT35"/>
  <c r="BR35"/>
  <c r="BP35"/>
  <c r="BN35"/>
  <c r="BL35"/>
  <c r="BJ35"/>
  <c r="BH35"/>
  <c r="BF35"/>
  <c r="BD35"/>
  <c r="BB35"/>
  <c r="AZ35"/>
  <c r="AX35"/>
  <c r="AV35"/>
  <c r="AT35"/>
  <c r="AR35"/>
  <c r="AP35"/>
  <c r="AN35"/>
  <c r="AL35"/>
  <c r="AJ35"/>
  <c r="AH35"/>
  <c r="AF35"/>
  <c r="AD35"/>
  <c r="AB35"/>
  <c r="Z35"/>
  <c r="X35"/>
  <c r="V35"/>
  <c r="T35"/>
  <c r="R35"/>
  <c r="P35"/>
  <c r="N35"/>
  <c r="L35"/>
  <c r="J35"/>
  <c r="H35"/>
  <c r="F35"/>
  <c r="D35"/>
  <c r="B35"/>
  <c r="BS34"/>
  <c r="BQ34"/>
  <c r="BO34"/>
  <c r="BM34"/>
  <c r="BK34"/>
  <c r="BI34"/>
  <c r="BG34"/>
  <c r="BE34"/>
  <c r="BC34"/>
  <c r="BA34"/>
  <c r="AY34"/>
  <c r="AW34"/>
  <c r="AU34"/>
  <c r="AS34"/>
  <c r="AQ34"/>
  <c r="AO34"/>
  <c r="AM34"/>
  <c r="AK34"/>
  <c r="AI34"/>
  <c r="AG34"/>
  <c r="AE34"/>
  <c r="AC34"/>
  <c r="AA34"/>
  <c r="Y34"/>
  <c r="W34"/>
  <c r="U34"/>
  <c r="S34"/>
  <c r="Q34"/>
  <c r="O34"/>
  <c r="M34"/>
  <c r="K34"/>
  <c r="I34"/>
  <c r="G34"/>
  <c r="E34"/>
  <c r="C34"/>
  <c r="BT33"/>
  <c r="BR33"/>
  <c r="BP33"/>
  <c r="BN33"/>
  <c r="BL33"/>
  <c r="BJ33"/>
  <c r="BH33"/>
  <c r="BF33"/>
  <c r="BD33"/>
  <c r="BB33"/>
  <c r="AZ33"/>
  <c r="AX33"/>
  <c r="AV33"/>
  <c r="AT33"/>
  <c r="AR33"/>
  <c r="AP33"/>
  <c r="AN33"/>
  <c r="AL33"/>
  <c r="AJ33"/>
  <c r="AH33"/>
  <c r="AF33"/>
  <c r="AD33"/>
  <c r="AB33"/>
  <c r="Z33"/>
  <c r="X33"/>
  <c r="V33"/>
  <c r="T33"/>
  <c r="R33"/>
  <c r="P33"/>
  <c r="N33"/>
  <c r="L33"/>
  <c r="J33"/>
  <c r="H33"/>
  <c r="F33"/>
  <c r="D33"/>
  <c r="B33"/>
  <c r="BS32"/>
  <c r="BQ32"/>
  <c r="BO32"/>
  <c r="BM32"/>
  <c r="BK32"/>
  <c r="BI32"/>
  <c r="BG32"/>
  <c r="BE32"/>
  <c r="BC32"/>
  <c r="BA32"/>
  <c r="AY32"/>
  <c r="AW32"/>
  <c r="AU32"/>
  <c r="AS32"/>
  <c r="AQ32"/>
  <c r="AO32"/>
  <c r="AM32"/>
  <c r="AK32"/>
  <c r="AI32"/>
  <c r="AG32"/>
  <c r="AE32"/>
  <c r="AC32"/>
  <c r="AA32"/>
  <c r="Y32"/>
  <c r="W32"/>
  <c r="U32"/>
  <c r="S32"/>
  <c r="Q32"/>
  <c r="O32"/>
  <c r="M32"/>
  <c r="K32"/>
  <c r="I32"/>
  <c r="G32"/>
  <c r="E32"/>
  <c r="C32"/>
  <c r="BT31"/>
  <c r="BR31"/>
  <c r="BP31"/>
  <c r="BN31"/>
  <c r="BL31"/>
  <c r="BJ31"/>
  <c r="BH31"/>
  <c r="BF31"/>
  <c r="BD31"/>
  <c r="BB31"/>
  <c r="AZ31"/>
  <c r="AX31"/>
  <c r="AV31"/>
  <c r="AT31"/>
  <c r="AR31"/>
  <c r="AP31"/>
  <c r="AN31"/>
  <c r="AL31"/>
  <c r="AJ31"/>
  <c r="AH31"/>
  <c r="AF31"/>
  <c r="AD31"/>
  <c r="AB31"/>
  <c r="Z31"/>
  <c r="X31"/>
  <c r="V31"/>
  <c r="T31"/>
  <c r="R31"/>
  <c r="P31"/>
  <c r="N31"/>
  <c r="L31"/>
  <c r="J31"/>
  <c r="H31"/>
  <c r="F31"/>
  <c r="D31"/>
  <c r="B31"/>
  <c r="BS30"/>
  <c r="BQ30"/>
  <c r="BO30"/>
  <c r="BM30"/>
  <c r="BK30"/>
  <c r="BI30"/>
  <c r="BG30"/>
  <c r="BE30"/>
  <c r="BC30"/>
  <c r="BA30"/>
  <c r="AY30"/>
  <c r="AW30"/>
  <c r="AU30"/>
  <c r="AS30"/>
  <c r="AQ30"/>
  <c r="AO30"/>
  <c r="AM30"/>
  <c r="AK30"/>
  <c r="AI30"/>
  <c r="AG30"/>
  <c r="AE30"/>
  <c r="AC30"/>
  <c r="AA30"/>
  <c r="Y30"/>
  <c r="W30"/>
  <c r="U30"/>
  <c r="S30"/>
  <c r="Q30"/>
  <c r="O30"/>
  <c r="M30"/>
  <c r="K30"/>
  <c r="I30"/>
  <c r="G30"/>
  <c r="E30"/>
  <c r="C30"/>
  <c r="BT29"/>
  <c r="BR29"/>
  <c r="BP29"/>
  <c r="BN29"/>
  <c r="BL29"/>
  <c r="BJ29"/>
  <c r="BH29"/>
  <c r="BF29"/>
  <c r="BD29"/>
  <c r="BB29"/>
  <c r="AZ29"/>
  <c r="AX29"/>
  <c r="AV29"/>
  <c r="AT29"/>
  <c r="AR29"/>
  <c r="AP29"/>
  <c r="AN29"/>
  <c r="AL29"/>
  <c r="AJ29"/>
  <c r="AH29"/>
  <c r="AF29"/>
  <c r="AD29"/>
  <c r="AB29"/>
  <c r="Z29"/>
  <c r="X29"/>
  <c r="V29"/>
  <c r="T29"/>
  <c r="R29"/>
  <c r="P29"/>
  <c r="N29"/>
  <c r="L29"/>
  <c r="J29"/>
  <c r="H29"/>
  <c r="F29"/>
  <c r="D29"/>
  <c r="B29"/>
  <c r="BS28"/>
  <c r="BQ28"/>
  <c r="BO28"/>
  <c r="BM28"/>
  <c r="BK28"/>
  <c r="BI28"/>
  <c r="BG28"/>
  <c r="BE28"/>
  <c r="BC28"/>
  <c r="BA28"/>
  <c r="AY28"/>
  <c r="AW28"/>
  <c r="AU28"/>
  <c r="AS28"/>
  <c r="AQ28"/>
  <c r="AO28"/>
  <c r="AM28"/>
  <c r="AK28"/>
  <c r="AI28"/>
  <c r="AG28"/>
  <c r="AE28"/>
  <c r="AC28"/>
  <c r="AA28"/>
  <c r="Y28"/>
  <c r="W28"/>
  <c r="U28"/>
  <c r="S28"/>
  <c r="Q28"/>
  <c r="O28"/>
  <c r="M28"/>
  <c r="K28"/>
  <c r="I28"/>
  <c r="G28"/>
  <c r="E28"/>
  <c r="C28"/>
  <c r="BT27"/>
  <c r="BR27"/>
  <c r="BP27"/>
  <c r="BN27"/>
  <c r="BL27"/>
  <c r="BJ27"/>
  <c r="BH27"/>
  <c r="BF27"/>
  <c r="BD27"/>
  <c r="BB27"/>
  <c r="AZ27"/>
  <c r="AX27"/>
  <c r="AV27"/>
  <c r="AT27"/>
  <c r="AR27"/>
  <c r="AP27"/>
  <c r="AN27"/>
  <c r="AL27"/>
  <c r="AJ27"/>
  <c r="AH27"/>
  <c r="AF27"/>
  <c r="AD27"/>
  <c r="AB27"/>
  <c r="Z27"/>
  <c r="X27"/>
  <c r="V27"/>
  <c r="T27"/>
  <c r="R27"/>
  <c r="P27"/>
  <c r="N27"/>
  <c r="L27"/>
  <c r="J27"/>
  <c r="H27"/>
  <c r="F27"/>
  <c r="D27"/>
  <c r="B27"/>
  <c r="BS26"/>
  <c r="BQ26"/>
  <c r="BO26"/>
  <c r="BM26"/>
  <c r="BK26"/>
  <c r="BI26"/>
  <c r="BG26"/>
  <c r="BE26"/>
  <c r="BC26"/>
  <c r="BA26"/>
  <c r="AY26"/>
  <c r="AW26"/>
  <c r="AU26"/>
  <c r="AS26"/>
  <c r="AQ26"/>
  <c r="AO26"/>
  <c r="AM26"/>
  <c r="AK26"/>
  <c r="AI26"/>
  <c r="AG26"/>
  <c r="AE26"/>
  <c r="AC26"/>
  <c r="AA26"/>
  <c r="Y26"/>
  <c r="W26"/>
  <c r="U26"/>
  <c r="S26"/>
  <c r="Q26"/>
  <c r="O26"/>
  <c r="M26"/>
  <c r="K26"/>
  <c r="I26"/>
  <c r="G26"/>
  <c r="E26"/>
  <c r="C26"/>
  <c r="BT25"/>
  <c r="BR25"/>
  <c r="BP25"/>
  <c r="BN25"/>
  <c r="BL25"/>
  <c r="BJ25"/>
  <c r="BH25"/>
  <c r="BF25"/>
  <c r="BD25"/>
  <c r="BB25"/>
  <c r="AZ25"/>
  <c r="AX25"/>
  <c r="AV25"/>
  <c r="AT25"/>
  <c r="AR25"/>
  <c r="AP25"/>
  <c r="AN25"/>
  <c r="AL25"/>
  <c r="AJ25"/>
  <c r="AH25"/>
  <c r="AF25"/>
  <c r="AD25"/>
  <c r="AB25"/>
  <c r="Z25"/>
  <c r="X25"/>
  <c r="V25"/>
  <c r="T25"/>
  <c r="R25"/>
  <c r="P25"/>
  <c r="N25"/>
  <c r="L25"/>
  <c r="J25"/>
  <c r="H25"/>
  <c r="F25"/>
  <c r="D25"/>
  <c r="B25"/>
  <c r="BS24"/>
  <c r="BQ24"/>
  <c r="BO24"/>
  <c r="BM24"/>
  <c r="BK24"/>
  <c r="BI24"/>
  <c r="BG24"/>
  <c r="BE24"/>
  <c r="BC24"/>
  <c r="BA24"/>
  <c r="AY24"/>
  <c r="AW24"/>
  <c r="AU24"/>
  <c r="AS24"/>
  <c r="AQ24"/>
  <c r="AO24"/>
  <c r="AM24"/>
  <c r="AK24"/>
  <c r="AI24"/>
  <c r="AG24"/>
  <c r="AE24"/>
  <c r="AC24"/>
  <c r="AA24"/>
  <c r="Y24"/>
  <c r="W24"/>
  <c r="U24"/>
  <c r="S24"/>
  <c r="Q24"/>
  <c r="O24"/>
  <c r="M24"/>
  <c r="K24"/>
  <c r="I24"/>
  <c r="G24"/>
  <c r="E24"/>
  <c r="C24"/>
  <c r="BT23"/>
  <c r="BR23"/>
  <c r="BP23"/>
  <c r="BN23"/>
  <c r="BL23"/>
  <c r="BJ23"/>
  <c r="BH23"/>
  <c r="BF23"/>
  <c r="BD23"/>
  <c r="BB23"/>
  <c r="AZ23"/>
  <c r="AX23"/>
  <c r="AV23"/>
  <c r="AT23"/>
  <c r="AR23"/>
  <c r="AP23"/>
  <c r="AN23"/>
  <c r="AL23"/>
  <c r="AJ23"/>
  <c r="AH23"/>
  <c r="AF23"/>
  <c r="AD23"/>
  <c r="AB23"/>
  <c r="Z23"/>
  <c r="X23"/>
  <c r="V23"/>
  <c r="T23"/>
  <c r="R23"/>
  <c r="P23"/>
  <c r="N23"/>
  <c r="L23"/>
  <c r="J23"/>
  <c r="H23"/>
  <c r="F23"/>
  <c r="D23"/>
  <c r="B23"/>
  <c r="BS22"/>
  <c r="BQ22"/>
  <c r="BO22"/>
  <c r="BM22"/>
  <c r="BK22"/>
  <c r="BI22"/>
  <c r="BG22"/>
  <c r="BE22"/>
  <c r="BC22"/>
  <c r="BA22"/>
  <c r="AY22"/>
  <c r="AW22"/>
  <c r="AU22"/>
  <c r="AS22"/>
  <c r="AQ22"/>
  <c r="AO22"/>
  <c r="AM22"/>
  <c r="AK22"/>
  <c r="AI22"/>
  <c r="AG22"/>
  <c r="AE22"/>
  <c r="AC22"/>
  <c r="AA22"/>
  <c r="Y22"/>
  <c r="W22"/>
  <c r="U22"/>
  <c r="S22"/>
  <c r="Q22"/>
  <c r="O22"/>
  <c r="M22"/>
  <c r="K22"/>
  <c r="I22"/>
  <c r="G22"/>
  <c r="E22"/>
  <c r="C22"/>
  <c r="BT21"/>
  <c r="BR21"/>
  <c r="BP21"/>
  <c r="BN21"/>
  <c r="BL21"/>
  <c r="BJ21"/>
  <c r="BH21"/>
  <c r="BF21"/>
  <c r="BD21"/>
  <c r="BB21"/>
  <c r="AZ21"/>
  <c r="AX21"/>
  <c r="AV21"/>
  <c r="AT21"/>
  <c r="AR21"/>
  <c r="AP21"/>
  <c r="AN21"/>
  <c r="AL21"/>
  <c r="AJ21"/>
  <c r="AH21"/>
  <c r="AF21"/>
  <c r="AD21"/>
  <c r="AB21"/>
  <c r="Z21"/>
  <c r="X21"/>
  <c r="V21"/>
  <c r="T21"/>
  <c r="R21"/>
  <c r="P21"/>
  <c r="N21"/>
  <c r="L21"/>
  <c r="J21"/>
  <c r="H21"/>
  <c r="F21"/>
  <c r="D21"/>
  <c r="B21"/>
  <c r="BS20"/>
  <c r="BQ20"/>
  <c r="BO20"/>
  <c r="BM20"/>
  <c r="BK20"/>
  <c r="BI20"/>
  <c r="BG20"/>
  <c r="BE20"/>
  <c r="BC20"/>
  <c r="BA20"/>
  <c r="AY20"/>
  <c r="AW20"/>
  <c r="AU20"/>
  <c r="AS20"/>
  <c r="AQ20"/>
  <c r="AO20"/>
  <c r="AM20"/>
  <c r="AK20"/>
  <c r="AI20"/>
  <c r="AG20"/>
  <c r="AE20"/>
  <c r="AC20"/>
  <c r="AA20"/>
  <c r="Y20"/>
  <c r="W20"/>
  <c r="U20"/>
  <c r="S20"/>
  <c r="Q20"/>
  <c r="O20"/>
  <c r="M20"/>
  <c r="K20"/>
  <c r="I20"/>
  <c r="G20"/>
  <c r="E20"/>
  <c r="C20"/>
  <c r="BT19"/>
  <c r="BR19"/>
  <c r="BP19"/>
  <c r="BN19"/>
  <c r="BL19"/>
  <c r="BJ19"/>
  <c r="BH19"/>
  <c r="BF19"/>
  <c r="BD19"/>
  <c r="BB19"/>
  <c r="AZ19"/>
  <c r="AX19"/>
  <c r="AV19"/>
  <c r="AT19"/>
  <c r="AR19"/>
  <c r="AP19"/>
  <c r="AN19"/>
  <c r="AL19"/>
  <c r="AJ19"/>
  <c r="AH19"/>
  <c r="AF19"/>
  <c r="AD19"/>
  <c r="AB19"/>
  <c r="Z19"/>
  <c r="X19"/>
  <c r="V19"/>
  <c r="T19"/>
  <c r="R19"/>
  <c r="P19"/>
  <c r="N19"/>
  <c r="L19"/>
  <c r="J19"/>
  <c r="H19"/>
  <c r="F19"/>
  <c r="D19"/>
  <c r="B19"/>
  <c r="BS18"/>
  <c r="BS134" s="1"/>
  <c r="BQ18"/>
  <c r="BQ134" s="1"/>
  <c r="BO18"/>
  <c r="BO134" s="1"/>
  <c r="BM18"/>
  <c r="BM134" s="1"/>
  <c r="BK18"/>
  <c r="BK134" s="1"/>
  <c r="BI18"/>
  <c r="BI134" s="1"/>
  <c r="BG18"/>
  <c r="BG134" s="1"/>
  <c r="BE18"/>
  <c r="BE134" s="1"/>
  <c r="BC18"/>
  <c r="BC134" s="1"/>
  <c r="BA18"/>
  <c r="BA134" s="1"/>
  <c r="AY18"/>
  <c r="AY134" s="1"/>
  <c r="AW18"/>
  <c r="AW134" s="1"/>
  <c r="AU18"/>
  <c r="AU134" s="1"/>
  <c r="AS18"/>
  <c r="AS134" s="1"/>
  <c r="AQ18"/>
  <c r="AQ134" s="1"/>
  <c r="AO18"/>
  <c r="AO134" s="1"/>
  <c r="AM18"/>
  <c r="AM134" s="1"/>
  <c r="AK18"/>
  <c r="AK134" s="1"/>
  <c r="AI18"/>
  <c r="AI134" s="1"/>
  <c r="AG18"/>
  <c r="AG134" s="1"/>
  <c r="AE18"/>
  <c r="AE134" s="1"/>
  <c r="AC18"/>
  <c r="AA18"/>
  <c r="Y18"/>
  <c r="W18"/>
  <c r="U18"/>
  <c r="S18"/>
  <c r="Q18"/>
  <c r="O18"/>
  <c r="M18"/>
  <c r="K18"/>
  <c r="I18"/>
  <c r="I134" s="1"/>
  <c r="G18"/>
  <c r="G134" s="1"/>
  <c r="E18"/>
  <c r="E134" s="1"/>
  <c r="C18"/>
  <c r="C134" s="1"/>
  <c r="BT17"/>
  <c r="BR17"/>
  <c r="BP17"/>
  <c r="BN17"/>
  <c r="BL17"/>
  <c r="BJ17"/>
  <c r="BH17"/>
  <c r="BF17"/>
  <c r="BD17"/>
  <c r="BB17"/>
  <c r="AZ17"/>
  <c r="AX17"/>
  <c r="AV17"/>
  <c r="AT17"/>
  <c r="AR17"/>
  <c r="AP17"/>
  <c r="AN17"/>
  <c r="AL17"/>
  <c r="AJ17"/>
  <c r="AH17"/>
  <c r="AF17"/>
  <c r="AD17"/>
  <c r="AB17"/>
  <c r="AB17" i="27" s="1"/>
  <c r="AB17" i="33" s="1"/>
  <c r="Z17" i="9"/>
  <c r="X17"/>
  <c r="V17"/>
  <c r="T17"/>
  <c r="R17"/>
  <c r="P17"/>
  <c r="N17"/>
  <c r="L17"/>
  <c r="J17"/>
  <c r="H17"/>
  <c r="F17"/>
  <c r="D17"/>
  <c r="B17"/>
  <c r="BS16"/>
  <c r="BQ16"/>
  <c r="BO16"/>
  <c r="BM16"/>
  <c r="BK16"/>
  <c r="BI16"/>
  <c r="BG16"/>
  <c r="BE16"/>
  <c r="BC16"/>
  <c r="BA16"/>
  <c r="AY16"/>
  <c r="AW16"/>
  <c r="AU16"/>
  <c r="AS16"/>
  <c r="AQ16"/>
  <c r="AO16"/>
  <c r="AM16"/>
  <c r="AK16"/>
  <c r="AI16"/>
  <c r="AG16"/>
  <c r="AE16"/>
  <c r="AC16"/>
  <c r="AC16" i="27" s="1"/>
  <c r="AA16" i="9"/>
  <c r="AA16" i="27" s="1"/>
  <c r="AA16" i="28" s="1"/>
  <c r="Y16" i="9"/>
  <c r="W16"/>
  <c r="U16"/>
  <c r="S16"/>
  <c r="Q16"/>
  <c r="O16"/>
  <c r="M16"/>
  <c r="K16"/>
  <c r="I16"/>
  <c r="G16"/>
  <c r="E16"/>
  <c r="C16"/>
  <c r="BT15"/>
  <c r="BR15"/>
  <c r="BP15"/>
  <c r="BN15"/>
  <c r="BL15"/>
  <c r="BJ15"/>
  <c r="BH15"/>
  <c r="BF15"/>
  <c r="BD15"/>
  <c r="BB15"/>
  <c r="AZ15"/>
  <c r="AX15"/>
  <c r="AV15"/>
  <c r="AT15"/>
  <c r="AR15"/>
  <c r="AP15"/>
  <c r="AN15"/>
  <c r="AL15"/>
  <c r="AJ15"/>
  <c r="AH15"/>
  <c r="AF15"/>
  <c r="AD15"/>
  <c r="AB15"/>
  <c r="AB15" i="27" s="1"/>
  <c r="AB15" i="28" s="1"/>
  <c r="Z15" i="9"/>
  <c r="X15"/>
  <c r="V15"/>
  <c r="T15"/>
  <c r="R15"/>
  <c r="P15"/>
  <c r="N15"/>
  <c r="L15"/>
  <c r="J15"/>
  <c r="H15"/>
  <c r="F15"/>
  <c r="D15"/>
  <c r="B15"/>
  <c r="BS14"/>
  <c r="BQ14"/>
  <c r="BO14"/>
  <c r="BM14"/>
  <c r="BK14"/>
  <c r="BI14"/>
  <c r="BG14"/>
  <c r="BE14"/>
  <c r="BC14"/>
  <c r="BA14"/>
  <c r="AY14"/>
  <c r="AW14"/>
  <c r="AU14"/>
  <c r="AS14"/>
  <c r="AQ14"/>
  <c r="AO14"/>
  <c r="AM14"/>
  <c r="AK14"/>
  <c r="AI14"/>
  <c r="AG14"/>
  <c r="AE14"/>
  <c r="AC14"/>
  <c r="AC14" i="27" s="1"/>
  <c r="AA14" i="9"/>
  <c r="AA14" i="27" s="1"/>
  <c r="Y14" i="9"/>
  <c r="W14"/>
  <c r="U14"/>
  <c r="S14"/>
  <c r="Q14"/>
  <c r="O14"/>
  <c r="M14"/>
  <c r="K14"/>
  <c r="I14"/>
  <c r="G14"/>
  <c r="E14"/>
  <c r="C14"/>
  <c r="BT13"/>
  <c r="BR13"/>
  <c r="BP13"/>
  <c r="BN13"/>
  <c r="BL13"/>
  <c r="BJ13"/>
  <c r="BH13"/>
  <c r="BF13"/>
  <c r="BD13"/>
  <c r="BB13"/>
  <c r="AZ13"/>
  <c r="AX13"/>
  <c r="AV13"/>
  <c r="AT13"/>
  <c r="AR13"/>
  <c r="AP13"/>
  <c r="AN13"/>
  <c r="AL13"/>
  <c r="AJ13"/>
  <c r="AH13"/>
  <c r="AF13"/>
  <c r="AD13"/>
  <c r="AB13"/>
  <c r="AB13" i="27" s="1"/>
  <c r="AB13" i="33" s="1"/>
  <c r="Z13" i="9"/>
  <c r="X13"/>
  <c r="V13"/>
  <c r="T13"/>
  <c r="R13"/>
  <c r="P13"/>
  <c r="N13"/>
  <c r="L13"/>
  <c r="J13"/>
  <c r="H13"/>
  <c r="F13"/>
  <c r="D13"/>
  <c r="B13"/>
  <c r="BS12"/>
  <c r="BQ12"/>
  <c r="BO12"/>
  <c r="BM12"/>
  <c r="BK12"/>
  <c r="BI12"/>
  <c r="BG12"/>
  <c r="BE12"/>
  <c r="BC12"/>
  <c r="BA12"/>
  <c r="AY12"/>
  <c r="AW12"/>
  <c r="AU12"/>
  <c r="AS12"/>
  <c r="AQ12"/>
  <c r="AO12"/>
  <c r="AM12"/>
  <c r="AK12"/>
  <c r="AI12"/>
  <c r="AG12"/>
  <c r="AE12"/>
  <c r="AC12"/>
  <c r="AC12" i="27" s="1"/>
  <c r="AA12" i="9"/>
  <c r="AA12" i="27" s="1"/>
  <c r="AA12" i="28" s="1"/>
  <c r="Y12" i="9"/>
  <c r="W12"/>
  <c r="U12"/>
  <c r="S12"/>
  <c r="Q12"/>
  <c r="O12"/>
  <c r="M12"/>
  <c r="K12"/>
  <c r="I12"/>
  <c r="G12"/>
  <c r="E12"/>
  <c r="C12"/>
  <c r="BT11"/>
  <c r="BR11"/>
  <c r="BP11"/>
  <c r="BN11"/>
  <c r="BL11"/>
  <c r="BJ11"/>
  <c r="BH11"/>
  <c r="BF11"/>
  <c r="BD11"/>
  <c r="BB11"/>
  <c r="AZ11"/>
  <c r="AX11"/>
  <c r="AV11"/>
  <c r="AT11"/>
  <c r="AR11"/>
  <c r="AP11"/>
  <c r="AN11"/>
  <c r="AL11"/>
  <c r="AJ11"/>
  <c r="AH11"/>
  <c r="AF11"/>
  <c r="AD11"/>
  <c r="AB11"/>
  <c r="AB11" i="27" s="1"/>
  <c r="AB11" i="33" s="1"/>
  <c r="Z11" i="9"/>
  <c r="X11"/>
  <c r="V11"/>
  <c r="T11"/>
  <c r="R11"/>
  <c r="P11"/>
  <c r="N11"/>
  <c r="L11"/>
  <c r="J11"/>
  <c r="D3"/>
  <c r="F3"/>
  <c r="H3"/>
  <c r="J3"/>
  <c r="L3"/>
  <c r="N3"/>
  <c r="P3"/>
  <c r="R3"/>
  <c r="T3"/>
  <c r="V3"/>
  <c r="X3"/>
  <c r="Z3"/>
  <c r="AB3"/>
  <c r="AB3" i="27" s="1"/>
  <c r="AD3" i="9"/>
  <c r="AF3"/>
  <c r="AH3"/>
  <c r="AJ3"/>
  <c r="AL3"/>
  <c r="AN3"/>
  <c r="AP3"/>
  <c r="AR3"/>
  <c r="AT3"/>
  <c r="AV3"/>
  <c r="AX3"/>
  <c r="AZ3"/>
  <c r="BB3"/>
  <c r="BD3"/>
  <c r="BF3"/>
  <c r="BH3"/>
  <c r="BJ3"/>
  <c r="BL3"/>
  <c r="BN3"/>
  <c r="BP3"/>
  <c r="BR3"/>
  <c r="BT3"/>
  <c r="C4"/>
  <c r="E4"/>
  <c r="G4"/>
  <c r="I4"/>
  <c r="K4"/>
  <c r="M4"/>
  <c r="O4"/>
  <c r="Q4"/>
  <c r="S4"/>
  <c r="U4"/>
  <c r="W4"/>
  <c r="Y4"/>
  <c r="AA4"/>
  <c r="AA4" i="27" s="1"/>
  <c r="AC4" i="9"/>
  <c r="AC4" i="27" s="1"/>
  <c r="AE4" i="9"/>
  <c r="AG4"/>
  <c r="AI4"/>
  <c r="AK4"/>
  <c r="AM4"/>
  <c r="AO4"/>
  <c r="AQ4"/>
  <c r="AS4"/>
  <c r="AU4"/>
  <c r="AW4"/>
  <c r="AY4"/>
  <c r="BA4"/>
  <c r="BC4"/>
  <c r="BE4"/>
  <c r="BG4"/>
  <c r="BI4"/>
  <c r="BK4"/>
  <c r="BM4"/>
  <c r="BO4"/>
  <c r="BQ4"/>
  <c r="BS4"/>
  <c r="B5"/>
  <c r="D5"/>
  <c r="F5"/>
  <c r="H5"/>
  <c r="J5"/>
  <c r="L5"/>
  <c r="N5"/>
  <c r="P5"/>
  <c r="R5"/>
  <c r="T5"/>
  <c r="V5"/>
  <c r="X5"/>
  <c r="Z5"/>
  <c r="AB5"/>
  <c r="AB5" i="27" s="1"/>
  <c r="AD5" i="9"/>
  <c r="AF5"/>
  <c r="AH5"/>
  <c r="AJ5"/>
  <c r="AL5"/>
  <c r="AN5"/>
  <c r="AP5"/>
  <c r="AR5"/>
  <c r="AT5"/>
  <c r="AV5"/>
  <c r="AX5"/>
  <c r="AZ5"/>
  <c r="BB5"/>
  <c r="BD5"/>
  <c r="BF5"/>
  <c r="BH5"/>
  <c r="BJ5"/>
  <c r="BL5"/>
  <c r="BN5"/>
  <c r="BP5"/>
  <c r="BR5"/>
  <c r="BT5"/>
  <c r="C6"/>
  <c r="E6"/>
  <c r="G6"/>
  <c r="I6"/>
  <c r="K6"/>
  <c r="M6"/>
  <c r="O6"/>
  <c r="Q6"/>
  <c r="S6"/>
  <c r="U6"/>
  <c r="W6"/>
  <c r="Y6"/>
  <c r="AA6"/>
  <c r="AA6" i="27" s="1"/>
  <c r="AC6" i="9"/>
  <c r="AC6" i="27" s="1"/>
  <c r="AE6" i="9"/>
  <c r="AG6"/>
  <c r="AI6"/>
  <c r="AK6"/>
  <c r="AM6"/>
  <c r="AO6"/>
  <c r="AQ6"/>
  <c r="AS6"/>
  <c r="AU6"/>
  <c r="AW6"/>
  <c r="AY6"/>
  <c r="BA6"/>
  <c r="BC6"/>
  <c r="BE6"/>
  <c r="BG6"/>
  <c r="BI6"/>
  <c r="BK6"/>
  <c r="BM6"/>
  <c r="BO6"/>
  <c r="BQ6"/>
  <c r="BS6"/>
  <c r="B7"/>
  <c r="D7"/>
  <c r="F7"/>
  <c r="H7"/>
  <c r="J7"/>
  <c r="L7"/>
  <c r="N7"/>
  <c r="P7"/>
  <c r="R7"/>
  <c r="T7"/>
  <c r="V7"/>
  <c r="X7"/>
  <c r="Z7"/>
  <c r="AB7"/>
  <c r="AB7" i="27" s="1"/>
  <c r="AB7" i="33" s="1"/>
  <c r="AD7" i="9"/>
  <c r="AF7"/>
  <c r="AH7"/>
  <c r="AJ7"/>
  <c r="AL7"/>
  <c r="AN7"/>
  <c r="AP7"/>
  <c r="AR7"/>
  <c r="AT7"/>
  <c r="AV7"/>
  <c r="AX7"/>
  <c r="AZ7"/>
  <c r="BB7"/>
  <c r="BD7"/>
  <c r="BF7"/>
  <c r="BH7"/>
  <c r="BJ7"/>
  <c r="BL7"/>
  <c r="BN7"/>
  <c r="BP7"/>
  <c r="BR7"/>
  <c r="BT7"/>
  <c r="C8"/>
  <c r="E8"/>
  <c r="G8"/>
  <c r="I8"/>
  <c r="K8"/>
  <c r="M8"/>
  <c r="O8"/>
  <c r="Q8"/>
  <c r="S8"/>
  <c r="U8"/>
  <c r="W8"/>
  <c r="Y8"/>
  <c r="AA8"/>
  <c r="AA8" i="27" s="1"/>
  <c r="AC8" i="9"/>
  <c r="AC8" i="27" s="1"/>
  <c r="AE8" i="9"/>
  <c r="AG8"/>
  <c r="AI8"/>
  <c r="AK8"/>
  <c r="AM8"/>
  <c r="AO8"/>
  <c r="AQ8"/>
  <c r="AS8"/>
  <c r="AU8"/>
  <c r="AW8"/>
  <c r="AY8"/>
  <c r="BA8"/>
  <c r="BC8"/>
  <c r="BE8"/>
  <c r="BG8"/>
  <c r="BI8"/>
  <c r="BK8"/>
  <c r="BM8"/>
  <c r="BO8"/>
  <c r="BQ8"/>
  <c r="BS8"/>
  <c r="B9"/>
  <c r="D9"/>
  <c r="F9"/>
  <c r="H9"/>
  <c r="J9"/>
  <c r="L9"/>
  <c r="N9"/>
  <c r="P9"/>
  <c r="R9"/>
  <c r="T9"/>
  <c r="V9"/>
  <c r="X9"/>
  <c r="Z9"/>
  <c r="AB9"/>
  <c r="AB9" i="27" s="1"/>
  <c r="AB9" i="33" s="1"/>
  <c r="AD9" i="9"/>
  <c r="AF9"/>
  <c r="AH9"/>
  <c r="AJ9"/>
  <c r="AL9"/>
  <c r="AN9"/>
  <c r="AP9"/>
  <c r="AR9"/>
  <c r="AT9"/>
  <c r="AV9"/>
  <c r="AX9"/>
  <c r="AZ9"/>
  <c r="BB9"/>
  <c r="BD9"/>
  <c r="BF9"/>
  <c r="BH9"/>
  <c r="BJ9"/>
  <c r="BL9"/>
  <c r="BN9"/>
  <c r="BP9"/>
  <c r="BR9"/>
  <c r="BT9"/>
  <c r="C10"/>
  <c r="E10"/>
  <c r="G10"/>
  <c r="I10"/>
  <c r="K10"/>
  <c r="M10"/>
  <c r="O10"/>
  <c r="Q10"/>
  <c r="S10"/>
  <c r="U10"/>
  <c r="W10"/>
  <c r="Y10"/>
  <c r="AA10"/>
  <c r="AA10" i="27" s="1"/>
  <c r="AA10" i="28" s="1"/>
  <c r="AC10" i="9"/>
  <c r="AC10" i="27" s="1"/>
  <c r="AC10" i="28" s="1"/>
  <c r="AE10" i="9"/>
  <c r="AG10"/>
  <c r="AI10"/>
  <c r="AK10"/>
  <c r="AM10"/>
  <c r="AO10"/>
  <c r="AQ10"/>
  <c r="AS10"/>
  <c r="AU10"/>
  <c r="AW10"/>
  <c r="AY10"/>
  <c r="BA10"/>
  <c r="BC10"/>
  <c r="BE10"/>
  <c r="BG10"/>
  <c r="BI10"/>
  <c r="BK10"/>
  <c r="BM10"/>
  <c r="BO10"/>
  <c r="BQ10"/>
  <c r="BS10"/>
  <c r="B11"/>
  <c r="D11"/>
  <c r="F11"/>
  <c r="H11"/>
  <c r="B3"/>
  <c r="C3"/>
  <c r="E3"/>
  <c r="G3"/>
  <c r="I3"/>
  <c r="K3"/>
  <c r="M3"/>
  <c r="O3"/>
  <c r="Q3"/>
  <c r="S3"/>
  <c r="U3"/>
  <c r="W3"/>
  <c r="Y3"/>
  <c r="AA3"/>
  <c r="AA3" i="27" s="1"/>
  <c r="AC3" i="9"/>
  <c r="AC3" i="27" s="1"/>
  <c r="AE3" i="9"/>
  <c r="AG3"/>
  <c r="AI3"/>
  <c r="AK3"/>
  <c r="AM3"/>
  <c r="AO3"/>
  <c r="AQ3"/>
  <c r="AS3"/>
  <c r="AU3"/>
  <c r="AW3"/>
  <c r="AY3"/>
  <c r="BA3"/>
  <c r="BC3"/>
  <c r="BE3"/>
  <c r="BG3"/>
  <c r="BI3"/>
  <c r="BK3"/>
  <c r="BM3"/>
  <c r="BO3"/>
  <c r="BQ3"/>
  <c r="BS3"/>
  <c r="B4"/>
  <c r="D4"/>
  <c r="F4"/>
  <c r="H4"/>
  <c r="J4"/>
  <c r="L4"/>
  <c r="N4"/>
  <c r="P4"/>
  <c r="R4"/>
  <c r="T4"/>
  <c r="V4"/>
  <c r="X4"/>
  <c r="Z4"/>
  <c r="AB4"/>
  <c r="AB4" i="27" s="1"/>
  <c r="AB4" i="28" s="1"/>
  <c r="AD4" i="9"/>
  <c r="AF4"/>
  <c r="AH4"/>
  <c r="AJ4"/>
  <c r="AL4"/>
  <c r="AN4"/>
  <c r="AP4"/>
  <c r="AR4"/>
  <c r="AT4"/>
  <c r="AV4"/>
  <c r="AX4"/>
  <c r="AZ4"/>
  <c r="BB4"/>
  <c r="BD4"/>
  <c r="BF4"/>
  <c r="BH4"/>
  <c r="BJ4"/>
  <c r="BL4"/>
  <c r="BN4"/>
  <c r="BP4"/>
  <c r="BR4"/>
  <c r="BT4"/>
  <c r="C5"/>
  <c r="E5"/>
  <c r="G5"/>
  <c r="I5"/>
  <c r="K5"/>
  <c r="M5"/>
  <c r="O5"/>
  <c r="Q5"/>
  <c r="S5"/>
  <c r="U5"/>
  <c r="W5"/>
  <c r="Y5"/>
  <c r="AA5"/>
  <c r="AA5" i="27" s="1"/>
  <c r="AC5" i="9"/>
  <c r="AC5" i="27" s="1"/>
  <c r="AE5" i="9"/>
  <c r="AG5"/>
  <c r="AI5"/>
  <c r="AK5"/>
  <c r="AM5"/>
  <c r="AO5"/>
  <c r="AQ5"/>
  <c r="AS5"/>
  <c r="AU5"/>
  <c r="AW5"/>
  <c r="AY5"/>
  <c r="BA5"/>
  <c r="BC5"/>
  <c r="BE5"/>
  <c r="BG5"/>
  <c r="BI5"/>
  <c r="BK5"/>
  <c r="BM5"/>
  <c r="BO5"/>
  <c r="BQ5"/>
  <c r="BS5"/>
  <c r="B6"/>
  <c r="D6"/>
  <c r="F6"/>
  <c r="H6"/>
  <c r="J6"/>
  <c r="L6"/>
  <c r="N6"/>
  <c r="P6"/>
  <c r="R6"/>
  <c r="T6"/>
  <c r="V6"/>
  <c r="X6"/>
  <c r="Z6"/>
  <c r="AB6"/>
  <c r="AB6" i="27" s="1"/>
  <c r="AB6" i="33" s="1"/>
  <c r="AD6" i="9"/>
  <c r="AF6"/>
  <c r="AH6"/>
  <c r="AJ6"/>
  <c r="AL6"/>
  <c r="AN6"/>
  <c r="AP6"/>
  <c r="AR6"/>
  <c r="AT6"/>
  <c r="AV6"/>
  <c r="AX6"/>
  <c r="AZ6"/>
  <c r="BB6"/>
  <c r="BD6"/>
  <c r="BF6"/>
  <c r="BH6"/>
  <c r="BJ6"/>
  <c r="BL6"/>
  <c r="BN6"/>
  <c r="BP6"/>
  <c r="BR6"/>
  <c r="BT6"/>
  <c r="C7"/>
  <c r="E7"/>
  <c r="G7"/>
  <c r="I7"/>
  <c r="K7"/>
  <c r="M7"/>
  <c r="O7"/>
  <c r="Q7"/>
  <c r="S7"/>
  <c r="U7"/>
  <c r="W7"/>
  <c r="Y7"/>
  <c r="AA7"/>
  <c r="AA7" i="27" s="1"/>
  <c r="AA7" i="28" s="1"/>
  <c r="AC7" i="9"/>
  <c r="AC7" i="27" s="1"/>
  <c r="AE7" i="9"/>
  <c r="AG7"/>
  <c r="AI7"/>
  <c r="AK7"/>
  <c r="AM7"/>
  <c r="AO7"/>
  <c r="AQ7"/>
  <c r="AS7"/>
  <c r="AU7"/>
  <c r="AW7"/>
  <c r="AY7"/>
  <c r="BA7"/>
  <c r="BC7"/>
  <c r="BE7"/>
  <c r="BG7"/>
  <c r="BI7"/>
  <c r="BK7"/>
  <c r="BM7"/>
  <c r="BO7"/>
  <c r="BQ7"/>
  <c r="BS7"/>
  <c r="B8"/>
  <c r="D8"/>
  <c r="F8"/>
  <c r="H8"/>
  <c r="J8"/>
  <c r="L8"/>
  <c r="N8"/>
  <c r="P8"/>
  <c r="R8"/>
  <c r="T8"/>
  <c r="V8"/>
  <c r="X8"/>
  <c r="Z8"/>
  <c r="AB8"/>
  <c r="AB8" i="27" s="1"/>
  <c r="AB8" i="28" s="1"/>
  <c r="AD8" i="9"/>
  <c r="AF8"/>
  <c r="AH8"/>
  <c r="AJ8"/>
  <c r="AL8"/>
  <c r="AN8"/>
  <c r="AP8"/>
  <c r="AR8"/>
  <c r="AT8"/>
  <c r="AV8"/>
  <c r="AX8"/>
  <c r="AZ8"/>
  <c r="BB8"/>
  <c r="BD8"/>
  <c r="BF8"/>
  <c r="BH8"/>
  <c r="BJ8"/>
  <c r="BL8"/>
  <c r="BN8"/>
  <c r="BP8"/>
  <c r="BR8"/>
  <c r="BT8"/>
  <c r="C9"/>
  <c r="E9"/>
  <c r="G9"/>
  <c r="I9"/>
  <c r="K9"/>
  <c r="M9"/>
  <c r="O9"/>
  <c r="Q9"/>
  <c r="S9"/>
  <c r="U9"/>
  <c r="W9"/>
  <c r="Y9"/>
  <c r="AA9"/>
  <c r="AA9" i="27" s="1"/>
  <c r="AC9" i="9"/>
  <c r="AC9" i="27" s="1"/>
  <c r="AE9" i="9"/>
  <c r="AG9"/>
  <c r="AI9"/>
  <c r="AK9"/>
  <c r="AM9"/>
  <c r="AO9"/>
  <c r="AQ9"/>
  <c r="AS9"/>
  <c r="AU9"/>
  <c r="AW9"/>
  <c r="AY9"/>
  <c r="BA9"/>
  <c r="BC9"/>
  <c r="BE9"/>
  <c r="BG9"/>
  <c r="BI9"/>
  <c r="BK9"/>
  <c r="BM9"/>
  <c r="BO9"/>
  <c r="BQ9"/>
  <c r="BS9"/>
  <c r="B10"/>
  <c r="D10"/>
  <c r="F10"/>
  <c r="H10"/>
  <c r="J10"/>
  <c r="L10"/>
  <c r="N10"/>
  <c r="P10"/>
  <c r="R10"/>
  <c r="T10"/>
  <c r="V10"/>
  <c r="X10"/>
  <c r="Z10"/>
  <c r="AB10"/>
  <c r="AB10" i="27" s="1"/>
  <c r="AB10" i="33" s="1"/>
  <c r="AD10" i="9"/>
  <c r="AF10"/>
  <c r="AH10"/>
  <c r="AJ10"/>
  <c r="AL10"/>
  <c r="AN10"/>
  <c r="AP10"/>
  <c r="AR10"/>
  <c r="AT10"/>
  <c r="AV10"/>
  <c r="AX10"/>
  <c r="AZ10"/>
  <c r="BB10"/>
  <c r="BD10"/>
  <c r="BF10"/>
  <c r="BH10"/>
  <c r="BJ10"/>
  <c r="BL10"/>
  <c r="BN10"/>
  <c r="BP10"/>
  <c r="BR10"/>
  <c r="BT10"/>
  <c r="C11"/>
  <c r="E11"/>
  <c r="G11"/>
  <c r="O10" i="21"/>
  <c r="M10"/>
  <c r="K10"/>
  <c r="I10"/>
  <c r="G10"/>
  <c r="E10"/>
  <c r="C10"/>
  <c r="BT9"/>
  <c r="BR9"/>
  <c r="BP9"/>
  <c r="BN9"/>
  <c r="BL9"/>
  <c r="BJ9"/>
  <c r="BH9"/>
  <c r="BF9"/>
  <c r="BD9"/>
  <c r="BB9"/>
  <c r="AZ9"/>
  <c r="AX9"/>
  <c r="AV9"/>
  <c r="AT9"/>
  <c r="AR9"/>
  <c r="AP9"/>
  <c r="AN9"/>
  <c r="AL9"/>
  <c r="AJ9"/>
  <c r="AH9"/>
  <c r="AF9"/>
  <c r="AD9"/>
  <c r="AB9"/>
  <c r="AB9" i="26" s="1"/>
  <c r="Z9" i="21"/>
  <c r="X9"/>
  <c r="V9"/>
  <c r="T9"/>
  <c r="R9"/>
  <c r="P9"/>
  <c r="N9"/>
  <c r="L9"/>
  <c r="J9"/>
  <c r="H9"/>
  <c r="F9"/>
  <c r="D9"/>
  <c r="B9"/>
  <c r="BS8"/>
  <c r="BQ8"/>
  <c r="BO8"/>
  <c r="BM8"/>
  <c r="BK8"/>
  <c r="BI8"/>
  <c r="BG8"/>
  <c r="BE8"/>
  <c r="BC8"/>
  <c r="BA8"/>
  <c r="AY8"/>
  <c r="AW8"/>
  <c r="AU8"/>
  <c r="AS8"/>
  <c r="AQ8"/>
  <c r="AO8"/>
  <c r="AM8"/>
  <c r="AK8"/>
  <c r="AI8"/>
  <c r="AG8"/>
  <c r="AE8"/>
  <c r="AC8"/>
  <c r="AC8" i="26" s="1"/>
  <c r="AA8" i="21"/>
  <c r="AA8" i="26" s="1"/>
  <c r="Y8" i="21"/>
  <c r="W8"/>
  <c r="U8"/>
  <c r="S8"/>
  <c r="Q8"/>
  <c r="O8"/>
  <c r="M8"/>
  <c r="K8"/>
  <c r="I8"/>
  <c r="G8"/>
  <c r="E8"/>
  <c r="C8"/>
  <c r="BT7"/>
  <c r="BR7"/>
  <c r="BP7"/>
  <c r="BN7"/>
  <c r="BL7"/>
  <c r="BJ7"/>
  <c r="BH7"/>
  <c r="BF7"/>
  <c r="BD7"/>
  <c r="BB7"/>
  <c r="AZ7"/>
  <c r="AX7"/>
  <c r="AV7"/>
  <c r="AT7"/>
  <c r="AR7"/>
  <c r="AP7"/>
  <c r="AN7"/>
  <c r="AL7"/>
  <c r="AJ7"/>
  <c r="AH7"/>
  <c r="AF7"/>
  <c r="AD7"/>
  <c r="AB7"/>
  <c r="AB7" i="26" s="1"/>
  <c r="Z7" i="21"/>
  <c r="X7"/>
  <c r="V7"/>
  <c r="T7"/>
  <c r="R7"/>
  <c r="P7"/>
  <c r="N7"/>
  <c r="L7"/>
  <c r="J7"/>
  <c r="H7"/>
  <c r="F7"/>
  <c r="D7"/>
  <c r="B7"/>
  <c r="BS6"/>
  <c r="BQ6"/>
  <c r="BO6"/>
  <c r="BM6"/>
  <c r="BK6"/>
  <c r="BI6"/>
  <c r="BG6"/>
  <c r="BE6"/>
  <c r="BC6"/>
  <c r="BA6"/>
  <c r="AY6"/>
  <c r="AW6"/>
  <c r="AU6"/>
  <c r="AS6"/>
  <c r="AQ6"/>
  <c r="AO6"/>
  <c r="AM6"/>
  <c r="AK6"/>
  <c r="AI6"/>
  <c r="AG6"/>
  <c r="AE6"/>
  <c r="AC6"/>
  <c r="AC6" i="26" s="1"/>
  <c r="AA6" i="21"/>
  <c r="AA6" i="26" s="1"/>
  <c r="Y6" i="21"/>
  <c r="W6"/>
  <c r="U6"/>
  <c r="S6"/>
  <c r="Q6"/>
  <c r="O6"/>
  <c r="M6"/>
  <c r="K6"/>
  <c r="I6"/>
  <c r="G6"/>
  <c r="E6"/>
  <c r="C6"/>
  <c r="BT5"/>
  <c r="BR5"/>
  <c r="BP5"/>
  <c r="BN5"/>
  <c r="BL5"/>
  <c r="BJ5"/>
  <c r="BH5"/>
  <c r="BF5"/>
  <c r="BD5"/>
  <c r="BB5"/>
  <c r="AZ5"/>
  <c r="AX5"/>
  <c r="AV5"/>
  <c r="AT5"/>
  <c r="AR5"/>
  <c r="AP5"/>
  <c r="AN5"/>
  <c r="AL5"/>
  <c r="AJ5"/>
  <c r="AH5"/>
  <c r="AF5"/>
  <c r="AD5"/>
  <c r="AB5"/>
  <c r="AB5" i="26" s="1"/>
  <c r="Z5" i="21"/>
  <c r="X5"/>
  <c r="V5"/>
  <c r="T5"/>
  <c r="R5"/>
  <c r="P5"/>
  <c r="N5"/>
  <c r="L5"/>
  <c r="J5"/>
  <c r="H5"/>
  <c r="F5"/>
  <c r="D5"/>
  <c r="B5"/>
  <c r="BS4"/>
  <c r="BQ4"/>
  <c r="BO4"/>
  <c r="BM4"/>
  <c r="BK4"/>
  <c r="BI4"/>
  <c r="BG4"/>
  <c r="BE4"/>
  <c r="BC4"/>
  <c r="BA4"/>
  <c r="AY4"/>
  <c r="AW4"/>
  <c r="AU4"/>
  <c r="AS4"/>
  <c r="AQ4"/>
  <c r="AO4"/>
  <c r="AM4"/>
  <c r="AK4"/>
  <c r="AI4"/>
  <c r="AG4"/>
  <c r="AE4"/>
  <c r="AC4"/>
  <c r="AC4" i="26" s="1"/>
  <c r="AA4" i="21"/>
  <c r="AA4" i="26" s="1"/>
  <c r="Y4" i="21"/>
  <c r="W4"/>
  <c r="U4"/>
  <c r="S4"/>
  <c r="Q4"/>
  <c r="O4"/>
  <c r="M4"/>
  <c r="K4"/>
  <c r="I4"/>
  <c r="G4"/>
  <c r="E4"/>
  <c r="C4"/>
  <c r="BT3"/>
  <c r="BR3"/>
  <c r="BP3"/>
  <c r="BN3"/>
  <c r="BL3"/>
  <c r="BJ3"/>
  <c r="BH3"/>
  <c r="BF3"/>
  <c r="BD3"/>
  <c r="BB3"/>
  <c r="AZ3"/>
  <c r="AX3"/>
  <c r="AV3"/>
  <c r="AT3"/>
  <c r="AR3"/>
  <c r="AP3"/>
  <c r="AN3"/>
  <c r="AL3"/>
  <c r="AJ3"/>
  <c r="AH3"/>
  <c r="AF3"/>
  <c r="AD3"/>
  <c r="AB3"/>
  <c r="AB3" i="26" s="1"/>
  <c r="Z3" i="21"/>
  <c r="X3"/>
  <c r="V3"/>
  <c r="T3"/>
  <c r="R3"/>
  <c r="P3"/>
  <c r="N3"/>
  <c r="L3"/>
  <c r="J3"/>
  <c r="H3"/>
  <c r="F3"/>
  <c r="D3"/>
  <c r="AH27" i="52" l="1"/>
  <c r="AH29" s="1"/>
  <c r="H16" i="53" s="1"/>
  <c r="AM201" i="44"/>
  <c r="AM94" i="45" s="1"/>
  <c r="AB3" i="32"/>
  <c r="AB3" i="28"/>
  <c r="AF21" i="44"/>
  <c r="AF197" s="1"/>
  <c r="AF21" i="50"/>
  <c r="AF197" s="1"/>
  <c r="AF21" i="48"/>
  <c r="AF197" s="1"/>
  <c r="AN21" i="44"/>
  <c r="AN197" s="1"/>
  <c r="AN21" i="50"/>
  <c r="AN197" s="1"/>
  <c r="AN21" i="48"/>
  <c r="AN197" s="1"/>
  <c r="AV21" i="44"/>
  <c r="AV197" s="1"/>
  <c r="AV21" i="50"/>
  <c r="AV197" s="1"/>
  <c r="AV21" i="48"/>
  <c r="AV197" s="1"/>
  <c r="AC4" i="28"/>
  <c r="AC4" i="32"/>
  <c r="AC4" i="35" s="1"/>
  <c r="AB7" i="28"/>
  <c r="AB7" i="32"/>
  <c r="AH21" i="44"/>
  <c r="AH197" s="1"/>
  <c r="AH21" i="50"/>
  <c r="AH197" s="1"/>
  <c r="AH21" i="48"/>
  <c r="AH197" s="1"/>
  <c r="AL21" i="44"/>
  <c r="AL197" s="1"/>
  <c r="AL21" i="50"/>
  <c r="AL197" s="1"/>
  <c r="AL21" i="48"/>
  <c r="AL197" s="1"/>
  <c r="AP21" i="44"/>
  <c r="AP197" s="1"/>
  <c r="AP21" i="50"/>
  <c r="AP197" s="1"/>
  <c r="AP21" i="48"/>
  <c r="AP197" s="1"/>
  <c r="AT21" i="44"/>
  <c r="AT197" s="1"/>
  <c r="AT21" i="50"/>
  <c r="AT197" s="1"/>
  <c r="AT21" i="48"/>
  <c r="AT197" s="1"/>
  <c r="AX21" i="44"/>
  <c r="AX197" s="1"/>
  <c r="AX21" i="50"/>
  <c r="AX197" s="1"/>
  <c r="AX21" i="48"/>
  <c r="AX197" s="1"/>
  <c r="AA4" i="28"/>
  <c r="AA4" i="32"/>
  <c r="AB5" i="28"/>
  <c r="AB5" i="32"/>
  <c r="AB5" i="35" s="1"/>
  <c r="AC6" i="28"/>
  <c r="AC6" i="32"/>
  <c r="AA8" i="28"/>
  <c r="AA8" i="32"/>
  <c r="AB9" i="28"/>
  <c r="AB9" i="32"/>
  <c r="AC9" i="33"/>
  <c r="AC9" i="36" s="1"/>
  <c r="AC9" i="37" s="1"/>
  <c r="AC5" i="33"/>
  <c r="AC5" i="36" s="1"/>
  <c r="AC5" i="37" s="1"/>
  <c r="AY40" i="44"/>
  <c r="AY198" s="1"/>
  <c r="AY196" s="1"/>
  <c r="AY40" i="50"/>
  <c r="AY198" s="1"/>
  <c r="AY40" i="48"/>
  <c r="AY198" s="1"/>
  <c r="AU40" i="44"/>
  <c r="AU198" s="1"/>
  <c r="AU196" s="1"/>
  <c r="AU40" i="50"/>
  <c r="AU198" s="1"/>
  <c r="AU40" i="48"/>
  <c r="AU198" s="1"/>
  <c r="AQ40" i="44"/>
  <c r="AQ198" s="1"/>
  <c r="AQ196" s="1"/>
  <c r="AQ40" i="50"/>
  <c r="AQ198" s="1"/>
  <c r="AQ40" i="48"/>
  <c r="AQ198" s="1"/>
  <c r="AM40" i="44"/>
  <c r="AM198" s="1"/>
  <c r="AM196" s="1"/>
  <c r="AM40" i="50"/>
  <c r="AM198" s="1"/>
  <c r="AM40" i="48"/>
  <c r="AM198" s="1"/>
  <c r="AI40" i="44"/>
  <c r="AI198" s="1"/>
  <c r="AI196" s="1"/>
  <c r="AI40" i="50"/>
  <c r="AI198" s="1"/>
  <c r="AI40" i="48"/>
  <c r="AI198" s="1"/>
  <c r="AC8" i="33"/>
  <c r="AC8" i="36"/>
  <c r="AC4" i="33"/>
  <c r="AC4" i="36"/>
  <c r="AZ40" i="44"/>
  <c r="AZ198" s="1"/>
  <c r="AZ204" s="1"/>
  <c r="AZ76" i="45" s="1"/>
  <c r="AZ40" i="50"/>
  <c r="AZ198" s="1"/>
  <c r="AZ204" s="1"/>
  <c r="AZ40" i="48"/>
  <c r="AZ198" s="1"/>
  <c r="AZ204" s="1"/>
  <c r="AV40" i="44"/>
  <c r="AV198" s="1"/>
  <c r="AV40" i="50"/>
  <c r="AV198" s="1"/>
  <c r="AV40" i="48"/>
  <c r="AV198" s="1"/>
  <c r="AR40" i="44"/>
  <c r="AR198" s="1"/>
  <c r="AR40" i="50"/>
  <c r="AR198" s="1"/>
  <c r="AR40" i="48"/>
  <c r="AR198" s="1"/>
  <c r="AN40" i="44"/>
  <c r="AN198" s="1"/>
  <c r="AN40" i="50"/>
  <c r="AN198" s="1"/>
  <c r="AN40" i="48"/>
  <c r="AN198" s="1"/>
  <c r="AJ40" i="44"/>
  <c r="AJ198" s="1"/>
  <c r="AJ40" i="50"/>
  <c r="AJ198" s="1"/>
  <c r="AJ40" i="48"/>
  <c r="AJ198" s="1"/>
  <c r="AF40" i="44"/>
  <c r="AF198" s="1"/>
  <c r="AF40" i="50"/>
  <c r="AF198" s="1"/>
  <c r="AF40" i="48"/>
  <c r="AF198" s="1"/>
  <c r="AB3" i="33"/>
  <c r="AB3" i="36"/>
  <c r="AC12" i="33"/>
  <c r="AC12" i="36" s="1"/>
  <c r="AC12" i="37" s="1"/>
  <c r="AC16" i="33"/>
  <c r="AC16" i="36" s="1"/>
  <c r="K11" i="38"/>
  <c r="K134" i="9"/>
  <c r="O11" i="38"/>
  <c r="O134" i="9"/>
  <c r="S11" i="38"/>
  <c r="S134" i="9"/>
  <c r="W11" i="38"/>
  <c r="W134" i="9"/>
  <c r="AA134"/>
  <c r="AA11" i="38"/>
  <c r="AI34" i="50"/>
  <c r="AI34" i="48"/>
  <c r="AI34" i="44"/>
  <c r="AM34" i="50"/>
  <c r="AM34" i="48"/>
  <c r="AM34" i="44"/>
  <c r="AQ34" i="50"/>
  <c r="AQ34" i="48"/>
  <c r="AQ34" i="44"/>
  <c r="AU34" i="50"/>
  <c r="AU34" i="48"/>
  <c r="AU34" i="44"/>
  <c r="AY34" i="50"/>
  <c r="AY34" i="48"/>
  <c r="AY34" i="44"/>
  <c r="D136" i="9"/>
  <c r="D135"/>
  <c r="H136"/>
  <c r="H135"/>
  <c r="L136"/>
  <c r="L135"/>
  <c r="P136"/>
  <c r="P135"/>
  <c r="T136"/>
  <c r="T135"/>
  <c r="X136"/>
  <c r="X135"/>
  <c r="AB136"/>
  <c r="AB135"/>
  <c r="AF136"/>
  <c r="AF135"/>
  <c r="AJ136"/>
  <c r="AJ135"/>
  <c r="AN136"/>
  <c r="AN135"/>
  <c r="AR136"/>
  <c r="AR135"/>
  <c r="AV136"/>
  <c r="AV135"/>
  <c r="AZ136"/>
  <c r="AZ135"/>
  <c r="BD136"/>
  <c r="BD135"/>
  <c r="BH136"/>
  <c r="BH135"/>
  <c r="BL136"/>
  <c r="BL135"/>
  <c r="BP136"/>
  <c r="BP135"/>
  <c r="BT136"/>
  <c r="BT135"/>
  <c r="AB12" i="33"/>
  <c r="AB12" i="36" s="1"/>
  <c r="AC13" i="33"/>
  <c r="AC13" i="36" s="1"/>
  <c r="AC13" i="37" s="1"/>
  <c r="AB16" i="33"/>
  <c r="AB16" i="36" s="1"/>
  <c r="AB16" i="37" s="1"/>
  <c r="AC17" i="33"/>
  <c r="AC17" i="36" s="1"/>
  <c r="AC17" i="37" s="1"/>
  <c r="N11" i="38"/>
  <c r="N134" i="9"/>
  <c r="R11" i="38"/>
  <c r="R134" i="9"/>
  <c r="V11" i="38"/>
  <c r="V134" i="9"/>
  <c r="Z11" i="38"/>
  <c r="Z134" i="9"/>
  <c r="C136"/>
  <c r="C135"/>
  <c r="G136"/>
  <c r="G135"/>
  <c r="K136"/>
  <c r="K135"/>
  <c r="O136"/>
  <c r="O135"/>
  <c r="S136"/>
  <c r="S135"/>
  <c r="W136"/>
  <c r="W135"/>
  <c r="AA136"/>
  <c r="AA135"/>
  <c r="AE136"/>
  <c r="AE135"/>
  <c r="AI136"/>
  <c r="AI135"/>
  <c r="AM136"/>
  <c r="AM135"/>
  <c r="AQ136"/>
  <c r="AQ135"/>
  <c r="AU136"/>
  <c r="AU135"/>
  <c r="AY136"/>
  <c r="AY135"/>
  <c r="BC136"/>
  <c r="BC135"/>
  <c r="BG136"/>
  <c r="BG135"/>
  <c r="BK136"/>
  <c r="BK135"/>
  <c r="BO136"/>
  <c r="BO135"/>
  <c r="BS136"/>
  <c r="BS135"/>
  <c r="AC75" i="33"/>
  <c r="AC75" i="36" s="1"/>
  <c r="AC75" i="37" s="1"/>
  <c r="AC79" i="33"/>
  <c r="AC79" i="36" s="1"/>
  <c r="AC79" i="37" s="1"/>
  <c r="AC82" i="33"/>
  <c r="AC82" i="36" s="1"/>
  <c r="AC82" i="37" s="1"/>
  <c r="AB75" i="33"/>
  <c r="AB75" i="36" s="1"/>
  <c r="AB75" i="37" s="1"/>
  <c r="AC76" i="33"/>
  <c r="AC76" i="36" s="1"/>
  <c r="AB79" i="33"/>
  <c r="AB79" i="36" s="1"/>
  <c r="AB79" i="37" s="1"/>
  <c r="AC80" i="33"/>
  <c r="AC80" i="36" s="1"/>
  <c r="AB83" i="33"/>
  <c r="AB83" i="36" s="1"/>
  <c r="AB83" i="37" s="1"/>
  <c r="AC84" i="33"/>
  <c r="AC84" i="36" s="1"/>
  <c r="AB87" i="33"/>
  <c r="AB87" i="36" s="1"/>
  <c r="AB87" i="37" s="1"/>
  <c r="AC88" i="33"/>
  <c r="AC88" i="36" s="1"/>
  <c r="AB91" i="33"/>
  <c r="AB91" i="36" s="1"/>
  <c r="AB91" i="37" s="1"/>
  <c r="AC92" i="33"/>
  <c r="AC92" i="36" s="1"/>
  <c r="AB95" i="33"/>
  <c r="AB95" i="36" s="1"/>
  <c r="AB95" i="37" s="1"/>
  <c r="AC96" i="33"/>
  <c r="AC96" i="36" s="1"/>
  <c r="AC85" i="33"/>
  <c r="AC85" i="36" s="1"/>
  <c r="AC85" i="37" s="1"/>
  <c r="AC89" i="33"/>
  <c r="AC89" i="36" s="1"/>
  <c r="AC89" i="37" s="1"/>
  <c r="AC93" i="33"/>
  <c r="AC93" i="36" s="1"/>
  <c r="AC93" i="37" s="1"/>
  <c r="AB99" i="33"/>
  <c r="AB99" i="36" s="1"/>
  <c r="AB99" i="37" s="1"/>
  <c r="AC100" i="33"/>
  <c r="AC100" i="36" s="1"/>
  <c r="AB103" i="33"/>
  <c r="AB103" i="36" s="1"/>
  <c r="AB103" i="37" s="1"/>
  <c r="AC97" i="33"/>
  <c r="AC97" i="36" s="1"/>
  <c r="AC97" i="37" s="1"/>
  <c r="AC101" i="33"/>
  <c r="AC101" i="36" s="1"/>
  <c r="AC101" i="37" s="1"/>
  <c r="AC3" i="32"/>
  <c r="AC3" i="28"/>
  <c r="AC3" i="35"/>
  <c r="AK21" i="44"/>
  <c r="AK197" s="1"/>
  <c r="AK203" s="1"/>
  <c r="AK67" i="45" s="1"/>
  <c r="AK21" i="50"/>
  <c r="AK197" s="1"/>
  <c r="AK21" i="48"/>
  <c r="AK197" s="1"/>
  <c r="AS21" i="44"/>
  <c r="AS197" s="1"/>
  <c r="AS21" i="50"/>
  <c r="AS197" s="1"/>
  <c r="AS21" i="48"/>
  <c r="AS197" s="1"/>
  <c r="AA9" i="32"/>
  <c r="AA9" i="28"/>
  <c r="AA11" i="32"/>
  <c r="AA11" i="28"/>
  <c r="AB12" i="32"/>
  <c r="AB12" i="34" s="1"/>
  <c r="AB12" i="28"/>
  <c r="AG15" i="50"/>
  <c r="AG15" i="48"/>
  <c r="AG15" i="44"/>
  <c r="AK15" i="50"/>
  <c r="AK15" i="48"/>
  <c r="AK15" i="44"/>
  <c r="AO15" i="50"/>
  <c r="AO15" i="48"/>
  <c r="AO15" i="44"/>
  <c r="AS15" i="50"/>
  <c r="AS15" i="48"/>
  <c r="AS15" i="44"/>
  <c r="AW15" i="50"/>
  <c r="AW15" i="48"/>
  <c r="AW15" i="44"/>
  <c r="AF17" i="50"/>
  <c r="AF17" i="48"/>
  <c r="AF17" i="44"/>
  <c r="AH16" i="50"/>
  <c r="AH16" i="48"/>
  <c r="AH16" i="44"/>
  <c r="AJ16" i="50"/>
  <c r="AJ16" i="48"/>
  <c r="AJ16" i="44"/>
  <c r="AL16" i="50"/>
  <c r="AL16" i="48"/>
  <c r="AL16" i="44"/>
  <c r="AN16" i="50"/>
  <c r="AN16" i="48"/>
  <c r="AN16" i="44"/>
  <c r="AP16" i="50"/>
  <c r="AP16" i="48"/>
  <c r="AP16" i="44"/>
  <c r="AR16" i="50"/>
  <c r="AR16" i="48"/>
  <c r="AR16" i="44"/>
  <c r="AT16" i="50"/>
  <c r="AT16" i="48"/>
  <c r="AT16" i="44"/>
  <c r="AV16" i="50"/>
  <c r="AV16" i="48"/>
  <c r="AV16" i="44"/>
  <c r="AX17" i="50"/>
  <c r="AX17" i="48"/>
  <c r="AX17" i="44"/>
  <c r="AZ16" i="50"/>
  <c r="AZ16" i="48"/>
  <c r="AZ16" i="44"/>
  <c r="AG17" i="50"/>
  <c r="AG17" i="48"/>
  <c r="AG17" i="44"/>
  <c r="AI17" i="50"/>
  <c r="AI17" i="48"/>
  <c r="AI17" i="44"/>
  <c r="AK17" i="50"/>
  <c r="AK17" i="48"/>
  <c r="AK17" i="44"/>
  <c r="AM17" i="50"/>
  <c r="AM17" i="48"/>
  <c r="AM17" i="44"/>
  <c r="AO17" i="50"/>
  <c r="AO17" i="48"/>
  <c r="AO17" i="44"/>
  <c r="AQ17" i="50"/>
  <c r="AQ17" i="48"/>
  <c r="AQ17" i="44"/>
  <c r="AS17" i="50"/>
  <c r="AS17" i="48"/>
  <c r="AS17" i="44"/>
  <c r="AU17" i="50"/>
  <c r="AU17" i="48"/>
  <c r="AU17" i="44"/>
  <c r="AW17" i="50"/>
  <c r="AW17" i="48"/>
  <c r="AW17" i="44"/>
  <c r="AY17" i="50"/>
  <c r="AY17" i="48"/>
  <c r="AY17" i="44"/>
  <c r="B134" i="9"/>
  <c r="F134"/>
  <c r="J134"/>
  <c r="AD134"/>
  <c r="AH134"/>
  <c r="AL134"/>
  <c r="AP134"/>
  <c r="AT134"/>
  <c r="AX134"/>
  <c r="BB134"/>
  <c r="BF134"/>
  <c r="BJ134"/>
  <c r="BN134"/>
  <c r="BR134"/>
  <c r="AB12" i="35"/>
  <c r="AA4"/>
  <c r="AB7"/>
  <c r="AB9"/>
  <c r="AB8" i="33"/>
  <c r="AA13"/>
  <c r="AA17"/>
  <c r="AB74"/>
  <c r="AB78"/>
  <c r="AB82"/>
  <c r="AA85"/>
  <c r="AB88"/>
  <c r="AB92"/>
  <c r="AB96"/>
  <c r="AB98"/>
  <c r="AB102"/>
  <c r="AB4"/>
  <c r="AA7"/>
  <c r="AA9"/>
  <c r="AA11"/>
  <c r="AA15"/>
  <c r="AB76"/>
  <c r="AB80"/>
  <c r="AB84"/>
  <c r="AB86"/>
  <c r="AB90"/>
  <c r="AB94"/>
  <c r="AA97"/>
  <c r="AB100"/>
  <c r="AA14"/>
  <c r="AA14" i="34" s="1"/>
  <c r="AA79" i="33"/>
  <c r="AA79" i="34" s="1"/>
  <c r="AA89" i="33"/>
  <c r="AA89" i="34" s="1"/>
  <c r="AA99" i="33"/>
  <c r="AA99" i="36" s="1"/>
  <c r="AA99" i="37" s="1"/>
  <c r="AA3" i="33"/>
  <c r="AA12"/>
  <c r="AA12" i="34" s="1"/>
  <c r="AA77" i="33"/>
  <c r="AA77" i="34" s="1"/>
  <c r="AA87" i="33"/>
  <c r="AA87" i="34" s="1"/>
  <c r="AA95" i="33"/>
  <c r="AA95" i="36" s="1"/>
  <c r="AA95" i="37" s="1"/>
  <c r="AI196" i="48"/>
  <c r="AQ196" i="50"/>
  <c r="AY196" i="48"/>
  <c r="AC5" i="34"/>
  <c r="AB13" i="28"/>
  <c r="AC16"/>
  <c r="AB17"/>
  <c r="AB75" i="34"/>
  <c r="AC76"/>
  <c r="AB79"/>
  <c r="AC80"/>
  <c r="AC82" i="28"/>
  <c r="AB83"/>
  <c r="AC84" i="34"/>
  <c r="AB87" i="28"/>
  <c r="AC88" i="34"/>
  <c r="AB91" i="28"/>
  <c r="AC92" i="34"/>
  <c r="AB95" i="28"/>
  <c r="AC96" i="34"/>
  <c r="AB99" i="28"/>
  <c r="AC100" i="34"/>
  <c r="AB103" i="28"/>
  <c r="AM196" i="50"/>
  <c r="AU196" i="48"/>
  <c r="AC9" i="34"/>
  <c r="AB11" i="28"/>
  <c r="AC12"/>
  <c r="AC13" i="34"/>
  <c r="AB16"/>
  <c r="AC17"/>
  <c r="AC75" i="28"/>
  <c r="AA77"/>
  <c r="AC79"/>
  <c r="AA81"/>
  <c r="AA83"/>
  <c r="AC85"/>
  <c r="AA87"/>
  <c r="AC89"/>
  <c r="AA91"/>
  <c r="AC93"/>
  <c r="AA95"/>
  <c r="AC97"/>
  <c r="AC101"/>
  <c r="AA103"/>
  <c r="AC74" i="35"/>
  <c r="AC78"/>
  <c r="AC84"/>
  <c r="AC92"/>
  <c r="AC100"/>
  <c r="AJ21" i="44"/>
  <c r="AJ197" s="1"/>
  <c r="AJ21" i="50"/>
  <c r="AJ197" s="1"/>
  <c r="AJ196" s="1"/>
  <c r="AJ21" i="48"/>
  <c r="AJ197" s="1"/>
  <c r="AJ196" s="1"/>
  <c r="AR21" i="44"/>
  <c r="AR197" s="1"/>
  <c r="AR21" i="50"/>
  <c r="AR197" s="1"/>
  <c r="AR196" s="1"/>
  <c r="AR21" i="48"/>
  <c r="AR197" s="1"/>
  <c r="AR196" s="1"/>
  <c r="AZ21" i="44"/>
  <c r="AZ197" s="1"/>
  <c r="AZ21" i="50"/>
  <c r="AZ197" s="1"/>
  <c r="AZ21" i="48"/>
  <c r="AZ197" s="1"/>
  <c r="AA6" i="28"/>
  <c r="AA6" i="32"/>
  <c r="AC8" i="28"/>
  <c r="AC8" i="32"/>
  <c r="AC8" i="34" s="1"/>
  <c r="AC7" i="33"/>
  <c r="AC7" i="36" s="1"/>
  <c r="AW40" i="44"/>
  <c r="AW198" s="1"/>
  <c r="AW40" i="50"/>
  <c r="AW198" s="1"/>
  <c r="AW40" i="48"/>
  <c r="AW198" s="1"/>
  <c r="AS40" i="44"/>
  <c r="AS198" s="1"/>
  <c r="AS196" s="1"/>
  <c r="AS40" i="50"/>
  <c r="AS198" s="1"/>
  <c r="AS40" i="48"/>
  <c r="AS198" s="1"/>
  <c r="AO40" i="44"/>
  <c r="AO198" s="1"/>
  <c r="AO40" i="50"/>
  <c r="AO198" s="1"/>
  <c r="AO40" i="48"/>
  <c r="AO198" s="1"/>
  <c r="AK40" i="44"/>
  <c r="AK198" s="1"/>
  <c r="AK196" s="1"/>
  <c r="AK40" i="50"/>
  <c r="AK198" s="1"/>
  <c r="AK204" s="1"/>
  <c r="AK40" i="48"/>
  <c r="AK198" s="1"/>
  <c r="AK204" s="1"/>
  <c r="AG40" i="44"/>
  <c r="AG198" s="1"/>
  <c r="AG40" i="50"/>
  <c r="AG198" s="1"/>
  <c r="AG204" s="1"/>
  <c r="AG40" i="48"/>
  <c r="AG198" s="1"/>
  <c r="AG204" s="1"/>
  <c r="AC3" i="33"/>
  <c r="AC10"/>
  <c r="AC10" i="36" s="1"/>
  <c r="AC10" i="37" s="1"/>
  <c r="AC6" i="33"/>
  <c r="AC6" i="36" s="1"/>
  <c r="AB5" i="33"/>
  <c r="AB5" i="36" s="1"/>
  <c r="AX40" i="44"/>
  <c r="AX198" s="1"/>
  <c r="AX40" i="50"/>
  <c r="AX198" s="1"/>
  <c r="AX40" i="48"/>
  <c r="AX198" s="1"/>
  <c r="AT40" i="44"/>
  <c r="AT198" s="1"/>
  <c r="AT40" i="50"/>
  <c r="AT198" s="1"/>
  <c r="AT40" i="48"/>
  <c r="AT198" s="1"/>
  <c r="AP40" i="44"/>
  <c r="AP198" s="1"/>
  <c r="AP40" i="50"/>
  <c r="AP198" s="1"/>
  <c r="AP40" i="48"/>
  <c r="AP198" s="1"/>
  <c r="AL40" i="44"/>
  <c r="AL198" s="1"/>
  <c r="AL204" s="1"/>
  <c r="AL76" i="45" s="1"/>
  <c r="AL40" i="50"/>
  <c r="AL198" s="1"/>
  <c r="AL40" i="48"/>
  <c r="AL198" s="1"/>
  <c r="AH40" i="44"/>
  <c r="AH198" s="1"/>
  <c r="AH204" s="1"/>
  <c r="AH76" i="45" s="1"/>
  <c r="AH40" i="50"/>
  <c r="AH198" s="1"/>
  <c r="AH40" i="48"/>
  <c r="AH198" s="1"/>
  <c r="AC14" i="33"/>
  <c r="AC14" i="34" s="1"/>
  <c r="M11" i="38"/>
  <c r="M134" i="9"/>
  <c r="Q11" i="38"/>
  <c r="Q134" i="9"/>
  <c r="U11" i="38"/>
  <c r="U134" i="9"/>
  <c r="Y11" i="38"/>
  <c r="Y134" i="9"/>
  <c r="AC134"/>
  <c r="AC11" i="38"/>
  <c r="AG34" i="50"/>
  <c r="AG34" i="48"/>
  <c r="AG34" i="44"/>
  <c r="AK34" i="50"/>
  <c r="AK34" i="48"/>
  <c r="AK34" i="44"/>
  <c r="AO34" i="50"/>
  <c r="AO34" i="48"/>
  <c r="AO34" i="44"/>
  <c r="AS34" i="50"/>
  <c r="AS34" i="48"/>
  <c r="AS34" i="44"/>
  <c r="AW34" i="50"/>
  <c r="AW34" i="48"/>
  <c r="AW34" i="44"/>
  <c r="B135" i="9"/>
  <c r="B136"/>
  <c r="F136"/>
  <c r="F135"/>
  <c r="J136"/>
  <c r="J135"/>
  <c r="N136"/>
  <c r="N135"/>
  <c r="R136"/>
  <c r="R135"/>
  <c r="V136"/>
  <c r="V135"/>
  <c r="Z136"/>
  <c r="Z135"/>
  <c r="AD136"/>
  <c r="AD135"/>
  <c r="AH136"/>
  <c r="AH135"/>
  <c r="AL136"/>
  <c r="AL135"/>
  <c r="AP136"/>
  <c r="AP135"/>
  <c r="AT136"/>
  <c r="AT135"/>
  <c r="AX136"/>
  <c r="AX135"/>
  <c r="BB136"/>
  <c r="BB135"/>
  <c r="BF136"/>
  <c r="BF135"/>
  <c r="BJ136"/>
  <c r="BJ135"/>
  <c r="BN136"/>
  <c r="BN135"/>
  <c r="BR136"/>
  <c r="BR135"/>
  <c r="AC11" i="33"/>
  <c r="AC11" i="36" s="1"/>
  <c r="AB14" i="33"/>
  <c r="AB14" i="34" s="1"/>
  <c r="AC15" i="33"/>
  <c r="AC15" i="36" s="1"/>
  <c r="AC15" i="37" s="1"/>
  <c r="L11" i="38"/>
  <c r="L134" i="9"/>
  <c r="P11" i="38"/>
  <c r="P134" i="9"/>
  <c r="T11" i="38"/>
  <c r="T134" i="9"/>
  <c r="X11" i="38"/>
  <c r="X134" i="9"/>
  <c r="AB134"/>
  <c r="AB11" i="38"/>
  <c r="E136" i="9"/>
  <c r="E135"/>
  <c r="I136"/>
  <c r="I135"/>
  <c r="M136"/>
  <c r="M135"/>
  <c r="Q136"/>
  <c r="Q135"/>
  <c r="U136"/>
  <c r="U135"/>
  <c r="Y136"/>
  <c r="Y135"/>
  <c r="AC136"/>
  <c r="AC135"/>
  <c r="AG136"/>
  <c r="AG135"/>
  <c r="AK136"/>
  <c r="AK135"/>
  <c r="AO136"/>
  <c r="AO135"/>
  <c r="AS136"/>
  <c r="AS135"/>
  <c r="AW136"/>
  <c r="AW135"/>
  <c r="BA136"/>
  <c r="BA135"/>
  <c r="BE136"/>
  <c r="BE135"/>
  <c r="BI136"/>
  <c r="BI135"/>
  <c r="BM136"/>
  <c r="BM135"/>
  <c r="BQ136"/>
  <c r="BQ135"/>
  <c r="AC77" i="33"/>
  <c r="AC77" i="36" s="1"/>
  <c r="AC77" i="37" s="1"/>
  <c r="AC81" i="33"/>
  <c r="AC81" i="36" s="1"/>
  <c r="AC81" i="37" s="1"/>
  <c r="AC74" i="33"/>
  <c r="AC74" i="36" s="1"/>
  <c r="AC74" i="37" s="1"/>
  <c r="AB77" i="33"/>
  <c r="AB77" i="34" s="1"/>
  <c r="AC78" i="33"/>
  <c r="AC78" i="36" s="1"/>
  <c r="AC78" i="37" s="1"/>
  <c r="AB81" i="33"/>
  <c r="AB81" i="34" s="1"/>
  <c r="AC86" i="33"/>
  <c r="AC86" i="36" s="1"/>
  <c r="AC86" i="37" s="1"/>
  <c r="AB89" i="33"/>
  <c r="AB89" i="34" s="1"/>
  <c r="AC90" i="33"/>
  <c r="AC90" i="36" s="1"/>
  <c r="AC90" i="37" s="1"/>
  <c r="AB93" i="33"/>
  <c r="AB93" i="36" s="1"/>
  <c r="AB93" i="37" s="1"/>
  <c r="AC94" i="33"/>
  <c r="AC94" i="36" s="1"/>
  <c r="AC94" i="37" s="1"/>
  <c r="AC83" i="33"/>
  <c r="AC83" i="36" s="1"/>
  <c r="AC83" i="37" s="1"/>
  <c r="AC87" i="33"/>
  <c r="AC87" i="36" s="1"/>
  <c r="AC87" i="37" s="1"/>
  <c r="AC91" i="33"/>
  <c r="AC91" i="36" s="1"/>
  <c r="AC91" i="37" s="1"/>
  <c r="AC95" i="33"/>
  <c r="AC95" i="36" s="1"/>
  <c r="AC95" i="37" s="1"/>
  <c r="AC98" i="33"/>
  <c r="AC98" i="36" s="1"/>
  <c r="AC98" i="37" s="1"/>
  <c r="AB101" i="33"/>
  <c r="AB101" i="34" s="1"/>
  <c r="AC102" i="33"/>
  <c r="AC102" i="36" s="1"/>
  <c r="AC102" i="37" s="1"/>
  <c r="AC99" i="33"/>
  <c r="AC99" i="36" s="1"/>
  <c r="AC99" i="37" s="1"/>
  <c r="AC103" i="33"/>
  <c r="AC103" i="34" s="1"/>
  <c r="AG21" i="44"/>
  <c r="AG197" s="1"/>
  <c r="AG203" s="1"/>
  <c r="AG67" i="45" s="1"/>
  <c r="AG21" i="50"/>
  <c r="AG197" s="1"/>
  <c r="AG21" i="48"/>
  <c r="AG197" s="1"/>
  <c r="AO21" i="44"/>
  <c r="AO197" s="1"/>
  <c r="AO21" i="50"/>
  <c r="AO197" s="1"/>
  <c r="AO196" s="1"/>
  <c r="AO21" i="48"/>
  <c r="AO197" s="1"/>
  <c r="AO196" s="1"/>
  <c r="AW21" i="44"/>
  <c r="AW197" s="1"/>
  <c r="AW21" i="50"/>
  <c r="AW197" s="1"/>
  <c r="AW196" s="1"/>
  <c r="AW21" i="48"/>
  <c r="AW197" s="1"/>
  <c r="AW196" s="1"/>
  <c r="AA5" i="32"/>
  <c r="AA5" i="35"/>
  <c r="AA5" i="28"/>
  <c r="AB6" i="32"/>
  <c r="AB6" i="35" s="1"/>
  <c r="AB6" i="28"/>
  <c r="AC7" i="32"/>
  <c r="AC7" i="34" s="1"/>
  <c r="AC7" i="28"/>
  <c r="AC7" i="35"/>
  <c r="AB10" i="32"/>
  <c r="AB10" i="35" s="1"/>
  <c r="AB10" i="28"/>
  <c r="AC11" i="32"/>
  <c r="AC11" i="34" s="1"/>
  <c r="AC11" i="28"/>
  <c r="AC11" i="35"/>
  <c r="C2" i="51"/>
  <c r="C2" i="49"/>
  <c r="AI15" i="50"/>
  <c r="AI15" i="48"/>
  <c r="AI15" i="44"/>
  <c r="AM15" i="50"/>
  <c r="AM15" i="48"/>
  <c r="AM15" i="44"/>
  <c r="AQ15" i="50"/>
  <c r="AQ15" i="48"/>
  <c r="AQ15" i="44"/>
  <c r="AU15" i="50"/>
  <c r="AU15" i="48"/>
  <c r="AU15" i="44"/>
  <c r="AY15" i="50"/>
  <c r="AY15" i="48"/>
  <c r="AY15" i="44"/>
  <c r="AF16" i="50"/>
  <c r="AF16" i="48"/>
  <c r="AF16" i="44"/>
  <c r="AH17" i="50"/>
  <c r="AH17" i="48"/>
  <c r="AH17" i="44"/>
  <c r="AJ17" i="50"/>
  <c r="AJ17" i="48"/>
  <c r="AJ17" i="44"/>
  <c r="AL17" i="50"/>
  <c r="AL17" i="48"/>
  <c r="AL17" i="44"/>
  <c r="AN17" i="50"/>
  <c r="AN17" i="48"/>
  <c r="AN17" i="44"/>
  <c r="AP17" i="50"/>
  <c r="AP17" i="48"/>
  <c r="AP17" i="44"/>
  <c r="AR17" i="50"/>
  <c r="AR17" i="48"/>
  <c r="AR17" i="44"/>
  <c r="AT17" i="50"/>
  <c r="AT17" i="48"/>
  <c r="AT17" i="44"/>
  <c r="AV17" i="50"/>
  <c r="AV17" i="48"/>
  <c r="AV17" i="44"/>
  <c r="AX16" i="50"/>
  <c r="AX16" i="48"/>
  <c r="AX16" i="44"/>
  <c r="AZ17" i="50"/>
  <c r="AZ17" i="48"/>
  <c r="AZ17" i="44"/>
  <c r="AG16" i="50"/>
  <c r="AG16" i="48"/>
  <c r="AG16" i="44"/>
  <c r="AI16" i="50"/>
  <c r="AI16" i="48"/>
  <c r="AI16" i="44"/>
  <c r="AK16" i="50"/>
  <c r="AK16" i="48"/>
  <c r="AK16" i="44"/>
  <c r="AM16" i="50"/>
  <c r="AM16" i="48"/>
  <c r="AM16" i="44"/>
  <c r="AO16" i="50"/>
  <c r="AO16" i="48"/>
  <c r="AO16" i="44"/>
  <c r="AQ16" i="50"/>
  <c r="AQ16" i="48"/>
  <c r="AQ16" i="44"/>
  <c r="AS16" i="50"/>
  <c r="AS16" i="48"/>
  <c r="AS16" i="44"/>
  <c r="AU16" i="50"/>
  <c r="AU16" i="48"/>
  <c r="AU16" i="44"/>
  <c r="AW16" i="50"/>
  <c r="AW16" i="48"/>
  <c r="AW16" i="44"/>
  <c r="AY16" i="50"/>
  <c r="AY16" i="48"/>
  <c r="AY16" i="44"/>
  <c r="AA12" i="36"/>
  <c r="D134" i="9"/>
  <c r="H134"/>
  <c r="AF134"/>
  <c r="AJ134"/>
  <c r="AN134"/>
  <c r="AR134"/>
  <c r="AV134"/>
  <c r="AZ134"/>
  <c r="BD134"/>
  <c r="BH134"/>
  <c r="BL134"/>
  <c r="BP134"/>
  <c r="BT134"/>
  <c r="AA79" i="36"/>
  <c r="AA79" i="37" s="1"/>
  <c r="AA89" i="36"/>
  <c r="AA89" i="37" s="1"/>
  <c r="AB3" i="35"/>
  <c r="AA6"/>
  <c r="AA8"/>
  <c r="AA12" i="37"/>
  <c r="AA9" i="35"/>
  <c r="AA11"/>
  <c r="AA3" i="36"/>
  <c r="AA3" i="37" s="1"/>
  <c r="AA6" i="33"/>
  <c r="AA8"/>
  <c r="AA10"/>
  <c r="AA74"/>
  <c r="AA78"/>
  <c r="AA82"/>
  <c r="AB85"/>
  <c r="AA88"/>
  <c r="AA92"/>
  <c r="AA96"/>
  <c r="AA98"/>
  <c r="AA102"/>
  <c r="AA4"/>
  <c r="AB15"/>
  <c r="AA76"/>
  <c r="AA80"/>
  <c r="AA84"/>
  <c r="AA86"/>
  <c r="AA90"/>
  <c r="AA94"/>
  <c r="AB97"/>
  <c r="AA100"/>
  <c r="AA75"/>
  <c r="AA75" i="34" s="1"/>
  <c r="AA83" i="33"/>
  <c r="AA83" i="34" s="1"/>
  <c r="AA93" i="33"/>
  <c r="AA93" i="36" s="1"/>
  <c r="AA93" i="37" s="1"/>
  <c r="AA103" i="33"/>
  <c r="AA103" i="34" s="1"/>
  <c r="AA5" i="33"/>
  <c r="AA5" i="34" s="1"/>
  <c r="AA16" i="33"/>
  <c r="AA16" i="34" s="1"/>
  <c r="AA81" i="33"/>
  <c r="AA81" i="34" s="1"/>
  <c r="AA91" i="33"/>
  <c r="AA91" i="36" s="1"/>
  <c r="AA91" i="37" s="1"/>
  <c r="AA101" i="33"/>
  <c r="AA101" i="34" s="1"/>
  <c r="AA3" i="28"/>
  <c r="AI196" i="50"/>
  <c r="AQ196" i="48"/>
  <c r="AY196" i="50"/>
  <c r="AC5" i="28"/>
  <c r="AC10" i="34"/>
  <c r="AA14" i="28"/>
  <c r="AC14"/>
  <c r="AC16" i="34"/>
  <c r="AC74" i="28"/>
  <c r="AB75"/>
  <c r="AC76"/>
  <c r="AB77"/>
  <c r="AC78"/>
  <c r="AB79"/>
  <c r="AC80"/>
  <c r="AB81"/>
  <c r="AC82" i="34"/>
  <c r="AB83"/>
  <c r="AC84" i="28"/>
  <c r="AC86" i="34"/>
  <c r="AB87"/>
  <c r="AC88" i="28"/>
  <c r="AB89"/>
  <c r="AC90" i="34"/>
  <c r="AB91"/>
  <c r="AC92" i="28"/>
  <c r="AB93"/>
  <c r="AC94" i="34"/>
  <c r="AB95"/>
  <c r="AC96" i="28"/>
  <c r="AC98" i="34"/>
  <c r="AB99"/>
  <c r="AC100" i="28"/>
  <c r="AB101"/>
  <c r="AC102" i="34"/>
  <c r="AB103"/>
  <c r="AA99" i="28"/>
  <c r="AA101"/>
  <c r="AC103"/>
  <c r="AM196" i="48"/>
  <c r="AU196" i="50"/>
  <c r="AC9" i="28"/>
  <c r="AC12" i="34"/>
  <c r="AC13" i="28"/>
  <c r="AB14"/>
  <c r="AC15"/>
  <c r="AB16"/>
  <c r="AC17"/>
  <c r="AC75" i="34"/>
  <c r="AC77"/>
  <c r="AC79"/>
  <c r="AC81"/>
  <c r="AC83"/>
  <c r="AC85"/>
  <c r="AC87"/>
  <c r="AC89"/>
  <c r="AA91"/>
  <c r="AC91"/>
  <c r="AA93"/>
  <c r="AC93"/>
  <c r="AA95"/>
  <c r="AC95"/>
  <c r="AC97"/>
  <c r="AC99"/>
  <c r="AC101"/>
  <c r="AC103" i="35"/>
  <c r="AC16"/>
  <c r="AC76"/>
  <c r="AC80"/>
  <c r="AC88"/>
  <c r="AC96"/>
  <c r="AZ33" i="51"/>
  <c r="AI240" i="50"/>
  <c r="AI169"/>
  <c r="AM148"/>
  <c r="AM143"/>
  <c r="AM142"/>
  <c r="AM87"/>
  <c r="AI129"/>
  <c r="AI201"/>
  <c r="AH204"/>
  <c r="AI164"/>
  <c r="AI218"/>
  <c r="AI234"/>
  <c r="AM61"/>
  <c r="AL62"/>
  <c r="AM110"/>
  <c r="AM200"/>
  <c r="AL203"/>
  <c r="AM163"/>
  <c r="AM218"/>
  <c r="AM234"/>
  <c r="AJ68"/>
  <c r="AM240"/>
  <c r="AM169"/>
  <c r="AM164"/>
  <c r="AI148"/>
  <c r="AI143"/>
  <c r="AI142"/>
  <c r="AI87"/>
  <c r="AI110"/>
  <c r="AI200"/>
  <c r="AH203"/>
  <c r="AI163"/>
  <c r="AI217"/>
  <c r="AI222"/>
  <c r="AI235"/>
  <c r="AM68"/>
  <c r="AI61"/>
  <c r="AH62"/>
  <c r="AM129"/>
  <c r="AM201"/>
  <c r="AL204"/>
  <c r="AM217"/>
  <c r="AM222"/>
  <c r="AM235"/>
  <c r="AJ80"/>
  <c r="AJ81" s="1"/>
  <c r="AI81"/>
  <c r="AN80"/>
  <c r="AM81"/>
  <c r="AZ33" i="49"/>
  <c r="AM222" i="48"/>
  <c r="AM218"/>
  <c r="AM217"/>
  <c r="AM169"/>
  <c r="AM164"/>
  <c r="AM163"/>
  <c r="AM234"/>
  <c r="AI148"/>
  <c r="AI143"/>
  <c r="AI142"/>
  <c r="AI110"/>
  <c r="AI87"/>
  <c r="AH81"/>
  <c r="AI80"/>
  <c r="AI129"/>
  <c r="AH204"/>
  <c r="AI201"/>
  <c r="AI234"/>
  <c r="AI240"/>
  <c r="AI68"/>
  <c r="AI61"/>
  <c r="AH62"/>
  <c r="AM235"/>
  <c r="AL204"/>
  <c r="AM201"/>
  <c r="AM240"/>
  <c r="AI222"/>
  <c r="AI218"/>
  <c r="AI217"/>
  <c r="AI169"/>
  <c r="AI164"/>
  <c r="AI163"/>
  <c r="AM148"/>
  <c r="AM143"/>
  <c r="AM142"/>
  <c r="AM110"/>
  <c r="AM87"/>
  <c r="AL81"/>
  <c r="AM80"/>
  <c r="AH203"/>
  <c r="AI200"/>
  <c r="AI235"/>
  <c r="AM68"/>
  <c r="AM61"/>
  <c r="AL62"/>
  <c r="AM129"/>
  <c r="AL203"/>
  <c r="AM200"/>
  <c r="AZ27" i="40"/>
  <c r="AB27"/>
  <c r="AB43"/>
  <c r="AB47"/>
  <c r="AB31"/>
  <c r="AC43"/>
  <c r="AC27"/>
  <c r="AA31"/>
  <c r="AA47"/>
  <c r="AC31"/>
  <c r="AC47"/>
  <c r="AF196" i="44"/>
  <c r="AJ196"/>
  <c r="AN196"/>
  <c r="AR196"/>
  <c r="AV196"/>
  <c r="AZ196"/>
  <c r="AM169"/>
  <c r="AI169"/>
  <c r="AM164"/>
  <c r="AJ163"/>
  <c r="AM163"/>
  <c r="AI164"/>
  <c r="AI240"/>
  <c r="AM240"/>
  <c r="AI222"/>
  <c r="AM222"/>
  <c r="AR205"/>
  <c r="AS205" s="1"/>
  <c r="AM129"/>
  <c r="AN129" s="1"/>
  <c r="AM148"/>
  <c r="AN148" s="1"/>
  <c r="AI129"/>
  <c r="AI148"/>
  <c r="AI110"/>
  <c r="AM110"/>
  <c r="AM87"/>
  <c r="AJ87"/>
  <c r="AB6" i="34"/>
  <c r="AB6" i="36"/>
  <c r="AB8" i="34"/>
  <c r="AB8" i="36"/>
  <c r="AB10" i="34"/>
  <c r="AB10" i="36"/>
  <c r="AA13" i="34"/>
  <c r="AA13" i="36"/>
  <c r="AA17" i="34"/>
  <c r="AA17" i="36"/>
  <c r="AB74" i="34"/>
  <c r="AB74" i="36"/>
  <c r="AB74" i="37" s="1"/>
  <c r="AB78" i="34"/>
  <c r="AB78" i="36"/>
  <c r="AB82" i="34"/>
  <c r="AB82" i="36"/>
  <c r="AB82" i="37" s="1"/>
  <c r="AA85" i="34"/>
  <c r="AA85" i="36"/>
  <c r="AB88" i="34"/>
  <c r="AB88" i="36"/>
  <c r="AB88" i="37" s="1"/>
  <c r="AB92" i="34"/>
  <c r="AB92" i="36"/>
  <c r="AB92" i="37" s="1"/>
  <c r="AB96" i="34"/>
  <c r="AB96" i="36"/>
  <c r="AB96" i="37" s="1"/>
  <c r="AB98" i="34"/>
  <c r="AB98" i="36"/>
  <c r="AB98" i="37" s="1"/>
  <c r="AB102" i="34"/>
  <c r="AB102" i="36"/>
  <c r="AB102" i="37" s="1"/>
  <c r="AB4" i="34"/>
  <c r="AB4" i="36"/>
  <c r="AA7" i="34"/>
  <c r="AA7" i="36"/>
  <c r="AA9" i="34"/>
  <c r="AA9" i="36"/>
  <c r="AA11" i="34"/>
  <c r="AA11" i="36"/>
  <c r="AA15" i="34"/>
  <c r="AA15" i="36"/>
  <c r="AB76" i="34"/>
  <c r="AB76" i="36"/>
  <c r="AB80" i="34"/>
  <c r="AB80" i="36"/>
  <c r="AB84" i="34"/>
  <c r="AB84" i="36"/>
  <c r="AB84" i="37" s="1"/>
  <c r="AB86" i="34"/>
  <c r="AB86" i="36"/>
  <c r="AB86" i="37" s="1"/>
  <c r="AB90" i="34"/>
  <c r="AB90" i="36"/>
  <c r="AB90" i="37" s="1"/>
  <c r="AB94" i="34"/>
  <c r="AB94" i="36"/>
  <c r="AB94" i="37" s="1"/>
  <c r="AA97" i="34"/>
  <c r="AA97" i="36"/>
  <c r="AB100" i="34"/>
  <c r="AB100" i="36"/>
  <c r="AB100" i="37" s="1"/>
  <c r="AB8"/>
  <c r="AA15"/>
  <c r="AA6" i="34"/>
  <c r="AA6" i="36"/>
  <c r="AA8" i="34"/>
  <c r="AA8" i="36"/>
  <c r="AA10" i="34"/>
  <c r="AA10" i="36"/>
  <c r="AB13" i="34"/>
  <c r="AB13" i="36"/>
  <c r="AB13" i="37" s="1"/>
  <c r="AB17" i="34"/>
  <c r="AB17" i="36"/>
  <c r="AB17" i="37" s="1"/>
  <c r="AA74" i="34"/>
  <c r="AA74" i="36"/>
  <c r="AA74" i="37" s="1"/>
  <c r="AA78" i="34"/>
  <c r="AA78" i="36"/>
  <c r="AA78" i="37" s="1"/>
  <c r="AA82" i="34"/>
  <c r="AA82" i="36"/>
  <c r="AA82" i="37" s="1"/>
  <c r="AB85" i="34"/>
  <c r="AB85" i="36"/>
  <c r="AB85" i="37" s="1"/>
  <c r="AA88" i="34"/>
  <c r="AA88" i="36"/>
  <c r="AA88" i="37" s="1"/>
  <c r="AA92" i="34"/>
  <c r="AA92" i="36"/>
  <c r="AA92" i="37" s="1"/>
  <c r="AA96" i="34"/>
  <c r="AA96" i="36"/>
  <c r="AA96" i="37" s="1"/>
  <c r="AA98" i="34"/>
  <c r="AA98" i="36"/>
  <c r="AA98" i="37" s="1"/>
  <c r="AA102" i="34"/>
  <c r="AA102" i="36"/>
  <c r="AA102" i="37" s="1"/>
  <c r="AA4" i="34"/>
  <c r="AA4" i="36"/>
  <c r="AA4" i="37" s="1"/>
  <c r="AB7" i="34"/>
  <c r="AB7" i="36"/>
  <c r="AB7" i="37" s="1"/>
  <c r="AB9" i="34"/>
  <c r="AB9" i="36"/>
  <c r="AB9" i="37" s="1"/>
  <c r="AB11" i="34"/>
  <c r="AB11" i="36"/>
  <c r="AB11" i="37" s="1"/>
  <c r="AB15" i="34"/>
  <c r="AB15" i="36"/>
  <c r="AB15" i="37" s="1"/>
  <c r="AA76" i="34"/>
  <c r="AA76" i="36"/>
  <c r="AA76" i="37" s="1"/>
  <c r="AA80" i="34"/>
  <c r="AA80" i="36"/>
  <c r="AA80" i="37" s="1"/>
  <c r="AA84" i="34"/>
  <c r="AA84" i="36"/>
  <c r="AA84" i="37" s="1"/>
  <c r="AA86" i="34"/>
  <c r="AA86" i="36"/>
  <c r="AA86" i="37" s="1"/>
  <c r="AA90" i="34"/>
  <c r="AA90" i="36"/>
  <c r="AA90" i="37" s="1"/>
  <c r="AA94" i="34"/>
  <c r="AA94" i="36"/>
  <c r="AA94" i="37" s="1"/>
  <c r="AB97" i="34"/>
  <c r="AB97" i="36"/>
  <c r="AB97" i="37" s="1"/>
  <c r="AA100" i="34"/>
  <c r="AA100" i="36"/>
  <c r="AA100" i="37" s="1"/>
  <c r="AA6"/>
  <c r="AA8"/>
  <c r="AA10"/>
  <c r="AB76"/>
  <c r="AB78"/>
  <c r="AB80"/>
  <c r="AB4"/>
  <c r="AA7"/>
  <c r="AA9"/>
  <c r="AA11"/>
  <c r="AA13"/>
  <c r="AA17"/>
  <c r="AA85"/>
  <c r="AA97"/>
  <c r="AB3"/>
  <c r="AI201" i="44"/>
  <c r="AI94" i="45" s="1"/>
  <c r="AI217" i="44"/>
  <c r="AH86" i="45"/>
  <c r="AI218" i="44"/>
  <c r="AH95" i="45"/>
  <c r="C2"/>
  <c r="C2" i="11"/>
  <c r="C2" i="9"/>
  <c r="D2" i="21"/>
  <c r="AI143" i="44"/>
  <c r="AM217"/>
  <c r="AL86" i="45"/>
  <c r="AM218" i="44"/>
  <c r="AL95" i="45"/>
  <c r="AI234" i="44"/>
  <c r="AI87" i="45" s="1"/>
  <c r="AI235" i="44"/>
  <c r="AI96" i="45" s="1"/>
  <c r="AM234" i="44"/>
  <c r="AM87" i="45" s="1"/>
  <c r="AM235" i="44"/>
  <c r="AM96" i="45" s="1"/>
  <c r="AI61" i="44"/>
  <c r="AJ61" s="1"/>
  <c r="AI80"/>
  <c r="AI81" s="1"/>
  <c r="AI81" i="45" s="1"/>
  <c r="AK204" i="44"/>
  <c r="AG204"/>
  <c r="AG76" i="45" s="1"/>
  <c r="AZ203" i="44"/>
  <c r="AZ67" i="45" s="1"/>
  <c r="AI200" i="44"/>
  <c r="AI85" i="45" s="1"/>
  <c r="AH203" i="44"/>
  <c r="AM204"/>
  <c r="AM76" i="45" s="1"/>
  <c r="AN201" i="44"/>
  <c r="AN94" i="45" s="1"/>
  <c r="AL203" i="44"/>
  <c r="AM200"/>
  <c r="AM85" i="45" s="1"/>
  <c r="AH63" i="44"/>
  <c r="AH89" i="45" s="1"/>
  <c r="AM81" i="44"/>
  <c r="AM81" i="45" s="1"/>
  <c r="AN80" i="44"/>
  <c r="AN61"/>
  <c r="AM62"/>
  <c r="AM80" i="45" s="1"/>
  <c r="AH82" i="44"/>
  <c r="AH90" i="45" s="1"/>
  <c r="AN142" i="44"/>
  <c r="AN143"/>
  <c r="AL82"/>
  <c r="AL90" i="45" s="1"/>
  <c r="AL63" i="44"/>
  <c r="AL89" i="45" s="1"/>
  <c r="AJ142" i="44"/>
  <c r="AZ10" i="40"/>
  <c r="AA101" i="36" l="1"/>
  <c r="AA101" i="37" s="1"/>
  <c r="AA5" i="36"/>
  <c r="AA5" i="37" s="1"/>
  <c r="AB5"/>
  <c r="AB12"/>
  <c r="AA75" i="36"/>
  <c r="AA75" i="37" s="1"/>
  <c r="AB10"/>
  <c r="AC11"/>
  <c r="AC14" i="36"/>
  <c r="AC14" i="37" s="1"/>
  <c r="AC7"/>
  <c r="AC16"/>
  <c r="AC4"/>
  <c r="AH202" i="48"/>
  <c r="AL202"/>
  <c r="AB6" i="37"/>
  <c r="AZ34" i="50"/>
  <c r="AZ34" i="48"/>
  <c r="AZ34" i="44"/>
  <c r="AR34" i="50"/>
  <c r="AR34" i="48"/>
  <c r="AR34" i="44"/>
  <c r="AJ34" i="50"/>
  <c r="AJ34" i="48"/>
  <c r="AJ34" i="44"/>
  <c r="AG196" i="48"/>
  <c r="AG203"/>
  <c r="AG202" s="1"/>
  <c r="AW36" i="50"/>
  <c r="AW36" i="48"/>
  <c r="AW36" i="44"/>
  <c r="AS36" i="50"/>
  <c r="AS36" i="48"/>
  <c r="AS36" i="44"/>
  <c r="AO36" i="50"/>
  <c r="AO36" i="48"/>
  <c r="AO36" i="44"/>
  <c r="AK36" i="50"/>
  <c r="AK36" i="48"/>
  <c r="AK36" i="44"/>
  <c r="AG36" i="50"/>
  <c r="AG36" i="48"/>
  <c r="AG36" i="44"/>
  <c r="AX36" i="50"/>
  <c r="AX36" i="48"/>
  <c r="AX36" i="44"/>
  <c r="AT36" i="50"/>
  <c r="AT36" i="48"/>
  <c r="AT36" i="44"/>
  <c r="AP36" i="50"/>
  <c r="AP36" i="48"/>
  <c r="AP36" i="44"/>
  <c r="AL36" i="50"/>
  <c r="AL36" i="48"/>
  <c r="AL36" i="44"/>
  <c r="AH36" i="50"/>
  <c r="AH36" i="48"/>
  <c r="AH36" i="44"/>
  <c r="AZ196" i="48"/>
  <c r="AZ203"/>
  <c r="AZ202" s="1"/>
  <c r="AT34" i="50"/>
  <c r="AT34" i="48"/>
  <c r="AT34" i="44"/>
  <c r="AL34" i="50"/>
  <c r="AL34" i="48"/>
  <c r="AL34" i="44"/>
  <c r="AK196" i="50"/>
  <c r="AK203"/>
  <c r="AK202" s="1"/>
  <c r="AC3" i="34"/>
  <c r="AY35" i="50"/>
  <c r="AY35" i="48"/>
  <c r="AY35" i="44"/>
  <c r="AU35" i="50"/>
  <c r="AU35" i="48"/>
  <c r="AU35" i="44"/>
  <c r="AQ35" i="50"/>
  <c r="AQ35" i="48"/>
  <c r="AQ35" i="44"/>
  <c r="AM35" i="50"/>
  <c r="AM35" i="48"/>
  <c r="AM35" i="44"/>
  <c r="AI35" i="50"/>
  <c r="AI35" i="48"/>
  <c r="AI35" i="44"/>
  <c r="AZ35" i="50"/>
  <c r="AZ35" i="48"/>
  <c r="AZ35" i="44"/>
  <c r="AV35" i="50"/>
  <c r="AV35" i="48"/>
  <c r="AV35" i="44"/>
  <c r="AR35" i="50"/>
  <c r="AR35" i="48"/>
  <c r="AR35" i="44"/>
  <c r="AN35" i="50"/>
  <c r="AN35" i="48"/>
  <c r="AN35" i="44"/>
  <c r="AJ35" i="50"/>
  <c r="AJ35" i="48"/>
  <c r="AJ35" i="44"/>
  <c r="AF35" i="50"/>
  <c r="AF35" i="48"/>
  <c r="AF35" i="44"/>
  <c r="AB3" i="34"/>
  <c r="AA16" i="36"/>
  <c r="AA16" i="37" s="1"/>
  <c r="AG196" i="44"/>
  <c r="AO196"/>
  <c r="AW196"/>
  <c r="AC15" i="34"/>
  <c r="AB93"/>
  <c r="AC78"/>
  <c r="AC74"/>
  <c r="AA103" i="36"/>
  <c r="AA103" i="37" s="1"/>
  <c r="AA87" i="36"/>
  <c r="AA87" i="37" s="1"/>
  <c r="AA81" i="36"/>
  <c r="AA81" i="37" s="1"/>
  <c r="AA14" i="36"/>
  <c r="AA14" i="37" s="1"/>
  <c r="AS196" i="48"/>
  <c r="AC100" i="37"/>
  <c r="AC96"/>
  <c r="AC92"/>
  <c r="AC88"/>
  <c r="AC84"/>
  <c r="AC80"/>
  <c r="AC76"/>
  <c r="AC6" i="34"/>
  <c r="AX196" i="50"/>
  <c r="AT196" i="48"/>
  <c r="AT196" i="44"/>
  <c r="AP196" i="50"/>
  <c r="AL196" i="48"/>
  <c r="AL196" i="44"/>
  <c r="AH196" i="50"/>
  <c r="AV196"/>
  <c r="AN196" i="48"/>
  <c r="AF196" i="50"/>
  <c r="D2" i="51"/>
  <c r="D2" i="49"/>
  <c r="AV34" i="50"/>
  <c r="AV34" i="48"/>
  <c r="AV34" i="44"/>
  <c r="AN34" i="50"/>
  <c r="AN34" i="48"/>
  <c r="AN34" i="44"/>
  <c r="AF34" i="50"/>
  <c r="AF34" i="48"/>
  <c r="AF34" i="44"/>
  <c r="AG196" i="50"/>
  <c r="AG203"/>
  <c r="AG202" s="1"/>
  <c r="AG207" s="1"/>
  <c r="AW35"/>
  <c r="AW35" i="48"/>
  <c r="AW35" i="44"/>
  <c r="AS35" i="50"/>
  <c r="AS35" i="48"/>
  <c r="AS35" i="44"/>
  <c r="AO35" i="50"/>
  <c r="AO35" i="48"/>
  <c r="AO35" i="44"/>
  <c r="AK35" i="50"/>
  <c r="AK35" i="48"/>
  <c r="AK35" i="44"/>
  <c r="AG35" i="50"/>
  <c r="AG35" i="48"/>
  <c r="AG35" i="44"/>
  <c r="AX35" i="50"/>
  <c r="AX35" i="48"/>
  <c r="AX35" i="44"/>
  <c r="AT35" i="50"/>
  <c r="AT35" i="48"/>
  <c r="AT35" i="44"/>
  <c r="AP35" i="50"/>
  <c r="AP35" i="48"/>
  <c r="AP35" i="44"/>
  <c r="AL35" i="50"/>
  <c r="AL35" i="48"/>
  <c r="AL35" i="44"/>
  <c r="AH35" i="50"/>
  <c r="AH35" i="48"/>
  <c r="AH35" i="44"/>
  <c r="AZ196" i="50"/>
  <c r="AZ203"/>
  <c r="AZ202" s="1"/>
  <c r="AA3" i="34"/>
  <c r="AX34" i="50"/>
  <c r="AX34" i="48"/>
  <c r="AX34" i="44"/>
  <c r="AP34" i="50"/>
  <c r="AP34" i="48"/>
  <c r="AP34" i="44"/>
  <c r="AH34" i="50"/>
  <c r="AH34" i="48"/>
  <c r="AH34" i="44"/>
  <c r="AK196" i="48"/>
  <c r="AK203"/>
  <c r="AK202" s="1"/>
  <c r="AY36" i="50"/>
  <c r="AY36" i="48"/>
  <c r="AY36" i="44"/>
  <c r="AU36" i="50"/>
  <c r="AU36" i="48"/>
  <c r="AU36" i="44"/>
  <c r="AQ36" i="50"/>
  <c r="AQ36" i="48"/>
  <c r="AQ36" i="44"/>
  <c r="AM36" i="50"/>
  <c r="AM36" i="48"/>
  <c r="AM36" i="44"/>
  <c r="AI36" i="50"/>
  <c r="AI36" i="48"/>
  <c r="AI36" i="44"/>
  <c r="AZ36" i="50"/>
  <c r="AZ36" i="48"/>
  <c r="AZ36" i="44"/>
  <c r="AV36" i="50"/>
  <c r="AV36" i="48"/>
  <c r="AV36" i="44"/>
  <c r="AR36" i="50"/>
  <c r="AR36" i="48"/>
  <c r="AR36" i="44"/>
  <c r="AN36" i="50"/>
  <c r="AN36" i="48"/>
  <c r="AN36" i="44"/>
  <c r="AJ36" i="50"/>
  <c r="AJ36" i="48"/>
  <c r="AJ36" i="44"/>
  <c r="AF36" i="50"/>
  <c r="AF36" i="48"/>
  <c r="AF36" i="44"/>
  <c r="AC103" i="36"/>
  <c r="AC103" i="37" s="1"/>
  <c r="AB101" i="36"/>
  <c r="AB101" i="37" s="1"/>
  <c r="AB89" i="36"/>
  <c r="AB89" i="37" s="1"/>
  <c r="AB81" i="36"/>
  <c r="AB81" i="37" s="1"/>
  <c r="AB77" i="36"/>
  <c r="AB77" i="37" s="1"/>
  <c r="AB14" i="36"/>
  <c r="AB14" i="37" s="1"/>
  <c r="AC3" i="36"/>
  <c r="AC8" i="35"/>
  <c r="AC8" i="37" s="1"/>
  <c r="AA99" i="34"/>
  <c r="AA83" i="36"/>
  <c r="AA83" i="37" s="1"/>
  <c r="AA77" i="36"/>
  <c r="AA77" i="37" s="1"/>
  <c r="AS196" i="50"/>
  <c r="AC6" i="35"/>
  <c r="AC6" i="37" s="1"/>
  <c r="AB5" i="34"/>
  <c r="AX196" i="48"/>
  <c r="AX196" i="44"/>
  <c r="AT196" i="50"/>
  <c r="AP196" i="48"/>
  <c r="AP196" i="44"/>
  <c r="AL196" i="50"/>
  <c r="AH196" i="48"/>
  <c r="AH196" i="44"/>
  <c r="AC4" i="34"/>
  <c r="AV196" i="48"/>
  <c r="AN196" i="50"/>
  <c r="AF196" i="48"/>
  <c r="AH202" i="50"/>
  <c r="AH199" s="1"/>
  <c r="AM82"/>
  <c r="AI82"/>
  <c r="AN222"/>
  <c r="AN217"/>
  <c r="AN129"/>
  <c r="AH63"/>
  <c r="AJ222"/>
  <c r="AJ217"/>
  <c r="AJ163"/>
  <c r="AJ87"/>
  <c r="AN164"/>
  <c r="AN169"/>
  <c r="AN234"/>
  <c r="AM203"/>
  <c r="AN200"/>
  <c r="AN110"/>
  <c r="AM62"/>
  <c r="AN61"/>
  <c r="AJ234"/>
  <c r="AI204"/>
  <c r="AJ201"/>
  <c r="AJ204" s="1"/>
  <c r="AN142"/>
  <c r="AN143"/>
  <c r="AN148"/>
  <c r="AJ240"/>
  <c r="AN81"/>
  <c r="AO80"/>
  <c r="AJ82"/>
  <c r="AN235"/>
  <c r="AM204"/>
  <c r="AN201"/>
  <c r="AI62"/>
  <c r="AJ61"/>
  <c r="AN68"/>
  <c r="AJ235"/>
  <c r="AI203"/>
  <c r="AJ200"/>
  <c r="AJ203" s="1"/>
  <c r="AJ110"/>
  <c r="AJ142"/>
  <c r="AJ143"/>
  <c r="AJ148"/>
  <c r="AN240"/>
  <c r="AN218"/>
  <c r="AN163"/>
  <c r="AL63"/>
  <c r="AJ218"/>
  <c r="AJ164"/>
  <c r="AJ129"/>
  <c r="AN87"/>
  <c r="AJ169"/>
  <c r="AL202"/>
  <c r="AN200" i="48"/>
  <c r="AM203"/>
  <c r="AN129"/>
  <c r="AL63"/>
  <c r="AJ235"/>
  <c r="AJ200"/>
  <c r="AJ203" s="1"/>
  <c r="AI203"/>
  <c r="AN80"/>
  <c r="AM81"/>
  <c r="AN87"/>
  <c r="AI62"/>
  <c r="AJ61"/>
  <c r="AJ68"/>
  <c r="AH82"/>
  <c r="AJ110"/>
  <c r="AJ142"/>
  <c r="AJ143"/>
  <c r="AJ148"/>
  <c r="AN163"/>
  <c r="AN164"/>
  <c r="AN169"/>
  <c r="AN217"/>
  <c r="AN218"/>
  <c r="AN222"/>
  <c r="AL199"/>
  <c r="AM62"/>
  <c r="AN61"/>
  <c r="AN68"/>
  <c r="AL82"/>
  <c r="AN110"/>
  <c r="AN142"/>
  <c r="AN143"/>
  <c r="AN148"/>
  <c r="AJ163"/>
  <c r="AJ164"/>
  <c r="AJ169"/>
  <c r="AJ217"/>
  <c r="AJ218"/>
  <c r="AJ222"/>
  <c r="AN240"/>
  <c r="AN201"/>
  <c r="AM204"/>
  <c r="AN235"/>
  <c r="AH63"/>
  <c r="AJ240"/>
  <c r="AJ234"/>
  <c r="AJ201"/>
  <c r="AJ204" s="1"/>
  <c r="AI204"/>
  <c r="AJ129"/>
  <c r="AJ80"/>
  <c r="AI81"/>
  <c r="AJ87"/>
  <c r="AN234"/>
  <c r="AG202" i="44"/>
  <c r="AG207" s="1"/>
  <c r="AJ240"/>
  <c r="AN163"/>
  <c r="AJ164"/>
  <c r="AN164"/>
  <c r="AJ169"/>
  <c r="AN169"/>
  <c r="AN240"/>
  <c r="AJ129"/>
  <c r="AN222"/>
  <c r="AJ222"/>
  <c r="AT205"/>
  <c r="AO148"/>
  <c r="AJ148"/>
  <c r="AO129"/>
  <c r="AJ110"/>
  <c r="AN110"/>
  <c r="AI204"/>
  <c r="AI76" i="45" s="1"/>
  <c r="AN87" i="44"/>
  <c r="AJ143"/>
  <c r="AI62"/>
  <c r="AI80" i="45" s="1"/>
  <c r="AZ202" i="44"/>
  <c r="AZ199" s="1"/>
  <c r="AJ80"/>
  <c r="AJ81" s="1"/>
  <c r="AJ81" i="45" s="1"/>
  <c r="AJ201" i="44"/>
  <c r="AJ94" i="45" s="1"/>
  <c r="AN218" i="44"/>
  <c r="AM95" i="45"/>
  <c r="AN217" i="44"/>
  <c r="AM86" i="45"/>
  <c r="AJ218" i="44"/>
  <c r="AJ95" i="45" s="1"/>
  <c r="AI95"/>
  <c r="AJ217" i="44"/>
  <c r="AJ86" i="45" s="1"/>
  <c r="AI86"/>
  <c r="D2" i="9"/>
  <c r="E2" i="21"/>
  <c r="D2" i="45"/>
  <c r="D2" i="11"/>
  <c r="AK202" i="44"/>
  <c r="AK199" s="1"/>
  <c r="AK76" i="45"/>
  <c r="AL202" i="44"/>
  <c r="AL199" s="1"/>
  <c r="AL67" i="45"/>
  <c r="AH202" i="44"/>
  <c r="AH199" s="1"/>
  <c r="AH67" i="45"/>
  <c r="AN234" i="44"/>
  <c r="AN87" i="45" s="1"/>
  <c r="AN235" i="44"/>
  <c r="AN96" i="45" s="1"/>
  <c r="AJ235" i="44"/>
  <c r="AJ96" i="45" s="1"/>
  <c r="AJ234" i="44"/>
  <c r="AJ87" i="45" s="1"/>
  <c r="AN200" i="44"/>
  <c r="AN85" i="45" s="1"/>
  <c r="AM203" i="44"/>
  <c r="AI203"/>
  <c r="AJ200"/>
  <c r="AO201"/>
  <c r="AO94" i="45" s="1"/>
  <c r="AN204" i="44"/>
  <c r="AN76" i="45" s="1"/>
  <c r="AG208" i="44"/>
  <c r="AG209" s="1"/>
  <c r="AG11" i="45" s="1"/>
  <c r="AO143" i="44"/>
  <c r="AO142"/>
  <c r="AN62"/>
  <c r="AN80" i="45" s="1"/>
  <c r="AO61" i="44"/>
  <c r="AM82"/>
  <c r="AM90" i="45" s="1"/>
  <c r="AI82" i="44"/>
  <c r="AI90" i="45" s="1"/>
  <c r="AJ62" i="44"/>
  <c r="AJ80" i="45" s="1"/>
  <c r="AM63" i="44"/>
  <c r="AM89" i="45" s="1"/>
  <c r="AO80" i="44"/>
  <c r="AN81"/>
  <c r="AN81" i="45" s="1"/>
  <c r="BT132" i="21"/>
  <c r="BT133"/>
  <c r="BR132"/>
  <c r="BR133"/>
  <c r="BP132"/>
  <c r="BP133"/>
  <c r="BN132"/>
  <c r="BN133"/>
  <c r="BL132"/>
  <c r="BL133"/>
  <c r="BJ132"/>
  <c r="BJ133"/>
  <c r="BH132"/>
  <c r="BH133"/>
  <c r="BF132"/>
  <c r="BF133"/>
  <c r="BD132"/>
  <c r="BD133"/>
  <c r="BB132"/>
  <c r="BB133"/>
  <c r="AZ132"/>
  <c r="AZ133"/>
  <c r="AX132"/>
  <c r="AX133"/>
  <c r="AV132"/>
  <c r="AV133"/>
  <c r="AT132"/>
  <c r="AT133"/>
  <c r="AR132"/>
  <c r="AR133"/>
  <c r="AP132"/>
  <c r="AP133"/>
  <c r="AN132"/>
  <c r="AN133"/>
  <c r="AL132"/>
  <c r="AL133"/>
  <c r="AJ132"/>
  <c r="AJ133"/>
  <c r="AH132"/>
  <c r="AH133"/>
  <c r="AF132"/>
  <c r="AF133"/>
  <c r="AD132"/>
  <c r="AD133"/>
  <c r="AB132"/>
  <c r="AB133"/>
  <c r="Z132"/>
  <c r="Z133"/>
  <c r="X132"/>
  <c r="X133"/>
  <c r="V132"/>
  <c r="V133"/>
  <c r="T132"/>
  <c r="T133"/>
  <c r="R132"/>
  <c r="R133"/>
  <c r="P132"/>
  <c r="P133"/>
  <c r="N132"/>
  <c r="N133"/>
  <c r="L132"/>
  <c r="L133"/>
  <c r="J132"/>
  <c r="J133"/>
  <c r="H132"/>
  <c r="H133"/>
  <c r="F132"/>
  <c r="F133"/>
  <c r="D132"/>
  <c r="D133"/>
  <c r="B132"/>
  <c r="B133"/>
  <c r="BS132" i="9"/>
  <c r="BS133"/>
  <c r="BQ132"/>
  <c r="BQ133"/>
  <c r="BO132"/>
  <c r="BO133"/>
  <c r="BM132"/>
  <c r="BM133"/>
  <c r="BK132"/>
  <c r="BK133"/>
  <c r="BI132"/>
  <c r="BI133"/>
  <c r="BG132"/>
  <c r="BG133"/>
  <c r="BE132"/>
  <c r="BE133"/>
  <c r="BC132"/>
  <c r="BC133"/>
  <c r="BA132"/>
  <c r="BA133"/>
  <c r="AY132"/>
  <c r="AY133"/>
  <c r="AW132"/>
  <c r="AW133"/>
  <c r="AU132"/>
  <c r="AU133"/>
  <c r="AS132"/>
  <c r="AS133"/>
  <c r="AQ132"/>
  <c r="AQ133"/>
  <c r="AO132"/>
  <c r="AO133"/>
  <c r="AM132"/>
  <c r="AM133"/>
  <c r="AK132"/>
  <c r="AK133"/>
  <c r="AI132"/>
  <c r="AI133"/>
  <c r="AG133"/>
  <c r="AG132"/>
  <c r="AE133"/>
  <c r="AE132"/>
  <c r="AC133"/>
  <c r="AC132"/>
  <c r="AA133"/>
  <c r="AA132"/>
  <c r="Y133"/>
  <c r="Y132"/>
  <c r="W133"/>
  <c r="W132"/>
  <c r="U133"/>
  <c r="U132"/>
  <c r="S133"/>
  <c r="S132"/>
  <c r="Q133"/>
  <c r="Q132"/>
  <c r="O133"/>
  <c r="O132"/>
  <c r="M133"/>
  <c r="M132"/>
  <c r="K133"/>
  <c r="K132"/>
  <c r="I133"/>
  <c r="I132"/>
  <c r="G133"/>
  <c r="G132"/>
  <c r="E133"/>
  <c r="E132"/>
  <c r="C133"/>
  <c r="C132"/>
  <c r="BS132" i="21"/>
  <c r="BS133"/>
  <c r="BQ132"/>
  <c r="BQ133"/>
  <c r="BO132"/>
  <c r="BO133"/>
  <c r="BM132"/>
  <c r="BM133"/>
  <c r="BK132"/>
  <c r="BK133"/>
  <c r="BI132"/>
  <c r="BI133"/>
  <c r="BG132"/>
  <c r="BG133"/>
  <c r="BE132"/>
  <c r="BE133"/>
  <c r="BC132"/>
  <c r="BC133"/>
  <c r="BA132"/>
  <c r="BA133"/>
  <c r="AY132"/>
  <c r="AY133"/>
  <c r="AW132"/>
  <c r="AW133"/>
  <c r="AU132"/>
  <c r="AU133"/>
  <c r="AS132"/>
  <c r="AS133"/>
  <c r="AQ132"/>
  <c r="AQ133"/>
  <c r="AO132"/>
  <c r="AO133"/>
  <c r="AM132"/>
  <c r="AM133"/>
  <c r="AK132"/>
  <c r="AK133"/>
  <c r="AI132"/>
  <c r="AI133"/>
  <c r="AG132"/>
  <c r="AG133"/>
  <c r="AE132"/>
  <c r="AE133"/>
  <c r="AC132"/>
  <c r="AC133"/>
  <c r="AA132"/>
  <c r="AA133"/>
  <c r="Y132"/>
  <c r="Y133"/>
  <c r="W132"/>
  <c r="W133"/>
  <c r="U132"/>
  <c r="U133"/>
  <c r="S132"/>
  <c r="S133"/>
  <c r="Q132"/>
  <c r="Q133"/>
  <c r="O132"/>
  <c r="O133"/>
  <c r="M132"/>
  <c r="M133"/>
  <c r="K132"/>
  <c r="K133"/>
  <c r="I132"/>
  <c r="I133"/>
  <c r="G132"/>
  <c r="G133"/>
  <c r="E132"/>
  <c r="E133"/>
  <c r="C132"/>
  <c r="C133"/>
  <c r="BT133" i="9"/>
  <c r="BT132"/>
  <c r="BR133"/>
  <c r="BR132"/>
  <c r="BP133"/>
  <c r="BP132"/>
  <c r="BN133"/>
  <c r="BN132"/>
  <c r="BL133"/>
  <c r="BL132"/>
  <c r="BJ133"/>
  <c r="BJ132"/>
  <c r="BH133"/>
  <c r="BH132"/>
  <c r="BF133"/>
  <c r="BF132"/>
  <c r="BD133"/>
  <c r="BD132"/>
  <c r="BB133"/>
  <c r="BB132"/>
  <c r="AZ133"/>
  <c r="AZ132"/>
  <c r="AX133"/>
  <c r="AX132"/>
  <c r="AV133"/>
  <c r="AV132"/>
  <c r="AT133"/>
  <c r="AT132"/>
  <c r="AR133"/>
  <c r="AR132"/>
  <c r="AP133"/>
  <c r="AP132"/>
  <c r="AN133"/>
  <c r="AN132"/>
  <c r="AL133"/>
  <c r="AL132"/>
  <c r="AJ133"/>
  <c r="AJ132"/>
  <c r="AH133"/>
  <c r="AH132"/>
  <c r="AF133"/>
  <c r="AF132"/>
  <c r="AD133"/>
  <c r="AD132"/>
  <c r="AB133"/>
  <c r="AB132"/>
  <c r="Z133"/>
  <c r="Z132"/>
  <c r="X133"/>
  <c r="X132"/>
  <c r="V133"/>
  <c r="V132"/>
  <c r="T133"/>
  <c r="T132"/>
  <c r="R133"/>
  <c r="R132"/>
  <c r="P133"/>
  <c r="P132"/>
  <c r="N133"/>
  <c r="N132"/>
  <c r="L133"/>
  <c r="L132"/>
  <c r="J133"/>
  <c r="J132"/>
  <c r="H133"/>
  <c r="H132"/>
  <c r="F133"/>
  <c r="F132"/>
  <c r="D133"/>
  <c r="D132"/>
  <c r="B133"/>
  <c r="B132"/>
  <c r="BS131" i="21"/>
  <c r="BQ131"/>
  <c r="BO131"/>
  <c r="BM131"/>
  <c r="BK131"/>
  <c r="BI131"/>
  <c r="BG131"/>
  <c r="BE131"/>
  <c r="BC131"/>
  <c r="BA131"/>
  <c r="AY131"/>
  <c r="AW131"/>
  <c r="AU131"/>
  <c r="AS131"/>
  <c r="AQ131"/>
  <c r="AO131"/>
  <c r="AM131"/>
  <c r="AK131"/>
  <c r="AI131"/>
  <c r="AG131"/>
  <c r="AC131"/>
  <c r="AA131"/>
  <c r="Y131"/>
  <c r="W131"/>
  <c r="U131"/>
  <c r="S131"/>
  <c r="Q131"/>
  <c r="O131"/>
  <c r="M131"/>
  <c r="K131"/>
  <c r="I131"/>
  <c r="G131"/>
  <c r="E131"/>
  <c r="C131"/>
  <c r="BS130"/>
  <c r="BQ130"/>
  <c r="BO130"/>
  <c r="BM130"/>
  <c r="BK130"/>
  <c r="BI130"/>
  <c r="BG130"/>
  <c r="BE130"/>
  <c r="BC130"/>
  <c r="BA130"/>
  <c r="AY130"/>
  <c r="AW130"/>
  <c r="AU130"/>
  <c r="AS130"/>
  <c r="AQ130"/>
  <c r="AO130"/>
  <c r="AM130"/>
  <c r="AK130"/>
  <c r="AI130"/>
  <c r="AG130"/>
  <c r="AE130"/>
  <c r="AC130"/>
  <c r="AA130"/>
  <c r="Y130"/>
  <c r="W130"/>
  <c r="U130"/>
  <c r="S130"/>
  <c r="Q130"/>
  <c r="O130"/>
  <c r="M130"/>
  <c r="K130"/>
  <c r="I130"/>
  <c r="G130"/>
  <c r="E130"/>
  <c r="C130"/>
  <c r="BT131" i="9"/>
  <c r="BR131"/>
  <c r="BP131"/>
  <c r="BN131"/>
  <c r="BL131"/>
  <c r="BJ131"/>
  <c r="BH131"/>
  <c r="BF131"/>
  <c r="BD131"/>
  <c r="BB131"/>
  <c r="AZ131"/>
  <c r="AX131"/>
  <c r="AV131"/>
  <c r="AT131"/>
  <c r="AR131"/>
  <c r="AP131"/>
  <c r="AN131"/>
  <c r="AL131"/>
  <c r="AJ131"/>
  <c r="AH131"/>
  <c r="AF131"/>
  <c r="AD131"/>
  <c r="AB131"/>
  <c r="Z131"/>
  <c r="X131"/>
  <c r="V131"/>
  <c r="T131"/>
  <c r="R131"/>
  <c r="P131"/>
  <c r="N131"/>
  <c r="L131"/>
  <c r="J131"/>
  <c r="H131"/>
  <c r="F131"/>
  <c r="D131"/>
  <c r="B131"/>
  <c r="BT130"/>
  <c r="BR130"/>
  <c r="BP130"/>
  <c r="BN130"/>
  <c r="BL130"/>
  <c r="BJ130"/>
  <c r="BH130"/>
  <c r="BF130"/>
  <c r="BD130"/>
  <c r="BB130"/>
  <c r="AZ130"/>
  <c r="AX130"/>
  <c r="AV130"/>
  <c r="AT130"/>
  <c r="AR130"/>
  <c r="AP130"/>
  <c r="AN130"/>
  <c r="AL130"/>
  <c r="AJ130"/>
  <c r="AH130"/>
  <c r="AF130"/>
  <c r="AD130"/>
  <c r="AB130"/>
  <c r="Z130"/>
  <c r="X130"/>
  <c r="V130"/>
  <c r="T130"/>
  <c r="R130"/>
  <c r="P130"/>
  <c r="N130"/>
  <c r="L130"/>
  <c r="J130"/>
  <c r="H130"/>
  <c r="F130"/>
  <c r="D130"/>
  <c r="B130"/>
  <c r="BT131" i="21"/>
  <c r="BR131"/>
  <c r="BP131"/>
  <c r="BN131"/>
  <c r="BL131"/>
  <c r="BJ131"/>
  <c r="BH131"/>
  <c r="BF131"/>
  <c r="BD131"/>
  <c r="BB131"/>
  <c r="AZ131"/>
  <c r="AX131"/>
  <c r="AV131"/>
  <c r="AT131"/>
  <c r="AR131"/>
  <c r="AP131"/>
  <c r="AN131"/>
  <c r="AL131"/>
  <c r="AJ131"/>
  <c r="AH131"/>
  <c r="AF131"/>
  <c r="AD131"/>
  <c r="AB131"/>
  <c r="Z131"/>
  <c r="X131"/>
  <c r="V131"/>
  <c r="T131"/>
  <c r="R131"/>
  <c r="P131"/>
  <c r="N131"/>
  <c r="L131"/>
  <c r="J131"/>
  <c r="H131"/>
  <c r="F131"/>
  <c r="D131"/>
  <c r="B131"/>
  <c r="BT130"/>
  <c r="BR130"/>
  <c r="BP130"/>
  <c r="BN130"/>
  <c r="BL130"/>
  <c r="BJ130"/>
  <c r="BH130"/>
  <c r="BF130"/>
  <c r="BD130"/>
  <c r="BB130"/>
  <c r="AZ130"/>
  <c r="AX130"/>
  <c r="AV130"/>
  <c r="AT130"/>
  <c r="AR130"/>
  <c r="AP130"/>
  <c r="AN130"/>
  <c r="AL130"/>
  <c r="AJ130"/>
  <c r="AH130"/>
  <c r="AF130"/>
  <c r="AD130"/>
  <c r="AB130"/>
  <c r="Z130"/>
  <c r="X130"/>
  <c r="V130"/>
  <c r="T130"/>
  <c r="R130"/>
  <c r="P130"/>
  <c r="N130"/>
  <c r="L130"/>
  <c r="J130"/>
  <c r="H130"/>
  <c r="F130"/>
  <c r="D130"/>
  <c r="B130"/>
  <c r="BS131" i="9"/>
  <c r="BQ131"/>
  <c r="BO131"/>
  <c r="BM131"/>
  <c r="BK131"/>
  <c r="BI131"/>
  <c r="BG131"/>
  <c r="BE131"/>
  <c r="BC131"/>
  <c r="BA131"/>
  <c r="AY131"/>
  <c r="AW131"/>
  <c r="AU131"/>
  <c r="AS131"/>
  <c r="AQ131"/>
  <c r="AO131"/>
  <c r="AM131"/>
  <c r="AK131"/>
  <c r="AI131"/>
  <c r="AG131"/>
  <c r="AE131"/>
  <c r="AC131"/>
  <c r="AA131"/>
  <c r="Y131"/>
  <c r="W131"/>
  <c r="U131"/>
  <c r="S131"/>
  <c r="Q131"/>
  <c r="O131"/>
  <c r="M131"/>
  <c r="K131"/>
  <c r="I131"/>
  <c r="G131"/>
  <c r="E131"/>
  <c r="C131"/>
  <c r="BS130"/>
  <c r="BQ130"/>
  <c r="BO130"/>
  <c r="BM130"/>
  <c r="BK130"/>
  <c r="BI130"/>
  <c r="BG130"/>
  <c r="BE130"/>
  <c r="BC130"/>
  <c r="BA130"/>
  <c r="AY130"/>
  <c r="AW130"/>
  <c r="AU130"/>
  <c r="AS130"/>
  <c r="AQ130"/>
  <c r="AO130"/>
  <c r="AM130"/>
  <c r="AK130"/>
  <c r="AI130"/>
  <c r="AG130"/>
  <c r="AE130"/>
  <c r="AC130"/>
  <c r="AA130"/>
  <c r="Y130"/>
  <c r="W130"/>
  <c r="U130"/>
  <c r="S130"/>
  <c r="Q130"/>
  <c r="O130"/>
  <c r="M130"/>
  <c r="K130"/>
  <c r="I130"/>
  <c r="G130"/>
  <c r="E130"/>
  <c r="C130"/>
  <c r="B6" i="41"/>
  <c r="B5" s="1"/>
  <c r="B11" s="1"/>
  <c r="B14"/>
  <c r="AZ29"/>
  <c r="AZ30"/>
  <c r="AZ31"/>
  <c r="AZ32"/>
  <c r="AZ37"/>
  <c r="AZ38"/>
  <c r="AZ39"/>
  <c r="AD3" i="40"/>
  <c r="AE3"/>
  <c r="AF3"/>
  <c r="AE9"/>
  <c r="AF9"/>
  <c r="AD11"/>
  <c r="AE11"/>
  <c r="AF11"/>
  <c r="AD13"/>
  <c r="AE13"/>
  <c r="AF13"/>
  <c r="D37" i="39"/>
  <c r="D43" s="1"/>
  <c r="D46"/>
  <c r="AI202" i="50" l="1"/>
  <c r="AK199" i="48"/>
  <c r="AZ199" i="50"/>
  <c r="AK199"/>
  <c r="AH199" i="48"/>
  <c r="AJ204" i="44"/>
  <c r="AJ76" i="45" s="1"/>
  <c r="AG199" i="50"/>
  <c r="AI33" i="44"/>
  <c r="AI33" i="50"/>
  <c r="AI33" i="48"/>
  <c r="AQ33" i="44"/>
  <c r="AQ33" i="50"/>
  <c r="AQ33" i="48"/>
  <c r="AY33" i="44"/>
  <c r="AY33" i="50"/>
  <c r="AY33" i="48"/>
  <c r="AO37" i="44"/>
  <c r="AO161" s="1"/>
  <c r="AO37" i="50"/>
  <c r="AO161" s="1"/>
  <c r="AO37" i="48"/>
  <c r="AO161" s="1"/>
  <c r="AW37" i="44"/>
  <c r="AW161" s="1"/>
  <c r="AW37" i="50"/>
  <c r="AW161" s="1"/>
  <c r="AW37" i="48"/>
  <c r="AW161" s="1"/>
  <c r="AG33" i="44"/>
  <c r="AG33" i="50"/>
  <c r="AG33" i="48"/>
  <c r="AK33" i="44"/>
  <c r="AK33" i="50"/>
  <c r="AK33" i="48"/>
  <c r="AO33" i="44"/>
  <c r="AO33" i="50"/>
  <c r="AO33" i="48"/>
  <c r="AS33" i="44"/>
  <c r="AS33" i="50"/>
  <c r="AS33" i="48"/>
  <c r="AW33" i="44"/>
  <c r="AW33" i="50"/>
  <c r="AW33" i="48"/>
  <c r="AI37" i="44"/>
  <c r="AI161" s="1"/>
  <c r="AI37" i="50"/>
  <c r="AI161" s="1"/>
  <c r="AI37" i="48"/>
  <c r="AI161" s="1"/>
  <c r="AM37" i="44"/>
  <c r="AM161" s="1"/>
  <c r="AM37" i="50"/>
  <c r="AM161" s="1"/>
  <c r="AM37" i="48"/>
  <c r="AM161" s="1"/>
  <c r="AM167" s="1"/>
  <c r="AQ37" i="44"/>
  <c r="AQ161" s="1"/>
  <c r="AQ37" i="50"/>
  <c r="AQ161" s="1"/>
  <c r="AQ37" i="48"/>
  <c r="AQ161" s="1"/>
  <c r="AU37" i="44"/>
  <c r="AU161" s="1"/>
  <c r="AU37" i="50"/>
  <c r="AU161" s="1"/>
  <c r="AU37" i="48"/>
  <c r="AU161" s="1"/>
  <c r="AY37" i="44"/>
  <c r="AY161" s="1"/>
  <c r="AY37" i="50"/>
  <c r="AY161" s="1"/>
  <c r="AY37" i="48"/>
  <c r="AY161" s="1"/>
  <c r="AF14" i="44"/>
  <c r="AF14" i="50"/>
  <c r="AF14" i="48"/>
  <c r="AJ14" i="44"/>
  <c r="AJ14" i="50"/>
  <c r="AJ14" i="48"/>
  <c r="AN14" i="44"/>
  <c r="AN14" i="50"/>
  <c r="AN14" i="48"/>
  <c r="AR14" i="44"/>
  <c r="AR14" i="50"/>
  <c r="AR14" i="48"/>
  <c r="AV14" i="44"/>
  <c r="AV14" i="50"/>
  <c r="AV14" i="48"/>
  <c r="AZ14" i="44"/>
  <c r="AZ14" i="50"/>
  <c r="AZ14" i="48"/>
  <c r="AF18" i="44"/>
  <c r="AF160" s="1"/>
  <c r="AF18" i="50"/>
  <c r="AF160" s="1"/>
  <c r="AF18" i="48"/>
  <c r="AF160" s="1"/>
  <c r="AJ18" i="44"/>
  <c r="AJ160" s="1"/>
  <c r="AJ166" s="1"/>
  <c r="AJ18" i="50"/>
  <c r="AJ160" s="1"/>
  <c r="AJ166" s="1"/>
  <c r="AJ18" i="48"/>
  <c r="AJ160" s="1"/>
  <c r="AJ166" s="1"/>
  <c r="AN18" i="44"/>
  <c r="AN160" s="1"/>
  <c r="AN18" i="50"/>
  <c r="AN160" s="1"/>
  <c r="AN18" i="48"/>
  <c r="AN160" s="1"/>
  <c r="AR18" i="44"/>
  <c r="AR160" s="1"/>
  <c r="AR18" i="50"/>
  <c r="AR160" s="1"/>
  <c r="AR18" i="48"/>
  <c r="AR160" s="1"/>
  <c r="AV18" i="44"/>
  <c r="AV160" s="1"/>
  <c r="AV18" i="50"/>
  <c r="AV160" s="1"/>
  <c r="AV18" i="48"/>
  <c r="AV160" s="1"/>
  <c r="AZ18" i="44"/>
  <c r="AZ160" s="1"/>
  <c r="AZ166" s="1"/>
  <c r="AZ18" i="50"/>
  <c r="AZ160" s="1"/>
  <c r="AZ166" s="1"/>
  <c r="AZ18" i="48"/>
  <c r="AZ160" s="1"/>
  <c r="AZ166" s="1"/>
  <c r="AF33" i="44"/>
  <c r="AF33" i="50"/>
  <c r="AF33" i="48"/>
  <c r="AJ33" i="44"/>
  <c r="AJ33" i="50"/>
  <c r="AJ33" i="48"/>
  <c r="AN33" i="44"/>
  <c r="AN33" i="50"/>
  <c r="AN33" i="48"/>
  <c r="AR33" i="44"/>
  <c r="AR33" i="50"/>
  <c r="AR33" i="48"/>
  <c r="AV33" i="44"/>
  <c r="AV33" i="50"/>
  <c r="AV33" i="48"/>
  <c r="AZ33" i="44"/>
  <c r="AZ33" i="50"/>
  <c r="AZ33" i="48"/>
  <c r="AF37" i="44"/>
  <c r="AF161" s="1"/>
  <c r="AF159" s="1"/>
  <c r="AF37" i="50"/>
  <c r="AF161" s="1"/>
  <c r="AF159" s="1"/>
  <c r="AF37" i="48"/>
  <c r="AF161" s="1"/>
  <c r="AF159" s="1"/>
  <c r="AJ37" i="44"/>
  <c r="AJ161" s="1"/>
  <c r="AJ37" i="50"/>
  <c r="AJ161" s="1"/>
  <c r="AJ37" i="48"/>
  <c r="AJ161" s="1"/>
  <c r="AN37" i="44"/>
  <c r="AN161" s="1"/>
  <c r="AN167" s="1"/>
  <c r="AN37" i="50"/>
  <c r="AN161" s="1"/>
  <c r="AN37" i="48"/>
  <c r="AN161" s="1"/>
  <c r="AR37" i="44"/>
  <c r="AR161" s="1"/>
  <c r="AR159" s="1"/>
  <c r="AR37" i="50"/>
  <c r="AR161" s="1"/>
  <c r="AR159" s="1"/>
  <c r="AR37" i="48"/>
  <c r="AR161" s="1"/>
  <c r="AR159" s="1"/>
  <c r="AV37" i="44"/>
  <c r="AV161" s="1"/>
  <c r="AV37" i="50"/>
  <c r="AV161" s="1"/>
  <c r="AV37" i="48"/>
  <c r="AV161" s="1"/>
  <c r="AV159" s="1"/>
  <c r="AZ37" i="44"/>
  <c r="AZ161" s="1"/>
  <c r="AZ37" i="50"/>
  <c r="AZ161" s="1"/>
  <c r="AZ37" i="48"/>
  <c r="AZ161" s="1"/>
  <c r="AG14" i="44"/>
  <c r="AG14" i="50"/>
  <c r="AG14" i="48"/>
  <c r="AK14" i="44"/>
  <c r="AK14" i="50"/>
  <c r="AK14" i="48"/>
  <c r="AO14" i="44"/>
  <c r="AO14" i="50"/>
  <c r="AO14" i="48"/>
  <c r="AS14" i="44"/>
  <c r="AS14" i="50"/>
  <c r="AS14" i="48"/>
  <c r="AW14" i="44"/>
  <c r="AW14" i="50"/>
  <c r="AW14" i="48"/>
  <c r="AG18" i="44"/>
  <c r="AG160" s="1"/>
  <c r="AG166" s="1"/>
  <c r="AG18" i="50"/>
  <c r="AG160" s="1"/>
  <c r="AG166" s="1"/>
  <c r="AG18" i="48"/>
  <c r="AG160" s="1"/>
  <c r="AG166" s="1"/>
  <c r="AK18" i="44"/>
  <c r="AK160" s="1"/>
  <c r="AK166" s="1"/>
  <c r="AK18" i="50"/>
  <c r="AK160" s="1"/>
  <c r="AK166" s="1"/>
  <c r="AK18" i="48"/>
  <c r="AK160" s="1"/>
  <c r="AO18" i="44"/>
  <c r="AO160" s="1"/>
  <c r="AO18" i="50"/>
  <c r="AO160" s="1"/>
  <c r="AO18" i="48"/>
  <c r="AO160" s="1"/>
  <c r="AS18" i="44"/>
  <c r="AS160" s="1"/>
  <c r="AS18" i="50"/>
  <c r="AS160" s="1"/>
  <c r="AS18" i="48"/>
  <c r="AS160" s="1"/>
  <c r="AW18" i="44"/>
  <c r="AW160" s="1"/>
  <c r="AW18" i="50"/>
  <c r="AW160" s="1"/>
  <c r="AW18" i="48"/>
  <c r="AW160" s="1"/>
  <c r="AF38" i="44"/>
  <c r="AF38" i="50"/>
  <c r="AF38" i="48"/>
  <c r="AH38" i="44"/>
  <c r="AH38" i="50"/>
  <c r="AH38" i="48"/>
  <c r="AJ38" i="44"/>
  <c r="AJ38" i="50"/>
  <c r="AJ38" i="48"/>
  <c r="AL38" i="44"/>
  <c r="AL38" i="50"/>
  <c r="AL38" i="48"/>
  <c r="AN38" i="44"/>
  <c r="AN38" i="50"/>
  <c r="AN38" i="48"/>
  <c r="AP38" i="44"/>
  <c r="AP38" i="50"/>
  <c r="AP38" i="48"/>
  <c r="AR38" i="44"/>
  <c r="AR38" i="50"/>
  <c r="AR38" i="48"/>
  <c r="AT38" i="44"/>
  <c r="AT38" i="50"/>
  <c r="AT38" i="48"/>
  <c r="AV38" i="44"/>
  <c r="AV38" i="50"/>
  <c r="AV38" i="48"/>
  <c r="AX38" i="44"/>
  <c r="AX38" i="50"/>
  <c r="AX38" i="48"/>
  <c r="AZ38" i="44"/>
  <c r="AZ38" i="50"/>
  <c r="AZ38" i="48"/>
  <c r="AG20" i="44"/>
  <c r="AG20" i="50"/>
  <c r="AG20" i="48"/>
  <c r="AI20" i="44"/>
  <c r="AI20" i="50"/>
  <c r="AI20" i="48"/>
  <c r="AK20" i="44"/>
  <c r="AK20" i="50"/>
  <c r="AK20" i="48"/>
  <c r="AM20" i="44"/>
  <c r="AM20" i="50"/>
  <c r="AM20" i="48"/>
  <c r="AO20" i="44"/>
  <c r="AO20" i="50"/>
  <c r="AO20" i="48"/>
  <c r="AQ20" i="44"/>
  <c r="AQ20" i="50"/>
  <c r="AQ20" i="48"/>
  <c r="AS20" i="44"/>
  <c r="AS20" i="50"/>
  <c r="AS20" i="48"/>
  <c r="AU20" i="44"/>
  <c r="AU20" i="50"/>
  <c r="AU20" i="48"/>
  <c r="AW20" i="44"/>
  <c r="AW20" i="50"/>
  <c r="AW20" i="48"/>
  <c r="AY20" i="44"/>
  <c r="AY20" i="50"/>
  <c r="AY20" i="48"/>
  <c r="AG38" i="44"/>
  <c r="AG38" i="50"/>
  <c r="AG38" i="48"/>
  <c r="AI39" i="44"/>
  <c r="AI39" i="50"/>
  <c r="AI39" i="48"/>
  <c r="AK39" i="44"/>
  <c r="AK39" i="50"/>
  <c r="AK39" i="48"/>
  <c r="AM39" i="44"/>
  <c r="AM39" i="50"/>
  <c r="AM39" i="48"/>
  <c r="AO39" i="44"/>
  <c r="AO39" i="50"/>
  <c r="AO39" i="48"/>
  <c r="AQ39" i="44"/>
  <c r="AQ39" i="50"/>
  <c r="AQ39" i="48"/>
  <c r="AS39" i="44"/>
  <c r="AS39" i="50"/>
  <c r="AS39" i="48"/>
  <c r="AU39" i="44"/>
  <c r="AU39" i="50"/>
  <c r="AU39" i="48"/>
  <c r="AW39" i="44"/>
  <c r="AW39" i="50"/>
  <c r="AW39" i="48"/>
  <c r="AY39" i="44"/>
  <c r="AY39" i="50"/>
  <c r="AY39" i="48"/>
  <c r="AF20" i="44"/>
  <c r="AF20" i="50"/>
  <c r="AF20" i="48"/>
  <c r="AH20" i="44"/>
  <c r="AH20" i="50"/>
  <c r="AH20" i="48"/>
  <c r="AJ20" i="44"/>
  <c r="AJ20" i="50"/>
  <c r="AJ20" i="48"/>
  <c r="AL20" i="44"/>
  <c r="AL20" i="50"/>
  <c r="AL20" i="48"/>
  <c r="AN20" i="44"/>
  <c r="AN20" i="50"/>
  <c r="AN20" i="48"/>
  <c r="AP20" i="44"/>
  <c r="AP20" i="50"/>
  <c r="AP20" i="48"/>
  <c r="AR20" i="44"/>
  <c r="AR20" i="50"/>
  <c r="AR20" i="48"/>
  <c r="AT20" i="44"/>
  <c r="AT20" i="50"/>
  <c r="AT20" i="48"/>
  <c r="AV20" i="44"/>
  <c r="AV20" i="50"/>
  <c r="AV20" i="48"/>
  <c r="AX20" i="44"/>
  <c r="AX20" i="50"/>
  <c r="AX20" i="48"/>
  <c r="AZ20" i="44"/>
  <c r="AZ20" i="50"/>
  <c r="AZ20" i="48"/>
  <c r="E2" i="51"/>
  <c r="E2" i="49"/>
  <c r="AC3" i="37"/>
  <c r="AG207" i="48"/>
  <c r="AG208" s="1"/>
  <c r="AG209" s="1"/>
  <c r="AG122" i="45" s="1"/>
  <c r="AG199" i="48"/>
  <c r="AZ199"/>
  <c r="AM33" i="44"/>
  <c r="AM33" i="50"/>
  <c r="AM33" i="48"/>
  <c r="AU33" i="44"/>
  <c r="AU33" i="50"/>
  <c r="AU33" i="48"/>
  <c r="AG37" i="44"/>
  <c r="AG161" s="1"/>
  <c r="AG167" s="1"/>
  <c r="AG165" s="1"/>
  <c r="AG37" i="50"/>
  <c r="AG161" s="1"/>
  <c r="AG167" s="1"/>
  <c r="AG37" i="48"/>
  <c r="AG161" s="1"/>
  <c r="AG167" s="1"/>
  <c r="AK37" i="44"/>
  <c r="AK161" s="1"/>
  <c r="AK167" s="1"/>
  <c r="AK165" s="1"/>
  <c r="AK37" i="50"/>
  <c r="AK161" s="1"/>
  <c r="AK167" s="1"/>
  <c r="AK37" i="48"/>
  <c r="AK161" s="1"/>
  <c r="AK167" s="1"/>
  <c r="AS37" i="44"/>
  <c r="AS161" s="1"/>
  <c r="AS37" i="50"/>
  <c r="AS161" s="1"/>
  <c r="AS159" s="1"/>
  <c r="AS37" i="48"/>
  <c r="AS161" s="1"/>
  <c r="AH14" i="44"/>
  <c r="AH14" i="50"/>
  <c r="AH14" i="48"/>
  <c r="AL14" i="44"/>
  <c r="AL14" i="50"/>
  <c r="AL14" i="48"/>
  <c r="AP14" i="44"/>
  <c r="AP14" i="50"/>
  <c r="AP14" i="48"/>
  <c r="AT14" i="44"/>
  <c r="AT14" i="50"/>
  <c r="AT14" i="48"/>
  <c r="AX14" i="44"/>
  <c r="AX14" i="50"/>
  <c r="AX14" i="48"/>
  <c r="AH18" i="44"/>
  <c r="AH160" s="1"/>
  <c r="AH18" i="50"/>
  <c r="AH160" s="1"/>
  <c r="AH166" s="1"/>
  <c r="AH18" i="48"/>
  <c r="AH160" s="1"/>
  <c r="AH166" s="1"/>
  <c r="AL18" i="44"/>
  <c r="AL160" s="1"/>
  <c r="AL166" s="1"/>
  <c r="AL18" i="50"/>
  <c r="AL160" s="1"/>
  <c r="AL166" s="1"/>
  <c r="AL18" i="48"/>
  <c r="AL160" s="1"/>
  <c r="AL166" s="1"/>
  <c r="AP18" i="44"/>
  <c r="AP160" s="1"/>
  <c r="AP18" i="50"/>
  <c r="AP160" s="1"/>
  <c r="AP18" i="48"/>
  <c r="AP160" s="1"/>
  <c r="AT18" i="44"/>
  <c r="AT160" s="1"/>
  <c r="AT18" i="50"/>
  <c r="AT160" s="1"/>
  <c r="AT18" i="48"/>
  <c r="AT160" s="1"/>
  <c r="AX18" i="44"/>
  <c r="AX160" s="1"/>
  <c r="AX18" i="50"/>
  <c r="AX160" s="1"/>
  <c r="AX18" i="48"/>
  <c r="AX160" s="1"/>
  <c r="AH33" i="44"/>
  <c r="AH33" i="50"/>
  <c r="AH33" i="48"/>
  <c r="AL33" i="44"/>
  <c r="AL33" i="50"/>
  <c r="AL33" i="48"/>
  <c r="AP33" i="44"/>
  <c r="AP33" i="50"/>
  <c r="AP33" i="48"/>
  <c r="AT33" i="44"/>
  <c r="AT33" i="50"/>
  <c r="AT33" i="48"/>
  <c r="AX33" i="44"/>
  <c r="AX33" i="50"/>
  <c r="AX33" i="48"/>
  <c r="AH37" i="44"/>
  <c r="AH161" s="1"/>
  <c r="AH167" s="1"/>
  <c r="AH37" i="50"/>
  <c r="AH161" s="1"/>
  <c r="AH167" s="1"/>
  <c r="AH165" s="1"/>
  <c r="AH37" i="48"/>
  <c r="AH161" s="1"/>
  <c r="AH167" s="1"/>
  <c r="AH165" s="1"/>
  <c r="AL37" i="44"/>
  <c r="AL161" s="1"/>
  <c r="AL167" s="1"/>
  <c r="AL165" s="1"/>
  <c r="AL37" i="50"/>
  <c r="AL161" s="1"/>
  <c r="AL167" s="1"/>
  <c r="AL37" i="48"/>
  <c r="AL161" s="1"/>
  <c r="AL167" s="1"/>
  <c r="AP37" i="44"/>
  <c r="AP161" s="1"/>
  <c r="AP159" s="1"/>
  <c r="AP37" i="50"/>
  <c r="AP161" s="1"/>
  <c r="AP37" i="48"/>
  <c r="AP161" s="1"/>
  <c r="AT37" i="44"/>
  <c r="AT161" s="1"/>
  <c r="AT159" s="1"/>
  <c r="AT37" i="50"/>
  <c r="AT161" s="1"/>
  <c r="AT159" s="1"/>
  <c r="AT37" i="48"/>
  <c r="AT161" s="1"/>
  <c r="AT159" s="1"/>
  <c r="AX37" i="44"/>
  <c r="AX161" s="1"/>
  <c r="AX159" s="1"/>
  <c r="AX37" i="50"/>
  <c r="AX161" s="1"/>
  <c r="AX159" s="1"/>
  <c r="AX37" i="48"/>
  <c r="AX161" s="1"/>
  <c r="AI14" i="44"/>
  <c r="AI14" i="50"/>
  <c r="AI14" i="48"/>
  <c r="AM14" i="44"/>
  <c r="AM14" i="50"/>
  <c r="AM14" i="48"/>
  <c r="AQ14" i="44"/>
  <c r="AQ14" i="50"/>
  <c r="AQ14" i="48"/>
  <c r="AU14" i="44"/>
  <c r="AU14" i="50"/>
  <c r="AU14" i="48"/>
  <c r="AY14" i="44"/>
  <c r="AY14" i="50"/>
  <c r="AY14" i="48"/>
  <c r="AI18" i="44"/>
  <c r="AI160" s="1"/>
  <c r="AI166" s="1"/>
  <c r="AI18" i="50"/>
  <c r="AI160" s="1"/>
  <c r="AI166" s="1"/>
  <c r="AI18" i="48"/>
  <c r="AI160" s="1"/>
  <c r="AI166" s="1"/>
  <c r="AM18" i="44"/>
  <c r="AM160" s="1"/>
  <c r="AM166" s="1"/>
  <c r="AM18" i="50"/>
  <c r="AM160" s="1"/>
  <c r="AM166" s="1"/>
  <c r="AM18" i="48"/>
  <c r="AM160" s="1"/>
  <c r="AQ18" i="44"/>
  <c r="AQ160" s="1"/>
  <c r="AQ18" i="50"/>
  <c r="AQ160" s="1"/>
  <c r="AQ18" i="48"/>
  <c r="AQ160" s="1"/>
  <c r="AU18" i="44"/>
  <c r="AU160" s="1"/>
  <c r="AU18" i="50"/>
  <c r="AU160" s="1"/>
  <c r="AU18" i="48"/>
  <c r="AU160" s="1"/>
  <c r="AY18" i="44"/>
  <c r="AY160" s="1"/>
  <c r="AY18" i="50"/>
  <c r="AY160" s="1"/>
  <c r="AY18" i="48"/>
  <c r="AY160" s="1"/>
  <c r="AF39" i="44"/>
  <c r="AF39" i="50"/>
  <c r="AF39" i="48"/>
  <c r="AH39" i="44"/>
  <c r="AH39" i="50"/>
  <c r="AH39" i="48"/>
  <c r="AJ39" i="44"/>
  <c r="AJ39" i="50"/>
  <c r="AJ39" i="48"/>
  <c r="AL39" i="44"/>
  <c r="AL39" i="50"/>
  <c r="AL39" i="48"/>
  <c r="AN39" i="44"/>
  <c r="AN39" i="50"/>
  <c r="AN39" i="48"/>
  <c r="AP39" i="44"/>
  <c r="AP39" i="50"/>
  <c r="AP39" i="48"/>
  <c r="AR39" i="44"/>
  <c r="AR39" i="50"/>
  <c r="AR39" i="48"/>
  <c r="AT39" i="44"/>
  <c r="AT39" i="50"/>
  <c r="AT39" i="48"/>
  <c r="AV39" i="44"/>
  <c r="AV39" i="50"/>
  <c r="AV39" i="48"/>
  <c r="AX39" i="44"/>
  <c r="AX39" i="50"/>
  <c r="AX39" i="48"/>
  <c r="AZ39" i="44"/>
  <c r="AZ39" i="50"/>
  <c r="AZ39" i="48"/>
  <c r="AG19" i="44"/>
  <c r="AG19" i="50"/>
  <c r="AG19" i="48"/>
  <c r="AI19" i="44"/>
  <c r="AI19" i="50"/>
  <c r="AI19" i="48"/>
  <c r="AK19" i="44"/>
  <c r="AK19" i="50"/>
  <c r="AK19" i="48"/>
  <c r="AM19" i="44"/>
  <c r="AM19" i="50"/>
  <c r="AM19" i="48"/>
  <c r="AO19" i="44"/>
  <c r="AO19" i="50"/>
  <c r="AO19" i="48"/>
  <c r="AQ19" i="44"/>
  <c r="AQ19" i="50"/>
  <c r="AQ19" i="48"/>
  <c r="AS19" i="44"/>
  <c r="AS19" i="50"/>
  <c r="AS19" i="48"/>
  <c r="AU19" i="44"/>
  <c r="AU19" i="50"/>
  <c r="AU19" i="48"/>
  <c r="AW19" i="44"/>
  <c r="AW19" i="50"/>
  <c r="AW19" i="48"/>
  <c r="AY19" i="44"/>
  <c r="AY19" i="50"/>
  <c r="AY19" i="48"/>
  <c r="AG39" i="44"/>
  <c r="AG39" i="50"/>
  <c r="AG39" i="48"/>
  <c r="AI38" i="44"/>
  <c r="AI38" i="50"/>
  <c r="AI38" i="48"/>
  <c r="AK38" i="44"/>
  <c r="AK38" i="50"/>
  <c r="AK38" i="48"/>
  <c r="AM38" i="44"/>
  <c r="AM38" i="50"/>
  <c r="AM38" i="48"/>
  <c r="AO38" i="44"/>
  <c r="AO38" i="50"/>
  <c r="AO38" i="48"/>
  <c r="AQ38" i="44"/>
  <c r="AQ38" i="50"/>
  <c r="AQ38" i="48"/>
  <c r="AS38" i="44"/>
  <c r="AS38" i="50"/>
  <c r="AS38" i="48"/>
  <c r="AU38" i="44"/>
  <c r="AU38" i="50"/>
  <c r="AU38" i="48"/>
  <c r="AW38" i="44"/>
  <c r="AW38" i="50"/>
  <c r="AW38" i="48"/>
  <c r="AY38" i="44"/>
  <c r="AY38" i="50"/>
  <c r="AY38" i="48"/>
  <c r="AF19" i="44"/>
  <c r="AF19" i="50"/>
  <c r="AF19" i="48"/>
  <c r="AH19" i="44"/>
  <c r="AH19" i="50"/>
  <c r="AH19" i="48"/>
  <c r="AJ19" i="44"/>
  <c r="AJ19" i="50"/>
  <c r="AJ19" i="48"/>
  <c r="AL19" i="44"/>
  <c r="AL19" i="50"/>
  <c r="AL19" i="48"/>
  <c r="AN19" i="44"/>
  <c r="AN19" i="50"/>
  <c r="AN19" i="48"/>
  <c r="AP19" i="44"/>
  <c r="AP19" i="50"/>
  <c r="AP19" i="48"/>
  <c r="AR19" i="44"/>
  <c r="AR19" i="50"/>
  <c r="AR19" i="48"/>
  <c r="AT19" i="44"/>
  <c r="AT19" i="50"/>
  <c r="AT19" i="48"/>
  <c r="AV19" i="44"/>
  <c r="AV19" i="50"/>
  <c r="AV19" i="48"/>
  <c r="AX19" i="44"/>
  <c r="AX19" i="50"/>
  <c r="AX19" i="48"/>
  <c r="AZ19" i="44"/>
  <c r="AZ19" i="50"/>
  <c r="AZ19" i="48"/>
  <c r="AG199" i="44"/>
  <c r="AJ202" i="50"/>
  <c r="AJ199" s="1"/>
  <c r="AL199"/>
  <c r="AO87"/>
  <c r="AN166"/>
  <c r="AO163"/>
  <c r="AO218"/>
  <c r="AG208"/>
  <c r="AG209" s="1"/>
  <c r="AG191" i="45" s="1"/>
  <c r="AO240" i="50"/>
  <c r="AI63"/>
  <c r="AN82"/>
  <c r="AO148"/>
  <c r="AO143"/>
  <c r="AO142"/>
  <c r="AO61"/>
  <c r="AN62"/>
  <c r="AO110"/>
  <c r="AO200"/>
  <c r="AN203"/>
  <c r="AO234"/>
  <c r="AI199"/>
  <c r="AO68"/>
  <c r="AJ62"/>
  <c r="AO201"/>
  <c r="AN204"/>
  <c r="AO235"/>
  <c r="AP80"/>
  <c r="AO81"/>
  <c r="AM63"/>
  <c r="AO169"/>
  <c r="AO164"/>
  <c r="AO129"/>
  <c r="AO217"/>
  <c r="AO222"/>
  <c r="AM202"/>
  <c r="AO234" i="48"/>
  <c r="AI82"/>
  <c r="AO235"/>
  <c r="AO148"/>
  <c r="AO143"/>
  <c r="AO142"/>
  <c r="AO110"/>
  <c r="AO68"/>
  <c r="AO61"/>
  <c r="AN62"/>
  <c r="AO222"/>
  <c r="AO218"/>
  <c r="AO217"/>
  <c r="AO169"/>
  <c r="AO164"/>
  <c r="AO163"/>
  <c r="AN166"/>
  <c r="AJ62"/>
  <c r="AO87"/>
  <c r="AN81"/>
  <c r="AO80"/>
  <c r="AO129"/>
  <c r="AN203"/>
  <c r="AO200"/>
  <c r="AJ202"/>
  <c r="AJ81"/>
  <c r="AN204"/>
  <c r="AO201"/>
  <c r="AO240"/>
  <c r="AM63"/>
  <c r="AI63"/>
  <c r="AM82"/>
  <c r="AI202"/>
  <c r="AM202"/>
  <c r="AF46" i="40"/>
  <c r="AF30"/>
  <c r="AD46"/>
  <c r="AD30"/>
  <c r="AF42"/>
  <c r="AF26"/>
  <c r="AD36"/>
  <c r="AD20"/>
  <c r="AE46"/>
  <c r="AE30"/>
  <c r="AF44"/>
  <c r="AF28"/>
  <c r="AD44"/>
  <c r="AD28"/>
  <c r="AE26"/>
  <c r="AE42"/>
  <c r="AE36"/>
  <c r="AE20"/>
  <c r="AE44"/>
  <c r="AE28"/>
  <c r="AF20"/>
  <c r="AF36"/>
  <c r="AE14"/>
  <c r="AG139" i="44"/>
  <c r="AG182" s="1"/>
  <c r="AI139"/>
  <c r="AI182" s="1"/>
  <c r="AK139"/>
  <c r="AK182" s="1"/>
  <c r="AM139"/>
  <c r="AM182" s="1"/>
  <c r="AO140"/>
  <c r="AO183" s="1"/>
  <c r="AQ140"/>
  <c r="AQ183" s="1"/>
  <c r="AS140"/>
  <c r="AS183" s="1"/>
  <c r="AU140"/>
  <c r="AU183" s="1"/>
  <c r="AW140"/>
  <c r="AW183" s="1"/>
  <c r="AY140"/>
  <c r="AY183" s="1"/>
  <c r="AF139"/>
  <c r="AF182" s="1"/>
  <c r="AH139"/>
  <c r="AH182" s="1"/>
  <c r="AJ139"/>
  <c r="AJ182" s="1"/>
  <c r="AL139"/>
  <c r="AL182" s="1"/>
  <c r="AN139"/>
  <c r="AN182" s="1"/>
  <c r="AP139"/>
  <c r="AP182" s="1"/>
  <c r="AR139"/>
  <c r="AR182" s="1"/>
  <c r="AT139"/>
  <c r="AT182" s="1"/>
  <c r="AV139"/>
  <c r="AV182" s="1"/>
  <c r="AX139"/>
  <c r="AX182" s="1"/>
  <c r="AZ139"/>
  <c r="AZ182" s="1"/>
  <c r="AF140"/>
  <c r="AF183" s="1"/>
  <c r="AP140"/>
  <c r="AP183" s="1"/>
  <c r="AR140"/>
  <c r="AR183" s="1"/>
  <c r="AT140"/>
  <c r="AT183" s="1"/>
  <c r="AV140"/>
  <c r="AV183" s="1"/>
  <c r="AX140"/>
  <c r="AX183" s="1"/>
  <c r="AH140"/>
  <c r="AH183" s="1"/>
  <c r="AJ140"/>
  <c r="AJ183" s="1"/>
  <c r="AL140"/>
  <c r="AL183" s="1"/>
  <c r="AN140"/>
  <c r="AN183" s="1"/>
  <c r="AZ140"/>
  <c r="AZ183" s="1"/>
  <c r="AG140"/>
  <c r="AG183" s="1"/>
  <c r="AO139"/>
  <c r="AO182" s="1"/>
  <c r="AQ139"/>
  <c r="AQ182" s="1"/>
  <c r="AS139"/>
  <c r="AS182" s="1"/>
  <c r="AU139"/>
  <c r="AU182" s="1"/>
  <c r="AW139"/>
  <c r="AW182" s="1"/>
  <c r="AY139"/>
  <c r="AY182" s="1"/>
  <c r="AI140"/>
  <c r="AI183" s="1"/>
  <c r="AK140"/>
  <c r="AK183" s="1"/>
  <c r="AM140"/>
  <c r="AM183" s="1"/>
  <c r="AO164"/>
  <c r="AO169"/>
  <c r="AO163"/>
  <c r="AN166"/>
  <c r="AO240"/>
  <c r="AO222"/>
  <c r="AU205"/>
  <c r="AP148"/>
  <c r="AO110"/>
  <c r="AP129"/>
  <c r="AO87"/>
  <c r="AI63"/>
  <c r="AI89" i="45" s="1"/>
  <c r="AD14" i="40"/>
  <c r="AD10"/>
  <c r="AE10"/>
  <c r="AO217" i="44"/>
  <c r="AN86" i="45"/>
  <c r="AO218" i="44"/>
  <c r="AN95" i="45"/>
  <c r="AJ203" i="44"/>
  <c r="AJ202" s="1"/>
  <c r="AJ199" s="1"/>
  <c r="AJ85" i="45"/>
  <c r="F2" i="21"/>
  <c r="E2" i="45"/>
  <c r="E2" i="11"/>
  <c r="E2" i="9"/>
  <c r="AZ28" i="41"/>
  <c r="F38" i="39" s="1"/>
  <c r="AI202" i="44"/>
  <c r="AI199" s="1"/>
  <c r="AI67" i="45"/>
  <c r="AM202" i="44"/>
  <c r="AM199" s="1"/>
  <c r="AM67" i="45"/>
  <c r="AO234" i="44"/>
  <c r="AO87" i="45" s="1"/>
  <c r="AO235" i="44"/>
  <c r="AO96" i="45" s="1"/>
  <c r="AJ138" i="44"/>
  <c r="AV138"/>
  <c r="AN145"/>
  <c r="AN188" s="1"/>
  <c r="AJ145"/>
  <c r="AJ188" s="1"/>
  <c r="AI145"/>
  <c r="AI188" s="1"/>
  <c r="AM138"/>
  <c r="AH145"/>
  <c r="AL145"/>
  <c r="AL188" s="1"/>
  <c r="AZ145"/>
  <c r="AZ188" s="1"/>
  <c r="AZ138"/>
  <c r="AP201"/>
  <c r="AP94" i="45" s="1"/>
  <c r="AO204" i="44"/>
  <c r="AO76" i="45" s="1"/>
  <c r="AO200" i="44"/>
  <c r="AO85" i="45" s="1"/>
  <c r="AN203" i="44"/>
  <c r="AO81"/>
  <c r="AO81" i="45" s="1"/>
  <c r="AP80" i="44"/>
  <c r="AJ63"/>
  <c r="AJ89" i="45" s="1"/>
  <c r="AN63" i="44"/>
  <c r="AN89" i="45" s="1"/>
  <c r="AJ82" i="44"/>
  <c r="AJ90" i="45" s="1"/>
  <c r="AN82" i="44"/>
  <c r="AN90" i="45" s="1"/>
  <c r="AP61" i="44"/>
  <c r="AO62"/>
  <c r="AO80" i="45" s="1"/>
  <c r="AP142" i="44"/>
  <c r="AO145"/>
  <c r="AP143"/>
  <c r="AO146"/>
  <c r="AF10" i="40"/>
  <c r="AF14"/>
  <c r="AZ36" i="41"/>
  <c r="F46" i="39" s="1"/>
  <c r="AY159" i="50" l="1"/>
  <c r="AU159" i="44"/>
  <c r="AQ159" i="50"/>
  <c r="AW159"/>
  <c r="AO159" i="48"/>
  <c r="AY159"/>
  <c r="AY159" i="44"/>
  <c r="AU159" i="50"/>
  <c r="AQ159" i="48"/>
  <c r="AQ159" i="44"/>
  <c r="AW159" i="48"/>
  <c r="AO159" i="50"/>
  <c r="AZ167"/>
  <c r="AZ165" s="1"/>
  <c r="AZ159"/>
  <c r="AN159" i="48"/>
  <c r="AN167"/>
  <c r="AN165" s="1"/>
  <c r="AJ159" i="50"/>
  <c r="AJ167"/>
  <c r="AJ165" s="1"/>
  <c r="AM159" i="44"/>
  <c r="AM181" s="1"/>
  <c r="AM167"/>
  <c r="AM165" s="1"/>
  <c r="AI159" i="50"/>
  <c r="AI167"/>
  <c r="AI165" s="1"/>
  <c r="AZ167" i="48"/>
  <c r="AZ165" s="1"/>
  <c r="AZ159"/>
  <c r="AZ167" i="44"/>
  <c r="AZ165" s="1"/>
  <c r="AZ159"/>
  <c r="AZ181" s="1"/>
  <c r="AN159" i="50"/>
  <c r="AN167"/>
  <c r="AJ159" i="48"/>
  <c r="AJ167"/>
  <c r="AJ159" i="44"/>
  <c r="AJ181" s="1"/>
  <c r="AJ167"/>
  <c r="AM159" i="50"/>
  <c r="AM167"/>
  <c r="AM165" s="1"/>
  <c r="AI159" i="48"/>
  <c r="AI167"/>
  <c r="AI165" s="1"/>
  <c r="AI159" i="44"/>
  <c r="AI167"/>
  <c r="AI165" s="1"/>
  <c r="AG165" i="48"/>
  <c r="AJ165"/>
  <c r="AH166" i="44"/>
  <c r="AH165" s="1"/>
  <c r="AH159"/>
  <c r="AK166" i="48"/>
  <c r="AK165" s="1"/>
  <c r="AK159"/>
  <c r="AX159"/>
  <c r="AP159"/>
  <c r="AL165" i="50"/>
  <c r="AS159" i="48"/>
  <c r="AS159" i="44"/>
  <c r="AG165" i="50"/>
  <c r="AV159" i="44"/>
  <c r="AV181" s="1"/>
  <c r="AN159"/>
  <c r="AG159"/>
  <c r="AH159" i="48"/>
  <c r="AG159"/>
  <c r="AK159" i="50"/>
  <c r="AK159" i="44"/>
  <c r="AM159" i="48"/>
  <c r="AM166"/>
  <c r="AM165" s="1"/>
  <c r="AK138" i="44"/>
  <c r="AU159" i="48"/>
  <c r="AP159" i="50"/>
  <c r="AL165" i="48"/>
  <c r="AW159" i="44"/>
  <c r="AO159"/>
  <c r="AK165" i="50"/>
  <c r="AV159"/>
  <c r="AL159"/>
  <c r="AG159"/>
  <c r="AH159"/>
  <c r="AL159" i="48"/>
  <c r="AL159" i="44"/>
  <c r="AL185"/>
  <c r="AL84" i="45" s="1"/>
  <c r="AL66"/>
  <c r="AI185" i="44"/>
  <c r="AI84" i="45" s="1"/>
  <c r="AI66"/>
  <c r="AZ185" i="44"/>
  <c r="AZ84" i="45" s="1"/>
  <c r="AZ66"/>
  <c r="AJ185" i="44"/>
  <c r="AJ84" i="45" s="1"/>
  <c r="AJ66"/>
  <c r="AM146" i="44"/>
  <c r="AI146"/>
  <c r="AI189" s="1"/>
  <c r="AW138"/>
  <c r="AS138"/>
  <c r="AO138"/>
  <c r="AO181" s="1"/>
  <c r="AZ146"/>
  <c r="AL146"/>
  <c r="AL189" s="1"/>
  <c r="AH146"/>
  <c r="AH189" s="1"/>
  <c r="AX138"/>
  <c r="AX181" s="1"/>
  <c r="AT138"/>
  <c r="AT181" s="1"/>
  <c r="AR138"/>
  <c r="AR181" s="1"/>
  <c r="AP138"/>
  <c r="AP181" s="1"/>
  <c r="AK146"/>
  <c r="AK189" s="1"/>
  <c r="AY138"/>
  <c r="AY181" s="1"/>
  <c r="AU138"/>
  <c r="AU181" s="1"/>
  <c r="AQ138"/>
  <c r="AQ181" s="1"/>
  <c r="AN146"/>
  <c r="AN189" s="1"/>
  <c r="AJ146"/>
  <c r="AJ189" s="1"/>
  <c r="AM145"/>
  <c r="AM188" s="1"/>
  <c r="AK145"/>
  <c r="AK188" s="1"/>
  <c r="AG146"/>
  <c r="AG145"/>
  <c r="AG188" s="1"/>
  <c r="AF138"/>
  <c r="AF181" s="1"/>
  <c r="AG138"/>
  <c r="AG181" s="1"/>
  <c r="AN138"/>
  <c r="AL138"/>
  <c r="AL181" s="1"/>
  <c r="AH138"/>
  <c r="AI138"/>
  <c r="AI181" s="1"/>
  <c r="AZ139" i="48"/>
  <c r="AZ182" s="1"/>
  <c r="AX139" i="50"/>
  <c r="AX182" s="1"/>
  <c r="AV139" i="48"/>
  <c r="AV182" s="1"/>
  <c r="AT139" i="50"/>
  <c r="AT182" s="1"/>
  <c r="AR139" i="48"/>
  <c r="AR182" s="1"/>
  <c r="AP139" i="50"/>
  <c r="AP182" s="1"/>
  <c r="AN139" i="48"/>
  <c r="AN182" s="1"/>
  <c r="AL139" i="50"/>
  <c r="AL182" s="1"/>
  <c r="AJ139" i="48"/>
  <c r="AJ182" s="1"/>
  <c r="AH139" i="50"/>
  <c r="AH182" s="1"/>
  <c r="AF139" i="48"/>
  <c r="AF182" s="1"/>
  <c r="AY140" i="50"/>
  <c r="AY183" s="1"/>
  <c r="AW140" i="48"/>
  <c r="AW183" s="1"/>
  <c r="AU140" i="50"/>
  <c r="AU183" s="1"/>
  <c r="AS140" i="48"/>
  <c r="AS183" s="1"/>
  <c r="AQ140" i="50"/>
  <c r="AQ183" s="1"/>
  <c r="AO140" i="48"/>
  <c r="AO183" s="1"/>
  <c r="AM140" i="50"/>
  <c r="AM183" s="1"/>
  <c r="AK140" i="48"/>
  <c r="AK183" s="1"/>
  <c r="AI140" i="50"/>
  <c r="AI183" s="1"/>
  <c r="AY139"/>
  <c r="AY182" s="1"/>
  <c r="AW139" i="48"/>
  <c r="AW182" s="1"/>
  <c r="AU139" i="50"/>
  <c r="AU182" s="1"/>
  <c r="AS139" i="48"/>
  <c r="AS182" s="1"/>
  <c r="AQ139" i="50"/>
  <c r="AQ182" s="1"/>
  <c r="AO139" i="48"/>
  <c r="AO182" s="1"/>
  <c r="AM139" i="50"/>
  <c r="AM182" s="1"/>
  <c r="AK139" i="48"/>
  <c r="AK182" s="1"/>
  <c r="AI139" i="50"/>
  <c r="AI182" s="1"/>
  <c r="AG139" i="48"/>
  <c r="AG182" s="1"/>
  <c r="AG140"/>
  <c r="AG183" s="1"/>
  <c r="AZ140" i="50"/>
  <c r="AZ183" s="1"/>
  <c r="AX140" i="48"/>
  <c r="AX183" s="1"/>
  <c r="AV140" i="50"/>
  <c r="AV183" s="1"/>
  <c r="AT140" i="48"/>
  <c r="AT183" s="1"/>
  <c r="AR140" i="50"/>
  <c r="AR183" s="1"/>
  <c r="AP140" i="48"/>
  <c r="AP183" s="1"/>
  <c r="AN140" i="50"/>
  <c r="AN183" s="1"/>
  <c r="AL140" i="48"/>
  <c r="AL183" s="1"/>
  <c r="AJ140" i="50"/>
  <c r="AJ183" s="1"/>
  <c r="AH140" i="48"/>
  <c r="AH183" s="1"/>
  <c r="AF140" i="50"/>
  <c r="AF183" s="1"/>
  <c r="F2" i="51"/>
  <c r="F2" i="49"/>
  <c r="AZ139" i="50"/>
  <c r="AZ182" s="1"/>
  <c r="AX139" i="48"/>
  <c r="AX182" s="1"/>
  <c r="AV139" i="50"/>
  <c r="AV182" s="1"/>
  <c r="AT139" i="48"/>
  <c r="AT182" s="1"/>
  <c r="AR139" i="50"/>
  <c r="AR182" s="1"/>
  <c r="AP139" i="48"/>
  <c r="AP182" s="1"/>
  <c r="AN139" i="50"/>
  <c r="AN182" s="1"/>
  <c r="AL139" i="48"/>
  <c r="AL182" s="1"/>
  <c r="AJ139" i="50"/>
  <c r="AJ182" s="1"/>
  <c r="AH139" i="48"/>
  <c r="AH182" s="1"/>
  <c r="AF139" i="50"/>
  <c r="AF182" s="1"/>
  <c r="AY140" i="48"/>
  <c r="AY183" s="1"/>
  <c r="AW140" i="50"/>
  <c r="AW183" s="1"/>
  <c r="AU140" i="48"/>
  <c r="AU183" s="1"/>
  <c r="AS140" i="50"/>
  <c r="AS183" s="1"/>
  <c r="AQ140" i="48"/>
  <c r="AQ183" s="1"/>
  <c r="AO140" i="50"/>
  <c r="AO183" s="1"/>
  <c r="AM140" i="48"/>
  <c r="AM183" s="1"/>
  <c r="AK140" i="50"/>
  <c r="AK183" s="1"/>
  <c r="AI140" i="48"/>
  <c r="AI183" s="1"/>
  <c r="AY139"/>
  <c r="AY182" s="1"/>
  <c r="AW139" i="50"/>
  <c r="AW182" s="1"/>
  <c r="AU139" i="48"/>
  <c r="AU182" s="1"/>
  <c r="AS139" i="50"/>
  <c r="AS182" s="1"/>
  <c r="AQ139" i="48"/>
  <c r="AQ182" s="1"/>
  <c r="AO139" i="50"/>
  <c r="AO182" s="1"/>
  <c r="AM139" i="48"/>
  <c r="AM182" s="1"/>
  <c r="AK139" i="50"/>
  <c r="AK182" s="1"/>
  <c r="AI139" i="48"/>
  <c r="AI182" s="1"/>
  <c r="AG139" i="50"/>
  <c r="AG182" s="1"/>
  <c r="AG140"/>
  <c r="AG183" s="1"/>
  <c r="AZ140" i="48"/>
  <c r="AZ183" s="1"/>
  <c r="AX140" i="50"/>
  <c r="AX183" s="1"/>
  <c r="AV140" i="48"/>
  <c r="AV183" s="1"/>
  <c r="AT140" i="50"/>
  <c r="AT183" s="1"/>
  <c r="AR140" i="48"/>
  <c r="AR183" s="1"/>
  <c r="AP140" i="50"/>
  <c r="AP183" s="1"/>
  <c r="AN140" i="48"/>
  <c r="AN183" s="1"/>
  <c r="AL140" i="50"/>
  <c r="AL183" s="1"/>
  <c r="AJ140" i="48"/>
  <c r="AJ183" s="1"/>
  <c r="AH140" i="50"/>
  <c r="AH183" s="1"/>
  <c r="AF140" i="48"/>
  <c r="AF183" s="1"/>
  <c r="AP81" i="50"/>
  <c r="AQ80"/>
  <c r="AP235"/>
  <c r="AO204"/>
  <c r="AP201"/>
  <c r="AJ63"/>
  <c r="AP68"/>
  <c r="AO62"/>
  <c r="AP61"/>
  <c r="AP142"/>
  <c r="AP143"/>
  <c r="AP148"/>
  <c r="AP240"/>
  <c r="AN202"/>
  <c r="AN165"/>
  <c r="AM199"/>
  <c r="AP222"/>
  <c r="AP217"/>
  <c r="AP129"/>
  <c r="AP164"/>
  <c r="AO167"/>
  <c r="AP169"/>
  <c r="AO82"/>
  <c r="AP234"/>
  <c r="AO203"/>
  <c r="AP200"/>
  <c r="AP110"/>
  <c r="AN63"/>
  <c r="AP218"/>
  <c r="AP163"/>
  <c r="AO166"/>
  <c r="AO165" s="1"/>
  <c r="AP87"/>
  <c r="AM199" i="48"/>
  <c r="AJ82"/>
  <c r="AP80"/>
  <c r="AO81"/>
  <c r="AP87"/>
  <c r="AO62"/>
  <c r="AP61"/>
  <c r="AP68"/>
  <c r="AP110"/>
  <c r="AO145"/>
  <c r="AP142"/>
  <c r="AO146"/>
  <c r="AP143"/>
  <c r="AP148"/>
  <c r="AN202"/>
  <c r="AI199"/>
  <c r="AP240"/>
  <c r="AP201"/>
  <c r="AO204"/>
  <c r="AJ199"/>
  <c r="AP200"/>
  <c r="AO203"/>
  <c r="AP129"/>
  <c r="AN82"/>
  <c r="AJ63"/>
  <c r="AO166"/>
  <c r="AP163"/>
  <c r="AO167"/>
  <c r="AP164"/>
  <c r="AP169"/>
  <c r="AP217"/>
  <c r="AP218"/>
  <c r="AP222"/>
  <c r="AN63"/>
  <c r="AP235"/>
  <c r="AP234"/>
  <c r="AD43" i="40"/>
  <c r="AD27"/>
  <c r="AF27"/>
  <c r="AF43"/>
  <c r="AD47"/>
  <c r="AD31"/>
  <c r="AE31"/>
  <c r="AE47"/>
  <c r="AF31"/>
  <c r="AF47"/>
  <c r="AE27"/>
  <c r="AE43"/>
  <c r="AJ165" i="44"/>
  <c r="AN165"/>
  <c r="AP163"/>
  <c r="AO166"/>
  <c r="AO188" s="1"/>
  <c r="AP169"/>
  <c r="AP164"/>
  <c r="AO167"/>
  <c r="AO189" s="1"/>
  <c r="AP240"/>
  <c r="AP222"/>
  <c r="AV205"/>
  <c r="AQ148"/>
  <c r="AQ129"/>
  <c r="AP110"/>
  <c r="AP87"/>
  <c r="AJ67" i="45"/>
  <c r="G2" i="21"/>
  <c r="F2" i="9"/>
  <c r="F2" i="45"/>
  <c r="F2" i="11"/>
  <c r="AP218" i="44"/>
  <c r="AO95" i="45"/>
  <c r="AP217" i="44"/>
  <c r="AO86" i="45"/>
  <c r="AZ27" i="41"/>
  <c r="AZ33" s="1"/>
  <c r="F43" i="39" s="1"/>
  <c r="AN202" i="44"/>
  <c r="AN199" s="1"/>
  <c r="AN67" i="45"/>
  <c r="AZ144" i="44"/>
  <c r="AZ187" s="1"/>
  <c r="AM144"/>
  <c r="AM187" s="1"/>
  <c r="AK144"/>
  <c r="AK187" s="1"/>
  <c r="AG144"/>
  <c r="AG187" s="1"/>
  <c r="AG184" s="1"/>
  <c r="AN144"/>
  <c r="AL144"/>
  <c r="AL187" s="1"/>
  <c r="AL184" s="1"/>
  <c r="AH144"/>
  <c r="AH187" s="1"/>
  <c r="AI144"/>
  <c r="AI187" s="1"/>
  <c r="AI184" s="1"/>
  <c r="AJ144"/>
  <c r="AJ187" s="1"/>
  <c r="AP235"/>
  <c r="AP96" i="45" s="1"/>
  <c r="AP234" i="44"/>
  <c r="AP87" i="45" s="1"/>
  <c r="AP200" i="44"/>
  <c r="AP85" i="45" s="1"/>
  <c r="AO203" i="44"/>
  <c r="AQ201"/>
  <c r="AQ94" i="45" s="1"/>
  <c r="AP204" i="44"/>
  <c r="AP76" i="45" s="1"/>
  <c r="AP146" i="44"/>
  <c r="AQ143"/>
  <c r="AP145"/>
  <c r="AQ142"/>
  <c r="AO63"/>
  <c r="AO89" i="45" s="1"/>
  <c r="AO82" i="44"/>
  <c r="AO90" i="45" s="1"/>
  <c r="AP62" i="44"/>
  <c r="AP80" i="45" s="1"/>
  <c r="AQ61" i="44"/>
  <c r="AQ80"/>
  <c r="AP81"/>
  <c r="AP81" i="45" s="1"/>
  <c r="AO144" i="44"/>
  <c r="AD42" i="38"/>
  <c r="AF42" s="1"/>
  <c r="AZ42"/>
  <c r="AE3" i="31"/>
  <c r="AE4"/>
  <c r="AE5"/>
  <c r="AE6"/>
  <c r="AE7"/>
  <c r="AF7"/>
  <c r="AE8"/>
  <c r="AE9"/>
  <c r="AE10"/>
  <c r="AE11"/>
  <c r="AE12"/>
  <c r="AE13"/>
  <c r="AE14"/>
  <c r="AE15"/>
  <c r="AE16"/>
  <c r="AE17"/>
  <c r="AD20"/>
  <c r="AK20"/>
  <c r="AK21" s="1"/>
  <c r="AZ20"/>
  <c r="AZ21" s="1"/>
  <c r="AD25"/>
  <c r="AK25"/>
  <c r="AK27" s="1"/>
  <c r="AZ25"/>
  <c r="AZ27" s="1"/>
  <c r="AK26"/>
  <c r="AZ26"/>
  <c r="AD30"/>
  <c r="AC30" s="1"/>
  <c r="AK30"/>
  <c r="AZ30"/>
  <c r="AK31"/>
  <c r="AD32"/>
  <c r="AC32" s="1"/>
  <c r="AK32"/>
  <c r="AZ32"/>
  <c r="AD35"/>
  <c r="AK35"/>
  <c r="AZ35"/>
  <c r="AZ37" s="1"/>
  <c r="AK37"/>
  <c r="AD40"/>
  <c r="AC40" s="1"/>
  <c r="AK40"/>
  <c r="AZ40"/>
  <c r="AK41"/>
  <c r="AD42"/>
  <c r="AC42" s="1"/>
  <c r="AK42"/>
  <c r="AZ42"/>
  <c r="AD45"/>
  <c r="AK45"/>
  <c r="AZ45"/>
  <c r="AZ47" s="1"/>
  <c r="AK47"/>
  <c r="AD50"/>
  <c r="AC50" s="1"/>
  <c r="AK50"/>
  <c r="AZ50"/>
  <c r="AK51"/>
  <c r="AD52"/>
  <c r="AC52" s="1"/>
  <c r="AK52"/>
  <c r="AZ52"/>
  <c r="AD55"/>
  <c r="AK55"/>
  <c r="AK57" s="1"/>
  <c r="AZ55"/>
  <c r="AK56"/>
  <c r="AZ57"/>
  <c r="AD60"/>
  <c r="AK60"/>
  <c r="AK62" s="1"/>
  <c r="AZ60"/>
  <c r="AZ61" s="1"/>
  <c r="AD65"/>
  <c r="AC65" s="1"/>
  <c r="AK65"/>
  <c r="AZ65"/>
  <c r="AK66"/>
  <c r="AD67"/>
  <c r="AC67" s="1"/>
  <c r="AK67"/>
  <c r="AZ67"/>
  <c r="AD70"/>
  <c r="AK70"/>
  <c r="AZ70"/>
  <c r="AZ72" s="1"/>
  <c r="AK72"/>
  <c r="AD73"/>
  <c r="AC73" s="1"/>
  <c r="AK73"/>
  <c r="AZ73"/>
  <c r="AE74"/>
  <c r="AF74"/>
  <c r="AE75"/>
  <c r="AE76"/>
  <c r="AE77"/>
  <c r="AE78"/>
  <c r="AF78"/>
  <c r="AE79"/>
  <c r="AE80"/>
  <c r="AE81"/>
  <c r="AE82"/>
  <c r="AE83"/>
  <c r="AE84"/>
  <c r="AF84"/>
  <c r="AE85"/>
  <c r="AF85"/>
  <c r="AE86"/>
  <c r="AE87"/>
  <c r="AE88"/>
  <c r="AF88"/>
  <c r="AE89"/>
  <c r="AE90"/>
  <c r="AE91"/>
  <c r="AF91"/>
  <c r="AE92"/>
  <c r="AE93"/>
  <c r="AE94"/>
  <c r="AE95"/>
  <c r="AE96"/>
  <c r="AE97"/>
  <c r="AE98"/>
  <c r="AE99"/>
  <c r="AF99"/>
  <c r="AE100"/>
  <c r="AF100"/>
  <c r="AE101"/>
  <c r="AE102"/>
  <c r="AE103"/>
  <c r="AE3" i="30"/>
  <c r="AE4"/>
  <c r="AE5"/>
  <c r="AE6"/>
  <c r="AE7"/>
  <c r="AE8"/>
  <c r="AE9"/>
  <c r="AF9" s="1"/>
  <c r="AG9" s="1"/>
  <c r="AH9" s="1"/>
  <c r="AI9" s="1"/>
  <c r="AJ9" s="1"/>
  <c r="AK9" s="1"/>
  <c r="AL9" s="1"/>
  <c r="AM9" s="1"/>
  <c r="AN9" s="1"/>
  <c r="AO9" s="1"/>
  <c r="AP9" s="1"/>
  <c r="AQ9" s="1"/>
  <c r="AR9" s="1"/>
  <c r="AS9" s="1"/>
  <c r="AT9" s="1"/>
  <c r="AU9" s="1"/>
  <c r="AV9" s="1"/>
  <c r="AW9" s="1"/>
  <c r="AX9" s="1"/>
  <c r="AY9" s="1"/>
  <c r="AZ9" s="1"/>
  <c r="AE10"/>
  <c r="AE11"/>
  <c r="AF11"/>
  <c r="AG11" s="1"/>
  <c r="AH11" s="1"/>
  <c r="AI11" s="1"/>
  <c r="AJ11" s="1"/>
  <c r="AK11" s="1"/>
  <c r="AL11" s="1"/>
  <c r="AM11" s="1"/>
  <c r="AN11" s="1"/>
  <c r="AO11" s="1"/>
  <c r="AP11" s="1"/>
  <c r="AQ11" s="1"/>
  <c r="AR11" s="1"/>
  <c r="AS11" s="1"/>
  <c r="AT11" s="1"/>
  <c r="AU11" s="1"/>
  <c r="AV11" s="1"/>
  <c r="AW11" s="1"/>
  <c r="AX11" s="1"/>
  <c r="AY11" s="1"/>
  <c r="AZ11" s="1"/>
  <c r="AE12"/>
  <c r="AF12"/>
  <c r="AG12" s="1"/>
  <c r="AH12" s="1"/>
  <c r="AI12" s="1"/>
  <c r="AJ12" s="1"/>
  <c r="AK12" s="1"/>
  <c r="AL12" s="1"/>
  <c r="AM12" s="1"/>
  <c r="AN12" s="1"/>
  <c r="AO12" s="1"/>
  <c r="AP12" s="1"/>
  <c r="AQ12" s="1"/>
  <c r="AR12" s="1"/>
  <c r="AS12" s="1"/>
  <c r="AT12" s="1"/>
  <c r="AU12" s="1"/>
  <c r="AV12" s="1"/>
  <c r="AW12" s="1"/>
  <c r="AX12" s="1"/>
  <c r="AY12" s="1"/>
  <c r="AZ12" s="1"/>
  <c r="AE13"/>
  <c r="AF13"/>
  <c r="AG13" s="1"/>
  <c r="AH13" s="1"/>
  <c r="AI13" s="1"/>
  <c r="AJ13" s="1"/>
  <c r="AK13" s="1"/>
  <c r="AL13" s="1"/>
  <c r="AM13" s="1"/>
  <c r="AN13" s="1"/>
  <c r="AO13" s="1"/>
  <c r="AP13" s="1"/>
  <c r="AQ13" s="1"/>
  <c r="AR13" s="1"/>
  <c r="AS13" s="1"/>
  <c r="AT13" s="1"/>
  <c r="AU13" s="1"/>
  <c r="AV13" s="1"/>
  <c r="AW13" s="1"/>
  <c r="AX13" s="1"/>
  <c r="AY13" s="1"/>
  <c r="AZ13" s="1"/>
  <c r="AE14"/>
  <c r="AF14"/>
  <c r="AG14" s="1"/>
  <c r="AH14" s="1"/>
  <c r="AI14" s="1"/>
  <c r="AJ14" s="1"/>
  <c r="AK14" s="1"/>
  <c r="AL14" s="1"/>
  <c r="AM14" s="1"/>
  <c r="AN14" s="1"/>
  <c r="AO14" s="1"/>
  <c r="AP14" s="1"/>
  <c r="AQ14" s="1"/>
  <c r="AR14" s="1"/>
  <c r="AS14" s="1"/>
  <c r="AT14" s="1"/>
  <c r="AU14" s="1"/>
  <c r="AV14" s="1"/>
  <c r="AW14" s="1"/>
  <c r="AX14" s="1"/>
  <c r="AY14" s="1"/>
  <c r="AZ14" s="1"/>
  <c r="AE15"/>
  <c r="AF15"/>
  <c r="AG15" s="1"/>
  <c r="AH15" s="1"/>
  <c r="AI15" s="1"/>
  <c r="AJ15" s="1"/>
  <c r="AK15" s="1"/>
  <c r="AL15" s="1"/>
  <c r="AM15" s="1"/>
  <c r="AN15" s="1"/>
  <c r="AO15" s="1"/>
  <c r="AP15" s="1"/>
  <c r="AQ15" s="1"/>
  <c r="AR15" s="1"/>
  <c r="AS15" s="1"/>
  <c r="AT15" s="1"/>
  <c r="AU15" s="1"/>
  <c r="AV15" s="1"/>
  <c r="AW15" s="1"/>
  <c r="AX15" s="1"/>
  <c r="AY15" s="1"/>
  <c r="AZ15" s="1"/>
  <c r="AE16"/>
  <c r="AF16" s="1"/>
  <c r="AG16" s="1"/>
  <c r="AH16" s="1"/>
  <c r="AI16" s="1"/>
  <c r="AJ16" s="1"/>
  <c r="AK16" s="1"/>
  <c r="AL16" s="1"/>
  <c r="AM16" s="1"/>
  <c r="AN16" s="1"/>
  <c r="AO16" s="1"/>
  <c r="AP16" s="1"/>
  <c r="AQ16" s="1"/>
  <c r="AR16" s="1"/>
  <c r="AS16" s="1"/>
  <c r="AT16" s="1"/>
  <c r="AU16" s="1"/>
  <c r="AV16" s="1"/>
  <c r="AW16" s="1"/>
  <c r="AX16" s="1"/>
  <c r="AY16" s="1"/>
  <c r="AZ16" s="1"/>
  <c r="AE17"/>
  <c r="AF17" s="1"/>
  <c r="AG17" s="1"/>
  <c r="AH17" s="1"/>
  <c r="AI17" s="1"/>
  <c r="AJ17" s="1"/>
  <c r="AK17" s="1"/>
  <c r="AL17" s="1"/>
  <c r="AM17" s="1"/>
  <c r="AN17" s="1"/>
  <c r="AO17" s="1"/>
  <c r="AP17" s="1"/>
  <c r="AQ17" s="1"/>
  <c r="AR17" s="1"/>
  <c r="AS17" s="1"/>
  <c r="AT17" s="1"/>
  <c r="AU17" s="1"/>
  <c r="AV17" s="1"/>
  <c r="AW17" s="1"/>
  <c r="AX17" s="1"/>
  <c r="AY17" s="1"/>
  <c r="AZ17" s="1"/>
  <c r="AD20"/>
  <c r="AD22" s="1"/>
  <c r="AC22" s="1"/>
  <c r="AK20"/>
  <c r="AK22" s="1"/>
  <c r="AZ20"/>
  <c r="AZ21" s="1"/>
  <c r="AZ22"/>
  <c r="AD25"/>
  <c r="AK25"/>
  <c r="AK27" s="1"/>
  <c r="AZ25"/>
  <c r="AZ27" s="1"/>
  <c r="AK26"/>
  <c r="AZ26"/>
  <c r="AD30"/>
  <c r="AK30"/>
  <c r="AK32" s="1"/>
  <c r="AZ30"/>
  <c r="AZ31" s="1"/>
  <c r="AD35"/>
  <c r="AK35"/>
  <c r="AK33" s="1"/>
  <c r="AZ35"/>
  <c r="AZ33" s="1"/>
  <c r="AK36"/>
  <c r="AD37"/>
  <c r="AK37"/>
  <c r="AZ37"/>
  <c r="AD40"/>
  <c r="AK40"/>
  <c r="AK38" s="1"/>
  <c r="AZ40"/>
  <c r="AZ38" s="1"/>
  <c r="AK42"/>
  <c r="AD45"/>
  <c r="AK45"/>
  <c r="AK43" s="1"/>
  <c r="AZ45"/>
  <c r="AZ43" s="1"/>
  <c r="AK46"/>
  <c r="AD47"/>
  <c r="AK47"/>
  <c r="AZ47"/>
  <c r="AD50"/>
  <c r="AK50"/>
  <c r="AK48" s="1"/>
  <c r="AZ50"/>
  <c r="AZ48" s="1"/>
  <c r="AD55"/>
  <c r="AK55"/>
  <c r="AK53" s="1"/>
  <c r="AZ55"/>
  <c r="AZ53" s="1"/>
  <c r="AK56"/>
  <c r="AD57"/>
  <c r="AK57"/>
  <c r="AZ57"/>
  <c r="AD60"/>
  <c r="AK60"/>
  <c r="AK59" s="1"/>
  <c r="AZ60"/>
  <c r="AZ58" s="1"/>
  <c r="AK62"/>
  <c r="AD65"/>
  <c r="AK65"/>
  <c r="AK63" s="1"/>
  <c r="AZ65"/>
  <c r="AZ64" s="1"/>
  <c r="AK66"/>
  <c r="AD67"/>
  <c r="AK67"/>
  <c r="AZ67"/>
  <c r="AD70"/>
  <c r="AK70"/>
  <c r="AK69" s="1"/>
  <c r="AZ70"/>
  <c r="AZ68" s="1"/>
  <c r="AZ71" s="1"/>
  <c r="AD73"/>
  <c r="AE74"/>
  <c r="AF74" s="1"/>
  <c r="AE75"/>
  <c r="AF75" s="1"/>
  <c r="AE76"/>
  <c r="AF76"/>
  <c r="AE77"/>
  <c r="AF77" s="1"/>
  <c r="AE78"/>
  <c r="AF78" s="1"/>
  <c r="AE79"/>
  <c r="AF79" s="1"/>
  <c r="AE80"/>
  <c r="AF80"/>
  <c r="AE81"/>
  <c r="AF81" s="1"/>
  <c r="AE82"/>
  <c r="AF82" s="1"/>
  <c r="AE83"/>
  <c r="AF83" s="1"/>
  <c r="AE84"/>
  <c r="AF84"/>
  <c r="AE85"/>
  <c r="AF85" s="1"/>
  <c r="AE86"/>
  <c r="AF86" s="1"/>
  <c r="AE87"/>
  <c r="AF87" s="1"/>
  <c r="AE88"/>
  <c r="AF88"/>
  <c r="AE89"/>
  <c r="AF89" s="1"/>
  <c r="AE90"/>
  <c r="AF90" s="1"/>
  <c r="AE91"/>
  <c r="AF91" s="1"/>
  <c r="AE92"/>
  <c r="AF92"/>
  <c r="AE93"/>
  <c r="AF93" s="1"/>
  <c r="AE94"/>
  <c r="AF94" s="1"/>
  <c r="AE95"/>
  <c r="AF95" s="1"/>
  <c r="AE96"/>
  <c r="AF96"/>
  <c r="AE97"/>
  <c r="AF97" s="1"/>
  <c r="AE98"/>
  <c r="AF98" s="1"/>
  <c r="AE99"/>
  <c r="AF99" s="1"/>
  <c r="AE100"/>
  <c r="AF100"/>
  <c r="AE101"/>
  <c r="AF101" s="1"/>
  <c r="AE102"/>
  <c r="AF102" s="1"/>
  <c r="AE103"/>
  <c r="AF103"/>
  <c r="AD20" i="24"/>
  <c r="AE3" i="25"/>
  <c r="AF3" s="1"/>
  <c r="AG3" s="1"/>
  <c r="AH3" s="1"/>
  <c r="AI3" s="1"/>
  <c r="AJ3" s="1"/>
  <c r="AK3" s="1"/>
  <c r="AL3" s="1"/>
  <c r="AM3" s="1"/>
  <c r="AN3" s="1"/>
  <c r="AO3" s="1"/>
  <c r="AP3" s="1"/>
  <c r="AQ3" s="1"/>
  <c r="AR3" s="1"/>
  <c r="AS3" s="1"/>
  <c r="AT3" s="1"/>
  <c r="AU3" s="1"/>
  <c r="AV3" s="1"/>
  <c r="AW3" s="1"/>
  <c r="AX3" s="1"/>
  <c r="AY3" s="1"/>
  <c r="AZ3" s="1"/>
  <c r="AE4"/>
  <c r="AF4" s="1"/>
  <c r="AG4" s="1"/>
  <c r="AH4" s="1"/>
  <c r="AI4" s="1"/>
  <c r="AJ4" s="1"/>
  <c r="AK4" s="1"/>
  <c r="AL4" s="1"/>
  <c r="AM4" s="1"/>
  <c r="AN4" s="1"/>
  <c r="AO4" s="1"/>
  <c r="AP4" s="1"/>
  <c r="AQ4" s="1"/>
  <c r="AR4" s="1"/>
  <c r="AS4" s="1"/>
  <c r="AT4" s="1"/>
  <c r="AU4" s="1"/>
  <c r="AV4" s="1"/>
  <c r="AW4" s="1"/>
  <c r="AX4" s="1"/>
  <c r="AY4" s="1"/>
  <c r="AZ4" s="1"/>
  <c r="AE5"/>
  <c r="AF5" s="1"/>
  <c r="AG5" s="1"/>
  <c r="AH5" s="1"/>
  <c r="AI5" s="1"/>
  <c r="AJ5" s="1"/>
  <c r="AK5" s="1"/>
  <c r="AL5" s="1"/>
  <c r="AM5" s="1"/>
  <c r="AN5" s="1"/>
  <c r="AO5" s="1"/>
  <c r="AP5" s="1"/>
  <c r="AQ5" s="1"/>
  <c r="AR5" s="1"/>
  <c r="AS5" s="1"/>
  <c r="AT5" s="1"/>
  <c r="AU5" s="1"/>
  <c r="AV5" s="1"/>
  <c r="AW5" s="1"/>
  <c r="AX5" s="1"/>
  <c r="AY5" s="1"/>
  <c r="AZ5" s="1"/>
  <c r="AE6"/>
  <c r="AF6" s="1"/>
  <c r="AG6" s="1"/>
  <c r="AH6" s="1"/>
  <c r="AI6" s="1"/>
  <c r="AJ6" s="1"/>
  <c r="AK6" s="1"/>
  <c r="AL6" s="1"/>
  <c r="AM6" s="1"/>
  <c r="AN6" s="1"/>
  <c r="AO6" s="1"/>
  <c r="AP6" s="1"/>
  <c r="AQ6" s="1"/>
  <c r="AR6" s="1"/>
  <c r="AS6" s="1"/>
  <c r="AT6" s="1"/>
  <c r="AU6" s="1"/>
  <c r="AV6" s="1"/>
  <c r="AW6" s="1"/>
  <c r="AX6" s="1"/>
  <c r="AY6" s="1"/>
  <c r="AZ6" s="1"/>
  <c r="AE7"/>
  <c r="AF7" s="1"/>
  <c r="AG7" s="1"/>
  <c r="AH7" s="1"/>
  <c r="AI7" s="1"/>
  <c r="AJ7" s="1"/>
  <c r="AK7" s="1"/>
  <c r="AL7" s="1"/>
  <c r="AM7" s="1"/>
  <c r="AN7" s="1"/>
  <c r="AO7" s="1"/>
  <c r="AP7" s="1"/>
  <c r="AQ7" s="1"/>
  <c r="AR7" s="1"/>
  <c r="AS7" s="1"/>
  <c r="AT7" s="1"/>
  <c r="AU7" s="1"/>
  <c r="AV7" s="1"/>
  <c r="AW7" s="1"/>
  <c r="AX7" s="1"/>
  <c r="AY7" s="1"/>
  <c r="AZ7" s="1"/>
  <c r="AE8"/>
  <c r="AF8" s="1"/>
  <c r="AG8" s="1"/>
  <c r="AH8" s="1"/>
  <c r="AI8" s="1"/>
  <c r="AJ8" s="1"/>
  <c r="AK8" s="1"/>
  <c r="AL8" s="1"/>
  <c r="AM8" s="1"/>
  <c r="AN8" s="1"/>
  <c r="AO8" s="1"/>
  <c r="AP8" s="1"/>
  <c r="AQ8" s="1"/>
  <c r="AR8" s="1"/>
  <c r="AS8" s="1"/>
  <c r="AT8" s="1"/>
  <c r="AU8" s="1"/>
  <c r="AV8" s="1"/>
  <c r="AW8" s="1"/>
  <c r="AX8" s="1"/>
  <c r="AY8" s="1"/>
  <c r="AZ8" s="1"/>
  <c r="AE9"/>
  <c r="AF9" s="1"/>
  <c r="AG9" s="1"/>
  <c r="AH9" s="1"/>
  <c r="AI9" s="1"/>
  <c r="AJ9" s="1"/>
  <c r="AK9" s="1"/>
  <c r="AL9" s="1"/>
  <c r="AM9" s="1"/>
  <c r="AN9" s="1"/>
  <c r="AO9" s="1"/>
  <c r="AP9" s="1"/>
  <c r="AQ9" s="1"/>
  <c r="AR9" s="1"/>
  <c r="AS9" s="1"/>
  <c r="AT9" s="1"/>
  <c r="AU9" s="1"/>
  <c r="AV9" s="1"/>
  <c r="AW9" s="1"/>
  <c r="AX9" s="1"/>
  <c r="AY9" s="1"/>
  <c r="AZ9" s="1"/>
  <c r="AE10"/>
  <c r="AF10" s="1"/>
  <c r="AG10" s="1"/>
  <c r="AH10" s="1"/>
  <c r="AI10" s="1"/>
  <c r="AJ10" s="1"/>
  <c r="AK10" s="1"/>
  <c r="AL10" s="1"/>
  <c r="AM10" s="1"/>
  <c r="AN10" s="1"/>
  <c r="AO10" s="1"/>
  <c r="AP10" s="1"/>
  <c r="AQ10" s="1"/>
  <c r="AR10" s="1"/>
  <c r="AS10" s="1"/>
  <c r="AT10" s="1"/>
  <c r="AU10" s="1"/>
  <c r="AV10" s="1"/>
  <c r="AW10" s="1"/>
  <c r="AX10" s="1"/>
  <c r="AY10" s="1"/>
  <c r="AZ10" s="1"/>
  <c r="AE11"/>
  <c r="AF11" s="1"/>
  <c r="AG11" s="1"/>
  <c r="AH11" s="1"/>
  <c r="AI11" s="1"/>
  <c r="AJ11" s="1"/>
  <c r="AK11" s="1"/>
  <c r="AL11" s="1"/>
  <c r="AM11" s="1"/>
  <c r="AN11" s="1"/>
  <c r="AO11" s="1"/>
  <c r="AP11" s="1"/>
  <c r="AQ11" s="1"/>
  <c r="AR11" s="1"/>
  <c r="AS11" s="1"/>
  <c r="AT11" s="1"/>
  <c r="AU11" s="1"/>
  <c r="AV11" s="1"/>
  <c r="AW11" s="1"/>
  <c r="AX11" s="1"/>
  <c r="AY11" s="1"/>
  <c r="AZ11" s="1"/>
  <c r="AE12"/>
  <c r="AF12" s="1"/>
  <c r="AG12" s="1"/>
  <c r="AH12" s="1"/>
  <c r="AI12" s="1"/>
  <c r="AJ12" s="1"/>
  <c r="AK12" s="1"/>
  <c r="AL12" s="1"/>
  <c r="AM12" s="1"/>
  <c r="AN12" s="1"/>
  <c r="AO12" s="1"/>
  <c r="AP12" s="1"/>
  <c r="AQ12" s="1"/>
  <c r="AR12" s="1"/>
  <c r="AS12" s="1"/>
  <c r="AT12" s="1"/>
  <c r="AU12" s="1"/>
  <c r="AV12" s="1"/>
  <c r="AW12" s="1"/>
  <c r="AX12" s="1"/>
  <c r="AY12" s="1"/>
  <c r="AZ12" s="1"/>
  <c r="AE13"/>
  <c r="AF13" s="1"/>
  <c r="AG13" s="1"/>
  <c r="AH13" s="1"/>
  <c r="AI13" s="1"/>
  <c r="AJ13" s="1"/>
  <c r="AK13" s="1"/>
  <c r="AL13" s="1"/>
  <c r="AM13" s="1"/>
  <c r="AN13" s="1"/>
  <c r="AO13" s="1"/>
  <c r="AP13" s="1"/>
  <c r="AQ13" s="1"/>
  <c r="AR13" s="1"/>
  <c r="AS13" s="1"/>
  <c r="AT13" s="1"/>
  <c r="AU13" s="1"/>
  <c r="AV13" s="1"/>
  <c r="AW13" s="1"/>
  <c r="AX13" s="1"/>
  <c r="AY13" s="1"/>
  <c r="AZ13" s="1"/>
  <c r="AE14"/>
  <c r="AF14" s="1"/>
  <c r="AG14" s="1"/>
  <c r="AH14" s="1"/>
  <c r="AI14" s="1"/>
  <c r="AJ14" s="1"/>
  <c r="AK14" s="1"/>
  <c r="AL14" s="1"/>
  <c r="AM14" s="1"/>
  <c r="AN14" s="1"/>
  <c r="AO14" s="1"/>
  <c r="AP14" s="1"/>
  <c r="AQ14" s="1"/>
  <c r="AR14" s="1"/>
  <c r="AS14" s="1"/>
  <c r="AT14" s="1"/>
  <c r="AU14" s="1"/>
  <c r="AV14" s="1"/>
  <c r="AW14" s="1"/>
  <c r="AX14" s="1"/>
  <c r="AY14" s="1"/>
  <c r="AZ14" s="1"/>
  <c r="AE15"/>
  <c r="AF15" s="1"/>
  <c r="AG15" s="1"/>
  <c r="AH15" s="1"/>
  <c r="AI15" s="1"/>
  <c r="AJ15" s="1"/>
  <c r="AK15" s="1"/>
  <c r="AL15" s="1"/>
  <c r="AM15" s="1"/>
  <c r="AN15" s="1"/>
  <c r="AO15" s="1"/>
  <c r="AP15" s="1"/>
  <c r="AQ15" s="1"/>
  <c r="AR15" s="1"/>
  <c r="AS15" s="1"/>
  <c r="AT15" s="1"/>
  <c r="AU15" s="1"/>
  <c r="AV15" s="1"/>
  <c r="AW15" s="1"/>
  <c r="AX15" s="1"/>
  <c r="AY15" s="1"/>
  <c r="AZ15" s="1"/>
  <c r="AE16"/>
  <c r="AF16" s="1"/>
  <c r="AG16" s="1"/>
  <c r="AH16" s="1"/>
  <c r="AI16" s="1"/>
  <c r="AJ16" s="1"/>
  <c r="AK16" s="1"/>
  <c r="AL16" s="1"/>
  <c r="AM16" s="1"/>
  <c r="AN16" s="1"/>
  <c r="AO16" s="1"/>
  <c r="AP16" s="1"/>
  <c r="AQ16" s="1"/>
  <c r="AR16" s="1"/>
  <c r="AS16" s="1"/>
  <c r="AT16" s="1"/>
  <c r="AU16" s="1"/>
  <c r="AV16" s="1"/>
  <c r="AW16" s="1"/>
  <c r="AX16" s="1"/>
  <c r="AY16" s="1"/>
  <c r="AZ16" s="1"/>
  <c r="AE17"/>
  <c r="AF17" s="1"/>
  <c r="AG17" s="1"/>
  <c r="AH17" s="1"/>
  <c r="AI17" s="1"/>
  <c r="AJ17" s="1"/>
  <c r="AK17" s="1"/>
  <c r="AL17" s="1"/>
  <c r="AM17" s="1"/>
  <c r="AN17" s="1"/>
  <c r="AO17" s="1"/>
  <c r="AP17" s="1"/>
  <c r="AQ17" s="1"/>
  <c r="AR17" s="1"/>
  <c r="AS17" s="1"/>
  <c r="AT17" s="1"/>
  <c r="AU17" s="1"/>
  <c r="AV17" s="1"/>
  <c r="AW17" s="1"/>
  <c r="AX17" s="1"/>
  <c r="AY17" s="1"/>
  <c r="AZ17" s="1"/>
  <c r="AD20"/>
  <c r="AC20" s="1"/>
  <c r="AZ20"/>
  <c r="AD21"/>
  <c r="AC21" s="1"/>
  <c r="AZ21"/>
  <c r="AD22"/>
  <c r="AC22" s="1"/>
  <c r="AZ22"/>
  <c r="AD25"/>
  <c r="AZ25"/>
  <c r="AZ26" s="1"/>
  <c r="AD26"/>
  <c r="AC26" s="1"/>
  <c r="AD30"/>
  <c r="AC30" s="1"/>
  <c r="AZ30"/>
  <c r="AD32"/>
  <c r="AC32" s="1"/>
  <c r="AZ32"/>
  <c r="AD35"/>
  <c r="AZ35"/>
  <c r="AZ34" s="1"/>
  <c r="AZ37"/>
  <c r="AD40"/>
  <c r="AC40" s="1"/>
  <c r="AZ40"/>
  <c r="AD42"/>
  <c r="AC42" s="1"/>
  <c r="AZ42"/>
  <c r="AD45"/>
  <c r="AZ45"/>
  <c r="AZ44" s="1"/>
  <c r="AD50"/>
  <c r="AC50" s="1"/>
  <c r="AZ50"/>
  <c r="AD52"/>
  <c r="AC52" s="1"/>
  <c r="AD55"/>
  <c r="AZ55"/>
  <c r="AZ54" s="1"/>
  <c r="AD60"/>
  <c r="AC60" s="1"/>
  <c r="AZ60"/>
  <c r="AD62"/>
  <c r="AC62" s="1"/>
  <c r="AZ62"/>
  <c r="AD65"/>
  <c r="AZ65"/>
  <c r="AZ64" s="1"/>
  <c r="AD70"/>
  <c r="AC70" s="1"/>
  <c r="AZ70"/>
  <c r="AD72"/>
  <c r="AZ72"/>
  <c r="AE74"/>
  <c r="AF74" s="1"/>
  <c r="AE75"/>
  <c r="AF75"/>
  <c r="AE76"/>
  <c r="AF76" s="1"/>
  <c r="AE77"/>
  <c r="AF77"/>
  <c r="AE78"/>
  <c r="AF78" s="1"/>
  <c r="AE79"/>
  <c r="AF79"/>
  <c r="AE80"/>
  <c r="AF80" s="1"/>
  <c r="AE81"/>
  <c r="AF81"/>
  <c r="AE82"/>
  <c r="AF82" s="1"/>
  <c r="AE83"/>
  <c r="AF83"/>
  <c r="AE84"/>
  <c r="AF84" s="1"/>
  <c r="AE85"/>
  <c r="AF85"/>
  <c r="AE86"/>
  <c r="AF86" s="1"/>
  <c r="AE87"/>
  <c r="AF87"/>
  <c r="AE88"/>
  <c r="AF88" s="1"/>
  <c r="AE89"/>
  <c r="AF89"/>
  <c r="AE90"/>
  <c r="AF90" s="1"/>
  <c r="AE91"/>
  <c r="AF91"/>
  <c r="AE92"/>
  <c r="AF92" s="1"/>
  <c r="AE93"/>
  <c r="AF93"/>
  <c r="AE94"/>
  <c r="AF94" s="1"/>
  <c r="AE95"/>
  <c r="AF95"/>
  <c r="AE96"/>
  <c r="AF96" s="1"/>
  <c r="AE97"/>
  <c r="AF97"/>
  <c r="AE98"/>
  <c r="AF98" s="1"/>
  <c r="AE99"/>
  <c r="AF99"/>
  <c r="AE100"/>
  <c r="AF100" s="1"/>
  <c r="AE101"/>
  <c r="AF101"/>
  <c r="AE102"/>
  <c r="AF102" s="1"/>
  <c r="AE103"/>
  <c r="AF103"/>
  <c r="AE3" i="24"/>
  <c r="AF3" s="1"/>
  <c r="AG3" s="1"/>
  <c r="AH3" s="1"/>
  <c r="AI3" s="1"/>
  <c r="AJ3" s="1"/>
  <c r="AK3" s="1"/>
  <c r="AL3" s="1"/>
  <c r="AM3" s="1"/>
  <c r="AN3" s="1"/>
  <c r="AO3" s="1"/>
  <c r="AP3" s="1"/>
  <c r="AQ3" s="1"/>
  <c r="AR3" s="1"/>
  <c r="AS3" s="1"/>
  <c r="AT3" s="1"/>
  <c r="AU3" s="1"/>
  <c r="AV3" s="1"/>
  <c r="AW3" s="1"/>
  <c r="AX3" s="1"/>
  <c r="AY3" s="1"/>
  <c r="AZ3" s="1"/>
  <c r="AE4"/>
  <c r="AF4" s="1"/>
  <c r="AG4" s="1"/>
  <c r="AH4" s="1"/>
  <c r="AI4" s="1"/>
  <c r="AJ4" s="1"/>
  <c r="AK4" s="1"/>
  <c r="AL4" s="1"/>
  <c r="AM4" s="1"/>
  <c r="AN4" s="1"/>
  <c r="AO4" s="1"/>
  <c r="AP4" s="1"/>
  <c r="AQ4" s="1"/>
  <c r="AR4" s="1"/>
  <c r="AS4" s="1"/>
  <c r="AT4" s="1"/>
  <c r="AU4" s="1"/>
  <c r="AV4" s="1"/>
  <c r="AW4" s="1"/>
  <c r="AX4" s="1"/>
  <c r="AY4" s="1"/>
  <c r="AZ4" s="1"/>
  <c r="AE5"/>
  <c r="AF5" s="1"/>
  <c r="AG5" s="1"/>
  <c r="AH5" s="1"/>
  <c r="AI5" s="1"/>
  <c r="AJ5" s="1"/>
  <c r="AK5" s="1"/>
  <c r="AL5" s="1"/>
  <c r="AM5" s="1"/>
  <c r="AN5" s="1"/>
  <c r="AO5" s="1"/>
  <c r="AP5" s="1"/>
  <c r="AQ5" s="1"/>
  <c r="AR5" s="1"/>
  <c r="AS5" s="1"/>
  <c r="AT5" s="1"/>
  <c r="AU5" s="1"/>
  <c r="AV5" s="1"/>
  <c r="AW5" s="1"/>
  <c r="AX5" s="1"/>
  <c r="AY5" s="1"/>
  <c r="AZ5" s="1"/>
  <c r="AE6"/>
  <c r="AF6" s="1"/>
  <c r="AG6" s="1"/>
  <c r="AH6" s="1"/>
  <c r="AI6" s="1"/>
  <c r="AJ6" s="1"/>
  <c r="AK6" s="1"/>
  <c r="AL6" s="1"/>
  <c r="AM6" s="1"/>
  <c r="AN6" s="1"/>
  <c r="AO6" s="1"/>
  <c r="AP6" s="1"/>
  <c r="AQ6" s="1"/>
  <c r="AR6" s="1"/>
  <c r="AS6" s="1"/>
  <c r="AT6" s="1"/>
  <c r="AU6" s="1"/>
  <c r="AV6" s="1"/>
  <c r="AW6" s="1"/>
  <c r="AX6" s="1"/>
  <c r="AY6" s="1"/>
  <c r="AZ6" s="1"/>
  <c r="AE7"/>
  <c r="AF7" s="1"/>
  <c r="AG7" s="1"/>
  <c r="AH7" s="1"/>
  <c r="AI7" s="1"/>
  <c r="AJ7" s="1"/>
  <c r="AK7" s="1"/>
  <c r="AL7" s="1"/>
  <c r="AM7" s="1"/>
  <c r="AN7" s="1"/>
  <c r="AO7" s="1"/>
  <c r="AP7" s="1"/>
  <c r="AQ7" s="1"/>
  <c r="AR7" s="1"/>
  <c r="AS7" s="1"/>
  <c r="AT7" s="1"/>
  <c r="AU7" s="1"/>
  <c r="AV7" s="1"/>
  <c r="AW7" s="1"/>
  <c r="AX7" s="1"/>
  <c r="AY7" s="1"/>
  <c r="AZ7" s="1"/>
  <c r="AE8"/>
  <c r="AF8" s="1"/>
  <c r="AG8" s="1"/>
  <c r="AH8" s="1"/>
  <c r="AI8" s="1"/>
  <c r="AJ8" s="1"/>
  <c r="AK8" s="1"/>
  <c r="AL8" s="1"/>
  <c r="AM8" s="1"/>
  <c r="AN8" s="1"/>
  <c r="AO8" s="1"/>
  <c r="AP8" s="1"/>
  <c r="AQ8" s="1"/>
  <c r="AR8" s="1"/>
  <c r="AS8" s="1"/>
  <c r="AT8" s="1"/>
  <c r="AU8" s="1"/>
  <c r="AV8" s="1"/>
  <c r="AW8" s="1"/>
  <c r="AX8" s="1"/>
  <c r="AY8" s="1"/>
  <c r="AZ8" s="1"/>
  <c r="AE9"/>
  <c r="AF9" s="1"/>
  <c r="AG9" s="1"/>
  <c r="AH9" s="1"/>
  <c r="AI9" s="1"/>
  <c r="AJ9" s="1"/>
  <c r="AK9" s="1"/>
  <c r="AL9" s="1"/>
  <c r="AM9" s="1"/>
  <c r="AN9" s="1"/>
  <c r="AO9" s="1"/>
  <c r="AP9" s="1"/>
  <c r="AQ9" s="1"/>
  <c r="AR9" s="1"/>
  <c r="AS9" s="1"/>
  <c r="AT9" s="1"/>
  <c r="AU9" s="1"/>
  <c r="AV9" s="1"/>
  <c r="AW9" s="1"/>
  <c r="AX9" s="1"/>
  <c r="AY9" s="1"/>
  <c r="AZ9" s="1"/>
  <c r="AE10"/>
  <c r="AF10" s="1"/>
  <c r="AG10" s="1"/>
  <c r="AH10" s="1"/>
  <c r="AI10" s="1"/>
  <c r="AJ10" s="1"/>
  <c r="AK10" s="1"/>
  <c r="AL10" s="1"/>
  <c r="AM10" s="1"/>
  <c r="AN10" s="1"/>
  <c r="AO10" s="1"/>
  <c r="AP10" s="1"/>
  <c r="AQ10" s="1"/>
  <c r="AR10" s="1"/>
  <c r="AS10" s="1"/>
  <c r="AT10" s="1"/>
  <c r="AU10" s="1"/>
  <c r="AV10" s="1"/>
  <c r="AW10" s="1"/>
  <c r="AX10" s="1"/>
  <c r="AY10" s="1"/>
  <c r="AZ10" s="1"/>
  <c r="AE11"/>
  <c r="AF11" s="1"/>
  <c r="AG11" s="1"/>
  <c r="AH11" s="1"/>
  <c r="AI11" s="1"/>
  <c r="AJ11" s="1"/>
  <c r="AK11" s="1"/>
  <c r="AL11" s="1"/>
  <c r="AM11" s="1"/>
  <c r="AN11" s="1"/>
  <c r="AO11" s="1"/>
  <c r="AP11" s="1"/>
  <c r="AQ11" s="1"/>
  <c r="AR11" s="1"/>
  <c r="AS11" s="1"/>
  <c r="AT11" s="1"/>
  <c r="AU11" s="1"/>
  <c r="AV11" s="1"/>
  <c r="AW11" s="1"/>
  <c r="AX11" s="1"/>
  <c r="AY11" s="1"/>
  <c r="AZ11" s="1"/>
  <c r="AE12"/>
  <c r="AF12" s="1"/>
  <c r="AG12" s="1"/>
  <c r="AH12" s="1"/>
  <c r="AI12" s="1"/>
  <c r="AJ12" s="1"/>
  <c r="AK12" s="1"/>
  <c r="AL12" s="1"/>
  <c r="AM12" s="1"/>
  <c r="AN12" s="1"/>
  <c r="AO12" s="1"/>
  <c r="AP12" s="1"/>
  <c r="AQ12" s="1"/>
  <c r="AR12" s="1"/>
  <c r="AS12" s="1"/>
  <c r="AT12" s="1"/>
  <c r="AU12" s="1"/>
  <c r="AV12" s="1"/>
  <c r="AW12" s="1"/>
  <c r="AX12" s="1"/>
  <c r="AY12" s="1"/>
  <c r="AZ12" s="1"/>
  <c r="AE13"/>
  <c r="AF13" s="1"/>
  <c r="AG13" s="1"/>
  <c r="AH13" s="1"/>
  <c r="AI13" s="1"/>
  <c r="AJ13" s="1"/>
  <c r="AK13" s="1"/>
  <c r="AL13" s="1"/>
  <c r="AM13" s="1"/>
  <c r="AN13" s="1"/>
  <c r="AO13" s="1"/>
  <c r="AP13" s="1"/>
  <c r="AQ13" s="1"/>
  <c r="AR13" s="1"/>
  <c r="AS13" s="1"/>
  <c r="AT13" s="1"/>
  <c r="AU13" s="1"/>
  <c r="AV13" s="1"/>
  <c r="AW13" s="1"/>
  <c r="AX13" s="1"/>
  <c r="AY13" s="1"/>
  <c r="AZ13" s="1"/>
  <c r="AE14"/>
  <c r="AF14" s="1"/>
  <c r="AG14" s="1"/>
  <c r="AH14" s="1"/>
  <c r="AI14" s="1"/>
  <c r="AJ14" s="1"/>
  <c r="AK14" s="1"/>
  <c r="AL14" s="1"/>
  <c r="AM14" s="1"/>
  <c r="AN14" s="1"/>
  <c r="AO14" s="1"/>
  <c r="AP14" s="1"/>
  <c r="AQ14" s="1"/>
  <c r="AR14" s="1"/>
  <c r="AS14" s="1"/>
  <c r="AT14" s="1"/>
  <c r="AU14" s="1"/>
  <c r="AV14" s="1"/>
  <c r="AW14" s="1"/>
  <c r="AX14" s="1"/>
  <c r="AY14" s="1"/>
  <c r="AZ14" s="1"/>
  <c r="AE15"/>
  <c r="AF15" s="1"/>
  <c r="AG15" s="1"/>
  <c r="AH15" s="1"/>
  <c r="AI15" s="1"/>
  <c r="AJ15" s="1"/>
  <c r="AK15" s="1"/>
  <c r="AL15" s="1"/>
  <c r="AM15" s="1"/>
  <c r="AN15" s="1"/>
  <c r="AO15" s="1"/>
  <c r="AP15" s="1"/>
  <c r="AQ15" s="1"/>
  <c r="AR15" s="1"/>
  <c r="AS15" s="1"/>
  <c r="AT15" s="1"/>
  <c r="AU15" s="1"/>
  <c r="AV15" s="1"/>
  <c r="AW15" s="1"/>
  <c r="AX15" s="1"/>
  <c r="AY15" s="1"/>
  <c r="AZ15" s="1"/>
  <c r="AE16"/>
  <c r="AF16" s="1"/>
  <c r="AG16" s="1"/>
  <c r="AH16" s="1"/>
  <c r="AI16" s="1"/>
  <c r="AJ16" s="1"/>
  <c r="AK16" s="1"/>
  <c r="AL16" s="1"/>
  <c r="AM16" s="1"/>
  <c r="AN16" s="1"/>
  <c r="AO16" s="1"/>
  <c r="AP16" s="1"/>
  <c r="AQ16" s="1"/>
  <c r="AR16" s="1"/>
  <c r="AS16" s="1"/>
  <c r="AT16" s="1"/>
  <c r="AU16" s="1"/>
  <c r="AV16" s="1"/>
  <c r="AW16" s="1"/>
  <c r="AX16" s="1"/>
  <c r="AY16" s="1"/>
  <c r="AZ16" s="1"/>
  <c r="AE17"/>
  <c r="AF17" s="1"/>
  <c r="AG17" s="1"/>
  <c r="AH17" s="1"/>
  <c r="AI17" s="1"/>
  <c r="AJ17" s="1"/>
  <c r="AK17" s="1"/>
  <c r="AL17" s="1"/>
  <c r="AM17" s="1"/>
  <c r="AN17" s="1"/>
  <c r="AO17" s="1"/>
  <c r="AP17" s="1"/>
  <c r="AQ17" s="1"/>
  <c r="AR17" s="1"/>
  <c r="AS17" s="1"/>
  <c r="AT17" s="1"/>
  <c r="AU17" s="1"/>
  <c r="AV17" s="1"/>
  <c r="AW17" s="1"/>
  <c r="AX17" s="1"/>
  <c r="AY17" s="1"/>
  <c r="AZ17" s="1"/>
  <c r="AZ20"/>
  <c r="AZ18" s="1"/>
  <c r="AD21"/>
  <c r="AZ21"/>
  <c r="AD22"/>
  <c r="AZ22"/>
  <c r="AD25"/>
  <c r="AZ25"/>
  <c r="AZ24" s="1"/>
  <c r="AD26"/>
  <c r="AD30"/>
  <c r="AZ30"/>
  <c r="AZ28" s="1"/>
  <c r="AD35"/>
  <c r="AZ35"/>
  <c r="AZ33" s="1"/>
  <c r="AD37"/>
  <c r="AZ37"/>
  <c r="AD40"/>
  <c r="AZ40"/>
  <c r="AZ39" s="1"/>
  <c r="AD45"/>
  <c r="AZ45"/>
  <c r="AZ43" s="1"/>
  <c r="AD46"/>
  <c r="AZ46"/>
  <c r="AD50"/>
  <c r="AZ50"/>
  <c r="AZ49" s="1"/>
  <c r="AD55"/>
  <c r="AZ55"/>
  <c r="AZ53" s="1"/>
  <c r="AD60"/>
  <c r="AZ60"/>
  <c r="AZ59" s="1"/>
  <c r="AD62"/>
  <c r="AZ62"/>
  <c r="AD65"/>
  <c r="AZ65"/>
  <c r="AZ63" s="1"/>
  <c r="AD70"/>
  <c r="AZ70"/>
  <c r="AZ69" s="1"/>
  <c r="AD72"/>
  <c r="AZ72"/>
  <c r="AD73"/>
  <c r="AE74"/>
  <c r="AF74" s="1"/>
  <c r="AE75"/>
  <c r="AF75" s="1"/>
  <c r="AE76"/>
  <c r="AF76" s="1"/>
  <c r="AE77"/>
  <c r="AF77" s="1"/>
  <c r="AE78"/>
  <c r="AF78" s="1"/>
  <c r="AE79"/>
  <c r="AF79" s="1"/>
  <c r="AE80"/>
  <c r="AF80" s="1"/>
  <c r="AE81"/>
  <c r="AF81" s="1"/>
  <c r="AE82"/>
  <c r="AF82" s="1"/>
  <c r="AE83"/>
  <c r="AF83" s="1"/>
  <c r="AE84"/>
  <c r="AF84"/>
  <c r="AE85"/>
  <c r="AF85"/>
  <c r="AE86"/>
  <c r="AF86"/>
  <c r="AE87"/>
  <c r="AF87"/>
  <c r="AE88"/>
  <c r="AF88" s="1"/>
  <c r="AE89"/>
  <c r="AF89" s="1"/>
  <c r="AE90"/>
  <c r="AF90" s="1"/>
  <c r="AE91"/>
  <c r="AF91" s="1"/>
  <c r="AE92"/>
  <c r="AF92" s="1"/>
  <c r="AE93"/>
  <c r="AF93" s="1"/>
  <c r="AE94"/>
  <c r="AF94" s="1"/>
  <c r="AE95"/>
  <c r="AF95" s="1"/>
  <c r="AE96"/>
  <c r="AF96" s="1"/>
  <c r="AE97"/>
  <c r="AF97" s="1"/>
  <c r="AE98"/>
  <c r="AF98" s="1"/>
  <c r="AE99"/>
  <c r="AF99" s="1"/>
  <c r="AE100"/>
  <c r="AF100" s="1"/>
  <c r="AE101"/>
  <c r="AF101" s="1"/>
  <c r="AE102"/>
  <c r="AF102" s="1"/>
  <c r="AE103"/>
  <c r="AF103" s="1"/>
  <c r="AH181" i="44" l="1"/>
  <c r="AH184" s="1"/>
  <c r="AN181"/>
  <c r="AM189"/>
  <c r="AS181"/>
  <c r="AK181"/>
  <c r="AK184" s="1"/>
  <c r="AZ184"/>
  <c r="AZ47" i="25"/>
  <c r="AZ72" i="30"/>
  <c r="AZ141" i="44"/>
  <c r="AO189" i="48"/>
  <c r="AO188"/>
  <c r="AZ189" i="44"/>
  <c r="AJ184"/>
  <c r="AH188"/>
  <c r="AG66" i="45"/>
  <c r="AM184" i="44"/>
  <c r="AG189"/>
  <c r="AG75" i="45" s="1"/>
  <c r="AO202" i="50"/>
  <c r="AW181" i="44"/>
  <c r="AN185"/>
  <c r="AN84" i="45" s="1"/>
  <c r="AN66"/>
  <c r="AO186" i="44"/>
  <c r="AO93" i="45" s="1"/>
  <c r="AO75"/>
  <c r="AK185" i="44"/>
  <c r="AK84" i="45" s="1"/>
  <c r="AK66"/>
  <c r="AM185" i="44"/>
  <c r="AM84" i="45" s="1"/>
  <c r="AM66"/>
  <c r="AN187" i="44"/>
  <c r="AN184" s="1"/>
  <c r="AQ138" i="48"/>
  <c r="AQ181" s="1"/>
  <c r="AU138"/>
  <c r="AU181" s="1"/>
  <c r="AY138"/>
  <c r="AY181" s="1"/>
  <c r="AI146"/>
  <c r="AI189" s="1"/>
  <c r="AM146"/>
  <c r="AM189" s="1"/>
  <c r="AO138"/>
  <c r="AO181" s="1"/>
  <c r="AS138"/>
  <c r="AS181" s="1"/>
  <c r="AW138"/>
  <c r="AW181" s="1"/>
  <c r="AK146"/>
  <c r="AK189" s="1"/>
  <c r="AH146" i="50"/>
  <c r="AH189" s="1"/>
  <c r="AJ146" i="48"/>
  <c r="AJ189" s="1"/>
  <c r="AL146" i="50"/>
  <c r="AL189" s="1"/>
  <c r="AN146" i="48"/>
  <c r="AN189" s="1"/>
  <c r="AZ146"/>
  <c r="AZ189" s="1"/>
  <c r="AO138" i="50"/>
  <c r="AO181" s="1"/>
  <c r="AS138"/>
  <c r="AS181" s="1"/>
  <c r="AW138"/>
  <c r="AW181" s="1"/>
  <c r="AK146"/>
  <c r="AK189" s="1"/>
  <c r="AO146"/>
  <c r="AO189" s="1"/>
  <c r="AP138" i="48"/>
  <c r="AP181" s="1"/>
  <c r="AR138" i="50"/>
  <c r="AR181" s="1"/>
  <c r="AT138" i="48"/>
  <c r="AT181" s="1"/>
  <c r="AV138" i="50"/>
  <c r="AV181" s="1"/>
  <c r="AX138" i="48"/>
  <c r="AX181" s="1"/>
  <c r="AH146"/>
  <c r="AH189" s="1"/>
  <c r="AJ146" i="50"/>
  <c r="AJ189" s="1"/>
  <c r="AL146" i="48"/>
  <c r="AL189" s="1"/>
  <c r="AN146" i="50"/>
  <c r="AN189" s="1"/>
  <c r="AZ146"/>
  <c r="AZ189" s="1"/>
  <c r="AQ138"/>
  <c r="AQ181" s="1"/>
  <c r="AU138"/>
  <c r="AU181" s="1"/>
  <c r="AY138"/>
  <c r="AY181" s="1"/>
  <c r="AI146"/>
  <c r="AI189" s="1"/>
  <c r="AM146"/>
  <c r="AM189" s="1"/>
  <c r="AO186" i="48"/>
  <c r="AO185"/>
  <c r="AG146" i="50"/>
  <c r="AG189" s="1"/>
  <c r="AF138"/>
  <c r="AF181" s="1"/>
  <c r="AG185" i="44"/>
  <c r="AG84" i="45" s="1"/>
  <c r="AG146" i="48"/>
  <c r="AG189" s="1"/>
  <c r="AO145" i="50"/>
  <c r="AO188" s="1"/>
  <c r="AE73" i="24"/>
  <c r="AF73" s="1"/>
  <c r="AC73"/>
  <c r="AE72"/>
  <c r="AF72" s="1"/>
  <c r="AC72"/>
  <c r="AD69"/>
  <c r="AC70"/>
  <c r="AD63"/>
  <c r="AC65"/>
  <c r="AE62"/>
  <c r="AF62" s="1"/>
  <c r="AC62"/>
  <c r="AD59"/>
  <c r="AC60"/>
  <c r="AD53"/>
  <c r="AC55"/>
  <c r="AD49"/>
  <c r="AC50"/>
  <c r="AE46"/>
  <c r="AF46" s="1"/>
  <c r="AC46"/>
  <c r="AD43"/>
  <c r="AC45"/>
  <c r="AD39"/>
  <c r="AC40"/>
  <c r="AE37"/>
  <c r="AF37" s="1"/>
  <c r="AC37"/>
  <c r="AD33"/>
  <c r="AC35"/>
  <c r="AD28"/>
  <c r="AC30"/>
  <c r="AB52" i="25"/>
  <c r="AC52" i="27"/>
  <c r="AC50"/>
  <c r="AB50" i="25"/>
  <c r="AE35"/>
  <c r="AC35"/>
  <c r="AB32"/>
  <c r="AC32" i="27"/>
  <c r="AC30"/>
  <c r="AB30" i="25"/>
  <c r="AE73" i="30"/>
  <c r="AF73" s="1"/>
  <c r="AC73"/>
  <c r="AD68"/>
  <c r="AC68" s="1"/>
  <c r="AC70"/>
  <c r="AE57"/>
  <c r="AF57" s="1"/>
  <c r="AC57"/>
  <c r="AD54"/>
  <c r="AC55"/>
  <c r="AE47"/>
  <c r="AF47" s="1"/>
  <c r="AC47"/>
  <c r="AD43"/>
  <c r="AC45"/>
  <c r="AD38"/>
  <c r="AC40"/>
  <c r="AD31"/>
  <c r="AC31" s="1"/>
  <c r="AC30"/>
  <c r="AE20"/>
  <c r="AC20"/>
  <c r="AB67" i="31"/>
  <c r="AB65"/>
  <c r="AE55"/>
  <c r="AC55"/>
  <c r="AB42"/>
  <c r="AB40"/>
  <c r="AE35"/>
  <c r="AC35"/>
  <c r="AD26"/>
  <c r="AC26" s="1"/>
  <c r="AC25"/>
  <c r="G2" i="51"/>
  <c r="G2" i="49"/>
  <c r="AG145" i="50"/>
  <c r="AG188" s="1"/>
  <c r="AG138"/>
  <c r="AG181" s="1"/>
  <c r="AK145"/>
  <c r="AK188" s="1"/>
  <c r="AK138"/>
  <c r="AK181" s="1"/>
  <c r="AH145" i="48"/>
  <c r="AH188" s="1"/>
  <c r="AH138"/>
  <c r="AH181" s="1"/>
  <c r="AJ138" i="50"/>
  <c r="AJ181" s="1"/>
  <c r="AJ145"/>
  <c r="AJ188" s="1"/>
  <c r="AL145" i="48"/>
  <c r="AL188" s="1"/>
  <c r="AL138"/>
  <c r="AL181" s="1"/>
  <c r="AN138" i="50"/>
  <c r="AN181" s="1"/>
  <c r="AN145"/>
  <c r="AN188" s="1"/>
  <c r="AZ145"/>
  <c r="AZ188" s="1"/>
  <c r="AZ138"/>
  <c r="AZ181" s="1"/>
  <c r="AI138"/>
  <c r="AI181" s="1"/>
  <c r="AI145"/>
  <c r="AI188" s="1"/>
  <c r="AM138"/>
  <c r="AM181" s="1"/>
  <c r="AM145"/>
  <c r="AM188" s="1"/>
  <c r="AH145"/>
  <c r="AH188" s="1"/>
  <c r="AH138"/>
  <c r="AH181" s="1"/>
  <c r="AJ138" i="48"/>
  <c r="AJ181" s="1"/>
  <c r="AJ145"/>
  <c r="AJ188" s="1"/>
  <c r="AL145" i="50"/>
  <c r="AL188" s="1"/>
  <c r="AL138"/>
  <c r="AL181" s="1"/>
  <c r="AN138" i="48"/>
  <c r="AN181" s="1"/>
  <c r="AN145"/>
  <c r="AN188" s="1"/>
  <c r="AZ145"/>
  <c r="AZ188" s="1"/>
  <c r="AZ138"/>
  <c r="AZ181" s="1"/>
  <c r="AO202"/>
  <c r="AO199" s="1"/>
  <c r="AF138"/>
  <c r="AF181" s="1"/>
  <c r="AP138" i="50"/>
  <c r="AP181" s="1"/>
  <c r="AR138" i="48"/>
  <c r="AR181" s="1"/>
  <c r="AT138" i="50"/>
  <c r="AT181" s="1"/>
  <c r="AV138" i="48"/>
  <c r="AV181" s="1"/>
  <c r="AX138" i="50"/>
  <c r="AX181" s="1"/>
  <c r="AE26" i="24"/>
  <c r="AF26" s="1"/>
  <c r="AC26"/>
  <c r="AD24"/>
  <c r="AC25"/>
  <c r="AE22"/>
  <c r="AF22" s="1"/>
  <c r="AC22"/>
  <c r="AE21"/>
  <c r="AF21" s="1"/>
  <c r="AC21"/>
  <c r="AE72" i="25"/>
  <c r="AF72" s="1"/>
  <c r="AC72"/>
  <c r="AB70"/>
  <c r="AC70" i="27"/>
  <c r="AE65" i="25"/>
  <c r="AC65"/>
  <c r="AB62"/>
  <c r="AC62" i="27"/>
  <c r="AC60"/>
  <c r="AB60" i="25"/>
  <c r="AD54"/>
  <c r="AC54" s="1"/>
  <c r="AC55"/>
  <c r="AE45"/>
  <c r="AC45"/>
  <c r="AC42" i="27"/>
  <c r="AB42" i="25"/>
  <c r="AB40"/>
  <c r="AC40" i="27"/>
  <c r="AC26"/>
  <c r="AB26" i="25"/>
  <c r="AD27"/>
  <c r="AC27" s="1"/>
  <c r="AC25"/>
  <c r="AC22" i="27"/>
  <c r="AB22" i="25"/>
  <c r="AB21"/>
  <c r="AC21" i="27"/>
  <c r="AB20" i="25"/>
  <c r="AC20" i="27"/>
  <c r="AE20" i="24"/>
  <c r="AC20"/>
  <c r="AD18"/>
  <c r="AE67" i="30"/>
  <c r="AF67" s="1"/>
  <c r="AC67"/>
  <c r="AD64"/>
  <c r="AC65"/>
  <c r="AD58"/>
  <c r="AC60"/>
  <c r="AD48"/>
  <c r="AC50"/>
  <c r="AE37"/>
  <c r="AF37" s="1"/>
  <c r="AC37"/>
  <c r="AD33"/>
  <c r="AC33" s="1"/>
  <c r="AC35"/>
  <c r="AD26"/>
  <c r="AC26" s="1"/>
  <c r="AC25"/>
  <c r="AB22"/>
  <c r="AB73" i="31"/>
  <c r="AE70"/>
  <c r="AC70"/>
  <c r="AE60"/>
  <c r="AC60"/>
  <c r="AB52"/>
  <c r="AC52" i="33"/>
  <c r="AB50" i="31"/>
  <c r="AC50" i="33"/>
  <c r="AE45" i="31"/>
  <c r="AC45"/>
  <c r="AB32"/>
  <c r="AC32" i="33"/>
  <c r="AC30"/>
  <c r="AB30" i="31"/>
  <c r="AE20"/>
  <c r="AC20"/>
  <c r="AI138" i="48"/>
  <c r="AI181" s="1"/>
  <c r="AI145"/>
  <c r="AI188" s="1"/>
  <c r="AM138"/>
  <c r="AM181" s="1"/>
  <c r="AM145"/>
  <c r="AM188" s="1"/>
  <c r="AG145"/>
  <c r="AG188" s="1"/>
  <c r="AG138"/>
  <c r="AG181" s="1"/>
  <c r="AK138"/>
  <c r="AK181" s="1"/>
  <c r="AK145"/>
  <c r="AK188" s="1"/>
  <c r="AQ110" i="50"/>
  <c r="AQ200"/>
  <c r="AP203"/>
  <c r="AQ234"/>
  <c r="AQ61"/>
  <c r="AP62"/>
  <c r="AR80"/>
  <c r="AQ81"/>
  <c r="AO144"/>
  <c r="AO187" s="1"/>
  <c r="AO184" s="1"/>
  <c r="AQ87"/>
  <c r="AP166"/>
  <c r="AQ163"/>
  <c r="AQ218"/>
  <c r="AO199"/>
  <c r="AQ169"/>
  <c r="AP167"/>
  <c r="AQ164"/>
  <c r="AQ129"/>
  <c r="AQ217"/>
  <c r="AQ222"/>
  <c r="AN199"/>
  <c r="AQ240"/>
  <c r="AQ148"/>
  <c r="AQ143"/>
  <c r="AP146"/>
  <c r="AP189" s="1"/>
  <c r="AQ142"/>
  <c r="AP145"/>
  <c r="AP188" s="1"/>
  <c r="AO63"/>
  <c r="AQ68"/>
  <c r="AQ201"/>
  <c r="AP204"/>
  <c r="AQ235"/>
  <c r="AP82"/>
  <c r="AQ234" i="48"/>
  <c r="AQ235"/>
  <c r="AQ222"/>
  <c r="AQ218"/>
  <c r="AQ217"/>
  <c r="AQ169"/>
  <c r="AQ164"/>
  <c r="AP167"/>
  <c r="AQ163"/>
  <c r="AP166"/>
  <c r="AP165" s="1"/>
  <c r="AQ129"/>
  <c r="AP203"/>
  <c r="AQ200"/>
  <c r="AP204"/>
  <c r="AQ201"/>
  <c r="AQ240"/>
  <c r="AQ148"/>
  <c r="AQ143"/>
  <c r="AP146"/>
  <c r="AQ142"/>
  <c r="AP145"/>
  <c r="AQ110"/>
  <c r="AQ68"/>
  <c r="AO63"/>
  <c r="AP81"/>
  <c r="AQ80"/>
  <c r="AN199"/>
  <c r="AQ61"/>
  <c r="AP62"/>
  <c r="AQ87"/>
  <c r="AO82"/>
  <c r="AO165"/>
  <c r="AO144"/>
  <c r="AJ141" i="44"/>
  <c r="AI141"/>
  <c r="AH141"/>
  <c r="AL141"/>
  <c r="AN141"/>
  <c r="AG141"/>
  <c r="AK141"/>
  <c r="AM141"/>
  <c r="AO165"/>
  <c r="AO187" s="1"/>
  <c r="AO184" s="1"/>
  <c r="AQ164"/>
  <c r="AP167"/>
  <c r="AP189" s="1"/>
  <c r="AQ169"/>
  <c r="AQ163"/>
  <c r="AP166"/>
  <c r="AP188" s="1"/>
  <c r="AQ240"/>
  <c r="AQ222"/>
  <c r="AW205"/>
  <c r="AR148"/>
  <c r="AQ110"/>
  <c r="AR129"/>
  <c r="AQ87"/>
  <c r="F37" i="39"/>
  <c r="AZ22" i="31"/>
  <c r="AQ217" i="44"/>
  <c r="AP86" i="45"/>
  <c r="AQ218" i="44"/>
  <c r="AP95" i="45"/>
  <c r="H2" i="21"/>
  <c r="G2" i="45"/>
  <c r="G2" i="11"/>
  <c r="G2" i="9"/>
  <c r="AD22" i="31"/>
  <c r="AC22" s="1"/>
  <c r="AZ52" i="30"/>
  <c r="AZ32"/>
  <c r="AD27" i="31"/>
  <c r="AC27" s="1"/>
  <c r="AD21"/>
  <c r="AC21" s="1"/>
  <c r="AD72" i="30"/>
  <c r="AC72" s="1"/>
  <c r="AD21"/>
  <c r="AZ67" i="24"/>
  <c r="AZ46" i="25"/>
  <c r="AZ36"/>
  <c r="AP144" i="44"/>
  <c r="AO202"/>
  <c r="AO199" s="1"/>
  <c r="AO67" i="45"/>
  <c r="AZ66" i="24"/>
  <c r="AQ234" i="44"/>
  <c r="AQ87" i="45" s="1"/>
  <c r="AQ235" i="44"/>
  <c r="AQ96" i="45" s="1"/>
  <c r="AR201" i="44"/>
  <c r="AR94" i="45" s="1"/>
  <c r="AQ204" i="44"/>
  <c r="AQ76" i="45" s="1"/>
  <c r="AQ200" i="44"/>
  <c r="AQ85" i="45" s="1"/>
  <c r="AP203" i="44"/>
  <c r="AO141"/>
  <c r="AP82"/>
  <c r="AP90" i="45" s="1"/>
  <c r="AP63" i="44"/>
  <c r="AP89" i="45" s="1"/>
  <c r="AP141" i="44"/>
  <c r="AQ81"/>
  <c r="AQ81" i="45" s="1"/>
  <c r="AR80" i="44"/>
  <c r="AR61"/>
  <c r="AQ62"/>
  <c r="AQ80" i="45" s="1"/>
  <c r="AR142" i="44"/>
  <c r="AQ145"/>
  <c r="AR143"/>
  <c r="AQ146"/>
  <c r="AZ62" i="31"/>
  <c r="AZ41" i="24"/>
  <c r="AZ43" i="38"/>
  <c r="AF43"/>
  <c r="AD43"/>
  <c r="AE42"/>
  <c r="AK72" i="30"/>
  <c r="AZ36" i="31"/>
  <c r="AF7" i="30"/>
  <c r="AF5"/>
  <c r="AF3"/>
  <c r="AF101" i="31"/>
  <c r="AF92"/>
  <c r="AF89"/>
  <c r="AF81"/>
  <c r="AF75"/>
  <c r="AG7"/>
  <c r="AF6"/>
  <c r="AF4"/>
  <c r="AF10" i="30"/>
  <c r="AF102" i="31"/>
  <c r="AF97"/>
  <c r="AF96"/>
  <c r="AF95"/>
  <c r="AF94"/>
  <c r="AF93"/>
  <c r="AF86"/>
  <c r="AF82"/>
  <c r="AF79"/>
  <c r="AF76"/>
  <c r="AD56"/>
  <c r="AC56" s="1"/>
  <c r="AD37"/>
  <c r="AC37" s="1"/>
  <c r="AD36"/>
  <c r="AC36" s="1"/>
  <c r="AK22"/>
  <c r="AF17"/>
  <c r="AF16"/>
  <c r="AF15"/>
  <c r="AF14"/>
  <c r="AF13"/>
  <c r="AF12"/>
  <c r="AF11"/>
  <c r="AF10"/>
  <c r="AF9"/>
  <c r="AF8"/>
  <c r="AF8" i="30"/>
  <c r="AF6"/>
  <c r="AF4"/>
  <c r="AF103" i="31"/>
  <c r="AF98"/>
  <c r="AF90"/>
  <c r="AF87"/>
  <c r="AF83"/>
  <c r="AF80"/>
  <c r="AF77"/>
  <c r="AF5"/>
  <c r="AF3"/>
  <c r="AK73" i="30"/>
  <c r="AE72"/>
  <c r="AF72" s="1"/>
  <c r="AE70"/>
  <c r="AF70" s="1"/>
  <c r="AZ61"/>
  <c r="AZ51"/>
  <c r="AD27"/>
  <c r="AC27" s="1"/>
  <c r="AZ62"/>
  <c r="AD62"/>
  <c r="AD61"/>
  <c r="AD52"/>
  <c r="AD51"/>
  <c r="AZ41"/>
  <c r="AD32"/>
  <c r="AC32" s="1"/>
  <c r="AK21"/>
  <c r="AD72" i="31"/>
  <c r="AC72" s="1"/>
  <c r="AD62"/>
  <c r="AC62" s="1"/>
  <c r="AD61"/>
  <c r="AD57"/>
  <c r="AE56"/>
  <c r="AZ46"/>
  <c r="AE60" i="30"/>
  <c r="AF60" s="1"/>
  <c r="AK52"/>
  <c r="AZ42"/>
  <c r="AD42"/>
  <c r="AD41"/>
  <c r="AD47" i="31"/>
  <c r="AC47" s="1"/>
  <c r="AD46"/>
  <c r="AC46" s="1"/>
  <c r="AE26" i="30"/>
  <c r="AF35" i="31"/>
  <c r="AF45"/>
  <c r="AE26"/>
  <c r="AE31" i="30"/>
  <c r="AK28"/>
  <c r="AD28"/>
  <c r="AC28" s="1"/>
  <c r="AK23"/>
  <c r="AE22"/>
  <c r="AK19"/>
  <c r="AE73" i="31"/>
  <c r="AK69"/>
  <c r="AD68"/>
  <c r="AK63"/>
  <c r="AK59"/>
  <c r="AD58"/>
  <c r="AC58" s="1"/>
  <c r="AK54"/>
  <c r="AD53"/>
  <c r="AC53" s="1"/>
  <c r="AE52"/>
  <c r="AZ49"/>
  <c r="AD49"/>
  <c r="AC49" s="1"/>
  <c r="AZ43"/>
  <c r="AE42"/>
  <c r="AZ39"/>
  <c r="AD39"/>
  <c r="AC39" s="1"/>
  <c r="AZ33"/>
  <c r="AE32"/>
  <c r="AZ29"/>
  <c r="AD29"/>
  <c r="AC29" s="1"/>
  <c r="AE27"/>
  <c r="AK23"/>
  <c r="AE21"/>
  <c r="AK19"/>
  <c r="AD18"/>
  <c r="AC18" s="1"/>
  <c r="AZ69" i="30"/>
  <c r="AZ59"/>
  <c r="AD49"/>
  <c r="AC49" s="1"/>
  <c r="AK44"/>
  <c r="AD39"/>
  <c r="AC39" s="1"/>
  <c r="AK34"/>
  <c r="AD29"/>
  <c r="AC29" s="1"/>
  <c r="AK64" i="31"/>
  <c r="AD59"/>
  <c r="AC59" s="1"/>
  <c r="AD54"/>
  <c r="AC54" s="1"/>
  <c r="AE47"/>
  <c r="AZ44"/>
  <c r="AE37"/>
  <c r="AZ34"/>
  <c r="AE22"/>
  <c r="AE33" i="30"/>
  <c r="AZ28"/>
  <c r="AZ24"/>
  <c r="AD24"/>
  <c r="AC24" s="1"/>
  <c r="AZ18"/>
  <c r="AD18"/>
  <c r="AC18" s="1"/>
  <c r="AZ68" i="31"/>
  <c r="AF70"/>
  <c r="AE67"/>
  <c r="AZ64"/>
  <c r="AD64"/>
  <c r="AC64" s="1"/>
  <c r="AZ58"/>
  <c r="AF60"/>
  <c r="AF56"/>
  <c r="AZ53"/>
  <c r="AF55"/>
  <c r="AK48"/>
  <c r="AE46"/>
  <c r="AK44"/>
  <c r="AD43"/>
  <c r="AC43" s="1"/>
  <c r="AK38"/>
  <c r="AE36"/>
  <c r="AK34"/>
  <c r="AD33"/>
  <c r="AC33" s="1"/>
  <c r="AK28"/>
  <c r="AZ24"/>
  <c r="AD24"/>
  <c r="AC24" s="1"/>
  <c r="AZ18"/>
  <c r="AF20"/>
  <c r="AZ73" i="30"/>
  <c r="AD69"/>
  <c r="AC69" s="1"/>
  <c r="AK64"/>
  <c r="AD59"/>
  <c r="AC59" s="1"/>
  <c r="AK54"/>
  <c r="AE50"/>
  <c r="AZ49"/>
  <c r="AE40"/>
  <c r="AZ39"/>
  <c r="AE32"/>
  <c r="AE30"/>
  <c r="AZ29"/>
  <c r="AE27"/>
  <c r="AZ59" i="31"/>
  <c r="AK49"/>
  <c r="AD44"/>
  <c r="AC44" s="1"/>
  <c r="AK39"/>
  <c r="AD34"/>
  <c r="AC34" s="1"/>
  <c r="AK29"/>
  <c r="AD71"/>
  <c r="AC71" s="1"/>
  <c r="AZ69"/>
  <c r="AD69"/>
  <c r="AC69" s="1"/>
  <c r="AK68"/>
  <c r="AZ63"/>
  <c r="AD63"/>
  <c r="AC63" s="1"/>
  <c r="AK58"/>
  <c r="AZ54"/>
  <c r="AZ66"/>
  <c r="AD66"/>
  <c r="AC66" s="1"/>
  <c r="AE65"/>
  <c r="AK61"/>
  <c r="AZ56"/>
  <c r="AK53"/>
  <c r="AZ48"/>
  <c r="AD48"/>
  <c r="AC48" s="1"/>
  <c r="AK43"/>
  <c r="AZ38"/>
  <c r="AD38"/>
  <c r="AC38" s="1"/>
  <c r="AK33"/>
  <c r="AZ28"/>
  <c r="AD28"/>
  <c r="AC28" s="1"/>
  <c r="AZ51"/>
  <c r="AD51"/>
  <c r="AC51" s="1"/>
  <c r="AE50"/>
  <c r="AK46"/>
  <c r="AZ41"/>
  <c r="AD41"/>
  <c r="AC41" s="1"/>
  <c r="AE40"/>
  <c r="AK36"/>
  <c r="AZ31"/>
  <c r="AD31"/>
  <c r="AC31" s="1"/>
  <c r="AE30"/>
  <c r="AK24"/>
  <c r="AZ23"/>
  <c r="AD23"/>
  <c r="AC23" s="1"/>
  <c r="AZ19"/>
  <c r="AD19"/>
  <c r="AC19" s="1"/>
  <c r="AK18"/>
  <c r="AE25"/>
  <c r="AE68" i="30"/>
  <c r="AD71"/>
  <c r="AC71" s="1"/>
  <c r="AK68"/>
  <c r="AZ63"/>
  <c r="AD63"/>
  <c r="AC63" s="1"/>
  <c r="AK58"/>
  <c r="AD53"/>
  <c r="AC53" s="1"/>
  <c r="AZ66"/>
  <c r="AD66"/>
  <c r="AC66" s="1"/>
  <c r="AE65"/>
  <c r="AK61"/>
  <c r="AZ56"/>
  <c r="AD56"/>
  <c r="AC56" s="1"/>
  <c r="AE55"/>
  <c r="AZ54"/>
  <c r="AK51"/>
  <c r="AK49"/>
  <c r="AZ46"/>
  <c r="AD46"/>
  <c r="AC46" s="1"/>
  <c r="AE45"/>
  <c r="AZ44"/>
  <c r="AD44"/>
  <c r="AC44" s="1"/>
  <c r="AK41"/>
  <c r="AK39"/>
  <c r="AZ36"/>
  <c r="AD36"/>
  <c r="AC36" s="1"/>
  <c r="AE35"/>
  <c r="AZ34"/>
  <c r="AD34"/>
  <c r="AC34" s="1"/>
  <c r="AK31"/>
  <c r="AK29"/>
  <c r="AK24"/>
  <c r="AZ23"/>
  <c r="AD23"/>
  <c r="AC23" s="1"/>
  <c r="AZ19"/>
  <c r="AD19"/>
  <c r="AC19" s="1"/>
  <c r="AK18"/>
  <c r="AE25"/>
  <c r="AD47" i="25"/>
  <c r="AC47" s="1"/>
  <c r="AD46"/>
  <c r="AC46" s="1"/>
  <c r="AD37"/>
  <c r="AC37" s="1"/>
  <c r="AD36"/>
  <c r="AC36" s="1"/>
  <c r="AZ66"/>
  <c r="AZ27"/>
  <c r="AZ56"/>
  <c r="AE26"/>
  <c r="AF65"/>
  <c r="AE54"/>
  <c r="AZ68"/>
  <c r="AZ58"/>
  <c r="AE52"/>
  <c r="AD48"/>
  <c r="AC48" s="1"/>
  <c r="AZ43"/>
  <c r="AD43"/>
  <c r="AC43" s="1"/>
  <c r="AE42"/>
  <c r="AD38"/>
  <c r="AC38" s="1"/>
  <c r="AZ33"/>
  <c r="AD33"/>
  <c r="AC33" s="1"/>
  <c r="AE32"/>
  <c r="AD28"/>
  <c r="AC28" s="1"/>
  <c r="AD24"/>
  <c r="AC24" s="1"/>
  <c r="AE22"/>
  <c r="AZ18"/>
  <c r="AZ67"/>
  <c r="AD67"/>
  <c r="AC67" s="1"/>
  <c r="AD66"/>
  <c r="AC66" s="1"/>
  <c r="AZ57"/>
  <c r="AD57"/>
  <c r="AC57" s="1"/>
  <c r="AD56"/>
  <c r="AC56" s="1"/>
  <c r="AE55"/>
  <c r="AE47"/>
  <c r="AD44"/>
  <c r="AC44" s="1"/>
  <c r="AE37"/>
  <c r="AD34"/>
  <c r="AC34" s="1"/>
  <c r="AE27"/>
  <c r="AE21"/>
  <c r="AD68"/>
  <c r="AZ63"/>
  <c r="AD63"/>
  <c r="AC63" s="1"/>
  <c r="AE62"/>
  <c r="AD58"/>
  <c r="AC58" s="1"/>
  <c r="AZ53"/>
  <c r="AD53"/>
  <c r="AC53" s="1"/>
  <c r="AZ52"/>
  <c r="AE46"/>
  <c r="AF45"/>
  <c r="AZ38"/>
  <c r="AE36"/>
  <c r="AF35"/>
  <c r="AZ28"/>
  <c r="AF26"/>
  <c r="AZ24"/>
  <c r="AD18"/>
  <c r="AC18" s="1"/>
  <c r="AD64"/>
  <c r="AC64" s="1"/>
  <c r="AE68"/>
  <c r="AZ73"/>
  <c r="AD73"/>
  <c r="AC73" s="1"/>
  <c r="AE70"/>
  <c r="AZ69"/>
  <c r="AD69"/>
  <c r="AC69" s="1"/>
  <c r="AZ61"/>
  <c r="AD61"/>
  <c r="AC61" s="1"/>
  <c r="AE60"/>
  <c r="AZ59"/>
  <c r="AD59"/>
  <c r="AC59" s="1"/>
  <c r="AZ48"/>
  <c r="AZ49"/>
  <c r="AZ51"/>
  <c r="AD51"/>
  <c r="AC51" s="1"/>
  <c r="AE50"/>
  <c r="AD49"/>
  <c r="AC49" s="1"/>
  <c r="AZ41"/>
  <c r="AD41"/>
  <c r="AC41" s="1"/>
  <c r="AE40"/>
  <c r="AZ39"/>
  <c r="AD39"/>
  <c r="AC39" s="1"/>
  <c r="AZ31"/>
  <c r="AD31"/>
  <c r="AC31" s="1"/>
  <c r="AE30"/>
  <c r="AZ29"/>
  <c r="AD29"/>
  <c r="AC29" s="1"/>
  <c r="AZ23"/>
  <c r="AD23"/>
  <c r="AC23" s="1"/>
  <c r="AE20"/>
  <c r="AZ19"/>
  <c r="AD19"/>
  <c r="AC19" s="1"/>
  <c r="AE25"/>
  <c r="AD67" i="24"/>
  <c r="AD66"/>
  <c r="AE65"/>
  <c r="AF65" s="1"/>
  <c r="AZ57"/>
  <c r="AD27"/>
  <c r="AZ52"/>
  <c r="AZ56"/>
  <c r="AZ51"/>
  <c r="AD57"/>
  <c r="AD56"/>
  <c r="AE55"/>
  <c r="AF55" s="1"/>
  <c r="AZ54"/>
  <c r="AD52"/>
  <c r="AD51"/>
  <c r="AE50"/>
  <c r="AF50" s="1"/>
  <c r="AZ47"/>
  <c r="AZ31"/>
  <c r="AD29"/>
  <c r="AZ73"/>
  <c r="AD54"/>
  <c r="AD47"/>
  <c r="AZ42"/>
  <c r="AD42"/>
  <c r="AD41"/>
  <c r="AE40"/>
  <c r="AF40" s="1"/>
  <c r="AZ32"/>
  <c r="AD32"/>
  <c r="AD31"/>
  <c r="AE30"/>
  <c r="AF30" s="1"/>
  <c r="AZ29"/>
  <c r="AZ27"/>
  <c r="AZ26"/>
  <c r="AZ68"/>
  <c r="AZ71" s="1"/>
  <c r="AD68"/>
  <c r="AC68" s="1"/>
  <c r="AZ64"/>
  <c r="AD64"/>
  <c r="AZ58"/>
  <c r="AD58"/>
  <c r="AE70"/>
  <c r="AF70" s="1"/>
  <c r="AZ61"/>
  <c r="AD61"/>
  <c r="AE60"/>
  <c r="AF60" s="1"/>
  <c r="AZ48"/>
  <c r="AD48"/>
  <c r="AE45"/>
  <c r="AF45" s="1"/>
  <c r="AZ44"/>
  <c r="AD44"/>
  <c r="AZ38"/>
  <c r="AD38"/>
  <c r="AZ36"/>
  <c r="AD36"/>
  <c r="AE35"/>
  <c r="AF35" s="1"/>
  <c r="AZ34"/>
  <c r="AD34"/>
  <c r="AZ23"/>
  <c r="AD23"/>
  <c r="AZ19"/>
  <c r="AD19"/>
  <c r="AE25"/>
  <c r="AF25" s="1"/>
  <c r="AP188" i="48" l="1"/>
  <c r="AP185" s="1"/>
  <c r="AP189"/>
  <c r="AP186" s="1"/>
  <c r="AH185" i="44"/>
  <c r="AH84" i="45" s="1"/>
  <c r="AH66"/>
  <c r="AG186" i="44"/>
  <c r="AG93" i="45" s="1"/>
  <c r="AG185" i="48"/>
  <c r="AG185" i="50"/>
  <c r="AO185"/>
  <c r="AP185" i="44"/>
  <c r="AP84" i="45" s="1"/>
  <c r="AP66"/>
  <c r="AK186" i="44"/>
  <c r="AK93" i="45" s="1"/>
  <c r="AK75"/>
  <c r="AJ186" i="44"/>
  <c r="AJ93" i="45" s="1"/>
  <c r="AJ75"/>
  <c r="AI186" i="44"/>
  <c r="AI93" i="45" s="1"/>
  <c r="AI75"/>
  <c r="AL186" i="44"/>
  <c r="AL93" i="45" s="1"/>
  <c r="AL75"/>
  <c r="AP186" i="44"/>
  <c r="AP93" i="45" s="1"/>
  <c r="AP75"/>
  <c r="AO185" i="44"/>
  <c r="AO84" i="45" s="1"/>
  <c r="AO66"/>
  <c r="AN186" i="44"/>
  <c r="AN93" i="45" s="1"/>
  <c r="AN75"/>
  <c r="AM186" i="44"/>
  <c r="AM93" i="45" s="1"/>
  <c r="AM75"/>
  <c r="AZ186" i="44"/>
  <c r="AZ93" i="45" s="1"/>
  <c r="AZ75"/>
  <c r="AH186" i="44"/>
  <c r="AH93" i="45" s="1"/>
  <c r="AH75"/>
  <c r="AP144" i="48"/>
  <c r="AP187" s="1"/>
  <c r="AP184" s="1"/>
  <c r="AP144" i="50"/>
  <c r="AP185"/>
  <c r="AK144" i="48"/>
  <c r="AK187" s="1"/>
  <c r="AK184" s="1"/>
  <c r="AK185"/>
  <c r="AM144"/>
  <c r="AM187" s="1"/>
  <c r="AM184" s="1"/>
  <c r="AM185"/>
  <c r="AN144"/>
  <c r="AN187" s="1"/>
  <c r="AN184" s="1"/>
  <c r="AN185"/>
  <c r="AJ144"/>
  <c r="AJ187" s="1"/>
  <c r="AJ184" s="1"/>
  <c r="AJ185"/>
  <c r="AM144" i="50"/>
  <c r="AM187" s="1"/>
  <c r="AM184" s="1"/>
  <c r="AM185"/>
  <c r="AN144"/>
  <c r="AN187" s="1"/>
  <c r="AN184" s="1"/>
  <c r="AN185"/>
  <c r="AJ144"/>
  <c r="AJ187" s="1"/>
  <c r="AJ184" s="1"/>
  <c r="AJ185"/>
  <c r="AK144"/>
  <c r="AK187" s="1"/>
  <c r="AK184" s="1"/>
  <c r="AK185"/>
  <c r="AO187" i="48"/>
  <c r="AO184" s="1"/>
  <c r="AP186" i="50"/>
  <c r="AM186"/>
  <c r="AI186"/>
  <c r="AZ186"/>
  <c r="AN186"/>
  <c r="AL186" i="48"/>
  <c r="AJ186" i="50"/>
  <c r="AH186" i="48"/>
  <c r="AO186" i="50"/>
  <c r="AK186"/>
  <c r="AZ186" i="48"/>
  <c r="AN186"/>
  <c r="AL186" i="50"/>
  <c r="AJ186" i="48"/>
  <c r="AH186" i="50"/>
  <c r="AK186" i="48"/>
  <c r="AM186"/>
  <c r="AI186"/>
  <c r="AI144"/>
  <c r="AI187" s="1"/>
  <c r="AI184" s="1"/>
  <c r="AI185"/>
  <c r="AZ144"/>
  <c r="AZ187" s="1"/>
  <c r="AZ184" s="1"/>
  <c r="AZ185"/>
  <c r="AL144" i="50"/>
  <c r="AL187" s="1"/>
  <c r="AL184" s="1"/>
  <c r="AL185"/>
  <c r="AH144"/>
  <c r="AH187" s="1"/>
  <c r="AH184" s="1"/>
  <c r="AH185"/>
  <c r="AI144"/>
  <c r="AI187" s="1"/>
  <c r="AI184" s="1"/>
  <c r="AI185"/>
  <c r="AZ144"/>
  <c r="AZ187" s="1"/>
  <c r="AZ184" s="1"/>
  <c r="AZ185"/>
  <c r="AL144" i="48"/>
  <c r="AL187" s="1"/>
  <c r="AL184" s="1"/>
  <c r="AL185"/>
  <c r="AH144"/>
  <c r="AH187" s="1"/>
  <c r="AH184" s="1"/>
  <c r="AH185"/>
  <c r="AG186"/>
  <c r="AG186" i="50"/>
  <c r="AG144"/>
  <c r="AG187" s="1"/>
  <c r="AG184" s="1"/>
  <c r="AG144" i="48"/>
  <c r="AG187" s="1"/>
  <c r="AG184" s="1"/>
  <c r="AC19" i="24"/>
  <c r="AE19"/>
  <c r="AE36"/>
  <c r="AF36" s="1"/>
  <c r="AC36"/>
  <c r="AE38"/>
  <c r="AF38" s="1"/>
  <c r="AC38"/>
  <c r="AE44"/>
  <c r="AF44" s="1"/>
  <c r="AC44"/>
  <c r="AE61"/>
  <c r="AF61" s="1"/>
  <c r="AC61"/>
  <c r="AE32"/>
  <c r="AF32" s="1"/>
  <c r="AC32"/>
  <c r="AE42"/>
  <c r="AF42" s="1"/>
  <c r="AC42"/>
  <c r="AE47"/>
  <c r="AF47" s="1"/>
  <c r="AC47"/>
  <c r="AE52"/>
  <c r="AF52" s="1"/>
  <c r="AC52"/>
  <c r="AE57"/>
  <c r="AF57" s="1"/>
  <c r="AC57"/>
  <c r="AE27"/>
  <c r="AF27" s="1"/>
  <c r="AC27"/>
  <c r="AE67"/>
  <c r="AF67" s="1"/>
  <c r="AC67"/>
  <c r="AB19" i="25"/>
  <c r="AC19" i="27"/>
  <c r="AB31" i="25"/>
  <c r="AC31" i="27"/>
  <c r="AB39" i="25"/>
  <c r="AC39" i="27"/>
  <c r="AB61" i="25"/>
  <c r="AC61" i="27"/>
  <c r="AB69" i="25"/>
  <c r="AC69" i="27"/>
  <c r="AC64"/>
  <c r="AB64" i="25"/>
  <c r="AC34" i="27"/>
  <c r="AB34" i="25"/>
  <c r="AB44"/>
  <c r="AC44" i="27"/>
  <c r="AB57" i="25"/>
  <c r="AC57" i="27"/>
  <c r="AB66" i="25"/>
  <c r="AC66" i="27"/>
  <c r="AB28" i="25"/>
  <c r="AC28" i="27"/>
  <c r="AB33" i="25"/>
  <c r="AC33" i="27"/>
  <c r="AC38"/>
  <c r="AB38" i="25"/>
  <c r="AB43"/>
  <c r="AC43" i="27"/>
  <c r="AB48" i="25"/>
  <c r="AC48" i="27"/>
  <c r="AB36" i="25"/>
  <c r="AC36" i="27"/>
  <c r="AB46" i="25"/>
  <c r="AC46" i="27"/>
  <c r="AB19" i="30"/>
  <c r="AB23"/>
  <c r="AB36"/>
  <c r="AB44"/>
  <c r="AB71"/>
  <c r="AB19" i="31"/>
  <c r="AC19" i="33"/>
  <c r="AB23" i="31"/>
  <c r="AB31"/>
  <c r="AC31" i="33"/>
  <c r="AB41" i="31"/>
  <c r="AB51"/>
  <c r="AB28"/>
  <c r="AC28" i="33"/>
  <c r="AB48" i="31"/>
  <c r="AC48" i="33"/>
  <c r="AB66" i="31"/>
  <c r="AC66" i="33"/>
  <c r="AB63" i="31"/>
  <c r="AB33"/>
  <c r="AC33" i="33"/>
  <c r="AC43"/>
  <c r="AB43" i="31"/>
  <c r="AB18" i="30"/>
  <c r="AB24"/>
  <c r="AB59" i="31"/>
  <c r="AB29" i="30"/>
  <c r="AB39"/>
  <c r="AB49"/>
  <c r="AB29" i="31"/>
  <c r="AB39"/>
  <c r="AC39" i="33"/>
  <c r="AB49" i="31"/>
  <c r="AE68"/>
  <c r="AC68"/>
  <c r="AB28" i="30"/>
  <c r="AB47" i="31"/>
  <c r="AE42" i="30"/>
  <c r="AF42" s="1"/>
  <c r="AC42"/>
  <c r="AE57" i="31"/>
  <c r="AC57"/>
  <c r="AB62"/>
  <c r="AC62" i="33"/>
  <c r="AE52" i="30"/>
  <c r="AF52" s="1"/>
  <c r="AC52"/>
  <c r="AE62"/>
  <c r="AF62" s="1"/>
  <c r="AC62"/>
  <c r="AB27"/>
  <c r="AB37" i="31"/>
  <c r="AE21" i="30"/>
  <c r="AF21" s="1"/>
  <c r="AC21"/>
  <c r="AB21" i="31"/>
  <c r="AC21" i="33"/>
  <c r="AB22" i="31"/>
  <c r="AC22" i="33"/>
  <c r="H2" i="51"/>
  <c r="H2" i="49"/>
  <c r="AA32" i="31"/>
  <c r="AA50"/>
  <c r="AA52"/>
  <c r="AA22" i="30"/>
  <c r="AB26"/>
  <c r="AB33"/>
  <c r="AE48"/>
  <c r="AF48" s="1"/>
  <c r="AC48"/>
  <c r="AE58"/>
  <c r="AF58" s="1"/>
  <c r="AC58"/>
  <c r="AE64"/>
  <c r="AF64" s="1"/>
  <c r="AC64"/>
  <c r="AC20" i="26"/>
  <c r="AB20" i="24"/>
  <c r="AA22" i="25"/>
  <c r="AA22" i="27" s="1"/>
  <c r="AB22"/>
  <c r="AB25" i="25"/>
  <c r="AC25" i="27"/>
  <c r="AA26" i="25"/>
  <c r="AA26" i="27" s="1"/>
  <c r="AB26"/>
  <c r="AA42" i="25"/>
  <c r="AA42" i="27" s="1"/>
  <c r="AB42"/>
  <c r="AB45" i="25"/>
  <c r="AC45" i="27"/>
  <c r="AB55" i="25"/>
  <c r="AC55" i="27"/>
  <c r="AA60" i="25"/>
  <c r="AA60" i="27" s="1"/>
  <c r="AB60"/>
  <c r="AB65" i="25"/>
  <c r="AC65" i="27"/>
  <c r="AB72" i="25"/>
  <c r="AC72" i="27"/>
  <c r="AC21" i="26"/>
  <c r="AB21" i="24"/>
  <c r="AC22" i="26"/>
  <c r="AB22" i="24"/>
  <c r="AC25" i="26"/>
  <c r="AB25" i="24"/>
  <c r="AC26" i="26"/>
  <c r="AB26" i="24"/>
  <c r="AB26" i="31"/>
  <c r="AC26" i="33"/>
  <c r="AA40" i="31"/>
  <c r="AA42"/>
  <c r="AA42" i="33" s="1"/>
  <c r="AB42"/>
  <c r="AA67" i="31"/>
  <c r="AB31" i="30"/>
  <c r="AE38"/>
  <c r="AF38" s="1"/>
  <c r="AC38"/>
  <c r="AE43"/>
  <c r="AF43" s="1"/>
  <c r="AC43"/>
  <c r="AE54"/>
  <c r="AF54" s="1"/>
  <c r="AC54"/>
  <c r="AB68"/>
  <c r="AA32" i="25"/>
  <c r="AA32" i="27" s="1"/>
  <c r="AB32"/>
  <c r="AA52" i="25"/>
  <c r="AA52" i="27" s="1"/>
  <c r="AB52"/>
  <c r="AE28" i="24"/>
  <c r="AF28" s="1"/>
  <c r="AC28"/>
  <c r="AE33"/>
  <c r="AF33" s="1"/>
  <c r="AC33"/>
  <c r="AE39"/>
  <c r="AF39" s="1"/>
  <c r="AC39"/>
  <c r="AE43"/>
  <c r="AF43" s="1"/>
  <c r="AC43"/>
  <c r="AE49"/>
  <c r="AF49" s="1"/>
  <c r="AC49"/>
  <c r="AE53"/>
  <c r="AF53" s="1"/>
  <c r="AC53"/>
  <c r="AE59"/>
  <c r="AF59" s="1"/>
  <c r="AC59"/>
  <c r="AE63"/>
  <c r="AF63" s="1"/>
  <c r="AC63"/>
  <c r="AE69"/>
  <c r="AF69" s="1"/>
  <c r="AC69"/>
  <c r="AI141" i="48"/>
  <c r="AC21" i="36"/>
  <c r="AC62"/>
  <c r="AZ141" i="48"/>
  <c r="AL141" i="50"/>
  <c r="AH141"/>
  <c r="AI141"/>
  <c r="AL141" i="48"/>
  <c r="AH141"/>
  <c r="AK141" i="50"/>
  <c r="AG141"/>
  <c r="AC30" i="36"/>
  <c r="AC50"/>
  <c r="AE23" i="24"/>
  <c r="AF23" s="1"/>
  <c r="AC23"/>
  <c r="AE34"/>
  <c r="AF34" s="1"/>
  <c r="AC34"/>
  <c r="AE48"/>
  <c r="AF48" s="1"/>
  <c r="AC48"/>
  <c r="AE58"/>
  <c r="AF58" s="1"/>
  <c r="AC58"/>
  <c r="AE64"/>
  <c r="AF64" s="1"/>
  <c r="AC64"/>
  <c r="AB68"/>
  <c r="AC68" i="26"/>
  <c r="AE31" i="24"/>
  <c r="AF31" s="1"/>
  <c r="AC31"/>
  <c r="AE41"/>
  <c r="AF41" s="1"/>
  <c r="AC41"/>
  <c r="AE54"/>
  <c r="AF54" s="1"/>
  <c r="AC54"/>
  <c r="AE29"/>
  <c r="AF29" s="1"/>
  <c r="AC29"/>
  <c r="AE51"/>
  <c r="AF51" s="1"/>
  <c r="AC51"/>
  <c r="AE56"/>
  <c r="AF56" s="1"/>
  <c r="AC56"/>
  <c r="AE66"/>
  <c r="AF66" s="1"/>
  <c r="AC66"/>
  <c r="AB23" i="25"/>
  <c r="AC23" i="27"/>
  <c r="AB29" i="25"/>
  <c r="AC29" i="27"/>
  <c r="AB41" i="25"/>
  <c r="AC41" i="27"/>
  <c r="AB49" i="25"/>
  <c r="AC49" i="27"/>
  <c r="AB51" i="25"/>
  <c r="AC51" i="27"/>
  <c r="AB59" i="25"/>
  <c r="AC59" i="27"/>
  <c r="AB73" i="25"/>
  <c r="AC73" i="27"/>
  <c r="AC18"/>
  <c r="AB18" i="25"/>
  <c r="AB53"/>
  <c r="AC53" i="27"/>
  <c r="AB58" i="25"/>
  <c r="AC58" i="27"/>
  <c r="AB63" i="25"/>
  <c r="AC63" i="27"/>
  <c r="AD71" i="25"/>
  <c r="AC71" s="1"/>
  <c r="AC68"/>
  <c r="AC56" i="27"/>
  <c r="AB56" i="25"/>
  <c r="AB67"/>
  <c r="AC67" i="27"/>
  <c r="AB24" i="25"/>
  <c r="AC24" i="27"/>
  <c r="AB37" i="25"/>
  <c r="AC37" i="27"/>
  <c r="AB47" i="25"/>
  <c r="AC47" i="27"/>
  <c r="AC47" i="33" s="1"/>
  <c r="AB34" i="30"/>
  <c r="AB46"/>
  <c r="AB56"/>
  <c r="AB66"/>
  <c r="AB53"/>
  <c r="AB63"/>
  <c r="AB38" i="31"/>
  <c r="AC38" i="33"/>
  <c r="AC69"/>
  <c r="AB69" i="31"/>
  <c r="AB71"/>
  <c r="AC34" i="33"/>
  <c r="AB34" i="31"/>
  <c r="AB44"/>
  <c r="AC44" i="33"/>
  <c r="AB59" i="30"/>
  <c r="AB69"/>
  <c r="AC24" i="33"/>
  <c r="AB24" i="31"/>
  <c r="AB64"/>
  <c r="AC64" i="33"/>
  <c r="AB54" i="31"/>
  <c r="AB18"/>
  <c r="AC18" i="33"/>
  <c r="AB53" i="31"/>
  <c r="AC53" i="33"/>
  <c r="AB58" i="31"/>
  <c r="AC58" i="33"/>
  <c r="AB46" i="31"/>
  <c r="AC46" i="33"/>
  <c r="AE41" i="30"/>
  <c r="AF41" s="1"/>
  <c r="AC41"/>
  <c r="AE61" i="31"/>
  <c r="AC61"/>
  <c r="AB72"/>
  <c r="AC72" i="33"/>
  <c r="AB32" i="30"/>
  <c r="AE51"/>
  <c r="AF51" s="1"/>
  <c r="AC51"/>
  <c r="AE61"/>
  <c r="AF61" s="1"/>
  <c r="AC61"/>
  <c r="AB36" i="31"/>
  <c r="AC36" i="33"/>
  <c r="AB56" i="31"/>
  <c r="AC56" i="33"/>
  <c r="AB72" i="30"/>
  <c r="AB27" i="31"/>
  <c r="AC20" i="33"/>
  <c r="AC20" i="36" s="1"/>
  <c r="AB20" i="31"/>
  <c r="AA30"/>
  <c r="AB45"/>
  <c r="AC45" i="33"/>
  <c r="AB60" i="31"/>
  <c r="AC60" i="33"/>
  <c r="AB70" i="31"/>
  <c r="AC70" i="33"/>
  <c r="AC70" i="36" s="1"/>
  <c r="AA73" i="31"/>
  <c r="AB25" i="30"/>
  <c r="AC25" i="32"/>
  <c r="AB35" i="30"/>
  <c r="AB37"/>
  <c r="AB50"/>
  <c r="AB60"/>
  <c r="AB65"/>
  <c r="AB67"/>
  <c r="AE18" i="24"/>
  <c r="AF18" s="1"/>
  <c r="AC18"/>
  <c r="AA20" i="25"/>
  <c r="AA20" i="27" s="1"/>
  <c r="AB20"/>
  <c r="AA21" i="25"/>
  <c r="AA21" i="27" s="1"/>
  <c r="AB21"/>
  <c r="AB27" i="25"/>
  <c r="AC27" i="27"/>
  <c r="AA40" i="25"/>
  <c r="AA40" i="27" s="1"/>
  <c r="AB40"/>
  <c r="AB54" i="25"/>
  <c r="AC54" i="27"/>
  <c r="AA62" i="25"/>
  <c r="AA62" i="27" s="1"/>
  <c r="AB62"/>
  <c r="AA70" i="25"/>
  <c r="AA70" i="27" s="1"/>
  <c r="AB70"/>
  <c r="AE24" i="24"/>
  <c r="AF24" s="1"/>
  <c r="AC24"/>
  <c r="AB25" i="31"/>
  <c r="AC25" i="33"/>
  <c r="AB35" i="31"/>
  <c r="AB55"/>
  <c r="AC55" i="33"/>
  <c r="AA65" i="31"/>
  <c r="AB20" i="30"/>
  <c r="AC20" i="32"/>
  <c r="AC20" i="34" s="1"/>
  <c r="AB30" i="30"/>
  <c r="AB40"/>
  <c r="AB45"/>
  <c r="AB47"/>
  <c r="AB55"/>
  <c r="AB57"/>
  <c r="AB70"/>
  <c r="AB73"/>
  <c r="AA30" i="25"/>
  <c r="AA30" i="27" s="1"/>
  <c r="AB30"/>
  <c r="AB35" i="25"/>
  <c r="AC35" i="27"/>
  <c r="AA50" i="25"/>
  <c r="AA50" i="27" s="1"/>
  <c r="AB50"/>
  <c r="AC30" i="26"/>
  <c r="AB30" i="24"/>
  <c r="AC35" i="26"/>
  <c r="AB35" i="24"/>
  <c r="AC37" i="26"/>
  <c r="AB37" i="24"/>
  <c r="AC40" i="26"/>
  <c r="AB40" i="24"/>
  <c r="AC45" i="26"/>
  <c r="AB45" i="24"/>
  <c r="AC46" i="26"/>
  <c r="AB46" i="24"/>
  <c r="AC50" i="26"/>
  <c r="AB50" i="24"/>
  <c r="AC55" i="26"/>
  <c r="AB55" i="24"/>
  <c r="AB60"/>
  <c r="AC60" i="26"/>
  <c r="AB62" i="24"/>
  <c r="AC62" i="26"/>
  <c r="AC65"/>
  <c r="AB65" i="24"/>
  <c r="AB70"/>
  <c r="AC70" i="26"/>
  <c r="AB72" i="24"/>
  <c r="AC72" i="26"/>
  <c r="AC73"/>
  <c r="AB73" i="24"/>
  <c r="AC22" i="36"/>
  <c r="AC26"/>
  <c r="AC60"/>
  <c r="AC40" i="33"/>
  <c r="AC40" i="36" s="1"/>
  <c r="AC42" i="33"/>
  <c r="AC42" i="36" s="1"/>
  <c r="AC32"/>
  <c r="AC52"/>
  <c r="AP141" i="50"/>
  <c r="AQ82"/>
  <c r="AQ62"/>
  <c r="AR61"/>
  <c r="AP165"/>
  <c r="AP202"/>
  <c r="AR235"/>
  <c r="AQ204"/>
  <c r="AR201"/>
  <c r="AR68"/>
  <c r="AQ145"/>
  <c r="AR142"/>
  <c r="AQ146"/>
  <c r="AR143"/>
  <c r="AR148"/>
  <c r="AR240"/>
  <c r="AR222"/>
  <c r="AR217"/>
  <c r="AR129"/>
  <c r="AR164"/>
  <c r="AQ167"/>
  <c r="AR169"/>
  <c r="AR218"/>
  <c r="AR163"/>
  <c r="AQ166"/>
  <c r="AQ165" s="1"/>
  <c r="AR87"/>
  <c r="AO141"/>
  <c r="AR81"/>
  <c r="AS80"/>
  <c r="AP63"/>
  <c r="AR234"/>
  <c r="AQ203"/>
  <c r="AQ202" s="1"/>
  <c r="AR200"/>
  <c r="AR110"/>
  <c r="AO141" i="48"/>
  <c r="AP63"/>
  <c r="AP82"/>
  <c r="AP141"/>
  <c r="AR240"/>
  <c r="AR201"/>
  <c r="AQ204"/>
  <c r="AQ166"/>
  <c r="AR163"/>
  <c r="AQ167"/>
  <c r="AR164"/>
  <c r="AR169"/>
  <c r="AR217"/>
  <c r="AR218"/>
  <c r="AR222"/>
  <c r="AP202"/>
  <c r="AR87"/>
  <c r="AQ62"/>
  <c r="AR61"/>
  <c r="AR80"/>
  <c r="AQ81"/>
  <c r="AR68"/>
  <c r="AR110"/>
  <c r="AQ145"/>
  <c r="AR142"/>
  <c r="AQ146"/>
  <c r="AR143"/>
  <c r="AR148"/>
  <c r="AR200"/>
  <c r="AQ203"/>
  <c r="AQ202" s="1"/>
  <c r="AR129"/>
  <c r="AR235"/>
  <c r="AR234"/>
  <c r="AP165" i="44"/>
  <c r="AP187" s="1"/>
  <c r="AP184" s="1"/>
  <c r="AR163"/>
  <c r="AQ166"/>
  <c r="AQ188" s="1"/>
  <c r="AR169"/>
  <c r="AR164"/>
  <c r="AQ167"/>
  <c r="AQ189" s="1"/>
  <c r="AR240"/>
  <c r="AR222"/>
  <c r="AX205"/>
  <c r="AS148"/>
  <c r="AS129"/>
  <c r="AR110"/>
  <c r="AR87"/>
  <c r="I2" i="21"/>
  <c r="H2" i="9"/>
  <c r="H2" i="45"/>
  <c r="H2" i="11"/>
  <c r="AR218" i="44"/>
  <c r="AQ95" i="45"/>
  <c r="AR217" i="44"/>
  <c r="AQ86" i="45"/>
  <c r="AP202" i="44"/>
  <c r="AP67" i="45"/>
  <c r="AR235" i="44"/>
  <c r="AR96" i="45" s="1"/>
  <c r="AR234" i="44"/>
  <c r="AR87" i="45" s="1"/>
  <c r="AR200" i="44"/>
  <c r="AR85" i="45" s="1"/>
  <c r="AQ203" i="44"/>
  <c r="AS201"/>
  <c r="AS94" i="45" s="1"/>
  <c r="AR204" i="44"/>
  <c r="AR76" i="45" s="1"/>
  <c r="AP199" i="44"/>
  <c r="AR146"/>
  <c r="AS143"/>
  <c r="AR145"/>
  <c r="AS142"/>
  <c r="AQ63"/>
  <c r="AQ89" i="45" s="1"/>
  <c r="AQ82" i="44"/>
  <c r="AQ90" i="45" s="1"/>
  <c r="AR62" i="44"/>
  <c r="AR80" i="45" s="1"/>
  <c r="AS61" i="44"/>
  <c r="AS80"/>
  <c r="AR81"/>
  <c r="AR81" i="45" s="1"/>
  <c r="AQ144" i="44"/>
  <c r="AE43" i="38"/>
  <c r="AE72" i="31"/>
  <c r="AG9"/>
  <c r="AG11"/>
  <c r="AG13"/>
  <c r="AG15"/>
  <c r="AG17"/>
  <c r="AG3"/>
  <c r="AG5"/>
  <c r="AG4" i="30"/>
  <c r="AG6"/>
  <c r="AG8"/>
  <c r="AG8" i="31"/>
  <c r="AG10"/>
  <c r="AG12"/>
  <c r="AG14"/>
  <c r="AG16"/>
  <c r="AG10" i="30"/>
  <c r="AG4" i="31"/>
  <c r="AG6"/>
  <c r="AH7"/>
  <c r="AG3" i="30"/>
  <c r="AG5"/>
  <c r="AG7"/>
  <c r="AE62" i="31"/>
  <c r="AF25" i="30"/>
  <c r="AE19"/>
  <c r="AF20"/>
  <c r="AE34"/>
  <c r="AF35"/>
  <c r="AE44"/>
  <c r="AF45"/>
  <c r="AE56"/>
  <c r="AF65"/>
  <c r="AE53"/>
  <c r="AE71"/>
  <c r="AE31" i="31"/>
  <c r="AF40"/>
  <c r="AE51"/>
  <c r="AE28"/>
  <c r="AE38"/>
  <c r="AE48"/>
  <c r="AE66"/>
  <c r="AF68"/>
  <c r="AE34"/>
  <c r="AE44"/>
  <c r="AF40" i="30"/>
  <c r="AE24" i="31"/>
  <c r="AE33"/>
  <c r="AF36"/>
  <c r="AE43"/>
  <c r="AF46"/>
  <c r="AF57"/>
  <c r="AE64"/>
  <c r="AF67"/>
  <c r="AZ71"/>
  <c r="AE18" i="30"/>
  <c r="AE24"/>
  <c r="AF33"/>
  <c r="AE54" i="31"/>
  <c r="AE29" i="30"/>
  <c r="AE39"/>
  <c r="AE49"/>
  <c r="AF26" i="31"/>
  <c r="AE23" i="30"/>
  <c r="AE36"/>
  <c r="AE46"/>
  <c r="AF55"/>
  <c r="AE66"/>
  <c r="AE63"/>
  <c r="AF68"/>
  <c r="AF25" i="31"/>
  <c r="AE19"/>
  <c r="AE23"/>
  <c r="AF30"/>
  <c r="AE41"/>
  <c r="AF50"/>
  <c r="AF65"/>
  <c r="AE63"/>
  <c r="AE69"/>
  <c r="AE71"/>
  <c r="AF27" i="30"/>
  <c r="AF30"/>
  <c r="AF32"/>
  <c r="AF50"/>
  <c r="AE59"/>
  <c r="AE69"/>
  <c r="AF22" i="31"/>
  <c r="AF37"/>
  <c r="AF47"/>
  <c r="AE59"/>
  <c r="AE18"/>
  <c r="AF21"/>
  <c r="AF27"/>
  <c r="AE29"/>
  <c r="AF32"/>
  <c r="AE39"/>
  <c r="AF42"/>
  <c r="AE49"/>
  <c r="AF52"/>
  <c r="AE53"/>
  <c r="AE58"/>
  <c r="AF61"/>
  <c r="AF73"/>
  <c r="AF22" i="30"/>
  <c r="AE28"/>
  <c r="AF31"/>
  <c r="AF26"/>
  <c r="AK71" i="31"/>
  <c r="AK71" i="30"/>
  <c r="AF20" i="24"/>
  <c r="AE19" i="25"/>
  <c r="AF20"/>
  <c r="AE31"/>
  <c r="AE39"/>
  <c r="AF40"/>
  <c r="AF50"/>
  <c r="AE61"/>
  <c r="AE69"/>
  <c r="AF70"/>
  <c r="AF68"/>
  <c r="AF21"/>
  <c r="AE34"/>
  <c r="AE44"/>
  <c r="AF55"/>
  <c r="AE57"/>
  <c r="AE66"/>
  <c r="AF22"/>
  <c r="AE24"/>
  <c r="AE28"/>
  <c r="AF32"/>
  <c r="AE33"/>
  <c r="AE38"/>
  <c r="AF42"/>
  <c r="AE43"/>
  <c r="AE48"/>
  <c r="AF52"/>
  <c r="AZ71"/>
  <c r="AF54"/>
  <c r="AF25"/>
  <c r="AE23"/>
  <c r="AE29"/>
  <c r="AF30"/>
  <c r="AE41"/>
  <c r="AE49"/>
  <c r="AE51"/>
  <c r="AE59"/>
  <c r="AF60"/>
  <c r="AE73"/>
  <c r="AE71"/>
  <c r="AE64"/>
  <c r="AE18"/>
  <c r="AF36"/>
  <c r="AF46"/>
  <c r="AE53"/>
  <c r="AE58"/>
  <c r="AF62"/>
  <c r="AE63"/>
  <c r="AF27"/>
  <c r="AF37"/>
  <c r="AF47"/>
  <c r="AE56"/>
  <c r="AE67"/>
  <c r="AE68" i="24"/>
  <c r="AF68" s="1"/>
  <c r="AD71"/>
  <c r="AN141" i="48" l="1"/>
  <c r="AZ141" i="50"/>
  <c r="AG141" i="48"/>
  <c r="AN141" i="50"/>
  <c r="AM141"/>
  <c r="AM141" i="48"/>
  <c r="AK141"/>
  <c r="AQ189" i="50"/>
  <c r="AQ188"/>
  <c r="AQ189" i="48"/>
  <c r="AQ186" s="1"/>
  <c r="AQ188"/>
  <c r="AQ185" s="1"/>
  <c r="AQ186" i="44"/>
  <c r="AQ93" i="45" s="1"/>
  <c r="AQ75"/>
  <c r="AJ141" i="50"/>
  <c r="AJ141" i="48"/>
  <c r="AQ186" i="50"/>
  <c r="AQ185"/>
  <c r="AP187"/>
  <c r="AP184" s="1"/>
  <c r="AC73" i="28"/>
  <c r="AB72" i="26"/>
  <c r="AA72" i="24"/>
  <c r="AA72" i="26" s="1"/>
  <c r="AB70"/>
  <c r="AA70" i="24"/>
  <c r="AA70" i="26" s="1"/>
  <c r="AC65" i="28"/>
  <c r="AB62" i="26"/>
  <c r="AA62" i="24"/>
  <c r="AA62" i="26" s="1"/>
  <c r="AB60"/>
  <c r="AA60" i="24"/>
  <c r="AA60" i="26" s="1"/>
  <c r="AC55" i="28"/>
  <c r="AC50"/>
  <c r="AC46"/>
  <c r="AC45"/>
  <c r="AC40"/>
  <c r="AC37"/>
  <c r="AC35"/>
  <c r="AC30"/>
  <c r="AA35" i="25"/>
  <c r="AA35" i="27" s="1"/>
  <c r="AB35"/>
  <c r="AB35" i="33" s="1"/>
  <c r="AA70" i="30"/>
  <c r="AB70" i="32"/>
  <c r="AA57" i="30"/>
  <c r="AA55"/>
  <c r="AA47"/>
  <c r="AA40"/>
  <c r="AA30"/>
  <c r="AA20"/>
  <c r="AA55" i="31"/>
  <c r="AA35"/>
  <c r="AA25"/>
  <c r="AA54" i="25"/>
  <c r="AA54" i="27" s="1"/>
  <c r="AB54"/>
  <c r="AA27" i="25"/>
  <c r="AA27" i="27" s="1"/>
  <c r="AB27"/>
  <c r="AB27" i="33" s="1"/>
  <c r="AA60" i="30"/>
  <c r="AB60" i="32"/>
  <c r="AA50" i="30"/>
  <c r="AA37"/>
  <c r="AA35"/>
  <c r="AA25"/>
  <c r="AA70" i="31"/>
  <c r="AA70" i="33" s="1"/>
  <c r="AB70"/>
  <c r="AA60" i="31"/>
  <c r="AA60" i="33" s="1"/>
  <c r="AB60"/>
  <c r="AA45" i="31"/>
  <c r="AA27"/>
  <c r="AA27" i="33" s="1"/>
  <c r="AA72" i="30"/>
  <c r="AA72" i="32" s="1"/>
  <c r="AB72"/>
  <c r="AA56" i="31"/>
  <c r="AA36"/>
  <c r="AA32" i="30"/>
  <c r="AA72" i="31"/>
  <c r="AA46"/>
  <c r="AA58"/>
  <c r="AA53"/>
  <c r="AA18"/>
  <c r="AA54"/>
  <c r="AA54" i="33" s="1"/>
  <c r="AB54"/>
  <c r="AA64" i="31"/>
  <c r="AA69" i="30"/>
  <c r="AA44" i="31"/>
  <c r="AA71"/>
  <c r="AA38"/>
  <c r="AA53" i="30"/>
  <c r="AA66"/>
  <c r="AA56"/>
  <c r="AA46"/>
  <c r="AA34"/>
  <c r="AA47" i="25"/>
  <c r="AA47" i="27" s="1"/>
  <c r="AB47"/>
  <c r="AA37" i="25"/>
  <c r="AA37" i="27" s="1"/>
  <c r="AB37"/>
  <c r="AA24" i="25"/>
  <c r="AA24" i="27" s="1"/>
  <c r="AB24"/>
  <c r="AA67" i="25"/>
  <c r="AA67" i="27" s="1"/>
  <c r="AB67"/>
  <c r="AB71" i="25"/>
  <c r="AC71" i="27"/>
  <c r="AA63" i="25"/>
  <c r="AA63" i="27" s="1"/>
  <c r="AB63"/>
  <c r="AA58" i="25"/>
  <c r="AA58" i="27" s="1"/>
  <c r="AB58"/>
  <c r="AA53" i="25"/>
  <c r="AA53" i="27" s="1"/>
  <c r="AB53"/>
  <c r="AB53" i="33" s="1"/>
  <c r="AC18" i="36"/>
  <c r="AA73" i="25"/>
  <c r="AA73" i="27" s="1"/>
  <c r="AB73"/>
  <c r="AA59" i="25"/>
  <c r="AA59" i="27" s="1"/>
  <c r="AB59"/>
  <c r="AA51" i="25"/>
  <c r="AA51" i="27" s="1"/>
  <c r="AB51"/>
  <c r="AA49" i="25"/>
  <c r="AA49" i="27" s="1"/>
  <c r="AB49"/>
  <c r="AA41" i="25"/>
  <c r="AA41" i="27" s="1"/>
  <c r="AB41"/>
  <c r="AA29" i="25"/>
  <c r="AA29" i="27" s="1"/>
  <c r="AB29"/>
  <c r="AA23" i="25"/>
  <c r="AA23" i="27" s="1"/>
  <c r="AB23"/>
  <c r="AB68" i="26"/>
  <c r="AB68" i="32" s="1"/>
  <c r="AA68" i="24"/>
  <c r="AA68" i="26" s="1"/>
  <c r="AA68" i="30"/>
  <c r="AA68" i="32" s="1"/>
  <c r="AA31" i="30"/>
  <c r="AA26" i="31"/>
  <c r="AA26" i="33" s="1"/>
  <c r="AB26"/>
  <c r="AC26" i="28"/>
  <c r="AC25"/>
  <c r="AC25" i="35"/>
  <c r="AC22" i="28"/>
  <c r="AC22" i="32"/>
  <c r="AC22" i="34" s="1"/>
  <c r="AC21" i="28"/>
  <c r="AA72" i="25"/>
  <c r="AA72" i="27" s="1"/>
  <c r="AB72"/>
  <c r="AA65" i="25"/>
  <c r="AA65" i="27" s="1"/>
  <c r="AB65"/>
  <c r="AA55" i="25"/>
  <c r="AA55" i="27" s="1"/>
  <c r="AB55"/>
  <c r="AB55" i="33" s="1"/>
  <c r="AA45" i="25"/>
  <c r="AA45" i="27" s="1"/>
  <c r="AB45"/>
  <c r="AA25" i="25"/>
  <c r="AA25" i="27" s="1"/>
  <c r="AB25"/>
  <c r="AB25" i="33" s="1"/>
  <c r="AC20" i="28"/>
  <c r="AC20" i="35"/>
  <c r="AC20" i="37" s="1"/>
  <c r="AA33" i="30"/>
  <c r="AA26"/>
  <c r="AA22" i="31"/>
  <c r="AA22" i="33" s="1"/>
  <c r="AB22"/>
  <c r="AB21"/>
  <c r="AA21" i="31"/>
  <c r="AA21" i="33" s="1"/>
  <c r="AB37"/>
  <c r="AA37" i="31"/>
  <c r="AA37" i="33" s="1"/>
  <c r="AA27" i="30"/>
  <c r="AA62" i="31"/>
  <c r="AA62" i="33" s="1"/>
  <c r="AB62"/>
  <c r="AA28" i="30"/>
  <c r="AB49" i="33"/>
  <c r="AA49" i="31"/>
  <c r="AA49" i="33" s="1"/>
  <c r="AA39" i="31"/>
  <c r="AB29" i="33"/>
  <c r="AA29" i="31"/>
  <c r="AA29" i="33" s="1"/>
  <c r="AA49" i="30"/>
  <c r="AA39"/>
  <c r="AA29"/>
  <c r="AA59" i="31"/>
  <c r="AA59" i="33" s="1"/>
  <c r="AB59"/>
  <c r="AA24" i="30"/>
  <c r="AA18"/>
  <c r="AA33" i="31"/>
  <c r="AA63"/>
  <c r="AA63" i="33" s="1"/>
  <c r="AB63"/>
  <c r="AA66" i="31"/>
  <c r="AA48"/>
  <c r="AA28"/>
  <c r="AB51" i="33"/>
  <c r="AA51" i="31"/>
  <c r="AA51" i="33" s="1"/>
  <c r="AA41" i="31"/>
  <c r="AA41" i="33" s="1"/>
  <c r="AB41"/>
  <c r="AA31" i="31"/>
  <c r="AB23" i="33"/>
  <c r="AA23" i="31"/>
  <c r="AA23" i="33" s="1"/>
  <c r="AA19" i="31"/>
  <c r="AA71" i="30"/>
  <c r="AA44"/>
  <c r="AA36"/>
  <c r="AA23"/>
  <c r="AA19"/>
  <c r="AA46" i="25"/>
  <c r="AA46" i="27" s="1"/>
  <c r="AB46"/>
  <c r="AA36" i="25"/>
  <c r="AA36" i="27" s="1"/>
  <c r="AB36"/>
  <c r="AA48" i="25"/>
  <c r="AA48" i="27" s="1"/>
  <c r="AB48"/>
  <c r="AA43" i="25"/>
  <c r="AA43" i="27" s="1"/>
  <c r="AB43"/>
  <c r="AA33" i="25"/>
  <c r="AA33" i="27" s="1"/>
  <c r="AB33"/>
  <c r="AB33" i="33" s="1"/>
  <c r="AA28" i="25"/>
  <c r="AA28" i="27" s="1"/>
  <c r="AB28"/>
  <c r="AA66" i="25"/>
  <c r="AA66" i="27" s="1"/>
  <c r="AB66"/>
  <c r="AA57" i="25"/>
  <c r="AA57" i="27" s="1"/>
  <c r="AB57"/>
  <c r="AA44" i="25"/>
  <c r="AA44" i="27" s="1"/>
  <c r="AB44"/>
  <c r="AA69" i="25"/>
  <c r="AA69" i="27" s="1"/>
  <c r="AB69"/>
  <c r="AA61" i="25"/>
  <c r="AA61" i="27" s="1"/>
  <c r="AB61"/>
  <c r="AA39" i="25"/>
  <c r="AA39" i="27" s="1"/>
  <c r="AB39"/>
  <c r="AB39" i="33" s="1"/>
  <c r="AA31" i="25"/>
  <c r="AA31" i="27" s="1"/>
  <c r="AB31"/>
  <c r="AB31" i="33" s="1"/>
  <c r="AA19" i="25"/>
  <c r="AA19" i="27" s="1"/>
  <c r="AB19"/>
  <c r="AB19" i="33" s="1"/>
  <c r="AC19" i="26"/>
  <c r="AB19" i="24"/>
  <c r="AC73" i="32"/>
  <c r="AC45"/>
  <c r="AC45" i="34" s="1"/>
  <c r="AA65" i="33"/>
  <c r="AA70" i="36"/>
  <c r="AA62"/>
  <c r="AA21"/>
  <c r="AC65" i="32"/>
  <c r="AA73" i="33"/>
  <c r="AA30"/>
  <c r="AC56" i="36"/>
  <c r="AA67" i="33"/>
  <c r="AA40"/>
  <c r="AA40" i="36" s="1"/>
  <c r="AA60"/>
  <c r="AA42"/>
  <c r="AA26"/>
  <c r="AA22"/>
  <c r="AA52" i="33"/>
  <c r="AA52" i="36" s="1"/>
  <c r="AA50" i="33"/>
  <c r="AA50" i="36" s="1"/>
  <c r="AA32" i="33"/>
  <c r="AC38" i="36"/>
  <c r="AC34"/>
  <c r="AC64"/>
  <c r="AE71" i="24"/>
  <c r="AF71" s="1"/>
  <c r="AC71"/>
  <c r="I2" i="51"/>
  <c r="I2" i="49"/>
  <c r="AA73" i="24"/>
  <c r="AA73" i="26" s="1"/>
  <c r="AB73"/>
  <c r="AC72" i="28"/>
  <c r="AC70"/>
  <c r="AB65" i="26"/>
  <c r="AA65" i="24"/>
  <c r="AA65" i="26" s="1"/>
  <c r="AC62" i="28"/>
  <c r="AC60"/>
  <c r="AB55" i="26"/>
  <c r="AA55" i="24"/>
  <c r="AA55" i="26" s="1"/>
  <c r="AA50" i="24"/>
  <c r="AA50" i="26" s="1"/>
  <c r="AB50"/>
  <c r="AA46" i="24"/>
  <c r="AA46" i="26" s="1"/>
  <c r="AB46"/>
  <c r="AA45" i="24"/>
  <c r="AA45" i="26" s="1"/>
  <c r="AB45"/>
  <c r="AA40" i="24"/>
  <c r="AA40" i="26" s="1"/>
  <c r="AB40"/>
  <c r="AA37" i="24"/>
  <c r="AA37" i="26" s="1"/>
  <c r="AB37"/>
  <c r="AA35" i="24"/>
  <c r="AA35" i="26" s="1"/>
  <c r="AB35"/>
  <c r="AA30" i="24"/>
  <c r="AA30" i="26" s="1"/>
  <c r="AB30"/>
  <c r="AA73" i="30"/>
  <c r="AA73" i="32" s="1"/>
  <c r="AB73"/>
  <c r="AA45" i="30"/>
  <c r="AA45" i="32" s="1"/>
  <c r="AB45"/>
  <c r="AC24" i="26"/>
  <c r="AB24" i="24"/>
  <c r="AC18" i="26"/>
  <c r="AB18" i="24"/>
  <c r="AA67" i="30"/>
  <c r="AA65"/>
  <c r="AA65" i="32" s="1"/>
  <c r="AB65"/>
  <c r="AC25" i="34"/>
  <c r="AA20" i="31"/>
  <c r="AA20" i="33" s="1"/>
  <c r="AB20"/>
  <c r="AB61" i="30"/>
  <c r="AB51"/>
  <c r="AC61" i="33"/>
  <c r="AB61" i="31"/>
  <c r="AB41" i="30"/>
  <c r="AA24" i="31"/>
  <c r="AA24" i="33" s="1"/>
  <c r="AB24"/>
  <c r="AA59" i="30"/>
  <c r="AA34" i="31"/>
  <c r="AA69"/>
  <c r="AA69" i="33" s="1"/>
  <c r="AB69"/>
  <c r="AA63" i="30"/>
  <c r="AC67" i="33"/>
  <c r="AC67" i="36" s="1"/>
  <c r="AA56" i="25"/>
  <c r="AA56" i="27" s="1"/>
  <c r="AB56"/>
  <c r="AB68" i="25"/>
  <c r="AC68" i="27"/>
  <c r="AA18" i="25"/>
  <c r="AA18" i="27" s="1"/>
  <c r="AB18"/>
  <c r="AC73" i="33"/>
  <c r="AC73" i="36" s="1"/>
  <c r="AB66" i="24"/>
  <c r="AC66" i="26"/>
  <c r="AB56" i="24"/>
  <c r="AC56" i="26"/>
  <c r="AC51"/>
  <c r="AB51" i="24"/>
  <c r="AC29" i="26"/>
  <c r="AB29" i="24"/>
  <c r="AB54"/>
  <c r="AC54" i="26"/>
  <c r="AC41"/>
  <c r="AC41" i="32" s="1"/>
  <c r="AB41" i="24"/>
  <c r="AC31" i="26"/>
  <c r="AB31" i="24"/>
  <c r="AC68" i="28"/>
  <c r="AB64" i="24"/>
  <c r="AC64" i="26"/>
  <c r="AB58" i="24"/>
  <c r="AC58" i="26"/>
  <c r="AC48"/>
  <c r="AC48" i="32" s="1"/>
  <c r="AC48" i="34" s="1"/>
  <c r="AB48" i="24"/>
  <c r="AC34" i="26"/>
  <c r="AB34" i="24"/>
  <c r="AC23" i="26"/>
  <c r="AB23" i="24"/>
  <c r="AC69" i="26"/>
  <c r="AB69" i="24"/>
  <c r="AC63" i="26"/>
  <c r="AB63" i="24"/>
  <c r="AC59" i="26"/>
  <c r="AB59" i="24"/>
  <c r="AC53" i="26"/>
  <c r="AB53" i="24"/>
  <c r="AC49" i="26"/>
  <c r="AB49" i="24"/>
  <c r="AC43" i="26"/>
  <c r="AB43" i="24"/>
  <c r="AC39" i="26"/>
  <c r="AB39" i="24"/>
  <c r="AC33" i="26"/>
  <c r="AB33" i="24"/>
  <c r="AC28" i="26"/>
  <c r="AB28" i="24"/>
  <c r="AB54" i="30"/>
  <c r="AC54" i="32"/>
  <c r="AC43"/>
  <c r="AC43" i="34" s="1"/>
  <c r="AB43" i="30"/>
  <c r="AB38"/>
  <c r="AA26" i="24"/>
  <c r="AA26" i="26" s="1"/>
  <c r="AB26"/>
  <c r="AA25" i="24"/>
  <c r="AA25" i="26" s="1"/>
  <c r="AB25"/>
  <c r="AA22" i="24"/>
  <c r="AA22" i="26" s="1"/>
  <c r="AB22"/>
  <c r="AA21" i="24"/>
  <c r="AA21" i="26" s="1"/>
  <c r="AB21"/>
  <c r="AC65" i="33"/>
  <c r="AC65" i="36" s="1"/>
  <c r="AA20" i="24"/>
  <c r="AA20" i="26" s="1"/>
  <c r="AB20"/>
  <c r="AB64" i="30"/>
  <c r="AC64" i="32"/>
  <c r="AC64" i="34" s="1"/>
  <c r="AB58" i="30"/>
  <c r="AC58" i="32"/>
  <c r="AC58" i="34" s="1"/>
  <c r="AB48" i="30"/>
  <c r="AB21"/>
  <c r="AC21" i="32"/>
  <c r="AB62" i="30"/>
  <c r="AC62" i="32"/>
  <c r="AC62" i="34" s="1"/>
  <c r="AB52" i="30"/>
  <c r="AB57" i="31"/>
  <c r="AC57" i="33"/>
  <c r="AB42" i="30"/>
  <c r="AA47" i="31"/>
  <c r="AA47" i="33" s="1"/>
  <c r="AB47"/>
  <c r="AB68" i="31"/>
  <c r="AC68" i="33"/>
  <c r="AA43" i="31"/>
  <c r="AA43" i="33" s="1"/>
  <c r="AB43"/>
  <c r="AA38" i="25"/>
  <c r="AA38" i="27" s="1"/>
  <c r="AB38"/>
  <c r="AA34" i="25"/>
  <c r="AA34" i="27" s="1"/>
  <c r="AB34"/>
  <c r="AA64" i="25"/>
  <c r="AA64" i="27" s="1"/>
  <c r="AB64"/>
  <c r="AC67" i="26"/>
  <c r="AB67" i="24"/>
  <c r="AC27" i="26"/>
  <c r="AB27" i="24"/>
  <c r="AC57" i="26"/>
  <c r="AB57" i="24"/>
  <c r="AB52"/>
  <c r="AC52" i="26"/>
  <c r="AC47"/>
  <c r="AB47" i="24"/>
  <c r="AC42" i="26"/>
  <c r="AC42" i="32" s="1"/>
  <c r="AC42" i="34" s="1"/>
  <c r="AB42" i="24"/>
  <c r="AC32" i="26"/>
  <c r="AB32" i="24"/>
  <c r="AC61" i="26"/>
  <c r="AB61" i="24"/>
  <c r="AC44" i="26"/>
  <c r="AB44" i="24"/>
  <c r="AC38" i="26"/>
  <c r="AC38" i="32" s="1"/>
  <c r="AC38" i="34" s="1"/>
  <c r="AB38" i="24"/>
  <c r="AC36" i="26"/>
  <c r="AB36" i="24"/>
  <c r="AC70" i="32"/>
  <c r="AC70" i="34" s="1"/>
  <c r="AC55" i="32"/>
  <c r="AC55" i="34" s="1"/>
  <c r="AC40" i="32"/>
  <c r="AC40" i="34" s="1"/>
  <c r="AC30" i="32"/>
  <c r="AC30" i="34" s="1"/>
  <c r="AC35" i="33"/>
  <c r="AC35" i="36" s="1"/>
  <c r="AB70"/>
  <c r="AB62"/>
  <c r="AB21"/>
  <c r="AB20"/>
  <c r="AC60" i="32"/>
  <c r="AC60" i="34" s="1"/>
  <c r="AC50" i="32"/>
  <c r="AC50" i="34" s="1"/>
  <c r="AC37" i="32"/>
  <c r="AC35"/>
  <c r="AB30" i="33"/>
  <c r="AB30" i="36" s="1"/>
  <c r="AC27" i="33"/>
  <c r="AC72" i="32"/>
  <c r="AC72" i="34" s="1"/>
  <c r="AC54" i="33"/>
  <c r="AC54" i="36" s="1"/>
  <c r="AC46" i="32"/>
  <c r="AC46" i="34" s="1"/>
  <c r="AC47" i="36"/>
  <c r="AC24"/>
  <c r="AC58"/>
  <c r="AC53"/>
  <c r="AC68" i="32"/>
  <c r="AC68" i="34" s="1"/>
  <c r="AB40" i="33"/>
  <c r="AB40" i="36" s="1"/>
  <c r="AC72"/>
  <c r="AB60"/>
  <c r="AC55"/>
  <c r="AC45"/>
  <c r="AB42"/>
  <c r="AB26"/>
  <c r="AC25"/>
  <c r="AC25" i="37" s="1"/>
  <c r="AB22" i="36"/>
  <c r="AC26" i="32"/>
  <c r="AC26" i="34" s="1"/>
  <c r="AB52" i="33"/>
  <c r="AB52" i="36" s="1"/>
  <c r="AB50" i="33"/>
  <c r="AB50" i="36" s="1"/>
  <c r="AB32" i="33"/>
  <c r="AB32" i="36" s="1"/>
  <c r="AC37" i="33"/>
  <c r="AC37" i="36" s="1"/>
  <c r="AC49" i="33"/>
  <c r="AC49" i="36" s="1"/>
  <c r="AC29" i="33"/>
  <c r="AC59"/>
  <c r="AC59" i="36" s="1"/>
  <c r="AC63" i="33"/>
  <c r="AC63" i="36" s="1"/>
  <c r="AC51" i="33"/>
  <c r="AC51" i="36" s="1"/>
  <c r="AC41" i="33"/>
  <c r="AC41" i="36" s="1"/>
  <c r="AC23" i="33"/>
  <c r="AC46" i="36"/>
  <c r="AC36"/>
  <c r="AC48"/>
  <c r="AC43"/>
  <c r="AC33"/>
  <c r="AC28"/>
  <c r="AC66"/>
  <c r="AC57"/>
  <c r="AC44"/>
  <c r="AC69"/>
  <c r="AC61"/>
  <c r="AC39"/>
  <c r="AC31"/>
  <c r="AC19"/>
  <c r="AS110" i="50"/>
  <c r="AS200"/>
  <c r="AR203"/>
  <c r="AS234"/>
  <c r="AR82"/>
  <c r="AQ63"/>
  <c r="AQ144"/>
  <c r="AQ187" s="1"/>
  <c r="AQ184" s="1"/>
  <c r="AQ199"/>
  <c r="AT80"/>
  <c r="AS81"/>
  <c r="AS87"/>
  <c r="AR166"/>
  <c r="AS163"/>
  <c r="AS218"/>
  <c r="AS169"/>
  <c r="AR167"/>
  <c r="AS164"/>
  <c r="AS129"/>
  <c r="AS217"/>
  <c r="AS222"/>
  <c r="AS240"/>
  <c r="AS148"/>
  <c r="AS143"/>
  <c r="AR146"/>
  <c r="AS142"/>
  <c r="AR145"/>
  <c r="AR188" s="1"/>
  <c r="AS68"/>
  <c r="AS201"/>
  <c r="AR204"/>
  <c r="AS235"/>
  <c r="AP199"/>
  <c r="AS61"/>
  <c r="AR62"/>
  <c r="AS234" i="48"/>
  <c r="AS235"/>
  <c r="AS129"/>
  <c r="AR203"/>
  <c r="AS200"/>
  <c r="AS148"/>
  <c r="AS143"/>
  <c r="AR146"/>
  <c r="AS142"/>
  <c r="AR145"/>
  <c r="AS110"/>
  <c r="AS68"/>
  <c r="AR81"/>
  <c r="AS80"/>
  <c r="AS61"/>
  <c r="AR62"/>
  <c r="AP199"/>
  <c r="AS222"/>
  <c r="AS218"/>
  <c r="AS217"/>
  <c r="AS169"/>
  <c r="AS164"/>
  <c r="AR167"/>
  <c r="AS163"/>
  <c r="AR166"/>
  <c r="AR165" s="1"/>
  <c r="AQ199"/>
  <c r="AQ82"/>
  <c r="AQ63"/>
  <c r="AS87"/>
  <c r="AR204"/>
  <c r="AS201"/>
  <c r="AS240"/>
  <c r="AQ144"/>
  <c r="AQ165"/>
  <c r="AR167" i="44"/>
  <c r="AR189" s="1"/>
  <c r="AS169"/>
  <c r="AR166"/>
  <c r="AR188" s="1"/>
  <c r="AS163"/>
  <c r="AQ165"/>
  <c r="AQ187" s="1"/>
  <c r="AQ184" s="1"/>
  <c r="AS164"/>
  <c r="AS240"/>
  <c r="AS222"/>
  <c r="AY205"/>
  <c r="AT148"/>
  <c r="AS110"/>
  <c r="AT129"/>
  <c r="AS87"/>
  <c r="AS217"/>
  <c r="AR86" i="45"/>
  <c r="AS218" i="44"/>
  <c r="AR95" i="45"/>
  <c r="J2" i="21"/>
  <c r="I2" i="45"/>
  <c r="I2" i="11"/>
  <c r="I2" i="9"/>
  <c r="AR144" i="44"/>
  <c r="AQ202"/>
  <c r="AQ67" i="45"/>
  <c r="AS234" i="44"/>
  <c r="AS87" i="45" s="1"/>
  <c r="AS235" i="44"/>
  <c r="AS96" i="45" s="1"/>
  <c r="AT201" i="44"/>
  <c r="AT94" i="45" s="1"/>
  <c r="AS204" i="44"/>
  <c r="AS76" i="45" s="1"/>
  <c r="AS200" i="44"/>
  <c r="AS85" i="45" s="1"/>
  <c r="AR203" i="44"/>
  <c r="AQ199"/>
  <c r="AQ141"/>
  <c r="AR82"/>
  <c r="AR90" i="45" s="1"/>
  <c r="AR63" i="44"/>
  <c r="AR89" i="45" s="1"/>
  <c r="AS81" i="44"/>
  <c r="AS81" i="45" s="1"/>
  <c r="AT80" i="44"/>
  <c r="AT61"/>
  <c r="AS62"/>
  <c r="AS80" i="45" s="1"/>
  <c r="AT142" i="44"/>
  <c r="AS145"/>
  <c r="AT143"/>
  <c r="AS146"/>
  <c r="AF72" i="31"/>
  <c r="AH7" i="30"/>
  <c r="AH5"/>
  <c r="AH3"/>
  <c r="AI7" i="31"/>
  <c r="AH6"/>
  <c r="AH4"/>
  <c r="AH10" i="30"/>
  <c r="AH16" i="31"/>
  <c r="AH14"/>
  <c r="AH12"/>
  <c r="AH10"/>
  <c r="AH8"/>
  <c r="AH8" i="30"/>
  <c r="AH6"/>
  <c r="AH4"/>
  <c r="AH5" i="31"/>
  <c r="AH3"/>
  <c r="AH17"/>
  <c r="AH15"/>
  <c r="AH13"/>
  <c r="AH11"/>
  <c r="AH9"/>
  <c r="AF62"/>
  <c r="AF53"/>
  <c r="AF49" i="30"/>
  <c r="AF39"/>
  <c r="AF29"/>
  <c r="AF54" i="31"/>
  <c r="AF24" i="30"/>
  <c r="AF18"/>
  <c r="AF64" i="31"/>
  <c r="AF43"/>
  <c r="AF33"/>
  <c r="AF24"/>
  <c r="AF44"/>
  <c r="AF34"/>
  <c r="AF66"/>
  <c r="AF48"/>
  <c r="AF38"/>
  <c r="AF28"/>
  <c r="AF51"/>
  <c r="AF31"/>
  <c r="AF71" i="30"/>
  <c r="AF53"/>
  <c r="AF56"/>
  <c r="AF44"/>
  <c r="AF34"/>
  <c r="AF19"/>
  <c r="AF28"/>
  <c r="AF58" i="31"/>
  <c r="AF49"/>
  <c r="AF39"/>
  <c r="AF29"/>
  <c r="AF18"/>
  <c r="AF59"/>
  <c r="AF69" i="30"/>
  <c r="AF59"/>
  <c r="AF71" i="31"/>
  <c r="AF69"/>
  <c r="AF63"/>
  <c r="AF41"/>
  <c r="AF23"/>
  <c r="AF19"/>
  <c r="AF63" i="30"/>
  <c r="AF66"/>
  <c r="AF46"/>
  <c r="AF36"/>
  <c r="AF23"/>
  <c r="AF19" i="24"/>
  <c r="AF56" i="25"/>
  <c r="AF63"/>
  <c r="AF58"/>
  <c r="AF18"/>
  <c r="AF64"/>
  <c r="AF71"/>
  <c r="AF73"/>
  <c r="AF59"/>
  <c r="AF51"/>
  <c r="AF49"/>
  <c r="AF41"/>
  <c r="AF29"/>
  <c r="AF23"/>
  <c r="AF57"/>
  <c r="AF67"/>
  <c r="AF53"/>
  <c r="AF48"/>
  <c r="AF43"/>
  <c r="AF38"/>
  <c r="AF33"/>
  <c r="AF28"/>
  <c r="AF24"/>
  <c r="AF66"/>
  <c r="AF44"/>
  <c r="AF34"/>
  <c r="AF69"/>
  <c r="AF61"/>
  <c r="AF39"/>
  <c r="AF31"/>
  <c r="AF19"/>
  <c r="AR188" i="48" l="1"/>
  <c r="AR189"/>
  <c r="AR186" s="1"/>
  <c r="AA35" i="33"/>
  <c r="AC20" i="38"/>
  <c r="AR189" i="50"/>
  <c r="AR186" s="1"/>
  <c r="AR185" i="44"/>
  <c r="AR84" i="45" s="1"/>
  <c r="AR66"/>
  <c r="AR186" i="44"/>
  <c r="AR93" i="45" s="1"/>
  <c r="AR75"/>
  <c r="AQ185" i="44"/>
  <c r="AQ84" i="45" s="1"/>
  <c r="AQ66"/>
  <c r="AC112" i="33"/>
  <c r="AC41" i="34"/>
  <c r="AC109" i="33"/>
  <c r="AQ187" i="48"/>
  <c r="AQ184" s="1"/>
  <c r="AR141" i="44"/>
  <c r="AR144" i="48"/>
  <c r="AR187" s="1"/>
  <c r="AR184" s="1"/>
  <c r="AR185"/>
  <c r="AR144" i="50"/>
  <c r="AR185"/>
  <c r="AA36" i="24"/>
  <c r="AA36" i="26" s="1"/>
  <c r="AB36"/>
  <c r="AA38" i="24"/>
  <c r="AA38" i="26" s="1"/>
  <c r="AB38"/>
  <c r="AA44" i="24"/>
  <c r="AA44" i="26" s="1"/>
  <c r="AB44"/>
  <c r="AB61"/>
  <c r="AA61" i="24"/>
  <c r="AA61" i="26" s="1"/>
  <c r="AA32" i="24"/>
  <c r="AA32" i="26" s="1"/>
  <c r="AB32"/>
  <c r="AA42" i="24"/>
  <c r="AA42" i="26" s="1"/>
  <c r="AB42"/>
  <c r="AA47" i="24"/>
  <c r="AA47" i="26" s="1"/>
  <c r="AB47"/>
  <c r="AC52" i="28"/>
  <c r="AB57" i="26"/>
  <c r="AA57" i="24"/>
  <c r="AA57" i="26" s="1"/>
  <c r="AA27" i="24"/>
  <c r="AA27" i="26" s="1"/>
  <c r="AB27"/>
  <c r="AB67"/>
  <c r="AA67" i="24"/>
  <c r="AA67" i="26" s="1"/>
  <c r="AC21" i="34"/>
  <c r="AB20" i="28"/>
  <c r="AB21"/>
  <c r="AB22"/>
  <c r="AB22" i="32"/>
  <c r="AB22" i="34" s="1"/>
  <c r="AB25" i="28"/>
  <c r="AB26"/>
  <c r="AA43" i="30"/>
  <c r="AA28" i="24"/>
  <c r="AA28" i="26" s="1"/>
  <c r="AB28"/>
  <c r="AA33" i="24"/>
  <c r="AA33" i="26" s="1"/>
  <c r="AB33"/>
  <c r="AA39" i="24"/>
  <c r="AA39" i="26" s="1"/>
  <c r="AB39"/>
  <c r="AA43" i="24"/>
  <c r="AA43" i="26" s="1"/>
  <c r="AB43"/>
  <c r="AA49" i="24"/>
  <c r="AA49" i="26" s="1"/>
  <c r="AB49"/>
  <c r="AB53"/>
  <c r="AA53" i="24"/>
  <c r="AA53" i="26" s="1"/>
  <c r="AB59"/>
  <c r="AA59" i="24"/>
  <c r="AA59" i="26" s="1"/>
  <c r="AB63"/>
  <c r="AA63" i="24"/>
  <c r="AA63" i="26" s="1"/>
  <c r="AB69"/>
  <c r="AA69" i="24"/>
  <c r="AA69" i="26" s="1"/>
  <c r="AA23" i="24"/>
  <c r="AA23" i="26" s="1"/>
  <c r="AB23"/>
  <c r="AA34" i="24"/>
  <c r="AA34" i="26" s="1"/>
  <c r="AB34"/>
  <c r="AA48" i="24"/>
  <c r="AA48" i="26" s="1"/>
  <c r="AB48"/>
  <c r="AC58" i="28"/>
  <c r="AC58" i="35"/>
  <c r="AC64" i="28"/>
  <c r="AC64" i="35"/>
  <c r="AA31" i="24"/>
  <c r="AA31" i="26" s="1"/>
  <c r="AB31"/>
  <c r="AA41" i="24"/>
  <c r="AA41" i="26" s="1"/>
  <c r="AB41"/>
  <c r="AC54" i="28"/>
  <c r="AC54" i="35"/>
  <c r="AC54" i="37" s="1"/>
  <c r="AA29" i="24"/>
  <c r="AA29" i="26" s="1"/>
  <c r="AB29"/>
  <c r="AA51" i="24"/>
  <c r="AA51" i="26" s="1"/>
  <c r="AB51"/>
  <c r="AB51" i="32" s="1"/>
  <c r="AB51" i="34" s="1"/>
  <c r="AC56" i="28"/>
  <c r="AC56" i="32"/>
  <c r="AC56" i="34" s="1"/>
  <c r="AC66" i="28"/>
  <c r="AC66" i="32"/>
  <c r="AC66" i="34" s="1"/>
  <c r="AA61" i="31"/>
  <c r="AA61" i="33" s="1"/>
  <c r="AB61"/>
  <c r="AA51" i="30"/>
  <c r="AA61"/>
  <c r="AA61" i="32" s="1"/>
  <c r="AB61"/>
  <c r="AC18" i="28"/>
  <c r="AC13" i="38"/>
  <c r="AC18" i="32"/>
  <c r="AC18" i="35" s="1"/>
  <c r="AC18" i="37" s="1"/>
  <c r="AC24" i="28"/>
  <c r="AC24" i="32"/>
  <c r="AC24" i="34" s="1"/>
  <c r="AA30" i="28"/>
  <c r="AA35"/>
  <c r="AA37"/>
  <c r="AA40"/>
  <c r="AA45"/>
  <c r="AA45" i="35"/>
  <c r="AA46" i="28"/>
  <c r="AA50"/>
  <c r="AB55"/>
  <c r="AB65"/>
  <c r="AB65" i="35"/>
  <c r="AA73" i="28"/>
  <c r="AA73" i="35"/>
  <c r="AC19" i="28"/>
  <c r="AC19" i="32"/>
  <c r="AC19" i="34" s="1"/>
  <c r="AB107" i="33"/>
  <c r="AB108"/>
  <c r="AA68" i="35"/>
  <c r="AB73" i="33"/>
  <c r="AB73" i="36" s="1"/>
  <c r="AA71" i="25"/>
  <c r="AA71" i="27" s="1"/>
  <c r="AB71"/>
  <c r="AB60" i="28"/>
  <c r="AB60" i="35"/>
  <c r="AB60" i="37" s="1"/>
  <c r="AB62" i="28"/>
  <c r="AB70"/>
  <c r="AB70" i="35"/>
  <c r="AB70" i="37" s="1"/>
  <c r="AB72" i="28"/>
  <c r="AB72" i="35"/>
  <c r="AC23" i="36"/>
  <c r="AC35" i="34"/>
  <c r="AC27" i="36"/>
  <c r="AC111" i="33"/>
  <c r="AC52" i="32"/>
  <c r="AC52" i="34" s="1"/>
  <c r="AC107" i="33"/>
  <c r="AC54" i="34"/>
  <c r="AC68" i="35"/>
  <c r="AC68" i="36"/>
  <c r="AB34" i="33"/>
  <c r="AB34" i="36" s="1"/>
  <c r="AA67" i="32"/>
  <c r="AC110" i="33"/>
  <c r="AA32" i="36"/>
  <c r="AC65" i="34"/>
  <c r="AA65"/>
  <c r="AC73"/>
  <c r="AA61" i="36"/>
  <c r="AA69"/>
  <c r="AA43"/>
  <c r="AA23" i="32"/>
  <c r="AA23" i="34" s="1"/>
  <c r="AA36" i="32"/>
  <c r="AA44"/>
  <c r="AA28" i="33"/>
  <c r="AA48"/>
  <c r="AA48" i="36" s="1"/>
  <c r="AA66" i="33"/>
  <c r="AA66" i="36" s="1"/>
  <c r="AA29" i="32"/>
  <c r="AA29" i="34" s="1"/>
  <c r="AA39" i="32"/>
  <c r="AA49"/>
  <c r="AA49" i="34" s="1"/>
  <c r="AA28" i="32"/>
  <c r="AA27"/>
  <c r="AA27" i="34" s="1"/>
  <c r="AA26" i="32"/>
  <c r="AA33"/>
  <c r="AA65" i="36"/>
  <c r="AC22" i="35"/>
  <c r="AC22" i="37" s="1"/>
  <c r="AC26" i="35"/>
  <c r="AC26" i="37" s="1"/>
  <c r="AB23" i="36"/>
  <c r="AB29"/>
  <c r="AB41"/>
  <c r="AB49"/>
  <c r="AB51"/>
  <c r="AB59"/>
  <c r="AC105" i="27"/>
  <c r="AA63" i="36"/>
  <c r="AA67"/>
  <c r="AA24"/>
  <c r="AA37"/>
  <c r="AA47"/>
  <c r="AA34" i="32"/>
  <c r="AA46"/>
  <c r="AA46" i="35" s="1"/>
  <c r="AA53" i="32"/>
  <c r="AA38" i="33"/>
  <c r="AA71"/>
  <c r="AA44"/>
  <c r="AA44" i="36" s="1"/>
  <c r="AA69" i="32"/>
  <c r="AA64" i="33"/>
  <c r="AA18"/>
  <c r="AA58"/>
  <c r="AA58" i="36" s="1"/>
  <c r="AA46" i="33"/>
  <c r="AA46" i="36" s="1"/>
  <c r="AA46" i="37" s="1"/>
  <c r="AA72" i="33"/>
  <c r="AA72" i="36" s="1"/>
  <c r="AA32" i="32"/>
  <c r="AA32" i="34" s="1"/>
  <c r="AA36" i="33"/>
  <c r="AA36" i="36" s="1"/>
  <c r="AA56" i="33"/>
  <c r="AA72" i="34"/>
  <c r="AA45" i="33"/>
  <c r="AA45" i="34" s="1"/>
  <c r="AA25" i="32"/>
  <c r="AA35"/>
  <c r="AA35" i="34" s="1"/>
  <c r="AA37" i="32"/>
  <c r="AA37" i="34" s="1"/>
  <c r="AA50" i="32"/>
  <c r="AA50" i="34" s="1"/>
  <c r="AA60" i="32"/>
  <c r="AA60" i="34" s="1"/>
  <c r="AA27" i="36"/>
  <c r="AA54"/>
  <c r="AA20" i="32"/>
  <c r="AA30"/>
  <c r="AA30" i="35" s="1"/>
  <c r="AA40" i="32"/>
  <c r="AA40" i="34" s="1"/>
  <c r="AA47" i="32"/>
  <c r="AA55"/>
  <c r="AA57"/>
  <c r="AA70"/>
  <c r="AA70" i="34" s="1"/>
  <c r="AA35" i="36"/>
  <c r="J2" i="51"/>
  <c r="J2" i="49"/>
  <c r="AC36" i="28"/>
  <c r="AC36" i="32"/>
  <c r="AC36" i="34" s="1"/>
  <c r="AC38" i="28"/>
  <c r="AC38" i="35"/>
  <c r="AC44" i="28"/>
  <c r="AC44" i="32"/>
  <c r="AC44" i="34" s="1"/>
  <c r="AC61" i="28"/>
  <c r="AC32"/>
  <c r="AC32" i="32"/>
  <c r="AC32" i="34" s="1"/>
  <c r="AC42" i="28"/>
  <c r="AC42" i="35"/>
  <c r="AC42" i="37" s="1"/>
  <c r="AC47" i="28"/>
  <c r="AC47" i="32"/>
  <c r="AC47" i="34" s="1"/>
  <c r="AB52" i="26"/>
  <c r="AA52" i="24"/>
  <c r="AA52" i="26" s="1"/>
  <c r="AC57" i="28"/>
  <c r="AC57" i="32"/>
  <c r="AC57" i="34" s="1"/>
  <c r="AC27" i="28"/>
  <c r="AC27" i="35"/>
  <c r="AC27" i="32"/>
  <c r="AC27" i="34" s="1"/>
  <c r="AC67" i="28"/>
  <c r="AC67" i="32"/>
  <c r="AC67" i="34" s="1"/>
  <c r="AA68" i="31"/>
  <c r="AA42" i="30"/>
  <c r="AA42" i="32" s="1"/>
  <c r="AA42" i="34" s="1"/>
  <c r="AB42" i="32"/>
  <c r="AB42" i="34" s="1"/>
  <c r="AB57" i="33"/>
  <c r="AA57" i="31"/>
  <c r="AA57" i="33" s="1"/>
  <c r="AA57" i="36" s="1"/>
  <c r="AA52" i="30"/>
  <c r="AB52" i="32"/>
  <c r="AB52" i="34" s="1"/>
  <c r="AA62" i="30"/>
  <c r="AA62" i="32" s="1"/>
  <c r="AA62" i="34" s="1"/>
  <c r="AB62" i="32"/>
  <c r="AB62" i="34" s="1"/>
  <c r="AA21" i="30"/>
  <c r="AA21" i="32" s="1"/>
  <c r="AB21"/>
  <c r="AA48" i="30"/>
  <c r="AA48" i="32" s="1"/>
  <c r="AA48" i="34" s="1"/>
  <c r="AB48" i="32"/>
  <c r="AA58" i="30"/>
  <c r="AA64"/>
  <c r="AA20" i="28"/>
  <c r="AA20" i="35"/>
  <c r="AA21" i="28"/>
  <c r="AA21" i="35"/>
  <c r="AA21" i="37" s="1"/>
  <c r="AA22" i="28"/>
  <c r="AA25"/>
  <c r="AA25" i="35"/>
  <c r="AA26" i="28"/>
  <c r="AA26" i="35"/>
  <c r="AA38" i="30"/>
  <c r="AA38" i="32" s="1"/>
  <c r="AA38" i="34" s="1"/>
  <c r="AB38" i="32"/>
  <c r="AA54" i="30"/>
  <c r="AC28" i="28"/>
  <c r="AC28" i="35"/>
  <c r="AC28" i="37" s="1"/>
  <c r="AC28" i="32"/>
  <c r="AC33" i="28"/>
  <c r="AC33" i="32"/>
  <c r="AC33" i="34" s="1"/>
  <c r="AC39" i="28"/>
  <c r="AC39" i="32"/>
  <c r="AC39" i="34" s="1"/>
  <c r="AC43" i="28"/>
  <c r="AC43" i="35"/>
  <c r="AC43" i="37" s="1"/>
  <c r="AC49" i="28"/>
  <c r="AC49" i="32"/>
  <c r="AC49" i="34" s="1"/>
  <c r="AC53" i="28"/>
  <c r="AC53" i="32"/>
  <c r="AC53" i="34" s="1"/>
  <c r="AC59" i="28"/>
  <c r="AC59" i="32"/>
  <c r="AC59" i="34" s="1"/>
  <c r="AC63" i="28"/>
  <c r="AC63" i="32"/>
  <c r="AC63" i="34" s="1"/>
  <c r="AC69" i="28"/>
  <c r="AC69" i="32"/>
  <c r="AC69" i="34" s="1"/>
  <c r="AC23" i="28"/>
  <c r="AC23" i="35"/>
  <c r="AC23" i="32"/>
  <c r="AC23" i="34" s="1"/>
  <c r="AC34" i="28"/>
  <c r="AC34" i="32"/>
  <c r="AC34" i="34" s="1"/>
  <c r="AC48" i="28"/>
  <c r="AC48" i="35"/>
  <c r="AB58" i="26"/>
  <c r="AB58" i="32" s="1"/>
  <c r="AA58" i="24"/>
  <c r="AA58" i="26" s="1"/>
  <c r="AB64"/>
  <c r="AB64" i="32" s="1"/>
  <c r="AA64" i="24"/>
  <c r="AA64" i="26" s="1"/>
  <c r="AC31" i="28"/>
  <c r="AC31" i="32"/>
  <c r="AC31" i="34" s="1"/>
  <c r="AC41" i="28"/>
  <c r="AC41" i="35"/>
  <c r="AC41" i="37" s="1"/>
  <c r="AB54" i="26"/>
  <c r="AA54" i="24"/>
  <c r="AA54" i="26" s="1"/>
  <c r="AC29" i="28"/>
  <c r="AC29" i="32"/>
  <c r="AC29" i="34" s="1"/>
  <c r="AC51" i="28"/>
  <c r="AB56" i="26"/>
  <c r="AA56" i="24"/>
  <c r="AA56" i="26" s="1"/>
  <c r="AB66"/>
  <c r="AA66" i="24"/>
  <c r="AA66" i="26" s="1"/>
  <c r="AA18" i="36"/>
  <c r="AA68" i="25"/>
  <c r="AA68" i="27" s="1"/>
  <c r="AB68"/>
  <c r="AB105" s="1"/>
  <c r="AA41" i="30"/>
  <c r="AA41" i="32" s="1"/>
  <c r="AA41" i="34" s="1"/>
  <c r="AB41" i="32"/>
  <c r="AB41" i="34" s="1"/>
  <c r="AA18" i="24"/>
  <c r="AA18" i="26" s="1"/>
  <c r="AB18"/>
  <c r="AA24" i="24"/>
  <c r="AA24" i="26" s="1"/>
  <c r="AB24"/>
  <c r="AB30" i="28"/>
  <c r="AB35"/>
  <c r="AB37"/>
  <c r="AB40"/>
  <c r="AB45"/>
  <c r="AB45" i="35"/>
  <c r="AB46" i="28"/>
  <c r="AB50"/>
  <c r="AA55"/>
  <c r="AA55" i="35"/>
  <c r="AA65" i="28"/>
  <c r="AA65" i="35"/>
  <c r="AA65" i="37" s="1"/>
  <c r="AB73" i="28"/>
  <c r="AB73" i="35"/>
  <c r="AC71" i="26"/>
  <c r="AB71" i="24"/>
  <c r="AA19"/>
  <c r="AA19" i="26" s="1"/>
  <c r="AB19"/>
  <c r="AA107" i="33"/>
  <c r="AB65"/>
  <c r="AB65" i="36" s="1"/>
  <c r="AB68" i="28"/>
  <c r="AB68" i="35"/>
  <c r="AC71" i="33"/>
  <c r="AC105" s="1"/>
  <c r="AB67"/>
  <c r="AB67" i="36" s="1"/>
  <c r="AA60" i="28"/>
  <c r="AA60" i="35"/>
  <c r="AA62" i="28"/>
  <c r="AA62" i="35"/>
  <c r="AA62" i="37" s="1"/>
  <c r="AA70" i="28"/>
  <c r="AA70" i="35"/>
  <c r="AA72" i="28"/>
  <c r="AA72" i="35"/>
  <c r="AC48" i="37"/>
  <c r="AC29" i="36"/>
  <c r="AC58" i="37"/>
  <c r="AC37" i="34"/>
  <c r="AA64" i="36"/>
  <c r="AA38"/>
  <c r="AA47" i="34"/>
  <c r="AC108" i="33"/>
  <c r="AA56" i="36"/>
  <c r="AA63" i="32"/>
  <c r="AA63" i="34" s="1"/>
  <c r="AA69"/>
  <c r="AA34" i="33"/>
  <c r="AA34" i="34" s="1"/>
  <c r="AA59" i="32"/>
  <c r="AA59" i="34" s="1"/>
  <c r="AC51" i="32"/>
  <c r="AC51" i="34" s="1"/>
  <c r="AC61" i="32"/>
  <c r="AC61" i="34" s="1"/>
  <c r="AA20"/>
  <c r="AB65"/>
  <c r="AB73"/>
  <c r="AC60" i="35"/>
  <c r="AC60" i="37" s="1"/>
  <c r="AC62" i="35"/>
  <c r="AC62" i="37" s="1"/>
  <c r="AC70" i="35"/>
  <c r="AC70" i="37" s="1"/>
  <c r="AC72" i="35"/>
  <c r="AC72" i="37" s="1"/>
  <c r="AC64"/>
  <c r="AC38"/>
  <c r="AA22" i="32"/>
  <c r="AA22" i="34" s="1"/>
  <c r="AA26" i="37"/>
  <c r="AA60"/>
  <c r="AA67" i="34"/>
  <c r="AA73"/>
  <c r="AA20" i="36"/>
  <c r="AA20" i="37" s="1"/>
  <c r="AA70"/>
  <c r="AA30" i="36"/>
  <c r="AB19"/>
  <c r="AB31"/>
  <c r="AB39"/>
  <c r="AB61"/>
  <c r="AB69"/>
  <c r="AB57"/>
  <c r="AB33"/>
  <c r="AB43"/>
  <c r="AA19" i="33"/>
  <c r="AA19" i="36" s="1"/>
  <c r="AA31" i="33"/>
  <c r="AA31" i="36" s="1"/>
  <c r="AB28" i="33"/>
  <c r="AB48"/>
  <c r="AB48" i="36" s="1"/>
  <c r="AB66" i="33"/>
  <c r="AB66" i="36" s="1"/>
  <c r="AA33" i="33"/>
  <c r="AA33" i="36" s="1"/>
  <c r="AA39" i="33"/>
  <c r="AA39" i="36" s="1"/>
  <c r="AB26" i="32"/>
  <c r="AB26" i="34" s="1"/>
  <c r="AB25" i="36"/>
  <c r="AB55"/>
  <c r="AC21" i="35"/>
  <c r="AC21" i="37" s="1"/>
  <c r="AA26" i="34"/>
  <c r="AA31" i="32"/>
  <c r="AA31" i="34" s="1"/>
  <c r="AA23" i="36"/>
  <c r="AA29"/>
  <c r="AA41"/>
  <c r="AA49"/>
  <c r="AA51"/>
  <c r="AA59"/>
  <c r="AA73"/>
  <c r="AC14" i="38"/>
  <c r="AC41" s="1"/>
  <c r="D41" i="23" s="1"/>
  <c r="AB53" i="36"/>
  <c r="AB63"/>
  <c r="AB24"/>
  <c r="AB37"/>
  <c r="AB47"/>
  <c r="AB46" i="32"/>
  <c r="AB46" i="34" s="1"/>
  <c r="AB38" i="33"/>
  <c r="AB38" i="36" s="1"/>
  <c r="AB44" i="33"/>
  <c r="AB44" i="36" s="1"/>
  <c r="AB64" i="33"/>
  <c r="AB64" i="36" s="1"/>
  <c r="AB18" i="33"/>
  <c r="AA53"/>
  <c r="AA53" i="36" s="1"/>
  <c r="AB58" i="33"/>
  <c r="AB58" i="36" s="1"/>
  <c r="AB46" i="33"/>
  <c r="AB46" i="36" s="1"/>
  <c r="AB72" i="33"/>
  <c r="AB72" i="36" s="1"/>
  <c r="AB72" i="37" s="1"/>
  <c r="AB36" i="33"/>
  <c r="AB36" i="36" s="1"/>
  <c r="AB56" i="33"/>
  <c r="AB56" i="36" s="1"/>
  <c r="AB45" i="33"/>
  <c r="AB45" i="36" s="1"/>
  <c r="AB25" i="32"/>
  <c r="AB35"/>
  <c r="AB35" i="34" s="1"/>
  <c r="AB37" i="32"/>
  <c r="AB37" i="34" s="1"/>
  <c r="AB50" i="32"/>
  <c r="AB50" i="34" s="1"/>
  <c r="AB60"/>
  <c r="AB27" i="36"/>
  <c r="AB54"/>
  <c r="AA25" i="33"/>
  <c r="AA55"/>
  <c r="AA55" i="36" s="1"/>
  <c r="AA55" i="37" s="1"/>
  <c r="AB20" i="32"/>
  <c r="AB20" i="34" s="1"/>
  <c r="AB30" i="32"/>
  <c r="AB30" i="34" s="1"/>
  <c r="AB40" i="32"/>
  <c r="AB40" i="34" s="1"/>
  <c r="AB55" i="32"/>
  <c r="AB55" i="34" s="1"/>
  <c r="AB70"/>
  <c r="AB35" i="36"/>
  <c r="AC30" i="35"/>
  <c r="AC30" i="37" s="1"/>
  <c r="AC35" i="35"/>
  <c r="AC35" i="37" s="1"/>
  <c r="AC37" i="35"/>
  <c r="AC37" i="37" s="1"/>
  <c r="AC40" i="35"/>
  <c r="AC40" i="37" s="1"/>
  <c r="AC45" i="35"/>
  <c r="AC45" i="37" s="1"/>
  <c r="AC46" i="35"/>
  <c r="AC46" i="37" s="1"/>
  <c r="AC50" i="35"/>
  <c r="AC50" i="37" s="1"/>
  <c r="AC55" i="35"/>
  <c r="AC55" i="37" s="1"/>
  <c r="AC65" i="35"/>
  <c r="AC65" i="37" s="1"/>
  <c r="AC73" i="35"/>
  <c r="AC73" i="37" s="1"/>
  <c r="AS62" i="50"/>
  <c r="AT61"/>
  <c r="AR141"/>
  <c r="AS82"/>
  <c r="AQ141"/>
  <c r="AT234"/>
  <c r="AS203"/>
  <c r="AT200"/>
  <c r="AT110"/>
  <c r="AR165"/>
  <c r="AR63"/>
  <c r="AT235"/>
  <c r="AS204"/>
  <c r="AT201"/>
  <c r="AT68"/>
  <c r="AS145"/>
  <c r="AT142"/>
  <c r="AS146"/>
  <c r="AT143"/>
  <c r="AT148"/>
  <c r="AT240"/>
  <c r="AT222"/>
  <c r="AT217"/>
  <c r="AT129"/>
  <c r="AT164"/>
  <c r="AS167"/>
  <c r="AT169"/>
  <c r="AT218"/>
  <c r="AT163"/>
  <c r="AS166"/>
  <c r="AS165" s="1"/>
  <c r="AT87"/>
  <c r="AT81"/>
  <c r="AU80"/>
  <c r="AR202"/>
  <c r="AT240" i="48"/>
  <c r="AT201"/>
  <c r="AS204"/>
  <c r="AT87"/>
  <c r="AS166"/>
  <c r="AT163"/>
  <c r="AS167"/>
  <c r="AT164"/>
  <c r="AT169"/>
  <c r="AT217"/>
  <c r="AT218"/>
  <c r="AT222"/>
  <c r="AR63"/>
  <c r="AR82"/>
  <c r="AR141"/>
  <c r="AR202"/>
  <c r="AQ141"/>
  <c r="AS62"/>
  <c r="AT61"/>
  <c r="AT80"/>
  <c r="AS81"/>
  <c r="AT68"/>
  <c r="AT110"/>
  <c r="AS145"/>
  <c r="AT142"/>
  <c r="AS146"/>
  <c r="AT143"/>
  <c r="AT148"/>
  <c r="AT200"/>
  <c r="AS203"/>
  <c r="AS202" s="1"/>
  <c r="AT129"/>
  <c r="AT235"/>
  <c r="AT234"/>
  <c r="AR165" i="44"/>
  <c r="AR187" s="1"/>
  <c r="AR184" s="1"/>
  <c r="AS166"/>
  <c r="AS188" s="1"/>
  <c r="AT164"/>
  <c r="AS167"/>
  <c r="AS189" s="1"/>
  <c r="AT169"/>
  <c r="AT163"/>
  <c r="AT240"/>
  <c r="AT222"/>
  <c r="AU148"/>
  <c r="AU129"/>
  <c r="AT110"/>
  <c r="AT87"/>
  <c r="K2" i="21"/>
  <c r="J2" i="9"/>
  <c r="J2" i="45"/>
  <c r="J2" i="11"/>
  <c r="AT218" i="44"/>
  <c r="AS95" i="45"/>
  <c r="AT217" i="44"/>
  <c r="AS86" i="45"/>
  <c r="AR202" i="44"/>
  <c r="AR67" i="45"/>
  <c r="AT235" i="44"/>
  <c r="AT96" i="45" s="1"/>
  <c r="AT234" i="44"/>
  <c r="AT87" i="45" s="1"/>
  <c r="AT200" i="44"/>
  <c r="AT85" i="45" s="1"/>
  <c r="AS203" i="44"/>
  <c r="AT204"/>
  <c r="AT76" i="45" s="1"/>
  <c r="AU201" i="44"/>
  <c r="AR199"/>
  <c r="AT146"/>
  <c r="AU143"/>
  <c r="AT145"/>
  <c r="AU142"/>
  <c r="AS63"/>
  <c r="AS89" i="45" s="1"/>
  <c r="AS82" i="44"/>
  <c r="AS90" i="45" s="1"/>
  <c r="AT62" i="44"/>
  <c r="AT80" i="45" s="1"/>
  <c r="AU61" i="44"/>
  <c r="AU80"/>
  <c r="AT81"/>
  <c r="AT81" i="45" s="1"/>
  <c r="AS144" i="44"/>
  <c r="AI9" i="31"/>
  <c r="AI11"/>
  <c r="AI13"/>
  <c r="AI15"/>
  <c r="AI17"/>
  <c r="AI3"/>
  <c r="AI5"/>
  <c r="AI4" i="30"/>
  <c r="AI6"/>
  <c r="AI8"/>
  <c r="AI8" i="31"/>
  <c r="AI10"/>
  <c r="AI12"/>
  <c r="AI14"/>
  <c r="AI16"/>
  <c r="AI10" i="30"/>
  <c r="AI4" i="31"/>
  <c r="AI6"/>
  <c r="AJ7"/>
  <c r="AI3" i="30"/>
  <c r="AI5"/>
  <c r="AI7"/>
  <c r="AS189" i="50" l="1"/>
  <c r="AS188"/>
  <c r="AC71" i="36"/>
  <c r="AC53" i="35"/>
  <c r="AC53" i="37" s="1"/>
  <c r="AA52" i="32"/>
  <c r="AA52" i="34" s="1"/>
  <c r="AC19" i="35"/>
  <c r="AC19" i="37" s="1"/>
  <c r="AB61" i="34"/>
  <c r="AA51" i="32"/>
  <c r="AA51" i="34" s="1"/>
  <c r="AC66" i="35"/>
  <c r="AC66" i="37" s="1"/>
  <c r="AB22" i="35"/>
  <c r="AB22" i="37" s="1"/>
  <c r="AS189" i="48"/>
  <c r="AS186" s="1"/>
  <c r="AS188"/>
  <c r="AS185" s="1"/>
  <c r="AS186" i="44"/>
  <c r="AS93" i="45" s="1"/>
  <c r="AS75"/>
  <c r="AC31" i="35"/>
  <c r="AC31" i="37" s="1"/>
  <c r="AC63" i="35"/>
  <c r="AC63" i="37" s="1"/>
  <c r="AC39" i="35"/>
  <c r="AC39" i="37" s="1"/>
  <c r="AC47" i="35"/>
  <c r="AC47" i="37" s="1"/>
  <c r="AC44" i="35"/>
  <c r="AC44" i="37" s="1"/>
  <c r="AA72"/>
  <c r="AA34" i="36"/>
  <c r="AB73" i="37"/>
  <c r="AS186" i="50"/>
  <c r="AS185"/>
  <c r="AR187"/>
  <c r="AR184" s="1"/>
  <c r="AA110" i="33"/>
  <c r="AA109"/>
  <c r="AB111"/>
  <c r="AB112"/>
  <c r="AA19" i="28"/>
  <c r="AC71"/>
  <c r="AC71" i="32"/>
  <c r="AC71" i="34" s="1"/>
  <c r="AA24" i="28"/>
  <c r="AA18"/>
  <c r="AA13" i="38"/>
  <c r="AA66" i="28"/>
  <c r="AA56"/>
  <c r="AB54"/>
  <c r="AA64"/>
  <c r="AA58"/>
  <c r="AB21" i="34"/>
  <c r="AB52" i="28"/>
  <c r="AB52" i="35"/>
  <c r="AB52" i="37" s="1"/>
  <c r="AA28" i="34"/>
  <c r="AA112" i="33"/>
  <c r="AA111"/>
  <c r="AB71"/>
  <c r="AB71" i="36" s="1"/>
  <c r="AA51" i="28"/>
  <c r="AA51" i="35"/>
  <c r="AA51" i="37" s="1"/>
  <c r="AA29" i="28"/>
  <c r="AA29" i="35"/>
  <c r="AA41" i="28"/>
  <c r="AA41" i="35"/>
  <c r="AA41" i="37" s="1"/>
  <c r="AA31" i="28"/>
  <c r="AA31" i="35"/>
  <c r="AA31" i="37" s="1"/>
  <c r="AA48" i="28"/>
  <c r="AA48" i="35"/>
  <c r="AA48" i="37" s="1"/>
  <c r="AA34" i="28"/>
  <c r="AA34" i="35"/>
  <c r="AA23" i="28"/>
  <c r="AA23" i="35"/>
  <c r="AA23" i="37" s="1"/>
  <c r="AB69" i="28"/>
  <c r="AB69" i="32"/>
  <c r="AB69" i="34" s="1"/>
  <c r="AB63" i="28"/>
  <c r="AB63" i="32"/>
  <c r="AB63" i="34" s="1"/>
  <c r="AB59" i="28"/>
  <c r="AB59" i="32"/>
  <c r="AB59" i="34" s="1"/>
  <c r="AB53" i="28"/>
  <c r="AB53" i="32"/>
  <c r="AB53" i="34" s="1"/>
  <c r="AA49" i="28"/>
  <c r="AA49" i="35"/>
  <c r="AA43" i="28"/>
  <c r="AA39"/>
  <c r="AA39" i="35"/>
  <c r="AA39" i="37" s="1"/>
  <c r="AA33" i="28"/>
  <c r="AA33" i="35"/>
  <c r="AA33" i="37" s="1"/>
  <c r="AA28" i="28"/>
  <c r="AA28" i="35"/>
  <c r="AB67" i="28"/>
  <c r="AB67" i="32"/>
  <c r="AB67" i="34" s="1"/>
  <c r="AA27" i="28"/>
  <c r="AA27" i="35"/>
  <c r="AA27" i="37" s="1"/>
  <c r="AB57" i="28"/>
  <c r="AB57" i="32"/>
  <c r="AB57" i="34" s="1"/>
  <c r="AA47" i="28"/>
  <c r="AA47" i="35"/>
  <c r="AA47" i="37" s="1"/>
  <c r="AA42" i="28"/>
  <c r="AA42" i="35"/>
  <c r="AA42" i="37" s="1"/>
  <c r="AA32" i="28"/>
  <c r="AA32" i="35"/>
  <c r="AB61" i="28"/>
  <c r="AB61" i="35"/>
  <c r="AB61" i="37" s="1"/>
  <c r="AA44" i="28"/>
  <c r="AA44" i="35"/>
  <c r="AA44" i="37" s="1"/>
  <c r="AA38" i="28"/>
  <c r="AA38" i="35"/>
  <c r="AA36" i="28"/>
  <c r="AA36" i="35"/>
  <c r="AA36" i="37" s="1"/>
  <c r="AB28" i="36"/>
  <c r="AB45" i="34"/>
  <c r="AA34" i="37"/>
  <c r="AA14" i="38"/>
  <c r="AC51" i="35"/>
  <c r="AC51" i="37" s="1"/>
  <c r="AB54" i="32"/>
  <c r="AB54" i="34" s="1"/>
  <c r="AB38"/>
  <c r="AA22" i="35"/>
  <c r="AA22" i="37" s="1"/>
  <c r="AB64" i="34"/>
  <c r="AB58"/>
  <c r="AB48"/>
  <c r="AB68" i="33"/>
  <c r="AB68" i="34" s="1"/>
  <c r="AA55"/>
  <c r="AA53"/>
  <c r="AA56" i="32"/>
  <c r="AA56" i="34" s="1"/>
  <c r="AA45" i="36"/>
  <c r="AA45" i="37" s="1"/>
  <c r="AA33" i="34"/>
  <c r="AA39"/>
  <c r="AA18" i="32"/>
  <c r="AA19"/>
  <c r="AA19" i="34" s="1"/>
  <c r="AA28" i="36"/>
  <c r="AA30" i="34"/>
  <c r="AC109" i="32"/>
  <c r="AB62" i="35"/>
  <c r="AB62" i="37" s="1"/>
  <c r="AC105" i="36"/>
  <c r="AC17" i="38"/>
  <c r="AC38" s="1"/>
  <c r="AA68" i="28"/>
  <c r="AA73" i="37"/>
  <c r="AB65"/>
  <c r="AB55" i="35"/>
  <c r="AB55" i="37" s="1"/>
  <c r="AA50" i="35"/>
  <c r="AA50" i="37" s="1"/>
  <c r="AA40" i="35"/>
  <c r="AA40" i="37" s="1"/>
  <c r="AA37" i="35"/>
  <c r="AA37" i="37" s="1"/>
  <c r="AA35" i="35"/>
  <c r="AC105" i="26"/>
  <c r="AB18" i="36"/>
  <c r="AA43" i="32"/>
  <c r="AA43" i="34" s="1"/>
  <c r="AB21" i="35"/>
  <c r="AB21" i="37" s="1"/>
  <c r="AB20" i="35"/>
  <c r="AB20" i="37" s="1"/>
  <c r="AC108" i="32"/>
  <c r="AC107"/>
  <c r="AB109" i="33"/>
  <c r="K2" i="51"/>
  <c r="K2" i="49"/>
  <c r="AB25" i="34"/>
  <c r="AC32" i="38"/>
  <c r="D23" i="23" s="1"/>
  <c r="AC23" i="38"/>
  <c r="AC35" s="1"/>
  <c r="AB19" i="28"/>
  <c r="AB19" i="32"/>
  <c r="AB19" i="34" s="1"/>
  <c r="AB71" i="26"/>
  <c r="AA71" i="24"/>
  <c r="AA71" i="26" s="1"/>
  <c r="AB24" i="28"/>
  <c r="AB24" i="32"/>
  <c r="AB24" i="34" s="1"/>
  <c r="AB18" i="28"/>
  <c r="AB13" i="38"/>
  <c r="AB105" i="26"/>
  <c r="AB18" i="32"/>
  <c r="AB18" i="35" s="1"/>
  <c r="AB66" i="28"/>
  <c r="AB66" i="32"/>
  <c r="AB66" i="34" s="1"/>
  <c r="AB56" i="28"/>
  <c r="AB56" i="32"/>
  <c r="AB56" i="34" s="1"/>
  <c r="AA54" i="28"/>
  <c r="AB64"/>
  <c r="AB64" i="35"/>
  <c r="AB64" i="37" s="1"/>
  <c r="AB58" i="28"/>
  <c r="AB58" i="35"/>
  <c r="AB58" i="37" s="1"/>
  <c r="AC111" i="32"/>
  <c r="AC28" i="34"/>
  <c r="AC112" i="32"/>
  <c r="AA21" i="34"/>
  <c r="AA52" i="28"/>
  <c r="AA52" i="35"/>
  <c r="AA52" i="37" s="1"/>
  <c r="AA25" i="34"/>
  <c r="AC18"/>
  <c r="AC19" i="38"/>
  <c r="AC40" s="1"/>
  <c r="C41" i="23" s="1"/>
  <c r="AC105" i="32"/>
  <c r="AC31" i="38"/>
  <c r="C23" i="23" s="1"/>
  <c r="AC22" i="38"/>
  <c r="AC34" s="1"/>
  <c r="AB51" i="28"/>
  <c r="AB51" i="35"/>
  <c r="AB51" i="37" s="1"/>
  <c r="AB29" i="28"/>
  <c r="AB29" i="32"/>
  <c r="AB29" i="34" s="1"/>
  <c r="AB41" i="28"/>
  <c r="AB41" i="35"/>
  <c r="AB41" i="37" s="1"/>
  <c r="AB31" i="28"/>
  <c r="AB31" i="32"/>
  <c r="AB31" i="34" s="1"/>
  <c r="AB48" i="28"/>
  <c r="AB48" i="35"/>
  <c r="AB48" i="37" s="1"/>
  <c r="AB34" i="28"/>
  <c r="AB34" i="32"/>
  <c r="AB34" i="34" s="1"/>
  <c r="AB23" i="28"/>
  <c r="AB23" i="35"/>
  <c r="AB23" i="37" s="1"/>
  <c r="AB23" i="32"/>
  <c r="AB23" i="34" s="1"/>
  <c r="AA69" i="28"/>
  <c r="AA69" i="35"/>
  <c r="AA69" i="37" s="1"/>
  <c r="AA63" i="28"/>
  <c r="AA63" i="35"/>
  <c r="AA63" i="37" s="1"/>
  <c r="AA59" i="28"/>
  <c r="AA59" i="35"/>
  <c r="AA59" i="37" s="1"/>
  <c r="AA53" i="28"/>
  <c r="AA53" i="35"/>
  <c r="AA53" i="37" s="1"/>
  <c r="AB49" i="28"/>
  <c r="AB49" i="32"/>
  <c r="AB49" i="34" s="1"/>
  <c r="AB43" i="28"/>
  <c r="AB39"/>
  <c r="AB39" i="32"/>
  <c r="AB39" i="34" s="1"/>
  <c r="AB33" i="28"/>
  <c r="AB33" i="32"/>
  <c r="AB33" i="34" s="1"/>
  <c r="AB28" i="28"/>
  <c r="AB28" i="32"/>
  <c r="AB28" i="35" s="1"/>
  <c r="AA67" i="28"/>
  <c r="AA67" i="35"/>
  <c r="AA67" i="37" s="1"/>
  <c r="AB27" i="28"/>
  <c r="AB27" i="32"/>
  <c r="AB27" i="34" s="1"/>
  <c r="AA57" i="28"/>
  <c r="AA57" i="35"/>
  <c r="AA57" i="37" s="1"/>
  <c r="AB47" i="28"/>
  <c r="AB47" i="32"/>
  <c r="AB47" i="34" s="1"/>
  <c r="AB42" i="28"/>
  <c r="AB42" i="35"/>
  <c r="AB42" i="37" s="1"/>
  <c r="AB32" i="28"/>
  <c r="AB32" i="32"/>
  <c r="AB32" i="34" s="1"/>
  <c r="AA61" i="28"/>
  <c r="AA61" i="35"/>
  <c r="AA61" i="37" s="1"/>
  <c r="AB44" i="28"/>
  <c r="AB44" i="32"/>
  <c r="AB44" i="34" s="1"/>
  <c r="AB38" i="28"/>
  <c r="AB38" i="35"/>
  <c r="AB38" i="37" s="1"/>
  <c r="AB36" i="28"/>
  <c r="AB36" i="32"/>
  <c r="AB36" i="34" s="1"/>
  <c r="AB72"/>
  <c r="AA49" i="37"/>
  <c r="AA29"/>
  <c r="AA30"/>
  <c r="AA38"/>
  <c r="AA108" i="33"/>
  <c r="AB50" i="35"/>
  <c r="AB50" i="37" s="1"/>
  <c r="AB46" i="35"/>
  <c r="AB46" i="37" s="1"/>
  <c r="AB45"/>
  <c r="AB40" i="35"/>
  <c r="AB40" i="37" s="1"/>
  <c r="AB37" i="35"/>
  <c r="AB37" i="37" s="1"/>
  <c r="AB35" i="35"/>
  <c r="AB35" i="37" s="1"/>
  <c r="AB30" i="35"/>
  <c r="AB30" i="37" s="1"/>
  <c r="AB68" i="36"/>
  <c r="AB68" i="37" s="1"/>
  <c r="AA105" i="27"/>
  <c r="AC29" i="35"/>
  <c r="AC29" i="37" s="1"/>
  <c r="AC34" i="35"/>
  <c r="AC34" i="37" s="1"/>
  <c r="AC69" i="35"/>
  <c r="AC69" i="37" s="1"/>
  <c r="AC59" i="35"/>
  <c r="AC59" i="37" s="1"/>
  <c r="AC49" i="35"/>
  <c r="AC49" i="37" s="1"/>
  <c r="AC33" i="35"/>
  <c r="AC33" i="37" s="1"/>
  <c r="AA54" i="32"/>
  <c r="AA54" i="34" s="1"/>
  <c r="AA64" i="32"/>
  <c r="AA64" i="34" s="1"/>
  <c r="AA58" i="32"/>
  <c r="AA58" i="34" s="1"/>
  <c r="AA68" i="33"/>
  <c r="AA68" i="34" s="1"/>
  <c r="AC67" i="35"/>
  <c r="AC67" i="37" s="1"/>
  <c r="AC57" i="35"/>
  <c r="AC57" i="37" s="1"/>
  <c r="AC32" i="35"/>
  <c r="AC32" i="37" s="1"/>
  <c r="AC61" i="35"/>
  <c r="AC61" i="37" s="1"/>
  <c r="AC36" i="35"/>
  <c r="AC36" i="37" s="1"/>
  <c r="AA35"/>
  <c r="AA57" i="34"/>
  <c r="AA36"/>
  <c r="AA66" i="32"/>
  <c r="AA66" i="34" s="1"/>
  <c r="AA46"/>
  <c r="AA25" i="36"/>
  <c r="AA25" i="37" s="1"/>
  <c r="AA24" i="32"/>
  <c r="AA24" i="34" s="1"/>
  <c r="AA44"/>
  <c r="AA32" i="37"/>
  <c r="AC110" i="32"/>
  <c r="AC68" i="37"/>
  <c r="AC27"/>
  <c r="AC23"/>
  <c r="AA71" i="36"/>
  <c r="AC24" i="35"/>
  <c r="AC24" i="37" s="1"/>
  <c r="AC12" i="38"/>
  <c r="AA61" i="34"/>
  <c r="AB14" i="38"/>
  <c r="AC56" i="35"/>
  <c r="AC56" i="37" s="1"/>
  <c r="AB43" i="32"/>
  <c r="AB43" i="34" s="1"/>
  <c r="AB26" i="35"/>
  <c r="AB26" i="37" s="1"/>
  <c r="AB25" i="35"/>
  <c r="AB25" i="37" s="1"/>
  <c r="AC52" i="35"/>
  <c r="AC52" i="37" s="1"/>
  <c r="AB110" i="33"/>
  <c r="AS202" i="50"/>
  <c r="AS199" s="1"/>
  <c r="AR199"/>
  <c r="AT167"/>
  <c r="AU164"/>
  <c r="AT82"/>
  <c r="AU110"/>
  <c r="AU200"/>
  <c r="AT203"/>
  <c r="AU234"/>
  <c r="AS63"/>
  <c r="AS144"/>
  <c r="AS187" s="1"/>
  <c r="AS184" s="1"/>
  <c r="AV80"/>
  <c r="AU81"/>
  <c r="AU87"/>
  <c r="AT166"/>
  <c r="AT165" s="1"/>
  <c r="AU163"/>
  <c r="AU218"/>
  <c r="AU169"/>
  <c r="AU129"/>
  <c r="AU217"/>
  <c r="AU222"/>
  <c r="AU240"/>
  <c r="AU148"/>
  <c r="AU143"/>
  <c r="AT146"/>
  <c r="AU142"/>
  <c r="AT145"/>
  <c r="AT188" s="1"/>
  <c r="AU68"/>
  <c r="AU201"/>
  <c r="AT204"/>
  <c r="AU235"/>
  <c r="AU61"/>
  <c r="AT62"/>
  <c r="AU234" i="48"/>
  <c r="AS199"/>
  <c r="AS63"/>
  <c r="AU129"/>
  <c r="AT203"/>
  <c r="AU200"/>
  <c r="AU148"/>
  <c r="AU143"/>
  <c r="AT146"/>
  <c r="AU142"/>
  <c r="AT145"/>
  <c r="AU110"/>
  <c r="AU68"/>
  <c r="AT81"/>
  <c r="AU80"/>
  <c r="AU61"/>
  <c r="AT62"/>
  <c r="AU87"/>
  <c r="AT204"/>
  <c r="AU201"/>
  <c r="AU240"/>
  <c r="AS144"/>
  <c r="AS165"/>
  <c r="AU235"/>
  <c r="AS82"/>
  <c r="AR199"/>
  <c r="AU222"/>
  <c r="AU218"/>
  <c r="AU217"/>
  <c r="AU169"/>
  <c r="AU164"/>
  <c r="AT167"/>
  <c r="AU163"/>
  <c r="AT166"/>
  <c r="AT165" s="1"/>
  <c r="AS165" i="44"/>
  <c r="AS187" s="1"/>
  <c r="AS184" s="1"/>
  <c r="AU163"/>
  <c r="AT166"/>
  <c r="AT188" s="1"/>
  <c r="AU169"/>
  <c r="AU164"/>
  <c r="AT167"/>
  <c r="AT189" s="1"/>
  <c r="AU240"/>
  <c r="AU222"/>
  <c r="AV148"/>
  <c r="AU110"/>
  <c r="AV129"/>
  <c r="AU87"/>
  <c r="AU217"/>
  <c r="AT86" i="45"/>
  <c r="AU218" i="44"/>
  <c r="AT95" i="45"/>
  <c r="L2" i="21"/>
  <c r="K2" i="45"/>
  <c r="K2" i="11"/>
  <c r="K2" i="9"/>
  <c r="AU204" i="44"/>
  <c r="AU76" i="45" s="1"/>
  <c r="AU94"/>
  <c r="AT144" i="44"/>
  <c r="AT141" s="1"/>
  <c r="AS202"/>
  <c r="AS199" s="1"/>
  <c r="AS67" i="45"/>
  <c r="AU234" i="44"/>
  <c r="AU87" i="45" s="1"/>
  <c r="AU235" i="44"/>
  <c r="AU96" i="45" s="1"/>
  <c r="AU200" i="44"/>
  <c r="AU85" i="45" s="1"/>
  <c r="AT203" i="44"/>
  <c r="AV201"/>
  <c r="AV94" i="45" s="1"/>
  <c r="AS141" i="44"/>
  <c r="AT82"/>
  <c r="AT90" i="45" s="1"/>
  <c r="AT63" i="44"/>
  <c r="AT89" i="45" s="1"/>
  <c r="AU81" i="44"/>
  <c r="AU81" i="45" s="1"/>
  <c r="AV80" i="44"/>
  <c r="AV61"/>
  <c r="AU62"/>
  <c r="AU80" i="45" s="1"/>
  <c r="AV142" i="44"/>
  <c r="AU145"/>
  <c r="AV143"/>
  <c r="AU146"/>
  <c r="AJ7" i="30"/>
  <c r="AJ5"/>
  <c r="AJ3"/>
  <c r="AK7" i="31"/>
  <c r="AJ6"/>
  <c r="AJ4"/>
  <c r="AJ10" i="30"/>
  <c r="AJ16" i="31"/>
  <c r="AJ14"/>
  <c r="AJ12"/>
  <c r="AJ10"/>
  <c r="AJ8"/>
  <c r="AJ8" i="30"/>
  <c r="AJ6"/>
  <c r="AJ4"/>
  <c r="AJ5" i="31"/>
  <c r="AJ3"/>
  <c r="AJ17"/>
  <c r="AJ15"/>
  <c r="AJ13"/>
  <c r="AJ11"/>
  <c r="AJ9"/>
  <c r="AT188" i="48" l="1"/>
  <c r="AT189"/>
  <c r="AT186" s="1"/>
  <c r="AB59" i="35"/>
  <c r="AB59" i="37" s="1"/>
  <c r="AT189" i="50"/>
  <c r="AT186" s="1"/>
  <c r="AS185" i="44"/>
  <c r="AS84" i="45" s="1"/>
  <c r="AS66"/>
  <c r="AT186" i="44"/>
  <c r="AT93" i="45" s="1"/>
  <c r="AT75"/>
  <c r="AB24" i="35"/>
  <c r="AB24" i="37" s="1"/>
  <c r="AB44" i="35"/>
  <c r="AB44" i="37" s="1"/>
  <c r="AB47" i="35"/>
  <c r="AB47" i="37" s="1"/>
  <c r="AB39" i="35"/>
  <c r="AB39" i="37" s="1"/>
  <c r="AB67" i="35"/>
  <c r="AB67" i="37" s="1"/>
  <c r="AA43" i="35"/>
  <c r="AA43" i="37" s="1"/>
  <c r="AB69" i="35"/>
  <c r="AB69" i="37" s="1"/>
  <c r="AC71" i="35"/>
  <c r="AC71" i="37" s="1"/>
  <c r="AC105" s="1"/>
  <c r="AB31" i="35"/>
  <c r="AB31" i="37" s="1"/>
  <c r="AB56" i="35"/>
  <c r="AB56" i="37" s="1"/>
  <c r="AB17" i="38"/>
  <c r="AB38" s="1"/>
  <c r="AT144" i="50"/>
  <c r="AT187" s="1"/>
  <c r="AT184" s="1"/>
  <c r="AT185"/>
  <c r="AS187" i="48"/>
  <c r="AS184" s="1"/>
  <c r="AT144"/>
  <c r="AT187" s="1"/>
  <c r="AT184" s="1"/>
  <c r="AT185"/>
  <c r="L2" i="51"/>
  <c r="L2" i="49"/>
  <c r="AB112" i="32"/>
  <c r="AB111"/>
  <c r="AB28" i="34"/>
  <c r="AC18" i="38"/>
  <c r="AC105" i="34"/>
  <c r="AB71" i="28"/>
  <c r="AB71" i="32"/>
  <c r="AB71" i="34" s="1"/>
  <c r="AA19" i="38"/>
  <c r="AA40" s="1"/>
  <c r="AA31"/>
  <c r="AA22"/>
  <c r="AA34" s="1"/>
  <c r="AB36" i="35"/>
  <c r="AB36" i="37" s="1"/>
  <c r="AB32" i="35"/>
  <c r="AB32" i="37" s="1"/>
  <c r="AB27" i="35"/>
  <c r="AB27" i="37" s="1"/>
  <c r="AB33" i="35"/>
  <c r="AB33" i="37" s="1"/>
  <c r="AB49" i="35"/>
  <c r="AB49" i="37" s="1"/>
  <c r="AB34" i="35"/>
  <c r="AB34" i="37" s="1"/>
  <c r="AB29" i="35"/>
  <c r="AB29" i="37" s="1"/>
  <c r="AC15" i="38"/>
  <c r="AA110" i="32"/>
  <c r="AA107"/>
  <c r="AA54" i="35"/>
  <c r="AA54" i="37" s="1"/>
  <c r="AB66" i="35"/>
  <c r="AB66" i="37" s="1"/>
  <c r="AB19" i="35"/>
  <c r="AB19" i="37" s="1"/>
  <c r="AB110" i="32"/>
  <c r="AA28" i="37"/>
  <c r="AA68" i="36"/>
  <c r="AA68" i="37" s="1"/>
  <c r="AB57" i="35"/>
  <c r="AB57" i="37" s="1"/>
  <c r="AB53" i="35"/>
  <c r="AB53" i="37" s="1"/>
  <c r="AB63" i="35"/>
  <c r="AB63" i="37" s="1"/>
  <c r="AC16" i="38"/>
  <c r="AC37" s="1"/>
  <c r="AA112" i="32"/>
  <c r="AA105" i="33"/>
  <c r="AA18" i="34"/>
  <c r="AB107" i="32"/>
  <c r="AA58" i="35"/>
  <c r="AA58" i="37" s="1"/>
  <c r="AA64" i="35"/>
  <c r="AA64" i="37" s="1"/>
  <c r="AB54" i="35"/>
  <c r="AB54" i="37" s="1"/>
  <c r="AA56" i="35"/>
  <c r="AA56" i="37" s="1"/>
  <c r="AA66" i="35"/>
  <c r="AA66" i="37" s="1"/>
  <c r="AA18" i="35"/>
  <c r="AA24"/>
  <c r="AA24" i="37" s="1"/>
  <c r="AB20" i="38"/>
  <c r="AB41" s="1"/>
  <c r="AB32"/>
  <c r="AB23"/>
  <c r="AB35" s="1"/>
  <c r="AB18" i="34"/>
  <c r="AB19" i="38"/>
  <c r="AB40" s="1"/>
  <c r="AB105" i="32"/>
  <c r="AB31" i="38"/>
  <c r="AB22"/>
  <c r="AB34" s="1"/>
  <c r="AA71" i="28"/>
  <c r="AA71" i="32"/>
  <c r="AA71" i="34" s="1"/>
  <c r="AB18" i="37"/>
  <c r="AB105" i="36"/>
  <c r="AA32" i="38"/>
  <c r="AA23"/>
  <c r="AA35" s="1"/>
  <c r="AB43" i="35"/>
  <c r="AB43" i="37" s="1"/>
  <c r="AA109" i="32"/>
  <c r="AA108"/>
  <c r="AA105" i="36"/>
  <c r="AB12" i="38"/>
  <c r="AB109" i="32"/>
  <c r="AB28" i="37"/>
  <c r="AC105" i="35"/>
  <c r="AA111" i="32"/>
  <c r="AA20" i="38"/>
  <c r="AA41" s="1"/>
  <c r="AB108" i="32"/>
  <c r="AA105" i="26"/>
  <c r="AA12" i="38"/>
  <c r="AA19" i="35"/>
  <c r="AA19" i="37" s="1"/>
  <c r="AB105" i="33"/>
  <c r="AT202" i="50"/>
  <c r="AT199" s="1"/>
  <c r="AT63"/>
  <c r="AV235"/>
  <c r="AU62"/>
  <c r="AV61"/>
  <c r="AU82"/>
  <c r="AV234"/>
  <c r="AU203"/>
  <c r="AV200"/>
  <c r="AV110"/>
  <c r="AU204"/>
  <c r="AV201"/>
  <c r="AV68"/>
  <c r="AU145"/>
  <c r="AV142"/>
  <c r="AU146"/>
  <c r="AV143"/>
  <c r="AV148"/>
  <c r="AV240"/>
  <c r="AV222"/>
  <c r="AV217"/>
  <c r="AV129"/>
  <c r="AV169"/>
  <c r="AV218"/>
  <c r="AV163"/>
  <c r="AU166"/>
  <c r="AV87"/>
  <c r="AV81"/>
  <c r="AW80"/>
  <c r="AS141"/>
  <c r="AV164"/>
  <c r="AU167"/>
  <c r="AV240" i="48"/>
  <c r="AV87"/>
  <c r="AU166"/>
  <c r="AV163"/>
  <c r="AU167"/>
  <c r="AV164"/>
  <c r="AV169"/>
  <c r="AV217"/>
  <c r="AV218"/>
  <c r="AV222"/>
  <c r="AS141"/>
  <c r="AT63"/>
  <c r="AT82"/>
  <c r="AT141"/>
  <c r="AT202"/>
  <c r="AV235"/>
  <c r="AV201"/>
  <c r="AU204"/>
  <c r="AU62"/>
  <c r="AV61"/>
  <c r="AV80"/>
  <c r="AU81"/>
  <c r="AV68"/>
  <c r="AV110"/>
  <c r="AU145"/>
  <c r="AV142"/>
  <c r="AU146"/>
  <c r="AV143"/>
  <c r="AV148"/>
  <c r="AV200"/>
  <c r="AU203"/>
  <c r="AV129"/>
  <c r="AV234"/>
  <c r="AV164" i="44"/>
  <c r="AU167"/>
  <c r="AU189" s="1"/>
  <c r="AV169"/>
  <c r="AV163"/>
  <c r="AU166"/>
  <c r="AU188" s="1"/>
  <c r="AT165"/>
  <c r="AT187" s="1"/>
  <c r="AT184" s="1"/>
  <c r="AV240"/>
  <c r="AV222"/>
  <c r="AW148"/>
  <c r="AW129"/>
  <c r="AV110"/>
  <c r="AV87"/>
  <c r="M2" i="21"/>
  <c r="L2" i="9"/>
  <c r="L2" i="45"/>
  <c r="L2" i="11"/>
  <c r="AV218" i="44"/>
  <c r="AU95" i="45"/>
  <c r="AV217" i="44"/>
  <c r="AU86" i="45"/>
  <c r="AT202" i="44"/>
  <c r="AT67" i="45"/>
  <c r="AV234" i="44"/>
  <c r="AV87" i="45" s="1"/>
  <c r="AV235" i="44"/>
  <c r="AV96" i="45" s="1"/>
  <c r="AV204" i="44"/>
  <c r="AV76" i="45" s="1"/>
  <c r="AW201" i="44"/>
  <c r="AV200"/>
  <c r="AV85" i="45" s="1"/>
  <c r="AU203" i="44"/>
  <c r="AT199"/>
  <c r="AV146"/>
  <c r="AW143"/>
  <c r="AV145"/>
  <c r="AW142"/>
  <c r="AU63"/>
  <c r="AU89" i="45" s="1"/>
  <c r="AU82" i="44"/>
  <c r="AU90" i="45" s="1"/>
  <c r="AV62" i="44"/>
  <c r="AV80" i="45" s="1"/>
  <c r="AW61" i="44"/>
  <c r="AW80"/>
  <c r="AV81"/>
  <c r="AV81" i="45" s="1"/>
  <c r="AU144" i="44"/>
  <c r="AK9" i="31"/>
  <c r="AK11"/>
  <c r="AK13"/>
  <c r="AK15"/>
  <c r="AK17"/>
  <c r="AK3"/>
  <c r="AK5"/>
  <c r="AK4" i="30"/>
  <c r="AK6"/>
  <c r="AK8"/>
  <c r="AK8" i="31"/>
  <c r="AK10"/>
  <c r="AK12"/>
  <c r="AK14"/>
  <c r="AK16"/>
  <c r="AK10" i="30"/>
  <c r="AK4" i="31"/>
  <c r="AK6"/>
  <c r="AL7"/>
  <c r="AK3" i="30"/>
  <c r="AK5"/>
  <c r="AK7"/>
  <c r="AU189" i="50" l="1"/>
  <c r="AU186" s="1"/>
  <c r="AU188"/>
  <c r="AU185" s="1"/>
  <c r="AU189" i="48"/>
  <c r="AU186" s="1"/>
  <c r="AU188"/>
  <c r="AU185" s="1"/>
  <c r="AU186" i="44"/>
  <c r="AU93" i="45" s="1"/>
  <c r="AU75"/>
  <c r="AT185" i="44"/>
  <c r="AT84" i="45" s="1"/>
  <c r="AT66"/>
  <c r="AB71" i="35"/>
  <c r="AB71" i="37" s="1"/>
  <c r="AT141" i="50"/>
  <c r="M2" i="51"/>
  <c r="M2" i="49"/>
  <c r="AB48" i="38"/>
  <c r="AB105" i="37"/>
  <c r="AB15" i="38"/>
  <c r="AB105" i="34"/>
  <c r="AB18" i="38"/>
  <c r="AA105" i="34"/>
  <c r="AA18" i="38"/>
  <c r="AA39" s="1"/>
  <c r="AC49"/>
  <c r="AC27"/>
  <c r="AC12" i="40" s="1"/>
  <c r="AC36" i="38"/>
  <c r="AC6" i="40"/>
  <c r="AC28" i="38"/>
  <c r="AC50"/>
  <c r="AC39"/>
  <c r="AA71" i="35"/>
  <c r="AA71" i="37" s="1"/>
  <c r="AC48" i="38"/>
  <c r="AA105" i="32"/>
  <c r="AB105" i="35"/>
  <c r="AA16" i="38"/>
  <c r="AA37" s="1"/>
  <c r="AA105" i="35"/>
  <c r="AA18" i="37"/>
  <c r="AA17" i="38"/>
  <c r="AA38" s="1"/>
  <c r="AB16"/>
  <c r="AB37" s="1"/>
  <c r="AX80" i="50"/>
  <c r="AW81"/>
  <c r="AV166"/>
  <c r="AW163"/>
  <c r="AV82"/>
  <c r="AU63"/>
  <c r="AU165"/>
  <c r="AU144"/>
  <c r="AU202"/>
  <c r="AV167"/>
  <c r="AW164"/>
  <c r="AW87"/>
  <c r="AW218"/>
  <c r="AW169"/>
  <c r="AW129"/>
  <c r="AW217"/>
  <c r="AW222"/>
  <c r="AW240"/>
  <c r="AW148"/>
  <c r="AW143"/>
  <c r="AV146"/>
  <c r="AW142"/>
  <c r="AV145"/>
  <c r="AV188" s="1"/>
  <c r="AW68"/>
  <c r="AW201"/>
  <c r="AV204"/>
  <c r="AW110"/>
  <c r="AW200"/>
  <c r="AV203"/>
  <c r="AW234"/>
  <c r="AW61"/>
  <c r="AV62"/>
  <c r="AW235"/>
  <c r="AW129" i="48"/>
  <c r="AW148"/>
  <c r="AW143"/>
  <c r="AV146"/>
  <c r="AW110"/>
  <c r="AV81"/>
  <c r="AW80"/>
  <c r="AW234"/>
  <c r="AU82"/>
  <c r="AU63"/>
  <c r="AV204"/>
  <c r="AW201"/>
  <c r="AW235"/>
  <c r="AT199"/>
  <c r="AW87"/>
  <c r="AW240"/>
  <c r="AU202"/>
  <c r="AU144"/>
  <c r="AU165"/>
  <c r="AV203"/>
  <c r="AW200"/>
  <c r="AW142"/>
  <c r="AV145"/>
  <c r="AW68"/>
  <c r="AW61"/>
  <c r="AV62"/>
  <c r="AW222"/>
  <c r="AW218"/>
  <c r="AW217"/>
  <c r="AW169"/>
  <c r="AW164"/>
  <c r="AV167"/>
  <c r="AW163"/>
  <c r="AV166"/>
  <c r="AV165" s="1"/>
  <c r="AU165" i="44"/>
  <c r="AU187" s="1"/>
  <c r="AU184" s="1"/>
  <c r="AW163"/>
  <c r="AV166"/>
  <c r="AV188" s="1"/>
  <c r="AW169"/>
  <c r="AW164"/>
  <c r="AV167"/>
  <c r="AV189" s="1"/>
  <c r="AW240"/>
  <c r="AW222"/>
  <c r="AX148"/>
  <c r="AW110"/>
  <c r="AX129"/>
  <c r="AW87"/>
  <c r="AW217"/>
  <c r="AV86" i="45"/>
  <c r="AW218" i="44"/>
  <c r="AV95" i="45"/>
  <c r="N2" i="21"/>
  <c r="M2" i="45"/>
  <c r="M2" i="11"/>
  <c r="M2" i="9"/>
  <c r="AW204" i="44"/>
  <c r="AW76" i="45" s="1"/>
  <c r="AW94"/>
  <c r="AV144" i="44"/>
  <c r="AV141" s="1"/>
  <c r="AU202"/>
  <c r="AU67" i="45"/>
  <c r="AW235" i="44"/>
  <c r="AW96" i="45" s="1"/>
  <c r="AW234" i="44"/>
  <c r="AW87" i="45" s="1"/>
  <c r="AU199" i="44"/>
  <c r="AX201"/>
  <c r="AX94" i="45" s="1"/>
  <c r="AW200" i="44"/>
  <c r="AW85" i="45" s="1"/>
  <c r="AV203" i="44"/>
  <c r="AU141"/>
  <c r="AV63"/>
  <c r="AV89" i="45" s="1"/>
  <c r="AV82" i="44"/>
  <c r="AV90" i="45" s="1"/>
  <c r="AW81" i="44"/>
  <c r="AW81" i="45" s="1"/>
  <c r="AX80" i="44"/>
  <c r="AX61"/>
  <c r="AW62"/>
  <c r="AW80" i="45" s="1"/>
  <c r="AX142" i="44"/>
  <c r="AW145"/>
  <c r="AX143"/>
  <c r="AW146"/>
  <c r="AL7" i="30"/>
  <c r="AL5"/>
  <c r="AL3"/>
  <c r="AM7" i="31"/>
  <c r="AL6"/>
  <c r="AL4"/>
  <c r="AL10" i="30"/>
  <c r="AL16" i="31"/>
  <c r="AL14"/>
  <c r="AL12"/>
  <c r="AL10"/>
  <c r="AL8"/>
  <c r="AL8" i="30"/>
  <c r="AL6"/>
  <c r="AL4"/>
  <c r="AL5" i="31"/>
  <c r="AL3"/>
  <c r="AL17"/>
  <c r="AL15"/>
  <c r="AL13"/>
  <c r="AL11"/>
  <c r="AL9"/>
  <c r="AV189" i="50" l="1"/>
  <c r="AV189" i="48"/>
  <c r="AV188"/>
  <c r="AV185" s="1"/>
  <c r="AU187" i="50"/>
  <c r="AU184" s="1"/>
  <c r="AV186" i="44"/>
  <c r="AV93" i="45" s="1"/>
  <c r="AV75"/>
  <c r="AU185" i="44"/>
  <c r="AU84" i="45" s="1"/>
  <c r="AU66"/>
  <c r="AV144" i="50"/>
  <c r="AV185"/>
  <c r="AU187" i="48"/>
  <c r="AU184" s="1"/>
  <c r="AV186"/>
  <c r="AV186" i="50"/>
  <c r="AV144" i="48"/>
  <c r="AV187" s="1"/>
  <c r="AV184" s="1"/>
  <c r="AV202" i="50"/>
  <c r="AV199" s="1"/>
  <c r="N2" i="51"/>
  <c r="N2" i="49"/>
  <c r="AA15" i="38"/>
  <c r="AA105" i="37"/>
  <c r="AC23" i="40"/>
  <c r="AC39"/>
  <c r="AC45"/>
  <c r="AC15"/>
  <c r="AC29"/>
  <c r="AB39" i="38"/>
  <c r="AB50"/>
  <c r="AB36"/>
  <c r="AB49"/>
  <c r="AB6" i="40"/>
  <c r="AB28" i="38"/>
  <c r="AB27"/>
  <c r="AB12" i="40" s="1"/>
  <c r="AV202" i="48"/>
  <c r="AV199" s="1"/>
  <c r="AV165" i="50"/>
  <c r="AW62"/>
  <c r="AX61"/>
  <c r="AX110"/>
  <c r="AX235"/>
  <c r="AV63"/>
  <c r="AV141"/>
  <c r="AU141"/>
  <c r="AX163"/>
  <c r="AW166"/>
  <c r="AX81"/>
  <c r="AY80"/>
  <c r="AX234"/>
  <c r="AW203"/>
  <c r="AX200"/>
  <c r="AW204"/>
  <c r="AX201"/>
  <c r="AX68"/>
  <c r="AW145"/>
  <c r="AX142"/>
  <c r="AW146"/>
  <c r="AX143"/>
  <c r="AX148"/>
  <c r="AX240"/>
  <c r="AX222"/>
  <c r="AX217"/>
  <c r="AX129"/>
  <c r="AX169"/>
  <c r="AX218"/>
  <c r="AX87"/>
  <c r="AX164"/>
  <c r="AW167"/>
  <c r="AU199"/>
  <c r="AW82"/>
  <c r="AW166" i="48"/>
  <c r="AX163"/>
  <c r="AX169"/>
  <c r="AX217"/>
  <c r="AX222"/>
  <c r="AX68"/>
  <c r="AW145"/>
  <c r="AX142"/>
  <c r="AU141"/>
  <c r="AX87"/>
  <c r="AX201"/>
  <c r="AW204"/>
  <c r="AW62"/>
  <c r="AX61"/>
  <c r="AX200"/>
  <c r="AW203"/>
  <c r="AU199"/>
  <c r="AX80"/>
  <c r="AW81"/>
  <c r="AW167"/>
  <c r="AX164"/>
  <c r="AX218"/>
  <c r="AV63"/>
  <c r="AX240"/>
  <c r="AX235"/>
  <c r="AX234"/>
  <c r="AV82"/>
  <c r="AX110"/>
  <c r="AW146"/>
  <c r="AX143"/>
  <c r="AX148"/>
  <c r="AX129"/>
  <c r="AX164" i="44"/>
  <c r="AW167"/>
  <c r="AW189" s="1"/>
  <c r="AX169"/>
  <c r="AX163"/>
  <c r="AW166"/>
  <c r="AW188" s="1"/>
  <c r="AV165"/>
  <c r="AV187" s="1"/>
  <c r="AV184" s="1"/>
  <c r="AX240"/>
  <c r="AX222"/>
  <c r="AY148"/>
  <c r="AX110"/>
  <c r="AY129"/>
  <c r="AX87"/>
  <c r="O2" i="21"/>
  <c r="N2" i="9"/>
  <c r="N2" i="45"/>
  <c r="N2" i="11"/>
  <c r="AX218" i="44"/>
  <c r="AW95" i="45"/>
  <c r="AX217" i="44"/>
  <c r="AW86" i="45"/>
  <c r="AV202" i="44"/>
  <c r="AV199" s="1"/>
  <c r="AV67" i="45"/>
  <c r="AX234" i="44"/>
  <c r="AX87" i="45" s="1"/>
  <c r="AX235" i="44"/>
  <c r="AX96" i="45" s="1"/>
  <c r="AX204" i="44"/>
  <c r="AX76" i="45" s="1"/>
  <c r="AY201" i="44"/>
  <c r="AX200"/>
  <c r="AX85" i="45" s="1"/>
  <c r="AW203" i="44"/>
  <c r="AX146"/>
  <c r="AY143"/>
  <c r="AX145"/>
  <c r="AY142"/>
  <c r="AW63"/>
  <c r="AW89" i="45" s="1"/>
  <c r="AW82" i="44"/>
  <c r="AW90" i="45" s="1"/>
  <c r="AX62" i="44"/>
  <c r="AX80" i="45" s="1"/>
  <c r="AY61" i="44"/>
  <c r="AY80"/>
  <c r="AX81"/>
  <c r="AX81" i="45" s="1"/>
  <c r="AW144" i="44"/>
  <c r="AM9" i="31"/>
  <c r="AM11"/>
  <c r="AM13"/>
  <c r="AM15"/>
  <c r="AM17"/>
  <c r="AM3"/>
  <c r="AM5"/>
  <c r="AM4" i="30"/>
  <c r="AM6"/>
  <c r="AM8"/>
  <c r="AM8" i="31"/>
  <c r="AM10"/>
  <c r="AM12"/>
  <c r="AM14"/>
  <c r="AM16"/>
  <c r="AM10" i="30"/>
  <c r="AM4" i="31"/>
  <c r="AM6"/>
  <c r="AN7"/>
  <c r="AM3" i="30"/>
  <c r="AM5"/>
  <c r="AM7"/>
  <c r="AV141" i="48" l="1"/>
  <c r="AW189" i="50"/>
  <c r="AW186" s="1"/>
  <c r="AW189" i="48"/>
  <c r="AW188"/>
  <c r="AW185" s="1"/>
  <c r="AW188" i="50"/>
  <c r="AW185" s="1"/>
  <c r="AW186" i="44"/>
  <c r="AW93" i="45" s="1"/>
  <c r="AW75"/>
  <c r="AV185" i="44"/>
  <c r="AV84" i="45" s="1"/>
  <c r="AV66"/>
  <c r="AW186" i="48"/>
  <c r="AV187" i="50"/>
  <c r="AV184" s="1"/>
  <c r="O2" i="51"/>
  <c r="O2" i="49"/>
  <c r="AB45" i="40"/>
  <c r="AB15"/>
  <c r="AB29"/>
  <c r="AB23"/>
  <c r="AB39"/>
  <c r="AC32"/>
  <c r="AC16"/>
  <c r="AC48"/>
  <c r="AA36" i="38"/>
  <c r="AA28"/>
  <c r="AA6" i="40"/>
  <c r="AA27" i="38"/>
  <c r="AA12" i="40" s="1"/>
  <c r="AW202" i="48"/>
  <c r="AW199" s="1"/>
  <c r="AC7" i="40"/>
  <c r="AX167" i="50"/>
  <c r="AY164"/>
  <c r="AY167" s="1"/>
  <c r="AY87"/>
  <c r="AY218"/>
  <c r="AY169"/>
  <c r="AY129"/>
  <c r="AY217"/>
  <c r="AY222"/>
  <c r="AY240"/>
  <c r="AY148"/>
  <c r="AY143"/>
  <c r="AY146" s="1"/>
  <c r="AX146"/>
  <c r="AY142"/>
  <c r="AY145" s="1"/>
  <c r="AX145"/>
  <c r="AY68"/>
  <c r="AY201"/>
  <c r="AY204" s="1"/>
  <c r="AX204"/>
  <c r="AY200"/>
  <c r="AY203" s="1"/>
  <c r="AY202" s="1"/>
  <c r="AX203"/>
  <c r="AX202" s="1"/>
  <c r="AY234"/>
  <c r="AY81"/>
  <c r="AX166"/>
  <c r="AY163"/>
  <c r="AY166" s="1"/>
  <c r="AY235"/>
  <c r="AY110"/>
  <c r="AW63"/>
  <c r="AX82"/>
  <c r="AY61"/>
  <c r="AX62"/>
  <c r="AW144"/>
  <c r="AW202"/>
  <c r="AW165"/>
  <c r="AY234" i="48"/>
  <c r="AY218"/>
  <c r="AY129"/>
  <c r="AY148"/>
  <c r="AY143"/>
  <c r="AY146" s="1"/>
  <c r="AX146"/>
  <c r="AY110"/>
  <c r="AY235"/>
  <c r="AY240"/>
  <c r="AW82"/>
  <c r="AX203"/>
  <c r="AY200"/>
  <c r="AY203" s="1"/>
  <c r="AY61"/>
  <c r="AX62"/>
  <c r="AX204"/>
  <c r="AY201"/>
  <c r="AY204" s="1"/>
  <c r="AY87"/>
  <c r="AW144"/>
  <c r="AW165"/>
  <c r="AY164"/>
  <c r="AY167" s="1"/>
  <c r="AX167"/>
  <c r="AX81"/>
  <c r="AY80"/>
  <c r="AW63"/>
  <c r="AY142"/>
  <c r="AY145" s="1"/>
  <c r="AX145"/>
  <c r="AY68"/>
  <c r="AY222"/>
  <c r="AY217"/>
  <c r="AY169"/>
  <c r="AY163"/>
  <c r="AY166" s="1"/>
  <c r="AX166"/>
  <c r="AY163" i="44"/>
  <c r="AX166"/>
  <c r="AX188" s="1"/>
  <c r="AY169"/>
  <c r="AY164"/>
  <c r="AX167"/>
  <c r="AX189" s="1"/>
  <c r="AW165"/>
  <c r="AW187" s="1"/>
  <c r="AW184" s="1"/>
  <c r="AY240"/>
  <c r="AY222"/>
  <c r="AY110"/>
  <c r="AY87"/>
  <c r="AY145"/>
  <c r="AY146"/>
  <c r="AY204"/>
  <c r="AY76" i="45" s="1"/>
  <c r="AY94"/>
  <c r="AY217" i="44"/>
  <c r="AY86" i="45" s="1"/>
  <c r="AX86"/>
  <c r="AY218" i="44"/>
  <c r="AY95" i="45" s="1"/>
  <c r="AX95"/>
  <c r="P2" i="21"/>
  <c r="O2" i="45"/>
  <c r="O2" i="11"/>
  <c r="O2" i="9"/>
  <c r="AW202" i="44"/>
  <c r="AW199" s="1"/>
  <c r="AW67" i="45"/>
  <c r="AX144" i="44"/>
  <c r="AY235"/>
  <c r="AY96" i="45" s="1"/>
  <c r="AY234" i="44"/>
  <c r="AY87" i="45" s="1"/>
  <c r="AY200" i="44"/>
  <c r="AX203"/>
  <c r="AW141"/>
  <c r="AX82"/>
  <c r="AX90" i="45" s="1"/>
  <c r="AX63" i="44"/>
  <c r="AX89" i="45" s="1"/>
  <c r="AY81" i="44"/>
  <c r="AY81" i="45" s="1"/>
  <c r="AY62" i="44"/>
  <c r="AY80" i="45" s="1"/>
  <c r="AN7" i="30"/>
  <c r="AN5"/>
  <c r="AN3"/>
  <c r="AO7" i="31"/>
  <c r="AN6"/>
  <c r="AN4"/>
  <c r="AN10" i="30"/>
  <c r="AN16" i="31"/>
  <c r="AN14"/>
  <c r="AN12"/>
  <c r="AN10"/>
  <c r="AN8"/>
  <c r="AN8" i="30"/>
  <c r="AN6"/>
  <c r="AN4"/>
  <c r="AN5" i="31"/>
  <c r="AN3"/>
  <c r="AN17"/>
  <c r="AN15"/>
  <c r="AN13"/>
  <c r="AN11"/>
  <c r="AN9"/>
  <c r="AX189" i="48" l="1"/>
  <c r="AX189" i="50"/>
  <c r="AY144" i="44"/>
  <c r="AY141" s="1"/>
  <c r="AY188" i="48"/>
  <c r="AY185" s="1"/>
  <c r="AY189"/>
  <c r="AY188" i="50"/>
  <c r="AY185" s="1"/>
  <c r="AY189"/>
  <c r="AX188" i="48"/>
  <c r="AX185" s="1"/>
  <c r="AX188" i="50"/>
  <c r="AX186" i="44"/>
  <c r="AX93" i="45" s="1"/>
  <c r="AX75"/>
  <c r="AY186" i="48"/>
  <c r="AY186" i="50"/>
  <c r="AW185" i="44"/>
  <c r="AW84" i="45" s="1"/>
  <c r="AW66"/>
  <c r="AX165" i="50"/>
  <c r="AX144"/>
  <c r="AX185"/>
  <c r="AW187" i="48"/>
  <c r="AW184" s="1"/>
  <c r="AX186"/>
  <c r="AW187" i="50"/>
  <c r="AW184" s="1"/>
  <c r="AX186"/>
  <c r="AX141" i="44"/>
  <c r="AY144" i="50"/>
  <c r="AY141" s="1"/>
  <c r="AY144" i="48"/>
  <c r="P2" i="51"/>
  <c r="P2" i="49"/>
  <c r="AC40" i="40"/>
  <c r="AC8"/>
  <c r="AC24"/>
  <c r="AA39"/>
  <c r="AA23"/>
  <c r="AC33"/>
  <c r="AC49"/>
  <c r="AB16"/>
  <c r="AB32"/>
  <c r="AB48"/>
  <c r="AB7"/>
  <c r="AA45"/>
  <c r="AA15"/>
  <c r="AA29"/>
  <c r="AY165" i="48"/>
  <c r="AY202"/>
  <c r="AY199" s="1"/>
  <c r="AW199" i="50"/>
  <c r="AY62"/>
  <c r="AX199"/>
  <c r="AY165"/>
  <c r="AW141"/>
  <c r="AX63"/>
  <c r="AY82"/>
  <c r="AY199"/>
  <c r="AY81" i="48"/>
  <c r="AX82"/>
  <c r="AY62"/>
  <c r="AX165"/>
  <c r="AX144"/>
  <c r="AX202"/>
  <c r="AW141"/>
  <c r="AX63"/>
  <c r="AY167" i="44"/>
  <c r="AY189" s="1"/>
  <c r="AY166"/>
  <c r="AY188" s="1"/>
  <c r="AX165"/>
  <c r="AX187" s="1"/>
  <c r="AX184" s="1"/>
  <c r="AY203"/>
  <c r="AY67" i="45" s="1"/>
  <c r="AY85"/>
  <c r="Q2" i="21"/>
  <c r="P2" i="9"/>
  <c r="P2" i="45"/>
  <c r="P2" i="11"/>
  <c r="AX202" i="44"/>
  <c r="AX199" s="1"/>
  <c r="AX67" i="45"/>
  <c r="AY63" i="44"/>
  <c r="AY89" i="45" s="1"/>
  <c r="AY82" i="44"/>
  <c r="AY90" i="45" s="1"/>
  <c r="AO9" i="31"/>
  <c r="AO11"/>
  <c r="AO13"/>
  <c r="AO15"/>
  <c r="AO17"/>
  <c r="AO3"/>
  <c r="AO5"/>
  <c r="AO4" i="30"/>
  <c r="AO6"/>
  <c r="AO8"/>
  <c r="AO8" i="31"/>
  <c r="AO10"/>
  <c r="AO12"/>
  <c r="AO14"/>
  <c r="AO16"/>
  <c r="AO10" i="30"/>
  <c r="AO4" i="31"/>
  <c r="AO6"/>
  <c r="AP7"/>
  <c r="AO3" i="30"/>
  <c r="AO5"/>
  <c r="AO7"/>
  <c r="AX187" i="50" l="1"/>
  <c r="AX184" s="1"/>
  <c r="AX141"/>
  <c r="AY186" i="44"/>
  <c r="AY93" i="45" s="1"/>
  <c r="AY75"/>
  <c r="AX185" i="44"/>
  <c r="AX84" i="45" s="1"/>
  <c r="AX66"/>
  <c r="AX187" i="48"/>
  <c r="AX184" s="1"/>
  <c r="AY187"/>
  <c r="AY184" s="1"/>
  <c r="AY141"/>
  <c r="AY187" i="50"/>
  <c r="AY184" s="1"/>
  <c r="Q2" i="51"/>
  <c r="Q2" i="49"/>
  <c r="AA32" i="40"/>
  <c r="AA16"/>
  <c r="AA48"/>
  <c r="AB40"/>
  <c r="AB8"/>
  <c r="AB24"/>
  <c r="AB33"/>
  <c r="AB49"/>
  <c r="AC41"/>
  <c r="AC25"/>
  <c r="AY63" i="50"/>
  <c r="AY63" i="48"/>
  <c r="AX199"/>
  <c r="AX141"/>
  <c r="AY82"/>
  <c r="AY202" i="44"/>
  <c r="AY199" s="1"/>
  <c r="AY165"/>
  <c r="AY187" s="1"/>
  <c r="AY184" s="1"/>
  <c r="R2" i="21"/>
  <c r="Q2" i="45"/>
  <c r="Q2" i="11"/>
  <c r="Q2" i="9"/>
  <c r="AP7" i="30"/>
  <c r="AP5"/>
  <c r="AP3"/>
  <c r="AQ7" i="31"/>
  <c r="AP6"/>
  <c r="AP4"/>
  <c r="AP10" i="30"/>
  <c r="AP16" i="31"/>
  <c r="AP14"/>
  <c r="AP12"/>
  <c r="AP10"/>
  <c r="AP8"/>
  <c r="AP8" i="30"/>
  <c r="AP6"/>
  <c r="AP4"/>
  <c r="AP5" i="31"/>
  <c r="AP3"/>
  <c r="AP17"/>
  <c r="AP15"/>
  <c r="AP13"/>
  <c r="AP11"/>
  <c r="AP9"/>
  <c r="AY185" i="44" l="1"/>
  <c r="AY84" i="45" s="1"/>
  <c r="AY66"/>
  <c r="AA33" i="40"/>
  <c r="AA49"/>
  <c r="R2" i="51"/>
  <c r="R2" i="49"/>
  <c r="AB41" i="40"/>
  <c r="AB25"/>
  <c r="S2" i="21"/>
  <c r="R2" i="9"/>
  <c r="R2" i="45"/>
  <c r="R2" i="11"/>
  <c r="AQ9" i="31"/>
  <c r="AQ11"/>
  <c r="AQ13"/>
  <c r="AQ15"/>
  <c r="AQ17"/>
  <c r="AQ3"/>
  <c r="AQ5"/>
  <c r="AQ4" i="30"/>
  <c r="AQ6"/>
  <c r="AQ8"/>
  <c r="AQ8" i="31"/>
  <c r="AQ10"/>
  <c r="AQ12"/>
  <c r="AQ14"/>
  <c r="AQ16"/>
  <c r="AQ10" i="30"/>
  <c r="AQ4" i="31"/>
  <c r="AQ6"/>
  <c r="AR7"/>
  <c r="AQ3" i="30"/>
  <c r="AQ5"/>
  <c r="AQ7"/>
  <c r="S2" i="51" l="1"/>
  <c r="S2" i="49"/>
  <c r="T2" i="21"/>
  <c r="S2" i="45"/>
  <c r="S2" i="11"/>
  <c r="S2" i="9"/>
  <c r="AR7" i="30"/>
  <c r="AR5"/>
  <c r="AR3"/>
  <c r="AS7" i="31"/>
  <c r="AR6"/>
  <c r="AR4"/>
  <c r="AR10" i="30"/>
  <c r="AR16" i="31"/>
  <c r="AR14"/>
  <c r="AR12"/>
  <c r="AR10"/>
  <c r="AR8"/>
  <c r="AR8" i="30"/>
  <c r="AR6"/>
  <c r="AR4"/>
  <c r="AR5" i="31"/>
  <c r="AR3"/>
  <c r="AR17"/>
  <c r="AR15"/>
  <c r="AR13"/>
  <c r="AR11"/>
  <c r="AR9"/>
  <c r="T2" i="51" l="1"/>
  <c r="T2" i="49"/>
  <c r="U2" i="21"/>
  <c r="T2" i="9"/>
  <c r="T2" i="45"/>
  <c r="T2" i="11"/>
  <c r="AS9" i="31"/>
  <c r="AS11"/>
  <c r="AS13"/>
  <c r="AS15"/>
  <c r="AS17"/>
  <c r="AS3"/>
  <c r="AS5"/>
  <c r="AS4" i="30"/>
  <c r="AS6"/>
  <c r="AS8"/>
  <c r="AS8" i="31"/>
  <c r="AS10"/>
  <c r="AS12"/>
  <c r="AS14"/>
  <c r="AS16"/>
  <c r="AS10" i="30"/>
  <c r="AS4" i="31"/>
  <c r="AS6"/>
  <c r="AT7"/>
  <c r="AS3" i="30"/>
  <c r="AS5"/>
  <c r="AS7"/>
  <c r="U2" i="51" l="1"/>
  <c r="U2" i="49"/>
  <c r="V2" i="21"/>
  <c r="U2" i="45"/>
  <c r="U2" i="11"/>
  <c r="U2" i="9"/>
  <c r="AT7" i="30"/>
  <c r="AT5"/>
  <c r="AT3"/>
  <c r="AU7" i="31"/>
  <c r="AT6"/>
  <c r="AT4"/>
  <c r="AT10" i="30"/>
  <c r="AT16" i="31"/>
  <c r="AT14"/>
  <c r="AT12"/>
  <c r="AT10"/>
  <c r="AT8"/>
  <c r="AT8" i="30"/>
  <c r="AT6"/>
  <c r="AT4"/>
  <c r="AT5" i="31"/>
  <c r="AT3"/>
  <c r="AT17"/>
  <c r="AT15"/>
  <c r="AT13"/>
  <c r="AT11"/>
  <c r="AT9"/>
  <c r="V2" i="51" l="1"/>
  <c r="V2" i="49"/>
  <c r="W2" i="21"/>
  <c r="V2" i="9"/>
  <c r="V2" i="45"/>
  <c r="V2" i="11"/>
  <c r="AU9" i="31"/>
  <c r="AU11"/>
  <c r="AU13"/>
  <c r="AU15"/>
  <c r="AU17"/>
  <c r="AU3"/>
  <c r="AU5"/>
  <c r="AU4" i="30"/>
  <c r="AU6"/>
  <c r="AU8"/>
  <c r="AU8" i="31"/>
  <c r="AU10"/>
  <c r="AU12"/>
  <c r="AU14"/>
  <c r="AU16"/>
  <c r="AU10" i="30"/>
  <c r="AU4" i="31"/>
  <c r="AU6"/>
  <c r="AV7"/>
  <c r="AU3" i="30"/>
  <c r="AU5"/>
  <c r="AU7"/>
  <c r="W2" i="51" l="1"/>
  <c r="W2" i="49"/>
  <c r="X2" i="21"/>
  <c r="W2" i="45"/>
  <c r="W2" i="11"/>
  <c r="W2" i="9"/>
  <c r="AV7" i="30"/>
  <c r="AV5"/>
  <c r="AV3"/>
  <c r="AW7" i="31"/>
  <c r="AV6"/>
  <c r="AV4"/>
  <c r="AV10" i="30"/>
  <c r="AV16" i="31"/>
  <c r="AV14"/>
  <c r="AV12"/>
  <c r="AV10"/>
  <c r="AV8"/>
  <c r="AV8" i="30"/>
  <c r="AV6"/>
  <c r="AV4"/>
  <c r="AV5" i="31"/>
  <c r="AV3"/>
  <c r="AV17"/>
  <c r="AV15"/>
  <c r="AV13"/>
  <c r="AV11"/>
  <c r="AV9"/>
  <c r="X2" i="51" l="1"/>
  <c r="X2" i="49"/>
  <c r="Y2" i="21"/>
  <c r="X2" i="9"/>
  <c r="X2" i="45"/>
  <c r="X2" i="11"/>
  <c r="AW9" i="31"/>
  <c r="AW11"/>
  <c r="AW13"/>
  <c r="AW15"/>
  <c r="AW17"/>
  <c r="AW3"/>
  <c r="AW5"/>
  <c r="AW4" i="30"/>
  <c r="AW6"/>
  <c r="AW8"/>
  <c r="AW8" i="31"/>
  <c r="AW10"/>
  <c r="AW12"/>
  <c r="AW14"/>
  <c r="AW16"/>
  <c r="AW10" i="30"/>
  <c r="AW4" i="31"/>
  <c r="AW6"/>
  <c r="AX7"/>
  <c r="AW3" i="30"/>
  <c r="AW5"/>
  <c r="AW7"/>
  <c r="Y2" i="51" l="1"/>
  <c r="Y2" i="49"/>
  <c r="Z2" i="21"/>
  <c r="Y2" i="45"/>
  <c r="Y2" i="11"/>
  <c r="Y2" i="9"/>
  <c r="AX7" i="30"/>
  <c r="AX5"/>
  <c r="AX3"/>
  <c r="AY7" i="31"/>
  <c r="AX6"/>
  <c r="AX4"/>
  <c r="AX10" i="30"/>
  <c r="AX16" i="31"/>
  <c r="AX14"/>
  <c r="AX12"/>
  <c r="AX10"/>
  <c r="AX8"/>
  <c r="AX8" i="30"/>
  <c r="AX6"/>
  <c r="AX4"/>
  <c r="AX5" i="31"/>
  <c r="AX3"/>
  <c r="AX17"/>
  <c r="AX15"/>
  <c r="AX13"/>
  <c r="AX11"/>
  <c r="AX9"/>
  <c r="Z2" i="51" l="1"/>
  <c r="Z2" i="49"/>
  <c r="AA2" i="21"/>
  <c r="Z2" i="9"/>
  <c r="Z2" i="45"/>
  <c r="Z2" i="11"/>
  <c r="AY9" i="31"/>
  <c r="AY11"/>
  <c r="AY13"/>
  <c r="AY15"/>
  <c r="AY17"/>
  <c r="AY3"/>
  <c r="AY5"/>
  <c r="AY4" i="30"/>
  <c r="AY6"/>
  <c r="AY8"/>
  <c r="AY8" i="31"/>
  <c r="AY10"/>
  <c r="AY12"/>
  <c r="AY14"/>
  <c r="AY16"/>
  <c r="AY10" i="30"/>
  <c r="AY4" i="31"/>
  <c r="AY6"/>
  <c r="AZ7"/>
  <c r="AY3" i="30"/>
  <c r="AY5"/>
  <c r="AY7"/>
  <c r="AA2" i="51" l="1"/>
  <c r="AA2" i="49"/>
  <c r="AB2" i="21"/>
  <c r="AA2" i="45"/>
  <c r="AA2" i="11"/>
  <c r="AA2" i="9"/>
  <c r="AZ7" i="30"/>
  <c r="AZ5"/>
  <c r="AZ3"/>
  <c r="AZ6" i="31"/>
  <c r="AZ4"/>
  <c r="AZ10" i="30"/>
  <c r="AZ16" i="31"/>
  <c r="AZ14"/>
  <c r="AZ12"/>
  <c r="AZ10"/>
  <c r="AZ8"/>
  <c r="AZ8" i="30"/>
  <c r="AZ6"/>
  <c r="AZ4"/>
  <c r="AZ5" i="31"/>
  <c r="AZ3"/>
  <c r="AZ17"/>
  <c r="AZ15"/>
  <c r="AZ13"/>
  <c r="AZ11"/>
  <c r="AZ9"/>
  <c r="AB2" i="51" l="1"/>
  <c r="AB2" i="49"/>
  <c r="AC2" i="21"/>
  <c r="AB2" i="9"/>
  <c r="AB2" i="45"/>
  <c r="AB2" i="11"/>
  <c r="BT105" i="9"/>
  <c r="BT107"/>
  <c r="CI204" i="2" s="1"/>
  <c r="BT108" i="9"/>
  <c r="BT109"/>
  <c r="CI206" i="2" s="1"/>
  <c r="BT110" i="9"/>
  <c r="CI207" i="2" s="1"/>
  <c r="BT111" i="9"/>
  <c r="CI208" i="2" s="1"/>
  <c r="BT112" i="9"/>
  <c r="CI209" i="2" s="1"/>
  <c r="BT113" i="9"/>
  <c r="CI210" i="2" s="1"/>
  <c r="BT114" i="9"/>
  <c r="CI211" i="2" s="1"/>
  <c r="BT115" i="9"/>
  <c r="CI212" i="2" s="1"/>
  <c r="BT116" i="9"/>
  <c r="CI213" i="2" s="1"/>
  <c r="BT117" i="9"/>
  <c r="CI214" i="2" s="1"/>
  <c r="BT118" i="9"/>
  <c r="CI215" i="2" s="1"/>
  <c r="BT119" i="9"/>
  <c r="CI216" i="2" s="1"/>
  <c r="BT120" i="9"/>
  <c r="CI217" i="2" s="1"/>
  <c r="BT121" i="9"/>
  <c r="CI218" i="2" s="1"/>
  <c r="BT122" i="9"/>
  <c r="CI219" i="2" s="1"/>
  <c r="BT123" i="9"/>
  <c r="CI220" i="2" s="1"/>
  <c r="BT124" i="9"/>
  <c r="CI221" i="2" s="1"/>
  <c r="BT125" i="9"/>
  <c r="CI222" i="2" s="1"/>
  <c r="BT126" i="9"/>
  <c r="CI223" i="2" s="1"/>
  <c r="BA105" i="9"/>
  <c r="BB105"/>
  <c r="BC105"/>
  <c r="BD105"/>
  <c r="BE105"/>
  <c r="BF105"/>
  <c r="BG105"/>
  <c r="BH105"/>
  <c r="BI105"/>
  <c r="BJ105"/>
  <c r="BK105"/>
  <c r="BL105"/>
  <c r="BM105"/>
  <c r="BN105"/>
  <c r="BO105"/>
  <c r="BP105"/>
  <c r="BQ105"/>
  <c r="BR105"/>
  <c r="BS105"/>
  <c r="BA107"/>
  <c r="BB107"/>
  <c r="BC107"/>
  <c r="BD107"/>
  <c r="BE107"/>
  <c r="BQ204" i="2" s="1"/>
  <c r="BF107" i="9"/>
  <c r="BG107"/>
  <c r="BH107"/>
  <c r="BI107"/>
  <c r="BJ107"/>
  <c r="BW204" i="2" s="1"/>
  <c r="BK107" i="9"/>
  <c r="BL107"/>
  <c r="BM107"/>
  <c r="BN107"/>
  <c r="BO107"/>
  <c r="CC204" i="2" s="1"/>
  <c r="BP107" i="9"/>
  <c r="BQ107"/>
  <c r="BR107"/>
  <c r="BS107"/>
  <c r="BA108"/>
  <c r="BB108"/>
  <c r="BC108"/>
  <c r="BD108"/>
  <c r="BE108"/>
  <c r="BQ205" i="2" s="1"/>
  <c r="BF108" i="9"/>
  <c r="BG108"/>
  <c r="BH108"/>
  <c r="BI108"/>
  <c r="BJ108"/>
  <c r="BW205" i="2" s="1"/>
  <c r="BK108" i="9"/>
  <c r="BL108"/>
  <c r="BM108"/>
  <c r="BN108"/>
  <c r="BO108"/>
  <c r="CC205" i="2" s="1"/>
  <c r="BP108" i="9"/>
  <c r="BQ108"/>
  <c r="BR108"/>
  <c r="BS108"/>
  <c r="BA109"/>
  <c r="BB109"/>
  <c r="BC109"/>
  <c r="BD109"/>
  <c r="BE109"/>
  <c r="BQ206" i="2" s="1"/>
  <c r="BF109" i="9"/>
  <c r="BG109"/>
  <c r="BH109"/>
  <c r="BI109"/>
  <c r="BJ109"/>
  <c r="BW206" i="2" s="1"/>
  <c r="BK109" i="9"/>
  <c r="BL109"/>
  <c r="BM109"/>
  <c r="BN109"/>
  <c r="BO109"/>
  <c r="CC206" i="2" s="1"/>
  <c r="BP109" i="9"/>
  <c r="BQ109"/>
  <c r="BR109"/>
  <c r="BS109"/>
  <c r="BA110"/>
  <c r="BB110"/>
  <c r="BC110"/>
  <c r="BD110"/>
  <c r="BE110"/>
  <c r="BQ207" i="2" s="1"/>
  <c r="BF110" i="9"/>
  <c r="BG110"/>
  <c r="BH110"/>
  <c r="BI110"/>
  <c r="BJ110"/>
  <c r="BW207" i="2" s="1"/>
  <c r="BK110" i="9"/>
  <c r="BL110"/>
  <c r="BM110"/>
  <c r="BN110"/>
  <c r="BO110"/>
  <c r="CC207" i="2" s="1"/>
  <c r="BP110" i="9"/>
  <c r="BQ110"/>
  <c r="BR110"/>
  <c r="BS110"/>
  <c r="BA111"/>
  <c r="BB111"/>
  <c r="BC111"/>
  <c r="BD111"/>
  <c r="BE111"/>
  <c r="BQ208" i="2" s="1"/>
  <c r="BF111" i="9"/>
  <c r="BG111"/>
  <c r="BH111"/>
  <c r="BI111"/>
  <c r="BJ111"/>
  <c r="BW208" i="2" s="1"/>
  <c r="BK111" i="9"/>
  <c r="BL111"/>
  <c r="BM111"/>
  <c r="BN111"/>
  <c r="BO111"/>
  <c r="CC208" i="2" s="1"/>
  <c r="BP111" i="9"/>
  <c r="BQ111"/>
  <c r="BR111"/>
  <c r="BS111"/>
  <c r="BA112"/>
  <c r="BB112"/>
  <c r="BC112"/>
  <c r="BD112"/>
  <c r="BE112"/>
  <c r="BQ209" i="2" s="1"/>
  <c r="BF112" i="9"/>
  <c r="BG112"/>
  <c r="BH112"/>
  <c r="BI112"/>
  <c r="BJ112"/>
  <c r="BW209" i="2" s="1"/>
  <c r="BK112" i="9"/>
  <c r="BL112"/>
  <c r="BM112"/>
  <c r="BN112"/>
  <c r="BO112"/>
  <c r="CC209" i="2" s="1"/>
  <c r="BP112" i="9"/>
  <c r="BQ112"/>
  <c r="BR112"/>
  <c r="BS112"/>
  <c r="BA113"/>
  <c r="BB113"/>
  <c r="BC113"/>
  <c r="BD113"/>
  <c r="BE113"/>
  <c r="BQ210" i="2" s="1"/>
  <c r="BF113" i="9"/>
  <c r="BG113"/>
  <c r="BH113"/>
  <c r="BI113"/>
  <c r="BJ113"/>
  <c r="BW210" i="2" s="1"/>
  <c r="BK113" i="9"/>
  <c r="BL113"/>
  <c r="BM113"/>
  <c r="BN113"/>
  <c r="BO113"/>
  <c r="CC210" i="2" s="1"/>
  <c r="BP113" i="9"/>
  <c r="BQ113"/>
  <c r="BR113"/>
  <c r="BS113"/>
  <c r="BA114"/>
  <c r="BB114"/>
  <c r="BC114"/>
  <c r="BD114"/>
  <c r="BE114"/>
  <c r="BQ211" i="2" s="1"/>
  <c r="BF114" i="9"/>
  <c r="BG114"/>
  <c r="BH114"/>
  <c r="BI114"/>
  <c r="BJ114"/>
  <c r="BW211" i="2" s="1"/>
  <c r="BK114" i="9"/>
  <c r="BL114"/>
  <c r="BM114"/>
  <c r="BN114"/>
  <c r="BO114"/>
  <c r="CC211" i="2" s="1"/>
  <c r="BP114" i="9"/>
  <c r="BQ114"/>
  <c r="BR114"/>
  <c r="BS114"/>
  <c r="BA115"/>
  <c r="BB115"/>
  <c r="BC115"/>
  <c r="BD115"/>
  <c r="BE115"/>
  <c r="BQ212" i="2" s="1"/>
  <c r="BF115" i="9"/>
  <c r="BG115"/>
  <c r="BH115"/>
  <c r="BI115"/>
  <c r="BJ115"/>
  <c r="BW212" i="2" s="1"/>
  <c r="BK115" i="9"/>
  <c r="BL115"/>
  <c r="BM115"/>
  <c r="BN115"/>
  <c r="BO115"/>
  <c r="CC212" i="2" s="1"/>
  <c r="BP115" i="9"/>
  <c r="BQ115"/>
  <c r="BR115"/>
  <c r="BS115"/>
  <c r="BA116"/>
  <c r="BB116"/>
  <c r="BC116"/>
  <c r="BD116"/>
  <c r="BE116"/>
  <c r="BQ213" i="2" s="1"/>
  <c r="BF116" i="9"/>
  <c r="BG116"/>
  <c r="BH116"/>
  <c r="BI116"/>
  <c r="BJ116"/>
  <c r="BW213" i="2" s="1"/>
  <c r="BK116" i="9"/>
  <c r="BL116"/>
  <c r="BM116"/>
  <c r="BN116"/>
  <c r="BO116"/>
  <c r="CC213" i="2" s="1"/>
  <c r="BP116" i="9"/>
  <c r="BQ116"/>
  <c r="BR116"/>
  <c r="BS116"/>
  <c r="BA117"/>
  <c r="BB117"/>
  <c r="BC117"/>
  <c r="BD117"/>
  <c r="BE117"/>
  <c r="BQ214" i="2" s="1"/>
  <c r="BF117" i="9"/>
  <c r="BG117"/>
  <c r="BH117"/>
  <c r="BI117"/>
  <c r="BJ117"/>
  <c r="BW214" i="2" s="1"/>
  <c r="BK117" i="9"/>
  <c r="BL117"/>
  <c r="BM117"/>
  <c r="BN117"/>
  <c r="BO117"/>
  <c r="CC214" i="2" s="1"/>
  <c r="BP117" i="9"/>
  <c r="BQ117"/>
  <c r="BR117"/>
  <c r="BS117"/>
  <c r="BA118"/>
  <c r="BB118"/>
  <c r="BC118"/>
  <c r="BD118"/>
  <c r="BE118"/>
  <c r="BQ215" i="2" s="1"/>
  <c r="BF118" i="9"/>
  <c r="BG118"/>
  <c r="BH118"/>
  <c r="BI118"/>
  <c r="BJ118"/>
  <c r="BW215" i="2" s="1"/>
  <c r="BK118" i="9"/>
  <c r="BL118"/>
  <c r="BM118"/>
  <c r="BN118"/>
  <c r="BO118"/>
  <c r="CC215" i="2" s="1"/>
  <c r="BP118" i="9"/>
  <c r="BQ118"/>
  <c r="BR118"/>
  <c r="BS118"/>
  <c r="BA119"/>
  <c r="BB119"/>
  <c r="BC119"/>
  <c r="BD119"/>
  <c r="BE119"/>
  <c r="BQ216" i="2" s="1"/>
  <c r="BF119" i="9"/>
  <c r="BG119"/>
  <c r="BH119"/>
  <c r="BI119"/>
  <c r="BJ119"/>
  <c r="BW216" i="2" s="1"/>
  <c r="BK119" i="9"/>
  <c r="BL119"/>
  <c r="BM119"/>
  <c r="BN119"/>
  <c r="BO119"/>
  <c r="CC216" i="2" s="1"/>
  <c r="BP119" i="9"/>
  <c r="BQ119"/>
  <c r="BR119"/>
  <c r="BS119"/>
  <c r="BA120"/>
  <c r="BB120"/>
  <c r="BC120"/>
  <c r="BD120"/>
  <c r="BE120"/>
  <c r="BQ217" i="2" s="1"/>
  <c r="BF120" i="9"/>
  <c r="BG120"/>
  <c r="BH120"/>
  <c r="BI120"/>
  <c r="BJ120"/>
  <c r="BW217" i="2" s="1"/>
  <c r="BK120" i="9"/>
  <c r="BL120"/>
  <c r="BM120"/>
  <c r="BN120"/>
  <c r="BO120"/>
  <c r="CC217" i="2" s="1"/>
  <c r="BP120" i="9"/>
  <c r="BQ120"/>
  <c r="BR120"/>
  <c r="BS120"/>
  <c r="BA121"/>
  <c r="BB121"/>
  <c r="BC121"/>
  <c r="BD121"/>
  <c r="BE121"/>
  <c r="BQ218" i="2" s="1"/>
  <c r="BF121" i="9"/>
  <c r="BG121"/>
  <c r="BH121"/>
  <c r="BI121"/>
  <c r="BJ121"/>
  <c r="BW218" i="2" s="1"/>
  <c r="BK121" i="9"/>
  <c r="BL121"/>
  <c r="BM121"/>
  <c r="BN121"/>
  <c r="BO121"/>
  <c r="CC218" i="2" s="1"/>
  <c r="BP121" i="9"/>
  <c r="BQ121"/>
  <c r="BR121"/>
  <c r="BS121"/>
  <c r="BA122"/>
  <c r="BB122"/>
  <c r="BC122"/>
  <c r="BD122"/>
  <c r="BE122"/>
  <c r="BQ219" i="2" s="1"/>
  <c r="BF122" i="9"/>
  <c r="BG122"/>
  <c r="BH122"/>
  <c r="BI122"/>
  <c r="BJ122"/>
  <c r="BW219" i="2" s="1"/>
  <c r="BK122" i="9"/>
  <c r="BL122"/>
  <c r="BM122"/>
  <c r="BN122"/>
  <c r="BO122"/>
  <c r="CC219" i="2" s="1"/>
  <c r="BP122" i="9"/>
  <c r="BQ122"/>
  <c r="BR122"/>
  <c r="BS122"/>
  <c r="BA123"/>
  <c r="BB123"/>
  <c r="BC123"/>
  <c r="BD123"/>
  <c r="BE123"/>
  <c r="BQ220" i="2" s="1"/>
  <c r="BF123" i="9"/>
  <c r="BG123"/>
  <c r="BH123"/>
  <c r="BI123"/>
  <c r="BJ123"/>
  <c r="BW220" i="2" s="1"/>
  <c r="BK123" i="9"/>
  <c r="BL123"/>
  <c r="BM123"/>
  <c r="BN123"/>
  <c r="BO123"/>
  <c r="CC220" i="2" s="1"/>
  <c r="BP123" i="9"/>
  <c r="BQ123"/>
  <c r="BR123"/>
  <c r="BS123"/>
  <c r="BA124"/>
  <c r="BB124"/>
  <c r="BC124"/>
  <c r="BD124"/>
  <c r="BE124"/>
  <c r="BQ221" i="2" s="1"/>
  <c r="BF124" i="9"/>
  <c r="BG124"/>
  <c r="BH124"/>
  <c r="BI124"/>
  <c r="BJ124"/>
  <c r="BW221" i="2" s="1"/>
  <c r="BK124" i="9"/>
  <c r="BL124"/>
  <c r="BM124"/>
  <c r="BN124"/>
  <c r="BO124"/>
  <c r="CC221" i="2" s="1"/>
  <c r="BP124" i="9"/>
  <c r="BQ124"/>
  <c r="BR124"/>
  <c r="BS124"/>
  <c r="BS128" s="1"/>
  <c r="BA125"/>
  <c r="BB125"/>
  <c r="BC125"/>
  <c r="BD125"/>
  <c r="BD128" s="1"/>
  <c r="BE125"/>
  <c r="BQ222" i="2" s="1"/>
  <c r="BF125" i="9"/>
  <c r="BG125"/>
  <c r="BH125"/>
  <c r="BI125"/>
  <c r="BJ125"/>
  <c r="BW222" i="2" s="1"/>
  <c r="BK125" i="9"/>
  <c r="BL125"/>
  <c r="BL128" s="1"/>
  <c r="BM125"/>
  <c r="BN125"/>
  <c r="BO125"/>
  <c r="CC222" i="2" s="1"/>
  <c r="BP125" i="9"/>
  <c r="BQ125"/>
  <c r="BR125"/>
  <c r="BS125"/>
  <c r="BA126"/>
  <c r="BA128" s="1"/>
  <c r="BB126"/>
  <c r="BC126"/>
  <c r="BC128" s="1"/>
  <c r="BD126"/>
  <c r="BE126"/>
  <c r="BQ223" i="2" s="1"/>
  <c r="BF126" i="9"/>
  <c r="BG126"/>
  <c r="BG128" s="1"/>
  <c r="BH126"/>
  <c r="BI126"/>
  <c r="BI128" s="1"/>
  <c r="BJ126"/>
  <c r="BW223" i="2" s="1"/>
  <c r="BK126" i="9"/>
  <c r="BK128" s="1"/>
  <c r="BL126"/>
  <c r="BM126"/>
  <c r="BM128" s="1"/>
  <c r="BN126"/>
  <c r="BO126"/>
  <c r="CC223" i="2" s="1"/>
  <c r="BP126" i="9"/>
  <c r="BQ126"/>
  <c r="BQ128" s="1"/>
  <c r="BR126"/>
  <c r="BS126"/>
  <c r="BH128"/>
  <c r="BP128"/>
  <c r="BT3" i="11"/>
  <c r="BT4"/>
  <c r="BT5"/>
  <c r="BT6"/>
  <c r="BT7"/>
  <c r="BT8"/>
  <c r="BT9"/>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BT49"/>
  <c r="BT50"/>
  <c r="BT51"/>
  <c r="BT52"/>
  <c r="BT53"/>
  <c r="BT54"/>
  <c r="BT55"/>
  <c r="BT56"/>
  <c r="BT57"/>
  <c r="BT58"/>
  <c r="BT59"/>
  <c r="BT60"/>
  <c r="BT61"/>
  <c r="BT62"/>
  <c r="BT63"/>
  <c r="BT64"/>
  <c r="BT65"/>
  <c r="BT66"/>
  <c r="BT67"/>
  <c r="BT68"/>
  <c r="BT69"/>
  <c r="BT70"/>
  <c r="BT71"/>
  <c r="BT72"/>
  <c r="BT73"/>
  <c r="BT74"/>
  <c r="BT75"/>
  <c r="BT76"/>
  <c r="BT77"/>
  <c r="BT78"/>
  <c r="BT79"/>
  <c r="BT80"/>
  <c r="BT81"/>
  <c r="BT82"/>
  <c r="BT83"/>
  <c r="BT84"/>
  <c r="BT85"/>
  <c r="BT86"/>
  <c r="BT87"/>
  <c r="BT88"/>
  <c r="BT89"/>
  <c r="BT90"/>
  <c r="BT91"/>
  <c r="BT92"/>
  <c r="BT93"/>
  <c r="BT94"/>
  <c r="BT95"/>
  <c r="BT96"/>
  <c r="BT97"/>
  <c r="BT98"/>
  <c r="BT99"/>
  <c r="BT100"/>
  <c r="BT101"/>
  <c r="BT102"/>
  <c r="BT103"/>
  <c r="BT105" i="21"/>
  <c r="BT107"/>
  <c r="CH204" i="2" s="1"/>
  <c r="BT108" i="21"/>
  <c r="CH205" i="2" s="1"/>
  <c r="BT109" i="21"/>
  <c r="CH206" i="2" s="1"/>
  <c r="BT110" i="21"/>
  <c r="CH207" i="2" s="1"/>
  <c r="BT111" i="21"/>
  <c r="CH208" i="2" s="1"/>
  <c r="BT112" i="21"/>
  <c r="CH209" i="2" s="1"/>
  <c r="BT113" i="21"/>
  <c r="CH210" i="2" s="1"/>
  <c r="BT114" i="21"/>
  <c r="CH211" i="2" s="1"/>
  <c r="BT115" i="21"/>
  <c r="CH212" i="2" s="1"/>
  <c r="BT116" i="21"/>
  <c r="CH213" i="2" s="1"/>
  <c r="BT117" i="21"/>
  <c r="CH214" i="2" s="1"/>
  <c r="BT118" i="21"/>
  <c r="CH215" i="2" s="1"/>
  <c r="BT119" i="21"/>
  <c r="CH216" i="2" s="1"/>
  <c r="BT120" i="21"/>
  <c r="CH217" i="2" s="1"/>
  <c r="BT121" i="21"/>
  <c r="CH218" i="2" s="1"/>
  <c r="BT122" i="21"/>
  <c r="CH219" i="2" s="1"/>
  <c r="BT123" i="21"/>
  <c r="CH220" i="2" s="1"/>
  <c r="BT124" i="21"/>
  <c r="CH221" i="2" s="1"/>
  <c r="BT125" i="21"/>
  <c r="CH222" i="2" s="1"/>
  <c r="BT126" i="21"/>
  <c r="CH223" i="2" s="1"/>
  <c r="BM3" i="11"/>
  <c r="BN3"/>
  <c r="BO3"/>
  <c r="BP3"/>
  <c r="BQ3"/>
  <c r="BR3"/>
  <c r="BS3"/>
  <c r="BM4"/>
  <c r="BN4"/>
  <c r="BO4"/>
  <c r="BP4"/>
  <c r="BQ4"/>
  <c r="BR4"/>
  <c r="BS4"/>
  <c r="BM5"/>
  <c r="BN5"/>
  <c r="BO5"/>
  <c r="BP5"/>
  <c r="BQ5"/>
  <c r="BR5"/>
  <c r="BS5"/>
  <c r="BM6"/>
  <c r="BN6"/>
  <c r="BO6"/>
  <c r="BP6"/>
  <c r="BQ6"/>
  <c r="BR6"/>
  <c r="BS6"/>
  <c r="BM7"/>
  <c r="BN7"/>
  <c r="BO7"/>
  <c r="BP7"/>
  <c r="BQ7"/>
  <c r="BR7"/>
  <c r="BS7"/>
  <c r="BM8"/>
  <c r="BN8"/>
  <c r="BO8"/>
  <c r="BP8"/>
  <c r="BQ8"/>
  <c r="BR8"/>
  <c r="BS8"/>
  <c r="BM9"/>
  <c r="BN9"/>
  <c r="BO9"/>
  <c r="BP9"/>
  <c r="BQ9"/>
  <c r="BR9"/>
  <c r="BS9"/>
  <c r="BM10"/>
  <c r="BN10"/>
  <c r="BO10"/>
  <c r="BP10"/>
  <c r="BQ10"/>
  <c r="BR10"/>
  <c r="BS10"/>
  <c r="BM11"/>
  <c r="BN11"/>
  <c r="BO11"/>
  <c r="BP11"/>
  <c r="BQ11"/>
  <c r="BR11"/>
  <c r="BS11"/>
  <c r="BM12"/>
  <c r="BN12"/>
  <c r="BO12"/>
  <c r="BP12"/>
  <c r="BQ12"/>
  <c r="BR12"/>
  <c r="BS12"/>
  <c r="BM13"/>
  <c r="BN13"/>
  <c r="BO13"/>
  <c r="BP13"/>
  <c r="BQ13"/>
  <c r="BR13"/>
  <c r="BS13"/>
  <c r="BM14"/>
  <c r="BN14"/>
  <c r="BO14"/>
  <c r="BP14"/>
  <c r="BQ14"/>
  <c r="BR14"/>
  <c r="BS14"/>
  <c r="BM15"/>
  <c r="BN15"/>
  <c r="BO15"/>
  <c r="BP15"/>
  <c r="BQ15"/>
  <c r="BR15"/>
  <c r="BS15"/>
  <c r="BM16"/>
  <c r="BN16"/>
  <c r="BO16"/>
  <c r="BP16"/>
  <c r="BQ16"/>
  <c r="BR16"/>
  <c r="BS16"/>
  <c r="BM17"/>
  <c r="BN17"/>
  <c r="BO17"/>
  <c r="BP17"/>
  <c r="BQ17"/>
  <c r="BR17"/>
  <c r="BS17"/>
  <c r="BM18"/>
  <c r="BN18"/>
  <c r="BO18"/>
  <c r="BP18"/>
  <c r="BQ18"/>
  <c r="BR18"/>
  <c r="BS18"/>
  <c r="BM19"/>
  <c r="BN19"/>
  <c r="BO19"/>
  <c r="BP19"/>
  <c r="BQ19"/>
  <c r="BR19"/>
  <c r="BS19"/>
  <c r="BM20"/>
  <c r="BN20"/>
  <c r="BO20"/>
  <c r="BP20"/>
  <c r="BQ20"/>
  <c r="BR20"/>
  <c r="BS20"/>
  <c r="BM21"/>
  <c r="BN21"/>
  <c r="BO21"/>
  <c r="BP21"/>
  <c r="BQ21"/>
  <c r="BR21"/>
  <c r="BS21"/>
  <c r="BM22"/>
  <c r="BN22"/>
  <c r="BO22"/>
  <c r="BP22"/>
  <c r="BQ22"/>
  <c r="BR22"/>
  <c r="BS22"/>
  <c r="BM23"/>
  <c r="BN23"/>
  <c r="BO23"/>
  <c r="BP23"/>
  <c r="BQ23"/>
  <c r="BR23"/>
  <c r="BS23"/>
  <c r="BM24"/>
  <c r="BN24"/>
  <c r="BO24"/>
  <c r="BP24"/>
  <c r="BQ24"/>
  <c r="BR24"/>
  <c r="BS24"/>
  <c r="BM25"/>
  <c r="BN25"/>
  <c r="BO25"/>
  <c r="BP25"/>
  <c r="BQ25"/>
  <c r="BR25"/>
  <c r="BS25"/>
  <c r="BM26"/>
  <c r="BN26"/>
  <c r="BO26"/>
  <c r="BP26"/>
  <c r="BQ26"/>
  <c r="BR26"/>
  <c r="BS26"/>
  <c r="BM27"/>
  <c r="BN27"/>
  <c r="BO27"/>
  <c r="BP27"/>
  <c r="BQ27"/>
  <c r="BR27"/>
  <c r="BS27"/>
  <c r="BM28"/>
  <c r="BN28"/>
  <c r="BO28"/>
  <c r="BP28"/>
  <c r="BQ28"/>
  <c r="BR28"/>
  <c r="BS28"/>
  <c r="BM29"/>
  <c r="BN29"/>
  <c r="BO29"/>
  <c r="BP29"/>
  <c r="BQ29"/>
  <c r="BR29"/>
  <c r="BS29"/>
  <c r="BM30"/>
  <c r="BN30"/>
  <c r="BO30"/>
  <c r="BP30"/>
  <c r="BQ30"/>
  <c r="BR30"/>
  <c r="BS30"/>
  <c r="BM31"/>
  <c r="BN31"/>
  <c r="BO31"/>
  <c r="BP31"/>
  <c r="BQ31"/>
  <c r="BR31"/>
  <c r="BS31"/>
  <c r="BM32"/>
  <c r="BN32"/>
  <c r="BO32"/>
  <c r="BP32"/>
  <c r="BQ32"/>
  <c r="BR32"/>
  <c r="BS32"/>
  <c r="BM33"/>
  <c r="BN33"/>
  <c r="BO33"/>
  <c r="BP33"/>
  <c r="BQ33"/>
  <c r="BR33"/>
  <c r="BS33"/>
  <c r="BM34"/>
  <c r="BN34"/>
  <c r="BO34"/>
  <c r="BP34"/>
  <c r="BQ34"/>
  <c r="BR34"/>
  <c r="BS34"/>
  <c r="BM35"/>
  <c r="BN35"/>
  <c r="BO35"/>
  <c r="BP35"/>
  <c r="BQ35"/>
  <c r="BR35"/>
  <c r="BS35"/>
  <c r="BM36"/>
  <c r="BN36"/>
  <c r="BO36"/>
  <c r="BP36"/>
  <c r="BQ36"/>
  <c r="BR36"/>
  <c r="BS36"/>
  <c r="BM37"/>
  <c r="BN37"/>
  <c r="BO37"/>
  <c r="BP37"/>
  <c r="BQ37"/>
  <c r="BR37"/>
  <c r="BS37"/>
  <c r="BM38"/>
  <c r="BN38"/>
  <c r="BO38"/>
  <c r="BP38"/>
  <c r="BQ38"/>
  <c r="BR38"/>
  <c r="BS38"/>
  <c r="BM39"/>
  <c r="BN39"/>
  <c r="BO39"/>
  <c r="BP39"/>
  <c r="BQ39"/>
  <c r="BR39"/>
  <c r="BS39"/>
  <c r="BM40"/>
  <c r="BN40"/>
  <c r="BO40"/>
  <c r="BP40"/>
  <c r="BQ40"/>
  <c r="BR40"/>
  <c r="BS40"/>
  <c r="BM41"/>
  <c r="BN41"/>
  <c r="BO41"/>
  <c r="BP41"/>
  <c r="BQ41"/>
  <c r="BR41"/>
  <c r="BS41"/>
  <c r="BM42"/>
  <c r="BN42"/>
  <c r="BO42"/>
  <c r="BP42"/>
  <c r="BQ42"/>
  <c r="BR42"/>
  <c r="BS42"/>
  <c r="BM43"/>
  <c r="BN43"/>
  <c r="BO43"/>
  <c r="BP43"/>
  <c r="BQ43"/>
  <c r="BR43"/>
  <c r="BS43"/>
  <c r="BM44"/>
  <c r="BN44"/>
  <c r="BO44"/>
  <c r="BP44"/>
  <c r="BQ44"/>
  <c r="BR44"/>
  <c r="BS44"/>
  <c r="BM45"/>
  <c r="BN45"/>
  <c r="BO45"/>
  <c r="BP45"/>
  <c r="BQ45"/>
  <c r="BR45"/>
  <c r="BS45"/>
  <c r="BM46"/>
  <c r="BN46"/>
  <c r="BO46"/>
  <c r="BP46"/>
  <c r="BQ46"/>
  <c r="BR46"/>
  <c r="BS46"/>
  <c r="BM47"/>
  <c r="BN47"/>
  <c r="BO47"/>
  <c r="BP47"/>
  <c r="BQ47"/>
  <c r="BR47"/>
  <c r="BS47"/>
  <c r="BM48"/>
  <c r="BN48"/>
  <c r="BO48"/>
  <c r="BP48"/>
  <c r="BQ48"/>
  <c r="BR48"/>
  <c r="BS48"/>
  <c r="BM49"/>
  <c r="BN49"/>
  <c r="BO49"/>
  <c r="BP49"/>
  <c r="BQ49"/>
  <c r="BR49"/>
  <c r="BS49"/>
  <c r="BM50"/>
  <c r="BN50"/>
  <c r="BO50"/>
  <c r="BP50"/>
  <c r="BQ50"/>
  <c r="BR50"/>
  <c r="BS50"/>
  <c r="BM51"/>
  <c r="BN51"/>
  <c r="BO51"/>
  <c r="BP51"/>
  <c r="BQ51"/>
  <c r="BR51"/>
  <c r="BS51"/>
  <c r="BM52"/>
  <c r="BN52"/>
  <c r="BO52"/>
  <c r="BP52"/>
  <c r="BQ52"/>
  <c r="BR52"/>
  <c r="BS52"/>
  <c r="BM53"/>
  <c r="BN53"/>
  <c r="BO53"/>
  <c r="BP53"/>
  <c r="BQ53"/>
  <c r="BR53"/>
  <c r="BS53"/>
  <c r="BM54"/>
  <c r="BN54"/>
  <c r="BO54"/>
  <c r="BP54"/>
  <c r="BQ54"/>
  <c r="BR54"/>
  <c r="BS54"/>
  <c r="BM55"/>
  <c r="BN55"/>
  <c r="BO55"/>
  <c r="BP55"/>
  <c r="BQ55"/>
  <c r="BR55"/>
  <c r="BS55"/>
  <c r="BM56"/>
  <c r="BN56"/>
  <c r="BO56"/>
  <c r="BP56"/>
  <c r="BQ56"/>
  <c r="BR56"/>
  <c r="BS56"/>
  <c r="BM57"/>
  <c r="BN57"/>
  <c r="BO57"/>
  <c r="BP57"/>
  <c r="BQ57"/>
  <c r="BR57"/>
  <c r="BS57"/>
  <c r="BM58"/>
  <c r="BN58"/>
  <c r="BO58"/>
  <c r="BP58"/>
  <c r="BQ58"/>
  <c r="BR58"/>
  <c r="BS58"/>
  <c r="BM59"/>
  <c r="BN59"/>
  <c r="BO59"/>
  <c r="BP59"/>
  <c r="BQ59"/>
  <c r="BR59"/>
  <c r="BS59"/>
  <c r="BM60"/>
  <c r="BN60"/>
  <c r="BO60"/>
  <c r="BP60"/>
  <c r="BQ60"/>
  <c r="BR60"/>
  <c r="BS60"/>
  <c r="BM61"/>
  <c r="BN61"/>
  <c r="BO61"/>
  <c r="BP61"/>
  <c r="BQ61"/>
  <c r="BR61"/>
  <c r="BS61"/>
  <c r="BM62"/>
  <c r="BN62"/>
  <c r="BO62"/>
  <c r="BP62"/>
  <c r="BQ62"/>
  <c r="BR62"/>
  <c r="BS62"/>
  <c r="BM63"/>
  <c r="BN63"/>
  <c r="BO63"/>
  <c r="BP63"/>
  <c r="BQ63"/>
  <c r="BR63"/>
  <c r="BS63"/>
  <c r="BM64"/>
  <c r="BN64"/>
  <c r="BO64"/>
  <c r="BP64"/>
  <c r="BQ64"/>
  <c r="BR64"/>
  <c r="BS64"/>
  <c r="BM65"/>
  <c r="BN65"/>
  <c r="BO65"/>
  <c r="BP65"/>
  <c r="BQ65"/>
  <c r="BR65"/>
  <c r="BS65"/>
  <c r="BM66"/>
  <c r="BN66"/>
  <c r="BO66"/>
  <c r="BP66"/>
  <c r="BQ66"/>
  <c r="BR66"/>
  <c r="BS66"/>
  <c r="BM67"/>
  <c r="BN67"/>
  <c r="BO67"/>
  <c r="BP67"/>
  <c r="BQ67"/>
  <c r="BR67"/>
  <c r="BS67"/>
  <c r="BM68"/>
  <c r="BN68"/>
  <c r="BO68"/>
  <c r="BP68"/>
  <c r="BQ68"/>
  <c r="BR68"/>
  <c r="BS68"/>
  <c r="BM69"/>
  <c r="BN69"/>
  <c r="BO69"/>
  <c r="BP69"/>
  <c r="BQ69"/>
  <c r="BR69"/>
  <c r="BS69"/>
  <c r="BM70"/>
  <c r="BN70"/>
  <c r="BO70"/>
  <c r="BP70"/>
  <c r="BQ70"/>
  <c r="BR70"/>
  <c r="BS70"/>
  <c r="BM71"/>
  <c r="BN71"/>
  <c r="BO71"/>
  <c r="BP71"/>
  <c r="BQ71"/>
  <c r="BR71"/>
  <c r="BS71"/>
  <c r="BM72"/>
  <c r="BN72"/>
  <c r="BO72"/>
  <c r="BP72"/>
  <c r="BQ72"/>
  <c r="BR72"/>
  <c r="BS72"/>
  <c r="BM73"/>
  <c r="BN73"/>
  <c r="BO73"/>
  <c r="BP73"/>
  <c r="BQ73"/>
  <c r="BR73"/>
  <c r="BS73"/>
  <c r="BM74"/>
  <c r="BN74"/>
  <c r="BO74"/>
  <c r="BP74"/>
  <c r="BQ74"/>
  <c r="BR74"/>
  <c r="BS74"/>
  <c r="BM75"/>
  <c r="BN75"/>
  <c r="BO75"/>
  <c r="BP75"/>
  <c r="BQ75"/>
  <c r="BR75"/>
  <c r="BS75"/>
  <c r="BM76"/>
  <c r="BN76"/>
  <c r="BO76"/>
  <c r="BP76"/>
  <c r="BQ76"/>
  <c r="BR76"/>
  <c r="BS76"/>
  <c r="BM77"/>
  <c r="BN77"/>
  <c r="BO77"/>
  <c r="BP77"/>
  <c r="BQ77"/>
  <c r="BR77"/>
  <c r="BS77"/>
  <c r="BM78"/>
  <c r="BN78"/>
  <c r="BO78"/>
  <c r="BP78"/>
  <c r="BQ78"/>
  <c r="BR78"/>
  <c r="BS78"/>
  <c r="BM79"/>
  <c r="BN79"/>
  <c r="BO79"/>
  <c r="BP79"/>
  <c r="BQ79"/>
  <c r="BR79"/>
  <c r="BS79"/>
  <c r="BM80"/>
  <c r="BN80"/>
  <c r="BO80"/>
  <c r="BP80"/>
  <c r="BQ80"/>
  <c r="BR80"/>
  <c r="BS80"/>
  <c r="BM81"/>
  <c r="BN81"/>
  <c r="BO81"/>
  <c r="BP81"/>
  <c r="BQ81"/>
  <c r="BR81"/>
  <c r="BS81"/>
  <c r="BM82"/>
  <c r="BN82"/>
  <c r="BO82"/>
  <c r="BP82"/>
  <c r="BQ82"/>
  <c r="BR82"/>
  <c r="BS82"/>
  <c r="BM83"/>
  <c r="BN83"/>
  <c r="BO83"/>
  <c r="BP83"/>
  <c r="BQ83"/>
  <c r="BR83"/>
  <c r="BS83"/>
  <c r="BM84"/>
  <c r="BN84"/>
  <c r="BO84"/>
  <c r="BP84"/>
  <c r="BQ84"/>
  <c r="BR84"/>
  <c r="BS84"/>
  <c r="BM85"/>
  <c r="BN85"/>
  <c r="BO85"/>
  <c r="BP85"/>
  <c r="BQ85"/>
  <c r="BR85"/>
  <c r="BS85"/>
  <c r="BM86"/>
  <c r="BN86"/>
  <c r="BO86"/>
  <c r="BP86"/>
  <c r="BQ86"/>
  <c r="BR86"/>
  <c r="BS86"/>
  <c r="BM87"/>
  <c r="BN87"/>
  <c r="BO87"/>
  <c r="BP87"/>
  <c r="BQ87"/>
  <c r="BR87"/>
  <c r="BS87"/>
  <c r="BM88"/>
  <c r="BN88"/>
  <c r="BO88"/>
  <c r="BP88"/>
  <c r="BQ88"/>
  <c r="BR88"/>
  <c r="BS88"/>
  <c r="BM89"/>
  <c r="BN89"/>
  <c r="BO89"/>
  <c r="BP89"/>
  <c r="BQ89"/>
  <c r="BR89"/>
  <c r="BS89"/>
  <c r="BM90"/>
  <c r="BN90"/>
  <c r="BO90"/>
  <c r="BP90"/>
  <c r="BQ90"/>
  <c r="BR90"/>
  <c r="BS90"/>
  <c r="BM91"/>
  <c r="BN91"/>
  <c r="BO91"/>
  <c r="BP91"/>
  <c r="BQ91"/>
  <c r="BR91"/>
  <c r="BS91"/>
  <c r="BM92"/>
  <c r="BN92"/>
  <c r="BO92"/>
  <c r="BP92"/>
  <c r="BQ92"/>
  <c r="BR92"/>
  <c r="BS92"/>
  <c r="BM93"/>
  <c r="BN93"/>
  <c r="BO93"/>
  <c r="BP93"/>
  <c r="BQ93"/>
  <c r="BR93"/>
  <c r="BS93"/>
  <c r="BM94"/>
  <c r="BN94"/>
  <c r="BO94"/>
  <c r="BP94"/>
  <c r="BQ94"/>
  <c r="BR94"/>
  <c r="BS94"/>
  <c r="BM95"/>
  <c r="BN95"/>
  <c r="BO95"/>
  <c r="BP95"/>
  <c r="BQ95"/>
  <c r="BR95"/>
  <c r="BS95"/>
  <c r="BM96"/>
  <c r="BN96"/>
  <c r="BO96"/>
  <c r="BP96"/>
  <c r="BQ96"/>
  <c r="BR96"/>
  <c r="BS96"/>
  <c r="BM97"/>
  <c r="BN97"/>
  <c r="BO97"/>
  <c r="BP97"/>
  <c r="BQ97"/>
  <c r="BR97"/>
  <c r="BS97"/>
  <c r="BM98"/>
  <c r="BN98"/>
  <c r="BO98"/>
  <c r="BP98"/>
  <c r="BQ98"/>
  <c r="BR98"/>
  <c r="BS98"/>
  <c r="BM99"/>
  <c r="BN99"/>
  <c r="BO99"/>
  <c r="BP99"/>
  <c r="BQ99"/>
  <c r="BR99"/>
  <c r="BS99"/>
  <c r="BM100"/>
  <c r="BN100"/>
  <c r="BO100"/>
  <c r="BP100"/>
  <c r="BQ100"/>
  <c r="BR100"/>
  <c r="BS100"/>
  <c r="BM101"/>
  <c r="BN101"/>
  <c r="BO101"/>
  <c r="BP101"/>
  <c r="BQ101"/>
  <c r="BR101"/>
  <c r="BS101"/>
  <c r="BM102"/>
  <c r="BN102"/>
  <c r="BO102"/>
  <c r="BP102"/>
  <c r="BQ102"/>
  <c r="BR102"/>
  <c r="BS102"/>
  <c r="BM103"/>
  <c r="BN103"/>
  <c r="BO103"/>
  <c r="BP103"/>
  <c r="BQ103"/>
  <c r="BR103"/>
  <c r="BS103"/>
  <c r="BM105" i="21"/>
  <c r="BN105"/>
  <c r="BO105"/>
  <c r="BP105"/>
  <c r="BQ105"/>
  <c r="BR105"/>
  <c r="BS105"/>
  <c r="BM107"/>
  <c r="BN107"/>
  <c r="BO107"/>
  <c r="CB204" i="2" s="1"/>
  <c r="BP107" i="21"/>
  <c r="BQ107"/>
  <c r="BR107"/>
  <c r="BS107"/>
  <c r="BM108"/>
  <c r="BN108"/>
  <c r="BO108"/>
  <c r="CB205" i="2" s="1"/>
  <c r="BP108" i="21"/>
  <c r="BQ108"/>
  <c r="BR108"/>
  <c r="BS108"/>
  <c r="BM109"/>
  <c r="BN109"/>
  <c r="BO109"/>
  <c r="CB206" i="2" s="1"/>
  <c r="BP109" i="21"/>
  <c r="BQ109"/>
  <c r="BR109"/>
  <c r="BS109"/>
  <c r="BM110"/>
  <c r="BN110"/>
  <c r="BO110"/>
  <c r="CB207" i="2" s="1"/>
  <c r="BP110" i="21"/>
  <c r="BQ110"/>
  <c r="BR110"/>
  <c r="BS110"/>
  <c r="BM111"/>
  <c r="BN111"/>
  <c r="BO111"/>
  <c r="CB208" i="2" s="1"/>
  <c r="BP111" i="21"/>
  <c r="BQ111"/>
  <c r="BR111"/>
  <c r="BS111"/>
  <c r="BM112"/>
  <c r="BN112"/>
  <c r="BO112"/>
  <c r="CB209" i="2" s="1"/>
  <c r="BP112" i="21"/>
  <c r="BQ112"/>
  <c r="BR112"/>
  <c r="BS112"/>
  <c r="BM113"/>
  <c r="BN113"/>
  <c r="BO113"/>
  <c r="CB210" i="2" s="1"/>
  <c r="BP113" i="21"/>
  <c r="BQ113"/>
  <c r="BR113"/>
  <c r="BS113"/>
  <c r="BM114"/>
  <c r="BN114"/>
  <c r="BO114"/>
  <c r="CB211" i="2" s="1"/>
  <c r="BP114" i="21"/>
  <c r="BQ114"/>
  <c r="BR114"/>
  <c r="BS114"/>
  <c r="BM115"/>
  <c r="BN115"/>
  <c r="BO115"/>
  <c r="CB212" i="2" s="1"/>
  <c r="BP115" i="21"/>
  <c r="BQ115"/>
  <c r="BR115"/>
  <c r="BS115"/>
  <c r="BM116"/>
  <c r="BN116"/>
  <c r="BO116"/>
  <c r="CB213" i="2" s="1"/>
  <c r="BP116" i="21"/>
  <c r="BQ116"/>
  <c r="BR116"/>
  <c r="BS116"/>
  <c r="BM117"/>
  <c r="BN117"/>
  <c r="BO117"/>
  <c r="CB214" i="2" s="1"/>
  <c r="BP117" i="21"/>
  <c r="BQ117"/>
  <c r="BR117"/>
  <c r="BS117"/>
  <c r="BM118"/>
  <c r="BN118"/>
  <c r="BO118"/>
  <c r="CB215" i="2" s="1"/>
  <c r="BP118" i="21"/>
  <c r="BQ118"/>
  <c r="BR118"/>
  <c r="BS118"/>
  <c r="BM119"/>
  <c r="BN119"/>
  <c r="BO119"/>
  <c r="CB216" i="2" s="1"/>
  <c r="BP119" i="21"/>
  <c r="BQ119"/>
  <c r="BR119"/>
  <c r="BS119"/>
  <c r="BM120"/>
  <c r="BN120"/>
  <c r="BO120"/>
  <c r="CB217" i="2" s="1"/>
  <c r="BP120" i="21"/>
  <c r="BQ120"/>
  <c r="BR120"/>
  <c r="BS120"/>
  <c r="BM121"/>
  <c r="BN121"/>
  <c r="BO121"/>
  <c r="CB218" i="2" s="1"/>
  <c r="BP121" i="21"/>
  <c r="BQ121"/>
  <c r="BR121"/>
  <c r="BS121"/>
  <c r="BM122"/>
  <c r="BN122"/>
  <c r="BO122"/>
  <c r="CB219" i="2" s="1"/>
  <c r="BP122" i="21"/>
  <c r="BQ122"/>
  <c r="BR122"/>
  <c r="BS122"/>
  <c r="BM123"/>
  <c r="BN123"/>
  <c r="BO123"/>
  <c r="CB220" i="2" s="1"/>
  <c r="BP123" i="21"/>
  <c r="BQ123"/>
  <c r="BR123"/>
  <c r="BS123"/>
  <c r="BM124"/>
  <c r="BN124"/>
  <c r="BO124"/>
  <c r="CB221" i="2" s="1"/>
  <c r="BP124" i="21"/>
  <c r="BQ124"/>
  <c r="BR124"/>
  <c r="BS124"/>
  <c r="BM125"/>
  <c r="BN125"/>
  <c r="BO125"/>
  <c r="CB222" i="2" s="1"/>
  <c r="BP125" i="21"/>
  <c r="BQ125"/>
  <c r="BR125"/>
  <c r="BS125"/>
  <c r="BM126"/>
  <c r="BM128" s="1"/>
  <c r="BN126"/>
  <c r="BO126"/>
  <c r="CB223" i="2" s="1"/>
  <c r="BP126" i="21"/>
  <c r="BQ126"/>
  <c r="BQ128" s="1"/>
  <c r="BR126"/>
  <c r="BS126"/>
  <c r="BS128" s="1"/>
  <c r="BB3" i="11"/>
  <c r="BC3"/>
  <c r="BD3"/>
  <c r="BE3"/>
  <c r="BF3"/>
  <c r="BG3"/>
  <c r="BH3"/>
  <c r="BI3"/>
  <c r="BJ3"/>
  <c r="BK3"/>
  <c r="BL3"/>
  <c r="BB4"/>
  <c r="BC4"/>
  <c r="BD4"/>
  <c r="BE4"/>
  <c r="BF4"/>
  <c r="BG4"/>
  <c r="BH4"/>
  <c r="BI4"/>
  <c r="BJ4"/>
  <c r="BK4"/>
  <c r="BL4"/>
  <c r="BB5"/>
  <c r="BC5"/>
  <c r="BD5"/>
  <c r="BE5"/>
  <c r="BF5"/>
  <c r="BG5"/>
  <c r="BH5"/>
  <c r="BI5"/>
  <c r="BJ5"/>
  <c r="BK5"/>
  <c r="BL5"/>
  <c r="BB6"/>
  <c r="BC6"/>
  <c r="BD6"/>
  <c r="BE6"/>
  <c r="BF6"/>
  <c r="BG6"/>
  <c r="BH6"/>
  <c r="BI6"/>
  <c r="BJ6"/>
  <c r="BK6"/>
  <c r="BL6"/>
  <c r="BB7"/>
  <c r="BC7"/>
  <c r="BD7"/>
  <c r="BE7"/>
  <c r="BF7"/>
  <c r="BG7"/>
  <c r="BH7"/>
  <c r="BI7"/>
  <c r="BJ7"/>
  <c r="BK7"/>
  <c r="BL7"/>
  <c r="BB8"/>
  <c r="BC8"/>
  <c r="BD8"/>
  <c r="BE8"/>
  <c r="BF8"/>
  <c r="BG8"/>
  <c r="BH8"/>
  <c r="BI8"/>
  <c r="BJ8"/>
  <c r="BK8"/>
  <c r="BL8"/>
  <c r="BB9"/>
  <c r="BC9"/>
  <c r="BD9"/>
  <c r="BE9"/>
  <c r="BF9"/>
  <c r="BG9"/>
  <c r="BH9"/>
  <c r="BI9"/>
  <c r="BJ9"/>
  <c r="BK9"/>
  <c r="BL9"/>
  <c r="BB10"/>
  <c r="BC10"/>
  <c r="BD10"/>
  <c r="BE10"/>
  <c r="BF10"/>
  <c r="BG10"/>
  <c r="BH10"/>
  <c r="BI10"/>
  <c r="BJ10"/>
  <c r="BK10"/>
  <c r="BL10"/>
  <c r="BB11"/>
  <c r="BC11"/>
  <c r="BD11"/>
  <c r="BE11"/>
  <c r="BF11"/>
  <c r="BG11"/>
  <c r="BH11"/>
  <c r="BI11"/>
  <c r="BJ11"/>
  <c r="BK11"/>
  <c r="BL11"/>
  <c r="BB12"/>
  <c r="BC12"/>
  <c r="BD12"/>
  <c r="BE12"/>
  <c r="BF12"/>
  <c r="BG12"/>
  <c r="BH12"/>
  <c r="BI12"/>
  <c r="BJ12"/>
  <c r="BK12"/>
  <c r="BL12"/>
  <c r="BB13"/>
  <c r="BC13"/>
  <c r="BD13"/>
  <c r="BE13"/>
  <c r="BF13"/>
  <c r="BG13"/>
  <c r="BH13"/>
  <c r="BI13"/>
  <c r="BJ13"/>
  <c r="BK13"/>
  <c r="BL13"/>
  <c r="BB14"/>
  <c r="BC14"/>
  <c r="BD14"/>
  <c r="BE14"/>
  <c r="BF14"/>
  <c r="BG14"/>
  <c r="BH14"/>
  <c r="BI14"/>
  <c r="BJ14"/>
  <c r="BK14"/>
  <c r="BL14"/>
  <c r="BB15"/>
  <c r="BC15"/>
  <c r="BD15"/>
  <c r="BE15"/>
  <c r="BF15"/>
  <c r="BG15"/>
  <c r="BH15"/>
  <c r="BI15"/>
  <c r="BJ15"/>
  <c r="BK15"/>
  <c r="BL15"/>
  <c r="BB16"/>
  <c r="BC16"/>
  <c r="BD16"/>
  <c r="BE16"/>
  <c r="BF16"/>
  <c r="BG16"/>
  <c r="BH16"/>
  <c r="BI16"/>
  <c r="BJ16"/>
  <c r="BK16"/>
  <c r="BL16"/>
  <c r="BB17"/>
  <c r="BC17"/>
  <c r="BD17"/>
  <c r="BE17"/>
  <c r="BF17"/>
  <c r="BG17"/>
  <c r="BH17"/>
  <c r="BI17"/>
  <c r="BJ17"/>
  <c r="BK17"/>
  <c r="BL17"/>
  <c r="BB18"/>
  <c r="BC18"/>
  <c r="BD18"/>
  <c r="BE18"/>
  <c r="BF18"/>
  <c r="BG18"/>
  <c r="BH18"/>
  <c r="BI18"/>
  <c r="BJ18"/>
  <c r="BK18"/>
  <c r="BL18"/>
  <c r="BB19"/>
  <c r="BC19"/>
  <c r="BD19"/>
  <c r="BE19"/>
  <c r="BF19"/>
  <c r="BG19"/>
  <c r="BH19"/>
  <c r="BI19"/>
  <c r="BJ19"/>
  <c r="BK19"/>
  <c r="BL19"/>
  <c r="BB20"/>
  <c r="BC20"/>
  <c r="BD20"/>
  <c r="BE20"/>
  <c r="BF20"/>
  <c r="BG20"/>
  <c r="BH20"/>
  <c r="BI20"/>
  <c r="BJ20"/>
  <c r="BK20"/>
  <c r="BL20"/>
  <c r="BB21"/>
  <c r="BC21"/>
  <c r="BD21"/>
  <c r="BE21"/>
  <c r="BF21"/>
  <c r="BG21"/>
  <c r="BH21"/>
  <c r="BI21"/>
  <c r="BJ21"/>
  <c r="BK21"/>
  <c r="BL21"/>
  <c r="BB22"/>
  <c r="BC22"/>
  <c r="BD22"/>
  <c r="BE22"/>
  <c r="BF22"/>
  <c r="BG22"/>
  <c r="BH22"/>
  <c r="BI22"/>
  <c r="BJ22"/>
  <c r="BK22"/>
  <c r="BL22"/>
  <c r="BB23"/>
  <c r="BC23"/>
  <c r="BD23"/>
  <c r="BE23"/>
  <c r="BF23"/>
  <c r="BG23"/>
  <c r="BH23"/>
  <c r="BI23"/>
  <c r="BJ23"/>
  <c r="BK23"/>
  <c r="BL23"/>
  <c r="BB24"/>
  <c r="BC24"/>
  <c r="BD24"/>
  <c r="BE24"/>
  <c r="BF24"/>
  <c r="BG24"/>
  <c r="BH24"/>
  <c r="BI24"/>
  <c r="BJ24"/>
  <c r="BK24"/>
  <c r="BL24"/>
  <c r="BB25"/>
  <c r="BC25"/>
  <c r="BD25"/>
  <c r="BE25"/>
  <c r="BF25"/>
  <c r="BG25"/>
  <c r="BH25"/>
  <c r="BI25"/>
  <c r="BJ25"/>
  <c r="BK25"/>
  <c r="BL25"/>
  <c r="BB26"/>
  <c r="BC26"/>
  <c r="BD26"/>
  <c r="BE26"/>
  <c r="BF26"/>
  <c r="BG26"/>
  <c r="BH26"/>
  <c r="BI26"/>
  <c r="BJ26"/>
  <c r="BK26"/>
  <c r="BL26"/>
  <c r="BB27"/>
  <c r="BC27"/>
  <c r="BD27"/>
  <c r="BE27"/>
  <c r="BF27"/>
  <c r="BG27"/>
  <c r="BH27"/>
  <c r="BI27"/>
  <c r="BJ27"/>
  <c r="BK27"/>
  <c r="BL27"/>
  <c r="BB28"/>
  <c r="BC28"/>
  <c r="BD28"/>
  <c r="BE28"/>
  <c r="BF28"/>
  <c r="BG28"/>
  <c r="BH28"/>
  <c r="BI28"/>
  <c r="BJ28"/>
  <c r="BK28"/>
  <c r="BL28"/>
  <c r="BB29"/>
  <c r="BC29"/>
  <c r="BD29"/>
  <c r="BE29"/>
  <c r="BF29"/>
  <c r="BG29"/>
  <c r="BH29"/>
  <c r="BI29"/>
  <c r="BJ29"/>
  <c r="BK29"/>
  <c r="BL29"/>
  <c r="BB30"/>
  <c r="BC30"/>
  <c r="BD30"/>
  <c r="BE30"/>
  <c r="BF30"/>
  <c r="BG30"/>
  <c r="BH30"/>
  <c r="BI30"/>
  <c r="BJ30"/>
  <c r="BK30"/>
  <c r="BL30"/>
  <c r="BB31"/>
  <c r="BC31"/>
  <c r="BD31"/>
  <c r="BE31"/>
  <c r="BF31"/>
  <c r="BG31"/>
  <c r="BH31"/>
  <c r="BI31"/>
  <c r="BJ31"/>
  <c r="BK31"/>
  <c r="BL31"/>
  <c r="BB32"/>
  <c r="BC32"/>
  <c r="BD32"/>
  <c r="BE32"/>
  <c r="BF32"/>
  <c r="BG32"/>
  <c r="BH32"/>
  <c r="BI32"/>
  <c r="BJ32"/>
  <c r="BK32"/>
  <c r="BL32"/>
  <c r="BB33"/>
  <c r="BC33"/>
  <c r="BD33"/>
  <c r="BE33"/>
  <c r="BF33"/>
  <c r="BG33"/>
  <c r="BH33"/>
  <c r="BI33"/>
  <c r="BJ33"/>
  <c r="BK33"/>
  <c r="BL33"/>
  <c r="BB34"/>
  <c r="BC34"/>
  <c r="BD34"/>
  <c r="BE34"/>
  <c r="BF34"/>
  <c r="BG34"/>
  <c r="BH34"/>
  <c r="BI34"/>
  <c r="BJ34"/>
  <c r="BK34"/>
  <c r="BL34"/>
  <c r="BB35"/>
  <c r="BC35"/>
  <c r="BD35"/>
  <c r="BE35"/>
  <c r="BF35"/>
  <c r="BG35"/>
  <c r="BH35"/>
  <c r="BI35"/>
  <c r="BJ35"/>
  <c r="BK35"/>
  <c r="BL35"/>
  <c r="BB36"/>
  <c r="BC36"/>
  <c r="BD36"/>
  <c r="BE36"/>
  <c r="BF36"/>
  <c r="BG36"/>
  <c r="BH36"/>
  <c r="BI36"/>
  <c r="BJ36"/>
  <c r="BK36"/>
  <c r="BL36"/>
  <c r="BB37"/>
  <c r="BC37"/>
  <c r="BD37"/>
  <c r="BE37"/>
  <c r="BF37"/>
  <c r="BG37"/>
  <c r="BH37"/>
  <c r="BI37"/>
  <c r="BJ37"/>
  <c r="BK37"/>
  <c r="BL37"/>
  <c r="BB38"/>
  <c r="BC38"/>
  <c r="BD38"/>
  <c r="BE38"/>
  <c r="BF38"/>
  <c r="BG38"/>
  <c r="BH38"/>
  <c r="BI38"/>
  <c r="BJ38"/>
  <c r="BK38"/>
  <c r="BL38"/>
  <c r="BB39"/>
  <c r="BC39"/>
  <c r="BD39"/>
  <c r="BE39"/>
  <c r="BF39"/>
  <c r="BG39"/>
  <c r="BH39"/>
  <c r="BI39"/>
  <c r="BJ39"/>
  <c r="BK39"/>
  <c r="BL39"/>
  <c r="BB40"/>
  <c r="BC40"/>
  <c r="BD40"/>
  <c r="BE40"/>
  <c r="BF40"/>
  <c r="BG40"/>
  <c r="BH40"/>
  <c r="BI40"/>
  <c r="BJ40"/>
  <c r="BK40"/>
  <c r="BL40"/>
  <c r="BB41"/>
  <c r="BC41"/>
  <c r="BD41"/>
  <c r="BE41"/>
  <c r="BF41"/>
  <c r="BG41"/>
  <c r="BH41"/>
  <c r="BI41"/>
  <c r="BJ41"/>
  <c r="BK41"/>
  <c r="BL41"/>
  <c r="BB42"/>
  <c r="BC42"/>
  <c r="BD42"/>
  <c r="BE42"/>
  <c r="BF42"/>
  <c r="BG42"/>
  <c r="BH42"/>
  <c r="BI42"/>
  <c r="BJ42"/>
  <c r="BK42"/>
  <c r="BL42"/>
  <c r="BB43"/>
  <c r="BC43"/>
  <c r="BD43"/>
  <c r="BE43"/>
  <c r="BF43"/>
  <c r="BG43"/>
  <c r="BH43"/>
  <c r="BI43"/>
  <c r="BJ43"/>
  <c r="BK43"/>
  <c r="BL43"/>
  <c r="BB44"/>
  <c r="BC44"/>
  <c r="BD44"/>
  <c r="BE44"/>
  <c r="BF44"/>
  <c r="BG44"/>
  <c r="BH44"/>
  <c r="BI44"/>
  <c r="BJ44"/>
  <c r="BK44"/>
  <c r="BL44"/>
  <c r="BB45"/>
  <c r="BC45"/>
  <c r="BD45"/>
  <c r="BE45"/>
  <c r="BF45"/>
  <c r="BG45"/>
  <c r="BH45"/>
  <c r="BI45"/>
  <c r="BJ45"/>
  <c r="BK45"/>
  <c r="BL45"/>
  <c r="BB46"/>
  <c r="BC46"/>
  <c r="BD46"/>
  <c r="BE46"/>
  <c r="BF46"/>
  <c r="BG46"/>
  <c r="BH46"/>
  <c r="BI46"/>
  <c r="BJ46"/>
  <c r="BK46"/>
  <c r="BL46"/>
  <c r="BB47"/>
  <c r="BC47"/>
  <c r="BD47"/>
  <c r="BE47"/>
  <c r="BF47"/>
  <c r="BG47"/>
  <c r="BH47"/>
  <c r="BI47"/>
  <c r="BJ47"/>
  <c r="BK47"/>
  <c r="BL47"/>
  <c r="BB48"/>
  <c r="BC48"/>
  <c r="BD48"/>
  <c r="BE48"/>
  <c r="BF48"/>
  <c r="BG48"/>
  <c r="BH48"/>
  <c r="BI48"/>
  <c r="BJ48"/>
  <c r="BK48"/>
  <c r="BL48"/>
  <c r="BB49"/>
  <c r="BC49"/>
  <c r="BD49"/>
  <c r="BE49"/>
  <c r="BF49"/>
  <c r="BG49"/>
  <c r="BH49"/>
  <c r="BI49"/>
  <c r="BJ49"/>
  <c r="BK49"/>
  <c r="BL49"/>
  <c r="BB50"/>
  <c r="BC50"/>
  <c r="BD50"/>
  <c r="BE50"/>
  <c r="BF50"/>
  <c r="BG50"/>
  <c r="BH50"/>
  <c r="BI50"/>
  <c r="BJ50"/>
  <c r="BK50"/>
  <c r="BL50"/>
  <c r="BB51"/>
  <c r="BC51"/>
  <c r="BD51"/>
  <c r="BE51"/>
  <c r="BF51"/>
  <c r="BG51"/>
  <c r="BH51"/>
  <c r="BI51"/>
  <c r="BJ51"/>
  <c r="BK51"/>
  <c r="BL51"/>
  <c r="BB52"/>
  <c r="BC52"/>
  <c r="BD52"/>
  <c r="BE52"/>
  <c r="BF52"/>
  <c r="BG52"/>
  <c r="BH52"/>
  <c r="BI52"/>
  <c r="BJ52"/>
  <c r="BK52"/>
  <c r="BL52"/>
  <c r="BB53"/>
  <c r="BC53"/>
  <c r="BD53"/>
  <c r="BE53"/>
  <c r="BF53"/>
  <c r="BG53"/>
  <c r="BH53"/>
  <c r="BI53"/>
  <c r="BJ53"/>
  <c r="BK53"/>
  <c r="BL53"/>
  <c r="BB54"/>
  <c r="BC54"/>
  <c r="BD54"/>
  <c r="BE54"/>
  <c r="BF54"/>
  <c r="BG54"/>
  <c r="BH54"/>
  <c r="BI54"/>
  <c r="BJ54"/>
  <c r="BK54"/>
  <c r="BL54"/>
  <c r="BB55"/>
  <c r="BC55"/>
  <c r="BD55"/>
  <c r="BE55"/>
  <c r="BF55"/>
  <c r="BG55"/>
  <c r="BH55"/>
  <c r="BI55"/>
  <c r="BJ55"/>
  <c r="BK55"/>
  <c r="BL55"/>
  <c r="BB56"/>
  <c r="BC56"/>
  <c r="BD56"/>
  <c r="BE56"/>
  <c r="BF56"/>
  <c r="BG56"/>
  <c r="BH56"/>
  <c r="BI56"/>
  <c r="BJ56"/>
  <c r="BK56"/>
  <c r="BL56"/>
  <c r="BB57"/>
  <c r="BC57"/>
  <c r="BD57"/>
  <c r="BE57"/>
  <c r="BF57"/>
  <c r="BG57"/>
  <c r="BH57"/>
  <c r="BI57"/>
  <c r="BJ57"/>
  <c r="BK57"/>
  <c r="BL57"/>
  <c r="BB58"/>
  <c r="BC58"/>
  <c r="BD58"/>
  <c r="BE58"/>
  <c r="BF58"/>
  <c r="BG58"/>
  <c r="BH58"/>
  <c r="BI58"/>
  <c r="BJ58"/>
  <c r="BK58"/>
  <c r="BL58"/>
  <c r="BB59"/>
  <c r="BC59"/>
  <c r="BD59"/>
  <c r="BE59"/>
  <c r="BF59"/>
  <c r="BG59"/>
  <c r="BH59"/>
  <c r="BI59"/>
  <c r="BJ59"/>
  <c r="BK59"/>
  <c r="BL59"/>
  <c r="BB60"/>
  <c r="BC60"/>
  <c r="BD60"/>
  <c r="BE60"/>
  <c r="BF60"/>
  <c r="BG60"/>
  <c r="BH60"/>
  <c r="BI60"/>
  <c r="BJ60"/>
  <c r="BK60"/>
  <c r="BL60"/>
  <c r="BB61"/>
  <c r="BC61"/>
  <c r="BD61"/>
  <c r="BE61"/>
  <c r="BF61"/>
  <c r="BG61"/>
  <c r="BH61"/>
  <c r="BI61"/>
  <c r="BJ61"/>
  <c r="BK61"/>
  <c r="BL61"/>
  <c r="BB62"/>
  <c r="BC62"/>
  <c r="BD62"/>
  <c r="BE62"/>
  <c r="BF62"/>
  <c r="BG62"/>
  <c r="BH62"/>
  <c r="BI62"/>
  <c r="BJ62"/>
  <c r="BK62"/>
  <c r="BL62"/>
  <c r="BB63"/>
  <c r="BC63"/>
  <c r="BD63"/>
  <c r="BE63"/>
  <c r="BF63"/>
  <c r="BG63"/>
  <c r="BH63"/>
  <c r="BI63"/>
  <c r="BJ63"/>
  <c r="BK63"/>
  <c r="BL63"/>
  <c r="BB64"/>
  <c r="BC64"/>
  <c r="BD64"/>
  <c r="BE64"/>
  <c r="BF64"/>
  <c r="BG64"/>
  <c r="BH64"/>
  <c r="BI64"/>
  <c r="BJ64"/>
  <c r="BK64"/>
  <c r="BL64"/>
  <c r="BB65"/>
  <c r="BC65"/>
  <c r="BD65"/>
  <c r="BE65"/>
  <c r="BF65"/>
  <c r="BG65"/>
  <c r="BH65"/>
  <c r="BI65"/>
  <c r="BJ65"/>
  <c r="BK65"/>
  <c r="BL65"/>
  <c r="BB66"/>
  <c r="BC66"/>
  <c r="BD66"/>
  <c r="BE66"/>
  <c r="BF66"/>
  <c r="BG66"/>
  <c r="BH66"/>
  <c r="BI66"/>
  <c r="BJ66"/>
  <c r="BK66"/>
  <c r="BL66"/>
  <c r="BB67"/>
  <c r="BC67"/>
  <c r="BD67"/>
  <c r="BE67"/>
  <c r="BF67"/>
  <c r="BG67"/>
  <c r="BH67"/>
  <c r="BI67"/>
  <c r="BJ67"/>
  <c r="BK67"/>
  <c r="BL67"/>
  <c r="BB68"/>
  <c r="BC68"/>
  <c r="BD68"/>
  <c r="BE68"/>
  <c r="BF68"/>
  <c r="BG68"/>
  <c r="BH68"/>
  <c r="BI68"/>
  <c r="BJ68"/>
  <c r="BK68"/>
  <c r="BL68"/>
  <c r="BB69"/>
  <c r="BC69"/>
  <c r="BD69"/>
  <c r="BE69"/>
  <c r="BF69"/>
  <c r="BG69"/>
  <c r="BH69"/>
  <c r="BI69"/>
  <c r="BJ69"/>
  <c r="BK69"/>
  <c r="BL69"/>
  <c r="BB70"/>
  <c r="BC70"/>
  <c r="BD70"/>
  <c r="BE70"/>
  <c r="BF70"/>
  <c r="BG70"/>
  <c r="BH70"/>
  <c r="BI70"/>
  <c r="BJ70"/>
  <c r="BK70"/>
  <c r="BL70"/>
  <c r="BB71"/>
  <c r="BC71"/>
  <c r="BD71"/>
  <c r="BE71"/>
  <c r="BF71"/>
  <c r="BG71"/>
  <c r="BH71"/>
  <c r="BI71"/>
  <c r="BJ71"/>
  <c r="BK71"/>
  <c r="BL71"/>
  <c r="BB72"/>
  <c r="BC72"/>
  <c r="BD72"/>
  <c r="BE72"/>
  <c r="BF72"/>
  <c r="BG72"/>
  <c r="BH72"/>
  <c r="BI72"/>
  <c r="BJ72"/>
  <c r="BK72"/>
  <c r="BL72"/>
  <c r="BB73"/>
  <c r="BC73"/>
  <c r="BD73"/>
  <c r="BE73"/>
  <c r="BF73"/>
  <c r="BG73"/>
  <c r="BH73"/>
  <c r="BI73"/>
  <c r="BJ73"/>
  <c r="BK73"/>
  <c r="BL73"/>
  <c r="BB74"/>
  <c r="BC74"/>
  <c r="BD74"/>
  <c r="BE74"/>
  <c r="BF74"/>
  <c r="BG74"/>
  <c r="BH74"/>
  <c r="BI74"/>
  <c r="BJ74"/>
  <c r="BK74"/>
  <c r="BL74"/>
  <c r="BB75"/>
  <c r="BC75"/>
  <c r="BD75"/>
  <c r="BE75"/>
  <c r="BF75"/>
  <c r="BG75"/>
  <c r="BH75"/>
  <c r="BI75"/>
  <c r="BJ75"/>
  <c r="BK75"/>
  <c r="BL75"/>
  <c r="BB76"/>
  <c r="BC76"/>
  <c r="BD76"/>
  <c r="BE76"/>
  <c r="BF76"/>
  <c r="BG76"/>
  <c r="BH76"/>
  <c r="BI76"/>
  <c r="BJ76"/>
  <c r="BK76"/>
  <c r="BL76"/>
  <c r="BB77"/>
  <c r="BC77"/>
  <c r="BD77"/>
  <c r="BE77"/>
  <c r="BF77"/>
  <c r="BG77"/>
  <c r="BH77"/>
  <c r="BI77"/>
  <c r="BJ77"/>
  <c r="BK77"/>
  <c r="BL77"/>
  <c r="BB78"/>
  <c r="BC78"/>
  <c r="BD78"/>
  <c r="BE78"/>
  <c r="BF78"/>
  <c r="BG78"/>
  <c r="BH78"/>
  <c r="BI78"/>
  <c r="BJ78"/>
  <c r="BK78"/>
  <c r="BL78"/>
  <c r="BB79"/>
  <c r="BC79"/>
  <c r="BD79"/>
  <c r="BE79"/>
  <c r="BF79"/>
  <c r="BG79"/>
  <c r="BH79"/>
  <c r="BI79"/>
  <c r="BJ79"/>
  <c r="BK79"/>
  <c r="BL79"/>
  <c r="BB80"/>
  <c r="BC80"/>
  <c r="BD80"/>
  <c r="BE80"/>
  <c r="BF80"/>
  <c r="BG80"/>
  <c r="BH80"/>
  <c r="BI80"/>
  <c r="BJ80"/>
  <c r="BK80"/>
  <c r="BL80"/>
  <c r="BB81"/>
  <c r="BC81"/>
  <c r="BD81"/>
  <c r="BE81"/>
  <c r="BF81"/>
  <c r="BG81"/>
  <c r="BH81"/>
  <c r="BI81"/>
  <c r="BJ81"/>
  <c r="BK81"/>
  <c r="BL81"/>
  <c r="BB82"/>
  <c r="BC82"/>
  <c r="BD82"/>
  <c r="BE82"/>
  <c r="BF82"/>
  <c r="BG82"/>
  <c r="BH82"/>
  <c r="BI82"/>
  <c r="BJ82"/>
  <c r="BK82"/>
  <c r="BL82"/>
  <c r="BB83"/>
  <c r="BC83"/>
  <c r="BD83"/>
  <c r="BE83"/>
  <c r="BF83"/>
  <c r="BG83"/>
  <c r="BH83"/>
  <c r="BI83"/>
  <c r="BJ83"/>
  <c r="BK83"/>
  <c r="BL83"/>
  <c r="BB84"/>
  <c r="BC84"/>
  <c r="BD84"/>
  <c r="BE84"/>
  <c r="BF84"/>
  <c r="BG84"/>
  <c r="BH84"/>
  <c r="BI84"/>
  <c r="BJ84"/>
  <c r="BK84"/>
  <c r="BL84"/>
  <c r="BB85"/>
  <c r="BC85"/>
  <c r="BD85"/>
  <c r="BE85"/>
  <c r="BF85"/>
  <c r="BG85"/>
  <c r="BH85"/>
  <c r="BI85"/>
  <c r="BJ85"/>
  <c r="BK85"/>
  <c r="BL85"/>
  <c r="BB86"/>
  <c r="BC86"/>
  <c r="BD86"/>
  <c r="BE86"/>
  <c r="BF86"/>
  <c r="BG86"/>
  <c r="BH86"/>
  <c r="BI86"/>
  <c r="BJ86"/>
  <c r="BK86"/>
  <c r="BL86"/>
  <c r="BB87"/>
  <c r="BC87"/>
  <c r="BD87"/>
  <c r="BE87"/>
  <c r="BF87"/>
  <c r="BG87"/>
  <c r="BH87"/>
  <c r="BI87"/>
  <c r="BJ87"/>
  <c r="BK87"/>
  <c r="BL87"/>
  <c r="BB88"/>
  <c r="BC88"/>
  <c r="BD88"/>
  <c r="BE88"/>
  <c r="BF88"/>
  <c r="BG88"/>
  <c r="BH88"/>
  <c r="BI88"/>
  <c r="BJ88"/>
  <c r="BK88"/>
  <c r="BL88"/>
  <c r="BB89"/>
  <c r="BC89"/>
  <c r="BD89"/>
  <c r="BE89"/>
  <c r="BF89"/>
  <c r="BG89"/>
  <c r="BH89"/>
  <c r="BI89"/>
  <c r="BJ89"/>
  <c r="BK89"/>
  <c r="BL89"/>
  <c r="BB90"/>
  <c r="BC90"/>
  <c r="BD90"/>
  <c r="BE90"/>
  <c r="BF90"/>
  <c r="BG90"/>
  <c r="BH90"/>
  <c r="BI90"/>
  <c r="BJ90"/>
  <c r="BK90"/>
  <c r="BL90"/>
  <c r="BB91"/>
  <c r="BC91"/>
  <c r="BD91"/>
  <c r="BE91"/>
  <c r="BF91"/>
  <c r="BG91"/>
  <c r="BH91"/>
  <c r="BI91"/>
  <c r="BJ91"/>
  <c r="BK91"/>
  <c r="BL91"/>
  <c r="BB92"/>
  <c r="BC92"/>
  <c r="BD92"/>
  <c r="BE92"/>
  <c r="BF92"/>
  <c r="BG92"/>
  <c r="BH92"/>
  <c r="BI92"/>
  <c r="BJ92"/>
  <c r="BK92"/>
  <c r="BL92"/>
  <c r="BB93"/>
  <c r="BC93"/>
  <c r="BD93"/>
  <c r="BE93"/>
  <c r="BF93"/>
  <c r="BG93"/>
  <c r="BH93"/>
  <c r="BI93"/>
  <c r="BJ93"/>
  <c r="BK93"/>
  <c r="BL93"/>
  <c r="BB94"/>
  <c r="BC94"/>
  <c r="BD94"/>
  <c r="BE94"/>
  <c r="BF94"/>
  <c r="BG94"/>
  <c r="BH94"/>
  <c r="BI94"/>
  <c r="BJ94"/>
  <c r="BK94"/>
  <c r="BL94"/>
  <c r="BB95"/>
  <c r="BC95"/>
  <c r="BD95"/>
  <c r="BE95"/>
  <c r="BF95"/>
  <c r="BG95"/>
  <c r="BH95"/>
  <c r="BI95"/>
  <c r="BJ95"/>
  <c r="BK95"/>
  <c r="BL95"/>
  <c r="BB96"/>
  <c r="BC96"/>
  <c r="BD96"/>
  <c r="BE96"/>
  <c r="BF96"/>
  <c r="BG96"/>
  <c r="BH96"/>
  <c r="BI96"/>
  <c r="BJ96"/>
  <c r="BK96"/>
  <c r="BL96"/>
  <c r="BB97"/>
  <c r="BC97"/>
  <c r="BD97"/>
  <c r="BE97"/>
  <c r="BF97"/>
  <c r="BG97"/>
  <c r="BH97"/>
  <c r="BI97"/>
  <c r="BJ97"/>
  <c r="BK97"/>
  <c r="BL97"/>
  <c r="BB98"/>
  <c r="BC98"/>
  <c r="BD98"/>
  <c r="BE98"/>
  <c r="BF98"/>
  <c r="BG98"/>
  <c r="BH98"/>
  <c r="BI98"/>
  <c r="BJ98"/>
  <c r="BK98"/>
  <c r="BL98"/>
  <c r="BB99"/>
  <c r="BC99"/>
  <c r="BD99"/>
  <c r="BE99"/>
  <c r="BF99"/>
  <c r="BG99"/>
  <c r="BH99"/>
  <c r="BI99"/>
  <c r="BJ99"/>
  <c r="BK99"/>
  <c r="BL99"/>
  <c r="BB100"/>
  <c r="BC100"/>
  <c r="BD100"/>
  <c r="BE100"/>
  <c r="BF100"/>
  <c r="BG100"/>
  <c r="BH100"/>
  <c r="BI100"/>
  <c r="BJ100"/>
  <c r="BK100"/>
  <c r="BL100"/>
  <c r="BB101"/>
  <c r="BC101"/>
  <c r="BD101"/>
  <c r="BE101"/>
  <c r="BF101"/>
  <c r="BG101"/>
  <c r="BH101"/>
  <c r="BI101"/>
  <c r="BJ101"/>
  <c r="BK101"/>
  <c r="BL101"/>
  <c r="BB102"/>
  <c r="BC102"/>
  <c r="BD102"/>
  <c r="BE102"/>
  <c r="BF102"/>
  <c r="BG102"/>
  <c r="BH102"/>
  <c r="BI102"/>
  <c r="BJ102"/>
  <c r="BK102"/>
  <c r="BL102"/>
  <c r="BB103"/>
  <c r="BC103"/>
  <c r="BD103"/>
  <c r="BE103"/>
  <c r="BF103"/>
  <c r="BG103"/>
  <c r="BH103"/>
  <c r="BI103"/>
  <c r="BJ103"/>
  <c r="BK103"/>
  <c r="BL103"/>
  <c r="BB105" i="21"/>
  <c r="BC105"/>
  <c r="BD105"/>
  <c r="BE105"/>
  <c r="BF105"/>
  <c r="BG105"/>
  <c r="BH105"/>
  <c r="BI105"/>
  <c r="BJ105"/>
  <c r="BK105"/>
  <c r="BL105"/>
  <c r="BB107"/>
  <c r="BC107"/>
  <c r="BD107"/>
  <c r="BE107"/>
  <c r="BP204" i="2" s="1"/>
  <c r="BF107" i="21"/>
  <c r="BG107"/>
  <c r="BH107"/>
  <c r="BI107"/>
  <c r="BJ107"/>
  <c r="BV204" i="2" s="1"/>
  <c r="BK107" i="21"/>
  <c r="BL107"/>
  <c r="BB108"/>
  <c r="BC108"/>
  <c r="BD108"/>
  <c r="BE108"/>
  <c r="BP205" i="2" s="1"/>
  <c r="BF108" i="21"/>
  <c r="BG108"/>
  <c r="BH108"/>
  <c r="BI108"/>
  <c r="BJ108"/>
  <c r="BV205" i="2" s="1"/>
  <c r="BK108" i="21"/>
  <c r="BL108"/>
  <c r="BB109"/>
  <c r="BC109"/>
  <c r="BD109"/>
  <c r="BE109"/>
  <c r="BP206" i="2" s="1"/>
  <c r="BF109" i="21"/>
  <c r="BG109"/>
  <c r="BH109"/>
  <c r="BI109"/>
  <c r="BJ109"/>
  <c r="BV206" i="2" s="1"/>
  <c r="BK109" i="21"/>
  <c r="BL109"/>
  <c r="BB110"/>
  <c r="BC110"/>
  <c r="BD110"/>
  <c r="BE110"/>
  <c r="BP207" i="2" s="1"/>
  <c r="BF110" i="21"/>
  <c r="BG110"/>
  <c r="BH110"/>
  <c r="BI110"/>
  <c r="BJ110"/>
  <c r="BV207" i="2" s="1"/>
  <c r="BK110" i="21"/>
  <c r="BL110"/>
  <c r="BB111"/>
  <c r="BC111"/>
  <c r="BD111"/>
  <c r="BE111"/>
  <c r="BP208" i="2" s="1"/>
  <c r="BF111" i="21"/>
  <c r="BG111"/>
  <c r="BH111"/>
  <c r="BI111"/>
  <c r="BJ111"/>
  <c r="BV208" i="2" s="1"/>
  <c r="BK111" i="21"/>
  <c r="BL111"/>
  <c r="BB112"/>
  <c r="BC112"/>
  <c r="BD112"/>
  <c r="BE112"/>
  <c r="BP209" i="2" s="1"/>
  <c r="BF112" i="21"/>
  <c r="BG112"/>
  <c r="BH112"/>
  <c r="BI112"/>
  <c r="BJ112"/>
  <c r="BV209" i="2" s="1"/>
  <c r="BK112" i="21"/>
  <c r="BL112"/>
  <c r="BB113"/>
  <c r="BC113"/>
  <c r="BD113"/>
  <c r="BE113"/>
  <c r="BP210" i="2" s="1"/>
  <c r="BF113" i="21"/>
  <c r="BG113"/>
  <c r="BH113"/>
  <c r="BI113"/>
  <c r="BJ113"/>
  <c r="BV210" i="2" s="1"/>
  <c r="BK113" i="21"/>
  <c r="BL113"/>
  <c r="BB114"/>
  <c r="BC114"/>
  <c r="BD114"/>
  <c r="BE114"/>
  <c r="BP211" i="2" s="1"/>
  <c r="BF114" i="21"/>
  <c r="BG114"/>
  <c r="BH114"/>
  <c r="BI114"/>
  <c r="BJ114"/>
  <c r="BV211" i="2" s="1"/>
  <c r="BK114" i="21"/>
  <c r="BL114"/>
  <c r="BB115"/>
  <c r="BC115"/>
  <c r="BD115"/>
  <c r="BE115"/>
  <c r="BP212" i="2" s="1"/>
  <c r="BF115" i="21"/>
  <c r="BG115"/>
  <c r="BH115"/>
  <c r="BI115"/>
  <c r="BJ115"/>
  <c r="BV212" i="2" s="1"/>
  <c r="BK115" i="21"/>
  <c r="BL115"/>
  <c r="BB116"/>
  <c r="BC116"/>
  <c r="BD116"/>
  <c r="BE116"/>
  <c r="BP213" i="2" s="1"/>
  <c r="BF116" i="21"/>
  <c r="BG116"/>
  <c r="BH116"/>
  <c r="BI116"/>
  <c r="BJ116"/>
  <c r="BV213" i="2" s="1"/>
  <c r="BK116" i="21"/>
  <c r="BL116"/>
  <c r="BB117"/>
  <c r="BC117"/>
  <c r="BD117"/>
  <c r="BE117"/>
  <c r="BP214" i="2" s="1"/>
  <c r="BF117" i="21"/>
  <c r="BG117"/>
  <c r="BH117"/>
  <c r="BI117"/>
  <c r="BJ117"/>
  <c r="BV214" i="2" s="1"/>
  <c r="BK117" i="21"/>
  <c r="BL117"/>
  <c r="BB118"/>
  <c r="BC118"/>
  <c r="BD118"/>
  <c r="BE118"/>
  <c r="BP215" i="2" s="1"/>
  <c r="BF118" i="21"/>
  <c r="BG118"/>
  <c r="BH118"/>
  <c r="BI118"/>
  <c r="BJ118"/>
  <c r="BV215" i="2" s="1"/>
  <c r="BK118" i="21"/>
  <c r="BL118"/>
  <c r="BB119"/>
  <c r="BC119"/>
  <c r="BD119"/>
  <c r="BE119"/>
  <c r="BP216" i="2" s="1"/>
  <c r="BF119" i="21"/>
  <c r="BG119"/>
  <c r="BH119"/>
  <c r="BI119"/>
  <c r="BJ119"/>
  <c r="BV216" i="2" s="1"/>
  <c r="BK119" i="21"/>
  <c r="BL119"/>
  <c r="BB120"/>
  <c r="BC120"/>
  <c r="BD120"/>
  <c r="BE120"/>
  <c r="BP217" i="2" s="1"/>
  <c r="BF120" i="21"/>
  <c r="BG120"/>
  <c r="BH120"/>
  <c r="BI120"/>
  <c r="BJ120"/>
  <c r="BV217" i="2" s="1"/>
  <c r="BK120" i="21"/>
  <c r="BL120"/>
  <c r="BB121"/>
  <c r="BC121"/>
  <c r="BD121"/>
  <c r="BE121"/>
  <c r="BP218" i="2" s="1"/>
  <c r="BF121" i="21"/>
  <c r="BG121"/>
  <c r="BH121"/>
  <c r="BI121"/>
  <c r="BJ121"/>
  <c r="BV218" i="2" s="1"/>
  <c r="BK121" i="21"/>
  <c r="BL121"/>
  <c r="BB122"/>
  <c r="BC122"/>
  <c r="BD122"/>
  <c r="BE122"/>
  <c r="BP219" i="2" s="1"/>
  <c r="BF122" i="21"/>
  <c r="BG122"/>
  <c r="BH122"/>
  <c r="BI122"/>
  <c r="BJ122"/>
  <c r="BV219" i="2" s="1"/>
  <c r="BK122" i="21"/>
  <c r="BL122"/>
  <c r="BB123"/>
  <c r="BC123"/>
  <c r="BD123"/>
  <c r="BE123"/>
  <c r="BP220" i="2" s="1"/>
  <c r="BF123" i="21"/>
  <c r="BG123"/>
  <c r="BH123"/>
  <c r="BI123"/>
  <c r="BJ123"/>
  <c r="BV220" i="2" s="1"/>
  <c r="BK123" i="21"/>
  <c r="BL123"/>
  <c r="BB124"/>
  <c r="BC124"/>
  <c r="BD124"/>
  <c r="BE124"/>
  <c r="BP221" i="2" s="1"/>
  <c r="BF124" i="21"/>
  <c r="BG124"/>
  <c r="BH124"/>
  <c r="BI124"/>
  <c r="BJ124"/>
  <c r="BV221" i="2" s="1"/>
  <c r="BK124" i="21"/>
  <c r="BL124"/>
  <c r="BB125"/>
  <c r="BC125"/>
  <c r="BD125"/>
  <c r="BE125"/>
  <c r="BP222" i="2" s="1"/>
  <c r="BF125" i="21"/>
  <c r="BG125"/>
  <c r="BH125"/>
  <c r="BI125"/>
  <c r="BJ125"/>
  <c r="BV222" i="2" s="1"/>
  <c r="BK125" i="21"/>
  <c r="BL125"/>
  <c r="BB126"/>
  <c r="BB128" s="1"/>
  <c r="BC126"/>
  <c r="BD126"/>
  <c r="BD128" s="1"/>
  <c r="BE126"/>
  <c r="BP223" i="2" s="1"/>
  <c r="BF126" i="21"/>
  <c r="BF128" s="1"/>
  <c r="BG126"/>
  <c r="BH126"/>
  <c r="BH128" s="1"/>
  <c r="BI126"/>
  <c r="BJ126"/>
  <c r="BV223" i="2" s="1"/>
  <c r="BK126" i="21"/>
  <c r="BL126"/>
  <c r="BL128" s="1"/>
  <c r="BA3" i="11"/>
  <c r="BA4"/>
  <c r="BA5"/>
  <c r="BA6"/>
  <c r="BA7"/>
  <c r="BA8"/>
  <c r="BA9"/>
  <c r="BA10"/>
  <c r="BA11"/>
  <c r="BA12"/>
  <c r="BA13"/>
  <c r="BA14"/>
  <c r="BA15"/>
  <c r="BA16"/>
  <c r="BA17"/>
  <c r="BA18"/>
  <c r="BA19"/>
  <c r="BA20"/>
  <c r="BA21"/>
  <c r="BA22"/>
  <c r="BA23"/>
  <c r="BA24"/>
  <c r="BA25"/>
  <c r="BA26"/>
  <c r="BA27"/>
  <c r="BA28"/>
  <c r="BA29"/>
  <c r="BA30"/>
  <c r="BA31"/>
  <c r="BA32"/>
  <c r="BA33"/>
  <c r="BA34"/>
  <c r="BA35"/>
  <c r="BA36"/>
  <c r="BA37"/>
  <c r="BA38"/>
  <c r="BA39"/>
  <c r="BA40"/>
  <c r="BA41"/>
  <c r="BA42"/>
  <c r="BA43"/>
  <c r="BA44"/>
  <c r="BA45"/>
  <c r="BA46"/>
  <c r="BA47"/>
  <c r="BA48"/>
  <c r="BA49"/>
  <c r="BA50"/>
  <c r="BA51"/>
  <c r="BA52"/>
  <c r="BA53"/>
  <c r="BA54"/>
  <c r="BA55"/>
  <c r="BA56"/>
  <c r="BA57"/>
  <c r="BA58"/>
  <c r="BA59"/>
  <c r="BA60"/>
  <c r="BA61"/>
  <c r="BA62"/>
  <c r="BA63"/>
  <c r="BA64"/>
  <c r="BA65"/>
  <c r="BA66"/>
  <c r="BA67"/>
  <c r="BA68"/>
  <c r="BA69"/>
  <c r="BA70"/>
  <c r="BA71"/>
  <c r="BA72"/>
  <c r="BA73"/>
  <c r="BA74"/>
  <c r="BA75"/>
  <c r="BA76"/>
  <c r="BA77"/>
  <c r="BA78"/>
  <c r="BA79"/>
  <c r="BA80"/>
  <c r="BA81"/>
  <c r="BA82"/>
  <c r="BA83"/>
  <c r="BA84"/>
  <c r="BA85"/>
  <c r="BA86"/>
  <c r="BA87"/>
  <c r="BA88"/>
  <c r="BA89"/>
  <c r="BA90"/>
  <c r="BA91"/>
  <c r="BA92"/>
  <c r="BA93"/>
  <c r="BA94"/>
  <c r="BA95"/>
  <c r="BA96"/>
  <c r="BA97"/>
  <c r="BA98"/>
  <c r="BA99"/>
  <c r="BA100"/>
  <c r="BA101"/>
  <c r="BA102"/>
  <c r="BA103"/>
  <c r="BA105" i="21"/>
  <c r="BA107"/>
  <c r="BA108"/>
  <c r="BA109"/>
  <c r="BA110"/>
  <c r="BA111"/>
  <c r="BA112"/>
  <c r="BA113"/>
  <c r="BA114"/>
  <c r="BA115"/>
  <c r="BA116"/>
  <c r="BA117"/>
  <c r="BA118"/>
  <c r="BA119"/>
  <c r="BA120"/>
  <c r="BA121"/>
  <c r="BA122"/>
  <c r="BA123"/>
  <c r="BA124"/>
  <c r="BA125"/>
  <c r="BA126"/>
  <c r="B224" i="2"/>
  <c r="C224"/>
  <c r="BR128" i="9" l="1"/>
  <c r="BN128"/>
  <c r="BF128"/>
  <c r="BB128"/>
  <c r="AC2" i="51"/>
  <c r="AC2" i="49"/>
  <c r="BJ128" i="9"/>
  <c r="AD2" i="21"/>
  <c r="AC2" i="45"/>
  <c r="AC2" i="11"/>
  <c r="AC2" i="9"/>
  <c r="BP128" i="21"/>
  <c r="BR128"/>
  <c r="BN128"/>
  <c r="BO128" i="9"/>
  <c r="BE128"/>
  <c r="BJ128" i="21"/>
  <c r="BK128"/>
  <c r="BI128"/>
  <c r="BG128"/>
  <c r="BC128"/>
  <c r="BA125" i="11"/>
  <c r="BO128" i="21"/>
  <c r="BA119" i="11"/>
  <c r="BA113"/>
  <c r="BA111"/>
  <c r="BA109"/>
  <c r="BL126"/>
  <c r="BJ126"/>
  <c r="BH126"/>
  <c r="BF126"/>
  <c r="BD126"/>
  <c r="BB126"/>
  <c r="BK125"/>
  <c r="BI125"/>
  <c r="BG125"/>
  <c r="BE125"/>
  <c r="BC125"/>
  <c r="BL124"/>
  <c r="BJ124"/>
  <c r="BH124"/>
  <c r="BF124"/>
  <c r="BD124"/>
  <c r="BB124"/>
  <c r="BK123"/>
  <c r="BI123"/>
  <c r="BG123"/>
  <c r="BE123"/>
  <c r="BC123"/>
  <c r="BL122"/>
  <c r="BJ122"/>
  <c r="BH122"/>
  <c r="BF122"/>
  <c r="BD122"/>
  <c r="BB122"/>
  <c r="BK121"/>
  <c r="BI121"/>
  <c r="BG121"/>
  <c r="BE121"/>
  <c r="BC121"/>
  <c r="BL120"/>
  <c r="BJ120"/>
  <c r="BH120"/>
  <c r="BF120"/>
  <c r="BD120"/>
  <c r="BB120"/>
  <c r="BK119"/>
  <c r="BI119"/>
  <c r="BG119"/>
  <c r="BE119"/>
  <c r="BC119"/>
  <c r="BL118"/>
  <c r="BJ118"/>
  <c r="BH118"/>
  <c r="BF118"/>
  <c r="BD118"/>
  <c r="BB118"/>
  <c r="BK117"/>
  <c r="BI117"/>
  <c r="BG117"/>
  <c r="BE117"/>
  <c r="BC117"/>
  <c r="BL116"/>
  <c r="BJ116"/>
  <c r="BH116"/>
  <c r="BF116"/>
  <c r="BD116"/>
  <c r="BB116"/>
  <c r="BK115"/>
  <c r="BI115"/>
  <c r="BG115"/>
  <c r="BE115"/>
  <c r="BC115"/>
  <c r="BL114"/>
  <c r="BJ114"/>
  <c r="BH114"/>
  <c r="BF114"/>
  <c r="BD114"/>
  <c r="BB114"/>
  <c r="BK113"/>
  <c r="BI113"/>
  <c r="BG113"/>
  <c r="BE113"/>
  <c r="BC113"/>
  <c r="BL112"/>
  <c r="BJ112"/>
  <c r="BH112"/>
  <c r="BF112"/>
  <c r="BD112"/>
  <c r="BB112"/>
  <c r="BK111"/>
  <c r="BI111"/>
  <c r="BG111"/>
  <c r="BE111"/>
  <c r="BC111"/>
  <c r="BL110"/>
  <c r="BJ110"/>
  <c r="BH110"/>
  <c r="BF110"/>
  <c r="BD110"/>
  <c r="BB110"/>
  <c r="BK109"/>
  <c r="BI109"/>
  <c r="BG109"/>
  <c r="BE109"/>
  <c r="BC109"/>
  <c r="BL108"/>
  <c r="BJ108"/>
  <c r="BH108"/>
  <c r="BF108"/>
  <c r="BD108"/>
  <c r="BB108"/>
  <c r="BK107"/>
  <c r="BI107"/>
  <c r="BG107"/>
  <c r="BE107"/>
  <c r="BC107"/>
  <c r="BS126"/>
  <c r="BQ126"/>
  <c r="BO126"/>
  <c r="BM126"/>
  <c r="BR125"/>
  <c r="BP125"/>
  <c r="BN125"/>
  <c r="BS124"/>
  <c r="BQ124"/>
  <c r="BO124"/>
  <c r="BM124"/>
  <c r="BR123"/>
  <c r="BP123"/>
  <c r="BN123"/>
  <c r="BS122"/>
  <c r="BQ122"/>
  <c r="BO122"/>
  <c r="BM122"/>
  <c r="BR121"/>
  <c r="BP121"/>
  <c r="BN121"/>
  <c r="BS120"/>
  <c r="BQ120"/>
  <c r="BO120"/>
  <c r="BM120"/>
  <c r="BR119"/>
  <c r="BP119"/>
  <c r="BN119"/>
  <c r="BS118"/>
  <c r="BQ118"/>
  <c r="BO118"/>
  <c r="BM118"/>
  <c r="BR117"/>
  <c r="BP117"/>
  <c r="BN117"/>
  <c r="BS116"/>
  <c r="BQ116"/>
  <c r="BO116"/>
  <c r="BM116"/>
  <c r="BR115"/>
  <c r="BP115"/>
  <c r="BN115"/>
  <c r="BS114"/>
  <c r="BQ114"/>
  <c r="BO114"/>
  <c r="BM114"/>
  <c r="BR113"/>
  <c r="BP113"/>
  <c r="BN113"/>
  <c r="BS112"/>
  <c r="BQ112"/>
  <c r="BO112"/>
  <c r="BM112"/>
  <c r="BR111"/>
  <c r="BP111"/>
  <c r="BN111"/>
  <c r="BS110"/>
  <c r="BQ110"/>
  <c r="BO110"/>
  <c r="BM110"/>
  <c r="BR109"/>
  <c r="BP109"/>
  <c r="BN109"/>
  <c r="BS108"/>
  <c r="BQ108"/>
  <c r="BO108"/>
  <c r="BM108"/>
  <c r="BR107"/>
  <c r="BP107"/>
  <c r="BN107"/>
  <c r="BT125"/>
  <c r="BT123"/>
  <c r="BT121"/>
  <c r="BT119"/>
  <c r="BT117"/>
  <c r="BT115"/>
  <c r="BT113"/>
  <c r="BT111"/>
  <c r="BT109"/>
  <c r="BT107"/>
  <c r="BA123"/>
  <c r="BA121"/>
  <c r="BA117"/>
  <c r="BA115"/>
  <c r="BA107"/>
  <c r="BA126"/>
  <c r="BA124"/>
  <c r="BA122"/>
  <c r="BA120"/>
  <c r="BA118"/>
  <c r="BA116"/>
  <c r="BA114"/>
  <c r="BA112"/>
  <c r="BA110"/>
  <c r="BA108"/>
  <c r="BE128" i="21"/>
  <c r="BK126" i="11"/>
  <c r="BI126"/>
  <c r="BG126"/>
  <c r="BE126"/>
  <c r="BC126"/>
  <c r="BL125"/>
  <c r="BJ125"/>
  <c r="BH125"/>
  <c r="BF125"/>
  <c r="BD125"/>
  <c r="BB125"/>
  <c r="BK124"/>
  <c r="BI124"/>
  <c r="BG124"/>
  <c r="BE124"/>
  <c r="BC124"/>
  <c r="BL123"/>
  <c r="BJ123"/>
  <c r="BH123"/>
  <c r="BF123"/>
  <c r="BD123"/>
  <c r="BB123"/>
  <c r="BK122"/>
  <c r="BI122"/>
  <c r="BG122"/>
  <c r="BE122"/>
  <c r="BC122"/>
  <c r="BL121"/>
  <c r="BJ121"/>
  <c r="BH121"/>
  <c r="BF121"/>
  <c r="BD121"/>
  <c r="BB121"/>
  <c r="BK120"/>
  <c r="BI120"/>
  <c r="BG120"/>
  <c r="BE120"/>
  <c r="BC120"/>
  <c r="BL119"/>
  <c r="BJ119"/>
  <c r="BH119"/>
  <c r="BF119"/>
  <c r="BD119"/>
  <c r="BB119"/>
  <c r="BK118"/>
  <c r="BI118"/>
  <c r="BG118"/>
  <c r="BE118"/>
  <c r="BC118"/>
  <c r="BL117"/>
  <c r="BJ117"/>
  <c r="BH117"/>
  <c r="BF117"/>
  <c r="BD117"/>
  <c r="BB117"/>
  <c r="BK116"/>
  <c r="BI116"/>
  <c r="BG116"/>
  <c r="BE116"/>
  <c r="BC116"/>
  <c r="BL115"/>
  <c r="BJ115"/>
  <c r="BH115"/>
  <c r="BF115"/>
  <c r="BD115"/>
  <c r="BB115"/>
  <c r="BK114"/>
  <c r="BI114"/>
  <c r="BG114"/>
  <c r="BE114"/>
  <c r="BC114"/>
  <c r="BL113"/>
  <c r="BJ113"/>
  <c r="BH113"/>
  <c r="BF113"/>
  <c r="BD113"/>
  <c r="BB113"/>
  <c r="BK112"/>
  <c r="BI112"/>
  <c r="BG112"/>
  <c r="BE112"/>
  <c r="BC112"/>
  <c r="BL111"/>
  <c r="BJ111"/>
  <c r="BH111"/>
  <c r="BF111"/>
  <c r="BD111"/>
  <c r="BB111"/>
  <c r="BK110"/>
  <c r="BI110"/>
  <c r="BG110"/>
  <c r="BE110"/>
  <c r="BC110"/>
  <c r="BL109"/>
  <c r="BJ109"/>
  <c r="BH109"/>
  <c r="BF109"/>
  <c r="BD109"/>
  <c r="BB109"/>
  <c r="BK108"/>
  <c r="BI108"/>
  <c r="BG108"/>
  <c r="BE108"/>
  <c r="BC108"/>
  <c r="BL107"/>
  <c r="BJ107"/>
  <c r="BH107"/>
  <c r="BF107"/>
  <c r="BD107"/>
  <c r="BB107"/>
  <c r="BR126"/>
  <c r="BP126"/>
  <c r="BN126"/>
  <c r="BS125"/>
  <c r="BQ125"/>
  <c r="BO125"/>
  <c r="BM125"/>
  <c r="BR124"/>
  <c r="BP124"/>
  <c r="BN124"/>
  <c r="BS123"/>
  <c r="BQ123"/>
  <c r="BO123"/>
  <c r="BM123"/>
  <c r="BR122"/>
  <c r="BP122"/>
  <c r="BN122"/>
  <c r="BS121"/>
  <c r="BQ121"/>
  <c r="BO121"/>
  <c r="BM121"/>
  <c r="BR120"/>
  <c r="BP120"/>
  <c r="BN120"/>
  <c r="BS119"/>
  <c r="BQ119"/>
  <c r="BO119"/>
  <c r="BM119"/>
  <c r="BR118"/>
  <c r="BP118"/>
  <c r="BN118"/>
  <c r="BS117"/>
  <c r="BQ117"/>
  <c r="BO117"/>
  <c r="BM117"/>
  <c r="BR116"/>
  <c r="BP116"/>
  <c r="BN116"/>
  <c r="BS115"/>
  <c r="BQ115"/>
  <c r="BO115"/>
  <c r="BM115"/>
  <c r="BR114"/>
  <c r="BP114"/>
  <c r="BN114"/>
  <c r="BS113"/>
  <c r="BQ113"/>
  <c r="BO113"/>
  <c r="BM113"/>
  <c r="BR112"/>
  <c r="BP112"/>
  <c r="BN112"/>
  <c r="BS111"/>
  <c r="BQ111"/>
  <c r="BO111"/>
  <c r="BM111"/>
  <c r="BR110"/>
  <c r="BP110"/>
  <c r="BN110"/>
  <c r="BS109"/>
  <c r="BQ109"/>
  <c r="BO109"/>
  <c r="BM109"/>
  <c r="BR108"/>
  <c r="BP108"/>
  <c r="BN108"/>
  <c r="BS107"/>
  <c r="BQ107"/>
  <c r="BO107"/>
  <c r="BM107"/>
  <c r="BT126"/>
  <c r="BT124"/>
  <c r="BT122"/>
  <c r="BT120"/>
  <c r="BT118"/>
  <c r="BT116"/>
  <c r="BT114"/>
  <c r="BT112"/>
  <c r="BT110"/>
  <c r="BT108"/>
  <c r="BK105"/>
  <c r="BI105"/>
  <c r="BG105"/>
  <c r="BE105"/>
  <c r="BC105"/>
  <c r="BR105"/>
  <c r="BP105"/>
  <c r="BN105"/>
  <c r="BT105"/>
  <c r="BA105"/>
  <c r="BL105"/>
  <c r="BJ105"/>
  <c r="BH105"/>
  <c r="BF105"/>
  <c r="BD105"/>
  <c r="BB105"/>
  <c r="BS105"/>
  <c r="BQ105"/>
  <c r="BO105"/>
  <c r="BM105"/>
  <c r="BA128" i="21"/>
  <c r="BT128" i="9"/>
  <c r="BT128" i="21"/>
  <c r="CI205" i="2"/>
  <c r="AD4" i="27"/>
  <c r="AE4"/>
  <c r="AF4"/>
  <c r="AG4"/>
  <c r="AH4"/>
  <c r="AI4"/>
  <c r="AJ4"/>
  <c r="AK4"/>
  <c r="AL4"/>
  <c r="AM4"/>
  <c r="AN4"/>
  <c r="AO4"/>
  <c r="AP4"/>
  <c r="AQ4"/>
  <c r="AR4"/>
  <c r="AS4"/>
  <c r="AT4"/>
  <c r="AU4"/>
  <c r="AV4"/>
  <c r="AW4"/>
  <c r="AX4"/>
  <c r="AY4"/>
  <c r="AZ4"/>
  <c r="AD5"/>
  <c r="AE5"/>
  <c r="AF5"/>
  <c r="AG5"/>
  <c r="AH5"/>
  <c r="AI5"/>
  <c r="AJ5"/>
  <c r="AK5"/>
  <c r="AL5"/>
  <c r="AM5"/>
  <c r="AN5"/>
  <c r="AO5"/>
  <c r="AP5"/>
  <c r="AQ5"/>
  <c r="AR5"/>
  <c r="AS5"/>
  <c r="AT5"/>
  <c r="AU5"/>
  <c r="AV5"/>
  <c r="AW5"/>
  <c r="AX5"/>
  <c r="AY5"/>
  <c r="AZ5"/>
  <c r="AD6"/>
  <c r="AE6"/>
  <c r="AF6"/>
  <c r="AG6"/>
  <c r="AH6"/>
  <c r="AI6"/>
  <c r="AJ6"/>
  <c r="AK6"/>
  <c r="AL6"/>
  <c r="AM6"/>
  <c r="AN6"/>
  <c r="AO6"/>
  <c r="AP6"/>
  <c r="AQ6"/>
  <c r="AR6"/>
  <c r="AS6"/>
  <c r="AT6"/>
  <c r="AU6"/>
  <c r="AV6"/>
  <c r="AW6"/>
  <c r="AX6"/>
  <c r="AY6"/>
  <c r="AZ6"/>
  <c r="AD7"/>
  <c r="AE7"/>
  <c r="AF7"/>
  <c r="AG7"/>
  <c r="AH7"/>
  <c r="AI7"/>
  <c r="AJ7"/>
  <c r="AK7"/>
  <c r="AL7"/>
  <c r="AM7"/>
  <c r="AN7"/>
  <c r="AO7"/>
  <c r="AP7"/>
  <c r="AQ7"/>
  <c r="AR7"/>
  <c r="AS7"/>
  <c r="AT7"/>
  <c r="AU7"/>
  <c r="AV7"/>
  <c r="AW7"/>
  <c r="AX7"/>
  <c r="AY7"/>
  <c r="AZ7"/>
  <c r="AD9"/>
  <c r="AE9"/>
  <c r="AF9"/>
  <c r="AG9"/>
  <c r="AH9"/>
  <c r="AI9"/>
  <c r="AJ9"/>
  <c r="AK9"/>
  <c r="AL9"/>
  <c r="AM9"/>
  <c r="AN9"/>
  <c r="AO9"/>
  <c r="AP9"/>
  <c r="AQ9"/>
  <c r="AR9"/>
  <c r="AS9"/>
  <c r="AT9"/>
  <c r="AU9"/>
  <c r="AV9"/>
  <c r="AW9"/>
  <c r="AX9"/>
  <c r="AY9"/>
  <c r="AZ9"/>
  <c r="AD10"/>
  <c r="AE10"/>
  <c r="AF10"/>
  <c r="AG10"/>
  <c r="AH10"/>
  <c r="AI10"/>
  <c r="AJ10"/>
  <c r="AK10"/>
  <c r="AL10"/>
  <c r="AM10"/>
  <c r="AN10"/>
  <c r="AO10"/>
  <c r="AP10"/>
  <c r="AQ10"/>
  <c r="AR10"/>
  <c r="AS10"/>
  <c r="AT10"/>
  <c r="AU10"/>
  <c r="AV10"/>
  <c r="AW10"/>
  <c r="AX10"/>
  <c r="AY10"/>
  <c r="AZ10"/>
  <c r="AD11"/>
  <c r="AE11"/>
  <c r="AF11"/>
  <c r="AG11"/>
  <c r="AH11"/>
  <c r="AI11"/>
  <c r="AJ11"/>
  <c r="AK11"/>
  <c r="AL11"/>
  <c r="AM11"/>
  <c r="AN11"/>
  <c r="AO11"/>
  <c r="AP11"/>
  <c r="AQ11"/>
  <c r="AR11"/>
  <c r="AS11"/>
  <c r="AT11"/>
  <c r="AU11"/>
  <c r="AV11"/>
  <c r="AW11"/>
  <c r="AX11"/>
  <c r="AY11"/>
  <c r="AZ11"/>
  <c r="AD12"/>
  <c r="AE12"/>
  <c r="AF12"/>
  <c r="AG12"/>
  <c r="AH12"/>
  <c r="AI12"/>
  <c r="AJ12"/>
  <c r="AK12"/>
  <c r="AL12"/>
  <c r="AM12"/>
  <c r="AN12"/>
  <c r="AO12"/>
  <c r="AP12"/>
  <c r="AQ12"/>
  <c r="AR12"/>
  <c r="AS12"/>
  <c r="AT12"/>
  <c r="AU12"/>
  <c r="AV12"/>
  <c r="AW12"/>
  <c r="AX12"/>
  <c r="AY12"/>
  <c r="AZ12"/>
  <c r="AD14"/>
  <c r="AE14"/>
  <c r="AF14"/>
  <c r="AG14"/>
  <c r="AH14"/>
  <c r="AI14"/>
  <c r="AJ14"/>
  <c r="AK14"/>
  <c r="AL14"/>
  <c r="AM14"/>
  <c r="AN14"/>
  <c r="AO14"/>
  <c r="AP14"/>
  <c r="AQ14"/>
  <c r="AR14"/>
  <c r="AS14"/>
  <c r="AT14"/>
  <c r="AU14"/>
  <c r="AV14"/>
  <c r="AW14"/>
  <c r="AX14"/>
  <c r="AY14"/>
  <c r="AZ14"/>
  <c r="AD15"/>
  <c r="AE15"/>
  <c r="AF15"/>
  <c r="AG15"/>
  <c r="AH15"/>
  <c r="AI15"/>
  <c r="AJ15"/>
  <c r="AK15"/>
  <c r="AL15"/>
  <c r="AM15"/>
  <c r="AN15"/>
  <c r="AO15"/>
  <c r="AP15"/>
  <c r="AQ15"/>
  <c r="AR15"/>
  <c r="AS15"/>
  <c r="AT15"/>
  <c r="AU15"/>
  <c r="AV15"/>
  <c r="AW15"/>
  <c r="AX15"/>
  <c r="AY15"/>
  <c r="AZ15"/>
  <c r="AD16"/>
  <c r="AE16"/>
  <c r="AF16"/>
  <c r="AG16"/>
  <c r="AH16"/>
  <c r="AI16"/>
  <c r="AJ16"/>
  <c r="AK16"/>
  <c r="AL16"/>
  <c r="AM16"/>
  <c r="AN16"/>
  <c r="AO16"/>
  <c r="AP16"/>
  <c r="AQ16"/>
  <c r="AR16"/>
  <c r="AS16"/>
  <c r="AT16"/>
  <c r="AU16"/>
  <c r="AV16"/>
  <c r="AW16"/>
  <c r="AX16"/>
  <c r="AY16"/>
  <c r="AZ16"/>
  <c r="AD17"/>
  <c r="AE17"/>
  <c r="AF17"/>
  <c r="AG17"/>
  <c r="AH17"/>
  <c r="AI17"/>
  <c r="AJ17"/>
  <c r="AK17"/>
  <c r="AL17"/>
  <c r="AM17"/>
  <c r="AN17"/>
  <c r="AO17"/>
  <c r="AP17"/>
  <c r="AQ17"/>
  <c r="AR17"/>
  <c r="AS17"/>
  <c r="AT17"/>
  <c r="AU17"/>
  <c r="AV17"/>
  <c r="AW17"/>
  <c r="AX17"/>
  <c r="AY17"/>
  <c r="AZ17"/>
  <c r="AD19"/>
  <c r="AE19"/>
  <c r="AF19"/>
  <c r="AZ19"/>
  <c r="AD20"/>
  <c r="AE20"/>
  <c r="AF20"/>
  <c r="AZ20"/>
  <c r="AD21"/>
  <c r="AE21"/>
  <c r="AF21"/>
  <c r="AZ21"/>
  <c r="AD22"/>
  <c r="AE22"/>
  <c r="AF22"/>
  <c r="AZ22"/>
  <c r="AD24"/>
  <c r="AE24"/>
  <c r="AF24"/>
  <c r="AZ24"/>
  <c r="AD25"/>
  <c r="AE25"/>
  <c r="AF25"/>
  <c r="AZ25"/>
  <c r="AD26"/>
  <c r="AE26"/>
  <c r="AF26"/>
  <c r="AZ26"/>
  <c r="AD27"/>
  <c r="AE27"/>
  <c r="AF27"/>
  <c r="AZ27"/>
  <c r="AD29"/>
  <c r="AE29"/>
  <c r="AF29"/>
  <c r="AZ29"/>
  <c r="AD30"/>
  <c r="AE30"/>
  <c r="AF30"/>
  <c r="AZ30"/>
  <c r="AD31"/>
  <c r="AE31"/>
  <c r="AF31"/>
  <c r="AZ31"/>
  <c r="AD32"/>
  <c r="AE32"/>
  <c r="AF32"/>
  <c r="AZ32"/>
  <c r="AD34"/>
  <c r="AE34"/>
  <c r="AF34"/>
  <c r="AZ34"/>
  <c r="AD35"/>
  <c r="AE35"/>
  <c r="AF35"/>
  <c r="AZ35"/>
  <c r="AD36"/>
  <c r="AE36"/>
  <c r="AF36"/>
  <c r="AZ36"/>
  <c r="AD37"/>
  <c r="AE37"/>
  <c r="AF37"/>
  <c r="AZ37"/>
  <c r="AD39"/>
  <c r="AE39"/>
  <c r="AF39"/>
  <c r="AZ39"/>
  <c r="AD40"/>
  <c r="AE40"/>
  <c r="AF40"/>
  <c r="AZ40"/>
  <c r="AD41"/>
  <c r="AE41"/>
  <c r="AF41"/>
  <c r="AZ41"/>
  <c r="AD42"/>
  <c r="AE42"/>
  <c r="AF42"/>
  <c r="AZ42"/>
  <c r="AD44"/>
  <c r="AE44"/>
  <c r="AF44"/>
  <c r="AZ44"/>
  <c r="AD45"/>
  <c r="AE45"/>
  <c r="AF45"/>
  <c r="AZ45"/>
  <c r="AD46"/>
  <c r="AE46"/>
  <c r="AF46"/>
  <c r="AZ46"/>
  <c r="AD47"/>
  <c r="AE47"/>
  <c r="AF47"/>
  <c r="AZ47"/>
  <c r="AD49"/>
  <c r="AE49"/>
  <c r="AF49"/>
  <c r="AZ49"/>
  <c r="AD50"/>
  <c r="AE50"/>
  <c r="AF50"/>
  <c r="AZ50"/>
  <c r="AD51"/>
  <c r="AE51"/>
  <c r="AF51"/>
  <c r="AZ51"/>
  <c r="AD52"/>
  <c r="AE52"/>
  <c r="AF52"/>
  <c r="AZ52"/>
  <c r="AD54"/>
  <c r="AE54"/>
  <c r="AF54"/>
  <c r="AZ54"/>
  <c r="AD55"/>
  <c r="AE55"/>
  <c r="AF55"/>
  <c r="AZ55"/>
  <c r="AD56"/>
  <c r="AE56"/>
  <c r="AF56"/>
  <c r="AZ56"/>
  <c r="AD57"/>
  <c r="AE57"/>
  <c r="AF57"/>
  <c r="AZ57"/>
  <c r="AD59"/>
  <c r="AE59"/>
  <c r="AF59"/>
  <c r="AZ59"/>
  <c r="AD60"/>
  <c r="AE60"/>
  <c r="AF60"/>
  <c r="AZ60"/>
  <c r="AD61"/>
  <c r="AE61"/>
  <c r="AF61"/>
  <c r="AZ61"/>
  <c r="AD62"/>
  <c r="AE62"/>
  <c r="AF62"/>
  <c r="AZ62"/>
  <c r="AD64"/>
  <c r="AE64"/>
  <c r="AF64"/>
  <c r="AZ64"/>
  <c r="AD65"/>
  <c r="AE65"/>
  <c r="AF65"/>
  <c r="AZ65"/>
  <c r="AD66"/>
  <c r="AE66"/>
  <c r="AF66"/>
  <c r="AZ66"/>
  <c r="AD67"/>
  <c r="AE67"/>
  <c r="AF67"/>
  <c r="AZ67"/>
  <c r="AD69"/>
  <c r="AE69"/>
  <c r="AF69"/>
  <c r="AZ69"/>
  <c r="AD70"/>
  <c r="AE70"/>
  <c r="AF70"/>
  <c r="AZ70"/>
  <c r="AD71"/>
  <c r="AE71"/>
  <c r="AF71"/>
  <c r="AZ71"/>
  <c r="AD72"/>
  <c r="AE72"/>
  <c r="AF72"/>
  <c r="AZ72"/>
  <c r="AD74"/>
  <c r="AE74"/>
  <c r="AF74"/>
  <c r="AZ74"/>
  <c r="AD75"/>
  <c r="AE75"/>
  <c r="AF75"/>
  <c r="AZ75"/>
  <c r="AD76"/>
  <c r="AE76"/>
  <c r="AF76"/>
  <c r="AZ76"/>
  <c r="AD77"/>
  <c r="AE77"/>
  <c r="AF77"/>
  <c r="AZ77"/>
  <c r="AD79"/>
  <c r="AE79"/>
  <c r="AF79"/>
  <c r="AZ79"/>
  <c r="AD80"/>
  <c r="AE80"/>
  <c r="AF80"/>
  <c r="AZ80"/>
  <c r="AD81"/>
  <c r="AE81"/>
  <c r="AF81"/>
  <c r="AZ81"/>
  <c r="AD82"/>
  <c r="AE82"/>
  <c r="AF82"/>
  <c r="AZ82"/>
  <c r="AD84"/>
  <c r="AE84"/>
  <c r="AF84"/>
  <c r="AZ84"/>
  <c r="AD85"/>
  <c r="AE85"/>
  <c r="AF85"/>
  <c r="AZ85"/>
  <c r="AD86"/>
  <c r="AE86"/>
  <c r="AF86"/>
  <c r="AZ86"/>
  <c r="AD87"/>
  <c r="AE87"/>
  <c r="AF87"/>
  <c r="AZ87"/>
  <c r="AD89"/>
  <c r="AE89"/>
  <c r="AF89"/>
  <c r="AZ89"/>
  <c r="AD90"/>
  <c r="AE90"/>
  <c r="AF90"/>
  <c r="AZ90"/>
  <c r="AD91"/>
  <c r="AE91"/>
  <c r="AF91"/>
  <c r="AZ91"/>
  <c r="AD92"/>
  <c r="AE92"/>
  <c r="AF92"/>
  <c r="AZ92"/>
  <c r="AD94"/>
  <c r="AE94"/>
  <c r="AF94"/>
  <c r="AZ94"/>
  <c r="AD95"/>
  <c r="AE95"/>
  <c r="AF95"/>
  <c r="AZ95"/>
  <c r="AD96"/>
  <c r="AE96"/>
  <c r="AF96"/>
  <c r="AZ96"/>
  <c r="AD97"/>
  <c r="AE97"/>
  <c r="AF97"/>
  <c r="AZ97"/>
  <c r="AD99"/>
  <c r="AE99"/>
  <c r="AF99"/>
  <c r="AZ99"/>
  <c r="AD100"/>
  <c r="AE100"/>
  <c r="AF100"/>
  <c r="AZ100"/>
  <c r="AD101"/>
  <c r="AE101"/>
  <c r="AF101"/>
  <c r="AZ101"/>
  <c r="AD102"/>
  <c r="AE102"/>
  <c r="AF102"/>
  <c r="AZ102"/>
  <c r="AD103"/>
  <c r="AE103"/>
  <c r="AF103"/>
  <c r="AZ103"/>
  <c r="B107" i="9"/>
  <c r="C4" i="11"/>
  <c r="D4"/>
  <c r="E4"/>
  <c r="F4"/>
  <c r="G4"/>
  <c r="H4"/>
  <c r="I4"/>
  <c r="J4"/>
  <c r="K4"/>
  <c r="L4"/>
  <c r="M4"/>
  <c r="N4"/>
  <c r="O4"/>
  <c r="P4"/>
  <c r="Q4"/>
  <c r="R4"/>
  <c r="S4"/>
  <c r="T4"/>
  <c r="U4"/>
  <c r="V4"/>
  <c r="W4"/>
  <c r="X4"/>
  <c r="Y4"/>
  <c r="Z4"/>
  <c r="AA4"/>
  <c r="AB4"/>
  <c r="AC4"/>
  <c r="C5"/>
  <c r="D5"/>
  <c r="E5"/>
  <c r="F5"/>
  <c r="G5"/>
  <c r="H5"/>
  <c r="I5"/>
  <c r="J5"/>
  <c r="K5"/>
  <c r="L5"/>
  <c r="M5"/>
  <c r="N5"/>
  <c r="O5"/>
  <c r="P5"/>
  <c r="Q5"/>
  <c r="R5"/>
  <c r="S5"/>
  <c r="T5"/>
  <c r="U5"/>
  <c r="V5"/>
  <c r="W5"/>
  <c r="X5"/>
  <c r="Y5"/>
  <c r="Z5"/>
  <c r="AA5"/>
  <c r="AB5"/>
  <c r="AC5"/>
  <c r="C6"/>
  <c r="D6"/>
  <c r="E6"/>
  <c r="F6"/>
  <c r="G6"/>
  <c r="H6"/>
  <c r="I6"/>
  <c r="J6"/>
  <c r="K6"/>
  <c r="L6"/>
  <c r="M6"/>
  <c r="N6"/>
  <c r="O6"/>
  <c r="P6"/>
  <c r="Q6"/>
  <c r="R6"/>
  <c r="S6"/>
  <c r="T6"/>
  <c r="U6"/>
  <c r="V6"/>
  <c r="W6"/>
  <c r="X6"/>
  <c r="Y6"/>
  <c r="Z6"/>
  <c r="AA6"/>
  <c r="AB6"/>
  <c r="AC6"/>
  <c r="C7"/>
  <c r="D7"/>
  <c r="E7"/>
  <c r="F7"/>
  <c r="G7"/>
  <c r="H7"/>
  <c r="I7"/>
  <c r="J7"/>
  <c r="K7"/>
  <c r="L7"/>
  <c r="M7"/>
  <c r="N7"/>
  <c r="O7"/>
  <c r="P7"/>
  <c r="Q7"/>
  <c r="R7"/>
  <c r="S7"/>
  <c r="T7"/>
  <c r="U7"/>
  <c r="V7"/>
  <c r="W7"/>
  <c r="X7"/>
  <c r="Y7"/>
  <c r="Z7"/>
  <c r="AA7"/>
  <c r="AB7"/>
  <c r="AC7"/>
  <c r="C9"/>
  <c r="D9"/>
  <c r="E9"/>
  <c r="F9"/>
  <c r="G9"/>
  <c r="H9"/>
  <c r="I9"/>
  <c r="J9"/>
  <c r="K9"/>
  <c r="L9"/>
  <c r="M9"/>
  <c r="N9"/>
  <c r="O9"/>
  <c r="P9"/>
  <c r="Q9"/>
  <c r="R9"/>
  <c r="S9"/>
  <c r="T9"/>
  <c r="U9"/>
  <c r="V9"/>
  <c r="W9"/>
  <c r="X9"/>
  <c r="Y9"/>
  <c r="Z9"/>
  <c r="AA9"/>
  <c r="AB9"/>
  <c r="AC9"/>
  <c r="C10"/>
  <c r="D10"/>
  <c r="E10"/>
  <c r="F10"/>
  <c r="G10"/>
  <c r="H10"/>
  <c r="I10"/>
  <c r="J10"/>
  <c r="K10"/>
  <c r="L10"/>
  <c r="M10"/>
  <c r="N10"/>
  <c r="O10"/>
  <c r="P10"/>
  <c r="Q10"/>
  <c r="R10"/>
  <c r="S10"/>
  <c r="T10"/>
  <c r="U10"/>
  <c r="V10"/>
  <c r="W10"/>
  <c r="X10"/>
  <c r="Y10"/>
  <c r="Z10"/>
  <c r="AA10"/>
  <c r="AB10"/>
  <c r="AC10"/>
  <c r="C11"/>
  <c r="D11"/>
  <c r="E11"/>
  <c r="F11"/>
  <c r="G11"/>
  <c r="H11"/>
  <c r="I11"/>
  <c r="J11"/>
  <c r="K11"/>
  <c r="L11"/>
  <c r="M11"/>
  <c r="N11"/>
  <c r="O11"/>
  <c r="P11"/>
  <c r="Q11"/>
  <c r="R11"/>
  <c r="S11"/>
  <c r="T11"/>
  <c r="U11"/>
  <c r="V11"/>
  <c r="W11"/>
  <c r="X11"/>
  <c r="Y11"/>
  <c r="Z11"/>
  <c r="AA11"/>
  <c r="AB11"/>
  <c r="AC11"/>
  <c r="C12"/>
  <c r="D12"/>
  <c r="E12"/>
  <c r="F12"/>
  <c r="G12"/>
  <c r="H12"/>
  <c r="I12"/>
  <c r="J12"/>
  <c r="K12"/>
  <c r="L12"/>
  <c r="M12"/>
  <c r="N12"/>
  <c r="O12"/>
  <c r="P12"/>
  <c r="Q12"/>
  <c r="R12"/>
  <c r="S12"/>
  <c r="T12"/>
  <c r="U12"/>
  <c r="V12"/>
  <c r="W12"/>
  <c r="X12"/>
  <c r="Y12"/>
  <c r="Z12"/>
  <c r="AA12"/>
  <c r="AB12"/>
  <c r="AC12"/>
  <c r="C14"/>
  <c r="D14"/>
  <c r="E14"/>
  <c r="F14"/>
  <c r="G14"/>
  <c r="H14"/>
  <c r="I14"/>
  <c r="J14"/>
  <c r="K14"/>
  <c r="L14"/>
  <c r="M14"/>
  <c r="N14"/>
  <c r="O14"/>
  <c r="P14"/>
  <c r="Q14"/>
  <c r="R14"/>
  <c r="S14"/>
  <c r="T14"/>
  <c r="U14"/>
  <c r="V14"/>
  <c r="W14"/>
  <c r="X14"/>
  <c r="Y14"/>
  <c r="Z14"/>
  <c r="AA14"/>
  <c r="AB14"/>
  <c r="AC14"/>
  <c r="C15"/>
  <c r="D15"/>
  <c r="E15"/>
  <c r="F15"/>
  <c r="G15"/>
  <c r="H15"/>
  <c r="I15"/>
  <c r="J15"/>
  <c r="K15"/>
  <c r="L15"/>
  <c r="M15"/>
  <c r="N15"/>
  <c r="O15"/>
  <c r="P15"/>
  <c r="Q15"/>
  <c r="R15"/>
  <c r="S15"/>
  <c r="T15"/>
  <c r="U15"/>
  <c r="V15"/>
  <c r="W15"/>
  <c r="X15"/>
  <c r="Y15"/>
  <c r="Z15"/>
  <c r="AA15"/>
  <c r="AB15"/>
  <c r="AC15"/>
  <c r="C16"/>
  <c r="D16"/>
  <c r="E16"/>
  <c r="F16"/>
  <c r="G16"/>
  <c r="H16"/>
  <c r="I16"/>
  <c r="J16"/>
  <c r="K16"/>
  <c r="L16"/>
  <c r="M16"/>
  <c r="N16"/>
  <c r="O16"/>
  <c r="P16"/>
  <c r="Q16"/>
  <c r="R16"/>
  <c r="S16"/>
  <c r="T16"/>
  <c r="U16"/>
  <c r="V16"/>
  <c r="W16"/>
  <c r="X16"/>
  <c r="Y16"/>
  <c r="Z16"/>
  <c r="AA16"/>
  <c r="AB16"/>
  <c r="AC16"/>
  <c r="C17"/>
  <c r="D17"/>
  <c r="E17"/>
  <c r="F17"/>
  <c r="G17"/>
  <c r="H17"/>
  <c r="I17"/>
  <c r="J17"/>
  <c r="K17"/>
  <c r="L17"/>
  <c r="M17"/>
  <c r="N17"/>
  <c r="O17"/>
  <c r="P17"/>
  <c r="Q17"/>
  <c r="R17"/>
  <c r="S17"/>
  <c r="T17"/>
  <c r="U17"/>
  <c r="V17"/>
  <c r="W17"/>
  <c r="X17"/>
  <c r="Y17"/>
  <c r="Z17"/>
  <c r="AA17"/>
  <c r="AB17"/>
  <c r="AC17"/>
  <c r="C19"/>
  <c r="D19"/>
  <c r="E19"/>
  <c r="F19"/>
  <c r="G19"/>
  <c r="H19"/>
  <c r="I19"/>
  <c r="J19"/>
  <c r="K19"/>
  <c r="L19"/>
  <c r="M19"/>
  <c r="N19"/>
  <c r="O19"/>
  <c r="P19"/>
  <c r="Q19"/>
  <c r="R19"/>
  <c r="S19"/>
  <c r="T19"/>
  <c r="U19"/>
  <c r="V19"/>
  <c r="W19"/>
  <c r="X19"/>
  <c r="Y19"/>
  <c r="Z19"/>
  <c r="AA19"/>
  <c r="AB19"/>
  <c r="AC19"/>
  <c r="AG19"/>
  <c r="AH19"/>
  <c r="AI19"/>
  <c r="AJ19"/>
  <c r="AK19"/>
  <c r="AL19"/>
  <c r="AM19"/>
  <c r="AN19"/>
  <c r="AO19"/>
  <c r="AP19"/>
  <c r="AQ19"/>
  <c r="AR19"/>
  <c r="AS19"/>
  <c r="AT19"/>
  <c r="AU19"/>
  <c r="AV19"/>
  <c r="AW19"/>
  <c r="AX19"/>
  <c r="AY19"/>
  <c r="C20"/>
  <c r="D20"/>
  <c r="E20"/>
  <c r="F20"/>
  <c r="G20"/>
  <c r="H20"/>
  <c r="I20"/>
  <c r="J20"/>
  <c r="K20"/>
  <c r="L20"/>
  <c r="M20"/>
  <c r="N20"/>
  <c r="O20"/>
  <c r="P20"/>
  <c r="Q20"/>
  <c r="R20"/>
  <c r="S20"/>
  <c r="T20"/>
  <c r="U20"/>
  <c r="V20"/>
  <c r="W20"/>
  <c r="X20"/>
  <c r="Y20"/>
  <c r="Z20"/>
  <c r="AA20"/>
  <c r="AB20"/>
  <c r="AC20"/>
  <c r="AG20"/>
  <c r="AH20"/>
  <c r="AI20"/>
  <c r="AJ20"/>
  <c r="AK20"/>
  <c r="AL20"/>
  <c r="AM20"/>
  <c r="AN20"/>
  <c r="AO20"/>
  <c r="AP20"/>
  <c r="AQ20"/>
  <c r="AR20"/>
  <c r="AS20"/>
  <c r="AT20"/>
  <c r="AU20"/>
  <c r="AV20"/>
  <c r="AW20"/>
  <c r="AX20"/>
  <c r="AY20"/>
  <c r="C21"/>
  <c r="D21"/>
  <c r="E21"/>
  <c r="F21"/>
  <c r="G21"/>
  <c r="H21"/>
  <c r="I21"/>
  <c r="J21"/>
  <c r="K21"/>
  <c r="L21"/>
  <c r="M21"/>
  <c r="N21"/>
  <c r="O21"/>
  <c r="P21"/>
  <c r="Q21"/>
  <c r="R21"/>
  <c r="S21"/>
  <c r="T21"/>
  <c r="U21"/>
  <c r="V21"/>
  <c r="W21"/>
  <c r="X21"/>
  <c r="Y21"/>
  <c r="Z21"/>
  <c r="AA21"/>
  <c r="AB21"/>
  <c r="AC21"/>
  <c r="AG21"/>
  <c r="AH21"/>
  <c r="AI21"/>
  <c r="AJ21"/>
  <c r="AK21"/>
  <c r="AL21"/>
  <c r="AM21"/>
  <c r="AN21"/>
  <c r="AO21"/>
  <c r="AP21"/>
  <c r="AQ21"/>
  <c r="AR21"/>
  <c r="AS21"/>
  <c r="AT21"/>
  <c r="AU21"/>
  <c r="AV21"/>
  <c r="AW21"/>
  <c r="AX21"/>
  <c r="AY21"/>
  <c r="C22"/>
  <c r="D22"/>
  <c r="E22"/>
  <c r="F22"/>
  <c r="G22"/>
  <c r="H22"/>
  <c r="I22"/>
  <c r="J22"/>
  <c r="K22"/>
  <c r="L22"/>
  <c r="M22"/>
  <c r="N22"/>
  <c r="O22"/>
  <c r="P22"/>
  <c r="Q22"/>
  <c r="R22"/>
  <c r="S22"/>
  <c r="T22"/>
  <c r="U22"/>
  <c r="V22"/>
  <c r="W22"/>
  <c r="X22"/>
  <c r="Y22"/>
  <c r="Z22"/>
  <c r="AA22"/>
  <c r="AB22"/>
  <c r="AC22"/>
  <c r="AG22"/>
  <c r="AH22"/>
  <c r="AI22"/>
  <c r="AJ22"/>
  <c r="AK22"/>
  <c r="AL22"/>
  <c r="AM22"/>
  <c r="AN22"/>
  <c r="AO22"/>
  <c r="AP22"/>
  <c r="AQ22"/>
  <c r="AR22"/>
  <c r="AS22"/>
  <c r="AT22"/>
  <c r="AU22"/>
  <c r="AV22"/>
  <c r="AW22"/>
  <c r="AX22"/>
  <c r="AY22"/>
  <c r="C24"/>
  <c r="D24"/>
  <c r="E24"/>
  <c r="F24"/>
  <c r="G24"/>
  <c r="H24"/>
  <c r="I24"/>
  <c r="J24"/>
  <c r="K24"/>
  <c r="L24"/>
  <c r="M24"/>
  <c r="N24"/>
  <c r="O24"/>
  <c r="P24"/>
  <c r="Q24"/>
  <c r="R24"/>
  <c r="S24"/>
  <c r="T24"/>
  <c r="U24"/>
  <c r="V24"/>
  <c r="W24"/>
  <c r="X24"/>
  <c r="Y24"/>
  <c r="Z24"/>
  <c r="AA24"/>
  <c r="AB24"/>
  <c r="AC24"/>
  <c r="AG24"/>
  <c r="AH24"/>
  <c r="AI24"/>
  <c r="AJ24"/>
  <c r="AK24"/>
  <c r="AL24"/>
  <c r="AM24"/>
  <c r="AN24"/>
  <c r="AO24"/>
  <c r="AP24"/>
  <c r="AQ24"/>
  <c r="AR24"/>
  <c r="AS24"/>
  <c r="AT24"/>
  <c r="AU24"/>
  <c r="AV24"/>
  <c r="AW24"/>
  <c r="AX24"/>
  <c r="AY24"/>
  <c r="C25"/>
  <c r="D25"/>
  <c r="E25"/>
  <c r="F25"/>
  <c r="G25"/>
  <c r="H25"/>
  <c r="I25"/>
  <c r="J25"/>
  <c r="K25"/>
  <c r="L25"/>
  <c r="M25"/>
  <c r="N25"/>
  <c r="O25"/>
  <c r="P25"/>
  <c r="Q25"/>
  <c r="R25"/>
  <c r="S25"/>
  <c r="T25"/>
  <c r="U25"/>
  <c r="V25"/>
  <c r="W25"/>
  <c r="X25"/>
  <c r="Y25"/>
  <c r="Z25"/>
  <c r="AA25"/>
  <c r="AB25"/>
  <c r="AC25"/>
  <c r="AG25"/>
  <c r="AH25"/>
  <c r="AI25"/>
  <c r="AJ25"/>
  <c r="AK25"/>
  <c r="AL25"/>
  <c r="AM25"/>
  <c r="AN25"/>
  <c r="AO25"/>
  <c r="AP25"/>
  <c r="AQ25"/>
  <c r="AR25"/>
  <c r="AS25"/>
  <c r="AT25"/>
  <c r="AU25"/>
  <c r="AV25"/>
  <c r="AW25"/>
  <c r="AX25"/>
  <c r="AY25"/>
  <c r="C26"/>
  <c r="D26"/>
  <c r="E26"/>
  <c r="F26"/>
  <c r="G26"/>
  <c r="H26"/>
  <c r="I26"/>
  <c r="J26"/>
  <c r="K26"/>
  <c r="L26"/>
  <c r="M26"/>
  <c r="N26"/>
  <c r="O26"/>
  <c r="P26"/>
  <c r="Q26"/>
  <c r="R26"/>
  <c r="S26"/>
  <c r="T26"/>
  <c r="U26"/>
  <c r="V26"/>
  <c r="W26"/>
  <c r="X26"/>
  <c r="Y26"/>
  <c r="Z26"/>
  <c r="AA26"/>
  <c r="AB26"/>
  <c r="AC26"/>
  <c r="AG26"/>
  <c r="AH26"/>
  <c r="AI26"/>
  <c r="AJ26"/>
  <c r="AK26"/>
  <c r="AL26"/>
  <c r="AM26"/>
  <c r="AN26"/>
  <c r="AO26"/>
  <c r="AP26"/>
  <c r="AQ26"/>
  <c r="AR26"/>
  <c r="AS26"/>
  <c r="AT26"/>
  <c r="AU26"/>
  <c r="AV26"/>
  <c r="AW26"/>
  <c r="AX26"/>
  <c r="AY26"/>
  <c r="C27"/>
  <c r="D27"/>
  <c r="E27"/>
  <c r="F27"/>
  <c r="G27"/>
  <c r="H27"/>
  <c r="I27"/>
  <c r="J27"/>
  <c r="K27"/>
  <c r="L27"/>
  <c r="M27"/>
  <c r="N27"/>
  <c r="O27"/>
  <c r="P27"/>
  <c r="Q27"/>
  <c r="R27"/>
  <c r="S27"/>
  <c r="T27"/>
  <c r="U27"/>
  <c r="V27"/>
  <c r="W27"/>
  <c r="X27"/>
  <c r="Y27"/>
  <c r="Z27"/>
  <c r="AA27"/>
  <c r="AB27"/>
  <c r="AC27"/>
  <c r="AG27"/>
  <c r="AH27"/>
  <c r="AI27"/>
  <c r="AJ27"/>
  <c r="AK27"/>
  <c r="AL27"/>
  <c r="AM27"/>
  <c r="AN27"/>
  <c r="AO27"/>
  <c r="AP27"/>
  <c r="AQ27"/>
  <c r="AR27"/>
  <c r="AS27"/>
  <c r="AT27"/>
  <c r="AU27"/>
  <c r="AV27"/>
  <c r="AW27"/>
  <c r="AX27"/>
  <c r="AY27"/>
  <c r="C29"/>
  <c r="D29"/>
  <c r="E29"/>
  <c r="F29"/>
  <c r="G29"/>
  <c r="H29"/>
  <c r="I29"/>
  <c r="J29"/>
  <c r="K29"/>
  <c r="L29"/>
  <c r="M29"/>
  <c r="N29"/>
  <c r="O29"/>
  <c r="P29"/>
  <c r="Q29"/>
  <c r="R29"/>
  <c r="S29"/>
  <c r="T29"/>
  <c r="U29"/>
  <c r="V29"/>
  <c r="W29"/>
  <c r="X29"/>
  <c r="Y29"/>
  <c r="Z29"/>
  <c r="AA29"/>
  <c r="AB29"/>
  <c r="AC29"/>
  <c r="AG29"/>
  <c r="AH29"/>
  <c r="AI29"/>
  <c r="AJ29"/>
  <c r="AK29"/>
  <c r="AL29"/>
  <c r="AM29"/>
  <c r="AN29"/>
  <c r="AO29"/>
  <c r="AP29"/>
  <c r="AQ29"/>
  <c r="AR29"/>
  <c r="AS29"/>
  <c r="AT29"/>
  <c r="AU29"/>
  <c r="AV29"/>
  <c r="AW29"/>
  <c r="AX29"/>
  <c r="AY29"/>
  <c r="C30"/>
  <c r="D30"/>
  <c r="E30"/>
  <c r="F30"/>
  <c r="G30"/>
  <c r="H30"/>
  <c r="I30"/>
  <c r="J30"/>
  <c r="K30"/>
  <c r="L30"/>
  <c r="M30"/>
  <c r="N30"/>
  <c r="O30"/>
  <c r="P30"/>
  <c r="Q30"/>
  <c r="R30"/>
  <c r="S30"/>
  <c r="T30"/>
  <c r="U30"/>
  <c r="V30"/>
  <c r="W30"/>
  <c r="X30"/>
  <c r="Y30"/>
  <c r="Z30"/>
  <c r="AA30"/>
  <c r="AB30"/>
  <c r="AC30"/>
  <c r="AG30"/>
  <c r="AH30"/>
  <c r="AI30"/>
  <c r="AJ30"/>
  <c r="AK30"/>
  <c r="AL30"/>
  <c r="AM30"/>
  <c r="AN30"/>
  <c r="AO30"/>
  <c r="AP30"/>
  <c r="AQ30"/>
  <c r="AR30"/>
  <c r="AS30"/>
  <c r="AT30"/>
  <c r="AU30"/>
  <c r="AV30"/>
  <c r="AW30"/>
  <c r="AX30"/>
  <c r="AY30"/>
  <c r="C31"/>
  <c r="D31"/>
  <c r="E31"/>
  <c r="F31"/>
  <c r="G31"/>
  <c r="H31"/>
  <c r="I31"/>
  <c r="J31"/>
  <c r="K31"/>
  <c r="L31"/>
  <c r="M31"/>
  <c r="N31"/>
  <c r="O31"/>
  <c r="P31"/>
  <c r="Q31"/>
  <c r="R31"/>
  <c r="S31"/>
  <c r="T31"/>
  <c r="U31"/>
  <c r="V31"/>
  <c r="W31"/>
  <c r="X31"/>
  <c r="Y31"/>
  <c r="Z31"/>
  <c r="AA31"/>
  <c r="AB31"/>
  <c r="AC31"/>
  <c r="AG31"/>
  <c r="AH31"/>
  <c r="AI31"/>
  <c r="AJ31"/>
  <c r="AK31"/>
  <c r="AL31"/>
  <c r="AM31"/>
  <c r="AN31"/>
  <c r="AO31"/>
  <c r="AP31"/>
  <c r="AQ31"/>
  <c r="AR31"/>
  <c r="AS31"/>
  <c r="AT31"/>
  <c r="AU31"/>
  <c r="AV31"/>
  <c r="AW31"/>
  <c r="AX31"/>
  <c r="AY31"/>
  <c r="C32"/>
  <c r="D32"/>
  <c r="E32"/>
  <c r="F32"/>
  <c r="G32"/>
  <c r="H32"/>
  <c r="I32"/>
  <c r="J32"/>
  <c r="K32"/>
  <c r="L32"/>
  <c r="M32"/>
  <c r="N32"/>
  <c r="O32"/>
  <c r="P32"/>
  <c r="Q32"/>
  <c r="R32"/>
  <c r="S32"/>
  <c r="T32"/>
  <c r="U32"/>
  <c r="V32"/>
  <c r="W32"/>
  <c r="X32"/>
  <c r="Y32"/>
  <c r="Z32"/>
  <c r="AA32"/>
  <c r="AB32"/>
  <c r="AC32"/>
  <c r="AG32"/>
  <c r="AH32"/>
  <c r="AI32"/>
  <c r="AJ32"/>
  <c r="AK32"/>
  <c r="AL32"/>
  <c r="AM32"/>
  <c r="AN32"/>
  <c r="AO32"/>
  <c r="AP32"/>
  <c r="AQ32"/>
  <c r="AR32"/>
  <c r="AS32"/>
  <c r="AT32"/>
  <c r="AU32"/>
  <c r="AV32"/>
  <c r="AW32"/>
  <c r="AX32"/>
  <c r="AY32"/>
  <c r="C34"/>
  <c r="D34"/>
  <c r="E34"/>
  <c r="F34"/>
  <c r="G34"/>
  <c r="H34"/>
  <c r="I34"/>
  <c r="J34"/>
  <c r="K34"/>
  <c r="L34"/>
  <c r="M34"/>
  <c r="N34"/>
  <c r="O34"/>
  <c r="P34"/>
  <c r="Q34"/>
  <c r="R34"/>
  <c r="S34"/>
  <c r="T34"/>
  <c r="U34"/>
  <c r="V34"/>
  <c r="W34"/>
  <c r="X34"/>
  <c r="Y34"/>
  <c r="Z34"/>
  <c r="AA34"/>
  <c r="AB34"/>
  <c r="AC34"/>
  <c r="AG34"/>
  <c r="AH34"/>
  <c r="AI34"/>
  <c r="AJ34"/>
  <c r="AK34"/>
  <c r="AL34"/>
  <c r="AM34"/>
  <c r="AN34"/>
  <c r="AO34"/>
  <c r="AP34"/>
  <c r="AQ34"/>
  <c r="AR34"/>
  <c r="AS34"/>
  <c r="AT34"/>
  <c r="AU34"/>
  <c r="AV34"/>
  <c r="AW34"/>
  <c r="AX34"/>
  <c r="AY34"/>
  <c r="C35"/>
  <c r="D35"/>
  <c r="E35"/>
  <c r="F35"/>
  <c r="G35"/>
  <c r="H35"/>
  <c r="I35"/>
  <c r="J35"/>
  <c r="K35"/>
  <c r="L35"/>
  <c r="M35"/>
  <c r="N35"/>
  <c r="O35"/>
  <c r="P35"/>
  <c r="Q35"/>
  <c r="R35"/>
  <c r="S35"/>
  <c r="T35"/>
  <c r="U35"/>
  <c r="V35"/>
  <c r="W35"/>
  <c r="X35"/>
  <c r="Y35"/>
  <c r="Z35"/>
  <c r="AA35"/>
  <c r="AB35"/>
  <c r="AC35"/>
  <c r="AG35"/>
  <c r="AH35"/>
  <c r="AI35"/>
  <c r="AJ35"/>
  <c r="AK35"/>
  <c r="AL35"/>
  <c r="AM35"/>
  <c r="AN35"/>
  <c r="AO35"/>
  <c r="AP35"/>
  <c r="AQ35"/>
  <c r="AR35"/>
  <c r="AS35"/>
  <c r="AT35"/>
  <c r="AU35"/>
  <c r="AV35"/>
  <c r="AW35"/>
  <c r="AX35"/>
  <c r="AY35"/>
  <c r="C36"/>
  <c r="D36"/>
  <c r="E36"/>
  <c r="F36"/>
  <c r="G36"/>
  <c r="H36"/>
  <c r="I36"/>
  <c r="J36"/>
  <c r="K36"/>
  <c r="L36"/>
  <c r="M36"/>
  <c r="N36"/>
  <c r="O36"/>
  <c r="P36"/>
  <c r="Q36"/>
  <c r="R36"/>
  <c r="S36"/>
  <c r="T36"/>
  <c r="U36"/>
  <c r="V36"/>
  <c r="W36"/>
  <c r="X36"/>
  <c r="Y36"/>
  <c r="Z36"/>
  <c r="AA36"/>
  <c r="AB36"/>
  <c r="AC36"/>
  <c r="AG36"/>
  <c r="AH36"/>
  <c r="AI36"/>
  <c r="AJ36"/>
  <c r="AK36"/>
  <c r="AL36"/>
  <c r="AM36"/>
  <c r="AN36"/>
  <c r="AO36"/>
  <c r="AP36"/>
  <c r="AQ36"/>
  <c r="AR36"/>
  <c r="AS36"/>
  <c r="AT36"/>
  <c r="AU36"/>
  <c r="AV36"/>
  <c r="AW36"/>
  <c r="AX36"/>
  <c r="AY36"/>
  <c r="C37"/>
  <c r="D37"/>
  <c r="E37"/>
  <c r="F37"/>
  <c r="G37"/>
  <c r="H37"/>
  <c r="I37"/>
  <c r="J37"/>
  <c r="K37"/>
  <c r="L37"/>
  <c r="M37"/>
  <c r="N37"/>
  <c r="O37"/>
  <c r="P37"/>
  <c r="Q37"/>
  <c r="R37"/>
  <c r="S37"/>
  <c r="T37"/>
  <c r="U37"/>
  <c r="V37"/>
  <c r="W37"/>
  <c r="X37"/>
  <c r="Y37"/>
  <c r="Z37"/>
  <c r="AA37"/>
  <c r="AB37"/>
  <c r="AC37"/>
  <c r="AG37"/>
  <c r="AH37"/>
  <c r="AI37"/>
  <c r="AJ37"/>
  <c r="AK37"/>
  <c r="AL37"/>
  <c r="AM37"/>
  <c r="AN37"/>
  <c r="AO37"/>
  <c r="AP37"/>
  <c r="AQ37"/>
  <c r="AR37"/>
  <c r="AS37"/>
  <c r="AT37"/>
  <c r="AU37"/>
  <c r="AV37"/>
  <c r="AW37"/>
  <c r="AX37"/>
  <c r="AY37"/>
  <c r="C39"/>
  <c r="D39"/>
  <c r="E39"/>
  <c r="F39"/>
  <c r="G39"/>
  <c r="H39"/>
  <c r="I39"/>
  <c r="J39"/>
  <c r="K39"/>
  <c r="L39"/>
  <c r="M39"/>
  <c r="N39"/>
  <c r="O39"/>
  <c r="P39"/>
  <c r="Q39"/>
  <c r="R39"/>
  <c r="S39"/>
  <c r="T39"/>
  <c r="U39"/>
  <c r="V39"/>
  <c r="W39"/>
  <c r="X39"/>
  <c r="Y39"/>
  <c r="Z39"/>
  <c r="AA39"/>
  <c r="AB39"/>
  <c r="AC39"/>
  <c r="AG39"/>
  <c r="AH39"/>
  <c r="AI39"/>
  <c r="AJ39"/>
  <c r="AK39"/>
  <c r="AL39"/>
  <c r="AM39"/>
  <c r="AN39"/>
  <c r="AO39"/>
  <c r="AP39"/>
  <c r="AQ39"/>
  <c r="AR39"/>
  <c r="AS39"/>
  <c r="AT39"/>
  <c r="AU39"/>
  <c r="AV39"/>
  <c r="AW39"/>
  <c r="AX39"/>
  <c r="AY39"/>
  <c r="C40"/>
  <c r="D40"/>
  <c r="E40"/>
  <c r="F40"/>
  <c r="G40"/>
  <c r="H40"/>
  <c r="I40"/>
  <c r="J40"/>
  <c r="K40"/>
  <c r="L40"/>
  <c r="M40"/>
  <c r="N40"/>
  <c r="O40"/>
  <c r="P40"/>
  <c r="Q40"/>
  <c r="R40"/>
  <c r="S40"/>
  <c r="T40"/>
  <c r="U40"/>
  <c r="V40"/>
  <c r="W40"/>
  <c r="X40"/>
  <c r="Y40"/>
  <c r="Z40"/>
  <c r="AA40"/>
  <c r="AB40"/>
  <c r="AC40"/>
  <c r="AG40"/>
  <c r="AH40"/>
  <c r="AI40"/>
  <c r="AJ40"/>
  <c r="AK40"/>
  <c r="AL40"/>
  <c r="AM40"/>
  <c r="AN40"/>
  <c r="AO40"/>
  <c r="AP40"/>
  <c r="AQ40"/>
  <c r="AR40"/>
  <c r="AS40"/>
  <c r="AT40"/>
  <c r="AU40"/>
  <c r="AV40"/>
  <c r="AW40"/>
  <c r="AX40"/>
  <c r="AY40"/>
  <c r="C41"/>
  <c r="D41"/>
  <c r="E41"/>
  <c r="F41"/>
  <c r="G41"/>
  <c r="H41"/>
  <c r="I41"/>
  <c r="J41"/>
  <c r="K41"/>
  <c r="L41"/>
  <c r="M41"/>
  <c r="N41"/>
  <c r="O41"/>
  <c r="P41"/>
  <c r="Q41"/>
  <c r="R41"/>
  <c r="S41"/>
  <c r="T41"/>
  <c r="U41"/>
  <c r="V41"/>
  <c r="W41"/>
  <c r="X41"/>
  <c r="Y41"/>
  <c r="Z41"/>
  <c r="AA41"/>
  <c r="AB41"/>
  <c r="AC41"/>
  <c r="AG41"/>
  <c r="AH41"/>
  <c r="AI41"/>
  <c r="AJ41"/>
  <c r="AK41"/>
  <c r="AL41"/>
  <c r="AM41"/>
  <c r="AN41"/>
  <c r="AO41"/>
  <c r="AP41"/>
  <c r="AQ41"/>
  <c r="AR41"/>
  <c r="AS41"/>
  <c r="AT41"/>
  <c r="AU41"/>
  <c r="AV41"/>
  <c r="AW41"/>
  <c r="AX41"/>
  <c r="AY41"/>
  <c r="C42"/>
  <c r="D42"/>
  <c r="E42"/>
  <c r="F42"/>
  <c r="G42"/>
  <c r="H42"/>
  <c r="I42"/>
  <c r="J42"/>
  <c r="K42"/>
  <c r="L42"/>
  <c r="M42"/>
  <c r="N42"/>
  <c r="O42"/>
  <c r="P42"/>
  <c r="Q42"/>
  <c r="R42"/>
  <c r="S42"/>
  <c r="T42"/>
  <c r="U42"/>
  <c r="V42"/>
  <c r="W42"/>
  <c r="X42"/>
  <c r="Y42"/>
  <c r="Z42"/>
  <c r="AA42"/>
  <c r="AB42"/>
  <c r="AC42"/>
  <c r="AG42"/>
  <c r="AH42"/>
  <c r="AI42"/>
  <c r="AJ42"/>
  <c r="AK42"/>
  <c r="AL42"/>
  <c r="AM42"/>
  <c r="AN42"/>
  <c r="AO42"/>
  <c r="AP42"/>
  <c r="AQ42"/>
  <c r="AR42"/>
  <c r="AS42"/>
  <c r="AT42"/>
  <c r="AU42"/>
  <c r="AV42"/>
  <c r="AW42"/>
  <c r="AX42"/>
  <c r="AY42"/>
  <c r="C44"/>
  <c r="D44"/>
  <c r="E44"/>
  <c r="F44"/>
  <c r="G44"/>
  <c r="H44"/>
  <c r="I44"/>
  <c r="J44"/>
  <c r="K44"/>
  <c r="L44"/>
  <c r="M44"/>
  <c r="N44"/>
  <c r="O44"/>
  <c r="P44"/>
  <c r="Q44"/>
  <c r="R44"/>
  <c r="S44"/>
  <c r="T44"/>
  <c r="U44"/>
  <c r="V44"/>
  <c r="W44"/>
  <c r="X44"/>
  <c r="Y44"/>
  <c r="Z44"/>
  <c r="AA44"/>
  <c r="AB44"/>
  <c r="AC44"/>
  <c r="AG44"/>
  <c r="AH44"/>
  <c r="AI44"/>
  <c r="AJ44"/>
  <c r="AK44"/>
  <c r="AL44"/>
  <c r="AM44"/>
  <c r="AN44"/>
  <c r="AO44"/>
  <c r="AP44"/>
  <c r="AQ44"/>
  <c r="AR44"/>
  <c r="AS44"/>
  <c r="AT44"/>
  <c r="AU44"/>
  <c r="AV44"/>
  <c r="AW44"/>
  <c r="AX44"/>
  <c r="AY44"/>
  <c r="C45"/>
  <c r="D45"/>
  <c r="E45"/>
  <c r="F45"/>
  <c r="G45"/>
  <c r="H45"/>
  <c r="I45"/>
  <c r="J45"/>
  <c r="K45"/>
  <c r="L45"/>
  <c r="M45"/>
  <c r="N45"/>
  <c r="O45"/>
  <c r="P45"/>
  <c r="Q45"/>
  <c r="R45"/>
  <c r="S45"/>
  <c r="T45"/>
  <c r="U45"/>
  <c r="V45"/>
  <c r="W45"/>
  <c r="X45"/>
  <c r="Y45"/>
  <c r="Z45"/>
  <c r="AA45"/>
  <c r="AB45"/>
  <c r="AC45"/>
  <c r="AG45"/>
  <c r="AH45"/>
  <c r="AI45"/>
  <c r="AJ45"/>
  <c r="AK45"/>
  <c r="AL45"/>
  <c r="AM45"/>
  <c r="AN45"/>
  <c r="AO45"/>
  <c r="AP45"/>
  <c r="AQ45"/>
  <c r="AR45"/>
  <c r="AS45"/>
  <c r="AT45"/>
  <c r="AU45"/>
  <c r="AV45"/>
  <c r="AW45"/>
  <c r="AX45"/>
  <c r="AY45"/>
  <c r="C46"/>
  <c r="D46"/>
  <c r="E46"/>
  <c r="F46"/>
  <c r="G46"/>
  <c r="H46"/>
  <c r="I46"/>
  <c r="J46"/>
  <c r="K46"/>
  <c r="L46"/>
  <c r="M46"/>
  <c r="N46"/>
  <c r="O46"/>
  <c r="P46"/>
  <c r="Q46"/>
  <c r="R46"/>
  <c r="S46"/>
  <c r="T46"/>
  <c r="U46"/>
  <c r="V46"/>
  <c r="W46"/>
  <c r="X46"/>
  <c r="Y46"/>
  <c r="Z46"/>
  <c r="AA46"/>
  <c r="AB46"/>
  <c r="AC46"/>
  <c r="AG46"/>
  <c r="AH46"/>
  <c r="AI46"/>
  <c r="AJ46"/>
  <c r="AK46"/>
  <c r="AL46"/>
  <c r="AM46"/>
  <c r="AN46"/>
  <c r="AO46"/>
  <c r="AP46"/>
  <c r="AQ46"/>
  <c r="AR46"/>
  <c r="AS46"/>
  <c r="AT46"/>
  <c r="AU46"/>
  <c r="AV46"/>
  <c r="AW46"/>
  <c r="AX46"/>
  <c r="AY46"/>
  <c r="C47"/>
  <c r="D47"/>
  <c r="E47"/>
  <c r="F47"/>
  <c r="G47"/>
  <c r="H47"/>
  <c r="I47"/>
  <c r="J47"/>
  <c r="K47"/>
  <c r="L47"/>
  <c r="M47"/>
  <c r="N47"/>
  <c r="O47"/>
  <c r="P47"/>
  <c r="Q47"/>
  <c r="R47"/>
  <c r="S47"/>
  <c r="T47"/>
  <c r="U47"/>
  <c r="V47"/>
  <c r="W47"/>
  <c r="X47"/>
  <c r="Y47"/>
  <c r="Z47"/>
  <c r="AA47"/>
  <c r="AB47"/>
  <c r="AC47"/>
  <c r="AG47"/>
  <c r="AH47"/>
  <c r="AI47"/>
  <c r="AJ47"/>
  <c r="AK47"/>
  <c r="AL47"/>
  <c r="AM47"/>
  <c r="AN47"/>
  <c r="AO47"/>
  <c r="AP47"/>
  <c r="AQ47"/>
  <c r="AR47"/>
  <c r="AS47"/>
  <c r="AT47"/>
  <c r="AU47"/>
  <c r="AV47"/>
  <c r="AW47"/>
  <c r="AX47"/>
  <c r="AY47"/>
  <c r="C49"/>
  <c r="D49"/>
  <c r="E49"/>
  <c r="F49"/>
  <c r="G49"/>
  <c r="H49"/>
  <c r="I49"/>
  <c r="J49"/>
  <c r="K49"/>
  <c r="L49"/>
  <c r="M49"/>
  <c r="N49"/>
  <c r="O49"/>
  <c r="P49"/>
  <c r="Q49"/>
  <c r="R49"/>
  <c r="S49"/>
  <c r="T49"/>
  <c r="U49"/>
  <c r="V49"/>
  <c r="W49"/>
  <c r="X49"/>
  <c r="Y49"/>
  <c r="Z49"/>
  <c r="AA49"/>
  <c r="AB49"/>
  <c r="AC49"/>
  <c r="AG49"/>
  <c r="AH49"/>
  <c r="AI49"/>
  <c r="AJ49"/>
  <c r="AK49"/>
  <c r="AL49"/>
  <c r="AM49"/>
  <c r="AN49"/>
  <c r="AO49"/>
  <c r="AP49"/>
  <c r="AQ49"/>
  <c r="AR49"/>
  <c r="AS49"/>
  <c r="AT49"/>
  <c r="AU49"/>
  <c r="AV49"/>
  <c r="AW49"/>
  <c r="AX49"/>
  <c r="AY49"/>
  <c r="C50"/>
  <c r="D50"/>
  <c r="E50"/>
  <c r="F50"/>
  <c r="G50"/>
  <c r="H50"/>
  <c r="I50"/>
  <c r="J50"/>
  <c r="K50"/>
  <c r="L50"/>
  <c r="M50"/>
  <c r="N50"/>
  <c r="O50"/>
  <c r="P50"/>
  <c r="Q50"/>
  <c r="R50"/>
  <c r="S50"/>
  <c r="T50"/>
  <c r="U50"/>
  <c r="V50"/>
  <c r="W50"/>
  <c r="X50"/>
  <c r="Y50"/>
  <c r="Z50"/>
  <c r="AA50"/>
  <c r="AB50"/>
  <c r="AC50"/>
  <c r="AG50"/>
  <c r="AH50"/>
  <c r="AI50"/>
  <c r="AJ50"/>
  <c r="AK50"/>
  <c r="AL50"/>
  <c r="AM50"/>
  <c r="AN50"/>
  <c r="AO50"/>
  <c r="AP50"/>
  <c r="AQ50"/>
  <c r="AR50"/>
  <c r="AS50"/>
  <c r="AT50"/>
  <c r="AU50"/>
  <c r="AV50"/>
  <c r="AW50"/>
  <c r="AX50"/>
  <c r="AY50"/>
  <c r="C51"/>
  <c r="D51"/>
  <c r="E51"/>
  <c r="F51"/>
  <c r="G51"/>
  <c r="H51"/>
  <c r="I51"/>
  <c r="J51"/>
  <c r="K51"/>
  <c r="L51"/>
  <c r="M51"/>
  <c r="N51"/>
  <c r="O51"/>
  <c r="P51"/>
  <c r="Q51"/>
  <c r="R51"/>
  <c r="S51"/>
  <c r="T51"/>
  <c r="U51"/>
  <c r="V51"/>
  <c r="W51"/>
  <c r="X51"/>
  <c r="Y51"/>
  <c r="Z51"/>
  <c r="AA51"/>
  <c r="AB51"/>
  <c r="AC51"/>
  <c r="AG51"/>
  <c r="AH51"/>
  <c r="AI51"/>
  <c r="AJ51"/>
  <c r="AK51"/>
  <c r="AL51"/>
  <c r="AM51"/>
  <c r="AN51"/>
  <c r="AO51"/>
  <c r="AP51"/>
  <c r="AQ51"/>
  <c r="AR51"/>
  <c r="AS51"/>
  <c r="AT51"/>
  <c r="AU51"/>
  <c r="AV51"/>
  <c r="AW51"/>
  <c r="AX51"/>
  <c r="AY51"/>
  <c r="C52"/>
  <c r="D52"/>
  <c r="E52"/>
  <c r="F52"/>
  <c r="G52"/>
  <c r="H52"/>
  <c r="I52"/>
  <c r="J52"/>
  <c r="K52"/>
  <c r="L52"/>
  <c r="M52"/>
  <c r="N52"/>
  <c r="O52"/>
  <c r="P52"/>
  <c r="Q52"/>
  <c r="R52"/>
  <c r="S52"/>
  <c r="T52"/>
  <c r="U52"/>
  <c r="V52"/>
  <c r="W52"/>
  <c r="X52"/>
  <c r="Y52"/>
  <c r="Z52"/>
  <c r="AA52"/>
  <c r="AB52"/>
  <c r="AC52"/>
  <c r="AG52"/>
  <c r="AH52"/>
  <c r="AI52"/>
  <c r="AJ52"/>
  <c r="AK52"/>
  <c r="AL52"/>
  <c r="AM52"/>
  <c r="AN52"/>
  <c r="AO52"/>
  <c r="AP52"/>
  <c r="AQ52"/>
  <c r="AR52"/>
  <c r="AS52"/>
  <c r="AT52"/>
  <c r="AU52"/>
  <c r="AV52"/>
  <c r="AW52"/>
  <c r="AX52"/>
  <c r="AY52"/>
  <c r="C54"/>
  <c r="D54"/>
  <c r="E54"/>
  <c r="F54"/>
  <c r="G54"/>
  <c r="H54"/>
  <c r="I54"/>
  <c r="J54"/>
  <c r="K54"/>
  <c r="L54"/>
  <c r="M54"/>
  <c r="N54"/>
  <c r="O54"/>
  <c r="P54"/>
  <c r="Q54"/>
  <c r="R54"/>
  <c r="S54"/>
  <c r="T54"/>
  <c r="U54"/>
  <c r="V54"/>
  <c r="W54"/>
  <c r="X54"/>
  <c r="Y54"/>
  <c r="Z54"/>
  <c r="AA54"/>
  <c r="AB54"/>
  <c r="AC54"/>
  <c r="AG54"/>
  <c r="AH54"/>
  <c r="AI54"/>
  <c r="AJ54"/>
  <c r="AK54"/>
  <c r="AL54"/>
  <c r="AM54"/>
  <c r="AN54"/>
  <c r="AO54"/>
  <c r="AP54"/>
  <c r="AQ54"/>
  <c r="AR54"/>
  <c r="AS54"/>
  <c r="AT54"/>
  <c r="AU54"/>
  <c r="AV54"/>
  <c r="AW54"/>
  <c r="AX54"/>
  <c r="AY54"/>
  <c r="C55"/>
  <c r="D55"/>
  <c r="E55"/>
  <c r="F55"/>
  <c r="G55"/>
  <c r="H55"/>
  <c r="I55"/>
  <c r="J55"/>
  <c r="K55"/>
  <c r="L55"/>
  <c r="M55"/>
  <c r="N55"/>
  <c r="O55"/>
  <c r="P55"/>
  <c r="Q55"/>
  <c r="R55"/>
  <c r="S55"/>
  <c r="T55"/>
  <c r="U55"/>
  <c r="V55"/>
  <c r="W55"/>
  <c r="X55"/>
  <c r="Y55"/>
  <c r="Z55"/>
  <c r="AA55"/>
  <c r="AB55"/>
  <c r="AC55"/>
  <c r="AG55"/>
  <c r="AH55"/>
  <c r="AI55"/>
  <c r="AJ55"/>
  <c r="AK55"/>
  <c r="AL55"/>
  <c r="AM55"/>
  <c r="AN55"/>
  <c r="AO55"/>
  <c r="AP55"/>
  <c r="AQ55"/>
  <c r="AR55"/>
  <c r="AS55"/>
  <c r="AT55"/>
  <c r="AU55"/>
  <c r="AV55"/>
  <c r="AW55"/>
  <c r="AX55"/>
  <c r="AY55"/>
  <c r="C56"/>
  <c r="D56"/>
  <c r="E56"/>
  <c r="F56"/>
  <c r="G56"/>
  <c r="H56"/>
  <c r="I56"/>
  <c r="J56"/>
  <c r="K56"/>
  <c r="L56"/>
  <c r="M56"/>
  <c r="N56"/>
  <c r="O56"/>
  <c r="P56"/>
  <c r="Q56"/>
  <c r="R56"/>
  <c r="S56"/>
  <c r="T56"/>
  <c r="U56"/>
  <c r="V56"/>
  <c r="W56"/>
  <c r="X56"/>
  <c r="Y56"/>
  <c r="Z56"/>
  <c r="AA56"/>
  <c r="AB56"/>
  <c r="AC56"/>
  <c r="AG56"/>
  <c r="AH56"/>
  <c r="AI56"/>
  <c r="AJ56"/>
  <c r="AK56"/>
  <c r="AL56"/>
  <c r="AM56"/>
  <c r="AN56"/>
  <c r="AO56"/>
  <c r="AP56"/>
  <c r="AQ56"/>
  <c r="AR56"/>
  <c r="AS56"/>
  <c r="AT56"/>
  <c r="AU56"/>
  <c r="AV56"/>
  <c r="AW56"/>
  <c r="AX56"/>
  <c r="AY56"/>
  <c r="C57"/>
  <c r="D57"/>
  <c r="E57"/>
  <c r="F57"/>
  <c r="G57"/>
  <c r="H57"/>
  <c r="I57"/>
  <c r="J57"/>
  <c r="K57"/>
  <c r="L57"/>
  <c r="M57"/>
  <c r="N57"/>
  <c r="O57"/>
  <c r="P57"/>
  <c r="Q57"/>
  <c r="R57"/>
  <c r="S57"/>
  <c r="T57"/>
  <c r="U57"/>
  <c r="V57"/>
  <c r="W57"/>
  <c r="X57"/>
  <c r="Y57"/>
  <c r="Z57"/>
  <c r="AA57"/>
  <c r="AB57"/>
  <c r="AC57"/>
  <c r="AG57"/>
  <c r="AH57"/>
  <c r="AI57"/>
  <c r="AJ57"/>
  <c r="AK57"/>
  <c r="AL57"/>
  <c r="AM57"/>
  <c r="AN57"/>
  <c r="AO57"/>
  <c r="AP57"/>
  <c r="AQ57"/>
  <c r="AR57"/>
  <c r="AS57"/>
  <c r="AT57"/>
  <c r="AU57"/>
  <c r="AV57"/>
  <c r="AW57"/>
  <c r="AX57"/>
  <c r="AY57"/>
  <c r="C59"/>
  <c r="D59"/>
  <c r="E59"/>
  <c r="F59"/>
  <c r="G59"/>
  <c r="H59"/>
  <c r="I59"/>
  <c r="J59"/>
  <c r="K59"/>
  <c r="L59"/>
  <c r="M59"/>
  <c r="N59"/>
  <c r="O59"/>
  <c r="P59"/>
  <c r="Q59"/>
  <c r="R59"/>
  <c r="S59"/>
  <c r="T59"/>
  <c r="U59"/>
  <c r="V59"/>
  <c r="W59"/>
  <c r="X59"/>
  <c r="Y59"/>
  <c r="Z59"/>
  <c r="AA59"/>
  <c r="AB59"/>
  <c r="AC59"/>
  <c r="AG59"/>
  <c r="AH59"/>
  <c r="AI59"/>
  <c r="AJ59"/>
  <c r="AK59"/>
  <c r="AL59"/>
  <c r="AM59"/>
  <c r="AN59"/>
  <c r="AO59"/>
  <c r="AP59"/>
  <c r="AQ59"/>
  <c r="AR59"/>
  <c r="AS59"/>
  <c r="AT59"/>
  <c r="AU59"/>
  <c r="AV59"/>
  <c r="AW59"/>
  <c r="AX59"/>
  <c r="AY59"/>
  <c r="C60"/>
  <c r="D60"/>
  <c r="E60"/>
  <c r="F60"/>
  <c r="G60"/>
  <c r="H60"/>
  <c r="I60"/>
  <c r="J60"/>
  <c r="K60"/>
  <c r="L60"/>
  <c r="M60"/>
  <c r="N60"/>
  <c r="O60"/>
  <c r="P60"/>
  <c r="Q60"/>
  <c r="R60"/>
  <c r="S60"/>
  <c r="T60"/>
  <c r="U60"/>
  <c r="V60"/>
  <c r="W60"/>
  <c r="X60"/>
  <c r="Y60"/>
  <c r="Z60"/>
  <c r="AA60"/>
  <c r="AB60"/>
  <c r="AC60"/>
  <c r="AG60"/>
  <c r="AH60"/>
  <c r="AI60"/>
  <c r="AJ60"/>
  <c r="AK60"/>
  <c r="AL60"/>
  <c r="AM60"/>
  <c r="AN60"/>
  <c r="AO60"/>
  <c r="AP60"/>
  <c r="AQ60"/>
  <c r="AR60"/>
  <c r="AS60"/>
  <c r="AT60"/>
  <c r="AU60"/>
  <c r="AV60"/>
  <c r="AW60"/>
  <c r="AX60"/>
  <c r="AY60"/>
  <c r="C61"/>
  <c r="D61"/>
  <c r="E61"/>
  <c r="F61"/>
  <c r="G61"/>
  <c r="H61"/>
  <c r="I61"/>
  <c r="J61"/>
  <c r="K61"/>
  <c r="L61"/>
  <c r="M61"/>
  <c r="N61"/>
  <c r="O61"/>
  <c r="P61"/>
  <c r="Q61"/>
  <c r="R61"/>
  <c r="S61"/>
  <c r="T61"/>
  <c r="U61"/>
  <c r="V61"/>
  <c r="W61"/>
  <c r="X61"/>
  <c r="Y61"/>
  <c r="Z61"/>
  <c r="AA61"/>
  <c r="AB61"/>
  <c r="AC61"/>
  <c r="AG61"/>
  <c r="AH61"/>
  <c r="AI61"/>
  <c r="AJ61"/>
  <c r="AK61"/>
  <c r="AL61"/>
  <c r="AM61"/>
  <c r="AN61"/>
  <c r="AO61"/>
  <c r="AP61"/>
  <c r="AQ61"/>
  <c r="AR61"/>
  <c r="AS61"/>
  <c r="AT61"/>
  <c r="AU61"/>
  <c r="AV61"/>
  <c r="AW61"/>
  <c r="AX61"/>
  <c r="AY61"/>
  <c r="C62"/>
  <c r="D62"/>
  <c r="E62"/>
  <c r="F62"/>
  <c r="G62"/>
  <c r="H62"/>
  <c r="I62"/>
  <c r="J62"/>
  <c r="K62"/>
  <c r="L62"/>
  <c r="M62"/>
  <c r="N62"/>
  <c r="O62"/>
  <c r="P62"/>
  <c r="Q62"/>
  <c r="R62"/>
  <c r="S62"/>
  <c r="T62"/>
  <c r="U62"/>
  <c r="V62"/>
  <c r="W62"/>
  <c r="X62"/>
  <c r="Y62"/>
  <c r="Z62"/>
  <c r="AA62"/>
  <c r="AB62"/>
  <c r="AC62"/>
  <c r="AG62"/>
  <c r="AH62"/>
  <c r="AI62"/>
  <c r="AJ62"/>
  <c r="AK62"/>
  <c r="AL62"/>
  <c r="AM62"/>
  <c r="AN62"/>
  <c r="AO62"/>
  <c r="AP62"/>
  <c r="AQ62"/>
  <c r="AR62"/>
  <c r="AS62"/>
  <c r="AT62"/>
  <c r="AU62"/>
  <c r="AV62"/>
  <c r="AW62"/>
  <c r="AX62"/>
  <c r="AY62"/>
  <c r="C64"/>
  <c r="D64"/>
  <c r="E64"/>
  <c r="F64"/>
  <c r="G64"/>
  <c r="H64"/>
  <c r="I64"/>
  <c r="J64"/>
  <c r="K64"/>
  <c r="L64"/>
  <c r="M64"/>
  <c r="N64"/>
  <c r="O64"/>
  <c r="P64"/>
  <c r="Q64"/>
  <c r="R64"/>
  <c r="S64"/>
  <c r="T64"/>
  <c r="U64"/>
  <c r="V64"/>
  <c r="W64"/>
  <c r="X64"/>
  <c r="Y64"/>
  <c r="Z64"/>
  <c r="AA64"/>
  <c r="AB64"/>
  <c r="AC64"/>
  <c r="AG64"/>
  <c r="AH64"/>
  <c r="AI64"/>
  <c r="AJ64"/>
  <c r="AK64"/>
  <c r="AL64"/>
  <c r="AM64"/>
  <c r="AN64"/>
  <c r="AO64"/>
  <c r="AP64"/>
  <c r="AQ64"/>
  <c r="AR64"/>
  <c r="AS64"/>
  <c r="AT64"/>
  <c r="AU64"/>
  <c r="AV64"/>
  <c r="AW64"/>
  <c r="AX64"/>
  <c r="AY64"/>
  <c r="C65"/>
  <c r="D65"/>
  <c r="E65"/>
  <c r="F65"/>
  <c r="G65"/>
  <c r="H65"/>
  <c r="I65"/>
  <c r="J65"/>
  <c r="K65"/>
  <c r="L65"/>
  <c r="M65"/>
  <c r="N65"/>
  <c r="O65"/>
  <c r="P65"/>
  <c r="Q65"/>
  <c r="R65"/>
  <c r="S65"/>
  <c r="T65"/>
  <c r="U65"/>
  <c r="V65"/>
  <c r="W65"/>
  <c r="X65"/>
  <c r="Y65"/>
  <c r="Z65"/>
  <c r="AA65"/>
  <c r="AB65"/>
  <c r="AC65"/>
  <c r="AG65"/>
  <c r="AH65"/>
  <c r="AI65"/>
  <c r="AJ65"/>
  <c r="AK65"/>
  <c r="AL65"/>
  <c r="AM65"/>
  <c r="AN65"/>
  <c r="AO65"/>
  <c r="AP65"/>
  <c r="AQ65"/>
  <c r="AR65"/>
  <c r="AS65"/>
  <c r="AT65"/>
  <c r="AU65"/>
  <c r="AV65"/>
  <c r="AW65"/>
  <c r="AX65"/>
  <c r="AY65"/>
  <c r="C66"/>
  <c r="D66"/>
  <c r="E66"/>
  <c r="F66"/>
  <c r="G66"/>
  <c r="H66"/>
  <c r="I66"/>
  <c r="J66"/>
  <c r="K66"/>
  <c r="L66"/>
  <c r="M66"/>
  <c r="N66"/>
  <c r="O66"/>
  <c r="P66"/>
  <c r="Q66"/>
  <c r="R66"/>
  <c r="S66"/>
  <c r="T66"/>
  <c r="U66"/>
  <c r="V66"/>
  <c r="W66"/>
  <c r="X66"/>
  <c r="Y66"/>
  <c r="Z66"/>
  <c r="AA66"/>
  <c r="AB66"/>
  <c r="AC66"/>
  <c r="AG66"/>
  <c r="AH66"/>
  <c r="AI66"/>
  <c r="AJ66"/>
  <c r="AK66"/>
  <c r="AL66"/>
  <c r="AM66"/>
  <c r="AN66"/>
  <c r="AO66"/>
  <c r="AP66"/>
  <c r="AQ66"/>
  <c r="AR66"/>
  <c r="AS66"/>
  <c r="AT66"/>
  <c r="AU66"/>
  <c r="AV66"/>
  <c r="AW66"/>
  <c r="AX66"/>
  <c r="AY66"/>
  <c r="C67"/>
  <c r="D67"/>
  <c r="E67"/>
  <c r="F67"/>
  <c r="G67"/>
  <c r="H67"/>
  <c r="I67"/>
  <c r="J67"/>
  <c r="K67"/>
  <c r="L67"/>
  <c r="M67"/>
  <c r="N67"/>
  <c r="O67"/>
  <c r="P67"/>
  <c r="Q67"/>
  <c r="R67"/>
  <c r="S67"/>
  <c r="T67"/>
  <c r="U67"/>
  <c r="V67"/>
  <c r="W67"/>
  <c r="X67"/>
  <c r="Y67"/>
  <c r="Z67"/>
  <c r="AA67"/>
  <c r="AB67"/>
  <c r="AC67"/>
  <c r="AG67"/>
  <c r="AH67"/>
  <c r="AI67"/>
  <c r="AJ67"/>
  <c r="AK67"/>
  <c r="AL67"/>
  <c r="AM67"/>
  <c r="AN67"/>
  <c r="AO67"/>
  <c r="AP67"/>
  <c r="AQ67"/>
  <c r="AR67"/>
  <c r="AS67"/>
  <c r="AT67"/>
  <c r="AU67"/>
  <c r="AV67"/>
  <c r="AW67"/>
  <c r="AX67"/>
  <c r="AY67"/>
  <c r="C69"/>
  <c r="D69"/>
  <c r="E69"/>
  <c r="F69"/>
  <c r="G69"/>
  <c r="H69"/>
  <c r="I69"/>
  <c r="J69"/>
  <c r="K69"/>
  <c r="L69"/>
  <c r="M69"/>
  <c r="N69"/>
  <c r="O69"/>
  <c r="P69"/>
  <c r="Q69"/>
  <c r="R69"/>
  <c r="S69"/>
  <c r="T69"/>
  <c r="U69"/>
  <c r="V69"/>
  <c r="W69"/>
  <c r="X69"/>
  <c r="Y69"/>
  <c r="Z69"/>
  <c r="AA69"/>
  <c r="AB69"/>
  <c r="AC69"/>
  <c r="AG69"/>
  <c r="AH69"/>
  <c r="AI69"/>
  <c r="AJ69"/>
  <c r="AK69"/>
  <c r="AL69"/>
  <c r="AM69"/>
  <c r="AN69"/>
  <c r="AO69"/>
  <c r="AP69"/>
  <c r="AQ69"/>
  <c r="AR69"/>
  <c r="AS69"/>
  <c r="AT69"/>
  <c r="AU69"/>
  <c r="AV69"/>
  <c r="AW69"/>
  <c r="AX69"/>
  <c r="AY69"/>
  <c r="C70"/>
  <c r="D70"/>
  <c r="E70"/>
  <c r="F70"/>
  <c r="G70"/>
  <c r="H70"/>
  <c r="I70"/>
  <c r="J70"/>
  <c r="K70"/>
  <c r="L70"/>
  <c r="M70"/>
  <c r="N70"/>
  <c r="O70"/>
  <c r="P70"/>
  <c r="Q70"/>
  <c r="R70"/>
  <c r="S70"/>
  <c r="T70"/>
  <c r="U70"/>
  <c r="V70"/>
  <c r="W70"/>
  <c r="X70"/>
  <c r="Y70"/>
  <c r="Z70"/>
  <c r="AA70"/>
  <c r="AB70"/>
  <c r="AC70"/>
  <c r="AG70"/>
  <c r="AH70"/>
  <c r="AI70"/>
  <c r="AJ70"/>
  <c r="AK70"/>
  <c r="AL70"/>
  <c r="AM70"/>
  <c r="AN70"/>
  <c r="AO70"/>
  <c r="AP70"/>
  <c r="AQ70"/>
  <c r="AR70"/>
  <c r="AS70"/>
  <c r="AT70"/>
  <c r="AU70"/>
  <c r="AV70"/>
  <c r="AW70"/>
  <c r="AX70"/>
  <c r="AY70"/>
  <c r="C71"/>
  <c r="D71"/>
  <c r="E71"/>
  <c r="F71"/>
  <c r="G71"/>
  <c r="H71"/>
  <c r="I71"/>
  <c r="J71"/>
  <c r="K71"/>
  <c r="L71"/>
  <c r="M71"/>
  <c r="N71"/>
  <c r="O71"/>
  <c r="P71"/>
  <c r="Q71"/>
  <c r="R71"/>
  <c r="S71"/>
  <c r="T71"/>
  <c r="U71"/>
  <c r="V71"/>
  <c r="W71"/>
  <c r="X71"/>
  <c r="Y71"/>
  <c r="Z71"/>
  <c r="AA71"/>
  <c r="AB71"/>
  <c r="AC71"/>
  <c r="AG71"/>
  <c r="AH71"/>
  <c r="AI71"/>
  <c r="AJ71"/>
  <c r="AK71"/>
  <c r="AL71"/>
  <c r="AM71"/>
  <c r="AN71"/>
  <c r="AO71"/>
  <c r="AP71"/>
  <c r="AQ71"/>
  <c r="AR71"/>
  <c r="AS71"/>
  <c r="AT71"/>
  <c r="AU71"/>
  <c r="AV71"/>
  <c r="AW71"/>
  <c r="AX71"/>
  <c r="AY71"/>
  <c r="C72"/>
  <c r="D72"/>
  <c r="E72"/>
  <c r="F72"/>
  <c r="G72"/>
  <c r="H72"/>
  <c r="I72"/>
  <c r="J72"/>
  <c r="K72"/>
  <c r="L72"/>
  <c r="M72"/>
  <c r="N72"/>
  <c r="O72"/>
  <c r="P72"/>
  <c r="Q72"/>
  <c r="R72"/>
  <c r="S72"/>
  <c r="T72"/>
  <c r="U72"/>
  <c r="V72"/>
  <c r="W72"/>
  <c r="X72"/>
  <c r="Y72"/>
  <c r="Z72"/>
  <c r="AA72"/>
  <c r="AB72"/>
  <c r="AC72"/>
  <c r="AG72"/>
  <c r="AH72"/>
  <c r="AI72"/>
  <c r="AJ72"/>
  <c r="AK72"/>
  <c r="AL72"/>
  <c r="AM72"/>
  <c r="AN72"/>
  <c r="AO72"/>
  <c r="AP72"/>
  <c r="AQ72"/>
  <c r="AR72"/>
  <c r="AS72"/>
  <c r="AT72"/>
  <c r="AU72"/>
  <c r="AV72"/>
  <c r="AW72"/>
  <c r="AX72"/>
  <c r="AY72"/>
  <c r="C74"/>
  <c r="D74"/>
  <c r="E74"/>
  <c r="F74"/>
  <c r="G74"/>
  <c r="H74"/>
  <c r="I74"/>
  <c r="J74"/>
  <c r="K74"/>
  <c r="L74"/>
  <c r="M74"/>
  <c r="N74"/>
  <c r="O74"/>
  <c r="P74"/>
  <c r="Q74"/>
  <c r="R74"/>
  <c r="S74"/>
  <c r="T74"/>
  <c r="U74"/>
  <c r="V74"/>
  <c r="W74"/>
  <c r="X74"/>
  <c r="Y74"/>
  <c r="Z74"/>
  <c r="AA74"/>
  <c r="AB74"/>
  <c r="AC74"/>
  <c r="AG74"/>
  <c r="AH74"/>
  <c r="AI74"/>
  <c r="AJ74"/>
  <c r="AK74"/>
  <c r="AL74"/>
  <c r="AM74"/>
  <c r="AN74"/>
  <c r="AO74"/>
  <c r="AP74"/>
  <c r="AQ74"/>
  <c r="AR74"/>
  <c r="AS74"/>
  <c r="AT74"/>
  <c r="AU74"/>
  <c r="AV74"/>
  <c r="AW74"/>
  <c r="AX74"/>
  <c r="AY74"/>
  <c r="C75"/>
  <c r="D75"/>
  <c r="E75"/>
  <c r="F75"/>
  <c r="G75"/>
  <c r="H75"/>
  <c r="I75"/>
  <c r="J75"/>
  <c r="K75"/>
  <c r="L75"/>
  <c r="M75"/>
  <c r="N75"/>
  <c r="O75"/>
  <c r="P75"/>
  <c r="Q75"/>
  <c r="R75"/>
  <c r="S75"/>
  <c r="T75"/>
  <c r="U75"/>
  <c r="V75"/>
  <c r="W75"/>
  <c r="X75"/>
  <c r="Y75"/>
  <c r="Z75"/>
  <c r="AA75"/>
  <c r="AB75"/>
  <c r="AC75"/>
  <c r="AG75"/>
  <c r="AH75"/>
  <c r="AI75"/>
  <c r="AJ75"/>
  <c r="AK75"/>
  <c r="AL75"/>
  <c r="AM75"/>
  <c r="AN75"/>
  <c r="AO75"/>
  <c r="AP75"/>
  <c r="AQ75"/>
  <c r="AR75"/>
  <c r="AS75"/>
  <c r="AT75"/>
  <c r="AU75"/>
  <c r="AV75"/>
  <c r="AW75"/>
  <c r="AX75"/>
  <c r="AY75"/>
  <c r="C76"/>
  <c r="D76"/>
  <c r="E76"/>
  <c r="F76"/>
  <c r="G76"/>
  <c r="H76"/>
  <c r="I76"/>
  <c r="J76"/>
  <c r="K76"/>
  <c r="L76"/>
  <c r="M76"/>
  <c r="N76"/>
  <c r="O76"/>
  <c r="P76"/>
  <c r="Q76"/>
  <c r="R76"/>
  <c r="S76"/>
  <c r="T76"/>
  <c r="U76"/>
  <c r="V76"/>
  <c r="W76"/>
  <c r="X76"/>
  <c r="Y76"/>
  <c r="Z76"/>
  <c r="AA76"/>
  <c r="AB76"/>
  <c r="AC76"/>
  <c r="AG76"/>
  <c r="AH76"/>
  <c r="AI76"/>
  <c r="AJ76"/>
  <c r="AK76"/>
  <c r="AL76"/>
  <c r="AM76"/>
  <c r="AN76"/>
  <c r="AO76"/>
  <c r="AP76"/>
  <c r="AQ76"/>
  <c r="AR76"/>
  <c r="AS76"/>
  <c r="AT76"/>
  <c r="AU76"/>
  <c r="AV76"/>
  <c r="AW76"/>
  <c r="AX76"/>
  <c r="AY76"/>
  <c r="C77"/>
  <c r="D77"/>
  <c r="E77"/>
  <c r="F77"/>
  <c r="G77"/>
  <c r="H77"/>
  <c r="I77"/>
  <c r="J77"/>
  <c r="K77"/>
  <c r="L77"/>
  <c r="M77"/>
  <c r="N77"/>
  <c r="O77"/>
  <c r="P77"/>
  <c r="Q77"/>
  <c r="R77"/>
  <c r="S77"/>
  <c r="T77"/>
  <c r="U77"/>
  <c r="V77"/>
  <c r="W77"/>
  <c r="X77"/>
  <c r="Y77"/>
  <c r="Z77"/>
  <c r="AA77"/>
  <c r="AB77"/>
  <c r="AC77"/>
  <c r="AG77"/>
  <c r="AH77"/>
  <c r="AI77"/>
  <c r="AJ77"/>
  <c r="AK77"/>
  <c r="AL77"/>
  <c r="AM77"/>
  <c r="AN77"/>
  <c r="AO77"/>
  <c r="AP77"/>
  <c r="AQ77"/>
  <c r="AR77"/>
  <c r="AS77"/>
  <c r="AT77"/>
  <c r="AU77"/>
  <c r="AV77"/>
  <c r="AW77"/>
  <c r="AX77"/>
  <c r="AY77"/>
  <c r="C79"/>
  <c r="D79"/>
  <c r="E79"/>
  <c r="F79"/>
  <c r="G79"/>
  <c r="H79"/>
  <c r="I79"/>
  <c r="J79"/>
  <c r="K79"/>
  <c r="L79"/>
  <c r="M79"/>
  <c r="N79"/>
  <c r="O79"/>
  <c r="P79"/>
  <c r="Q79"/>
  <c r="R79"/>
  <c r="S79"/>
  <c r="T79"/>
  <c r="U79"/>
  <c r="V79"/>
  <c r="W79"/>
  <c r="X79"/>
  <c r="Y79"/>
  <c r="Z79"/>
  <c r="AA79"/>
  <c r="AB79"/>
  <c r="AC79"/>
  <c r="AG79"/>
  <c r="AH79"/>
  <c r="AI79"/>
  <c r="AJ79"/>
  <c r="AK79"/>
  <c r="AL79"/>
  <c r="AM79"/>
  <c r="AN79"/>
  <c r="AO79"/>
  <c r="AP79"/>
  <c r="AQ79"/>
  <c r="AR79"/>
  <c r="AS79"/>
  <c r="AT79"/>
  <c r="AU79"/>
  <c r="AV79"/>
  <c r="AW79"/>
  <c r="AX79"/>
  <c r="AY79"/>
  <c r="C80"/>
  <c r="D80"/>
  <c r="E80"/>
  <c r="F80"/>
  <c r="G80"/>
  <c r="H80"/>
  <c r="I80"/>
  <c r="J80"/>
  <c r="K80"/>
  <c r="L80"/>
  <c r="M80"/>
  <c r="N80"/>
  <c r="O80"/>
  <c r="P80"/>
  <c r="Q80"/>
  <c r="R80"/>
  <c r="S80"/>
  <c r="T80"/>
  <c r="U80"/>
  <c r="V80"/>
  <c r="W80"/>
  <c r="X80"/>
  <c r="Y80"/>
  <c r="Z80"/>
  <c r="AA80"/>
  <c r="AB80"/>
  <c r="AC80"/>
  <c r="AG80"/>
  <c r="AH80"/>
  <c r="AI80"/>
  <c r="AJ80"/>
  <c r="AK80"/>
  <c r="AL80"/>
  <c r="AM80"/>
  <c r="AN80"/>
  <c r="AO80"/>
  <c r="AP80"/>
  <c r="AQ80"/>
  <c r="AR80"/>
  <c r="AS80"/>
  <c r="AT80"/>
  <c r="AU80"/>
  <c r="AV80"/>
  <c r="AW80"/>
  <c r="AX80"/>
  <c r="AY80"/>
  <c r="C81"/>
  <c r="D81"/>
  <c r="E81"/>
  <c r="F81"/>
  <c r="G81"/>
  <c r="H81"/>
  <c r="I81"/>
  <c r="J81"/>
  <c r="K81"/>
  <c r="L81"/>
  <c r="M81"/>
  <c r="N81"/>
  <c r="O81"/>
  <c r="P81"/>
  <c r="Q81"/>
  <c r="R81"/>
  <c r="S81"/>
  <c r="T81"/>
  <c r="U81"/>
  <c r="V81"/>
  <c r="W81"/>
  <c r="X81"/>
  <c r="Y81"/>
  <c r="Z81"/>
  <c r="AA81"/>
  <c r="AB81"/>
  <c r="AC81"/>
  <c r="AG81"/>
  <c r="AH81"/>
  <c r="AI81"/>
  <c r="AJ81"/>
  <c r="AK81"/>
  <c r="AL81"/>
  <c r="AM81"/>
  <c r="AN81"/>
  <c r="AO81"/>
  <c r="AP81"/>
  <c r="AQ81"/>
  <c r="AR81"/>
  <c r="AS81"/>
  <c r="AT81"/>
  <c r="AU81"/>
  <c r="AV81"/>
  <c r="AW81"/>
  <c r="AX81"/>
  <c r="AY81"/>
  <c r="C82"/>
  <c r="D82"/>
  <c r="E82"/>
  <c r="F82"/>
  <c r="G82"/>
  <c r="H82"/>
  <c r="I82"/>
  <c r="J82"/>
  <c r="K82"/>
  <c r="L82"/>
  <c r="M82"/>
  <c r="N82"/>
  <c r="O82"/>
  <c r="P82"/>
  <c r="Q82"/>
  <c r="R82"/>
  <c r="S82"/>
  <c r="T82"/>
  <c r="U82"/>
  <c r="V82"/>
  <c r="W82"/>
  <c r="X82"/>
  <c r="Y82"/>
  <c r="Z82"/>
  <c r="AA82"/>
  <c r="AB82"/>
  <c r="AC82"/>
  <c r="AG82"/>
  <c r="AH82"/>
  <c r="AI82"/>
  <c r="AJ82"/>
  <c r="AK82"/>
  <c r="AL82"/>
  <c r="AM82"/>
  <c r="AN82"/>
  <c r="AO82"/>
  <c r="AP82"/>
  <c r="AQ82"/>
  <c r="AR82"/>
  <c r="AS82"/>
  <c r="AT82"/>
  <c r="AU82"/>
  <c r="AV82"/>
  <c r="AW82"/>
  <c r="AX82"/>
  <c r="AY82"/>
  <c r="C84"/>
  <c r="D84"/>
  <c r="E84"/>
  <c r="F84"/>
  <c r="G84"/>
  <c r="H84"/>
  <c r="I84"/>
  <c r="J84"/>
  <c r="K84"/>
  <c r="L84"/>
  <c r="M84"/>
  <c r="N84"/>
  <c r="O84"/>
  <c r="P84"/>
  <c r="Q84"/>
  <c r="R84"/>
  <c r="S84"/>
  <c r="T84"/>
  <c r="U84"/>
  <c r="V84"/>
  <c r="W84"/>
  <c r="X84"/>
  <c r="Y84"/>
  <c r="Z84"/>
  <c r="AA84"/>
  <c r="AB84"/>
  <c r="AC84"/>
  <c r="AG84"/>
  <c r="AH84"/>
  <c r="AI84"/>
  <c r="AJ84"/>
  <c r="AK84"/>
  <c r="AL84"/>
  <c r="AM84"/>
  <c r="AN84"/>
  <c r="AO84"/>
  <c r="AP84"/>
  <c r="AQ84"/>
  <c r="AR84"/>
  <c r="AS84"/>
  <c r="AT84"/>
  <c r="AU84"/>
  <c r="AV84"/>
  <c r="AW84"/>
  <c r="AX84"/>
  <c r="AY84"/>
  <c r="C85"/>
  <c r="D85"/>
  <c r="E85"/>
  <c r="F85"/>
  <c r="G85"/>
  <c r="H85"/>
  <c r="I85"/>
  <c r="J85"/>
  <c r="K85"/>
  <c r="L85"/>
  <c r="M85"/>
  <c r="N85"/>
  <c r="O85"/>
  <c r="P85"/>
  <c r="Q85"/>
  <c r="R85"/>
  <c r="S85"/>
  <c r="T85"/>
  <c r="U85"/>
  <c r="V85"/>
  <c r="W85"/>
  <c r="X85"/>
  <c r="Y85"/>
  <c r="Z85"/>
  <c r="AA85"/>
  <c r="AB85"/>
  <c r="AC85"/>
  <c r="AG85"/>
  <c r="AH85"/>
  <c r="AI85"/>
  <c r="AJ85"/>
  <c r="AK85"/>
  <c r="AL85"/>
  <c r="AM85"/>
  <c r="AN85"/>
  <c r="AO85"/>
  <c r="AP85"/>
  <c r="AQ85"/>
  <c r="AR85"/>
  <c r="AS85"/>
  <c r="AT85"/>
  <c r="AU85"/>
  <c r="AV85"/>
  <c r="AW85"/>
  <c r="AX85"/>
  <c r="AY85"/>
  <c r="C86"/>
  <c r="D86"/>
  <c r="E86"/>
  <c r="F86"/>
  <c r="G86"/>
  <c r="H86"/>
  <c r="I86"/>
  <c r="J86"/>
  <c r="K86"/>
  <c r="L86"/>
  <c r="M86"/>
  <c r="N86"/>
  <c r="O86"/>
  <c r="P86"/>
  <c r="Q86"/>
  <c r="R86"/>
  <c r="S86"/>
  <c r="T86"/>
  <c r="U86"/>
  <c r="V86"/>
  <c r="W86"/>
  <c r="X86"/>
  <c r="Y86"/>
  <c r="Z86"/>
  <c r="AA86"/>
  <c r="AB86"/>
  <c r="AC86"/>
  <c r="AG86"/>
  <c r="AH86"/>
  <c r="AI86"/>
  <c r="AJ86"/>
  <c r="AK86"/>
  <c r="AL86"/>
  <c r="AM86"/>
  <c r="AN86"/>
  <c r="AO86"/>
  <c r="AP86"/>
  <c r="AQ86"/>
  <c r="AR86"/>
  <c r="AS86"/>
  <c r="AT86"/>
  <c r="AU86"/>
  <c r="AV86"/>
  <c r="AW86"/>
  <c r="AX86"/>
  <c r="AY86"/>
  <c r="C87"/>
  <c r="D87"/>
  <c r="E87"/>
  <c r="F87"/>
  <c r="G87"/>
  <c r="H87"/>
  <c r="I87"/>
  <c r="J87"/>
  <c r="K87"/>
  <c r="L87"/>
  <c r="M87"/>
  <c r="N87"/>
  <c r="O87"/>
  <c r="P87"/>
  <c r="Q87"/>
  <c r="R87"/>
  <c r="S87"/>
  <c r="T87"/>
  <c r="U87"/>
  <c r="V87"/>
  <c r="W87"/>
  <c r="X87"/>
  <c r="Y87"/>
  <c r="Z87"/>
  <c r="AA87"/>
  <c r="AB87"/>
  <c r="AC87"/>
  <c r="AG87"/>
  <c r="AH87"/>
  <c r="AI87"/>
  <c r="AJ87"/>
  <c r="AK87"/>
  <c r="AL87"/>
  <c r="AM87"/>
  <c r="AN87"/>
  <c r="AO87"/>
  <c r="AP87"/>
  <c r="AQ87"/>
  <c r="AR87"/>
  <c r="AS87"/>
  <c r="AT87"/>
  <c r="AU87"/>
  <c r="AV87"/>
  <c r="AW87"/>
  <c r="AX87"/>
  <c r="AY87"/>
  <c r="C89"/>
  <c r="D89"/>
  <c r="E89"/>
  <c r="F89"/>
  <c r="G89"/>
  <c r="H89"/>
  <c r="I89"/>
  <c r="J89"/>
  <c r="K89"/>
  <c r="L89"/>
  <c r="M89"/>
  <c r="N89"/>
  <c r="O89"/>
  <c r="P89"/>
  <c r="Q89"/>
  <c r="R89"/>
  <c r="S89"/>
  <c r="T89"/>
  <c r="U89"/>
  <c r="V89"/>
  <c r="W89"/>
  <c r="X89"/>
  <c r="Y89"/>
  <c r="Z89"/>
  <c r="AA89"/>
  <c r="AB89"/>
  <c r="AC89"/>
  <c r="AG89"/>
  <c r="AH89"/>
  <c r="AI89"/>
  <c r="AJ89"/>
  <c r="AK89"/>
  <c r="AL89"/>
  <c r="AM89"/>
  <c r="AN89"/>
  <c r="AO89"/>
  <c r="AP89"/>
  <c r="AQ89"/>
  <c r="AR89"/>
  <c r="AS89"/>
  <c r="AT89"/>
  <c r="AU89"/>
  <c r="AV89"/>
  <c r="AW89"/>
  <c r="AX89"/>
  <c r="AY89"/>
  <c r="C90"/>
  <c r="D90"/>
  <c r="E90"/>
  <c r="F90"/>
  <c r="G90"/>
  <c r="H90"/>
  <c r="I90"/>
  <c r="J90"/>
  <c r="K90"/>
  <c r="L90"/>
  <c r="M90"/>
  <c r="N90"/>
  <c r="O90"/>
  <c r="P90"/>
  <c r="Q90"/>
  <c r="R90"/>
  <c r="S90"/>
  <c r="T90"/>
  <c r="U90"/>
  <c r="V90"/>
  <c r="W90"/>
  <c r="X90"/>
  <c r="Y90"/>
  <c r="Z90"/>
  <c r="AA90"/>
  <c r="AB90"/>
  <c r="AC90"/>
  <c r="AG90"/>
  <c r="AH90"/>
  <c r="AI90"/>
  <c r="AJ90"/>
  <c r="AK90"/>
  <c r="AL90"/>
  <c r="AM90"/>
  <c r="AN90"/>
  <c r="AO90"/>
  <c r="AP90"/>
  <c r="AQ90"/>
  <c r="AR90"/>
  <c r="AS90"/>
  <c r="AT90"/>
  <c r="AU90"/>
  <c r="AV90"/>
  <c r="AW90"/>
  <c r="AX90"/>
  <c r="AY90"/>
  <c r="C91"/>
  <c r="D91"/>
  <c r="E91"/>
  <c r="F91"/>
  <c r="G91"/>
  <c r="H91"/>
  <c r="I91"/>
  <c r="J91"/>
  <c r="K91"/>
  <c r="L91"/>
  <c r="M91"/>
  <c r="N91"/>
  <c r="O91"/>
  <c r="P91"/>
  <c r="Q91"/>
  <c r="R91"/>
  <c r="S91"/>
  <c r="T91"/>
  <c r="U91"/>
  <c r="V91"/>
  <c r="W91"/>
  <c r="X91"/>
  <c r="Y91"/>
  <c r="Z91"/>
  <c r="AA91"/>
  <c r="AB91"/>
  <c r="AC91"/>
  <c r="AG91"/>
  <c r="AH91"/>
  <c r="AI91"/>
  <c r="AJ91"/>
  <c r="AK91"/>
  <c r="AL91"/>
  <c r="AM91"/>
  <c r="AN91"/>
  <c r="AO91"/>
  <c r="AP91"/>
  <c r="AQ91"/>
  <c r="AR91"/>
  <c r="AS91"/>
  <c r="AT91"/>
  <c r="AU91"/>
  <c r="AV91"/>
  <c r="AW91"/>
  <c r="AX91"/>
  <c r="AY91"/>
  <c r="C92"/>
  <c r="D92"/>
  <c r="E92"/>
  <c r="F92"/>
  <c r="G92"/>
  <c r="H92"/>
  <c r="I92"/>
  <c r="J92"/>
  <c r="K92"/>
  <c r="L92"/>
  <c r="M92"/>
  <c r="N92"/>
  <c r="O92"/>
  <c r="P92"/>
  <c r="Q92"/>
  <c r="R92"/>
  <c r="S92"/>
  <c r="T92"/>
  <c r="U92"/>
  <c r="V92"/>
  <c r="W92"/>
  <c r="X92"/>
  <c r="Y92"/>
  <c r="Z92"/>
  <c r="AA92"/>
  <c r="AB92"/>
  <c r="AC92"/>
  <c r="AG92"/>
  <c r="AH92"/>
  <c r="AI92"/>
  <c r="AJ92"/>
  <c r="AK92"/>
  <c r="AL92"/>
  <c r="AM92"/>
  <c r="AN92"/>
  <c r="AO92"/>
  <c r="AP92"/>
  <c r="AQ92"/>
  <c r="AR92"/>
  <c r="AS92"/>
  <c r="AT92"/>
  <c r="AU92"/>
  <c r="AV92"/>
  <c r="AW92"/>
  <c r="AX92"/>
  <c r="AY92"/>
  <c r="C94"/>
  <c r="D94"/>
  <c r="E94"/>
  <c r="F94"/>
  <c r="G94"/>
  <c r="H94"/>
  <c r="I94"/>
  <c r="J94"/>
  <c r="K94"/>
  <c r="L94"/>
  <c r="M94"/>
  <c r="N94"/>
  <c r="O94"/>
  <c r="P94"/>
  <c r="Q94"/>
  <c r="R94"/>
  <c r="S94"/>
  <c r="T94"/>
  <c r="U94"/>
  <c r="V94"/>
  <c r="W94"/>
  <c r="X94"/>
  <c r="Y94"/>
  <c r="Z94"/>
  <c r="AA94"/>
  <c r="AB94"/>
  <c r="AC94"/>
  <c r="AG94"/>
  <c r="AH94"/>
  <c r="AI94"/>
  <c r="AJ94"/>
  <c r="AK94"/>
  <c r="AL94"/>
  <c r="AM94"/>
  <c r="AN94"/>
  <c r="AO94"/>
  <c r="AP94"/>
  <c r="AQ94"/>
  <c r="AR94"/>
  <c r="AS94"/>
  <c r="AT94"/>
  <c r="AU94"/>
  <c r="AV94"/>
  <c r="AW94"/>
  <c r="AX94"/>
  <c r="AY94"/>
  <c r="C95"/>
  <c r="D95"/>
  <c r="E95"/>
  <c r="F95"/>
  <c r="G95"/>
  <c r="H95"/>
  <c r="I95"/>
  <c r="J95"/>
  <c r="K95"/>
  <c r="L95"/>
  <c r="M95"/>
  <c r="N95"/>
  <c r="O95"/>
  <c r="P95"/>
  <c r="Q95"/>
  <c r="R95"/>
  <c r="S95"/>
  <c r="T95"/>
  <c r="U95"/>
  <c r="V95"/>
  <c r="W95"/>
  <c r="X95"/>
  <c r="Y95"/>
  <c r="Z95"/>
  <c r="AA95"/>
  <c r="AB95"/>
  <c r="AC95"/>
  <c r="AG95"/>
  <c r="AH95"/>
  <c r="AI95"/>
  <c r="AJ95"/>
  <c r="AK95"/>
  <c r="AL95"/>
  <c r="AM95"/>
  <c r="AN95"/>
  <c r="AO95"/>
  <c r="AP95"/>
  <c r="AQ95"/>
  <c r="AR95"/>
  <c r="AS95"/>
  <c r="AT95"/>
  <c r="AU95"/>
  <c r="AV95"/>
  <c r="AW95"/>
  <c r="AX95"/>
  <c r="AY95"/>
  <c r="C96"/>
  <c r="D96"/>
  <c r="E96"/>
  <c r="F96"/>
  <c r="G96"/>
  <c r="H96"/>
  <c r="I96"/>
  <c r="J96"/>
  <c r="K96"/>
  <c r="L96"/>
  <c r="M96"/>
  <c r="N96"/>
  <c r="O96"/>
  <c r="P96"/>
  <c r="Q96"/>
  <c r="R96"/>
  <c r="S96"/>
  <c r="T96"/>
  <c r="U96"/>
  <c r="V96"/>
  <c r="W96"/>
  <c r="X96"/>
  <c r="Y96"/>
  <c r="Z96"/>
  <c r="AA96"/>
  <c r="AB96"/>
  <c r="AC96"/>
  <c r="AG96"/>
  <c r="AH96"/>
  <c r="AI96"/>
  <c r="AJ96"/>
  <c r="AK96"/>
  <c r="AL96"/>
  <c r="AM96"/>
  <c r="AN96"/>
  <c r="AO96"/>
  <c r="AP96"/>
  <c r="AQ96"/>
  <c r="AR96"/>
  <c r="AS96"/>
  <c r="AT96"/>
  <c r="AU96"/>
  <c r="AV96"/>
  <c r="AW96"/>
  <c r="AX96"/>
  <c r="AY96"/>
  <c r="C97"/>
  <c r="D97"/>
  <c r="E97"/>
  <c r="F97"/>
  <c r="G97"/>
  <c r="H97"/>
  <c r="I97"/>
  <c r="J97"/>
  <c r="K97"/>
  <c r="L97"/>
  <c r="M97"/>
  <c r="N97"/>
  <c r="O97"/>
  <c r="P97"/>
  <c r="Q97"/>
  <c r="R97"/>
  <c r="S97"/>
  <c r="T97"/>
  <c r="U97"/>
  <c r="V97"/>
  <c r="W97"/>
  <c r="X97"/>
  <c r="Y97"/>
  <c r="Z97"/>
  <c r="AA97"/>
  <c r="AB97"/>
  <c r="AC97"/>
  <c r="AG97"/>
  <c r="AH97"/>
  <c r="AI97"/>
  <c r="AJ97"/>
  <c r="AK97"/>
  <c r="AL97"/>
  <c r="AM97"/>
  <c r="AN97"/>
  <c r="AO97"/>
  <c r="AP97"/>
  <c r="AQ97"/>
  <c r="AR97"/>
  <c r="AS97"/>
  <c r="AT97"/>
  <c r="AU97"/>
  <c r="AV97"/>
  <c r="AW97"/>
  <c r="AX97"/>
  <c r="AY97"/>
  <c r="C99"/>
  <c r="D99"/>
  <c r="E99"/>
  <c r="F99"/>
  <c r="G99"/>
  <c r="H99"/>
  <c r="I99"/>
  <c r="J99"/>
  <c r="K99"/>
  <c r="L99"/>
  <c r="M99"/>
  <c r="N99"/>
  <c r="O99"/>
  <c r="P99"/>
  <c r="Q99"/>
  <c r="R99"/>
  <c r="S99"/>
  <c r="T99"/>
  <c r="U99"/>
  <c r="V99"/>
  <c r="W99"/>
  <c r="X99"/>
  <c r="Y99"/>
  <c r="Z99"/>
  <c r="AA99"/>
  <c r="AB99"/>
  <c r="AC99"/>
  <c r="AG99"/>
  <c r="AH99"/>
  <c r="AI99"/>
  <c r="AJ99"/>
  <c r="AK99"/>
  <c r="AL99"/>
  <c r="AM99"/>
  <c r="AN99"/>
  <c r="AO99"/>
  <c r="AP99"/>
  <c r="AQ99"/>
  <c r="AR99"/>
  <c r="AS99"/>
  <c r="AT99"/>
  <c r="AU99"/>
  <c r="AV99"/>
  <c r="AW99"/>
  <c r="AX99"/>
  <c r="AY99"/>
  <c r="C100"/>
  <c r="D100"/>
  <c r="E100"/>
  <c r="F100"/>
  <c r="G100"/>
  <c r="H100"/>
  <c r="I100"/>
  <c r="J100"/>
  <c r="K100"/>
  <c r="L100"/>
  <c r="M100"/>
  <c r="N100"/>
  <c r="O100"/>
  <c r="P100"/>
  <c r="Q100"/>
  <c r="R100"/>
  <c r="S100"/>
  <c r="T100"/>
  <c r="U100"/>
  <c r="V100"/>
  <c r="W100"/>
  <c r="X100"/>
  <c r="Y100"/>
  <c r="Z100"/>
  <c r="AA100"/>
  <c r="AB100"/>
  <c r="AC100"/>
  <c r="AG100"/>
  <c r="AH100"/>
  <c r="AI100"/>
  <c r="AJ100"/>
  <c r="AK100"/>
  <c r="AL100"/>
  <c r="AM100"/>
  <c r="AN100"/>
  <c r="AO100"/>
  <c r="AP100"/>
  <c r="AQ100"/>
  <c r="AR100"/>
  <c r="AS100"/>
  <c r="AT100"/>
  <c r="AU100"/>
  <c r="AV100"/>
  <c r="AW100"/>
  <c r="AX100"/>
  <c r="AY100"/>
  <c r="C101"/>
  <c r="D101"/>
  <c r="E101"/>
  <c r="F101"/>
  <c r="G101"/>
  <c r="H101"/>
  <c r="I101"/>
  <c r="J101"/>
  <c r="K101"/>
  <c r="L101"/>
  <c r="M101"/>
  <c r="N101"/>
  <c r="O101"/>
  <c r="P101"/>
  <c r="Q101"/>
  <c r="R101"/>
  <c r="S101"/>
  <c r="T101"/>
  <c r="U101"/>
  <c r="V101"/>
  <c r="W101"/>
  <c r="X101"/>
  <c r="Y101"/>
  <c r="Z101"/>
  <c r="AA101"/>
  <c r="AB101"/>
  <c r="AC101"/>
  <c r="AG101"/>
  <c r="AH101"/>
  <c r="AI101"/>
  <c r="AJ101"/>
  <c r="AK101"/>
  <c r="AL101"/>
  <c r="AM101"/>
  <c r="AN101"/>
  <c r="AO101"/>
  <c r="AP101"/>
  <c r="AQ101"/>
  <c r="AR101"/>
  <c r="AS101"/>
  <c r="AT101"/>
  <c r="AU101"/>
  <c r="AV101"/>
  <c r="AW101"/>
  <c r="AX101"/>
  <c r="AY101"/>
  <c r="C102"/>
  <c r="D102"/>
  <c r="E102"/>
  <c r="F102"/>
  <c r="G102"/>
  <c r="H102"/>
  <c r="I102"/>
  <c r="J102"/>
  <c r="K102"/>
  <c r="L102"/>
  <c r="M102"/>
  <c r="N102"/>
  <c r="O102"/>
  <c r="P102"/>
  <c r="Q102"/>
  <c r="R102"/>
  <c r="S102"/>
  <c r="T102"/>
  <c r="U102"/>
  <c r="V102"/>
  <c r="W102"/>
  <c r="X102"/>
  <c r="Y102"/>
  <c r="Z102"/>
  <c r="AA102"/>
  <c r="AB102"/>
  <c r="AC102"/>
  <c r="AG102"/>
  <c r="AH102"/>
  <c r="AI102"/>
  <c r="AJ102"/>
  <c r="AK102"/>
  <c r="AL102"/>
  <c r="AM102"/>
  <c r="AN102"/>
  <c r="AO102"/>
  <c r="AP102"/>
  <c r="AQ102"/>
  <c r="AR102"/>
  <c r="AS102"/>
  <c r="AT102"/>
  <c r="AU102"/>
  <c r="AV102"/>
  <c r="AW102"/>
  <c r="AX102"/>
  <c r="AY102"/>
  <c r="C103"/>
  <c r="D103"/>
  <c r="E103"/>
  <c r="F103"/>
  <c r="G103"/>
  <c r="H103"/>
  <c r="I103"/>
  <c r="J103"/>
  <c r="K103"/>
  <c r="L103"/>
  <c r="M103"/>
  <c r="N103"/>
  <c r="O103"/>
  <c r="P103"/>
  <c r="Q103"/>
  <c r="R103"/>
  <c r="S103"/>
  <c r="T103"/>
  <c r="U103"/>
  <c r="V103"/>
  <c r="W103"/>
  <c r="X103"/>
  <c r="Y103"/>
  <c r="Z103"/>
  <c r="AA103"/>
  <c r="AB103"/>
  <c r="AC103"/>
  <c r="AG103"/>
  <c r="AH103"/>
  <c r="AI103"/>
  <c r="AJ103"/>
  <c r="AK103"/>
  <c r="AL103"/>
  <c r="AM103"/>
  <c r="AN103"/>
  <c r="AO103"/>
  <c r="AP103"/>
  <c r="AQ103"/>
  <c r="AR103"/>
  <c r="AS103"/>
  <c r="AT103"/>
  <c r="AU103"/>
  <c r="AV103"/>
  <c r="AW103"/>
  <c r="AX103"/>
  <c r="AY103"/>
  <c r="B4"/>
  <c r="B5"/>
  <c r="B6"/>
  <c r="B7"/>
  <c r="B9"/>
  <c r="B10"/>
  <c r="B11"/>
  <c r="B12"/>
  <c r="B14"/>
  <c r="B15"/>
  <c r="B16"/>
  <c r="B17"/>
  <c r="B19"/>
  <c r="B20"/>
  <c r="B21"/>
  <c r="B22"/>
  <c r="B24"/>
  <c r="B25"/>
  <c r="B26"/>
  <c r="B27"/>
  <c r="B29"/>
  <c r="B30"/>
  <c r="B31"/>
  <c r="B32"/>
  <c r="B34"/>
  <c r="B35"/>
  <c r="B36"/>
  <c r="B37"/>
  <c r="B39"/>
  <c r="B40"/>
  <c r="B41"/>
  <c r="B42"/>
  <c r="B44"/>
  <c r="B45"/>
  <c r="B46"/>
  <c r="B47"/>
  <c r="B49"/>
  <c r="B50"/>
  <c r="B51"/>
  <c r="B52"/>
  <c r="B54"/>
  <c r="B55"/>
  <c r="B56"/>
  <c r="B57"/>
  <c r="B59"/>
  <c r="B60"/>
  <c r="B61"/>
  <c r="B62"/>
  <c r="B64"/>
  <c r="B65"/>
  <c r="B66"/>
  <c r="B67"/>
  <c r="B69"/>
  <c r="B70"/>
  <c r="B71"/>
  <c r="B72"/>
  <c r="B74"/>
  <c r="B75"/>
  <c r="B76"/>
  <c r="B77"/>
  <c r="B79"/>
  <c r="B80"/>
  <c r="B81"/>
  <c r="B82"/>
  <c r="B84"/>
  <c r="B85"/>
  <c r="B86"/>
  <c r="B87"/>
  <c r="B89"/>
  <c r="B90"/>
  <c r="B91"/>
  <c r="B92"/>
  <c r="B94"/>
  <c r="B95"/>
  <c r="B96"/>
  <c r="B97"/>
  <c r="B99"/>
  <c r="B100"/>
  <c r="B101"/>
  <c r="B102"/>
  <c r="B103"/>
  <c r="G105" i="21"/>
  <c r="G4" i="38" s="1"/>
  <c r="AD2" i="51" l="1"/>
  <c r="AD1" s="1"/>
  <c r="AD2" i="49"/>
  <c r="AD1" s="1"/>
  <c r="AE2" i="21"/>
  <c r="AD2" i="9"/>
  <c r="AD2" i="45"/>
  <c r="AD2" i="11"/>
  <c r="BO128"/>
  <c r="BS128"/>
  <c r="BD128"/>
  <c r="BH128"/>
  <c r="BL128"/>
  <c r="BM128"/>
  <c r="BQ128"/>
  <c r="BB128"/>
  <c r="BF128"/>
  <c r="BJ128"/>
  <c r="BA128"/>
  <c r="BP128"/>
  <c r="BE128"/>
  <c r="BI128"/>
  <c r="BT128"/>
  <c r="BN128"/>
  <c r="BR128"/>
  <c r="BC128"/>
  <c r="BG128"/>
  <c r="BK128"/>
  <c r="C2" i="40"/>
  <c r="C2" i="41"/>
  <c r="E2" i="40"/>
  <c r="E2" i="41"/>
  <c r="G2" i="40"/>
  <c r="G2" i="41"/>
  <c r="I2" i="40"/>
  <c r="I2" i="41"/>
  <c r="K2" i="40"/>
  <c r="K2" i="41"/>
  <c r="M2" i="40"/>
  <c r="M2" i="41"/>
  <c r="O2" i="40"/>
  <c r="O2" i="41"/>
  <c r="Q2"/>
  <c r="Q2" i="40"/>
  <c r="S2" i="41"/>
  <c r="S2" i="40"/>
  <c r="U2" i="41"/>
  <c r="U2" i="40"/>
  <c r="W2" i="41"/>
  <c r="W2" i="40"/>
  <c r="Y2" i="41"/>
  <c r="Y2" i="40"/>
  <c r="AA2" i="41"/>
  <c r="AA2" i="40"/>
  <c r="D10" i="39" s="1"/>
  <c r="AC2" i="41"/>
  <c r="AC2" i="40"/>
  <c r="F10" i="39" s="1"/>
  <c r="AE2" i="41"/>
  <c r="AE1" s="1"/>
  <c r="AE2" i="40"/>
  <c r="H10" i="39" s="1"/>
  <c r="B2" i="41"/>
  <c r="B2" i="40"/>
  <c r="D2" i="41"/>
  <c r="D2" i="40"/>
  <c r="F2" i="41"/>
  <c r="F2" i="40"/>
  <c r="H2" i="41"/>
  <c r="H2" i="40"/>
  <c r="J2" i="41"/>
  <c r="J2" i="40"/>
  <c r="L2" i="41"/>
  <c r="L2" i="40"/>
  <c r="N2" i="41"/>
  <c r="N2" i="40"/>
  <c r="P2"/>
  <c r="P2" i="41"/>
  <c r="R2" i="40"/>
  <c r="R2" i="41"/>
  <c r="T2" i="40"/>
  <c r="T2" i="41"/>
  <c r="V2" i="40"/>
  <c r="V2" i="41"/>
  <c r="X2" i="40"/>
  <c r="X2" i="41"/>
  <c r="Z2" i="40"/>
  <c r="Z2" i="41"/>
  <c r="AB2" i="40"/>
  <c r="E10" i="39" s="1"/>
  <c r="AB2" i="41"/>
  <c r="AD2" i="40"/>
  <c r="G10" i="39" s="1"/>
  <c r="AD2" i="41"/>
  <c r="AD1" s="1"/>
  <c r="E2" i="38"/>
  <c r="E2" i="36"/>
  <c r="E2" i="35"/>
  <c r="E2" i="37"/>
  <c r="E2" i="31"/>
  <c r="E2" i="33"/>
  <c r="E2" i="30"/>
  <c r="E2" i="32"/>
  <c r="E2" i="34"/>
  <c r="E2" i="27"/>
  <c r="E2" i="25"/>
  <c r="E2" i="26"/>
  <c r="E2" i="28"/>
  <c r="E2" i="24"/>
  <c r="K2" i="38"/>
  <c r="K2" i="36"/>
  <c r="K2" i="35"/>
  <c r="K2" i="37"/>
  <c r="K2" i="31"/>
  <c r="K2" i="33"/>
  <c r="K2" i="32"/>
  <c r="K2" i="30"/>
  <c r="K2" i="34"/>
  <c r="K2" i="27"/>
  <c r="K2" i="25"/>
  <c r="K2" i="26"/>
  <c r="K2" i="28"/>
  <c r="K2" i="24"/>
  <c r="O2" i="38"/>
  <c r="O2" i="36"/>
  <c r="O2" i="35"/>
  <c r="O2" i="37"/>
  <c r="O2" i="31"/>
  <c r="O2" i="33"/>
  <c r="O2" i="32"/>
  <c r="O2" i="30"/>
  <c r="O2" i="34"/>
  <c r="O2" i="27"/>
  <c r="O2" i="25"/>
  <c r="O2" i="26"/>
  <c r="O2" i="28"/>
  <c r="O2" i="24"/>
  <c r="U2" i="38"/>
  <c r="U2" i="36"/>
  <c r="U2" i="37"/>
  <c r="U2" i="35"/>
  <c r="U2" i="31"/>
  <c r="U2" i="32"/>
  <c r="U2" i="33"/>
  <c r="U2" i="30"/>
  <c r="U2" i="34"/>
  <c r="U2" i="27"/>
  <c r="U2" i="25"/>
  <c r="U2" i="26"/>
  <c r="U2" i="28"/>
  <c r="U2" i="24"/>
  <c r="AZ103" i="11"/>
  <c r="AZ103" i="26"/>
  <c r="AF103" i="11"/>
  <c r="AF103" i="26"/>
  <c r="AD103" i="11"/>
  <c r="AD103" i="26"/>
  <c r="AZ102" i="11"/>
  <c r="AZ102" i="26"/>
  <c r="AF102" i="11"/>
  <c r="AF102" i="26"/>
  <c r="AD102" i="11"/>
  <c r="AD102" i="26"/>
  <c r="AZ101" i="11"/>
  <c r="AZ101" i="26"/>
  <c r="AF101" i="11"/>
  <c r="AF101" i="26"/>
  <c r="AD101" i="11"/>
  <c r="AD101" i="26"/>
  <c r="AZ100" i="11"/>
  <c r="AZ100" i="26"/>
  <c r="AF100" i="11"/>
  <c r="AF100" i="26"/>
  <c r="AD100" i="11"/>
  <c r="AD100" i="26"/>
  <c r="AZ99" i="11"/>
  <c r="AZ99" i="26"/>
  <c r="AF99" i="11"/>
  <c r="AF99" i="26"/>
  <c r="AD99" i="11"/>
  <c r="AD99" i="26"/>
  <c r="AZ98" i="11"/>
  <c r="AZ126" s="1"/>
  <c r="AZ98" i="26"/>
  <c r="AZ126" i="21"/>
  <c r="BJ223" i="2" s="1"/>
  <c r="AX98" i="11"/>
  <c r="AX126" s="1"/>
  <c r="AX126" i="21"/>
  <c r="AV98" i="11"/>
  <c r="AV126" s="1"/>
  <c r="AV126" i="21"/>
  <c r="AT98" i="11"/>
  <c r="AT126" s="1"/>
  <c r="AT126" i="21"/>
  <c r="AR98" i="11"/>
  <c r="AR126" s="1"/>
  <c r="AR126" i="21"/>
  <c r="AP98" i="11"/>
  <c r="AP126" s="1"/>
  <c r="AP126" i="21"/>
  <c r="AX223" i="2" s="1"/>
  <c r="AN98" i="11"/>
  <c r="AN126" s="1"/>
  <c r="AN126" i="21"/>
  <c r="AL98" i="11"/>
  <c r="AL126" s="1"/>
  <c r="AL126" i="21"/>
  <c r="AJ98" i="11"/>
  <c r="AJ126" s="1"/>
  <c r="AJ126" i="21"/>
  <c r="AH98" i="11"/>
  <c r="AH126" s="1"/>
  <c r="AH126" i="21"/>
  <c r="AF98" i="11"/>
  <c r="AF98" i="26"/>
  <c r="AF126" i="21"/>
  <c r="AL223" i="2" s="1"/>
  <c r="AD98" i="11"/>
  <c r="AD126" s="1"/>
  <c r="AD98" i="26"/>
  <c r="AD126" i="21"/>
  <c r="AB98" i="11"/>
  <c r="AB126" s="1"/>
  <c r="AB126" i="21"/>
  <c r="Z98" i="11"/>
  <c r="Z126" s="1"/>
  <c r="Z126" i="21"/>
  <c r="X98" i="11"/>
  <c r="X126" s="1"/>
  <c r="X126" i="21"/>
  <c r="V98" i="11"/>
  <c r="V126" s="1"/>
  <c r="V126" i="21"/>
  <c r="Z223" i="2" s="1"/>
  <c r="T98" i="11"/>
  <c r="T126" s="1"/>
  <c r="T126" i="21"/>
  <c r="R98" i="11"/>
  <c r="R126" s="1"/>
  <c r="R126" i="21"/>
  <c r="P98" i="11"/>
  <c r="P126" s="1"/>
  <c r="P126" i="21"/>
  <c r="N98" i="11"/>
  <c r="N126" s="1"/>
  <c r="N126" i="21"/>
  <c r="L98" i="11"/>
  <c r="L126" s="1"/>
  <c r="L126" i="21"/>
  <c r="N223" i="2" s="1"/>
  <c r="J98" i="11"/>
  <c r="J126" s="1"/>
  <c r="J126" i="21"/>
  <c r="H98" i="11"/>
  <c r="H126" s="1"/>
  <c r="H126" i="21"/>
  <c r="F98" i="11"/>
  <c r="F126" s="1"/>
  <c r="F126" i="21"/>
  <c r="D98" i="11"/>
  <c r="D126" s="1"/>
  <c r="D126" i="21"/>
  <c r="AZ97" i="11"/>
  <c r="AZ97" i="26"/>
  <c r="AF97" i="11"/>
  <c r="AF97" i="26"/>
  <c r="AD97" i="11"/>
  <c r="AD97" i="26"/>
  <c r="AZ96" i="11"/>
  <c r="AZ96" i="26"/>
  <c r="AF96" i="11"/>
  <c r="AF96" i="26"/>
  <c r="AD96" i="11"/>
  <c r="AD96" i="26"/>
  <c r="AZ95" i="11"/>
  <c r="AZ95" i="26"/>
  <c r="AF95" i="11"/>
  <c r="AF95" i="26"/>
  <c r="AD95" i="11"/>
  <c r="AD95" i="26"/>
  <c r="AZ94" i="11"/>
  <c r="AZ94" i="26"/>
  <c r="AF94" i="11"/>
  <c r="AF94" i="26"/>
  <c r="AD94" i="11"/>
  <c r="AD94" i="26"/>
  <c r="AZ93" i="11"/>
  <c r="AZ125" s="1"/>
  <c r="AZ93" i="26"/>
  <c r="AZ125" i="21"/>
  <c r="BJ222" i="2" s="1"/>
  <c r="AX93" i="11"/>
  <c r="AX125" s="1"/>
  <c r="AX125" i="21"/>
  <c r="AV93" i="11"/>
  <c r="AV125" s="1"/>
  <c r="AV125" i="21"/>
  <c r="AT93" i="11"/>
  <c r="AT125" s="1"/>
  <c r="AT125" i="21"/>
  <c r="AR93" i="11"/>
  <c r="AR125" s="1"/>
  <c r="AR125" i="21"/>
  <c r="AP93" i="11"/>
  <c r="AP125" s="1"/>
  <c r="AP125" i="21"/>
  <c r="AX222" i="2" s="1"/>
  <c r="AN93" i="11"/>
  <c r="AN125" s="1"/>
  <c r="AN125" i="21"/>
  <c r="AL93" i="11"/>
  <c r="AL125" s="1"/>
  <c r="AL125" i="21"/>
  <c r="AJ93" i="11"/>
  <c r="AJ125" s="1"/>
  <c r="AJ125" i="21"/>
  <c r="AH93" i="11"/>
  <c r="AH125" s="1"/>
  <c r="AH125" i="21"/>
  <c r="AF93" i="11"/>
  <c r="AF93" i="26"/>
  <c r="AF125" i="21"/>
  <c r="AL222" i="2" s="1"/>
  <c r="AD93" i="11"/>
  <c r="AD125" s="1"/>
  <c r="AD93" i="26"/>
  <c r="AD125" i="21"/>
  <c r="AB93" i="11"/>
  <c r="AB125" s="1"/>
  <c r="AB125" i="21"/>
  <c r="Z93" i="11"/>
  <c r="Z125" s="1"/>
  <c r="Z125" i="21"/>
  <c r="X93" i="11"/>
  <c r="X125" s="1"/>
  <c r="X125" i="21"/>
  <c r="V93" i="11"/>
  <c r="V125" s="1"/>
  <c r="V125" i="21"/>
  <c r="Z222" i="2" s="1"/>
  <c r="T93" i="11"/>
  <c r="T125" s="1"/>
  <c r="T125" i="21"/>
  <c r="R93" i="11"/>
  <c r="R125" s="1"/>
  <c r="R125" i="21"/>
  <c r="P93" i="11"/>
  <c r="P125" s="1"/>
  <c r="P125" i="21"/>
  <c r="N93" i="11"/>
  <c r="N125" s="1"/>
  <c r="N125" i="21"/>
  <c r="L93" i="11"/>
  <c r="L125" s="1"/>
  <c r="L125" i="21"/>
  <c r="N222" i="2" s="1"/>
  <c r="J93" i="11"/>
  <c r="J125" s="1"/>
  <c r="J125" i="21"/>
  <c r="H93" i="11"/>
  <c r="H125" s="1"/>
  <c r="H125" i="21"/>
  <c r="F93" i="11"/>
  <c r="F125" s="1"/>
  <c r="F125" i="21"/>
  <c r="D93" i="11"/>
  <c r="D125" s="1"/>
  <c r="D125" i="21"/>
  <c r="AZ92" i="11"/>
  <c r="AZ92" i="26"/>
  <c r="AF92" i="11"/>
  <c r="AF92" i="26"/>
  <c r="AD92" i="11"/>
  <c r="AD92" i="26"/>
  <c r="AZ91" i="11"/>
  <c r="AZ91" i="26"/>
  <c r="AF91" i="11"/>
  <c r="AF91" i="26"/>
  <c r="AD91" i="11"/>
  <c r="AD91" i="26"/>
  <c r="AZ90" i="11"/>
  <c r="AZ90" i="26"/>
  <c r="AF90" i="11"/>
  <c r="AF90" i="26"/>
  <c r="AD90" i="11"/>
  <c r="AD90" i="26"/>
  <c r="AZ89" i="11"/>
  <c r="AZ89" i="26"/>
  <c r="AF89" i="11"/>
  <c r="AF89" i="26"/>
  <c r="AD89" i="11"/>
  <c r="AD89" i="26"/>
  <c r="AZ88" i="11"/>
  <c r="AZ124" s="1"/>
  <c r="AZ88" i="26"/>
  <c r="AZ124" i="21"/>
  <c r="BJ221" i="2" s="1"/>
  <c r="AX88" i="11"/>
  <c r="AX124" s="1"/>
  <c r="AX124" i="21"/>
  <c r="AV88" i="11"/>
  <c r="AV124" s="1"/>
  <c r="AV124" i="21"/>
  <c r="AT88" i="11"/>
  <c r="AT124" s="1"/>
  <c r="AT124" i="21"/>
  <c r="AR88" i="11"/>
  <c r="AR124" s="1"/>
  <c r="AR124" i="21"/>
  <c r="AP88" i="11"/>
  <c r="AP124" s="1"/>
  <c r="AP124" i="21"/>
  <c r="AX221" i="2" s="1"/>
  <c r="AN88" i="11"/>
  <c r="AN124" s="1"/>
  <c r="AN124" i="21"/>
  <c r="AL88" i="11"/>
  <c r="AL124" s="1"/>
  <c r="AL124" i="21"/>
  <c r="AJ88" i="11"/>
  <c r="AJ124" s="1"/>
  <c r="AJ124" i="21"/>
  <c r="AH88" i="11"/>
  <c r="AH124" s="1"/>
  <c r="AH124" i="21"/>
  <c r="AF88" i="11"/>
  <c r="AF88" i="26"/>
  <c r="AF124" i="21"/>
  <c r="AL221" i="2" s="1"/>
  <c r="AD88" i="11"/>
  <c r="AD124" s="1"/>
  <c r="AD88" i="26"/>
  <c r="AD124" i="21"/>
  <c r="AB88" i="11"/>
  <c r="AB124" s="1"/>
  <c r="AB124" i="21"/>
  <c r="Z88" i="11"/>
  <c r="Z124" s="1"/>
  <c r="Z124" i="21"/>
  <c r="X88" i="11"/>
  <c r="X124" s="1"/>
  <c r="X124" i="21"/>
  <c r="V88" i="11"/>
  <c r="V124" s="1"/>
  <c r="V124" i="21"/>
  <c r="Z221" i="2" s="1"/>
  <c r="T88" i="11"/>
  <c r="T124" s="1"/>
  <c r="T124" i="21"/>
  <c r="R88" i="11"/>
  <c r="R124" s="1"/>
  <c r="R124" i="21"/>
  <c r="P88" i="11"/>
  <c r="P124" s="1"/>
  <c r="P124" i="21"/>
  <c r="N88" i="11"/>
  <c r="N124" s="1"/>
  <c r="N124" i="21"/>
  <c r="L88" i="11"/>
  <c r="L124" s="1"/>
  <c r="L124" i="21"/>
  <c r="N221" i="2" s="1"/>
  <c r="J88" i="11"/>
  <c r="J124" s="1"/>
  <c r="J124" i="21"/>
  <c r="H88" i="11"/>
  <c r="H124" s="1"/>
  <c r="H124" i="21"/>
  <c r="F88" i="11"/>
  <c r="F124" s="1"/>
  <c r="F124" i="21"/>
  <c r="D88" i="11"/>
  <c r="D124" s="1"/>
  <c r="D124" i="21"/>
  <c r="AZ87" i="11"/>
  <c r="AZ87" i="26"/>
  <c r="AF87" i="11"/>
  <c r="AF87" i="26"/>
  <c r="AD87" i="11"/>
  <c r="AD87" i="26"/>
  <c r="AZ86" i="11"/>
  <c r="AZ86" i="26"/>
  <c r="AF86" i="11"/>
  <c r="AF86" i="26"/>
  <c r="AD86" i="11"/>
  <c r="AD86" i="26"/>
  <c r="AZ85" i="11"/>
  <c r="AZ85" i="26"/>
  <c r="AF85" i="11"/>
  <c r="AF85" i="26"/>
  <c r="AD85" i="11"/>
  <c r="AD85" i="26"/>
  <c r="AZ84" i="11"/>
  <c r="AZ84" i="26"/>
  <c r="AF84" i="11"/>
  <c r="AF84" i="26"/>
  <c r="AD84" i="11"/>
  <c r="AD84" i="26"/>
  <c r="AZ83" i="11"/>
  <c r="AZ123" s="1"/>
  <c r="AZ83" i="26"/>
  <c r="AZ123" i="21"/>
  <c r="BJ220" i="2" s="1"/>
  <c r="AX83" i="11"/>
  <c r="AX123" s="1"/>
  <c r="AX123" i="21"/>
  <c r="AV83" i="11"/>
  <c r="AV123" s="1"/>
  <c r="AV123" i="21"/>
  <c r="AT83" i="11"/>
  <c r="AT123" s="1"/>
  <c r="AT123" i="21"/>
  <c r="AR83" i="11"/>
  <c r="AR123" s="1"/>
  <c r="AR123" i="21"/>
  <c r="AP83" i="11"/>
  <c r="AP123" s="1"/>
  <c r="AP123" i="21"/>
  <c r="AX220" i="2" s="1"/>
  <c r="AN83" i="11"/>
  <c r="AN123" s="1"/>
  <c r="AN123" i="21"/>
  <c r="AL83" i="11"/>
  <c r="AL123" s="1"/>
  <c r="AL123" i="21"/>
  <c r="AJ83" i="11"/>
  <c r="AJ123" s="1"/>
  <c r="AJ123" i="21"/>
  <c r="AH83" i="11"/>
  <c r="AH123" s="1"/>
  <c r="AH123" i="21"/>
  <c r="AF83" i="11"/>
  <c r="AF83" i="26"/>
  <c r="AF123" i="21"/>
  <c r="AL220" i="2" s="1"/>
  <c r="AD83" i="11"/>
  <c r="AD123" s="1"/>
  <c r="AD83" i="26"/>
  <c r="AD123" i="21"/>
  <c r="AB83" i="11"/>
  <c r="AB123" s="1"/>
  <c r="AB123" i="21"/>
  <c r="Z83" i="11"/>
  <c r="Z123" s="1"/>
  <c r="Z123" i="21"/>
  <c r="X83" i="11"/>
  <c r="X123" s="1"/>
  <c r="X123" i="21"/>
  <c r="V83" i="11"/>
  <c r="V123" s="1"/>
  <c r="V123" i="21"/>
  <c r="Z220" i="2" s="1"/>
  <c r="T83" i="11"/>
  <c r="T123" s="1"/>
  <c r="T123" i="21"/>
  <c r="R83" i="11"/>
  <c r="R123" s="1"/>
  <c r="R123" i="21"/>
  <c r="P83" i="11"/>
  <c r="P123" s="1"/>
  <c r="P123" i="21"/>
  <c r="N83" i="11"/>
  <c r="N123" s="1"/>
  <c r="N123" i="21"/>
  <c r="L83" i="11"/>
  <c r="L123" s="1"/>
  <c r="L123" i="21"/>
  <c r="N220" i="2" s="1"/>
  <c r="B123" i="21"/>
  <c r="B220" i="2" s="1"/>
  <c r="C2" i="38"/>
  <c r="C2" i="37"/>
  <c r="C2" i="36"/>
  <c r="C2" i="35"/>
  <c r="C2" i="31"/>
  <c r="C2" i="33"/>
  <c r="C2" i="30"/>
  <c r="C2" i="32"/>
  <c r="C2" i="34"/>
  <c r="C2" i="26"/>
  <c r="C2" i="28"/>
  <c r="C2" i="27"/>
  <c r="C2" i="25"/>
  <c r="C2" i="24"/>
  <c r="G2" i="38"/>
  <c r="G2" i="36"/>
  <c r="G2" i="35"/>
  <c r="G2" i="37"/>
  <c r="G2" i="31"/>
  <c r="G2" i="33"/>
  <c r="G2" i="30"/>
  <c r="G2" i="32"/>
  <c r="G2" i="34"/>
  <c r="G2" i="27"/>
  <c r="G2" i="25"/>
  <c r="G2" i="26"/>
  <c r="G2" i="28"/>
  <c r="G2" i="24"/>
  <c r="I2" i="38"/>
  <c r="I2" i="36"/>
  <c r="I2" i="35"/>
  <c r="I2" i="37"/>
  <c r="I2" i="31"/>
  <c r="I2" i="33"/>
  <c r="I2" i="30"/>
  <c r="I2" i="32"/>
  <c r="I2" i="34"/>
  <c r="I2" i="27"/>
  <c r="I2" i="25"/>
  <c r="I2" i="26"/>
  <c r="I2" i="28"/>
  <c r="I2" i="24"/>
  <c r="M2" i="38"/>
  <c r="M2" i="36"/>
  <c r="M2" i="35"/>
  <c r="M2" i="37"/>
  <c r="M2" i="31"/>
  <c r="M2" i="33"/>
  <c r="M2" i="32"/>
  <c r="M2" i="30"/>
  <c r="M2" i="34"/>
  <c r="M2" i="27"/>
  <c r="M2" i="25"/>
  <c r="M2" i="26"/>
  <c r="M2" i="28"/>
  <c r="M2" i="24"/>
  <c r="Q2" i="38"/>
  <c r="Q2" i="36"/>
  <c r="Q2" i="35"/>
  <c r="Q2" i="37"/>
  <c r="Q2" i="31"/>
  <c r="Q2" i="33"/>
  <c r="Q2" i="32"/>
  <c r="Q2" i="30"/>
  <c r="Q2" i="34"/>
  <c r="Q2" i="27"/>
  <c r="Q2" i="25"/>
  <c r="Q2" i="26"/>
  <c r="Q2" i="28"/>
  <c r="Q2" i="24"/>
  <c r="S2" i="38"/>
  <c r="S2" i="36"/>
  <c r="S2" i="35"/>
  <c r="S2" i="37"/>
  <c r="S2" i="31"/>
  <c r="S2" i="33"/>
  <c r="S2" i="32"/>
  <c r="S2" i="30"/>
  <c r="S2" i="34"/>
  <c r="S2" i="27"/>
  <c r="S2" i="25"/>
  <c r="S2" i="26"/>
  <c r="S2" i="28"/>
  <c r="S2" i="24"/>
  <c r="W2" i="38"/>
  <c r="W2" i="36"/>
  <c r="W2" i="37"/>
  <c r="W2" i="35"/>
  <c r="W2" i="31"/>
  <c r="W2" i="32"/>
  <c r="W2" i="33"/>
  <c r="W2" i="30"/>
  <c r="W2" i="34"/>
  <c r="W2" i="27"/>
  <c r="W2" i="26"/>
  <c r="W2" i="25"/>
  <c r="W2" i="28"/>
  <c r="W2" i="24"/>
  <c r="Y2" i="38"/>
  <c r="Y2" i="36"/>
  <c r="Y2" i="37"/>
  <c r="Y2" i="35"/>
  <c r="Y2" i="31"/>
  <c r="Y2" i="32"/>
  <c r="Y2" i="33"/>
  <c r="Y2" i="30"/>
  <c r="Y2" i="34"/>
  <c r="Y2" i="27"/>
  <c r="Y2" i="26"/>
  <c r="Y2" i="25"/>
  <c r="Y2" i="28"/>
  <c r="Y2" i="24"/>
  <c r="AA2" i="38"/>
  <c r="AA2" i="36"/>
  <c r="AA2" i="37"/>
  <c r="AA2" i="35"/>
  <c r="AA2" i="31"/>
  <c r="AA2" i="32"/>
  <c r="AA2" i="33"/>
  <c r="AA2" i="30"/>
  <c r="AA2" i="34"/>
  <c r="AA2" i="27"/>
  <c r="AA2" i="26"/>
  <c r="AA2" i="25"/>
  <c r="AA2" i="28"/>
  <c r="AA2" i="24"/>
  <c r="AC2" i="38"/>
  <c r="AC2" i="36"/>
  <c r="AC2" i="37"/>
  <c r="AC2" i="35"/>
  <c r="AC2" i="31"/>
  <c r="AC2" i="32"/>
  <c r="AC2" i="33"/>
  <c r="AC2" i="30"/>
  <c r="AC2" i="34"/>
  <c r="AC2" i="27"/>
  <c r="AC2" i="26"/>
  <c r="AC2" i="25"/>
  <c r="AC2" i="28"/>
  <c r="AC2" i="24"/>
  <c r="AE2" i="38"/>
  <c r="AE2" i="36"/>
  <c r="AE2" i="37"/>
  <c r="AE2" i="35"/>
  <c r="AE2" i="31"/>
  <c r="AE2" i="32"/>
  <c r="AE2" i="33"/>
  <c r="AE2" i="30"/>
  <c r="AE2" i="34"/>
  <c r="AE2" i="27"/>
  <c r="AE2" i="26"/>
  <c r="AE2" i="25"/>
  <c r="AE2" i="28"/>
  <c r="AE2" i="24"/>
  <c r="B2" i="38"/>
  <c r="B2" i="37"/>
  <c r="B2" i="36"/>
  <c r="B2" i="35"/>
  <c r="B2" i="33"/>
  <c r="B2" i="32"/>
  <c r="B2" i="31"/>
  <c r="B2" i="34"/>
  <c r="B2" i="30"/>
  <c r="B2" i="27"/>
  <c r="B2" i="24"/>
  <c r="B2" i="28"/>
  <c r="B2" i="26"/>
  <c r="B2" i="25"/>
  <c r="B3" i="2"/>
  <c r="D2" i="38"/>
  <c r="D2" i="37"/>
  <c r="D2" i="36"/>
  <c r="D2" i="35"/>
  <c r="D2" i="32"/>
  <c r="D2" i="34"/>
  <c r="D2" i="31"/>
  <c r="D2" i="33"/>
  <c r="D2" i="30"/>
  <c r="D2" i="26"/>
  <c r="D2" i="28"/>
  <c r="D2" i="24"/>
  <c r="D2" i="27"/>
  <c r="D2" i="25"/>
  <c r="F2" i="38"/>
  <c r="F2" i="37"/>
  <c r="F2" i="36"/>
  <c r="F2" i="35"/>
  <c r="F2" i="32"/>
  <c r="F2" i="34"/>
  <c r="F2" i="31"/>
  <c r="F2" i="33"/>
  <c r="F2" i="30"/>
  <c r="F2" i="26"/>
  <c r="F2" i="28"/>
  <c r="F2" i="24"/>
  <c r="F2" i="27"/>
  <c r="F2" i="25"/>
  <c r="H2" i="38"/>
  <c r="H2" i="37"/>
  <c r="H2" i="36"/>
  <c r="H2" i="35"/>
  <c r="H2" i="32"/>
  <c r="H2" i="34"/>
  <c r="H2" i="31"/>
  <c r="H2" i="33"/>
  <c r="H2" i="30"/>
  <c r="H2" i="26"/>
  <c r="H2" i="28"/>
  <c r="H2" i="24"/>
  <c r="H2" i="27"/>
  <c r="H2" i="25"/>
  <c r="J2" i="38"/>
  <c r="J2" i="37"/>
  <c r="J2" i="36"/>
  <c r="J2" i="35"/>
  <c r="J2" i="32"/>
  <c r="J2" i="31"/>
  <c r="J2" i="33"/>
  <c r="J2" i="34"/>
  <c r="J2" i="30"/>
  <c r="J2" i="26"/>
  <c r="J2" i="28"/>
  <c r="J2" i="24"/>
  <c r="J2" i="27"/>
  <c r="J2" i="25"/>
  <c r="L2" i="38"/>
  <c r="L2" i="37"/>
  <c r="L2" i="36"/>
  <c r="L2" i="35"/>
  <c r="L2" i="32"/>
  <c r="L2" i="31"/>
  <c r="L2" i="33"/>
  <c r="L2" i="34"/>
  <c r="L2" i="30"/>
  <c r="L2" i="26"/>
  <c r="L2" i="28"/>
  <c r="L2" i="24"/>
  <c r="L2" i="27"/>
  <c r="L2" i="25"/>
  <c r="N2" i="38"/>
  <c r="N2" i="37"/>
  <c r="N2" i="36"/>
  <c r="N2" i="35"/>
  <c r="N2" i="32"/>
  <c r="N2" i="31"/>
  <c r="N2" i="33"/>
  <c r="N2" i="34"/>
  <c r="N2" i="30"/>
  <c r="N2" i="26"/>
  <c r="N2" i="28"/>
  <c r="N2" i="24"/>
  <c r="N2" i="27"/>
  <c r="N2" i="25"/>
  <c r="P2" i="38"/>
  <c r="P2" i="37"/>
  <c r="P2" i="36"/>
  <c r="P2" i="35"/>
  <c r="P2" i="32"/>
  <c r="P2" i="31"/>
  <c r="P2" i="33"/>
  <c r="P2" i="34"/>
  <c r="P2" i="30"/>
  <c r="P2" i="26"/>
  <c r="P2" i="28"/>
  <c r="P2" i="24"/>
  <c r="P2" i="27"/>
  <c r="P2" i="25"/>
  <c r="R2" i="38"/>
  <c r="R2" i="37"/>
  <c r="R2" i="36"/>
  <c r="R2" i="35"/>
  <c r="R2" i="32"/>
  <c r="R2" i="31"/>
  <c r="R2" i="33"/>
  <c r="R2" i="34"/>
  <c r="R2" i="30"/>
  <c r="R2" i="26"/>
  <c r="R2" i="28"/>
  <c r="R2" i="24"/>
  <c r="R2" i="27"/>
  <c r="R2" i="25"/>
  <c r="T2" i="38"/>
  <c r="T2" i="37"/>
  <c r="T2" i="36"/>
  <c r="T2" i="35"/>
  <c r="T2" i="32"/>
  <c r="T2" i="31"/>
  <c r="T2" i="34"/>
  <c r="T2" i="33"/>
  <c r="T2" i="30"/>
  <c r="T2" i="26"/>
  <c r="T2" i="28"/>
  <c r="T2" i="24"/>
  <c r="T2" i="27"/>
  <c r="T2" i="25"/>
  <c r="V2" i="38"/>
  <c r="V2" i="36"/>
  <c r="V2" i="37"/>
  <c r="V2" i="35"/>
  <c r="V2" i="32"/>
  <c r="V2" i="31"/>
  <c r="V2" i="34"/>
  <c r="V2" i="33"/>
  <c r="V2" i="30"/>
  <c r="V2" i="26"/>
  <c r="V2" i="28"/>
  <c r="V2" i="24"/>
  <c r="V2" i="27"/>
  <c r="V2" i="25"/>
  <c r="X2" i="38"/>
  <c r="X2" i="36"/>
  <c r="X2" i="37"/>
  <c r="X2" i="35"/>
  <c r="X2" i="32"/>
  <c r="X2" i="31"/>
  <c r="X2" i="34"/>
  <c r="X2" i="33"/>
  <c r="X2" i="30"/>
  <c r="X2" i="27"/>
  <c r="X2" i="26"/>
  <c r="X2" i="25"/>
  <c r="X2" i="28"/>
  <c r="X2" i="24"/>
  <c r="Z2" i="38"/>
  <c r="Z2" i="36"/>
  <c r="Z2" i="37"/>
  <c r="Z2" i="35"/>
  <c r="Z2" i="32"/>
  <c r="Z2" i="31"/>
  <c r="Z2" i="34"/>
  <c r="Z2" i="33"/>
  <c r="Z2" i="30"/>
  <c r="Z2" i="27"/>
  <c r="Z2" i="26"/>
  <c r="Z2" i="25"/>
  <c r="Z2" i="28"/>
  <c r="Z2" i="24"/>
  <c r="AB2" i="38"/>
  <c r="AB2" i="36"/>
  <c r="AB2" i="37"/>
  <c r="AB2" i="35"/>
  <c r="AB2" i="32"/>
  <c r="AB2" i="31"/>
  <c r="AB2" i="34"/>
  <c r="AB2" i="33"/>
  <c r="AB2" i="30"/>
  <c r="AB2" i="27"/>
  <c r="AB2" i="26"/>
  <c r="AB2" i="25"/>
  <c r="AB2" i="28"/>
  <c r="AB2" i="24"/>
  <c r="AD2" i="38"/>
  <c r="AD2" i="36"/>
  <c r="AD2" i="37"/>
  <c r="AD2" i="35"/>
  <c r="AD2" i="32"/>
  <c r="AD2" i="31"/>
  <c r="AD2" i="34"/>
  <c r="AD2" i="33"/>
  <c r="AD2" i="30"/>
  <c r="AD2" i="27"/>
  <c r="AD2" i="26"/>
  <c r="AD2" i="25"/>
  <c r="AD2" i="28"/>
  <c r="AD2" i="24"/>
  <c r="B78" i="11"/>
  <c r="B122" s="1"/>
  <c r="B122" i="21"/>
  <c r="B219" i="2" s="1"/>
  <c r="AE103" i="11"/>
  <c r="AE103" i="26"/>
  <c r="AE102" i="11"/>
  <c r="AE102" i="26"/>
  <c r="AE101" i="11"/>
  <c r="AE101" i="26"/>
  <c r="AE100" i="11"/>
  <c r="AE100" i="26"/>
  <c r="AE99" i="11"/>
  <c r="AE99" i="26"/>
  <c r="AY98" i="11"/>
  <c r="AY126" s="1"/>
  <c r="AY126" i="21"/>
  <c r="AW98" i="11"/>
  <c r="AW126" s="1"/>
  <c r="AW126" i="21"/>
  <c r="AU98" i="11"/>
  <c r="AU126" s="1"/>
  <c r="AU126" i="21"/>
  <c r="BD223" i="2" s="1"/>
  <c r="AS98" i="11"/>
  <c r="AS126" s="1"/>
  <c r="AS126" i="21"/>
  <c r="AQ98" i="11"/>
  <c r="AQ126" s="1"/>
  <c r="AQ126" i="21"/>
  <c r="AO98" i="11"/>
  <c r="AO126" s="1"/>
  <c r="AO126" i="21"/>
  <c r="AM98" i="11"/>
  <c r="AM126" s="1"/>
  <c r="AM126" i="21"/>
  <c r="AK98" i="11"/>
  <c r="AK126" s="1"/>
  <c r="AK126" i="21"/>
  <c r="AI98" i="11"/>
  <c r="AI126" s="1"/>
  <c r="AI126" i="21"/>
  <c r="AG98" i="11"/>
  <c r="AG126" s="1"/>
  <c r="AG126" i="21"/>
  <c r="AE98" i="11"/>
  <c r="AE126" s="1"/>
  <c r="AE98" i="26"/>
  <c r="AE126" i="21"/>
  <c r="AC98" i="11"/>
  <c r="AC126" s="1"/>
  <c r="AC126" i="21"/>
  <c r="AA98" i="11"/>
  <c r="AA126" s="1"/>
  <c r="AA126" i="21"/>
  <c r="AF223" i="2" s="1"/>
  <c r="Y98" i="11"/>
  <c r="Y126" s="1"/>
  <c r="Y126" i="21"/>
  <c r="W98" i="11"/>
  <c r="W126" s="1"/>
  <c r="W126" i="21"/>
  <c r="U98" i="11"/>
  <c r="U126" s="1"/>
  <c r="U126" i="21"/>
  <c r="S98" i="11"/>
  <c r="S126" s="1"/>
  <c r="S126" i="21"/>
  <c r="Q98" i="11"/>
  <c r="Q126" s="1"/>
  <c r="Q126" i="21"/>
  <c r="T223" i="2" s="1"/>
  <c r="O98" i="11"/>
  <c r="O126" s="1"/>
  <c r="O126" i="21"/>
  <c r="M98" i="11"/>
  <c r="M126" s="1"/>
  <c r="M126" i="21"/>
  <c r="K98" i="11"/>
  <c r="K126" s="1"/>
  <c r="K126" i="21"/>
  <c r="I98" i="11"/>
  <c r="I126" s="1"/>
  <c r="I126" i="21"/>
  <c r="G98" i="11"/>
  <c r="G126" s="1"/>
  <c r="G126" i="21"/>
  <c r="H223" i="2" s="1"/>
  <c r="E98" i="11"/>
  <c r="E126" s="1"/>
  <c r="E126" i="21"/>
  <c r="C98" i="11"/>
  <c r="C126" s="1"/>
  <c r="C126" i="21"/>
  <c r="AE97" i="11"/>
  <c r="AE97" i="26"/>
  <c r="AE96" i="11"/>
  <c r="AE96" i="26"/>
  <c r="AE95" i="11"/>
  <c r="AE95" i="26"/>
  <c r="AE94" i="11"/>
  <c r="AE94" i="26"/>
  <c r="AY93" i="11"/>
  <c r="AY125" s="1"/>
  <c r="AY125" i="21"/>
  <c r="AW93" i="11"/>
  <c r="AW125" s="1"/>
  <c r="AW125" i="21"/>
  <c r="AU93" i="11"/>
  <c r="AU125" s="1"/>
  <c r="AU125" i="21"/>
  <c r="BD222" i="2" s="1"/>
  <c r="AS93" i="11"/>
  <c r="AS125" s="1"/>
  <c r="AS125" i="21"/>
  <c r="AQ93" i="11"/>
  <c r="AQ125" s="1"/>
  <c r="AQ125" i="21"/>
  <c r="AO93" i="11"/>
  <c r="AO125" s="1"/>
  <c r="AO125" i="21"/>
  <c r="AM93" i="11"/>
  <c r="AM125" s="1"/>
  <c r="AM125" i="21"/>
  <c r="AK93" i="11"/>
  <c r="AK125" s="1"/>
  <c r="AK125" i="21"/>
  <c r="AI93" i="11"/>
  <c r="AI125" s="1"/>
  <c r="AI125" i="21"/>
  <c r="AG93" i="11"/>
  <c r="AG125" s="1"/>
  <c r="AG125" i="21"/>
  <c r="AE93" i="11"/>
  <c r="AE125" s="1"/>
  <c r="AE93" i="26"/>
  <c r="AE125" i="21"/>
  <c r="AC93" i="11"/>
  <c r="AC125" s="1"/>
  <c r="AC125" i="21"/>
  <c r="AA93" i="11"/>
  <c r="AA125" s="1"/>
  <c r="AA125" i="21"/>
  <c r="AF222" i="2" s="1"/>
  <c r="Y93" i="11"/>
  <c r="Y125" s="1"/>
  <c r="Y125" i="21"/>
  <c r="W93" i="11"/>
  <c r="W125" s="1"/>
  <c r="W125" i="21"/>
  <c r="U93" i="11"/>
  <c r="U125" s="1"/>
  <c r="U125" i="21"/>
  <c r="S93" i="11"/>
  <c r="S125" s="1"/>
  <c r="S125" i="21"/>
  <c r="Q93" i="11"/>
  <c r="Q125" s="1"/>
  <c r="Q125" i="21"/>
  <c r="T222" i="2" s="1"/>
  <c r="O93" i="11"/>
  <c r="O125" s="1"/>
  <c r="O125" i="21"/>
  <c r="M93" i="11"/>
  <c r="M125" s="1"/>
  <c r="M125" i="21"/>
  <c r="K93" i="11"/>
  <c r="K125" s="1"/>
  <c r="K125" i="21"/>
  <c r="I93" i="11"/>
  <c r="I125" s="1"/>
  <c r="I125" i="21"/>
  <c r="G93" i="11"/>
  <c r="G125" s="1"/>
  <c r="G125" i="21"/>
  <c r="H222" i="2" s="1"/>
  <c r="E93" i="11"/>
  <c r="E125" s="1"/>
  <c r="E125" i="21"/>
  <c r="C93" i="11"/>
  <c r="C125" s="1"/>
  <c r="C125" i="21"/>
  <c r="AE92" i="11"/>
  <c r="AE92" i="26"/>
  <c r="AE91" i="11"/>
  <c r="AE91" i="26"/>
  <c r="AE90" i="11"/>
  <c r="AE90" i="26"/>
  <c r="AE89" i="11"/>
  <c r="AE89" i="26"/>
  <c r="AY88" i="11"/>
  <c r="AY124" s="1"/>
  <c r="AY124" i="21"/>
  <c r="AW88" i="11"/>
  <c r="AW124" s="1"/>
  <c r="AW124" i="21"/>
  <c r="AU88" i="11"/>
  <c r="AU124" s="1"/>
  <c r="AU124" i="21"/>
  <c r="BD221" i="2" s="1"/>
  <c r="AS88" i="11"/>
  <c r="AS124" s="1"/>
  <c r="AS124" i="21"/>
  <c r="AQ88" i="11"/>
  <c r="AQ124" s="1"/>
  <c r="AQ124" i="21"/>
  <c r="AO88" i="11"/>
  <c r="AO124" s="1"/>
  <c r="AO124" i="21"/>
  <c r="AM88" i="11"/>
  <c r="AM124" s="1"/>
  <c r="AM124" i="21"/>
  <c r="AK88" i="11"/>
  <c r="AK124" s="1"/>
  <c r="AK124" i="21"/>
  <c r="AI88" i="11"/>
  <c r="AI124" s="1"/>
  <c r="AI124" i="21"/>
  <c r="AG88" i="11"/>
  <c r="AG124" s="1"/>
  <c r="AG124" i="21"/>
  <c r="AE88" i="11"/>
  <c r="AE124" s="1"/>
  <c r="AE88" i="26"/>
  <c r="AE124" i="21"/>
  <c r="AC88" i="11"/>
  <c r="AC124" s="1"/>
  <c r="AC124" i="21"/>
  <c r="AA88" i="11"/>
  <c r="AA124" s="1"/>
  <c r="AA124" i="21"/>
  <c r="AF221" i="2" s="1"/>
  <c r="Y88" i="11"/>
  <c r="Y124" s="1"/>
  <c r="Y124" i="21"/>
  <c r="W88" i="11"/>
  <c r="W124" s="1"/>
  <c r="W124" i="21"/>
  <c r="U88" i="11"/>
  <c r="U124" s="1"/>
  <c r="U124" i="21"/>
  <c r="S88" i="11"/>
  <c r="S124" s="1"/>
  <c r="S124" i="21"/>
  <c r="Q88" i="11"/>
  <c r="Q124" s="1"/>
  <c r="Q124" i="21"/>
  <c r="T221" i="2" s="1"/>
  <c r="O88" i="11"/>
  <c r="O124" s="1"/>
  <c r="O124" i="21"/>
  <c r="M88" i="11"/>
  <c r="M124" s="1"/>
  <c r="M124" i="21"/>
  <c r="K88" i="11"/>
  <c r="K124" s="1"/>
  <c r="K124" i="21"/>
  <c r="I88" i="11"/>
  <c r="I124" s="1"/>
  <c r="I124" i="21"/>
  <c r="G88" i="11"/>
  <c r="G124" s="1"/>
  <c r="G124" i="21"/>
  <c r="H221" i="2" s="1"/>
  <c r="E88" i="11"/>
  <c r="E124" s="1"/>
  <c r="E124" i="21"/>
  <c r="C88" i="11"/>
  <c r="C124" s="1"/>
  <c r="C124" i="21"/>
  <c r="AE87" i="11"/>
  <c r="AE87" i="26"/>
  <c r="AE86" i="11"/>
  <c r="AE86" i="26"/>
  <c r="AE85" i="11"/>
  <c r="AE85" i="26"/>
  <c r="AE84" i="11"/>
  <c r="AE84" i="26"/>
  <c r="AY83" i="11"/>
  <c r="AY123" s="1"/>
  <c r="AY123" i="21"/>
  <c r="AW83" i="11"/>
  <c r="AW123" s="1"/>
  <c r="AW123" i="21"/>
  <c r="AU83" i="11"/>
  <c r="AU123" s="1"/>
  <c r="AU123" i="21"/>
  <c r="BD220" i="2" s="1"/>
  <c r="AS83" i="11"/>
  <c r="AS123" s="1"/>
  <c r="AS123" i="21"/>
  <c r="AQ83" i="11"/>
  <c r="AQ123" s="1"/>
  <c r="AQ123" i="21"/>
  <c r="AO83" i="11"/>
  <c r="AO123" s="1"/>
  <c r="AO123" i="21"/>
  <c r="AM83" i="11"/>
  <c r="AM123" s="1"/>
  <c r="AM123" i="21"/>
  <c r="AK83" i="11"/>
  <c r="AK123" s="1"/>
  <c r="AK123" i="21"/>
  <c r="AI83" i="11"/>
  <c r="AI123" s="1"/>
  <c r="AI123" i="21"/>
  <c r="AG83" i="11"/>
  <c r="AG123" s="1"/>
  <c r="AG123" i="21"/>
  <c r="AE83" i="11"/>
  <c r="AE123" s="1"/>
  <c r="AE83" i="26"/>
  <c r="AE123" i="21"/>
  <c r="AC83" i="11"/>
  <c r="AC123" s="1"/>
  <c r="AC123" i="21"/>
  <c r="AA83" i="11"/>
  <c r="AA123" s="1"/>
  <c r="AA123" i="21"/>
  <c r="AF220" i="2" s="1"/>
  <c r="Y83" i="11"/>
  <c r="Y123" s="1"/>
  <c r="Y123" i="21"/>
  <c r="W83" i="11"/>
  <c r="W123" s="1"/>
  <c r="W123" i="21"/>
  <c r="U83" i="11"/>
  <c r="U123" s="1"/>
  <c r="U123" i="21"/>
  <c r="S83" i="11"/>
  <c r="S123" s="1"/>
  <c r="S123" i="21"/>
  <c r="Q83" i="11"/>
  <c r="Q123" s="1"/>
  <c r="Q123" i="21"/>
  <c r="T220" i="2" s="1"/>
  <c r="O83" i="11"/>
  <c r="O123" s="1"/>
  <c r="O123" i="21"/>
  <c r="M83" i="11"/>
  <c r="M123" s="1"/>
  <c r="M123" i="21"/>
  <c r="K83" i="11"/>
  <c r="K123" s="1"/>
  <c r="K123" i="21"/>
  <c r="I83" i="11"/>
  <c r="I123" s="1"/>
  <c r="I123" i="21"/>
  <c r="G83" i="11"/>
  <c r="G123" s="1"/>
  <c r="G123" i="21"/>
  <c r="H220" i="2" s="1"/>
  <c r="E83" i="11"/>
  <c r="E123" s="1"/>
  <c r="E123" i="21"/>
  <c r="C83" i="11"/>
  <c r="C123" s="1"/>
  <c r="C123" i="21"/>
  <c r="AE82" i="11"/>
  <c r="AE82" i="26"/>
  <c r="AE81" i="11"/>
  <c r="AE81" i="26"/>
  <c r="AE80" i="11"/>
  <c r="AE80" i="26"/>
  <c r="B121" i="21"/>
  <c r="B218" i="2" s="1"/>
  <c r="B120" i="21"/>
  <c r="B217" i="2" s="1"/>
  <c r="J83" i="11"/>
  <c r="J123" s="1"/>
  <c r="J123" i="21"/>
  <c r="H83" i="11"/>
  <c r="H123" s="1"/>
  <c r="H123" i="21"/>
  <c r="F83" i="11"/>
  <c r="F123" s="1"/>
  <c r="F123" i="21"/>
  <c r="D83" i="11"/>
  <c r="D123" s="1"/>
  <c r="D123" i="21"/>
  <c r="AZ82" i="11"/>
  <c r="AZ82" i="26"/>
  <c r="AF82" i="11"/>
  <c r="AF82" i="26"/>
  <c r="AD82" i="11"/>
  <c r="AD82" i="26"/>
  <c r="AZ81" i="11"/>
  <c r="AZ81" i="26"/>
  <c r="AF81" i="11"/>
  <c r="AF81" i="26"/>
  <c r="AD81" i="11"/>
  <c r="AD81" i="26"/>
  <c r="AZ80" i="11"/>
  <c r="AZ80" i="26"/>
  <c r="AF80" i="11"/>
  <c r="AF80" i="26"/>
  <c r="AD80" i="11"/>
  <c r="AD80" i="26"/>
  <c r="AZ79" i="11"/>
  <c r="AZ79" i="26"/>
  <c r="AF79" i="11"/>
  <c r="AF79" i="26"/>
  <c r="AD79" i="11"/>
  <c r="AD79" i="26"/>
  <c r="AZ78" i="11"/>
  <c r="AZ122" s="1"/>
  <c r="AZ78" i="26"/>
  <c r="AZ122" i="21"/>
  <c r="BJ219" i="2" s="1"/>
  <c r="AX78" i="11"/>
  <c r="AX122" s="1"/>
  <c r="AX122" i="21"/>
  <c r="AV78" i="11"/>
  <c r="AV122" s="1"/>
  <c r="AV122" i="21"/>
  <c r="AT78" i="11"/>
  <c r="AT122" s="1"/>
  <c r="AT122" i="21"/>
  <c r="AR78" i="11"/>
  <c r="AR122" s="1"/>
  <c r="AR122" i="21"/>
  <c r="AP78" i="11"/>
  <c r="AP122" s="1"/>
  <c r="AP122" i="21"/>
  <c r="AX219" i="2" s="1"/>
  <c r="AN78" i="11"/>
  <c r="AN122" s="1"/>
  <c r="AN122" i="21"/>
  <c r="AL78" i="11"/>
  <c r="AL122" s="1"/>
  <c r="AL122" i="21"/>
  <c r="AJ78" i="11"/>
  <c r="AJ122" s="1"/>
  <c r="AJ122" i="21"/>
  <c r="AH78" i="11"/>
  <c r="AH122" s="1"/>
  <c r="AH122" i="21"/>
  <c r="AF78" i="11"/>
  <c r="AF78" i="26"/>
  <c r="AF122" i="21"/>
  <c r="AL219" i="2" s="1"/>
  <c r="AD78" i="11"/>
  <c r="AD122" s="1"/>
  <c r="AD78" i="26"/>
  <c r="AD122" i="21"/>
  <c r="AB78" i="11"/>
  <c r="AB122" s="1"/>
  <c r="AB122" i="21"/>
  <c r="Z78" i="11"/>
  <c r="Z122" s="1"/>
  <c r="Z122" i="21"/>
  <c r="X78" i="11"/>
  <c r="X122" s="1"/>
  <c r="X122" i="21"/>
  <c r="V78" i="11"/>
  <c r="V122" s="1"/>
  <c r="V122" i="21"/>
  <c r="Z219" i="2" s="1"/>
  <c r="T78" i="11"/>
  <c r="T122" s="1"/>
  <c r="T122" i="21"/>
  <c r="R78" i="11"/>
  <c r="R122" s="1"/>
  <c r="R122" i="21"/>
  <c r="P78" i="11"/>
  <c r="P122" s="1"/>
  <c r="P122" i="21"/>
  <c r="N78" i="11"/>
  <c r="N122" s="1"/>
  <c r="N122" i="21"/>
  <c r="L78" i="11"/>
  <c r="L122" s="1"/>
  <c r="L122" i="21"/>
  <c r="N219" i="2" s="1"/>
  <c r="J78" i="11"/>
  <c r="J122" s="1"/>
  <c r="J122" i="21"/>
  <c r="H78" i="11"/>
  <c r="H122" s="1"/>
  <c r="H122" i="21"/>
  <c r="F78" i="11"/>
  <c r="F122" s="1"/>
  <c r="F122" i="21"/>
  <c r="D78" i="11"/>
  <c r="D122" s="1"/>
  <c r="D122" i="21"/>
  <c r="AZ77" i="11"/>
  <c r="AZ77" i="26"/>
  <c r="AF77" i="11"/>
  <c r="AF77" i="26"/>
  <c r="AD77" i="11"/>
  <c r="AD77" i="26"/>
  <c r="AZ76" i="11"/>
  <c r="AZ76" i="26"/>
  <c r="AF76" i="11"/>
  <c r="AF76" i="26"/>
  <c r="AD76" i="11"/>
  <c r="AD76" i="26"/>
  <c r="AZ75" i="11"/>
  <c r="AZ75" i="26"/>
  <c r="AF75" i="11"/>
  <c r="AF75" i="26"/>
  <c r="AD75" i="11"/>
  <c r="AD75" i="26"/>
  <c r="AZ74" i="11"/>
  <c r="AZ74" i="26"/>
  <c r="AF74" i="11"/>
  <c r="AF74" i="26"/>
  <c r="AD74" i="11"/>
  <c r="AD74" i="26"/>
  <c r="AZ73" i="11"/>
  <c r="AZ121" s="1"/>
  <c r="AZ73" i="26"/>
  <c r="AZ121" i="21"/>
  <c r="AX73" i="11"/>
  <c r="AX121" s="1"/>
  <c r="AX121" i="21"/>
  <c r="AV73" i="11"/>
  <c r="AV121" s="1"/>
  <c r="AV121" i="21"/>
  <c r="AT73" i="11"/>
  <c r="AT121" s="1"/>
  <c r="AT121" i="21"/>
  <c r="AR73" i="11"/>
  <c r="AR121" s="1"/>
  <c r="AR121" i="21"/>
  <c r="AP73" i="11"/>
  <c r="AP121" s="1"/>
  <c r="AP121" i="21"/>
  <c r="AN73" i="11"/>
  <c r="AN121" s="1"/>
  <c r="AN121" i="21"/>
  <c r="AL73" i="11"/>
  <c r="AL121" s="1"/>
  <c r="AL121" i="21"/>
  <c r="AJ73" i="11"/>
  <c r="AJ121" s="1"/>
  <c r="AJ121" i="21"/>
  <c r="AH73" i="11"/>
  <c r="AH121" s="1"/>
  <c r="AH121" i="21"/>
  <c r="AF73" i="11"/>
  <c r="AF73" i="26"/>
  <c r="AF121" i="21"/>
  <c r="AD73" i="11"/>
  <c r="AD121" s="1"/>
  <c r="AD73" i="26"/>
  <c r="AD121" i="21"/>
  <c r="AB73" i="11"/>
  <c r="AB121" s="1"/>
  <c r="AB121" i="21"/>
  <c r="Z73" i="11"/>
  <c r="Z121" s="1"/>
  <c r="Z121" i="21"/>
  <c r="X73" i="11"/>
  <c r="X121" s="1"/>
  <c r="X121" i="21"/>
  <c r="V73" i="11"/>
  <c r="V121" s="1"/>
  <c r="V121" i="21"/>
  <c r="Z218" i="2" s="1"/>
  <c r="T73" i="11"/>
  <c r="T121" s="1"/>
  <c r="T121" i="21"/>
  <c r="R73" i="11"/>
  <c r="R121" s="1"/>
  <c r="R121" i="21"/>
  <c r="P73" i="11"/>
  <c r="P121" s="1"/>
  <c r="P121" i="21"/>
  <c r="N73" i="11"/>
  <c r="N121" s="1"/>
  <c r="N121" i="21"/>
  <c r="L73" i="11"/>
  <c r="L121" s="1"/>
  <c r="L121" i="21"/>
  <c r="N218" i="2" s="1"/>
  <c r="J73" i="11"/>
  <c r="J121" s="1"/>
  <c r="J121" i="21"/>
  <c r="H73" i="11"/>
  <c r="H121" s="1"/>
  <c r="H121" i="21"/>
  <c r="F73" i="11"/>
  <c r="F121" s="1"/>
  <c r="F121" i="21"/>
  <c r="D73" i="11"/>
  <c r="D121" s="1"/>
  <c r="D121" i="21"/>
  <c r="AZ72" i="11"/>
  <c r="AZ72" i="26"/>
  <c r="AF72" i="11"/>
  <c r="AF72" i="26"/>
  <c r="AD72" i="11"/>
  <c r="AD72" i="26"/>
  <c r="AZ71" i="11"/>
  <c r="AZ71" i="26"/>
  <c r="AF71" i="11"/>
  <c r="AF71" i="26"/>
  <c r="AD71" i="11"/>
  <c r="AD71" i="26"/>
  <c r="AZ70" i="11"/>
  <c r="AZ70" i="26"/>
  <c r="AF70" i="11"/>
  <c r="AF70" i="26"/>
  <c r="AD70" i="11"/>
  <c r="AD70" i="26"/>
  <c r="AZ69" i="11"/>
  <c r="AZ69" i="26"/>
  <c r="AF69" i="11"/>
  <c r="AF69" i="26"/>
  <c r="AD69" i="11"/>
  <c r="AD69" i="26"/>
  <c r="AZ68" i="11"/>
  <c r="AZ120" s="1"/>
  <c r="AZ68" i="26"/>
  <c r="AZ120" i="21"/>
  <c r="AX68" i="11"/>
  <c r="AX120" s="1"/>
  <c r="AX120" i="21"/>
  <c r="AV68" i="11"/>
  <c r="AV120" s="1"/>
  <c r="AV120" i="21"/>
  <c r="AT68" i="11"/>
  <c r="AT120" s="1"/>
  <c r="AT120" i="21"/>
  <c r="AR68" i="11"/>
  <c r="AR120" s="1"/>
  <c r="AR120" i="21"/>
  <c r="AP68" i="11"/>
  <c r="AP120" s="1"/>
  <c r="AP120" i="21"/>
  <c r="AN68" i="11"/>
  <c r="AN120" s="1"/>
  <c r="AN120" i="21"/>
  <c r="AL68" i="11"/>
  <c r="AL120" s="1"/>
  <c r="AL120" i="21"/>
  <c r="AJ68" i="11"/>
  <c r="AJ120" s="1"/>
  <c r="AJ120" i="21"/>
  <c r="AH68" i="11"/>
  <c r="AH120" s="1"/>
  <c r="AH120" i="21"/>
  <c r="AF68" i="11"/>
  <c r="AF68" i="26"/>
  <c r="AF120" i="21"/>
  <c r="AD68" i="11"/>
  <c r="AD120" s="1"/>
  <c r="AD68" i="26"/>
  <c r="AD120" i="21"/>
  <c r="AD25" i="38" s="1"/>
  <c r="AB68" i="11"/>
  <c r="AB120" s="1"/>
  <c r="AB120" i="21"/>
  <c r="AB25" i="38" s="1"/>
  <c r="Z68" i="11"/>
  <c r="Z120" s="1"/>
  <c r="Z120" i="21"/>
  <c r="Z25" i="38" s="1"/>
  <c r="X68" i="11"/>
  <c r="X120" s="1"/>
  <c r="X120" i="21"/>
  <c r="X25" i="38" s="1"/>
  <c r="V68" i="11"/>
  <c r="V120" s="1"/>
  <c r="V120" i="21"/>
  <c r="T68" i="11"/>
  <c r="T120" s="1"/>
  <c r="T120" i="21"/>
  <c r="T25" i="38" s="1"/>
  <c r="R68" i="11"/>
  <c r="R120" s="1"/>
  <c r="R120" i="21"/>
  <c r="R25" i="38" s="1"/>
  <c r="P68" i="11"/>
  <c r="P120" s="1"/>
  <c r="P120" i="21"/>
  <c r="P25" i="38" s="1"/>
  <c r="N68" i="11"/>
  <c r="N120" s="1"/>
  <c r="N120" i="21"/>
  <c r="N25" i="38" s="1"/>
  <c r="L68" i="11"/>
  <c r="L120" s="1"/>
  <c r="L120" i="21"/>
  <c r="J68" i="11"/>
  <c r="J120" s="1"/>
  <c r="J120" i="21"/>
  <c r="H68" i="11"/>
  <c r="H120" s="1"/>
  <c r="H120" i="21"/>
  <c r="F68" i="11"/>
  <c r="F120" s="1"/>
  <c r="F120" i="21"/>
  <c r="D68" i="11"/>
  <c r="D120" s="1"/>
  <c r="D120" i="21"/>
  <c r="AZ67" i="11"/>
  <c r="AZ67" i="26"/>
  <c r="AF67" i="11"/>
  <c r="AF67" i="26"/>
  <c r="AD67" i="11"/>
  <c r="AD67" i="26"/>
  <c r="AZ66" i="11"/>
  <c r="AZ66" i="26"/>
  <c r="AF66" i="11"/>
  <c r="AF66" i="26"/>
  <c r="AD66" i="11"/>
  <c r="AD66" i="26"/>
  <c r="AZ65" i="11"/>
  <c r="AZ65" i="26"/>
  <c r="AF65" i="11"/>
  <c r="AF65" i="26"/>
  <c r="AD65" i="11"/>
  <c r="AD65" i="26"/>
  <c r="AZ64" i="11"/>
  <c r="AZ64" i="26"/>
  <c r="AF64" i="11"/>
  <c r="AF64" i="26"/>
  <c r="AD64" i="11"/>
  <c r="AD64" i="26"/>
  <c r="AZ63" i="11"/>
  <c r="AZ119" s="1"/>
  <c r="AZ63" i="26"/>
  <c r="AZ119" i="21"/>
  <c r="AX63" i="11"/>
  <c r="AX119" s="1"/>
  <c r="AX119" i="21"/>
  <c r="AV63" i="11"/>
  <c r="AV119" s="1"/>
  <c r="AV119" i="21"/>
  <c r="AT63" i="11"/>
  <c r="AT119" s="1"/>
  <c r="AT119" i="21"/>
  <c r="AR63" i="11"/>
  <c r="AR119" s="1"/>
  <c r="AR119" i="21"/>
  <c r="AP63" i="11"/>
  <c r="AP119" s="1"/>
  <c r="AP119" i="21"/>
  <c r="AN63" i="11"/>
  <c r="AN119" s="1"/>
  <c r="AN119" i="21"/>
  <c r="AL63" i="11"/>
  <c r="AL119" s="1"/>
  <c r="AL119" i="21"/>
  <c r="AJ63" i="11"/>
  <c r="AJ119" s="1"/>
  <c r="AJ119" i="21"/>
  <c r="AH63" i="11"/>
  <c r="AH119" s="1"/>
  <c r="AH119" i="21"/>
  <c r="AF63" i="11"/>
  <c r="AF63" i="26"/>
  <c r="AF119" i="21"/>
  <c r="AD63" i="11"/>
  <c r="AD119" s="1"/>
  <c r="AD63" i="26"/>
  <c r="AD119" i="21"/>
  <c r="AB63" i="11"/>
  <c r="AB119" s="1"/>
  <c r="AB119" i="21"/>
  <c r="Z63" i="11"/>
  <c r="Z119" s="1"/>
  <c r="Z119" i="21"/>
  <c r="X63" i="11"/>
  <c r="X119" s="1"/>
  <c r="X119" i="21"/>
  <c r="V63" i="11"/>
  <c r="V119" s="1"/>
  <c r="V119" i="21"/>
  <c r="Z216" i="2" s="1"/>
  <c r="T63" i="11"/>
  <c r="T119" s="1"/>
  <c r="T119" i="21"/>
  <c r="R63" i="11"/>
  <c r="R119" s="1"/>
  <c r="R119" i="21"/>
  <c r="P63" i="11"/>
  <c r="P119" s="1"/>
  <c r="P119" i="21"/>
  <c r="N63" i="11"/>
  <c r="N119" s="1"/>
  <c r="N119" i="21"/>
  <c r="L63" i="11"/>
  <c r="L119" s="1"/>
  <c r="L119" i="21"/>
  <c r="N216" i="2" s="1"/>
  <c r="J63" i="11"/>
  <c r="J119" s="1"/>
  <c r="J119" i="21"/>
  <c r="H63" i="11"/>
  <c r="H119" s="1"/>
  <c r="H119" i="21"/>
  <c r="F63" i="11"/>
  <c r="F119" s="1"/>
  <c r="F119" i="21"/>
  <c r="D63" i="11"/>
  <c r="D119" s="1"/>
  <c r="D119" i="21"/>
  <c r="AZ62" i="11"/>
  <c r="AZ62" i="26"/>
  <c r="AF62" i="11"/>
  <c r="AF62" i="26"/>
  <c r="AD62" i="11"/>
  <c r="AD62" i="26"/>
  <c r="AZ61" i="11"/>
  <c r="AZ61" i="26"/>
  <c r="AF61" i="11"/>
  <c r="AF61" i="26"/>
  <c r="AD61" i="11"/>
  <c r="AD61" i="26"/>
  <c r="AZ60" i="11"/>
  <c r="AZ60" i="26"/>
  <c r="AF60" i="11"/>
  <c r="AF60" i="26"/>
  <c r="AD60" i="11"/>
  <c r="AD60" i="26"/>
  <c r="AZ59" i="11"/>
  <c r="AZ59" i="26"/>
  <c r="AF59" i="11"/>
  <c r="AF59" i="26"/>
  <c r="AD59" i="11"/>
  <c r="AD59" i="26"/>
  <c r="AZ58" i="11"/>
  <c r="AZ118" s="1"/>
  <c r="AZ58" i="26"/>
  <c r="AZ118" i="21"/>
  <c r="BJ215" i="2" s="1"/>
  <c r="AX58" i="11"/>
  <c r="AX118" s="1"/>
  <c r="AX118" i="21"/>
  <c r="AV58" i="11"/>
  <c r="AV118" s="1"/>
  <c r="AV118" i="21"/>
  <c r="AT58" i="11"/>
  <c r="AT118" s="1"/>
  <c r="AT118" i="21"/>
  <c r="AR58" i="11"/>
  <c r="AR118" s="1"/>
  <c r="AR118" i="21"/>
  <c r="AP58" i="11"/>
  <c r="AP118" s="1"/>
  <c r="AP118" i="21"/>
  <c r="AX215" i="2" s="1"/>
  <c r="AN58" i="11"/>
  <c r="AN118" s="1"/>
  <c r="AN118" i="21"/>
  <c r="AL58" i="11"/>
  <c r="AL118" s="1"/>
  <c r="AL118" i="21"/>
  <c r="AJ58" i="11"/>
  <c r="AJ118" s="1"/>
  <c r="AJ118" i="21"/>
  <c r="AH58" i="11"/>
  <c r="AH118" s="1"/>
  <c r="AH118" i="21"/>
  <c r="AF58" i="11"/>
  <c r="AF58" i="26"/>
  <c r="AF118" i="21"/>
  <c r="AL215" i="2" s="1"/>
  <c r="AD58" i="11"/>
  <c r="AD118" s="1"/>
  <c r="AD58" i="26"/>
  <c r="AD118" i="21"/>
  <c r="AB58" i="11"/>
  <c r="AB118" s="1"/>
  <c r="AB118" i="21"/>
  <c r="Z58" i="11"/>
  <c r="Z118" s="1"/>
  <c r="Z118" i="21"/>
  <c r="X58" i="11"/>
  <c r="X118" s="1"/>
  <c r="X118" i="21"/>
  <c r="V58" i="11"/>
  <c r="V118" s="1"/>
  <c r="V118" i="21"/>
  <c r="Z215" i="2" s="1"/>
  <c r="T58" i="11"/>
  <c r="T118" s="1"/>
  <c r="T118" i="21"/>
  <c r="R58" i="11"/>
  <c r="R118" s="1"/>
  <c r="R118" i="21"/>
  <c r="P58" i="11"/>
  <c r="P118" s="1"/>
  <c r="P118" i="21"/>
  <c r="N58" i="11"/>
  <c r="N118" s="1"/>
  <c r="N118" i="21"/>
  <c r="L58" i="11"/>
  <c r="L118" s="1"/>
  <c r="L118" i="21"/>
  <c r="N215" i="2" s="1"/>
  <c r="J58" i="11"/>
  <c r="J118" s="1"/>
  <c r="J118" i="21"/>
  <c r="H58" i="11"/>
  <c r="H118" s="1"/>
  <c r="H118" i="21"/>
  <c r="F58" i="11"/>
  <c r="F118" s="1"/>
  <c r="F118" i="21"/>
  <c r="D58" i="11"/>
  <c r="D118" s="1"/>
  <c r="D118" i="21"/>
  <c r="AZ57" i="11"/>
  <c r="AZ57" i="26"/>
  <c r="AF57" i="11"/>
  <c r="AF57" i="26"/>
  <c r="AD57" i="11"/>
  <c r="AD57" i="26"/>
  <c r="AZ56" i="11"/>
  <c r="AZ56" i="26"/>
  <c r="AF56" i="11"/>
  <c r="AF56" i="26"/>
  <c r="AD56" i="11"/>
  <c r="AD56" i="26"/>
  <c r="AZ55" i="11"/>
  <c r="AZ55" i="26"/>
  <c r="AF55" i="11"/>
  <c r="AF55" i="26"/>
  <c r="AD55" i="11"/>
  <c r="AD55" i="26"/>
  <c r="AZ54" i="11"/>
  <c r="AZ54" i="26"/>
  <c r="AF54" i="11"/>
  <c r="AF54" i="26"/>
  <c r="AD54" i="11"/>
  <c r="AD54" i="26"/>
  <c r="AZ53" i="11"/>
  <c r="AZ117" s="1"/>
  <c r="AZ53" i="26"/>
  <c r="AZ117" i="21"/>
  <c r="BJ214" i="2" s="1"/>
  <c r="AX53" i="11"/>
  <c r="AX117" s="1"/>
  <c r="AX117" i="21"/>
  <c r="AV53" i="11"/>
  <c r="AV117" s="1"/>
  <c r="AV117" i="21"/>
  <c r="AT53" i="11"/>
  <c r="AT117" s="1"/>
  <c r="AT117" i="21"/>
  <c r="AR53" i="11"/>
  <c r="AR117" s="1"/>
  <c r="AR117" i="21"/>
  <c r="AP53" i="11"/>
  <c r="AP117" s="1"/>
  <c r="AP117" i="21"/>
  <c r="AX214" i="2" s="1"/>
  <c r="AN53" i="11"/>
  <c r="AN117" s="1"/>
  <c r="AN117" i="21"/>
  <c r="AL53" i="11"/>
  <c r="AL117" s="1"/>
  <c r="AL117" i="21"/>
  <c r="AJ53" i="11"/>
  <c r="AJ117" s="1"/>
  <c r="AJ117" i="21"/>
  <c r="AH53" i="11"/>
  <c r="AH117" s="1"/>
  <c r="AH117" i="21"/>
  <c r="AF53" i="11"/>
  <c r="AF53" i="26"/>
  <c r="AF117" i="21"/>
  <c r="AL214" i="2" s="1"/>
  <c r="AD53" i="11"/>
  <c r="AD117" s="1"/>
  <c r="AD53" i="26"/>
  <c r="AD117" i="21"/>
  <c r="AB53" i="11"/>
  <c r="AB117" s="1"/>
  <c r="AB117" i="21"/>
  <c r="Z53" i="11"/>
  <c r="Z117" s="1"/>
  <c r="Z117" i="21"/>
  <c r="X53" i="11"/>
  <c r="X117" s="1"/>
  <c r="X117" i="21"/>
  <c r="V53" i="11"/>
  <c r="V117" s="1"/>
  <c r="V117" i="21"/>
  <c r="Z214" i="2" s="1"/>
  <c r="T53" i="11"/>
  <c r="T117" s="1"/>
  <c r="T117" i="21"/>
  <c r="R53" i="11"/>
  <c r="R117" s="1"/>
  <c r="R117" i="21"/>
  <c r="P53" i="11"/>
  <c r="P117" s="1"/>
  <c r="P117" i="21"/>
  <c r="N53" i="11"/>
  <c r="N117" s="1"/>
  <c r="N117" i="21"/>
  <c r="L53" i="11"/>
  <c r="L117" s="1"/>
  <c r="L117" i="21"/>
  <c r="N214" i="2" s="1"/>
  <c r="J53" i="11"/>
  <c r="J117" s="1"/>
  <c r="J117" i="21"/>
  <c r="H53" i="11"/>
  <c r="H117" s="1"/>
  <c r="H117" i="21"/>
  <c r="F53" i="11"/>
  <c r="F117" s="1"/>
  <c r="F117" i="21"/>
  <c r="D53" i="11"/>
  <c r="D117" s="1"/>
  <c r="D117" i="21"/>
  <c r="AZ52" i="11"/>
  <c r="AZ52" i="26"/>
  <c r="AF52" i="11"/>
  <c r="AF52" i="26"/>
  <c r="AD52" i="11"/>
  <c r="AD52" i="26"/>
  <c r="AZ51" i="11"/>
  <c r="AZ51" i="26"/>
  <c r="AF51" i="11"/>
  <c r="AF51" i="26"/>
  <c r="AD51" i="11"/>
  <c r="AD51" i="26"/>
  <c r="AZ50" i="11"/>
  <c r="AZ50" i="26"/>
  <c r="AF50" i="11"/>
  <c r="AF50" i="26"/>
  <c r="AD50" i="11"/>
  <c r="AD50" i="26"/>
  <c r="AZ49" i="11"/>
  <c r="AZ49" i="26"/>
  <c r="AF49" i="11"/>
  <c r="AF49" i="26"/>
  <c r="AD49" i="11"/>
  <c r="AD49" i="26"/>
  <c r="AZ48" i="11"/>
  <c r="AZ116" s="1"/>
  <c r="AZ48" i="26"/>
  <c r="AZ116" i="21"/>
  <c r="BJ213" i="2" s="1"/>
  <c r="AX48" i="11"/>
  <c r="AX116" s="1"/>
  <c r="AX116" i="21"/>
  <c r="AV48" i="11"/>
  <c r="AV116" s="1"/>
  <c r="AV116" i="21"/>
  <c r="AT48" i="11"/>
  <c r="AT116" s="1"/>
  <c r="AT116" i="21"/>
  <c r="AR48" i="11"/>
  <c r="AR116" s="1"/>
  <c r="AR116" i="21"/>
  <c r="AP48" i="11"/>
  <c r="AP116" s="1"/>
  <c r="AP116" i="21"/>
  <c r="AX213" i="2" s="1"/>
  <c r="AN48" i="11"/>
  <c r="AN116" s="1"/>
  <c r="AN116" i="21"/>
  <c r="AL48" i="11"/>
  <c r="AL116" s="1"/>
  <c r="AL116" i="21"/>
  <c r="AJ48" i="11"/>
  <c r="AJ116" s="1"/>
  <c r="AJ116" i="21"/>
  <c r="AH48" i="11"/>
  <c r="AH116" s="1"/>
  <c r="AH116" i="21"/>
  <c r="AF48" i="11"/>
  <c r="AF48" i="26"/>
  <c r="AF116" i="21"/>
  <c r="AL213" i="2" s="1"/>
  <c r="AD48" i="11"/>
  <c r="AD116" s="1"/>
  <c r="AD48" i="26"/>
  <c r="AD116" i="21"/>
  <c r="AB48" i="11"/>
  <c r="AB116" s="1"/>
  <c r="AB116" i="21"/>
  <c r="Z48" i="11"/>
  <c r="Z116" s="1"/>
  <c r="Z116" i="21"/>
  <c r="X48" i="11"/>
  <c r="X116" s="1"/>
  <c r="X116" i="21"/>
  <c r="V48" i="11"/>
  <c r="V116" s="1"/>
  <c r="V116" i="21"/>
  <c r="Z213" i="2" s="1"/>
  <c r="T48" i="11"/>
  <c r="T116" s="1"/>
  <c r="T116" i="21"/>
  <c r="R48" i="11"/>
  <c r="R116" s="1"/>
  <c r="R116" i="21"/>
  <c r="P48" i="11"/>
  <c r="P116" s="1"/>
  <c r="P116" i="21"/>
  <c r="N48" i="11"/>
  <c r="N116" s="1"/>
  <c r="N116" i="21"/>
  <c r="L48" i="11"/>
  <c r="L116" s="1"/>
  <c r="L116" i="21"/>
  <c r="N213" i="2" s="1"/>
  <c r="J48" i="11"/>
  <c r="J116" s="1"/>
  <c r="J116" i="21"/>
  <c r="H48" i="11"/>
  <c r="H116" s="1"/>
  <c r="H116" i="21"/>
  <c r="F48" i="11"/>
  <c r="F116" s="1"/>
  <c r="F116" i="21"/>
  <c r="D48" i="11"/>
  <c r="D116" s="1"/>
  <c r="D116" i="21"/>
  <c r="AZ47" i="11"/>
  <c r="AZ47" i="26"/>
  <c r="AF47" i="11"/>
  <c r="AF47" i="26"/>
  <c r="AD47" i="11"/>
  <c r="AD47" i="26"/>
  <c r="AZ46" i="11"/>
  <c r="AZ46" i="26"/>
  <c r="AF46" i="11"/>
  <c r="AF46" i="26"/>
  <c r="AD46" i="11"/>
  <c r="AD46" i="26"/>
  <c r="AZ45" i="11"/>
  <c r="AZ45" i="26"/>
  <c r="AF45" i="11"/>
  <c r="AF45" i="26"/>
  <c r="AD45" i="11"/>
  <c r="AD45" i="26"/>
  <c r="AZ44" i="11"/>
  <c r="AZ44" i="26"/>
  <c r="AF44" i="11"/>
  <c r="AF44" i="26"/>
  <c r="AD44" i="11"/>
  <c r="AD44" i="26"/>
  <c r="AZ43" i="11"/>
  <c r="AZ115" s="1"/>
  <c r="AZ43" i="26"/>
  <c r="AZ115" i="21"/>
  <c r="BJ212" i="2" s="1"/>
  <c r="AX43" i="11"/>
  <c r="AX115" s="1"/>
  <c r="AX115" i="21"/>
  <c r="AV43" i="11"/>
  <c r="AV115" s="1"/>
  <c r="AV115" i="21"/>
  <c r="AT43" i="11"/>
  <c r="AT115" s="1"/>
  <c r="AT115" i="21"/>
  <c r="AR43" i="11"/>
  <c r="AR115" s="1"/>
  <c r="AR115" i="21"/>
  <c r="AP43" i="11"/>
  <c r="AP115" s="1"/>
  <c r="AP115" i="21"/>
  <c r="AX212" i="2" s="1"/>
  <c r="AN43" i="11"/>
  <c r="AN115" s="1"/>
  <c r="AN115" i="21"/>
  <c r="AL43" i="11"/>
  <c r="AL115" s="1"/>
  <c r="AL115" i="21"/>
  <c r="AJ43" i="11"/>
  <c r="AJ115" s="1"/>
  <c r="AJ115" i="21"/>
  <c r="AH43" i="11"/>
  <c r="AH115" s="1"/>
  <c r="AH115" i="21"/>
  <c r="AF43" i="11"/>
  <c r="AF43" i="26"/>
  <c r="AF115" i="21"/>
  <c r="AL212" i="2" s="1"/>
  <c r="AD43" i="11"/>
  <c r="AD115" s="1"/>
  <c r="AD43" i="26"/>
  <c r="AD115" i="21"/>
  <c r="AB43" i="11"/>
  <c r="AB115" s="1"/>
  <c r="AB115" i="21"/>
  <c r="Z43" i="11"/>
  <c r="Z115" s="1"/>
  <c r="Z115" i="21"/>
  <c r="X43" i="11"/>
  <c r="X115" s="1"/>
  <c r="X115" i="21"/>
  <c r="V43" i="11"/>
  <c r="V115" s="1"/>
  <c r="V115" i="21"/>
  <c r="Z212" i="2" s="1"/>
  <c r="T43" i="11"/>
  <c r="T115" s="1"/>
  <c r="T115" i="21"/>
  <c r="R43" i="11"/>
  <c r="R115" s="1"/>
  <c r="R115" i="21"/>
  <c r="P43" i="11"/>
  <c r="P115" s="1"/>
  <c r="P115" i="21"/>
  <c r="N43" i="11"/>
  <c r="N115" s="1"/>
  <c r="N115" i="21"/>
  <c r="L43" i="11"/>
  <c r="L115" s="1"/>
  <c r="L115" i="21"/>
  <c r="N212" i="2" s="1"/>
  <c r="J43" i="11"/>
  <c r="J115" s="1"/>
  <c r="J115" i="21"/>
  <c r="H43" i="11"/>
  <c r="H115" s="1"/>
  <c r="H115" i="21"/>
  <c r="F43" i="11"/>
  <c r="F115" s="1"/>
  <c r="F115" i="21"/>
  <c r="D43" i="11"/>
  <c r="D115" s="1"/>
  <c r="D115" i="21"/>
  <c r="AZ42" i="11"/>
  <c r="AZ42" i="26"/>
  <c r="AF42" i="11"/>
  <c r="AF42" i="26"/>
  <c r="AD42" i="11"/>
  <c r="AD42" i="26"/>
  <c r="AZ41" i="11"/>
  <c r="AZ41" i="26"/>
  <c r="AF41" i="11"/>
  <c r="AF41" i="26"/>
  <c r="AD41" i="11"/>
  <c r="AD41" i="26"/>
  <c r="AZ40" i="11"/>
  <c r="AZ40" i="26"/>
  <c r="AF40" i="11"/>
  <c r="AF40" i="26"/>
  <c r="AD40" i="11"/>
  <c r="AD40" i="26"/>
  <c r="AZ39" i="11"/>
  <c r="AZ39" i="26"/>
  <c r="AF39" i="11"/>
  <c r="AF39" i="26"/>
  <c r="AD39" i="11"/>
  <c r="AD39" i="26"/>
  <c r="AZ38" i="11"/>
  <c r="AZ114" s="1"/>
  <c r="AZ38" i="26"/>
  <c r="AZ114" i="21"/>
  <c r="BJ211" i="2" s="1"/>
  <c r="AX38" i="11"/>
  <c r="AX114" s="1"/>
  <c r="AX114" i="21"/>
  <c r="AV38" i="11"/>
  <c r="AV114" s="1"/>
  <c r="AV114" i="21"/>
  <c r="AT38" i="11"/>
  <c r="AT114" s="1"/>
  <c r="AT114" i="21"/>
  <c r="AR38" i="11"/>
  <c r="AR114" s="1"/>
  <c r="AR114" i="21"/>
  <c r="AP38" i="11"/>
  <c r="AP114" s="1"/>
  <c r="AP114" i="21"/>
  <c r="AX211" i="2" s="1"/>
  <c r="AN38" i="11"/>
  <c r="AN114" s="1"/>
  <c r="AN114" i="21"/>
  <c r="AL38" i="11"/>
  <c r="AL114" s="1"/>
  <c r="AL114" i="21"/>
  <c r="AJ38" i="11"/>
  <c r="AJ114" s="1"/>
  <c r="AJ114" i="21"/>
  <c r="AH38" i="11"/>
  <c r="AH114" s="1"/>
  <c r="AH114" i="21"/>
  <c r="AF38" i="11"/>
  <c r="AF38" i="26"/>
  <c r="AF114" i="21"/>
  <c r="AL211" i="2" s="1"/>
  <c r="AD38" i="11"/>
  <c r="AD114" s="1"/>
  <c r="AD38" i="26"/>
  <c r="AD114" i="21"/>
  <c r="AB38" i="11"/>
  <c r="AB114" s="1"/>
  <c r="AB114" i="21"/>
  <c r="Z38" i="11"/>
  <c r="Z114" s="1"/>
  <c r="Z114" i="21"/>
  <c r="X38" i="11"/>
  <c r="X114" s="1"/>
  <c r="X114" i="21"/>
  <c r="V38" i="11"/>
  <c r="V114" s="1"/>
  <c r="V114" i="21"/>
  <c r="Z211" i="2" s="1"/>
  <c r="T38" i="11"/>
  <c r="T114" s="1"/>
  <c r="T114" i="21"/>
  <c r="R38" i="11"/>
  <c r="R114" s="1"/>
  <c r="R114" i="21"/>
  <c r="P38" i="11"/>
  <c r="P114" s="1"/>
  <c r="P114" i="21"/>
  <c r="N38" i="11"/>
  <c r="N114" s="1"/>
  <c r="N114" i="21"/>
  <c r="L38" i="11"/>
  <c r="L114" s="1"/>
  <c r="L114" i="21"/>
  <c r="N211" i="2" s="1"/>
  <c r="J38" i="11"/>
  <c r="J114" s="1"/>
  <c r="J114" i="21"/>
  <c r="H38" i="11"/>
  <c r="H114" s="1"/>
  <c r="H114" i="21"/>
  <c r="F38" i="11"/>
  <c r="F114" s="1"/>
  <c r="F114" i="21"/>
  <c r="D38" i="11"/>
  <c r="D114" s="1"/>
  <c r="D114" i="21"/>
  <c r="AZ37" i="11"/>
  <c r="AZ37" i="26"/>
  <c r="AF37" i="11"/>
  <c r="AF37" i="26"/>
  <c r="AD37" i="11"/>
  <c r="AD37" i="26"/>
  <c r="AZ36" i="11"/>
  <c r="AZ36" i="26"/>
  <c r="AF36" i="11"/>
  <c r="AF36" i="26"/>
  <c r="AD36" i="11"/>
  <c r="AD36" i="26"/>
  <c r="AZ35" i="11"/>
  <c r="AZ35" i="26"/>
  <c r="AF35" i="11"/>
  <c r="AF35" i="26"/>
  <c r="AD35" i="11"/>
  <c r="AD35" i="26"/>
  <c r="AZ34" i="11"/>
  <c r="AZ34" i="26"/>
  <c r="AF34" i="11"/>
  <c r="AF34" i="26"/>
  <c r="AD34" i="11"/>
  <c r="AD34" i="26"/>
  <c r="AZ33" i="11"/>
  <c r="AZ113" s="1"/>
  <c r="AZ33" i="26"/>
  <c r="AZ113" i="21"/>
  <c r="BJ210" i="2" s="1"/>
  <c r="AX33" i="11"/>
  <c r="AX113" s="1"/>
  <c r="AX113" i="21"/>
  <c r="AV33" i="11"/>
  <c r="AV113" s="1"/>
  <c r="AV113" i="21"/>
  <c r="AT33" i="11"/>
  <c r="AT113" s="1"/>
  <c r="AT113" i="21"/>
  <c r="AR33" i="11"/>
  <c r="AR113" s="1"/>
  <c r="AR113" i="21"/>
  <c r="AP33" i="11"/>
  <c r="AP113" s="1"/>
  <c r="AP113" i="21"/>
  <c r="AX210" i="2" s="1"/>
  <c r="AN33" i="11"/>
  <c r="AN113" s="1"/>
  <c r="AN113" i="21"/>
  <c r="AL33" i="11"/>
  <c r="AL113" s="1"/>
  <c r="AL113" i="21"/>
  <c r="AJ33" i="11"/>
  <c r="AJ113" s="1"/>
  <c r="AJ113" i="21"/>
  <c r="AH33" i="11"/>
  <c r="AH113" s="1"/>
  <c r="AH113" i="21"/>
  <c r="AF33" i="11"/>
  <c r="AF33" i="26"/>
  <c r="AF113" i="21"/>
  <c r="AL210" i="2" s="1"/>
  <c r="AD33" i="11"/>
  <c r="AD113" s="1"/>
  <c r="AD33" i="26"/>
  <c r="AD113" i="21"/>
  <c r="AB33" i="11"/>
  <c r="AB113" s="1"/>
  <c r="AB113" i="21"/>
  <c r="Z33" i="11"/>
  <c r="Z113" s="1"/>
  <c r="Z113" i="21"/>
  <c r="X33" i="11"/>
  <c r="X113" s="1"/>
  <c r="X113" i="21"/>
  <c r="V33" i="11"/>
  <c r="V113" s="1"/>
  <c r="V113" i="21"/>
  <c r="Z210" i="2" s="1"/>
  <c r="T33" i="11"/>
  <c r="T113" s="1"/>
  <c r="T113" i="21"/>
  <c r="R33" i="11"/>
  <c r="R113" s="1"/>
  <c r="R113" i="21"/>
  <c r="P33" i="11"/>
  <c r="P113" s="1"/>
  <c r="P113" i="21"/>
  <c r="N33" i="11"/>
  <c r="N113" s="1"/>
  <c r="N113" i="21"/>
  <c r="L33" i="11"/>
  <c r="L113" s="1"/>
  <c r="L113" i="21"/>
  <c r="N210" i="2" s="1"/>
  <c r="J33" i="11"/>
  <c r="J113" s="1"/>
  <c r="J113" i="21"/>
  <c r="H33" i="11"/>
  <c r="H113" s="1"/>
  <c r="H113" i="21"/>
  <c r="F33" i="11"/>
  <c r="F113" s="1"/>
  <c r="F113" i="21"/>
  <c r="D33" i="11"/>
  <c r="D113" s="1"/>
  <c r="D113" i="21"/>
  <c r="AZ32" i="11"/>
  <c r="AZ32" i="26"/>
  <c r="AF32" i="11"/>
  <c r="AF32" i="26"/>
  <c r="AD32" i="11"/>
  <c r="AD32" i="26"/>
  <c r="AZ31" i="11"/>
  <c r="AZ31" i="26"/>
  <c r="AF31" i="11"/>
  <c r="AF31" i="26"/>
  <c r="AD31" i="11"/>
  <c r="AD31" i="26"/>
  <c r="AZ30" i="11"/>
  <c r="AZ30" i="26"/>
  <c r="AF30" i="11"/>
  <c r="AF30" i="26"/>
  <c r="AD30" i="11"/>
  <c r="AD30" i="26"/>
  <c r="AZ29" i="11"/>
  <c r="AZ29" i="26"/>
  <c r="AF29" i="11"/>
  <c r="AF29" i="26"/>
  <c r="AD29" i="11"/>
  <c r="AD29" i="26"/>
  <c r="AZ28" i="11"/>
  <c r="AZ112" s="1"/>
  <c r="AZ28" i="26"/>
  <c r="AZ112" i="21"/>
  <c r="BJ209" i="2" s="1"/>
  <c r="AX28" i="11"/>
  <c r="AX112" s="1"/>
  <c r="AX112" i="21"/>
  <c r="AV28" i="11"/>
  <c r="AV112" s="1"/>
  <c r="AV112" i="21"/>
  <c r="AT28" i="11"/>
  <c r="AT112" s="1"/>
  <c r="AT112" i="21"/>
  <c r="AR28" i="11"/>
  <c r="AR112" s="1"/>
  <c r="AR112" i="21"/>
  <c r="AP28" i="11"/>
  <c r="AP112" s="1"/>
  <c r="AP112" i="21"/>
  <c r="AX209" i="2" s="1"/>
  <c r="AN28" i="11"/>
  <c r="AN112" s="1"/>
  <c r="AN112" i="21"/>
  <c r="AL28" i="11"/>
  <c r="AL112" s="1"/>
  <c r="AL112" i="21"/>
  <c r="AJ28" i="11"/>
  <c r="AJ112" s="1"/>
  <c r="AJ112" i="21"/>
  <c r="AH28" i="11"/>
  <c r="AH112" s="1"/>
  <c r="AH112" i="21"/>
  <c r="AF28" i="11"/>
  <c r="AF28" i="26"/>
  <c r="AF112" i="21"/>
  <c r="AL209" i="2" s="1"/>
  <c r="AD28" i="11"/>
  <c r="AD112" s="1"/>
  <c r="AD28" i="26"/>
  <c r="AD112" i="21"/>
  <c r="AB28" i="11"/>
  <c r="AB112" s="1"/>
  <c r="AB112" i="21"/>
  <c r="Z28" i="11"/>
  <c r="Z112" s="1"/>
  <c r="Z112" i="21"/>
  <c r="X28" i="11"/>
  <c r="X112" s="1"/>
  <c r="X112" i="21"/>
  <c r="V28" i="11"/>
  <c r="V112" s="1"/>
  <c r="V112" i="21"/>
  <c r="Z209" i="2" s="1"/>
  <c r="T28" i="11"/>
  <c r="T112" s="1"/>
  <c r="T112" i="21"/>
  <c r="R28" i="11"/>
  <c r="R112" s="1"/>
  <c r="R112" i="21"/>
  <c r="P28" i="11"/>
  <c r="P112" s="1"/>
  <c r="P112" i="21"/>
  <c r="N28" i="11"/>
  <c r="N112" s="1"/>
  <c r="N112" i="21"/>
  <c r="L28" i="11"/>
  <c r="L112" s="1"/>
  <c r="L112" i="21"/>
  <c r="N209" i="2" s="1"/>
  <c r="J28" i="11"/>
  <c r="J112" s="1"/>
  <c r="J112" i="21"/>
  <c r="H28" i="11"/>
  <c r="H112" s="1"/>
  <c r="H112" i="21"/>
  <c r="F28" i="11"/>
  <c r="F112" s="1"/>
  <c r="F112" i="21"/>
  <c r="D28" i="11"/>
  <c r="D112" s="1"/>
  <c r="D112" i="21"/>
  <c r="AZ27" i="11"/>
  <c r="AZ27" i="26"/>
  <c r="AF27" i="11"/>
  <c r="AF27" i="26"/>
  <c r="AD27" i="11"/>
  <c r="AD27" i="26"/>
  <c r="AZ26" i="11"/>
  <c r="AZ26" i="26"/>
  <c r="AF26" i="11"/>
  <c r="AF26" i="26"/>
  <c r="AD26" i="11"/>
  <c r="AD26" i="26"/>
  <c r="AZ25" i="11"/>
  <c r="AZ25" i="26"/>
  <c r="AF25" i="11"/>
  <c r="AF25" i="26"/>
  <c r="AD25" i="11"/>
  <c r="AD25" i="26"/>
  <c r="AZ24" i="11"/>
  <c r="AZ24" i="26"/>
  <c r="AF24" i="11"/>
  <c r="AF24" i="26"/>
  <c r="AD24" i="11"/>
  <c r="AD24" i="26"/>
  <c r="AZ23" i="11"/>
  <c r="AZ111" s="1"/>
  <c r="AZ23" i="26"/>
  <c r="AZ111" i="21"/>
  <c r="BJ208" i="2" s="1"/>
  <c r="AX23" i="11"/>
  <c r="AX111" s="1"/>
  <c r="AX111" i="21"/>
  <c r="AV23" i="11"/>
  <c r="AV111" s="1"/>
  <c r="AV111" i="21"/>
  <c r="AT23" i="11"/>
  <c r="AT111" s="1"/>
  <c r="AT111" i="21"/>
  <c r="AR23" i="11"/>
  <c r="AR111" s="1"/>
  <c r="AR111" i="21"/>
  <c r="AP23" i="11"/>
  <c r="AP111" s="1"/>
  <c r="AP111" i="21"/>
  <c r="AX208" i="2" s="1"/>
  <c r="AN23" i="11"/>
  <c r="AN111" s="1"/>
  <c r="AN111" i="21"/>
  <c r="AL23" i="11"/>
  <c r="AL111" s="1"/>
  <c r="AL111" i="21"/>
  <c r="AJ23" i="11"/>
  <c r="AJ111" s="1"/>
  <c r="AJ111" i="21"/>
  <c r="AH23" i="11"/>
  <c r="AH111" s="1"/>
  <c r="AH111" i="21"/>
  <c r="AF23" i="11"/>
  <c r="AF23" i="26"/>
  <c r="AF111" i="21"/>
  <c r="AL208" i="2" s="1"/>
  <c r="AD23" i="11"/>
  <c r="AD111" s="1"/>
  <c r="AD23" i="26"/>
  <c r="AD111" i="21"/>
  <c r="AB23" i="11"/>
  <c r="AB111" s="1"/>
  <c r="AB111" i="21"/>
  <c r="Z23" i="11"/>
  <c r="Z111" s="1"/>
  <c r="Z111" i="21"/>
  <c r="X23" i="11"/>
  <c r="X111" s="1"/>
  <c r="X111" i="21"/>
  <c r="V23" i="11"/>
  <c r="V111" s="1"/>
  <c r="V111" i="21"/>
  <c r="Z208" i="2" s="1"/>
  <c r="T23" i="11"/>
  <c r="T111" s="1"/>
  <c r="T111" i="21"/>
  <c r="R23" i="11"/>
  <c r="R111" s="1"/>
  <c r="R111" i="21"/>
  <c r="P23" i="11"/>
  <c r="P111" s="1"/>
  <c r="P111" i="21"/>
  <c r="N23" i="11"/>
  <c r="N111" s="1"/>
  <c r="N111" i="21"/>
  <c r="L23" i="11"/>
  <c r="L111" s="1"/>
  <c r="L111" i="21"/>
  <c r="N208" i="2" s="1"/>
  <c r="J23" i="11"/>
  <c r="J111" s="1"/>
  <c r="J111" i="21"/>
  <c r="H23" i="11"/>
  <c r="H111" s="1"/>
  <c r="H111" i="21"/>
  <c r="F23" i="11"/>
  <c r="F111" s="1"/>
  <c r="F111" i="21"/>
  <c r="D23" i="11"/>
  <c r="D111" s="1"/>
  <c r="D111" i="21"/>
  <c r="AZ22" i="11"/>
  <c r="AZ22" i="26"/>
  <c r="AF22" i="11"/>
  <c r="AF22" i="26"/>
  <c r="AD22" i="11"/>
  <c r="AD22" i="26"/>
  <c r="AZ21" i="11"/>
  <c r="AZ21" i="26"/>
  <c r="AF21" i="11"/>
  <c r="AF21" i="26"/>
  <c r="AD21" i="11"/>
  <c r="AD21" i="26"/>
  <c r="AZ20" i="11"/>
  <c r="AZ20" i="26"/>
  <c r="AF20" i="11"/>
  <c r="AF20" i="26"/>
  <c r="AD20" i="11"/>
  <c r="AD20" i="26"/>
  <c r="AZ19" i="11"/>
  <c r="AZ19" i="26"/>
  <c r="AF19" i="11"/>
  <c r="AF19" i="26"/>
  <c r="AD19" i="11"/>
  <c r="AD19" i="26"/>
  <c r="AZ18" i="11"/>
  <c r="AZ10" i="38"/>
  <c r="AZ18" i="26"/>
  <c r="AZ110" i="21"/>
  <c r="AX18" i="11"/>
  <c r="AX10" i="38"/>
  <c r="AX110" i="21"/>
  <c r="AV18" i="11"/>
  <c r="AV110" s="1"/>
  <c r="AV10" i="38"/>
  <c r="AV110" i="21"/>
  <c r="AT18" i="11"/>
  <c r="AT10" i="38"/>
  <c r="AT110" i="21"/>
  <c r="AR18" i="11"/>
  <c r="AR110" s="1"/>
  <c r="AR10" i="38"/>
  <c r="AR110" i="21"/>
  <c r="AP18" i="11"/>
  <c r="AP10" i="38"/>
  <c r="AP110" i="21"/>
  <c r="AN18" i="11"/>
  <c r="AN110" s="1"/>
  <c r="AN10" i="38"/>
  <c r="AN110" i="21"/>
  <c r="AL18" i="11"/>
  <c r="AL10" i="38"/>
  <c r="AL110" i="21"/>
  <c r="AJ18" i="11"/>
  <c r="AJ110" s="1"/>
  <c r="AJ10" i="38"/>
  <c r="AJ110" i="21"/>
  <c r="AH18" i="11"/>
  <c r="AH10" i="38"/>
  <c r="AH110" i="21"/>
  <c r="AF18" i="11"/>
  <c r="AF10" i="38"/>
  <c r="AF18" i="26"/>
  <c r="AF110" i="21"/>
  <c r="AD18" i="11"/>
  <c r="AD10" i="38"/>
  <c r="AD18" i="26"/>
  <c r="AD110" i="21"/>
  <c r="AB18" i="11"/>
  <c r="AB110" i="21"/>
  <c r="Z18" i="11"/>
  <c r="Z110" i="21"/>
  <c r="X18" i="11"/>
  <c r="X110" i="21"/>
  <c r="V18" i="11"/>
  <c r="V110" i="21"/>
  <c r="Z207" i="2" s="1"/>
  <c r="T18" i="11"/>
  <c r="T110" i="21"/>
  <c r="R18" i="11"/>
  <c r="R110" i="21"/>
  <c r="P18" i="11"/>
  <c r="P110" i="21"/>
  <c r="N18" i="11"/>
  <c r="N110" i="21"/>
  <c r="L18" i="11"/>
  <c r="L110" i="21"/>
  <c r="N207" i="2" s="1"/>
  <c r="J18" i="11"/>
  <c r="J110" s="1"/>
  <c r="J110" i="21"/>
  <c r="H18" i="11"/>
  <c r="H110" s="1"/>
  <c r="H110" i="21"/>
  <c r="F18" i="11"/>
  <c r="F110" s="1"/>
  <c r="F110" i="21"/>
  <c r="D18" i="11"/>
  <c r="D110" s="1"/>
  <c r="D110" i="21"/>
  <c r="AZ17" i="11"/>
  <c r="AZ17" i="26"/>
  <c r="AX17" i="11"/>
  <c r="AX17" i="26"/>
  <c r="AV17" i="11"/>
  <c r="AV17" i="26"/>
  <c r="AT17" i="11"/>
  <c r="AT17" i="26"/>
  <c r="AR17" i="11"/>
  <c r="AR17" i="26"/>
  <c r="AP17" i="11"/>
  <c r="AP17" i="26"/>
  <c r="AN17" i="11"/>
  <c r="AN17" i="26"/>
  <c r="AL17" i="11"/>
  <c r="AL17" i="26"/>
  <c r="AJ17" i="11"/>
  <c r="AJ17" i="26"/>
  <c r="AH17" i="11"/>
  <c r="AH17" i="26"/>
  <c r="AF17" i="11"/>
  <c r="AF17" i="26"/>
  <c r="AD17" i="11"/>
  <c r="AD17" i="26"/>
  <c r="AZ16" i="11"/>
  <c r="AZ16" i="26"/>
  <c r="AX16" i="11"/>
  <c r="AX16" i="26"/>
  <c r="AV16" i="11"/>
  <c r="AV16" i="26"/>
  <c r="AT16" i="11"/>
  <c r="AT16" i="26"/>
  <c r="AR16" i="11"/>
  <c r="AR16" i="26"/>
  <c r="AP16" i="11"/>
  <c r="AP16" i="26"/>
  <c r="AN16" i="11"/>
  <c r="AN16" i="26"/>
  <c r="AL16" i="11"/>
  <c r="AL16" i="26"/>
  <c r="AJ16" i="11"/>
  <c r="AJ16" i="26"/>
  <c r="AH16" i="11"/>
  <c r="AH16" i="26"/>
  <c r="AF16" i="11"/>
  <c r="AF16" i="26"/>
  <c r="AD16" i="11"/>
  <c r="AD16" i="26"/>
  <c r="AZ15" i="11"/>
  <c r="AZ15" i="26"/>
  <c r="AX15" i="11"/>
  <c r="AX15" i="26"/>
  <c r="AV15" i="11"/>
  <c r="AV15" i="26"/>
  <c r="AE79" i="11"/>
  <c r="AE79" i="26"/>
  <c r="AY78" i="11"/>
  <c r="AY122" s="1"/>
  <c r="AY122" i="21"/>
  <c r="AW78" i="11"/>
  <c r="AW122" s="1"/>
  <c r="AW122" i="21"/>
  <c r="AU78" i="11"/>
  <c r="AU122" s="1"/>
  <c r="AU122" i="21"/>
  <c r="BD219" i="2" s="1"/>
  <c r="AS78" i="11"/>
  <c r="AS122" s="1"/>
  <c r="AS122" i="21"/>
  <c r="AQ78" i="11"/>
  <c r="AQ122" s="1"/>
  <c r="AQ122" i="21"/>
  <c r="AO78" i="11"/>
  <c r="AO122" s="1"/>
  <c r="AO122" i="21"/>
  <c r="AM78" i="11"/>
  <c r="AM122" s="1"/>
  <c r="AM122" i="21"/>
  <c r="AK78" i="11"/>
  <c r="AK122" s="1"/>
  <c r="AK122" i="21"/>
  <c r="AI78" i="11"/>
  <c r="AI122" s="1"/>
  <c r="AI122" i="21"/>
  <c r="AG78" i="11"/>
  <c r="AG122" s="1"/>
  <c r="AG122" i="21"/>
  <c r="AE78" i="11"/>
  <c r="AE78" i="26"/>
  <c r="AE122" i="21"/>
  <c r="AC78" i="11"/>
  <c r="AC122" s="1"/>
  <c r="AC122" i="21"/>
  <c r="AA78" i="11"/>
  <c r="AA122" s="1"/>
  <c r="AA122" i="21"/>
  <c r="AF219" i="2" s="1"/>
  <c r="Y78" i="11"/>
  <c r="Y122" s="1"/>
  <c r="Y122" i="21"/>
  <c r="W78" i="11"/>
  <c r="W122" s="1"/>
  <c r="W122" i="21"/>
  <c r="U78" i="11"/>
  <c r="U122" s="1"/>
  <c r="U122" i="21"/>
  <c r="S78" i="11"/>
  <c r="S122" s="1"/>
  <c r="S122" i="21"/>
  <c r="Q78" i="11"/>
  <c r="Q122" s="1"/>
  <c r="Q122" i="21"/>
  <c r="T219" i="2" s="1"/>
  <c r="O78" i="11"/>
  <c r="O122" s="1"/>
  <c r="O122" i="21"/>
  <c r="M78" i="11"/>
  <c r="M122" s="1"/>
  <c r="M122" i="21"/>
  <c r="K78" i="11"/>
  <c r="K122" s="1"/>
  <c r="K122" i="21"/>
  <c r="I78" i="11"/>
  <c r="I122" s="1"/>
  <c r="I122" i="21"/>
  <c r="G78" i="11"/>
  <c r="G122" s="1"/>
  <c r="G122" i="21"/>
  <c r="H219" i="2" s="1"/>
  <c r="E78" i="11"/>
  <c r="E122" s="1"/>
  <c r="E122" i="21"/>
  <c r="C78" i="11"/>
  <c r="C122" s="1"/>
  <c r="C122" i="21"/>
  <c r="AE77" i="11"/>
  <c r="AE77" i="26"/>
  <c r="AE76" i="11"/>
  <c r="AE76" i="26"/>
  <c r="AE75" i="11"/>
  <c r="AE75" i="26"/>
  <c r="AE74" i="11"/>
  <c r="AE74" i="26"/>
  <c r="AY73" i="11"/>
  <c r="AY121" s="1"/>
  <c r="AY121" i="21"/>
  <c r="AW73" i="11"/>
  <c r="AW121" s="1"/>
  <c r="AW121" i="21"/>
  <c r="AU73" i="11"/>
  <c r="AU121" s="1"/>
  <c r="AU121" i="21"/>
  <c r="AS73" i="11"/>
  <c r="AS121" s="1"/>
  <c r="AS121" i="21"/>
  <c r="AQ73" i="11"/>
  <c r="AQ121" s="1"/>
  <c r="AQ121" i="21"/>
  <c r="AO73" i="11"/>
  <c r="AO121" s="1"/>
  <c r="AO121" i="21"/>
  <c r="AM73" i="11"/>
  <c r="AM121" s="1"/>
  <c r="AM121" i="21"/>
  <c r="AK73" i="11"/>
  <c r="AK121" s="1"/>
  <c r="AK121" i="21"/>
  <c r="AI73" i="11"/>
  <c r="AI121" s="1"/>
  <c r="AI121" i="21"/>
  <c r="AG73" i="11"/>
  <c r="AG121" s="1"/>
  <c r="AG121" i="21"/>
  <c r="AE73" i="11"/>
  <c r="AE121" s="1"/>
  <c r="AE73" i="26"/>
  <c r="AE121" i="21"/>
  <c r="AC73" i="11"/>
  <c r="AC121" s="1"/>
  <c r="AC121" i="21"/>
  <c r="AA73" i="11"/>
  <c r="AA121" s="1"/>
  <c r="AA121" i="21"/>
  <c r="AF218" i="2" s="1"/>
  <c r="Y73" i="11"/>
  <c r="Y121" s="1"/>
  <c r="Y121" i="21"/>
  <c r="W73" i="11"/>
  <c r="W121" s="1"/>
  <c r="W121" i="21"/>
  <c r="U73" i="11"/>
  <c r="U121" s="1"/>
  <c r="U121" i="21"/>
  <c r="S73" i="11"/>
  <c r="S121" s="1"/>
  <c r="S121" i="21"/>
  <c r="Q73" i="11"/>
  <c r="Q121" s="1"/>
  <c r="Q121" i="21"/>
  <c r="T218" i="2" s="1"/>
  <c r="O73" i="11"/>
  <c r="O121" s="1"/>
  <c r="O121" i="21"/>
  <c r="M73" i="11"/>
  <c r="M121" s="1"/>
  <c r="M121" i="21"/>
  <c r="K73" i="11"/>
  <c r="K121" s="1"/>
  <c r="K121" i="21"/>
  <c r="I73" i="11"/>
  <c r="I121" s="1"/>
  <c r="I121" i="21"/>
  <c r="G73" i="11"/>
  <c r="G121" s="1"/>
  <c r="G121" i="21"/>
  <c r="H218" i="2" s="1"/>
  <c r="E73" i="11"/>
  <c r="E121" s="1"/>
  <c r="E121" i="21"/>
  <c r="C73" i="11"/>
  <c r="C121" s="1"/>
  <c r="C121" i="21"/>
  <c r="AE72" i="11"/>
  <c r="AE72" i="26"/>
  <c r="AE71" i="11"/>
  <c r="AE71" i="26"/>
  <c r="AE70" i="11"/>
  <c r="AE70" i="26"/>
  <c r="AE69" i="11"/>
  <c r="AE69" i="26"/>
  <c r="AY68" i="11"/>
  <c r="AY120" s="1"/>
  <c r="AY120" i="21"/>
  <c r="AW68" i="11"/>
  <c r="AW120" s="1"/>
  <c r="AW120" i="21"/>
  <c r="AU68" i="11"/>
  <c r="AU120" s="1"/>
  <c r="AU120" i="21"/>
  <c r="AS68" i="11"/>
  <c r="AS120" s="1"/>
  <c r="AS120" i="21"/>
  <c r="AQ68" i="11"/>
  <c r="AQ120" s="1"/>
  <c r="AQ120" i="21"/>
  <c r="AO68" i="11"/>
  <c r="AO120" s="1"/>
  <c r="AO120" i="21"/>
  <c r="AM68" i="11"/>
  <c r="AM120" s="1"/>
  <c r="AM120" i="21"/>
  <c r="AK68" i="11"/>
  <c r="AK120" s="1"/>
  <c r="AK120" i="21"/>
  <c r="AI68" i="11"/>
  <c r="AI120" s="1"/>
  <c r="AI120" i="21"/>
  <c r="AG68" i="11"/>
  <c r="AG120" s="1"/>
  <c r="AG120" i="21"/>
  <c r="AE68" i="11"/>
  <c r="AE120" s="1"/>
  <c r="AE68" i="26"/>
  <c r="AE120" i="21"/>
  <c r="AE25" i="38" s="1"/>
  <c r="AC68" i="11"/>
  <c r="AC120" s="1"/>
  <c r="AC120" i="21"/>
  <c r="AC25" i="38" s="1"/>
  <c r="AA68" i="11"/>
  <c r="AA120" s="1"/>
  <c r="AA120" i="21"/>
  <c r="Y68" i="11"/>
  <c r="Y120" s="1"/>
  <c r="Y120" i="21"/>
  <c r="Y25" i="38" s="1"/>
  <c r="W68" i="11"/>
  <c r="W120" s="1"/>
  <c r="W120" i="21"/>
  <c r="W25" i="38" s="1"/>
  <c r="U68" i="11"/>
  <c r="U120" s="1"/>
  <c r="U120" i="21"/>
  <c r="U25" i="38" s="1"/>
  <c r="S68" i="11"/>
  <c r="S120" s="1"/>
  <c r="S120" i="21"/>
  <c r="S25" i="38" s="1"/>
  <c r="Q68" i="11"/>
  <c r="Q120" s="1"/>
  <c r="Q120" i="21"/>
  <c r="O68" i="11"/>
  <c r="O120" s="1"/>
  <c r="O120" i="21"/>
  <c r="O25" i="38" s="1"/>
  <c r="M68" i="11"/>
  <c r="M120" s="1"/>
  <c r="M120" i="21"/>
  <c r="M25" i="38" s="1"/>
  <c r="K68" i="11"/>
  <c r="K120" s="1"/>
  <c r="K120" i="21"/>
  <c r="I68" i="11"/>
  <c r="I120" s="1"/>
  <c r="I120" i="21"/>
  <c r="G68" i="11"/>
  <c r="G120" s="1"/>
  <c r="G120" i="21"/>
  <c r="H217" i="2" s="1"/>
  <c r="E68" i="11"/>
  <c r="E120" s="1"/>
  <c r="E120" i="21"/>
  <c r="C68" i="11"/>
  <c r="C120" s="1"/>
  <c r="C120" i="21"/>
  <c r="AE67" i="11"/>
  <c r="AE67" i="26"/>
  <c r="AE66" i="11"/>
  <c r="AE66" i="26"/>
  <c r="AE65" i="11"/>
  <c r="AE65" i="26"/>
  <c r="AE64" i="11"/>
  <c r="AE64" i="26"/>
  <c r="AY63" i="11"/>
  <c r="AY119" s="1"/>
  <c r="AY119" i="21"/>
  <c r="AW63" i="11"/>
  <c r="AW119" s="1"/>
  <c r="AW119" i="21"/>
  <c r="AU63" i="11"/>
  <c r="AU119" s="1"/>
  <c r="AU119" i="21"/>
  <c r="AS63" i="11"/>
  <c r="AS119" s="1"/>
  <c r="AS119" i="21"/>
  <c r="AQ63" i="11"/>
  <c r="AQ119" s="1"/>
  <c r="AQ119" i="21"/>
  <c r="AO63" i="11"/>
  <c r="AO119" s="1"/>
  <c r="AO119" i="21"/>
  <c r="AM63" i="11"/>
  <c r="AM119" s="1"/>
  <c r="AM119" i="21"/>
  <c r="AK63" i="11"/>
  <c r="AK119" s="1"/>
  <c r="AK119" i="21"/>
  <c r="AI63" i="11"/>
  <c r="AI119" s="1"/>
  <c r="AI119" i="21"/>
  <c r="AG63" i="11"/>
  <c r="AG119" s="1"/>
  <c r="AG119" i="21"/>
  <c r="AE63" i="11"/>
  <c r="AE119" s="1"/>
  <c r="AE63" i="26"/>
  <c r="AE119" i="21"/>
  <c r="AC63" i="11"/>
  <c r="AC119" s="1"/>
  <c r="AC119" i="21"/>
  <c r="AA63" i="11"/>
  <c r="AA119" s="1"/>
  <c r="AA119" i="21"/>
  <c r="AF216" i="2" s="1"/>
  <c r="Y63" i="11"/>
  <c r="Y119" s="1"/>
  <c r="Y119" i="21"/>
  <c r="W63" i="11"/>
  <c r="W119" s="1"/>
  <c r="W119" i="21"/>
  <c r="U63" i="11"/>
  <c r="U119" s="1"/>
  <c r="U119" i="21"/>
  <c r="S63" i="11"/>
  <c r="S119" s="1"/>
  <c r="S119" i="21"/>
  <c r="Q63" i="11"/>
  <c r="Q119" s="1"/>
  <c r="Q119" i="21"/>
  <c r="T216" i="2" s="1"/>
  <c r="O63" i="11"/>
  <c r="O119" s="1"/>
  <c r="O119" i="21"/>
  <c r="M63" i="11"/>
  <c r="M119" s="1"/>
  <c r="M119" i="21"/>
  <c r="K63" i="11"/>
  <c r="K119" s="1"/>
  <c r="K119" i="21"/>
  <c r="I63" i="11"/>
  <c r="I119" s="1"/>
  <c r="I119" i="21"/>
  <c r="G63" i="11"/>
  <c r="G119" s="1"/>
  <c r="G119" i="21"/>
  <c r="H216" i="2" s="1"/>
  <c r="E63" i="11"/>
  <c r="E119" s="1"/>
  <c r="E119" i="21"/>
  <c r="C63" i="11"/>
  <c r="C119" s="1"/>
  <c r="C119" i="21"/>
  <c r="AE62" i="11"/>
  <c r="AE62" i="26"/>
  <c r="AE61" i="11"/>
  <c r="AE61" i="26"/>
  <c r="AE60" i="11"/>
  <c r="AE60" i="26"/>
  <c r="AE59" i="11"/>
  <c r="AE59" i="26"/>
  <c r="AY58" i="11"/>
  <c r="AY118" s="1"/>
  <c r="AY118" i="21"/>
  <c r="AW58" i="11"/>
  <c r="AW118" s="1"/>
  <c r="AW118" i="21"/>
  <c r="AU58" i="11"/>
  <c r="AU118" s="1"/>
  <c r="AU118" i="21"/>
  <c r="BD215" i="2" s="1"/>
  <c r="AS58" i="11"/>
  <c r="AS118" s="1"/>
  <c r="AS118" i="21"/>
  <c r="AQ58" i="11"/>
  <c r="AQ118" s="1"/>
  <c r="AQ118" i="21"/>
  <c r="AO58" i="11"/>
  <c r="AO118" s="1"/>
  <c r="AO118" i="21"/>
  <c r="AM58" i="11"/>
  <c r="AM118" s="1"/>
  <c r="AM118" i="21"/>
  <c r="AK58" i="11"/>
  <c r="AK118" s="1"/>
  <c r="AK118" i="21"/>
  <c r="AI58" i="11"/>
  <c r="AI118" s="1"/>
  <c r="AI118" i="21"/>
  <c r="AG58" i="11"/>
  <c r="AG118" s="1"/>
  <c r="AG118" i="21"/>
  <c r="AE58" i="11"/>
  <c r="AE118" s="1"/>
  <c r="AE58" i="26"/>
  <c r="AE118" i="21"/>
  <c r="AC58" i="11"/>
  <c r="AC118" s="1"/>
  <c r="AC118" i="21"/>
  <c r="AA58" i="11"/>
  <c r="AA118" s="1"/>
  <c r="AA118" i="21"/>
  <c r="AF215" i="2" s="1"/>
  <c r="Y58" i="11"/>
  <c r="Y118" s="1"/>
  <c r="Y118" i="21"/>
  <c r="W58" i="11"/>
  <c r="W118" s="1"/>
  <c r="W118" i="21"/>
  <c r="U58" i="11"/>
  <c r="U118" s="1"/>
  <c r="U118" i="21"/>
  <c r="S58" i="11"/>
  <c r="S118" s="1"/>
  <c r="S118" i="21"/>
  <c r="Q58" i="11"/>
  <c r="Q118" s="1"/>
  <c r="Q118" i="21"/>
  <c r="T215" i="2" s="1"/>
  <c r="O58" i="11"/>
  <c r="O118" s="1"/>
  <c r="O118" i="21"/>
  <c r="M58" i="11"/>
  <c r="M118" s="1"/>
  <c r="M118" i="21"/>
  <c r="K58" i="11"/>
  <c r="K118" s="1"/>
  <c r="K118" i="21"/>
  <c r="I58" i="11"/>
  <c r="I118" s="1"/>
  <c r="I118" i="21"/>
  <c r="G58" i="11"/>
  <c r="G118" s="1"/>
  <c r="G118" i="21"/>
  <c r="H215" i="2" s="1"/>
  <c r="E58" i="11"/>
  <c r="E118" s="1"/>
  <c r="E118" i="21"/>
  <c r="C58" i="11"/>
  <c r="C118" s="1"/>
  <c r="C118" i="21"/>
  <c r="AE57" i="11"/>
  <c r="AE57" i="26"/>
  <c r="AE56" i="11"/>
  <c r="AE56" i="26"/>
  <c r="AE55" i="11"/>
  <c r="AE55" i="26"/>
  <c r="AE54" i="11"/>
  <c r="AE54" i="26"/>
  <c r="AY53" i="11"/>
  <c r="AY117" s="1"/>
  <c r="AY117" i="21"/>
  <c r="AW53" i="11"/>
  <c r="AW117" s="1"/>
  <c r="AW117" i="21"/>
  <c r="AU53" i="11"/>
  <c r="AU117" s="1"/>
  <c r="AU117" i="21"/>
  <c r="BD214" i="2" s="1"/>
  <c r="AS53" i="11"/>
  <c r="AS117" s="1"/>
  <c r="AS117" i="21"/>
  <c r="AQ53" i="11"/>
  <c r="AQ117" s="1"/>
  <c r="AQ117" i="21"/>
  <c r="AO53" i="11"/>
  <c r="AO117" s="1"/>
  <c r="AO117" i="21"/>
  <c r="AM53" i="11"/>
  <c r="AM117" s="1"/>
  <c r="AM117" i="21"/>
  <c r="AK53" i="11"/>
  <c r="AK117" s="1"/>
  <c r="AK117" i="21"/>
  <c r="AI53" i="11"/>
  <c r="AI117" s="1"/>
  <c r="AI117" i="21"/>
  <c r="AG53" i="11"/>
  <c r="AG117" s="1"/>
  <c r="AG117" i="21"/>
  <c r="AE53" i="11"/>
  <c r="AE117" s="1"/>
  <c r="AE53" i="26"/>
  <c r="AE117" i="21"/>
  <c r="AC53" i="11"/>
  <c r="AC117" s="1"/>
  <c r="AC117" i="21"/>
  <c r="AA53" i="11"/>
  <c r="AA117" s="1"/>
  <c r="AA117" i="21"/>
  <c r="AF214" i="2" s="1"/>
  <c r="Y53" i="11"/>
  <c r="Y117" s="1"/>
  <c r="Y117" i="21"/>
  <c r="W53" i="11"/>
  <c r="W117" s="1"/>
  <c r="W117" i="21"/>
  <c r="U53" i="11"/>
  <c r="U117" s="1"/>
  <c r="U117" i="21"/>
  <c r="S53" i="11"/>
  <c r="S117" s="1"/>
  <c r="S117" i="21"/>
  <c r="Q53" i="11"/>
  <c r="Q117" s="1"/>
  <c r="Q117" i="21"/>
  <c r="T214" i="2" s="1"/>
  <c r="O53" i="11"/>
  <c r="O117" s="1"/>
  <c r="O117" i="21"/>
  <c r="M53" i="11"/>
  <c r="M117" s="1"/>
  <c r="M117" i="21"/>
  <c r="K53" i="11"/>
  <c r="K117" s="1"/>
  <c r="K117" i="21"/>
  <c r="I53" i="11"/>
  <c r="I117" s="1"/>
  <c r="I117" i="21"/>
  <c r="G53" i="11"/>
  <c r="G117" s="1"/>
  <c r="G117" i="21"/>
  <c r="H214" i="2" s="1"/>
  <c r="E53" i="11"/>
  <c r="E117" s="1"/>
  <c r="E117" i="21"/>
  <c r="C53" i="11"/>
  <c r="C117" s="1"/>
  <c r="C117" i="21"/>
  <c r="AE52" i="11"/>
  <c r="AE52" i="26"/>
  <c r="AE51" i="11"/>
  <c r="AE51" i="26"/>
  <c r="AE50" i="11"/>
  <c r="AE50" i="26"/>
  <c r="AE49" i="11"/>
  <c r="AE49" i="26"/>
  <c r="AY48" i="11"/>
  <c r="AY116" s="1"/>
  <c r="AY116" i="21"/>
  <c r="AW48" i="11"/>
  <c r="AW116" s="1"/>
  <c r="AW116" i="21"/>
  <c r="AU48" i="11"/>
  <c r="AU116" s="1"/>
  <c r="AU116" i="21"/>
  <c r="BD213" i="2" s="1"/>
  <c r="AS48" i="11"/>
  <c r="AS116" s="1"/>
  <c r="AS116" i="21"/>
  <c r="AQ48" i="11"/>
  <c r="AQ116" s="1"/>
  <c r="AQ116" i="21"/>
  <c r="AO48" i="11"/>
  <c r="AO116" s="1"/>
  <c r="AO116" i="21"/>
  <c r="AM48" i="11"/>
  <c r="AM116" s="1"/>
  <c r="AM116" i="21"/>
  <c r="AK48" i="11"/>
  <c r="AK116" s="1"/>
  <c r="AK116" i="21"/>
  <c r="AI48" i="11"/>
  <c r="AI116" s="1"/>
  <c r="AI116" i="21"/>
  <c r="AG48" i="11"/>
  <c r="AG116" s="1"/>
  <c r="AG116" i="21"/>
  <c r="AE48" i="11"/>
  <c r="AE116" s="1"/>
  <c r="AE48" i="26"/>
  <c r="AE116" i="21"/>
  <c r="AC48" i="11"/>
  <c r="AC116" s="1"/>
  <c r="AC116" i="21"/>
  <c r="AA48" i="11"/>
  <c r="AA116" s="1"/>
  <c r="AA116" i="21"/>
  <c r="AF213" i="2" s="1"/>
  <c r="Y48" i="11"/>
  <c r="Y116" s="1"/>
  <c r="Y116" i="21"/>
  <c r="W48" i="11"/>
  <c r="W116" s="1"/>
  <c r="W116" i="21"/>
  <c r="U48" i="11"/>
  <c r="U116" s="1"/>
  <c r="U116" i="21"/>
  <c r="S48" i="11"/>
  <c r="S116" s="1"/>
  <c r="S116" i="21"/>
  <c r="Q48" i="11"/>
  <c r="Q116" s="1"/>
  <c r="Q116" i="21"/>
  <c r="T213" i="2" s="1"/>
  <c r="O48" i="11"/>
  <c r="O116" s="1"/>
  <c r="O116" i="21"/>
  <c r="M48" i="11"/>
  <c r="M116" s="1"/>
  <c r="M116" i="21"/>
  <c r="K48" i="11"/>
  <c r="K116" s="1"/>
  <c r="K116" i="21"/>
  <c r="I48" i="11"/>
  <c r="I116" s="1"/>
  <c r="I116" i="21"/>
  <c r="G48" i="11"/>
  <c r="G116" s="1"/>
  <c r="G116" i="21"/>
  <c r="H213" i="2" s="1"/>
  <c r="E48" i="11"/>
  <c r="E116" s="1"/>
  <c r="E116" i="21"/>
  <c r="C48" i="11"/>
  <c r="C116" s="1"/>
  <c r="C116" i="21"/>
  <c r="AE47" i="11"/>
  <c r="AE47" i="26"/>
  <c r="AE46" i="11"/>
  <c r="AE46" i="26"/>
  <c r="AE45" i="11"/>
  <c r="AE45" i="26"/>
  <c r="AE44" i="11"/>
  <c r="AE44" i="26"/>
  <c r="AY43" i="11"/>
  <c r="AY115" s="1"/>
  <c r="AY115" i="21"/>
  <c r="AW43" i="11"/>
  <c r="AW115" s="1"/>
  <c r="AW115" i="21"/>
  <c r="AU43" i="11"/>
  <c r="AU115" s="1"/>
  <c r="AU115" i="21"/>
  <c r="BD212" i="2" s="1"/>
  <c r="AS43" i="11"/>
  <c r="AS115" s="1"/>
  <c r="AS115" i="21"/>
  <c r="AQ43" i="11"/>
  <c r="AQ115" s="1"/>
  <c r="AQ115" i="21"/>
  <c r="AO43" i="11"/>
  <c r="AO115" s="1"/>
  <c r="AO115" i="21"/>
  <c r="AM43" i="11"/>
  <c r="AM115" s="1"/>
  <c r="AM115" i="21"/>
  <c r="AK43" i="11"/>
  <c r="AK115" s="1"/>
  <c r="AK115" i="21"/>
  <c r="AI43" i="11"/>
  <c r="AI115" s="1"/>
  <c r="AI115" i="21"/>
  <c r="AG43" i="11"/>
  <c r="AG115" s="1"/>
  <c r="AG115" i="21"/>
  <c r="AE43" i="11"/>
  <c r="AE115" s="1"/>
  <c r="AE43" i="26"/>
  <c r="AE115" i="21"/>
  <c r="AC43" i="11"/>
  <c r="AC115" s="1"/>
  <c r="AC115" i="21"/>
  <c r="AA43" i="11"/>
  <c r="AA115" s="1"/>
  <c r="AA115" i="21"/>
  <c r="AF212" i="2" s="1"/>
  <c r="Y43" i="11"/>
  <c r="Y115" s="1"/>
  <c r="Y115" i="21"/>
  <c r="W43" i="11"/>
  <c r="W115" s="1"/>
  <c r="W115" i="21"/>
  <c r="U43" i="11"/>
  <c r="U115" s="1"/>
  <c r="U115" i="21"/>
  <c r="S43" i="11"/>
  <c r="S115" s="1"/>
  <c r="S115" i="21"/>
  <c r="Q43" i="11"/>
  <c r="Q115" s="1"/>
  <c r="Q115" i="21"/>
  <c r="T212" i="2" s="1"/>
  <c r="O43" i="11"/>
  <c r="O115" s="1"/>
  <c r="O115" i="21"/>
  <c r="M43" i="11"/>
  <c r="M115" s="1"/>
  <c r="M115" i="21"/>
  <c r="K43" i="11"/>
  <c r="K115" s="1"/>
  <c r="K115" i="21"/>
  <c r="I43" i="11"/>
  <c r="I115" s="1"/>
  <c r="I115" i="21"/>
  <c r="G43" i="11"/>
  <c r="G115" s="1"/>
  <c r="G115" i="21"/>
  <c r="H212" i="2" s="1"/>
  <c r="E43" i="11"/>
  <c r="E115" s="1"/>
  <c r="E115" i="21"/>
  <c r="C43" i="11"/>
  <c r="C115" s="1"/>
  <c r="C115" i="21"/>
  <c r="AE42" i="11"/>
  <c r="AE42" i="26"/>
  <c r="AE41" i="11"/>
  <c r="AE41" i="26"/>
  <c r="AE40" i="11"/>
  <c r="AE40" i="26"/>
  <c r="AE39" i="11"/>
  <c r="AE39" i="26"/>
  <c r="AY38" i="11"/>
  <c r="AY114" s="1"/>
  <c r="AY114" i="21"/>
  <c r="AW38" i="11"/>
  <c r="AW114" s="1"/>
  <c r="AW114" i="21"/>
  <c r="AU38" i="11"/>
  <c r="AU114" s="1"/>
  <c r="AU114" i="21"/>
  <c r="BD211" i="2" s="1"/>
  <c r="AS38" i="11"/>
  <c r="AS114" s="1"/>
  <c r="AS114" i="21"/>
  <c r="AQ38" i="11"/>
  <c r="AQ114" s="1"/>
  <c r="AQ114" i="21"/>
  <c r="AO38" i="11"/>
  <c r="AO114" s="1"/>
  <c r="AO114" i="21"/>
  <c r="AM38" i="11"/>
  <c r="AM114" s="1"/>
  <c r="AM114" i="21"/>
  <c r="AK38" i="11"/>
  <c r="AK114" s="1"/>
  <c r="AK114" i="21"/>
  <c r="AI38" i="11"/>
  <c r="AI114" s="1"/>
  <c r="AI114" i="21"/>
  <c r="AG38" i="11"/>
  <c r="AG114" s="1"/>
  <c r="AG114" i="21"/>
  <c r="AE38" i="11"/>
  <c r="AE114" s="1"/>
  <c r="AE38" i="26"/>
  <c r="AE114" i="21"/>
  <c r="AC38" i="11"/>
  <c r="AC114" s="1"/>
  <c r="AC114" i="21"/>
  <c r="AA38" i="11"/>
  <c r="AA114" s="1"/>
  <c r="AA114" i="21"/>
  <c r="AF211" i="2" s="1"/>
  <c r="Y38" i="11"/>
  <c r="Y114" s="1"/>
  <c r="Y114" i="21"/>
  <c r="W38" i="11"/>
  <c r="W114" s="1"/>
  <c r="W114" i="21"/>
  <c r="U38" i="11"/>
  <c r="U114" s="1"/>
  <c r="U114" i="21"/>
  <c r="S38" i="11"/>
  <c r="S114" s="1"/>
  <c r="S114" i="21"/>
  <c r="Q38" i="11"/>
  <c r="Q114" s="1"/>
  <c r="Q114" i="21"/>
  <c r="T211" i="2" s="1"/>
  <c r="O38" i="11"/>
  <c r="O114" s="1"/>
  <c r="O114" i="21"/>
  <c r="M38" i="11"/>
  <c r="M114" s="1"/>
  <c r="M114" i="21"/>
  <c r="K38" i="11"/>
  <c r="K114" s="1"/>
  <c r="K114" i="21"/>
  <c r="I38" i="11"/>
  <c r="I114" s="1"/>
  <c r="I114" i="21"/>
  <c r="G38" i="11"/>
  <c r="G114" s="1"/>
  <c r="G114" i="21"/>
  <c r="H211" i="2" s="1"/>
  <c r="E38" i="11"/>
  <c r="E114" s="1"/>
  <c r="E114" i="21"/>
  <c r="C38" i="11"/>
  <c r="C114" s="1"/>
  <c r="C114" i="21"/>
  <c r="AE37" i="11"/>
  <c r="AE37" i="26"/>
  <c r="AE36" i="11"/>
  <c r="AE36" i="26"/>
  <c r="AE35" i="11"/>
  <c r="AE35" i="26"/>
  <c r="AE34" i="11"/>
  <c r="AE34" i="26"/>
  <c r="AY33" i="11"/>
  <c r="AY113" s="1"/>
  <c r="AY113" i="21"/>
  <c r="AW33" i="11"/>
  <c r="AW113" s="1"/>
  <c r="AW113" i="21"/>
  <c r="AU33" i="11"/>
  <c r="AU113" s="1"/>
  <c r="AU113" i="21"/>
  <c r="BD210" i="2" s="1"/>
  <c r="AS33" i="11"/>
  <c r="AS113" s="1"/>
  <c r="AS113" i="21"/>
  <c r="AQ33" i="11"/>
  <c r="AQ113" s="1"/>
  <c r="AQ113" i="21"/>
  <c r="AO33" i="11"/>
  <c r="AO113" s="1"/>
  <c r="AO113" i="21"/>
  <c r="AM33" i="11"/>
  <c r="AM113" s="1"/>
  <c r="AM113" i="21"/>
  <c r="AK33" i="11"/>
  <c r="AK113" s="1"/>
  <c r="AK113" i="21"/>
  <c r="AI33" i="11"/>
  <c r="AI113" s="1"/>
  <c r="AI113" i="21"/>
  <c r="AG33" i="11"/>
  <c r="AG113" s="1"/>
  <c r="AG113" i="21"/>
  <c r="AE33" i="11"/>
  <c r="AE113" s="1"/>
  <c r="AE33" i="26"/>
  <c r="AE113" i="21"/>
  <c r="AC33" i="11"/>
  <c r="AC113" s="1"/>
  <c r="AC113" i="21"/>
  <c r="AA33" i="11"/>
  <c r="AA113" s="1"/>
  <c r="AA113" i="21"/>
  <c r="AF210" i="2" s="1"/>
  <c r="Y33" i="11"/>
  <c r="Y113" s="1"/>
  <c r="Y113" i="21"/>
  <c r="W33" i="11"/>
  <c r="W113" s="1"/>
  <c r="W113" i="21"/>
  <c r="U33" i="11"/>
  <c r="U113" s="1"/>
  <c r="U113" i="21"/>
  <c r="S33" i="11"/>
  <c r="S113" s="1"/>
  <c r="S113" i="21"/>
  <c r="Q33" i="11"/>
  <c r="Q113" s="1"/>
  <c r="Q113" i="21"/>
  <c r="T210" i="2" s="1"/>
  <c r="O33" i="11"/>
  <c r="O113" s="1"/>
  <c r="O113" i="21"/>
  <c r="M33" i="11"/>
  <c r="M113" s="1"/>
  <c r="M113" i="21"/>
  <c r="K33" i="11"/>
  <c r="K113" s="1"/>
  <c r="K113" i="21"/>
  <c r="I33" i="11"/>
  <c r="I113" s="1"/>
  <c r="I113" i="21"/>
  <c r="G33" i="11"/>
  <c r="G113" s="1"/>
  <c r="G113" i="21"/>
  <c r="H210" i="2" s="1"/>
  <c r="E33" i="11"/>
  <c r="E113" s="1"/>
  <c r="E113" i="21"/>
  <c r="C33" i="11"/>
  <c r="C113" s="1"/>
  <c r="C113" i="21"/>
  <c r="AE32" i="11"/>
  <c r="AE32" i="26"/>
  <c r="AE31" i="11"/>
  <c r="AE31" i="26"/>
  <c r="AE30" i="11"/>
  <c r="AE30" i="26"/>
  <c r="AE29" i="11"/>
  <c r="AE29" i="26"/>
  <c r="AY28" i="11"/>
  <c r="AY112" s="1"/>
  <c r="AY112" i="21"/>
  <c r="AW28" i="11"/>
  <c r="AW112" s="1"/>
  <c r="AW112" i="21"/>
  <c r="AU28" i="11"/>
  <c r="AU112" s="1"/>
  <c r="AU112" i="21"/>
  <c r="BD209" i="2" s="1"/>
  <c r="AS28" i="11"/>
  <c r="AS112" s="1"/>
  <c r="AS112" i="21"/>
  <c r="AQ28" i="11"/>
  <c r="AQ112" s="1"/>
  <c r="AQ112" i="21"/>
  <c r="AO28" i="11"/>
  <c r="AO112" s="1"/>
  <c r="AO112" i="21"/>
  <c r="AM28" i="11"/>
  <c r="AM112" s="1"/>
  <c r="AM112" i="21"/>
  <c r="AK28" i="11"/>
  <c r="AK112" s="1"/>
  <c r="AK112" i="21"/>
  <c r="AI28" i="11"/>
  <c r="AI112" s="1"/>
  <c r="AI112" i="21"/>
  <c r="AG28" i="11"/>
  <c r="AG112" s="1"/>
  <c r="AG112" i="21"/>
  <c r="AE28" i="11"/>
  <c r="AE112" s="1"/>
  <c r="AE28" i="26"/>
  <c r="AE112" i="21"/>
  <c r="AC28" i="11"/>
  <c r="AC112" s="1"/>
  <c r="AC112" i="21"/>
  <c r="AA28" i="11"/>
  <c r="AA112" s="1"/>
  <c r="AA112" i="21"/>
  <c r="AF209" i="2" s="1"/>
  <c r="Y28" i="11"/>
  <c r="Y112" s="1"/>
  <c r="Y112" i="21"/>
  <c r="W28" i="11"/>
  <c r="W112" s="1"/>
  <c r="W112" i="21"/>
  <c r="U28" i="11"/>
  <c r="U112" s="1"/>
  <c r="U112" i="21"/>
  <c r="S28" i="11"/>
  <c r="S112" s="1"/>
  <c r="S112" i="21"/>
  <c r="Q28" i="11"/>
  <c r="Q112" s="1"/>
  <c r="Q112" i="21"/>
  <c r="T209" i="2" s="1"/>
  <c r="O28" i="11"/>
  <c r="O112" s="1"/>
  <c r="O112" i="21"/>
  <c r="M28" i="11"/>
  <c r="M112" s="1"/>
  <c r="M112" i="21"/>
  <c r="K28" i="11"/>
  <c r="K112" s="1"/>
  <c r="K112" i="21"/>
  <c r="I28" i="11"/>
  <c r="I112" s="1"/>
  <c r="I112" i="21"/>
  <c r="G28" i="11"/>
  <c r="G112" s="1"/>
  <c r="G112" i="21"/>
  <c r="H209" i="2" s="1"/>
  <c r="E28" i="11"/>
  <c r="E112" s="1"/>
  <c r="E112" i="21"/>
  <c r="C28" i="11"/>
  <c r="C112" s="1"/>
  <c r="C112" i="21"/>
  <c r="AE27" i="11"/>
  <c r="AE27" i="26"/>
  <c r="AE26" i="11"/>
  <c r="AE26" i="26"/>
  <c r="AE25" i="11"/>
  <c r="AE25" i="26"/>
  <c r="AE24" i="11"/>
  <c r="AE24" i="26"/>
  <c r="AY23" i="11"/>
  <c r="AY111" s="1"/>
  <c r="AY111" i="21"/>
  <c r="AW23" i="11"/>
  <c r="AW111" s="1"/>
  <c r="AW111" i="21"/>
  <c r="AU23" i="11"/>
  <c r="AU111" s="1"/>
  <c r="AU111" i="21"/>
  <c r="BD208" i="2" s="1"/>
  <c r="AS23" i="11"/>
  <c r="AS111" s="1"/>
  <c r="AS111" i="21"/>
  <c r="AQ23" i="11"/>
  <c r="AQ111" s="1"/>
  <c r="AQ111" i="21"/>
  <c r="AO23" i="11"/>
  <c r="AO111" s="1"/>
  <c r="AO111" i="21"/>
  <c r="AM23" i="11"/>
  <c r="AM111" s="1"/>
  <c r="AM111" i="21"/>
  <c r="AK23" i="11"/>
  <c r="AK111" s="1"/>
  <c r="AK111" i="21"/>
  <c r="AI23" i="11"/>
  <c r="AI111" s="1"/>
  <c r="AI111" i="21"/>
  <c r="AG23" i="11"/>
  <c r="AG111" s="1"/>
  <c r="AG111" i="21"/>
  <c r="AE23" i="11"/>
  <c r="AE111" s="1"/>
  <c r="AE23" i="26"/>
  <c r="AE111" i="21"/>
  <c r="AC23" i="11"/>
  <c r="AC111" s="1"/>
  <c r="AC111" i="21"/>
  <c r="AA23" i="11"/>
  <c r="AA111" s="1"/>
  <c r="AA111" i="21"/>
  <c r="AF208" i="2" s="1"/>
  <c r="Y23" i="11"/>
  <c r="Y111" s="1"/>
  <c r="Y111" i="21"/>
  <c r="W23" i="11"/>
  <c r="W111" s="1"/>
  <c r="W111" i="21"/>
  <c r="U23" i="11"/>
  <c r="U111" s="1"/>
  <c r="U111" i="21"/>
  <c r="S23" i="11"/>
  <c r="S111" s="1"/>
  <c r="S111" i="21"/>
  <c r="Q23" i="11"/>
  <c r="Q111" s="1"/>
  <c r="Q111" i="21"/>
  <c r="T208" i="2" s="1"/>
  <c r="O23" i="11"/>
  <c r="O111" s="1"/>
  <c r="O111" i="21"/>
  <c r="M23" i="11"/>
  <c r="M111" s="1"/>
  <c r="M111" i="21"/>
  <c r="K23" i="11"/>
  <c r="K111" s="1"/>
  <c r="K111" i="21"/>
  <c r="I23" i="11"/>
  <c r="I111" s="1"/>
  <c r="I111" i="21"/>
  <c r="G23" i="11"/>
  <c r="G111" s="1"/>
  <c r="G111" i="21"/>
  <c r="H208" i="2" s="1"/>
  <c r="E23" i="11"/>
  <c r="E111" s="1"/>
  <c r="E111" i="21"/>
  <c r="C23" i="11"/>
  <c r="C111" s="1"/>
  <c r="C111" i="21"/>
  <c r="AE22" i="11"/>
  <c r="AE22" i="26"/>
  <c r="AE21" i="11"/>
  <c r="AE21" i="26"/>
  <c r="AE20" i="11"/>
  <c r="AE20" i="26"/>
  <c r="AE19" i="11"/>
  <c r="AE19" i="26"/>
  <c r="AY18" i="11"/>
  <c r="AY110" s="1"/>
  <c r="AY10" i="38"/>
  <c r="AY110" i="21"/>
  <c r="AW18" i="11"/>
  <c r="AW10" i="38"/>
  <c r="AW110" i="21"/>
  <c r="AU18" i="11"/>
  <c r="AU110" s="1"/>
  <c r="AU10" i="38"/>
  <c r="AU110" i="21"/>
  <c r="AS18" i="11"/>
  <c r="AS10" i="38"/>
  <c r="AS110" i="21"/>
  <c r="AQ18" i="11"/>
  <c r="AQ110" s="1"/>
  <c r="AQ10" i="38"/>
  <c r="AQ110" i="21"/>
  <c r="AO18" i="11"/>
  <c r="AO10" i="38"/>
  <c r="AO110" i="21"/>
  <c r="AM18" i="11"/>
  <c r="AM110" s="1"/>
  <c r="AM10" i="38"/>
  <c r="AM110" i="21"/>
  <c r="AK18" i="11"/>
  <c r="AK10" i="38"/>
  <c r="AK110" i="21"/>
  <c r="AI18" i="11"/>
  <c r="AI110" s="1"/>
  <c r="AI10" i="38"/>
  <c r="AI110" i="21"/>
  <c r="AG18" i="11"/>
  <c r="AG10" i="38"/>
  <c r="AG110" i="21"/>
  <c r="AE18" i="11"/>
  <c r="AE110" s="1"/>
  <c r="AE10" i="38"/>
  <c r="AE18" i="26"/>
  <c r="AE110" i="21"/>
  <c r="AC18" i="11"/>
  <c r="AC110" i="21"/>
  <c r="AA18" i="11"/>
  <c r="AA110" i="21"/>
  <c r="AF207" i="2" s="1"/>
  <c r="Y18" i="11"/>
  <c r="Y110" i="21"/>
  <c r="W18" i="11"/>
  <c r="W110" i="21"/>
  <c r="U18" i="11"/>
  <c r="U110" i="21"/>
  <c r="S18" i="11"/>
  <c r="S110" i="21"/>
  <c r="Q18" i="11"/>
  <c r="Q110" i="21"/>
  <c r="T207" i="2" s="1"/>
  <c r="O18" i="11"/>
  <c r="O110" i="21"/>
  <c r="M18" i="11"/>
  <c r="M110" i="21"/>
  <c r="K18" i="11"/>
  <c r="K110" i="21"/>
  <c r="I18" i="11"/>
  <c r="I110" s="1"/>
  <c r="I110" i="21"/>
  <c r="G18" i="11"/>
  <c r="G110" s="1"/>
  <c r="G110" i="21"/>
  <c r="H207" i="2" s="1"/>
  <c r="E18" i="11"/>
  <c r="E110" s="1"/>
  <c r="E110" i="21"/>
  <c r="C18" i="11"/>
  <c r="C110" s="1"/>
  <c r="C110" i="21"/>
  <c r="AY17" i="11"/>
  <c r="AY17" i="26"/>
  <c r="AW17" i="11"/>
  <c r="AW17" i="26"/>
  <c r="AU17" i="11"/>
  <c r="AU17" i="26"/>
  <c r="AS17" i="11"/>
  <c r="AS17" i="26"/>
  <c r="AQ17" i="11"/>
  <c r="AQ17" i="26"/>
  <c r="AO17" i="11"/>
  <c r="AO17" i="26"/>
  <c r="AM17" i="11"/>
  <c r="AM17" i="26"/>
  <c r="AK17" i="11"/>
  <c r="AK17" i="26"/>
  <c r="AI17" i="11"/>
  <c r="AI17" i="26"/>
  <c r="AG17" i="11"/>
  <c r="AG17" i="26"/>
  <c r="AE17" i="11"/>
  <c r="AE17" i="26"/>
  <c r="AY16" i="11"/>
  <c r="AY16" i="26"/>
  <c r="AW16" i="11"/>
  <c r="AW16" i="26"/>
  <c r="AU16" i="11"/>
  <c r="AU16" i="26"/>
  <c r="AS16" i="11"/>
  <c r="AS16" i="26"/>
  <c r="AQ16" i="11"/>
  <c r="AQ16" i="26"/>
  <c r="AO16" i="11"/>
  <c r="AO16" i="26"/>
  <c r="AM16" i="11"/>
  <c r="AM16" i="26"/>
  <c r="AK16" i="11"/>
  <c r="AK16" i="26"/>
  <c r="AI16" i="11"/>
  <c r="AI16" i="26"/>
  <c r="AG16" i="11"/>
  <c r="AG16" i="26"/>
  <c r="AE16" i="11"/>
  <c r="AE16" i="26"/>
  <c r="AY15" i="11"/>
  <c r="AY15" i="26"/>
  <c r="AW15" i="11"/>
  <c r="AW15" i="26"/>
  <c r="AU15" i="11"/>
  <c r="AU15" i="26"/>
  <c r="AS15" i="11"/>
  <c r="AS15" i="26"/>
  <c r="AQ15" i="11"/>
  <c r="AQ15" i="26"/>
  <c r="AO15" i="11"/>
  <c r="AO15" i="26"/>
  <c r="AM15" i="11"/>
  <c r="AM15" i="26"/>
  <c r="AK15" i="11"/>
  <c r="AK15" i="26"/>
  <c r="AI15" i="11"/>
  <c r="AI15" i="26"/>
  <c r="AG15" i="11"/>
  <c r="AG15" i="26"/>
  <c r="AE15" i="11"/>
  <c r="AE15" i="26"/>
  <c r="AY14" i="11"/>
  <c r="AY14" i="26"/>
  <c r="AW14" i="11"/>
  <c r="AW14" i="26"/>
  <c r="AU14" i="11"/>
  <c r="AU14" i="26"/>
  <c r="AS14" i="11"/>
  <c r="AS14" i="26"/>
  <c r="AQ14" i="11"/>
  <c r="AQ14" i="26"/>
  <c r="AO14" i="11"/>
  <c r="AO14" i="26"/>
  <c r="AM14" i="11"/>
  <c r="AM14" i="26"/>
  <c r="AK14" i="11"/>
  <c r="AK14" i="26"/>
  <c r="AI14" i="11"/>
  <c r="AI14" i="26"/>
  <c r="AG14" i="11"/>
  <c r="AG14" i="26"/>
  <c r="AE14" i="11"/>
  <c r="AE14" i="26"/>
  <c r="AY13" i="11"/>
  <c r="AY109" s="1"/>
  <c r="AY13" i="26"/>
  <c r="AY109" i="21"/>
  <c r="AW13" i="11"/>
  <c r="AW13" i="26"/>
  <c r="AW109" i="21"/>
  <c r="AU13" i="11"/>
  <c r="AU109" s="1"/>
  <c r="AU13" i="26"/>
  <c r="AU109" i="21"/>
  <c r="BD206" i="2" s="1"/>
  <c r="AS13" i="11"/>
  <c r="AS13" i="26"/>
  <c r="AS109" i="21"/>
  <c r="AQ13" i="11"/>
  <c r="AQ109" s="1"/>
  <c r="AQ13" i="26"/>
  <c r="AQ109" i="21"/>
  <c r="AO13" i="11"/>
  <c r="AO13" i="26"/>
  <c r="AO109" i="21"/>
  <c r="AM13" i="11"/>
  <c r="AM109" s="1"/>
  <c r="AM13" i="26"/>
  <c r="AM109" i="21"/>
  <c r="AK13" i="11"/>
  <c r="AK13" i="26"/>
  <c r="AK109" i="21"/>
  <c r="AI13" i="11"/>
  <c r="AI109" s="1"/>
  <c r="AI13" i="26"/>
  <c r="AI109" i="21"/>
  <c r="AG13" i="11"/>
  <c r="AG13" i="26"/>
  <c r="AG109" i="21"/>
  <c r="AE13" i="11"/>
  <c r="AE109" s="1"/>
  <c r="AE13" i="26"/>
  <c r="AE109" i="21"/>
  <c r="AC13" i="11"/>
  <c r="AC109" s="1"/>
  <c r="AC109" i="21"/>
  <c r="AA13" i="11"/>
  <c r="AA109" s="1"/>
  <c r="AA109" i="21"/>
  <c r="AF206" i="2" s="1"/>
  <c r="Y13" i="11"/>
  <c r="Y109" s="1"/>
  <c r="Y109" i="21"/>
  <c r="W13" i="11"/>
  <c r="W109" s="1"/>
  <c r="W109" i="21"/>
  <c r="U13" i="11"/>
  <c r="U109" s="1"/>
  <c r="U109" i="21"/>
  <c r="S13" i="11"/>
  <c r="S109" s="1"/>
  <c r="S109" i="21"/>
  <c r="Q13" i="11"/>
  <c r="Q109" s="1"/>
  <c r="Q109" i="21"/>
  <c r="T206" i="2" s="1"/>
  <c r="O13" i="11"/>
  <c r="O109" s="1"/>
  <c r="O109" i="21"/>
  <c r="M13" i="11"/>
  <c r="M109" s="1"/>
  <c r="M109" i="21"/>
  <c r="K13" i="11"/>
  <c r="K109" s="1"/>
  <c r="K109" i="21"/>
  <c r="I13" i="11"/>
  <c r="I109" s="1"/>
  <c r="I109" i="21"/>
  <c r="G13" i="11"/>
  <c r="G109" s="1"/>
  <c r="G109" i="21"/>
  <c r="H206" i="2" s="1"/>
  <c r="E13" i="11"/>
  <c r="E109" s="1"/>
  <c r="E109" i="21"/>
  <c r="C13" i="11"/>
  <c r="C109" s="1"/>
  <c r="C109" i="21"/>
  <c r="AY12" i="11"/>
  <c r="AY12" i="26"/>
  <c r="AW12" i="11"/>
  <c r="AW12" i="26"/>
  <c r="AU12" i="11"/>
  <c r="AU12" i="26"/>
  <c r="AS12" i="11"/>
  <c r="AS12" i="26"/>
  <c r="AQ12" i="11"/>
  <c r="AQ12" i="26"/>
  <c r="AO12" i="11"/>
  <c r="AO12" i="26"/>
  <c r="AM12" i="11"/>
  <c r="AM12" i="26"/>
  <c r="AK12" i="11"/>
  <c r="AK12" i="26"/>
  <c r="AI12" i="11"/>
  <c r="AI12" i="26"/>
  <c r="AG12" i="11"/>
  <c r="AG12" i="26"/>
  <c r="AE12" i="11"/>
  <c r="AE12" i="26"/>
  <c r="AY11" i="11"/>
  <c r="AY11" i="26"/>
  <c r="AW11" i="11"/>
  <c r="AW11" i="26"/>
  <c r="AU11" i="11"/>
  <c r="AU11" i="26"/>
  <c r="AS11" i="11"/>
  <c r="AS11" i="26"/>
  <c r="AQ11" i="11"/>
  <c r="AQ11" i="26"/>
  <c r="AO11" i="11"/>
  <c r="AO11" i="26"/>
  <c r="AM11" i="11"/>
  <c r="AM11" i="26"/>
  <c r="AK11" i="11"/>
  <c r="AK11" i="26"/>
  <c r="AI11" i="11"/>
  <c r="AI11" i="26"/>
  <c r="AG11" i="11"/>
  <c r="AG11" i="26"/>
  <c r="AE11" i="11"/>
  <c r="AE11" i="26"/>
  <c r="AY10" i="11"/>
  <c r="AY10" i="26"/>
  <c r="AW10" i="11"/>
  <c r="AW10" i="26"/>
  <c r="AU10" i="11"/>
  <c r="AU10" i="26"/>
  <c r="AS10" i="11"/>
  <c r="AS10" i="26"/>
  <c r="AQ10" i="11"/>
  <c r="AQ10" i="26"/>
  <c r="AO10" i="11"/>
  <c r="AO10" i="26"/>
  <c r="AM10" i="11"/>
  <c r="AM10" i="26"/>
  <c r="AK10" i="11"/>
  <c r="AK10" i="26"/>
  <c r="AI10" i="11"/>
  <c r="AI10" i="26"/>
  <c r="AG10" i="11"/>
  <c r="AG10" i="26"/>
  <c r="AE10" i="11"/>
  <c r="AE10" i="26"/>
  <c r="AT15" i="11"/>
  <c r="AT15" i="26"/>
  <c r="AR15" i="11"/>
  <c r="AR15" i="26"/>
  <c r="AP15" i="11"/>
  <c r="AP15" i="26"/>
  <c r="AN15" i="11"/>
  <c r="AN15" i="26"/>
  <c r="AL15" i="11"/>
  <c r="AL15" i="26"/>
  <c r="AJ15" i="11"/>
  <c r="AJ15" i="26"/>
  <c r="AH15" i="11"/>
  <c r="AH15" i="26"/>
  <c r="AF15" i="11"/>
  <c r="AF15" i="26"/>
  <c r="AD15" i="11"/>
  <c r="AD15" i="26"/>
  <c r="AZ14" i="11"/>
  <c r="AZ14" i="26"/>
  <c r="AX14" i="11"/>
  <c r="AX14" i="26"/>
  <c r="AV14" i="11"/>
  <c r="AV14" i="26"/>
  <c r="AT14" i="11"/>
  <c r="AT14" i="26"/>
  <c r="AR14" i="11"/>
  <c r="AR14" i="26"/>
  <c r="AP14" i="11"/>
  <c r="AP14" i="26"/>
  <c r="AN14" i="11"/>
  <c r="AN14" i="26"/>
  <c r="AL14" i="11"/>
  <c r="AL14" i="26"/>
  <c r="AJ14" i="11"/>
  <c r="AJ14" i="26"/>
  <c r="AH14" i="11"/>
  <c r="AH14" i="26"/>
  <c r="AF14" i="11"/>
  <c r="AF14" i="26"/>
  <c r="AD14" i="11"/>
  <c r="AD14" i="26"/>
  <c r="AZ13" i="11"/>
  <c r="AZ109" s="1"/>
  <c r="AZ13" i="26"/>
  <c r="AZ109" i="21"/>
  <c r="BJ206" i="2" s="1"/>
  <c r="AX13" i="11"/>
  <c r="AX13" i="26"/>
  <c r="AX109" i="21"/>
  <c r="AV13" i="11"/>
  <c r="AV109" s="1"/>
  <c r="AV13" i="26"/>
  <c r="AV109" i="21"/>
  <c r="AT13" i="11"/>
  <c r="AT13" i="26"/>
  <c r="AT109" i="21"/>
  <c r="AR13" i="11"/>
  <c r="AR109" s="1"/>
  <c r="AR13" i="26"/>
  <c r="AR109" i="21"/>
  <c r="AP13" i="11"/>
  <c r="AP13" i="26"/>
  <c r="AP109" i="21"/>
  <c r="AX206" i="2" s="1"/>
  <c r="AN13" i="11"/>
  <c r="AN109" s="1"/>
  <c r="AN13" i="26"/>
  <c r="AN109" i="21"/>
  <c r="AL13" i="11"/>
  <c r="AL13" i="26"/>
  <c r="AL109" i="21"/>
  <c r="AJ13" i="11"/>
  <c r="AJ109" s="1"/>
  <c r="AJ13" i="26"/>
  <c r="AJ109" i="21"/>
  <c r="AH13" i="11"/>
  <c r="AH13" i="26"/>
  <c r="AH109" i="21"/>
  <c r="AF13" i="11"/>
  <c r="AF109" s="1"/>
  <c r="AF13" i="26"/>
  <c r="AF109" i="21"/>
  <c r="AL206" i="2" s="1"/>
  <c r="AD13" i="11"/>
  <c r="AD13" i="26"/>
  <c r="AD109" i="21"/>
  <c r="AB13" i="11"/>
  <c r="AB109" s="1"/>
  <c r="AB109" i="21"/>
  <c r="Z13" i="11"/>
  <c r="Z109" s="1"/>
  <c r="Z109" i="21"/>
  <c r="X13" i="11"/>
  <c r="X109" s="1"/>
  <c r="X109" i="21"/>
  <c r="V13" i="11"/>
  <c r="V109" s="1"/>
  <c r="V109" i="21"/>
  <c r="Z206" i="2" s="1"/>
  <c r="T13" i="11"/>
  <c r="T109" s="1"/>
  <c r="T109" i="21"/>
  <c r="R13" i="11"/>
  <c r="R109" s="1"/>
  <c r="R109" i="21"/>
  <c r="P13" i="11"/>
  <c r="P109" s="1"/>
  <c r="P109" i="21"/>
  <c r="N13" i="11"/>
  <c r="N109" s="1"/>
  <c r="N109" i="21"/>
  <c r="L13" i="11"/>
  <c r="L109" s="1"/>
  <c r="L109" i="21"/>
  <c r="N206" i="2" s="1"/>
  <c r="J13" i="11"/>
  <c r="J109" s="1"/>
  <c r="J109" i="21"/>
  <c r="H13" i="11"/>
  <c r="H109" s="1"/>
  <c r="H109" i="21"/>
  <c r="F13" i="11"/>
  <c r="F109" s="1"/>
  <c r="F109" i="21"/>
  <c r="D13" i="11"/>
  <c r="D109" s="1"/>
  <c r="D109" i="21"/>
  <c r="AZ12" i="11"/>
  <c r="AZ12" i="26"/>
  <c r="AX12" i="11"/>
  <c r="AX12" i="26"/>
  <c r="AV12" i="11"/>
  <c r="AV12" i="26"/>
  <c r="AT12" i="11"/>
  <c r="AT12" i="26"/>
  <c r="AR12" i="11"/>
  <c r="AR12" i="26"/>
  <c r="AP12" i="11"/>
  <c r="AP12" i="26"/>
  <c r="AN12" i="11"/>
  <c r="AN12" i="26"/>
  <c r="AL12" i="11"/>
  <c r="AL12" i="26"/>
  <c r="AJ12" i="11"/>
  <c r="AJ12" i="26"/>
  <c r="AH12" i="11"/>
  <c r="AH12" i="26"/>
  <c r="AF12" i="11"/>
  <c r="AF12" i="26"/>
  <c r="AD12" i="11"/>
  <c r="AD12" i="26"/>
  <c r="AZ11" i="11"/>
  <c r="AZ11" i="26"/>
  <c r="AX11" i="11"/>
  <c r="AX11" i="26"/>
  <c r="AV11" i="11"/>
  <c r="AV11" i="26"/>
  <c r="AT11" i="11"/>
  <c r="AT11" i="26"/>
  <c r="AR11" i="11"/>
  <c r="AR11" i="26"/>
  <c r="AP11" i="11"/>
  <c r="AP11" i="26"/>
  <c r="AN11" i="11"/>
  <c r="AN11" i="26"/>
  <c r="AL11" i="11"/>
  <c r="AL11" i="26"/>
  <c r="AJ11" i="11"/>
  <c r="AJ11" i="26"/>
  <c r="AH11" i="11"/>
  <c r="AH11" i="26"/>
  <c r="AF11" i="11"/>
  <c r="AF11" i="26"/>
  <c r="AD11" i="11"/>
  <c r="AD11" i="26"/>
  <c r="AZ10" i="11"/>
  <c r="AZ10" i="26"/>
  <c r="AX10" i="11"/>
  <c r="AX10" i="26"/>
  <c r="AV10" i="11"/>
  <c r="AV10" i="26"/>
  <c r="AT10" i="11"/>
  <c r="AT10" i="26"/>
  <c r="AR10" i="11"/>
  <c r="AR10" i="26"/>
  <c r="AP10" i="11"/>
  <c r="AP10" i="26"/>
  <c r="AN10" i="11"/>
  <c r="AN10" i="26"/>
  <c r="AL10" i="11"/>
  <c r="AL10" i="26"/>
  <c r="AJ10" i="11"/>
  <c r="AJ10" i="26"/>
  <c r="AH10" i="11"/>
  <c r="AH10" i="26"/>
  <c r="AF10" i="11"/>
  <c r="AF10" i="26"/>
  <c r="AD10" i="11"/>
  <c r="AD10" i="26"/>
  <c r="AZ9" i="11"/>
  <c r="AZ9" i="26"/>
  <c r="AX9" i="11"/>
  <c r="AX9" i="26"/>
  <c r="AV9" i="11"/>
  <c r="AV9" i="26"/>
  <c r="AT9" i="11"/>
  <c r="AT9" i="26"/>
  <c r="AR9" i="11"/>
  <c r="AR9" i="26"/>
  <c r="AP9" i="11"/>
  <c r="AP9" i="26"/>
  <c r="AN9" i="11"/>
  <c r="AN9" i="26"/>
  <c r="AL9" i="11"/>
  <c r="AL9" i="26"/>
  <c r="AJ9" i="11"/>
  <c r="AJ9" i="26"/>
  <c r="AH9" i="11"/>
  <c r="AH9" i="26"/>
  <c r="AF9" i="11"/>
  <c r="AF9" i="26"/>
  <c r="AD9" i="11"/>
  <c r="AD9" i="26"/>
  <c r="AZ8" i="11"/>
  <c r="AZ108" s="1"/>
  <c r="AZ8" i="26"/>
  <c r="AZ108" i="21"/>
  <c r="AX8" i="11"/>
  <c r="AX8" i="26"/>
  <c r="AX108" i="21"/>
  <c r="AV8" i="11"/>
  <c r="AV108" s="1"/>
  <c r="AV8" i="26"/>
  <c r="AV108" i="21"/>
  <c r="AT8" i="11"/>
  <c r="AT8" i="26"/>
  <c r="AT108" i="21"/>
  <c r="AR8" i="11"/>
  <c r="AR108" s="1"/>
  <c r="AR8" i="26"/>
  <c r="AR108" i="21"/>
  <c r="AP8" i="11"/>
  <c r="AP8" i="26"/>
  <c r="AP108" i="21"/>
  <c r="AN8" i="11"/>
  <c r="AN108" s="1"/>
  <c r="AN8" i="26"/>
  <c r="AN108" i="21"/>
  <c r="AL8" i="11"/>
  <c r="AL8" i="26"/>
  <c r="AL108" i="21"/>
  <c r="AJ8" i="11"/>
  <c r="AJ108" s="1"/>
  <c r="AJ8" i="26"/>
  <c r="AJ108" i="21"/>
  <c r="AH8" i="11"/>
  <c r="AH8" i="26"/>
  <c r="AH108" i="21"/>
  <c r="AF8" i="11"/>
  <c r="AF108" s="1"/>
  <c r="AF8" i="26"/>
  <c r="AF108" i="21"/>
  <c r="AD8" i="11"/>
  <c r="AD8" i="26"/>
  <c r="AD108" i="21"/>
  <c r="AB8" i="11"/>
  <c r="AB108" s="1"/>
  <c r="AB108" i="21"/>
  <c r="Z8" i="11"/>
  <c r="Z108" s="1"/>
  <c r="Z108" i="21"/>
  <c r="X8" i="11"/>
  <c r="X108" s="1"/>
  <c r="X108" i="21"/>
  <c r="V8" i="11"/>
  <c r="V108" s="1"/>
  <c r="V108" i="21"/>
  <c r="Z205" i="2" s="1"/>
  <c r="T8" i="11"/>
  <c r="T108" s="1"/>
  <c r="T108" i="21"/>
  <c r="R8" i="11"/>
  <c r="R108" s="1"/>
  <c r="R108" i="21"/>
  <c r="P8" i="11"/>
  <c r="P108" s="1"/>
  <c r="P108" i="21"/>
  <c r="N8" i="11"/>
  <c r="N108" s="1"/>
  <c r="N108" i="21"/>
  <c r="L8" i="11"/>
  <c r="L108" s="1"/>
  <c r="L108" i="21"/>
  <c r="N205" i="2" s="1"/>
  <c r="J8" i="11"/>
  <c r="J108" s="1"/>
  <c r="J108" i="21"/>
  <c r="H8" i="11"/>
  <c r="H108" s="1"/>
  <c r="H108" i="21"/>
  <c r="F8" i="11"/>
  <c r="F108" s="1"/>
  <c r="F108" i="21"/>
  <c r="D8" i="11"/>
  <c r="D108" s="1"/>
  <c r="D108" i="21"/>
  <c r="AZ7" i="11"/>
  <c r="AZ7" i="26"/>
  <c r="AX7" i="11"/>
  <c r="AX7" i="26"/>
  <c r="AV7" i="11"/>
  <c r="AV7" i="26"/>
  <c r="AT7" i="11"/>
  <c r="AT7" i="26"/>
  <c r="AR7" i="11"/>
  <c r="AR7" i="26"/>
  <c r="AP7" i="11"/>
  <c r="AP7" i="26"/>
  <c r="AN7" i="11"/>
  <c r="AN7" i="26"/>
  <c r="AL7" i="11"/>
  <c r="AL7" i="26"/>
  <c r="AJ7" i="11"/>
  <c r="AJ7" i="26"/>
  <c r="AH7" i="11"/>
  <c r="AH7" i="26"/>
  <c r="AF7" i="11"/>
  <c r="AF7" i="26"/>
  <c r="AD7" i="11"/>
  <c r="AD7" i="26"/>
  <c r="AZ6" i="11"/>
  <c r="AZ6" i="26"/>
  <c r="AX6" i="11"/>
  <c r="AX6" i="26"/>
  <c r="AV6" i="11"/>
  <c r="AV6" i="26"/>
  <c r="AT6" i="11"/>
  <c r="AT6" i="26"/>
  <c r="AR6" i="11"/>
  <c r="AR6" i="26"/>
  <c r="AP6" i="11"/>
  <c r="AP6" i="26"/>
  <c r="AN6" i="11"/>
  <c r="AN6" i="26"/>
  <c r="AL6" i="11"/>
  <c r="AL6" i="26"/>
  <c r="AJ6" i="11"/>
  <c r="AJ6" i="26"/>
  <c r="AH6" i="11"/>
  <c r="AH6" i="26"/>
  <c r="AF6" i="11"/>
  <c r="AF6" i="26"/>
  <c r="AD6" i="11"/>
  <c r="AD6" i="26"/>
  <c r="AZ5" i="11"/>
  <c r="AZ5" i="26"/>
  <c r="AX5" i="11"/>
  <c r="AX5" i="26"/>
  <c r="AV5" i="11"/>
  <c r="AV5" i="26"/>
  <c r="AT5" i="11"/>
  <c r="AT5" i="26"/>
  <c r="AR5" i="11"/>
  <c r="AR5" i="26"/>
  <c r="AP5" i="11"/>
  <c r="AP5" i="26"/>
  <c r="AN5" i="11"/>
  <c r="AN5" i="26"/>
  <c r="AL5" i="11"/>
  <c r="AL5" i="26"/>
  <c r="AJ5" i="11"/>
  <c r="AJ5" i="26"/>
  <c r="AH5" i="11"/>
  <c r="AH5" i="26"/>
  <c r="AF5" i="11"/>
  <c r="AF5" i="26"/>
  <c r="AD5" i="11"/>
  <c r="AD5" i="26"/>
  <c r="AZ4" i="11"/>
  <c r="AZ4" i="26"/>
  <c r="AX4" i="11"/>
  <c r="AX4" i="26"/>
  <c r="AV4" i="11"/>
  <c r="AV4" i="26"/>
  <c r="AT4" i="11"/>
  <c r="AT4" i="26"/>
  <c r="AR4" i="11"/>
  <c r="AR4" i="26"/>
  <c r="AP4" i="11"/>
  <c r="AP4" i="26"/>
  <c r="AN4" i="11"/>
  <c r="AN4" i="26"/>
  <c r="AL4" i="11"/>
  <c r="AL4" i="26"/>
  <c r="AJ4" i="11"/>
  <c r="AJ4" i="26"/>
  <c r="AH4" i="11"/>
  <c r="AH4" i="26"/>
  <c r="AF4" i="11"/>
  <c r="AF4" i="26"/>
  <c r="AD4" i="11"/>
  <c r="AD4" i="26"/>
  <c r="AZ3" i="11"/>
  <c r="AZ107" s="1"/>
  <c r="AZ3" i="26"/>
  <c r="AZ107" i="21"/>
  <c r="AX3" i="11"/>
  <c r="AX3" i="26"/>
  <c r="AX107" i="21"/>
  <c r="AV3" i="11"/>
  <c r="AV107" s="1"/>
  <c r="AV128" s="1"/>
  <c r="AV3" i="26"/>
  <c r="AV107" i="21"/>
  <c r="AT3" i="11"/>
  <c r="AT3" i="26"/>
  <c r="AT107" i="21"/>
  <c r="AR3" i="11"/>
  <c r="AR107" s="1"/>
  <c r="AR128" s="1"/>
  <c r="AR3" i="26"/>
  <c r="AR107" i="21"/>
  <c r="AP3" i="11"/>
  <c r="AP3" i="26"/>
  <c r="AP107" i="21"/>
  <c r="AN3" i="11"/>
  <c r="AN107" s="1"/>
  <c r="AN128" s="1"/>
  <c r="AN3" i="26"/>
  <c r="AN107" i="21"/>
  <c r="AL3" i="11"/>
  <c r="AL3" i="26"/>
  <c r="AL107" i="21"/>
  <c r="AJ3" i="11"/>
  <c r="AJ107" s="1"/>
  <c r="AJ128" s="1"/>
  <c r="AJ3" i="26"/>
  <c r="AJ107" i="21"/>
  <c r="AH3" i="11"/>
  <c r="AH3" i="26"/>
  <c r="AH107" i="21"/>
  <c r="AF3" i="11"/>
  <c r="AF107" s="1"/>
  <c r="AF3" i="26"/>
  <c r="AF107" i="21"/>
  <c r="AD3" i="11"/>
  <c r="AD3" i="26"/>
  <c r="AD107" i="21"/>
  <c r="AB3" i="11"/>
  <c r="AB107" s="1"/>
  <c r="AB107" i="21"/>
  <c r="Z3" i="11"/>
  <c r="Z107" s="1"/>
  <c r="Z107" i="21"/>
  <c r="X3" i="11"/>
  <c r="X107" s="1"/>
  <c r="X107" i="21"/>
  <c r="V3" i="11"/>
  <c r="V107" s="1"/>
  <c r="V107" i="21"/>
  <c r="V7" i="38" s="1"/>
  <c r="T3" i="11"/>
  <c r="T107" s="1"/>
  <c r="T107" i="21"/>
  <c r="R3" i="11"/>
  <c r="R107" s="1"/>
  <c r="R107" i="21"/>
  <c r="P3" i="11"/>
  <c r="P107" s="1"/>
  <c r="P107" i="21"/>
  <c r="N3" i="11"/>
  <c r="N107" s="1"/>
  <c r="N107" i="21"/>
  <c r="L3" i="11"/>
  <c r="L107" s="1"/>
  <c r="L107" i="21"/>
  <c r="L7" i="38" s="1"/>
  <c r="J3" i="11"/>
  <c r="J107" s="1"/>
  <c r="J128" s="1"/>
  <c r="J107" i="21"/>
  <c r="H3" i="11"/>
  <c r="H107" s="1"/>
  <c r="H128" s="1"/>
  <c r="H107" i="21"/>
  <c r="F3" i="11"/>
  <c r="F107" s="1"/>
  <c r="F128" s="1"/>
  <c r="F107" i="21"/>
  <c r="D3" i="11"/>
  <c r="D107" s="1"/>
  <c r="D128" s="1"/>
  <c r="D107" i="21"/>
  <c r="C204" i="2"/>
  <c r="AE103" i="33"/>
  <c r="AE103" i="36" s="1"/>
  <c r="AE102" i="33"/>
  <c r="AE102" i="36" s="1"/>
  <c r="AE101" i="33"/>
  <c r="AE101" i="36" s="1"/>
  <c r="AE100" i="33"/>
  <c r="AE100" i="36" s="1"/>
  <c r="AE99" i="33"/>
  <c r="AE99" i="36" s="1"/>
  <c r="AE98" i="27"/>
  <c r="AE126" i="9"/>
  <c r="AE97" i="33"/>
  <c r="AE97" i="36" s="1"/>
  <c r="AE96" i="33"/>
  <c r="AE96" i="36" s="1"/>
  <c r="AE95" i="33"/>
  <c r="AE95" i="36" s="1"/>
  <c r="AE94" i="33"/>
  <c r="AE94" i="36" s="1"/>
  <c r="AE93" i="27"/>
  <c r="AE125" i="9"/>
  <c r="AE92" i="33"/>
  <c r="AE92" i="36" s="1"/>
  <c r="AE91" i="33"/>
  <c r="AE91" i="36" s="1"/>
  <c r="AE90" i="33"/>
  <c r="AE90" i="36" s="1"/>
  <c r="AE89" i="33"/>
  <c r="AE89" i="36" s="1"/>
  <c r="AE88" i="27"/>
  <c r="AE124" i="9"/>
  <c r="AE87" i="33"/>
  <c r="AE87" i="36" s="1"/>
  <c r="AE86" i="33"/>
  <c r="AE86" i="36" s="1"/>
  <c r="AE85" i="33"/>
  <c r="AE85" i="36" s="1"/>
  <c r="AE84" i="33"/>
  <c r="AE84" i="36" s="1"/>
  <c r="AE83" i="27"/>
  <c r="AE123" i="9"/>
  <c r="AE82" i="33"/>
  <c r="AE82" i="36" s="1"/>
  <c r="AE81" i="33"/>
  <c r="AE81" i="36" s="1"/>
  <c r="AE80" i="33"/>
  <c r="AE80" i="36" s="1"/>
  <c r="AE79" i="33"/>
  <c r="AE79" i="36" s="1"/>
  <c r="AE78" i="27"/>
  <c r="AE122" i="9"/>
  <c r="AE77" i="33"/>
  <c r="AE77" i="36" s="1"/>
  <c r="AE76" i="33"/>
  <c r="AE76" i="36" s="1"/>
  <c r="AE75" i="33"/>
  <c r="AE75" i="36" s="1"/>
  <c r="AE74" i="33"/>
  <c r="AE74" i="36" s="1"/>
  <c r="AE73" i="27"/>
  <c r="AE121" i="9"/>
  <c r="AE72" i="33"/>
  <c r="AE72" i="36" s="1"/>
  <c r="AE71" i="33"/>
  <c r="AE71" i="36" s="1"/>
  <c r="AE70" i="33"/>
  <c r="AE70" i="36" s="1"/>
  <c r="AE69" i="33"/>
  <c r="AE69" i="36" s="1"/>
  <c r="AE68" i="27"/>
  <c r="AE120" i="9"/>
  <c r="AE26" i="38" s="1"/>
  <c r="AE67" i="33"/>
  <c r="AE67" i="36" s="1"/>
  <c r="AE66" i="33"/>
  <c r="AE66" i="36" s="1"/>
  <c r="AE65" i="33"/>
  <c r="AE65" i="36" s="1"/>
  <c r="AE64" i="33"/>
  <c r="AE64" i="36" s="1"/>
  <c r="AE63" i="27"/>
  <c r="AE119" i="9"/>
  <c r="AE62" i="33"/>
  <c r="AE62" i="36" s="1"/>
  <c r="AE61" i="33"/>
  <c r="AE61" i="36" s="1"/>
  <c r="AE60" i="33"/>
  <c r="AE60" i="36" s="1"/>
  <c r="AE59" i="33"/>
  <c r="AE59" i="36" s="1"/>
  <c r="AE58" i="27"/>
  <c r="AE118" i="9"/>
  <c r="AE57" i="33"/>
  <c r="AE57" i="36" s="1"/>
  <c r="AE56" i="33"/>
  <c r="AE56" i="36" s="1"/>
  <c r="AE55" i="33"/>
  <c r="AE55" i="36" s="1"/>
  <c r="AE54" i="33"/>
  <c r="AE54" i="36" s="1"/>
  <c r="AE53" i="27"/>
  <c r="AE117" i="9"/>
  <c r="AE52" i="33"/>
  <c r="AE52" i="36" s="1"/>
  <c r="AE51" i="33"/>
  <c r="AE51" i="36" s="1"/>
  <c r="AE50" i="33"/>
  <c r="AE50" i="36" s="1"/>
  <c r="AE49" i="33"/>
  <c r="AE49" i="36" s="1"/>
  <c r="AE48" i="27"/>
  <c r="AE116" i="9"/>
  <c r="AE47" i="33"/>
  <c r="AE47" i="36" s="1"/>
  <c r="AE46" i="33"/>
  <c r="AE46" i="36" s="1"/>
  <c r="AE45" i="33"/>
  <c r="AE45" i="36" s="1"/>
  <c r="AE44" i="33"/>
  <c r="AE44" i="36" s="1"/>
  <c r="AE43" i="27"/>
  <c r="AE115" i="9"/>
  <c r="AE42" i="33"/>
  <c r="AE42" i="36" s="1"/>
  <c r="AE41" i="33"/>
  <c r="AE41" i="36" s="1"/>
  <c r="B126" i="9"/>
  <c r="C223" i="2" s="1"/>
  <c r="B124" i="9"/>
  <c r="C221" i="2" s="1"/>
  <c r="B122" i="9"/>
  <c r="C219" i="2" s="1"/>
  <c r="B120" i="9"/>
  <c r="C217" i="2" s="1"/>
  <c r="B118" i="9"/>
  <c r="C215" i="2" s="1"/>
  <c r="B116" i="9"/>
  <c r="C213" i="2" s="1"/>
  <c r="B114" i="9"/>
  <c r="C211" i="2" s="1"/>
  <c r="B112" i="9"/>
  <c r="C209" i="2" s="1"/>
  <c r="B110" i="9"/>
  <c r="C207" i="2" s="1"/>
  <c r="B108" i="9"/>
  <c r="C205" i="2" s="1"/>
  <c r="AY126" i="9"/>
  <c r="AW126"/>
  <c r="AU126"/>
  <c r="BE223" i="2" s="1"/>
  <c r="AS126" i="9"/>
  <c r="AQ126"/>
  <c r="AO126"/>
  <c r="AM126"/>
  <c r="AK126"/>
  <c r="AI126"/>
  <c r="AG126"/>
  <c r="AC126"/>
  <c r="AA126"/>
  <c r="AG223" i="2" s="1"/>
  <c r="Y126" i="9"/>
  <c r="W126"/>
  <c r="U126"/>
  <c r="S126"/>
  <c r="Q126"/>
  <c r="U223" i="2" s="1"/>
  <c r="O126" i="9"/>
  <c r="M126"/>
  <c r="K126"/>
  <c r="I126"/>
  <c r="G126"/>
  <c r="I223" i="2" s="1"/>
  <c r="E126" i="9"/>
  <c r="C126"/>
  <c r="AY125"/>
  <c r="AW125"/>
  <c r="AU125"/>
  <c r="BE222" i="2" s="1"/>
  <c r="AS125" i="9"/>
  <c r="AQ125"/>
  <c r="AO125"/>
  <c r="AM125"/>
  <c r="AK125"/>
  <c r="AI125"/>
  <c r="AG125"/>
  <c r="AC125"/>
  <c r="AA125"/>
  <c r="AG222" i="2" s="1"/>
  <c r="Y125" i="9"/>
  <c r="W125"/>
  <c r="U125"/>
  <c r="S125"/>
  <c r="Q125"/>
  <c r="U222" i="2" s="1"/>
  <c r="O125" i="9"/>
  <c r="M125"/>
  <c r="K125"/>
  <c r="I125"/>
  <c r="G125"/>
  <c r="I222" i="2" s="1"/>
  <c r="E125" i="9"/>
  <c r="C125"/>
  <c r="AY124"/>
  <c r="AW124"/>
  <c r="AU124"/>
  <c r="BE221" i="2" s="1"/>
  <c r="AS124" i="9"/>
  <c r="AQ124"/>
  <c r="AO124"/>
  <c r="AM124"/>
  <c r="AK124"/>
  <c r="AI124"/>
  <c r="AG124"/>
  <c r="AC124"/>
  <c r="AA124"/>
  <c r="AG221" i="2" s="1"/>
  <c r="Y124" i="9"/>
  <c r="W124"/>
  <c r="U124"/>
  <c r="S124"/>
  <c r="Q124"/>
  <c r="U221" i="2" s="1"/>
  <c r="O124" i="9"/>
  <c r="M124"/>
  <c r="K124"/>
  <c r="I124"/>
  <c r="G124"/>
  <c r="I221" i="2" s="1"/>
  <c r="E124" i="9"/>
  <c r="C124"/>
  <c r="AY123"/>
  <c r="AW123"/>
  <c r="AU123"/>
  <c r="BE220" i="2" s="1"/>
  <c r="AS123" i="9"/>
  <c r="AQ123"/>
  <c r="AO123"/>
  <c r="AM123"/>
  <c r="AK123"/>
  <c r="AI123"/>
  <c r="AG123"/>
  <c r="AC123"/>
  <c r="AA123"/>
  <c r="AG220" i="2" s="1"/>
  <c r="Y123" i="9"/>
  <c r="W123"/>
  <c r="U123"/>
  <c r="S123"/>
  <c r="Q123"/>
  <c r="U220" i="2" s="1"/>
  <c r="O123" i="9"/>
  <c r="M123"/>
  <c r="K123"/>
  <c r="I123"/>
  <c r="G123"/>
  <c r="I220" i="2" s="1"/>
  <c r="E123" i="9"/>
  <c r="C123"/>
  <c r="AY122"/>
  <c r="AW122"/>
  <c r="AU122"/>
  <c r="BE219" i="2" s="1"/>
  <c r="AS122" i="9"/>
  <c r="AQ122"/>
  <c r="AO122"/>
  <c r="AM122"/>
  <c r="AK122"/>
  <c r="AI122"/>
  <c r="AG122"/>
  <c r="AC122"/>
  <c r="AA122"/>
  <c r="AG219" i="2" s="1"/>
  <c r="Y122" i="9"/>
  <c r="W122"/>
  <c r="U122"/>
  <c r="S122"/>
  <c r="Q122"/>
  <c r="U219" i="2" s="1"/>
  <c r="O122" i="9"/>
  <c r="M122"/>
  <c r="K122"/>
  <c r="I122"/>
  <c r="G122"/>
  <c r="I219" i="2" s="1"/>
  <c r="E122" i="9"/>
  <c r="C122"/>
  <c r="AY121"/>
  <c r="AW121"/>
  <c r="AU121"/>
  <c r="AS121"/>
  <c r="AQ121"/>
  <c r="AO121"/>
  <c r="AM121"/>
  <c r="AK121"/>
  <c r="AI121"/>
  <c r="AG121"/>
  <c r="AC121"/>
  <c r="AA121"/>
  <c r="AG218" i="2" s="1"/>
  <c r="Y121" i="9"/>
  <c r="W121"/>
  <c r="U121"/>
  <c r="S121"/>
  <c r="Q121"/>
  <c r="U218" i="2" s="1"/>
  <c r="O121" i="9"/>
  <c r="M121"/>
  <c r="K121"/>
  <c r="I121"/>
  <c r="G121"/>
  <c r="I218" i="2" s="1"/>
  <c r="E121" i="9"/>
  <c r="C121"/>
  <c r="AY120"/>
  <c r="AW120"/>
  <c r="AU120"/>
  <c r="AS120"/>
  <c r="AQ120"/>
  <c r="AO120"/>
  <c r="AM120"/>
  <c r="AK120"/>
  <c r="AI120"/>
  <c r="AG120"/>
  <c r="AC120"/>
  <c r="AC26" i="38" s="1"/>
  <c r="AA120" i="9"/>
  <c r="Y120"/>
  <c r="Y26" i="38" s="1"/>
  <c r="W120" i="9"/>
  <c r="W26" i="38" s="1"/>
  <c r="U120" i="9"/>
  <c r="U26" i="38" s="1"/>
  <c r="S120" i="9"/>
  <c r="S26" i="38" s="1"/>
  <c r="Q120" i="9"/>
  <c r="O120"/>
  <c r="O26" i="38" s="1"/>
  <c r="M120" i="9"/>
  <c r="M26" i="38" s="1"/>
  <c r="K120" i="9"/>
  <c r="I120"/>
  <c r="G120"/>
  <c r="I217" i="2" s="1"/>
  <c r="E120" i="9"/>
  <c r="C120"/>
  <c r="AY119"/>
  <c r="AW119"/>
  <c r="AU119"/>
  <c r="AS119"/>
  <c r="AQ119"/>
  <c r="AO119"/>
  <c r="AM119"/>
  <c r="AK119"/>
  <c r="AI119"/>
  <c r="AG119"/>
  <c r="AC119"/>
  <c r="AA119"/>
  <c r="AG216" i="2" s="1"/>
  <c r="Y119" i="9"/>
  <c r="W119"/>
  <c r="U119"/>
  <c r="S119"/>
  <c r="Q119"/>
  <c r="U216" i="2" s="1"/>
  <c r="O119" i="9"/>
  <c r="M119"/>
  <c r="K119"/>
  <c r="I119"/>
  <c r="G119"/>
  <c r="I216" i="2" s="1"/>
  <c r="E119" i="9"/>
  <c r="C119"/>
  <c r="AY118"/>
  <c r="AW118"/>
  <c r="AU118"/>
  <c r="BE215" i="2" s="1"/>
  <c r="AS118" i="9"/>
  <c r="AQ118"/>
  <c r="AO118"/>
  <c r="AM118"/>
  <c r="AK118"/>
  <c r="AI118"/>
  <c r="AG118"/>
  <c r="AC118"/>
  <c r="AA118"/>
  <c r="AG215" i="2" s="1"/>
  <c r="Y118" i="9"/>
  <c r="W118"/>
  <c r="U118"/>
  <c r="S118"/>
  <c r="Q118"/>
  <c r="U215" i="2" s="1"/>
  <c r="O118" i="9"/>
  <c r="M118"/>
  <c r="K118"/>
  <c r="I118"/>
  <c r="G118"/>
  <c r="I215" i="2" s="1"/>
  <c r="E118" i="9"/>
  <c r="C118"/>
  <c r="AY117"/>
  <c r="AW117"/>
  <c r="AU117"/>
  <c r="BE214" i="2" s="1"/>
  <c r="AS117" i="9"/>
  <c r="AQ117"/>
  <c r="AO117"/>
  <c r="AM117"/>
  <c r="AK117"/>
  <c r="AI117"/>
  <c r="AG117"/>
  <c r="AC117"/>
  <c r="AA117"/>
  <c r="AG214" i="2" s="1"/>
  <c r="Y117" i="9"/>
  <c r="W117"/>
  <c r="U117"/>
  <c r="S117"/>
  <c r="Q117"/>
  <c r="U214" i="2" s="1"/>
  <c r="O117" i="9"/>
  <c r="M117"/>
  <c r="K117"/>
  <c r="I117"/>
  <c r="G117"/>
  <c r="I214" i="2" s="1"/>
  <c r="E117" i="9"/>
  <c r="C117"/>
  <c r="AY116"/>
  <c r="AW116"/>
  <c r="AU116"/>
  <c r="BE213" i="2" s="1"/>
  <c r="AS116" i="9"/>
  <c r="AQ116"/>
  <c r="AO116"/>
  <c r="AM116"/>
  <c r="AK116"/>
  <c r="AI116"/>
  <c r="AG116"/>
  <c r="AC116"/>
  <c r="AA116"/>
  <c r="AG213" i="2" s="1"/>
  <c r="Y116" i="9"/>
  <c r="W116"/>
  <c r="U116"/>
  <c r="S116"/>
  <c r="Q116"/>
  <c r="U213" i="2" s="1"/>
  <c r="O116" i="9"/>
  <c r="M116"/>
  <c r="K116"/>
  <c r="I116"/>
  <c r="G116"/>
  <c r="I213" i="2" s="1"/>
  <c r="E116" i="9"/>
  <c r="C116"/>
  <c r="AY115"/>
  <c r="AW115"/>
  <c r="AU115"/>
  <c r="BE212" i="2" s="1"/>
  <c r="AS115" i="9"/>
  <c r="AQ115"/>
  <c r="AO115"/>
  <c r="AM115"/>
  <c r="AK115"/>
  <c r="AI115"/>
  <c r="AG115"/>
  <c r="AC115"/>
  <c r="AA115"/>
  <c r="AG212" i="2" s="1"/>
  <c r="Y115" i="9"/>
  <c r="W115"/>
  <c r="U115"/>
  <c r="S115"/>
  <c r="Q115"/>
  <c r="U212" i="2" s="1"/>
  <c r="O115" i="9"/>
  <c r="M115"/>
  <c r="K115"/>
  <c r="I115"/>
  <c r="G115"/>
  <c r="I212" i="2" s="1"/>
  <c r="E115" i="9"/>
  <c r="C115"/>
  <c r="AY9" i="11"/>
  <c r="AY9" i="26"/>
  <c r="AW9" i="11"/>
  <c r="AW9" i="26"/>
  <c r="AU9" i="11"/>
  <c r="AU9" i="26"/>
  <c r="AS9" i="11"/>
  <c r="AS9" i="26"/>
  <c r="AQ9" i="11"/>
  <c r="AQ9" i="26"/>
  <c r="AO9" i="11"/>
  <c r="AO9" i="26"/>
  <c r="AM9" i="11"/>
  <c r="AM9" i="26"/>
  <c r="AK9" i="11"/>
  <c r="AK9" i="26"/>
  <c r="AI9" i="11"/>
  <c r="AI9" i="26"/>
  <c r="AG9" i="11"/>
  <c r="AG9" i="26"/>
  <c r="AE9" i="11"/>
  <c r="AE9" i="26"/>
  <c r="AY8" i="11"/>
  <c r="AY108" s="1"/>
  <c r="AY8" i="26"/>
  <c r="AY108" i="21"/>
  <c r="AW8" i="11"/>
  <c r="AW8" i="26"/>
  <c r="AW108" i="21"/>
  <c r="AU8" i="11"/>
  <c r="AU108" s="1"/>
  <c r="AU8" i="26"/>
  <c r="AU108" i="21"/>
  <c r="AS8" i="11"/>
  <c r="AS8" i="26"/>
  <c r="AS108" i="21"/>
  <c r="AQ8" i="11"/>
  <c r="AQ108" s="1"/>
  <c r="AQ8" i="26"/>
  <c r="AQ108" i="21"/>
  <c r="AO8" i="11"/>
  <c r="AO8" i="26"/>
  <c r="AO108" i="21"/>
  <c r="AM8" i="11"/>
  <c r="AM108" s="1"/>
  <c r="AM8" i="26"/>
  <c r="AM108" i="21"/>
  <c r="AK8" i="11"/>
  <c r="AK8" i="26"/>
  <c r="AK108" i="21"/>
  <c r="AI8" i="11"/>
  <c r="AI108" s="1"/>
  <c r="AI8" i="26"/>
  <c r="AI108" i="21"/>
  <c r="AG8" i="11"/>
  <c r="AG8" i="26"/>
  <c r="AG108" i="21"/>
  <c r="AE8" i="11"/>
  <c r="AE108" s="1"/>
  <c r="AE8" i="26"/>
  <c r="AE108" i="21"/>
  <c r="AC8" i="11"/>
  <c r="AC108" s="1"/>
  <c r="AC108" i="21"/>
  <c r="AA8" i="11"/>
  <c r="AA108" s="1"/>
  <c r="AA108" i="21"/>
  <c r="AF205" i="2" s="1"/>
  <c r="Y8" i="11"/>
  <c r="Y108" s="1"/>
  <c r="Y108" i="21"/>
  <c r="W8" i="11"/>
  <c r="W108" s="1"/>
  <c r="W108" i="21"/>
  <c r="U8" i="11"/>
  <c r="U108" s="1"/>
  <c r="U108" i="21"/>
  <c r="S8" i="11"/>
  <c r="S108" s="1"/>
  <c r="S108" i="21"/>
  <c r="Q8" i="11"/>
  <c r="Q108" s="1"/>
  <c r="Q108" i="21"/>
  <c r="T205" i="2" s="1"/>
  <c r="O8" i="11"/>
  <c r="O108" s="1"/>
  <c r="O108" i="21"/>
  <c r="M8" i="11"/>
  <c r="M108" s="1"/>
  <c r="M108" i="21"/>
  <c r="K8" i="11"/>
  <c r="K108" s="1"/>
  <c r="K108" i="21"/>
  <c r="I8" i="11"/>
  <c r="I108" s="1"/>
  <c r="I108" i="21"/>
  <c r="G8" i="11"/>
  <c r="G108" s="1"/>
  <c r="G108" i="21"/>
  <c r="H205" i="2" s="1"/>
  <c r="E8" i="11"/>
  <c r="E108" s="1"/>
  <c r="E108" i="21"/>
  <c r="C8" i="11"/>
  <c r="C108" s="1"/>
  <c r="C108" i="21"/>
  <c r="AY7" i="11"/>
  <c r="AY7" i="26"/>
  <c r="AW7" i="11"/>
  <c r="AW7" i="26"/>
  <c r="AU7" i="11"/>
  <c r="AU7" i="26"/>
  <c r="AS7" i="11"/>
  <c r="AS7" i="26"/>
  <c r="AQ7" i="11"/>
  <c r="AQ7" i="26"/>
  <c r="AO7" i="11"/>
  <c r="AO7" i="26"/>
  <c r="AM7" i="11"/>
  <c r="AM7" i="26"/>
  <c r="AK7" i="11"/>
  <c r="AK7" i="26"/>
  <c r="AI7" i="11"/>
  <c r="AI7" i="26"/>
  <c r="AG7" i="11"/>
  <c r="AG7" i="26"/>
  <c r="AE7" i="11"/>
  <c r="AE7" i="26"/>
  <c r="AY6" i="11"/>
  <c r="AY6" i="26"/>
  <c r="AW6" i="11"/>
  <c r="AW6" i="26"/>
  <c r="AU6" i="11"/>
  <c r="AU6" i="26"/>
  <c r="AS6" i="11"/>
  <c r="AS6" i="26"/>
  <c r="AQ6" i="11"/>
  <c r="AQ6" i="26"/>
  <c r="AO6" i="11"/>
  <c r="AO6" i="26"/>
  <c r="AM6" i="11"/>
  <c r="AM6" i="26"/>
  <c r="AK6" i="11"/>
  <c r="AK6" i="26"/>
  <c r="AI6" i="11"/>
  <c r="AI6" i="26"/>
  <c r="AG6" i="11"/>
  <c r="AG6" i="26"/>
  <c r="AE6" i="11"/>
  <c r="AE6" i="26"/>
  <c r="AY5" i="11"/>
  <c r="AY5" i="26"/>
  <c r="AW5" i="11"/>
  <c r="AW5" i="26"/>
  <c r="AU5" i="11"/>
  <c r="AU5" i="26"/>
  <c r="AS5" i="11"/>
  <c r="AS5" i="26"/>
  <c r="AQ5" i="11"/>
  <c r="AQ5" i="26"/>
  <c r="AO5" i="11"/>
  <c r="AO5" i="26"/>
  <c r="AM5" i="11"/>
  <c r="AM5" i="26"/>
  <c r="AK5" i="11"/>
  <c r="AK5" i="26"/>
  <c r="AI5" i="11"/>
  <c r="AI5" i="26"/>
  <c r="AG5" i="11"/>
  <c r="AG5" i="26"/>
  <c r="AE5" i="11"/>
  <c r="AE5" i="26"/>
  <c r="AY4" i="11"/>
  <c r="AY4" i="26"/>
  <c r="AW4" i="11"/>
  <c r="AW4" i="26"/>
  <c r="AU4" i="11"/>
  <c r="AU4" i="26"/>
  <c r="AS4" i="11"/>
  <c r="AS4" i="26"/>
  <c r="AQ4" i="11"/>
  <c r="AQ4" i="26"/>
  <c r="AO4" i="11"/>
  <c r="AO4" i="26"/>
  <c r="AM4" i="11"/>
  <c r="AM4" i="26"/>
  <c r="AK4" i="11"/>
  <c r="AK4" i="26"/>
  <c r="AI4" i="11"/>
  <c r="AI4" i="26"/>
  <c r="AG4" i="11"/>
  <c r="AG4" i="26"/>
  <c r="AE4" i="11"/>
  <c r="AE4" i="26"/>
  <c r="AY3" i="11"/>
  <c r="AY107" s="1"/>
  <c r="AY3" i="26"/>
  <c r="AY107" i="21"/>
  <c r="AW3" i="11"/>
  <c r="AW3" i="26"/>
  <c r="AW107" i="21"/>
  <c r="AU3" i="11"/>
  <c r="AU107" s="1"/>
  <c r="AU3" i="26"/>
  <c r="AU107" i="21"/>
  <c r="AS3" i="11"/>
  <c r="AS3" i="26"/>
  <c r="AS107" i="21"/>
  <c r="AQ3" i="11"/>
  <c r="AQ107" s="1"/>
  <c r="AQ3" i="26"/>
  <c r="AQ107" i="21"/>
  <c r="AO3" i="11"/>
  <c r="AO3" i="26"/>
  <c r="AO107" i="21"/>
  <c r="AM3" i="11"/>
  <c r="AM107" s="1"/>
  <c r="AM3" i="26"/>
  <c r="AM107" i="21"/>
  <c r="AK3" i="11"/>
  <c r="AK3" i="26"/>
  <c r="AK107" i="21"/>
  <c r="AI3" i="11"/>
  <c r="AI107" s="1"/>
  <c r="AI3" i="26"/>
  <c r="AI107" i="21"/>
  <c r="AG3" i="11"/>
  <c r="AG3" i="26"/>
  <c r="AG107" i="21"/>
  <c r="AE3" i="11"/>
  <c r="AE107" s="1"/>
  <c r="AE3" i="26"/>
  <c r="AE107" i="21"/>
  <c r="AE7" i="38" s="1"/>
  <c r="AC3" i="11"/>
  <c r="AC107" s="1"/>
  <c r="AC107" i="21"/>
  <c r="AC7" i="38" s="1"/>
  <c r="AA3" i="11"/>
  <c r="AA107" s="1"/>
  <c r="AA107" i="21"/>
  <c r="AA7" i="38" s="1"/>
  <c r="Y3" i="11"/>
  <c r="Y107" s="1"/>
  <c r="Y107" i="21"/>
  <c r="Y7" i="38" s="1"/>
  <c r="W3" i="11"/>
  <c r="W107" s="1"/>
  <c r="W107" i="21"/>
  <c r="W7" i="38" s="1"/>
  <c r="U3" i="11"/>
  <c r="U107" s="1"/>
  <c r="U107" i="21"/>
  <c r="U7" i="38" s="1"/>
  <c r="S3" i="11"/>
  <c r="S107" s="1"/>
  <c r="S107" i="21"/>
  <c r="S7" i="38" s="1"/>
  <c r="Q3" i="11"/>
  <c r="Q107" s="1"/>
  <c r="Q107" i="21"/>
  <c r="Q7" i="38" s="1"/>
  <c r="O3" i="11"/>
  <c r="O107" s="1"/>
  <c r="O107" i="21"/>
  <c r="O7" i="38" s="1"/>
  <c r="M3" i="11"/>
  <c r="M107" s="1"/>
  <c r="M107" i="21"/>
  <c r="M7" i="38" s="1"/>
  <c r="K3" i="11"/>
  <c r="K107" s="1"/>
  <c r="K107" i="21"/>
  <c r="K7" i="38" s="1"/>
  <c r="I3" i="11"/>
  <c r="I107" s="1"/>
  <c r="I107" i="21"/>
  <c r="I7" i="38" s="1"/>
  <c r="G3" i="11"/>
  <c r="G107" s="1"/>
  <c r="G107" i="21"/>
  <c r="G7" i="38" s="1"/>
  <c r="E3" i="11"/>
  <c r="E107" s="1"/>
  <c r="E107" i="21"/>
  <c r="E7" i="38" s="1"/>
  <c r="C3" i="11"/>
  <c r="C107" s="1"/>
  <c r="C107" i="21"/>
  <c r="C7" i="38" s="1"/>
  <c r="AZ103" i="33"/>
  <c r="AZ103" i="36" s="1"/>
  <c r="AF103" i="33"/>
  <c r="AF103" i="36" s="1"/>
  <c r="AD103" i="33"/>
  <c r="AD103" i="36" s="1"/>
  <c r="AZ102" i="33"/>
  <c r="AZ102" i="36" s="1"/>
  <c r="AF102" i="33"/>
  <c r="AF102" i="36" s="1"/>
  <c r="AD102" i="33"/>
  <c r="AD102" i="36" s="1"/>
  <c r="AZ101" i="33"/>
  <c r="AZ101" i="36" s="1"/>
  <c r="AF101" i="33"/>
  <c r="AF101" i="36" s="1"/>
  <c r="AD101" i="33"/>
  <c r="AD101" i="36" s="1"/>
  <c r="AZ100" i="33"/>
  <c r="AZ100" i="36" s="1"/>
  <c r="AF100" i="33"/>
  <c r="AF100" i="36" s="1"/>
  <c r="AD100" i="33"/>
  <c r="AD100" i="36" s="1"/>
  <c r="AZ99" i="33"/>
  <c r="AZ99" i="36" s="1"/>
  <c r="AF99" i="33"/>
  <c r="AF99" i="36" s="1"/>
  <c r="AD99" i="33"/>
  <c r="AD99" i="36" s="1"/>
  <c r="AZ98" i="27"/>
  <c r="AZ126" i="9"/>
  <c r="BK223" i="2" s="1"/>
  <c r="AF98" i="27"/>
  <c r="AF126" i="9"/>
  <c r="AM223" i="2" s="1"/>
  <c r="AD98" i="27"/>
  <c r="AD126" i="9"/>
  <c r="AZ97" i="33"/>
  <c r="AZ97" i="36" s="1"/>
  <c r="AF97" i="33"/>
  <c r="AF97" i="36" s="1"/>
  <c r="AD97" i="33"/>
  <c r="AD97" i="36" s="1"/>
  <c r="AZ96" i="33"/>
  <c r="AZ96" i="36" s="1"/>
  <c r="AF96" i="33"/>
  <c r="AF96" i="36" s="1"/>
  <c r="AD96" i="33"/>
  <c r="AD96" i="36" s="1"/>
  <c r="AZ95" i="33"/>
  <c r="AZ95" i="36" s="1"/>
  <c r="AF95" i="33"/>
  <c r="AF95" i="36" s="1"/>
  <c r="AD95" i="33"/>
  <c r="AD95" i="36" s="1"/>
  <c r="AZ94" i="33"/>
  <c r="AZ94" i="36" s="1"/>
  <c r="AF94" i="33"/>
  <c r="AF94" i="36" s="1"/>
  <c r="AD94" i="33"/>
  <c r="AD94" i="36" s="1"/>
  <c r="AZ93" i="27"/>
  <c r="AZ125" i="9"/>
  <c r="BK222" i="2" s="1"/>
  <c r="AF93" i="27"/>
  <c r="AF125" i="9"/>
  <c r="AM222" i="2" s="1"/>
  <c r="AD93" i="27"/>
  <c r="AD125" i="9"/>
  <c r="AZ92" i="33"/>
  <c r="AZ92" i="36" s="1"/>
  <c r="AF92" i="33"/>
  <c r="AF92" i="36" s="1"/>
  <c r="AD92" i="33"/>
  <c r="AD92" i="36" s="1"/>
  <c r="AZ91" i="33"/>
  <c r="AZ91" i="36" s="1"/>
  <c r="AF91" i="33"/>
  <c r="AF91" i="36" s="1"/>
  <c r="AD91" i="33"/>
  <c r="AD91" i="36" s="1"/>
  <c r="AZ90" i="33"/>
  <c r="AZ90" i="36" s="1"/>
  <c r="AF90" i="33"/>
  <c r="AF90" i="36" s="1"/>
  <c r="AD90" i="33"/>
  <c r="AD90" i="36" s="1"/>
  <c r="AZ89" i="33"/>
  <c r="AZ89" i="36" s="1"/>
  <c r="AF89" i="33"/>
  <c r="AF89" i="36" s="1"/>
  <c r="AD89" i="33"/>
  <c r="AD89" i="36" s="1"/>
  <c r="AZ88" i="27"/>
  <c r="AZ124" i="9"/>
  <c r="BK221" i="2" s="1"/>
  <c r="AF88" i="27"/>
  <c r="AF124" i="9"/>
  <c r="AM221" i="2" s="1"/>
  <c r="AD88" i="27"/>
  <c r="AD124" i="9"/>
  <c r="AZ87" i="33"/>
  <c r="AZ87" i="36" s="1"/>
  <c r="AF87" i="33"/>
  <c r="AF87" i="36" s="1"/>
  <c r="AD87" i="33"/>
  <c r="AD87" i="36" s="1"/>
  <c r="AZ86" i="33"/>
  <c r="AZ86" i="36" s="1"/>
  <c r="AF86" i="33"/>
  <c r="AF86" i="36" s="1"/>
  <c r="AD86" i="33"/>
  <c r="AD86" i="36" s="1"/>
  <c r="AZ85" i="33"/>
  <c r="AZ85" i="36" s="1"/>
  <c r="AF85" i="33"/>
  <c r="AF85" i="36" s="1"/>
  <c r="AD85" i="33"/>
  <c r="AD85" i="36" s="1"/>
  <c r="AZ84" i="33"/>
  <c r="AZ84" i="36" s="1"/>
  <c r="AF84" i="33"/>
  <c r="AF84" i="36" s="1"/>
  <c r="AD84" i="33"/>
  <c r="AD84" i="36" s="1"/>
  <c r="AZ83" i="27"/>
  <c r="AZ123" i="9"/>
  <c r="BK220" i="2" s="1"/>
  <c r="AF83" i="27"/>
  <c r="AF123" i="9"/>
  <c r="AM220" i="2" s="1"/>
  <c r="AD83" i="27"/>
  <c r="AD123" i="9"/>
  <c r="AZ82" i="33"/>
  <c r="AZ82" i="36" s="1"/>
  <c r="AF82" i="33"/>
  <c r="AF82" i="36" s="1"/>
  <c r="AD82" i="33"/>
  <c r="AD82" i="36" s="1"/>
  <c r="AZ81" i="33"/>
  <c r="AZ81" i="36" s="1"/>
  <c r="AF81" i="33"/>
  <c r="AF81" i="36" s="1"/>
  <c r="AD81" i="33"/>
  <c r="AD81" i="36" s="1"/>
  <c r="AZ80" i="33"/>
  <c r="AZ80" i="36" s="1"/>
  <c r="AF80" i="33"/>
  <c r="AF80" i="36" s="1"/>
  <c r="AD80" i="33"/>
  <c r="AD80" i="36" s="1"/>
  <c r="AZ79" i="33"/>
  <c r="AZ79" i="36" s="1"/>
  <c r="AF79" i="33"/>
  <c r="AF79" i="36" s="1"/>
  <c r="AD79" i="33"/>
  <c r="AD79" i="36" s="1"/>
  <c r="AZ78" i="27"/>
  <c r="AZ122" i="9"/>
  <c r="BK219" i="2" s="1"/>
  <c r="AF78" i="27"/>
  <c r="AF122" i="9"/>
  <c r="AM219" i="2" s="1"/>
  <c r="AD78" i="27"/>
  <c r="AD122" i="9"/>
  <c r="AZ77" i="33"/>
  <c r="AZ77" i="36" s="1"/>
  <c r="AF77" i="33"/>
  <c r="AF77" i="36" s="1"/>
  <c r="AD77" i="33"/>
  <c r="AD77" i="36" s="1"/>
  <c r="AZ76" i="33"/>
  <c r="AZ76" i="36" s="1"/>
  <c r="AF76" i="33"/>
  <c r="AF76" i="36" s="1"/>
  <c r="AD76" i="33"/>
  <c r="AD76" i="36" s="1"/>
  <c r="AZ75" i="33"/>
  <c r="AZ75" i="36" s="1"/>
  <c r="AF75" i="33"/>
  <c r="AF75" i="36" s="1"/>
  <c r="AD75" i="33"/>
  <c r="AD75" i="36" s="1"/>
  <c r="AZ74" i="33"/>
  <c r="AZ74" i="36" s="1"/>
  <c r="AF74" i="33"/>
  <c r="AF74" i="36" s="1"/>
  <c r="AD74" i="33"/>
  <c r="AD74" i="36" s="1"/>
  <c r="AZ73" i="27"/>
  <c r="AZ121" i="9"/>
  <c r="AF73" i="27"/>
  <c r="AF121" i="9"/>
  <c r="AD73" i="27"/>
  <c r="AD121" i="9"/>
  <c r="AZ72" i="33"/>
  <c r="AZ72" i="36" s="1"/>
  <c r="AF72" i="33"/>
  <c r="AF72" i="36" s="1"/>
  <c r="AD72" i="33"/>
  <c r="AD72" i="36" s="1"/>
  <c r="AZ71" i="33"/>
  <c r="AZ71" i="36" s="1"/>
  <c r="AF71" i="33"/>
  <c r="AF71" i="36" s="1"/>
  <c r="AD71" i="33"/>
  <c r="AD71" i="36" s="1"/>
  <c r="AZ70" i="33"/>
  <c r="AZ70" i="36" s="1"/>
  <c r="AF70" i="33"/>
  <c r="AF70" i="36" s="1"/>
  <c r="AD70" i="33"/>
  <c r="AD70" i="36" s="1"/>
  <c r="AZ69" i="33"/>
  <c r="AZ69" i="36" s="1"/>
  <c r="AF69" i="33"/>
  <c r="AF69" i="36" s="1"/>
  <c r="AD69" i="33"/>
  <c r="AD69" i="36" s="1"/>
  <c r="AZ68" i="27"/>
  <c r="AZ120" i="9"/>
  <c r="AF68" i="27"/>
  <c r="AF120" i="9"/>
  <c r="AD68" i="27"/>
  <c r="AD120" i="9"/>
  <c r="AD26" i="38" s="1"/>
  <c r="AZ67" i="33"/>
  <c r="AZ67" i="36" s="1"/>
  <c r="AF67" i="33"/>
  <c r="AF67" i="36" s="1"/>
  <c r="AD67" i="33"/>
  <c r="AD67" i="36" s="1"/>
  <c r="AZ66" i="33"/>
  <c r="AZ66" i="36" s="1"/>
  <c r="AF66" i="33"/>
  <c r="AF66" i="36" s="1"/>
  <c r="AD66" i="33"/>
  <c r="AD66" i="36" s="1"/>
  <c r="AZ65" i="33"/>
  <c r="AZ65" i="36" s="1"/>
  <c r="AF65" i="33"/>
  <c r="AF65" i="36" s="1"/>
  <c r="AD65" i="33"/>
  <c r="AD65" i="36" s="1"/>
  <c r="AZ64" i="33"/>
  <c r="AZ64" i="36" s="1"/>
  <c r="AF64" i="33"/>
  <c r="AF64" i="36" s="1"/>
  <c r="AD64" i="33"/>
  <c r="AD64" i="36" s="1"/>
  <c r="AZ63" i="27"/>
  <c r="AZ119" i="9"/>
  <c r="AF63" i="27"/>
  <c r="AF119" i="9"/>
  <c r="AD63" i="27"/>
  <c r="AD119" i="9"/>
  <c r="AZ62" i="33"/>
  <c r="AZ62" i="36" s="1"/>
  <c r="AF62" i="33"/>
  <c r="AF62" i="36" s="1"/>
  <c r="AD62" i="33"/>
  <c r="AD62" i="36" s="1"/>
  <c r="AZ61" i="33"/>
  <c r="AZ61" i="36" s="1"/>
  <c r="AF61" i="33"/>
  <c r="AF61" i="36" s="1"/>
  <c r="AD61" i="33"/>
  <c r="AD61" i="36" s="1"/>
  <c r="AZ60" i="33"/>
  <c r="AZ60" i="36" s="1"/>
  <c r="AF60" i="33"/>
  <c r="AF60" i="36" s="1"/>
  <c r="AD60" i="33"/>
  <c r="AD60" i="36" s="1"/>
  <c r="AZ59" i="33"/>
  <c r="AZ59" i="36" s="1"/>
  <c r="AF59" i="33"/>
  <c r="AF59" i="36" s="1"/>
  <c r="AD59" i="33"/>
  <c r="AD59" i="36" s="1"/>
  <c r="AZ58" i="27"/>
  <c r="AZ118" i="9"/>
  <c r="BK215" i="2" s="1"/>
  <c r="AF58" i="27"/>
  <c r="AF118" i="9"/>
  <c r="AM215" i="2" s="1"/>
  <c r="AD58" i="27"/>
  <c r="AD118" i="9"/>
  <c r="AZ57" i="33"/>
  <c r="AZ57" i="36" s="1"/>
  <c r="AF57" i="33"/>
  <c r="AF57" i="36" s="1"/>
  <c r="AD57" i="33"/>
  <c r="AD57" i="36" s="1"/>
  <c r="AZ56" i="33"/>
  <c r="AZ56" i="36" s="1"/>
  <c r="AF56" i="33"/>
  <c r="AF56" i="36" s="1"/>
  <c r="AD56" i="33"/>
  <c r="AD56" i="36" s="1"/>
  <c r="AZ55" i="33"/>
  <c r="AZ55" i="36" s="1"/>
  <c r="AF55" i="33"/>
  <c r="AF55" i="36" s="1"/>
  <c r="AD55" i="33"/>
  <c r="AD55" i="36" s="1"/>
  <c r="AZ54" i="33"/>
  <c r="AZ54" i="36" s="1"/>
  <c r="AF54" i="33"/>
  <c r="AF54" i="36" s="1"/>
  <c r="AD54" i="33"/>
  <c r="AD54" i="36" s="1"/>
  <c r="AZ53" i="27"/>
  <c r="AZ117" i="9"/>
  <c r="BK214" i="2" s="1"/>
  <c r="AF53" i="27"/>
  <c r="AF117" i="9"/>
  <c r="AM214" i="2" s="1"/>
  <c r="AD53" i="27"/>
  <c r="AD117" i="9"/>
  <c r="AZ52" i="33"/>
  <c r="AZ52" i="36" s="1"/>
  <c r="AF52" i="33"/>
  <c r="AF52" i="36" s="1"/>
  <c r="AD52" i="33"/>
  <c r="AD52" i="36" s="1"/>
  <c r="AZ51" i="33"/>
  <c r="AZ51" i="36" s="1"/>
  <c r="AF51" i="33"/>
  <c r="AF51" i="36" s="1"/>
  <c r="AD51" i="33"/>
  <c r="AD51" i="36" s="1"/>
  <c r="AZ50" i="33"/>
  <c r="AZ50" i="36" s="1"/>
  <c r="AF50" i="33"/>
  <c r="AF50" i="36" s="1"/>
  <c r="AD50" i="33"/>
  <c r="AD50" i="36" s="1"/>
  <c r="AZ49" i="33"/>
  <c r="AZ49" i="36" s="1"/>
  <c r="AF49" i="33"/>
  <c r="AF49" i="36" s="1"/>
  <c r="AD49" i="33"/>
  <c r="AD49" i="36" s="1"/>
  <c r="AZ48" i="27"/>
  <c r="AZ116" i="9"/>
  <c r="BK213" i="2" s="1"/>
  <c r="AF48" i="27"/>
  <c r="AF116" i="9"/>
  <c r="AM213" i="2" s="1"/>
  <c r="AD48" i="27"/>
  <c r="AD116" i="9"/>
  <c r="AZ47" i="33"/>
  <c r="AZ47" i="36" s="1"/>
  <c r="AF47" i="33"/>
  <c r="AF47" i="36" s="1"/>
  <c r="AD47" i="33"/>
  <c r="AD47" i="36" s="1"/>
  <c r="AZ46" i="33"/>
  <c r="AZ46" i="36" s="1"/>
  <c r="AF46" i="33"/>
  <c r="AF46" i="36" s="1"/>
  <c r="AD46" i="33"/>
  <c r="AD46" i="36" s="1"/>
  <c r="AZ45" i="33"/>
  <c r="AZ45" i="36" s="1"/>
  <c r="AF45" i="33"/>
  <c r="AF45" i="36" s="1"/>
  <c r="AD45" i="33"/>
  <c r="AD45" i="36" s="1"/>
  <c r="AZ44" i="33"/>
  <c r="AZ44" i="36" s="1"/>
  <c r="AF44" i="33"/>
  <c r="AF44" i="36" s="1"/>
  <c r="AD44" i="33"/>
  <c r="AD44" i="36" s="1"/>
  <c r="AZ43" i="27"/>
  <c r="AZ115" i="9"/>
  <c r="BK212" i="2" s="1"/>
  <c r="AF43" i="27"/>
  <c r="AF115" i="9"/>
  <c r="AM212" i="2" s="1"/>
  <c r="AD43" i="27"/>
  <c r="AD115" i="9"/>
  <c r="AZ42" i="33"/>
  <c r="AZ42" i="36" s="1"/>
  <c r="AF42" i="33"/>
  <c r="AF42" i="36" s="1"/>
  <c r="AD42" i="33"/>
  <c r="AD42" i="36" s="1"/>
  <c r="AZ41" i="33"/>
  <c r="AZ41" i="36" s="1"/>
  <c r="AF41" i="33"/>
  <c r="AF41" i="36" s="1"/>
  <c r="AD41" i="33"/>
  <c r="AD41" i="36" s="1"/>
  <c r="AZ40" i="33"/>
  <c r="AZ40" i="36" s="1"/>
  <c r="AF40" i="33"/>
  <c r="AF40" i="36" s="1"/>
  <c r="B125" i="9"/>
  <c r="C222" i="2" s="1"/>
  <c r="B123" i="9"/>
  <c r="C220" i="2" s="1"/>
  <c r="B121" i="9"/>
  <c r="C218" i="2" s="1"/>
  <c r="B119" i="9"/>
  <c r="C216" i="2" s="1"/>
  <c r="B117" i="9"/>
  <c r="C214" i="2" s="1"/>
  <c r="B115" i="9"/>
  <c r="C212" i="2" s="1"/>
  <c r="B113" i="9"/>
  <c r="C210" i="2" s="1"/>
  <c r="B111" i="9"/>
  <c r="C208" i="2" s="1"/>
  <c r="B109" i="9"/>
  <c r="C206" i="2" s="1"/>
  <c r="AX126" i="9"/>
  <c r="AV126"/>
  <c r="AT126"/>
  <c r="AR126"/>
  <c r="AP126"/>
  <c r="AY223" i="2" s="1"/>
  <c r="AN126" i="9"/>
  <c r="AL126"/>
  <c r="AJ126"/>
  <c r="AH126"/>
  <c r="AB126"/>
  <c r="Z126"/>
  <c r="X126"/>
  <c r="V126"/>
  <c r="AA223" i="2" s="1"/>
  <c r="T126" i="9"/>
  <c r="R126"/>
  <c r="P126"/>
  <c r="N126"/>
  <c r="L126"/>
  <c r="O223" i="2" s="1"/>
  <c r="J126" i="9"/>
  <c r="H126"/>
  <c r="F126"/>
  <c r="D126"/>
  <c r="AX125"/>
  <c r="AV125"/>
  <c r="AT125"/>
  <c r="AR125"/>
  <c r="AP125"/>
  <c r="AY222" i="2" s="1"/>
  <c r="AN125" i="9"/>
  <c r="AL125"/>
  <c r="AJ125"/>
  <c r="AH125"/>
  <c r="AB125"/>
  <c r="Z125"/>
  <c r="X125"/>
  <c r="V125"/>
  <c r="AA222" i="2" s="1"/>
  <c r="T125" i="9"/>
  <c r="R125"/>
  <c r="P125"/>
  <c r="N125"/>
  <c r="L125"/>
  <c r="O222" i="2" s="1"/>
  <c r="J125" i="9"/>
  <c r="H125"/>
  <c r="F125"/>
  <c r="D125"/>
  <c r="AX124"/>
  <c r="AV124"/>
  <c r="AT124"/>
  <c r="AR124"/>
  <c r="AP124"/>
  <c r="AY221" i="2" s="1"/>
  <c r="AN124" i="9"/>
  <c r="AL124"/>
  <c r="AJ124"/>
  <c r="AH124"/>
  <c r="AB124"/>
  <c r="Z124"/>
  <c r="X124"/>
  <c r="V124"/>
  <c r="AA221" i="2" s="1"/>
  <c r="T124" i="9"/>
  <c r="R124"/>
  <c r="P124"/>
  <c r="N124"/>
  <c r="L124"/>
  <c r="O221" i="2" s="1"/>
  <c r="J124" i="9"/>
  <c r="H124"/>
  <c r="F124"/>
  <c r="D124"/>
  <c r="AX123"/>
  <c r="AV123"/>
  <c r="AT123"/>
  <c r="AR123"/>
  <c r="AP123"/>
  <c r="AY220" i="2" s="1"/>
  <c r="AN123" i="9"/>
  <c r="AL123"/>
  <c r="AJ123"/>
  <c r="AH123"/>
  <c r="AB123"/>
  <c r="Z123"/>
  <c r="X123"/>
  <c r="V123"/>
  <c r="AA220" i="2" s="1"/>
  <c r="T123" i="9"/>
  <c r="R123"/>
  <c r="P123"/>
  <c r="N123"/>
  <c r="L123"/>
  <c r="O220" i="2" s="1"/>
  <c r="J123" i="9"/>
  <c r="H123"/>
  <c r="F123"/>
  <c r="D123"/>
  <c r="AX122"/>
  <c r="AV122"/>
  <c r="AT122"/>
  <c r="AR122"/>
  <c r="AP122"/>
  <c r="AY219" i="2" s="1"/>
  <c r="AN122" i="9"/>
  <c r="AL122"/>
  <c r="AJ122"/>
  <c r="AH122"/>
  <c r="AB122"/>
  <c r="Z122"/>
  <c r="X122"/>
  <c r="V122"/>
  <c r="AA219" i="2" s="1"/>
  <c r="T122" i="9"/>
  <c r="R122"/>
  <c r="P122"/>
  <c r="N122"/>
  <c r="L122"/>
  <c r="O219" i="2" s="1"/>
  <c r="J122" i="9"/>
  <c r="H122"/>
  <c r="F122"/>
  <c r="D122"/>
  <c r="AX121"/>
  <c r="AV121"/>
  <c r="AT121"/>
  <c r="AR121"/>
  <c r="AP121"/>
  <c r="AN121"/>
  <c r="AL121"/>
  <c r="AJ121"/>
  <c r="AH121"/>
  <c r="AB121"/>
  <c r="Z121"/>
  <c r="X121"/>
  <c r="V121"/>
  <c r="AA218" i="2" s="1"/>
  <c r="T121" i="9"/>
  <c r="R121"/>
  <c r="P121"/>
  <c r="N121"/>
  <c r="L121"/>
  <c r="O218" i="2" s="1"/>
  <c r="J121" i="9"/>
  <c r="H121"/>
  <c r="F121"/>
  <c r="D121"/>
  <c r="AX120"/>
  <c r="AV120"/>
  <c r="AT120"/>
  <c r="AR120"/>
  <c r="AP120"/>
  <c r="AN120"/>
  <c r="AL120"/>
  <c r="AJ120"/>
  <c r="AH120"/>
  <c r="AB120"/>
  <c r="AB26" i="38" s="1"/>
  <c r="Z120" i="9"/>
  <c r="Z26" i="38" s="1"/>
  <c r="X120" i="9"/>
  <c r="X26" i="38" s="1"/>
  <c r="V120" i="9"/>
  <c r="T120"/>
  <c r="T26" i="38" s="1"/>
  <c r="R120" i="9"/>
  <c r="R26" i="38" s="1"/>
  <c r="P120" i="9"/>
  <c r="P26" i="38" s="1"/>
  <c r="N120" i="9"/>
  <c r="N26" i="38" s="1"/>
  <c r="L120" i="9"/>
  <c r="J120"/>
  <c r="H120"/>
  <c r="F120"/>
  <c r="D120"/>
  <c r="AX119"/>
  <c r="AV119"/>
  <c r="AT119"/>
  <c r="AR119"/>
  <c r="AP119"/>
  <c r="AN119"/>
  <c r="AL119"/>
  <c r="AJ119"/>
  <c r="AH119"/>
  <c r="AB119"/>
  <c r="Z119"/>
  <c r="X119"/>
  <c r="V119"/>
  <c r="AA216" i="2" s="1"/>
  <c r="T119" i="9"/>
  <c r="R119"/>
  <c r="P119"/>
  <c r="N119"/>
  <c r="L119"/>
  <c r="O216" i="2" s="1"/>
  <c r="J119" i="9"/>
  <c r="H119"/>
  <c r="F119"/>
  <c r="D119"/>
  <c r="AX118"/>
  <c r="AV118"/>
  <c r="AT118"/>
  <c r="AR118"/>
  <c r="AP118"/>
  <c r="AY215" i="2" s="1"/>
  <c r="AN118" i="9"/>
  <c r="AL118"/>
  <c r="AJ118"/>
  <c r="AH118"/>
  <c r="AB118"/>
  <c r="Z118"/>
  <c r="X118"/>
  <c r="V118"/>
  <c r="AA215" i="2" s="1"/>
  <c r="T118" i="9"/>
  <c r="R118"/>
  <c r="P118"/>
  <c r="N118"/>
  <c r="L118"/>
  <c r="O215" i="2" s="1"/>
  <c r="J118" i="9"/>
  <c r="H118"/>
  <c r="F118"/>
  <c r="D118"/>
  <c r="AX117"/>
  <c r="AV117"/>
  <c r="AT117"/>
  <c r="AR117"/>
  <c r="AP117"/>
  <c r="AY214" i="2" s="1"/>
  <c r="AN117" i="9"/>
  <c r="AL117"/>
  <c r="AJ117"/>
  <c r="AH117"/>
  <c r="AB117"/>
  <c r="Z117"/>
  <c r="X117"/>
  <c r="V117"/>
  <c r="AA214" i="2" s="1"/>
  <c r="T117" i="9"/>
  <c r="R117"/>
  <c r="P117"/>
  <c r="N117"/>
  <c r="L117"/>
  <c r="O214" i="2" s="1"/>
  <c r="J117" i="9"/>
  <c r="H117"/>
  <c r="F117"/>
  <c r="D117"/>
  <c r="AX116"/>
  <c r="AV116"/>
  <c r="AT116"/>
  <c r="AR116"/>
  <c r="AP116"/>
  <c r="AY213" i="2" s="1"/>
  <c r="AN116" i="9"/>
  <c r="AL116"/>
  <c r="AJ116"/>
  <c r="AH116"/>
  <c r="AB116"/>
  <c r="Z116"/>
  <c r="X116"/>
  <c r="V116"/>
  <c r="AA213" i="2" s="1"/>
  <c r="T116" i="9"/>
  <c r="R116"/>
  <c r="P116"/>
  <c r="N116"/>
  <c r="L116"/>
  <c r="O213" i="2" s="1"/>
  <c r="J116" i="9"/>
  <c r="H116"/>
  <c r="F116"/>
  <c r="D116"/>
  <c r="AX115"/>
  <c r="AV115"/>
  <c r="AT115"/>
  <c r="AR115"/>
  <c r="AP115"/>
  <c r="AY212" i="2" s="1"/>
  <c r="AN115" i="9"/>
  <c r="AL115"/>
  <c r="AJ115"/>
  <c r="AH115"/>
  <c r="AB115"/>
  <c r="Z115"/>
  <c r="X115"/>
  <c r="V115"/>
  <c r="AA212" i="2" s="1"/>
  <c r="T115" i="9"/>
  <c r="R115"/>
  <c r="P115"/>
  <c r="N115"/>
  <c r="L115"/>
  <c r="O212" i="2" s="1"/>
  <c r="J115" i="9"/>
  <c r="H115"/>
  <c r="F115"/>
  <c r="D115"/>
  <c r="AE40" i="33"/>
  <c r="AE40" i="36" s="1"/>
  <c r="AE39" i="33"/>
  <c r="AE39" i="36" s="1"/>
  <c r="AE38" i="27"/>
  <c r="AE114" i="9"/>
  <c r="AE37" i="33"/>
  <c r="AE36"/>
  <c r="AE36" i="36" s="1"/>
  <c r="AE35" i="33"/>
  <c r="AE35" i="36" s="1"/>
  <c r="AE34" i="33"/>
  <c r="AE34" i="36" s="1"/>
  <c r="AE33" i="27"/>
  <c r="AE113" i="9"/>
  <c r="AE32" i="33"/>
  <c r="AE32" i="36" s="1"/>
  <c r="AE31" i="33"/>
  <c r="AE31" i="36" s="1"/>
  <c r="AE30" i="33"/>
  <c r="AE30" i="36" s="1"/>
  <c r="AE29" i="33"/>
  <c r="AE29" i="36" s="1"/>
  <c r="AE28" i="27"/>
  <c r="AE112" i="9"/>
  <c r="AE27" i="33"/>
  <c r="AE27" i="36" s="1"/>
  <c r="AE26" i="33"/>
  <c r="AE26" i="36" s="1"/>
  <c r="AE25" i="33"/>
  <c r="AE24"/>
  <c r="AE24" i="36" s="1"/>
  <c r="AE23" i="27"/>
  <c r="AE111" i="9"/>
  <c r="AE22" i="33"/>
  <c r="AE22" i="36" s="1"/>
  <c r="AE21" i="33"/>
  <c r="AE19"/>
  <c r="AE19" i="36" s="1"/>
  <c r="AY11" i="38"/>
  <c r="AY110" i="9"/>
  <c r="AW11" i="38"/>
  <c r="AW110" i="9"/>
  <c r="AU11" i="38"/>
  <c r="AU110" i="9"/>
  <c r="AS11" i="38"/>
  <c r="AS110" i="9"/>
  <c r="AQ11" i="38"/>
  <c r="AQ110" i="9"/>
  <c r="AO11" i="38"/>
  <c r="AO110" i="9"/>
  <c r="AM11" i="38"/>
  <c r="AM110" i="9"/>
  <c r="AK11" i="38"/>
  <c r="AK110" i="9"/>
  <c r="AI11" i="38"/>
  <c r="AI110" i="9"/>
  <c r="AG11" i="38"/>
  <c r="AG110" i="9"/>
  <c r="AE11" i="38"/>
  <c r="AE18" i="27"/>
  <c r="AE110" i="9"/>
  <c r="AY17" i="33"/>
  <c r="AY17" i="36" s="1"/>
  <c r="AW17" i="33"/>
  <c r="AW17" i="36" s="1"/>
  <c r="AU17" i="33"/>
  <c r="AU17" i="36" s="1"/>
  <c r="AS17" i="33"/>
  <c r="AS17" i="36" s="1"/>
  <c r="AQ17" i="33"/>
  <c r="AQ17" i="36" s="1"/>
  <c r="AO17" i="33"/>
  <c r="AO17" i="36" s="1"/>
  <c r="AM17" i="33"/>
  <c r="AM17" i="36" s="1"/>
  <c r="AK17" i="33"/>
  <c r="AK17" i="36" s="1"/>
  <c r="AI17" i="33"/>
  <c r="AI17" i="36" s="1"/>
  <c r="AG17" i="33"/>
  <c r="AG17" i="36" s="1"/>
  <c r="AE17" i="33"/>
  <c r="AE17" i="36" s="1"/>
  <c r="AY16" i="33"/>
  <c r="AY16" i="36" s="1"/>
  <c r="AW16" i="33"/>
  <c r="AW16" i="36" s="1"/>
  <c r="AU16" i="33"/>
  <c r="AU16" i="36" s="1"/>
  <c r="AS16" i="33"/>
  <c r="AS16" i="36" s="1"/>
  <c r="AQ16" i="33"/>
  <c r="AQ16" i="36" s="1"/>
  <c r="AO16" i="33"/>
  <c r="AO16" i="36" s="1"/>
  <c r="AM16" i="33"/>
  <c r="AM16" i="36" s="1"/>
  <c r="AK16" i="33"/>
  <c r="AK16" i="36" s="1"/>
  <c r="AI16" i="33"/>
  <c r="AI16" i="36" s="1"/>
  <c r="AG16" i="33"/>
  <c r="AG16" i="36" s="1"/>
  <c r="AE16" i="33"/>
  <c r="AE16" i="36" s="1"/>
  <c r="AY15" i="33"/>
  <c r="AY15" i="36" s="1"/>
  <c r="AW15" i="33"/>
  <c r="AW15" i="36" s="1"/>
  <c r="AU15" i="33"/>
  <c r="AU15" i="36" s="1"/>
  <c r="AS15" i="33"/>
  <c r="AS15" i="36" s="1"/>
  <c r="AQ15" i="33"/>
  <c r="AQ15" i="36" s="1"/>
  <c r="AO15" i="33"/>
  <c r="AO15" i="36" s="1"/>
  <c r="AM15" i="33"/>
  <c r="AM15" i="36" s="1"/>
  <c r="AK15" i="33"/>
  <c r="AK15" i="36" s="1"/>
  <c r="AI15" i="33"/>
  <c r="AI15" i="36" s="1"/>
  <c r="AG15" i="33"/>
  <c r="AG15" i="36" s="1"/>
  <c r="AE15" i="33"/>
  <c r="AE15" i="36" s="1"/>
  <c r="AY14" i="33"/>
  <c r="AY14" i="36" s="1"/>
  <c r="AW14" i="33"/>
  <c r="AW14" i="36" s="1"/>
  <c r="AU14" i="33"/>
  <c r="AU14" i="36" s="1"/>
  <c r="AS14" i="33"/>
  <c r="AS14" i="36" s="1"/>
  <c r="AQ14" i="33"/>
  <c r="AQ14" i="36" s="1"/>
  <c r="AO14" i="33"/>
  <c r="AO14" i="36" s="1"/>
  <c r="AM14" i="33"/>
  <c r="AM14" i="36" s="1"/>
  <c r="AK14" i="33"/>
  <c r="AK14" i="36" s="1"/>
  <c r="AI14" i="33"/>
  <c r="AI14" i="36" s="1"/>
  <c r="AG14" i="33"/>
  <c r="AG14" i="36" s="1"/>
  <c r="AE14" i="33"/>
  <c r="AE14" i="36" s="1"/>
  <c r="AY13" i="27"/>
  <c r="AY109" i="9"/>
  <c r="AW13" i="27"/>
  <c r="AW109" i="9"/>
  <c r="AU13" i="27"/>
  <c r="AU109" i="9"/>
  <c r="BE206" i="2" s="1"/>
  <c r="AS13" i="27"/>
  <c r="AS109" i="9"/>
  <c r="AQ13" i="27"/>
  <c r="AQ109" i="9"/>
  <c r="AO13" i="27"/>
  <c r="AO109" i="9"/>
  <c r="AM13" i="27"/>
  <c r="AM109" i="9"/>
  <c r="AK13" i="27"/>
  <c r="AK109" i="9"/>
  <c r="AI13" i="27"/>
  <c r="AI109" i="9"/>
  <c r="AG13" i="27"/>
  <c r="AG109" i="9"/>
  <c r="AE13" i="27"/>
  <c r="AE109" i="9"/>
  <c r="AY12" i="33"/>
  <c r="AY12" i="36" s="1"/>
  <c r="AW12" i="33"/>
  <c r="AW12" i="36" s="1"/>
  <c r="AU12" i="33"/>
  <c r="AU12" i="36" s="1"/>
  <c r="AS12" i="33"/>
  <c r="AS12" i="36" s="1"/>
  <c r="AQ12" i="33"/>
  <c r="AQ12" i="36" s="1"/>
  <c r="AO12" i="33"/>
  <c r="AO12" i="36" s="1"/>
  <c r="AM12" i="33"/>
  <c r="AM12" i="36" s="1"/>
  <c r="AK12" i="33"/>
  <c r="AK12" i="36" s="1"/>
  <c r="AI12" i="33"/>
  <c r="AI12" i="36" s="1"/>
  <c r="AG12" i="33"/>
  <c r="AG12" i="36" s="1"/>
  <c r="AE12" i="33"/>
  <c r="AE12" i="36" s="1"/>
  <c r="AY11" i="33"/>
  <c r="AY11" i="36" s="1"/>
  <c r="AW11" i="33"/>
  <c r="AW11" i="36" s="1"/>
  <c r="AU11" i="33"/>
  <c r="AU11" i="36" s="1"/>
  <c r="AS11" i="33"/>
  <c r="AS11" i="36" s="1"/>
  <c r="AQ11" i="33"/>
  <c r="AQ11" i="36" s="1"/>
  <c r="AO11" i="33"/>
  <c r="AO11" i="36" s="1"/>
  <c r="AM11" i="33"/>
  <c r="AM11" i="36" s="1"/>
  <c r="AK11" i="33"/>
  <c r="AK11" i="36" s="1"/>
  <c r="AI11" i="33"/>
  <c r="AI11" i="36" s="1"/>
  <c r="AG11" i="33"/>
  <c r="AG11" i="36" s="1"/>
  <c r="AE11" i="33"/>
  <c r="AE11" i="36" s="1"/>
  <c r="AY10" i="33"/>
  <c r="AY10" i="36" s="1"/>
  <c r="AW10" i="33"/>
  <c r="AW10" i="36" s="1"/>
  <c r="AU10" i="33"/>
  <c r="AU10" i="36" s="1"/>
  <c r="AS10" i="33"/>
  <c r="AS10" i="36" s="1"/>
  <c r="AQ10" i="33"/>
  <c r="AQ10" i="36" s="1"/>
  <c r="AO10" i="33"/>
  <c r="AO10" i="36" s="1"/>
  <c r="AM10" i="33"/>
  <c r="AM10" i="36" s="1"/>
  <c r="AK10" i="33"/>
  <c r="AK10" i="36" s="1"/>
  <c r="AI10" i="33"/>
  <c r="AI10" i="36" s="1"/>
  <c r="AG10" i="33"/>
  <c r="AG10" i="36" s="1"/>
  <c r="AE10" i="33"/>
  <c r="AE10" i="36" s="1"/>
  <c r="AY9" i="33"/>
  <c r="AY9" i="36" s="1"/>
  <c r="AW9" i="33"/>
  <c r="AW9" i="36" s="1"/>
  <c r="AU9" i="33"/>
  <c r="AU9" i="36" s="1"/>
  <c r="AS9" i="33"/>
  <c r="AS9" i="36" s="1"/>
  <c r="AQ9" i="33"/>
  <c r="AQ9" i="36" s="1"/>
  <c r="AO9" i="33"/>
  <c r="AO9" i="36" s="1"/>
  <c r="AM9" i="33"/>
  <c r="AM9" i="36" s="1"/>
  <c r="AK9" i="33"/>
  <c r="AK9" i="36" s="1"/>
  <c r="AI9" i="33"/>
  <c r="AI9" i="36" s="1"/>
  <c r="AG9" i="33"/>
  <c r="AG9" i="36" s="1"/>
  <c r="AE9" i="33"/>
  <c r="AE9" i="36" s="1"/>
  <c r="AY8" i="27"/>
  <c r="AY108" i="9"/>
  <c r="AW8" i="27"/>
  <c r="AW108" i="9"/>
  <c r="AU8" i="27"/>
  <c r="AU108" i="9"/>
  <c r="AS8" i="27"/>
  <c r="AS108" i="9"/>
  <c r="AQ8" i="27"/>
  <c r="AQ108" i="9"/>
  <c r="AO8" i="27"/>
  <c r="AO108" i="9"/>
  <c r="AM8" i="27"/>
  <c r="AM108" i="9"/>
  <c r="AK8" i="27"/>
  <c r="AK108" i="9"/>
  <c r="AI8" i="27"/>
  <c r="AI108" i="9"/>
  <c r="AG8" i="27"/>
  <c r="AG108" i="9"/>
  <c r="AE8" i="27"/>
  <c r="AE108" i="9"/>
  <c r="AY7" i="33"/>
  <c r="AY7" i="36" s="1"/>
  <c r="AW7" i="33"/>
  <c r="AW7" i="36" s="1"/>
  <c r="AU7" i="33"/>
  <c r="AU7" i="36" s="1"/>
  <c r="AS7" i="33"/>
  <c r="AS7" i="36" s="1"/>
  <c r="AQ7" i="33"/>
  <c r="AQ7" i="36" s="1"/>
  <c r="AO7" i="33"/>
  <c r="AO7" i="36" s="1"/>
  <c r="AM7" i="33"/>
  <c r="AM7" i="36" s="1"/>
  <c r="AK7" i="33"/>
  <c r="AK7" i="36" s="1"/>
  <c r="AI7" i="33"/>
  <c r="AI7" i="36" s="1"/>
  <c r="AG7" i="33"/>
  <c r="AG7" i="36" s="1"/>
  <c r="AE7" i="33"/>
  <c r="AE7" i="36" s="1"/>
  <c r="AY6" i="33"/>
  <c r="AY6" i="36" s="1"/>
  <c r="AW6" i="33"/>
  <c r="AW6" i="36" s="1"/>
  <c r="AU6" i="33"/>
  <c r="AU6" i="36" s="1"/>
  <c r="AS6" i="33"/>
  <c r="AS6" i="36" s="1"/>
  <c r="AQ6" i="33"/>
  <c r="AQ6" i="36" s="1"/>
  <c r="AO6" i="33"/>
  <c r="AO6" i="36" s="1"/>
  <c r="AM6" i="33"/>
  <c r="AM6" i="36" s="1"/>
  <c r="AK6" i="33"/>
  <c r="AK6" i="36" s="1"/>
  <c r="AI6" i="33"/>
  <c r="AI6" i="36" s="1"/>
  <c r="AG6" i="33"/>
  <c r="AG6" i="36" s="1"/>
  <c r="AE6" i="33"/>
  <c r="AE6" i="36" s="1"/>
  <c r="AY5" i="33"/>
  <c r="AY5" i="36" s="1"/>
  <c r="AW5" i="33"/>
  <c r="AW5" i="36" s="1"/>
  <c r="AU5" i="33"/>
  <c r="AU5" i="36" s="1"/>
  <c r="AS5" i="33"/>
  <c r="AS5" i="36" s="1"/>
  <c r="AQ5" i="33"/>
  <c r="AQ5" i="36" s="1"/>
  <c r="AO5" i="33"/>
  <c r="AO5" i="36" s="1"/>
  <c r="AM5" i="33"/>
  <c r="AM5" i="36" s="1"/>
  <c r="AK5" i="33"/>
  <c r="AK5" i="36" s="1"/>
  <c r="AI5" i="33"/>
  <c r="AI5" i="36" s="1"/>
  <c r="AG5" i="33"/>
  <c r="AG5" i="36" s="1"/>
  <c r="AE5" i="33"/>
  <c r="AE5" i="36" s="1"/>
  <c r="AY4" i="33"/>
  <c r="AY4" i="36" s="1"/>
  <c r="AW4" i="33"/>
  <c r="AW4" i="36" s="1"/>
  <c r="AU4" i="33"/>
  <c r="AU4" i="36" s="1"/>
  <c r="AS4" i="33"/>
  <c r="AS4" i="36" s="1"/>
  <c r="AQ4" i="33"/>
  <c r="AQ4" i="36" s="1"/>
  <c r="AO4" i="33"/>
  <c r="AO4" i="36" s="1"/>
  <c r="AM4" i="33"/>
  <c r="AM4" i="36" s="1"/>
  <c r="AK4" i="33"/>
  <c r="AK4" i="36" s="1"/>
  <c r="AI4" i="33"/>
  <c r="AI4" i="36" s="1"/>
  <c r="AG4" i="33"/>
  <c r="AG4" i="36" s="1"/>
  <c r="AE4" i="33"/>
  <c r="AE4" i="36" s="1"/>
  <c r="AY3" i="27"/>
  <c r="AY107" i="9"/>
  <c r="AW3" i="27"/>
  <c r="AW107" i="9"/>
  <c r="AU3" i="27"/>
  <c r="AU107" i="9"/>
  <c r="AS3" i="27"/>
  <c r="AS107" i="9"/>
  <c r="AQ3" i="27"/>
  <c r="AQ107" i="9"/>
  <c r="AO3" i="27"/>
  <c r="AO107" i="9"/>
  <c r="AM3" i="27"/>
  <c r="AM107" i="9"/>
  <c r="AK3" i="27"/>
  <c r="AK107" i="9"/>
  <c r="AI3" i="27"/>
  <c r="AI107" i="9"/>
  <c r="AG3" i="27"/>
  <c r="AG107" i="9"/>
  <c r="AE3" i="27"/>
  <c r="AE107" i="9"/>
  <c r="AE8" i="38" s="1"/>
  <c r="AY114" i="9"/>
  <c r="AW114"/>
  <c r="AU114"/>
  <c r="BE211" i="2" s="1"/>
  <c r="AS114" i="9"/>
  <c r="AQ114"/>
  <c r="AO114"/>
  <c r="AM114"/>
  <c r="AK114"/>
  <c r="AI114"/>
  <c r="AG114"/>
  <c r="AC114"/>
  <c r="AA114"/>
  <c r="AG211" i="2" s="1"/>
  <c r="Y114" i="9"/>
  <c r="W114"/>
  <c r="U114"/>
  <c r="S114"/>
  <c r="Q114"/>
  <c r="U211" i="2" s="1"/>
  <c r="O114" i="9"/>
  <c r="M114"/>
  <c r="K114"/>
  <c r="I114"/>
  <c r="G114"/>
  <c r="I211" i="2" s="1"/>
  <c r="E114" i="9"/>
  <c r="C114"/>
  <c r="AY113"/>
  <c r="AW113"/>
  <c r="AU113"/>
  <c r="BE210" i="2" s="1"/>
  <c r="AS113" i="9"/>
  <c r="AQ113"/>
  <c r="AO113"/>
  <c r="AM113"/>
  <c r="AK113"/>
  <c r="AI113"/>
  <c r="AG113"/>
  <c r="AC113"/>
  <c r="AA113"/>
  <c r="AG210" i="2" s="1"/>
  <c r="Y113" i="9"/>
  <c r="W113"/>
  <c r="U113"/>
  <c r="S113"/>
  <c r="Q113"/>
  <c r="U210" i="2" s="1"/>
  <c r="O113" i="9"/>
  <c r="M113"/>
  <c r="K113"/>
  <c r="I113"/>
  <c r="G113"/>
  <c r="I210" i="2" s="1"/>
  <c r="E113" i="9"/>
  <c r="C113"/>
  <c r="AY112"/>
  <c r="AW112"/>
  <c r="AU112"/>
  <c r="BE209" i="2" s="1"/>
  <c r="AS112" i="9"/>
  <c r="AQ112"/>
  <c r="AO112"/>
  <c r="AM112"/>
  <c r="AK112"/>
  <c r="AI112"/>
  <c r="AG112"/>
  <c r="AC112"/>
  <c r="AA112"/>
  <c r="AG209" i="2" s="1"/>
  <c r="Y112" i="9"/>
  <c r="W112"/>
  <c r="U112"/>
  <c r="S112"/>
  <c r="Q112"/>
  <c r="U209" i="2" s="1"/>
  <c r="O112" i="9"/>
  <c r="M112"/>
  <c r="K112"/>
  <c r="I112"/>
  <c r="G112"/>
  <c r="I209" i="2" s="1"/>
  <c r="E112" i="9"/>
  <c r="C112"/>
  <c r="AY111"/>
  <c r="AW111"/>
  <c r="AU111"/>
  <c r="BE208" i="2" s="1"/>
  <c r="AS111" i="9"/>
  <c r="AQ111"/>
  <c r="AO111"/>
  <c r="AM111"/>
  <c r="AK111"/>
  <c r="AI111"/>
  <c r="AG111"/>
  <c r="AC111"/>
  <c r="AA111"/>
  <c r="AG208" i="2" s="1"/>
  <c r="Y111" i="9"/>
  <c r="W111"/>
  <c r="U111"/>
  <c r="S111"/>
  <c r="Q111"/>
  <c r="U208" i="2" s="1"/>
  <c r="O111" i="9"/>
  <c r="M111"/>
  <c r="K111"/>
  <c r="I111"/>
  <c r="G111"/>
  <c r="I208" i="2" s="1"/>
  <c r="E111" i="9"/>
  <c r="C111"/>
  <c r="AC110"/>
  <c r="AA110"/>
  <c r="AG207" i="2" s="1"/>
  <c r="Y110" i="9"/>
  <c r="W110"/>
  <c r="U110"/>
  <c r="S110"/>
  <c r="Q110"/>
  <c r="U207" i="2" s="1"/>
  <c r="O110" i="9"/>
  <c r="M110"/>
  <c r="K110"/>
  <c r="I110"/>
  <c r="G110"/>
  <c r="I207" i="2" s="1"/>
  <c r="E110" i="9"/>
  <c r="C110"/>
  <c r="AC109"/>
  <c r="AA109"/>
  <c r="AG206" i="2" s="1"/>
  <c r="Y109" i="9"/>
  <c r="W109"/>
  <c r="U109"/>
  <c r="S109"/>
  <c r="Q109"/>
  <c r="U206" i="2" s="1"/>
  <c r="O109" i="9"/>
  <c r="M109"/>
  <c r="K109"/>
  <c r="I109"/>
  <c r="G109"/>
  <c r="I206" i="2" s="1"/>
  <c r="E109" i="9"/>
  <c r="C109"/>
  <c r="AC108"/>
  <c r="AA108"/>
  <c r="AG205" i="2" s="1"/>
  <c r="Y108" i="9"/>
  <c r="W108"/>
  <c r="U108"/>
  <c r="S108"/>
  <c r="Q108"/>
  <c r="U205" i="2" s="1"/>
  <c r="O108" i="9"/>
  <c r="M108"/>
  <c r="K108"/>
  <c r="I108"/>
  <c r="G108"/>
  <c r="I205" i="2" s="1"/>
  <c r="E108" i="9"/>
  <c r="C108"/>
  <c r="AC107"/>
  <c r="AC8" i="38" s="1"/>
  <c r="AC6" s="1"/>
  <c r="AA107" i="9"/>
  <c r="AA8" i="38" s="1"/>
  <c r="Y107" i="9"/>
  <c r="Y8" i="38" s="1"/>
  <c r="W107" i="9"/>
  <c r="U107"/>
  <c r="U8" i="38" s="1"/>
  <c r="S107" i="9"/>
  <c r="Q107"/>
  <c r="Q8" i="38" s="1"/>
  <c r="O107" i="9"/>
  <c r="M107"/>
  <c r="M8" i="38" s="1"/>
  <c r="K107" i="9"/>
  <c r="I107"/>
  <c r="I8" i="38" s="1"/>
  <c r="G107" i="9"/>
  <c r="G8" i="38" s="1"/>
  <c r="E107" i="9"/>
  <c r="E8" i="38" s="1"/>
  <c r="C107" i="9"/>
  <c r="AD40" i="33"/>
  <c r="AD40" i="36" s="1"/>
  <c r="AZ39" i="33"/>
  <c r="AZ39" i="36" s="1"/>
  <c r="AF39" i="33"/>
  <c r="AF39" i="36" s="1"/>
  <c r="AD39" i="33"/>
  <c r="AD39" i="36" s="1"/>
  <c r="AZ38" i="27"/>
  <c r="AZ114" i="9"/>
  <c r="BK211" i="2" s="1"/>
  <c r="AF38" i="27"/>
  <c r="AF114" i="9"/>
  <c r="AM211" i="2" s="1"/>
  <c r="AD38" i="27"/>
  <c r="AD114" i="9"/>
  <c r="AZ37" i="33"/>
  <c r="AZ37" i="36" s="1"/>
  <c r="AF37" i="33"/>
  <c r="AD37"/>
  <c r="AD37" i="36" s="1"/>
  <c r="AZ36" i="33"/>
  <c r="AZ36" i="36" s="1"/>
  <c r="AF36" i="33"/>
  <c r="AF36" i="36" s="1"/>
  <c r="AD36" i="33"/>
  <c r="AD36" i="36" s="1"/>
  <c r="AZ35" i="33"/>
  <c r="AZ35" i="36" s="1"/>
  <c r="AF35" i="33"/>
  <c r="AF35" i="36" s="1"/>
  <c r="AD35" i="33"/>
  <c r="AD35" i="36" s="1"/>
  <c r="AZ34" i="33"/>
  <c r="AZ34" i="36" s="1"/>
  <c r="AF34" i="33"/>
  <c r="AF34" i="36" s="1"/>
  <c r="AD34" i="33"/>
  <c r="AD34" i="36" s="1"/>
  <c r="AZ33" i="27"/>
  <c r="AZ113" i="9"/>
  <c r="BK210" i="2" s="1"/>
  <c r="AF33" i="27"/>
  <c r="AF113" i="9"/>
  <c r="AM210" i="2" s="1"/>
  <c r="AD33" i="27"/>
  <c r="AD113" i="9"/>
  <c r="AZ32" i="33"/>
  <c r="AZ32" i="36" s="1"/>
  <c r="AF32" i="33"/>
  <c r="AF32" i="36" s="1"/>
  <c r="AD32" i="33"/>
  <c r="AD32" i="36" s="1"/>
  <c r="AZ31" i="33"/>
  <c r="AF31"/>
  <c r="AD31"/>
  <c r="AD31" i="36" s="1"/>
  <c r="AZ30" i="33"/>
  <c r="AZ30" i="36" s="1"/>
  <c r="AF30" i="33"/>
  <c r="AD30"/>
  <c r="AD30" i="36" s="1"/>
  <c r="AZ29" i="33"/>
  <c r="AZ29" i="36" s="1"/>
  <c r="AF29" i="33"/>
  <c r="AF29" i="36" s="1"/>
  <c r="AD29" i="33"/>
  <c r="AD29" i="36" s="1"/>
  <c r="AZ28" i="27"/>
  <c r="AZ112" i="9"/>
  <c r="BK209" i="2" s="1"/>
  <c r="AF28" i="27"/>
  <c r="AF112" i="9"/>
  <c r="AM209" i="2" s="1"/>
  <c r="AD28" i="27"/>
  <c r="AD112" i="9"/>
  <c r="AZ27" i="33"/>
  <c r="AZ27" i="36" s="1"/>
  <c r="AF27" i="33"/>
  <c r="AF27" i="36" s="1"/>
  <c r="AD27" i="33"/>
  <c r="AD27" i="36" s="1"/>
  <c r="AZ26" i="33"/>
  <c r="AZ26" i="36" s="1"/>
  <c r="AF26" i="33"/>
  <c r="AF26" i="36" s="1"/>
  <c r="AD26" i="33"/>
  <c r="AD26" i="36" s="1"/>
  <c r="AZ25" i="33"/>
  <c r="AF25"/>
  <c r="AD25"/>
  <c r="AZ24"/>
  <c r="AZ24" i="36" s="1"/>
  <c r="AF24" i="33"/>
  <c r="AF24" i="36" s="1"/>
  <c r="AD24" i="33"/>
  <c r="AD24" i="36" s="1"/>
  <c r="AZ23" i="27"/>
  <c r="AZ111" i="9"/>
  <c r="BK208" i="2" s="1"/>
  <c r="AF23" i="27"/>
  <c r="AF111" i="9"/>
  <c r="AM208" i="2" s="1"/>
  <c r="AD23" i="27"/>
  <c r="AD111" i="9"/>
  <c r="AZ22" i="33"/>
  <c r="AZ22" i="36" s="1"/>
  <c r="AF22" i="33"/>
  <c r="AF22" i="36" s="1"/>
  <c r="AD22" i="33"/>
  <c r="AD22" i="36" s="1"/>
  <c r="AZ21" i="33"/>
  <c r="AF21"/>
  <c r="AD21"/>
  <c r="AZ20"/>
  <c r="AZ20" i="36" s="1"/>
  <c r="AF20" i="33"/>
  <c r="AD20"/>
  <c r="AE20" s="1"/>
  <c r="AE20" i="36" s="1"/>
  <c r="AZ19" i="33"/>
  <c r="AZ19" i="36" s="1"/>
  <c r="AF19" i="33"/>
  <c r="AF19" i="36" s="1"/>
  <c r="AD19" i="33"/>
  <c r="AD19" i="36" s="1"/>
  <c r="AZ11" i="38"/>
  <c r="AZ18" i="27"/>
  <c r="AZ110" i="9"/>
  <c r="AX11" i="38"/>
  <c r="AX110" i="9"/>
  <c r="AV11" i="38"/>
  <c r="AV110" i="9"/>
  <c r="AT11" i="38"/>
  <c r="AT110" i="9"/>
  <c r="AR11" i="38"/>
  <c r="AR110" i="9"/>
  <c r="AP11" i="38"/>
  <c r="AP110" i="9"/>
  <c r="AN11" i="38"/>
  <c r="AN110" i="9"/>
  <c r="AL11" i="38"/>
  <c r="AL110" i="9"/>
  <c r="AJ11" i="38"/>
  <c r="AJ110" i="9"/>
  <c r="AH11" i="38"/>
  <c r="AH110" i="9"/>
  <c r="AF11" i="38"/>
  <c r="AF18" i="27"/>
  <c r="AF110" i="9"/>
  <c r="AD11" i="38"/>
  <c r="AD18" i="27"/>
  <c r="AD110" i="9"/>
  <c r="AZ17" i="33"/>
  <c r="AZ17" i="36" s="1"/>
  <c r="AX17" i="33"/>
  <c r="AX17" i="36" s="1"/>
  <c r="AV17" i="33"/>
  <c r="AV17" i="36" s="1"/>
  <c r="AT17" i="33"/>
  <c r="AT17" i="36" s="1"/>
  <c r="AR17" i="33"/>
  <c r="AR17" i="36" s="1"/>
  <c r="AP17" i="33"/>
  <c r="AP17" i="36" s="1"/>
  <c r="AN17" i="33"/>
  <c r="AN17" i="36" s="1"/>
  <c r="AL17" i="33"/>
  <c r="AL17" i="36" s="1"/>
  <c r="AJ17" i="33"/>
  <c r="AJ17" i="36" s="1"/>
  <c r="AH17" i="33"/>
  <c r="AH17" i="36" s="1"/>
  <c r="AF17" i="33"/>
  <c r="AF17" i="36" s="1"/>
  <c r="AD17" i="33"/>
  <c r="AD17" i="36" s="1"/>
  <c r="AZ16" i="33"/>
  <c r="AZ16" i="36" s="1"/>
  <c r="AX16" i="33"/>
  <c r="AX16" i="36" s="1"/>
  <c r="AV16" i="33"/>
  <c r="AV16" i="36" s="1"/>
  <c r="AT16" i="33"/>
  <c r="AT16" i="36" s="1"/>
  <c r="AR16" i="33"/>
  <c r="AR16" i="36" s="1"/>
  <c r="AP16" i="33"/>
  <c r="AP16" i="36" s="1"/>
  <c r="AN16" i="33"/>
  <c r="AN16" i="36" s="1"/>
  <c r="AL16" i="33"/>
  <c r="AL16" i="36" s="1"/>
  <c r="AJ16" i="33"/>
  <c r="AJ16" i="36" s="1"/>
  <c r="AH16" i="33"/>
  <c r="AH16" i="36" s="1"/>
  <c r="AF16" i="33"/>
  <c r="AF16" i="36" s="1"/>
  <c r="AD16" i="33"/>
  <c r="AD16" i="36" s="1"/>
  <c r="AZ15" i="33"/>
  <c r="AZ15" i="36" s="1"/>
  <c r="AX15" i="33"/>
  <c r="AX15" i="36" s="1"/>
  <c r="AV15" i="33"/>
  <c r="AV15" i="36" s="1"/>
  <c r="AT15" i="33"/>
  <c r="AT15" i="36" s="1"/>
  <c r="AR15" i="33"/>
  <c r="AR15" i="36" s="1"/>
  <c r="AP15" i="33"/>
  <c r="AP15" i="36" s="1"/>
  <c r="AN15" i="33"/>
  <c r="AN15" i="36" s="1"/>
  <c r="AL15" i="33"/>
  <c r="AL15" i="36" s="1"/>
  <c r="AJ15" i="33"/>
  <c r="AJ15" i="36" s="1"/>
  <c r="AH15" i="33"/>
  <c r="AH15" i="36" s="1"/>
  <c r="AF15" i="33"/>
  <c r="AF15" i="36" s="1"/>
  <c r="AD15" i="33"/>
  <c r="AD15" i="36" s="1"/>
  <c r="AZ14" i="33"/>
  <c r="AZ14" i="36" s="1"/>
  <c r="AX14" i="33"/>
  <c r="AX14" i="36" s="1"/>
  <c r="AV14" i="33"/>
  <c r="AV14" i="36" s="1"/>
  <c r="AT14" i="33"/>
  <c r="AT14" i="36" s="1"/>
  <c r="AR14" i="33"/>
  <c r="AR14" i="36" s="1"/>
  <c r="AP14" i="33"/>
  <c r="AP14" i="36" s="1"/>
  <c r="AN14" i="33"/>
  <c r="AN14" i="36" s="1"/>
  <c r="AL14" i="33"/>
  <c r="AL14" i="36" s="1"/>
  <c r="AJ14" i="33"/>
  <c r="AJ14" i="36" s="1"/>
  <c r="AH14" i="33"/>
  <c r="AH14" i="36" s="1"/>
  <c r="AF14" i="33"/>
  <c r="AF14" i="36" s="1"/>
  <c r="AD14" i="33"/>
  <c r="AD14" i="36" s="1"/>
  <c r="AZ13" i="27"/>
  <c r="AZ109" i="9"/>
  <c r="BK206" i="2" s="1"/>
  <c r="AX13" i="27"/>
  <c r="AX109" i="9"/>
  <c r="AV13" i="27"/>
  <c r="AV109" i="9"/>
  <c r="AT13" i="27"/>
  <c r="AT109" i="9"/>
  <c r="AR13" i="27"/>
  <c r="AR109" i="9"/>
  <c r="AP13" i="27"/>
  <c r="AP109" i="9"/>
  <c r="AY206" i="2" s="1"/>
  <c r="AN13" i="27"/>
  <c r="AN109" i="9"/>
  <c r="AL13" i="27"/>
  <c r="AL109" i="9"/>
  <c r="AJ13" i="27"/>
  <c r="AJ109" i="9"/>
  <c r="AH13" i="27"/>
  <c r="AH109" i="9"/>
  <c r="AF13" i="27"/>
  <c r="AF109" i="9"/>
  <c r="AM206" i="2" s="1"/>
  <c r="AD13" i="27"/>
  <c r="AD109" i="9"/>
  <c r="AZ12" i="33"/>
  <c r="AZ12" i="36" s="1"/>
  <c r="AX12" i="33"/>
  <c r="AX12" i="36" s="1"/>
  <c r="AV12" i="33"/>
  <c r="AV12" i="36" s="1"/>
  <c r="AT12" i="33"/>
  <c r="AT12" i="36" s="1"/>
  <c r="AR12" i="33"/>
  <c r="AR12" i="36" s="1"/>
  <c r="AP12" i="33"/>
  <c r="AP12" i="36" s="1"/>
  <c r="AN12" i="33"/>
  <c r="AN12" i="36" s="1"/>
  <c r="AL12" i="33"/>
  <c r="AL12" i="36" s="1"/>
  <c r="AJ12" i="33"/>
  <c r="AJ12" i="36" s="1"/>
  <c r="AH12" i="33"/>
  <c r="AH12" i="36" s="1"/>
  <c r="AF12" i="33"/>
  <c r="AF12" i="36" s="1"/>
  <c r="AD12" i="33"/>
  <c r="AD12" i="36" s="1"/>
  <c r="AZ11" i="33"/>
  <c r="AZ11" i="36" s="1"/>
  <c r="AX11" i="33"/>
  <c r="AX11" i="36" s="1"/>
  <c r="AV11" i="33"/>
  <c r="AV11" i="36" s="1"/>
  <c r="AT11" i="33"/>
  <c r="AT11" i="36" s="1"/>
  <c r="AR11" i="33"/>
  <c r="AR11" i="36" s="1"/>
  <c r="AP11" i="33"/>
  <c r="AP11" i="36" s="1"/>
  <c r="AN11" i="33"/>
  <c r="AN11" i="36" s="1"/>
  <c r="AL11" i="33"/>
  <c r="AL11" i="36" s="1"/>
  <c r="AJ11" i="33"/>
  <c r="AJ11" i="36" s="1"/>
  <c r="AH11" i="33"/>
  <c r="AH11" i="36" s="1"/>
  <c r="AF11" i="33"/>
  <c r="AF11" i="36" s="1"/>
  <c r="AD11" i="33"/>
  <c r="AD11" i="36" s="1"/>
  <c r="AZ10" i="33"/>
  <c r="AZ10" i="36" s="1"/>
  <c r="AX10" i="33"/>
  <c r="AX10" i="36" s="1"/>
  <c r="AV10" i="33"/>
  <c r="AV10" i="36" s="1"/>
  <c r="AT10" i="33"/>
  <c r="AT10" i="36" s="1"/>
  <c r="AR10" i="33"/>
  <c r="AR10" i="36" s="1"/>
  <c r="AP10" i="33"/>
  <c r="AP10" i="36" s="1"/>
  <c r="AN10" i="33"/>
  <c r="AN10" i="36" s="1"/>
  <c r="AL10" i="33"/>
  <c r="AL10" i="36" s="1"/>
  <c r="AJ10" i="33"/>
  <c r="AJ10" i="36" s="1"/>
  <c r="AH10" i="33"/>
  <c r="AH10" i="36" s="1"/>
  <c r="AF10" i="33"/>
  <c r="AF10" i="36" s="1"/>
  <c r="AD10" i="33"/>
  <c r="AD10" i="36" s="1"/>
  <c r="AZ9" i="33"/>
  <c r="AZ9" i="36" s="1"/>
  <c r="AX9" i="33"/>
  <c r="AX9" i="36" s="1"/>
  <c r="AV9" i="33"/>
  <c r="AV9" i="36" s="1"/>
  <c r="AT9" i="33"/>
  <c r="AT9" i="36" s="1"/>
  <c r="AR9" i="33"/>
  <c r="AR9" i="36" s="1"/>
  <c r="AP9" i="33"/>
  <c r="AP9" i="36" s="1"/>
  <c r="AN9" i="33"/>
  <c r="AN9" i="36" s="1"/>
  <c r="AL9" i="33"/>
  <c r="AL9" i="36" s="1"/>
  <c r="AJ9" i="33"/>
  <c r="AJ9" i="36" s="1"/>
  <c r="AH9" i="33"/>
  <c r="AH9" i="36" s="1"/>
  <c r="AF9" i="33"/>
  <c r="AF9" i="36" s="1"/>
  <c r="AD9" i="33"/>
  <c r="AD9" i="36" s="1"/>
  <c r="AZ8" i="27"/>
  <c r="AZ108" i="9"/>
  <c r="AX8" i="27"/>
  <c r="AX108" i="9"/>
  <c r="AV8" i="27"/>
  <c r="AV108" i="9"/>
  <c r="AT8" i="27"/>
  <c r="AT108" i="9"/>
  <c r="AR8" i="27"/>
  <c r="AR108" i="9"/>
  <c r="AP8" i="27"/>
  <c r="AP108" i="9"/>
  <c r="AN8" i="27"/>
  <c r="AN108" i="9"/>
  <c r="AL8" i="27"/>
  <c r="AL108" i="9"/>
  <c r="AJ8" i="27"/>
  <c r="AJ108" i="9"/>
  <c r="AH8" i="27"/>
  <c r="AH108" i="9"/>
  <c r="AF8" i="27"/>
  <c r="AF108" i="9"/>
  <c r="AD8" i="27"/>
  <c r="AD108" i="9"/>
  <c r="AZ7" i="33"/>
  <c r="AZ7" i="36" s="1"/>
  <c r="AX7" i="33"/>
  <c r="AX7" i="36" s="1"/>
  <c r="AV7" i="33"/>
  <c r="AV7" i="36" s="1"/>
  <c r="AT7" i="33"/>
  <c r="AT7" i="36" s="1"/>
  <c r="AR7" i="33"/>
  <c r="AR7" i="36" s="1"/>
  <c r="AP7" i="33"/>
  <c r="AP7" i="36" s="1"/>
  <c r="AN7" i="33"/>
  <c r="AN7" i="36" s="1"/>
  <c r="AL7" i="33"/>
  <c r="AL7" i="36" s="1"/>
  <c r="AJ7" i="33"/>
  <c r="AJ7" i="36" s="1"/>
  <c r="AH7" i="33"/>
  <c r="AH7" i="36" s="1"/>
  <c r="AF7" i="33"/>
  <c r="AF7" i="36" s="1"/>
  <c r="AD7" i="33"/>
  <c r="AD7" i="36" s="1"/>
  <c r="AZ6" i="33"/>
  <c r="AZ6" i="36" s="1"/>
  <c r="AX6" i="33"/>
  <c r="AX6" i="36" s="1"/>
  <c r="AV6" i="33"/>
  <c r="AV6" i="36" s="1"/>
  <c r="AT6" i="33"/>
  <c r="AT6" i="36" s="1"/>
  <c r="AR6" i="33"/>
  <c r="AR6" i="36" s="1"/>
  <c r="AP6" i="33"/>
  <c r="AP6" i="36" s="1"/>
  <c r="AN6" i="33"/>
  <c r="AN6" i="36" s="1"/>
  <c r="AL6" i="33"/>
  <c r="AL6" i="36" s="1"/>
  <c r="AJ6" i="33"/>
  <c r="AJ6" i="36" s="1"/>
  <c r="AH6" i="33"/>
  <c r="AH6" i="36" s="1"/>
  <c r="AF6" i="33"/>
  <c r="AF6" i="36" s="1"/>
  <c r="AD6" i="33"/>
  <c r="AD6" i="36" s="1"/>
  <c r="AZ5" i="33"/>
  <c r="AZ5" i="36" s="1"/>
  <c r="AX5" i="33"/>
  <c r="AX5" i="36" s="1"/>
  <c r="AV5" i="33"/>
  <c r="AV5" i="36" s="1"/>
  <c r="AT5" i="33"/>
  <c r="AT5" i="36" s="1"/>
  <c r="AR5" i="33"/>
  <c r="AR5" i="36" s="1"/>
  <c r="AP5" i="33"/>
  <c r="AP5" i="36" s="1"/>
  <c r="AN5" i="33"/>
  <c r="AN5" i="36" s="1"/>
  <c r="AL5" i="33"/>
  <c r="AL5" i="36" s="1"/>
  <c r="AJ5" i="33"/>
  <c r="AJ5" i="36" s="1"/>
  <c r="AH5" i="33"/>
  <c r="AH5" i="36" s="1"/>
  <c r="AF5" i="33"/>
  <c r="AF5" i="36" s="1"/>
  <c r="AD5" i="33"/>
  <c r="AD5" i="36" s="1"/>
  <c r="AZ4" i="33"/>
  <c r="AZ4" i="36" s="1"/>
  <c r="AX4" i="33"/>
  <c r="AX4" i="36" s="1"/>
  <c r="AV4" i="33"/>
  <c r="AV4" i="36" s="1"/>
  <c r="AT4" i="33"/>
  <c r="AT4" i="36" s="1"/>
  <c r="AR4" i="33"/>
  <c r="AR4" i="36" s="1"/>
  <c r="AP4" i="33"/>
  <c r="AP4" i="36" s="1"/>
  <c r="AN4" i="33"/>
  <c r="AN4" i="36" s="1"/>
  <c r="AL4" i="33"/>
  <c r="AL4" i="36" s="1"/>
  <c r="AJ4" i="33"/>
  <c r="AJ4" i="36" s="1"/>
  <c r="AH4" i="33"/>
  <c r="AH4" i="36" s="1"/>
  <c r="AF4" i="33"/>
  <c r="AF4" i="36" s="1"/>
  <c r="AD4" i="33"/>
  <c r="AD4" i="36" s="1"/>
  <c r="AZ3" i="27"/>
  <c r="AZ107" i="9"/>
  <c r="AX3" i="27"/>
  <c r="AX107" i="9"/>
  <c r="AV3" i="27"/>
  <c r="AV107" i="9"/>
  <c r="AT3" i="27"/>
  <c r="AT107" i="9"/>
  <c r="AR3" i="27"/>
  <c r="AR107" i="9"/>
  <c r="AP3" i="27"/>
  <c r="AP107" i="9"/>
  <c r="AN3" i="27"/>
  <c r="AN107" i="9"/>
  <c r="AL3" i="27"/>
  <c r="AL107" i="9"/>
  <c r="AJ3" i="27"/>
  <c r="AJ107" i="9"/>
  <c r="AH3" i="27"/>
  <c r="AH107" i="9"/>
  <c r="AF3" i="27"/>
  <c r="AF107" i="9"/>
  <c r="AD3" i="27"/>
  <c r="AD107" i="9"/>
  <c r="AD8" i="38" s="1"/>
  <c r="AX114" i="9"/>
  <c r="AV114"/>
  <c r="AT114"/>
  <c r="AR114"/>
  <c r="AP114"/>
  <c r="AY211" i="2" s="1"/>
  <c r="AN114" i="9"/>
  <c r="AL114"/>
  <c r="AJ114"/>
  <c r="AH114"/>
  <c r="AB114"/>
  <c r="Z114"/>
  <c r="X114"/>
  <c r="V114"/>
  <c r="AA211" i="2" s="1"/>
  <c r="T114" i="9"/>
  <c r="R114"/>
  <c r="P114"/>
  <c r="N114"/>
  <c r="L114"/>
  <c r="O211" i="2" s="1"/>
  <c r="J114" i="9"/>
  <c r="H114"/>
  <c r="F114"/>
  <c r="D114"/>
  <c r="AX113"/>
  <c r="AV113"/>
  <c r="AT113"/>
  <c r="AR113"/>
  <c r="AP113"/>
  <c r="AY210" i="2" s="1"/>
  <c r="AN113" i="9"/>
  <c r="AL113"/>
  <c r="AJ113"/>
  <c r="AH113"/>
  <c r="AB113"/>
  <c r="Z113"/>
  <c r="X113"/>
  <c r="V113"/>
  <c r="AA210" i="2" s="1"/>
  <c r="T113" i="9"/>
  <c r="R113"/>
  <c r="P113"/>
  <c r="N113"/>
  <c r="L113"/>
  <c r="O210" i="2" s="1"/>
  <c r="J113" i="9"/>
  <c r="H113"/>
  <c r="F113"/>
  <c r="D113"/>
  <c r="AX112"/>
  <c r="AV112"/>
  <c r="AT112"/>
  <c r="AR112"/>
  <c r="AP112"/>
  <c r="AY209" i="2" s="1"/>
  <c r="AN112" i="9"/>
  <c r="AL112"/>
  <c r="AJ112"/>
  <c r="AH112"/>
  <c r="AB112"/>
  <c r="Z112"/>
  <c r="X112"/>
  <c r="V112"/>
  <c r="AA209" i="2" s="1"/>
  <c r="T112" i="9"/>
  <c r="R112"/>
  <c r="P112"/>
  <c r="N112"/>
  <c r="L112"/>
  <c r="O209" i="2" s="1"/>
  <c r="J112" i="9"/>
  <c r="H112"/>
  <c r="F112"/>
  <c r="D112"/>
  <c r="AX111"/>
  <c r="AV111"/>
  <c r="AT111"/>
  <c r="AR111"/>
  <c r="AP111"/>
  <c r="AY208" i="2" s="1"/>
  <c r="AN111" i="9"/>
  <c r="AL111"/>
  <c r="AJ111"/>
  <c r="AH111"/>
  <c r="AB111"/>
  <c r="Z111"/>
  <c r="X111"/>
  <c r="V111"/>
  <c r="AA208" i="2" s="1"/>
  <c r="T111" i="9"/>
  <c r="R111"/>
  <c r="P111"/>
  <c r="N111"/>
  <c r="L111"/>
  <c r="O208" i="2" s="1"/>
  <c r="J111" i="9"/>
  <c r="H111"/>
  <c r="F111"/>
  <c r="D111"/>
  <c r="AB110"/>
  <c r="Z110"/>
  <c r="X110"/>
  <c r="V110"/>
  <c r="AA207" i="2" s="1"/>
  <c r="T110" i="9"/>
  <c r="R110"/>
  <c r="P110"/>
  <c r="N110"/>
  <c r="L110"/>
  <c r="O207" i="2" s="1"/>
  <c r="J110" i="9"/>
  <c r="H110"/>
  <c r="F110"/>
  <c r="D110"/>
  <c r="AB109"/>
  <c r="Z109"/>
  <c r="X109"/>
  <c r="V109"/>
  <c r="AA206" i="2" s="1"/>
  <c r="T109" i="9"/>
  <c r="R109"/>
  <c r="P109"/>
  <c r="N109"/>
  <c r="L109"/>
  <c r="O206" i="2" s="1"/>
  <c r="J109" i="9"/>
  <c r="H109"/>
  <c r="F109"/>
  <c r="D109"/>
  <c r="AB108"/>
  <c r="Z108"/>
  <c r="X108"/>
  <c r="V108"/>
  <c r="AA205" i="2" s="1"/>
  <c r="T108" i="9"/>
  <c r="R108"/>
  <c r="P108"/>
  <c r="N108"/>
  <c r="L108"/>
  <c r="O205" i="2" s="1"/>
  <c r="J108" i="9"/>
  <c r="H108"/>
  <c r="F108"/>
  <c r="D108"/>
  <c r="AB107"/>
  <c r="Z107"/>
  <c r="Z8" i="38" s="1"/>
  <c r="X107" i="9"/>
  <c r="V107"/>
  <c r="V8" i="38" s="1"/>
  <c r="T107" i="9"/>
  <c r="R107"/>
  <c r="R8" i="38" s="1"/>
  <c r="P107" i="9"/>
  <c r="N107"/>
  <c r="N8" i="38" s="1"/>
  <c r="L107" i="9"/>
  <c r="J107"/>
  <c r="J8" i="38" s="1"/>
  <c r="H107" i="9"/>
  <c r="F107"/>
  <c r="F8" i="38" s="1"/>
  <c r="D107" i="9"/>
  <c r="B93" i="11"/>
  <c r="B125" s="1"/>
  <c r="B125" i="21"/>
  <c r="B222" i="2" s="1"/>
  <c r="B83" i="11"/>
  <c r="B123" s="1"/>
  <c r="B73"/>
  <c r="B121" s="1"/>
  <c r="B63"/>
  <c r="B119" s="1"/>
  <c r="B119" i="21"/>
  <c r="B216" i="2" s="1"/>
  <c r="B53" i="11"/>
  <c r="B117" s="1"/>
  <c r="B117" i="21"/>
  <c r="B214" i="2" s="1"/>
  <c r="B43" i="11"/>
  <c r="B115" s="1"/>
  <c r="B115" i="21"/>
  <c r="B212" i="2" s="1"/>
  <c r="B33" i="11"/>
  <c r="B113" s="1"/>
  <c r="B113" i="21"/>
  <c r="B210" i="2" s="1"/>
  <c r="B23" i="11"/>
  <c r="B111" s="1"/>
  <c r="B111" i="21"/>
  <c r="B208" i="2" s="1"/>
  <c r="B13" i="11"/>
  <c r="B109" s="1"/>
  <c r="B109" i="21"/>
  <c r="B206" i="2" s="1"/>
  <c r="B3" i="11"/>
  <c r="B107" s="1"/>
  <c r="B107" i="21"/>
  <c r="B98" i="11"/>
  <c r="B126" s="1"/>
  <c r="B126" i="21"/>
  <c r="B223" i="2" s="1"/>
  <c r="B88" i="11"/>
  <c r="B124" s="1"/>
  <c r="B124" i="21"/>
  <c r="B221" i="2" s="1"/>
  <c r="B68" i="11"/>
  <c r="B120" s="1"/>
  <c r="B58"/>
  <c r="B118" s="1"/>
  <c r="B118" i="21"/>
  <c r="B215" i="2" s="1"/>
  <c r="B48" i="11"/>
  <c r="B116" s="1"/>
  <c r="B116" i="21"/>
  <c r="B213" i="2" s="1"/>
  <c r="B38" i="11"/>
  <c r="B114" s="1"/>
  <c r="B114" i="21"/>
  <c r="B211" i="2" s="1"/>
  <c r="B28" i="11"/>
  <c r="B112" s="1"/>
  <c r="B112" i="21"/>
  <c r="B209" i="2" s="1"/>
  <c r="B18" i="11"/>
  <c r="B110" s="1"/>
  <c r="B110" i="21"/>
  <c r="B207" i="2" s="1"/>
  <c r="B8" i="11"/>
  <c r="B108" s="1"/>
  <c r="B108" i="21"/>
  <c r="B205" i="2" s="1"/>
  <c r="Q105" i="21"/>
  <c r="Q4" i="38" s="1"/>
  <c r="AA105" i="21"/>
  <c r="AA4" i="38" s="1"/>
  <c r="AK105" i="21"/>
  <c r="AK4" i="38" s="1"/>
  <c r="AU105" i="21"/>
  <c r="AU4" i="38" s="1"/>
  <c r="B105" i="21"/>
  <c r="B4" i="38" s="1"/>
  <c r="L105" i="21"/>
  <c r="L4" i="38" s="1"/>
  <c r="V105" i="21"/>
  <c r="V4" i="38" s="1"/>
  <c r="AF105" i="21"/>
  <c r="AF4" i="38" s="1"/>
  <c r="AP105" i="21"/>
  <c r="AP4" i="38" s="1"/>
  <c r="AZ105" i="21"/>
  <c r="AZ4" i="38" s="1"/>
  <c r="AF26" i="50" l="1"/>
  <c r="AF27"/>
  <c r="AF25"/>
  <c r="AF27" i="48"/>
  <c r="AF25"/>
  <c r="AF26"/>
  <c r="C128" i="9"/>
  <c r="C8" i="38"/>
  <c r="K128" i="9"/>
  <c r="K8" i="38"/>
  <c r="O128" i="9"/>
  <c r="O8" i="38"/>
  <c r="S128" i="9"/>
  <c r="S8" i="38"/>
  <c r="W128" i="9"/>
  <c r="W8" i="38"/>
  <c r="AG23" i="44"/>
  <c r="AG23" i="50"/>
  <c r="AG79" s="1"/>
  <c r="AG85" s="1"/>
  <c r="AG23" i="48"/>
  <c r="AG79" s="1"/>
  <c r="AG85" s="1"/>
  <c r="AG8" i="38"/>
  <c r="AI23" i="44"/>
  <c r="AI23" i="50"/>
  <c r="AI79" s="1"/>
  <c r="AI85" s="1"/>
  <c r="AI23" i="48"/>
  <c r="AI79" s="1"/>
  <c r="AI85" s="1"/>
  <c r="AI8" i="38"/>
  <c r="AK23" i="44"/>
  <c r="AK23" i="50"/>
  <c r="AK79" s="1"/>
  <c r="AK85" s="1"/>
  <c r="AK23" i="48"/>
  <c r="AK79" s="1"/>
  <c r="AK85" s="1"/>
  <c r="AK8" i="38"/>
  <c r="AM23" i="44"/>
  <c r="AM23" i="50"/>
  <c r="AM79" s="1"/>
  <c r="AM85" s="1"/>
  <c r="AM23" i="48"/>
  <c r="AM79" s="1"/>
  <c r="AM85" s="1"/>
  <c r="AM8" i="38"/>
  <c r="AO23" i="44"/>
  <c r="AO23" i="50"/>
  <c r="AO79" s="1"/>
  <c r="AO85" s="1"/>
  <c r="AO23" i="48"/>
  <c r="AO79" s="1"/>
  <c r="AO85" s="1"/>
  <c r="AO8" i="38"/>
  <c r="AQ23" i="44"/>
  <c r="AQ23" i="50"/>
  <c r="AQ79" s="1"/>
  <c r="AQ85" s="1"/>
  <c r="AQ23" i="48"/>
  <c r="AQ79" s="1"/>
  <c r="AQ85" s="1"/>
  <c r="AQ8" i="38"/>
  <c r="AS23" i="44"/>
  <c r="AS23" i="50"/>
  <c r="AS79" s="1"/>
  <c r="AS85" s="1"/>
  <c r="AS23" i="48"/>
  <c r="AS79" s="1"/>
  <c r="AS85" s="1"/>
  <c r="AS8" i="38"/>
  <c r="AU23" i="44"/>
  <c r="AU23" i="50"/>
  <c r="AU79" s="1"/>
  <c r="AU85" s="1"/>
  <c r="AU23" i="48"/>
  <c r="AU79" s="1"/>
  <c r="AU85" s="1"/>
  <c r="AU8" i="38"/>
  <c r="AW23" i="44"/>
  <c r="AW23" i="50"/>
  <c r="AW79" s="1"/>
  <c r="AW85" s="1"/>
  <c r="AW23" i="48"/>
  <c r="AW79" s="1"/>
  <c r="AW85" s="1"/>
  <c r="AW8" i="38"/>
  <c r="AY23" i="44"/>
  <c r="AY23" i="50"/>
  <c r="AY79" s="1"/>
  <c r="AY85" s="1"/>
  <c r="AY23" i="48"/>
  <c r="AY79" s="1"/>
  <c r="AY85" s="1"/>
  <c r="AY8" i="38"/>
  <c r="AG24" i="44"/>
  <c r="AG24" i="50"/>
  <c r="AG24" i="48"/>
  <c r="AI24" i="44"/>
  <c r="AI24" i="50"/>
  <c r="AI24" i="48"/>
  <c r="AK24" i="44"/>
  <c r="AK24" i="50"/>
  <c r="AK24" i="48"/>
  <c r="AM24" i="44"/>
  <c r="AM24" i="50"/>
  <c r="AM24" i="48"/>
  <c r="AO24" i="44"/>
  <c r="AO24" i="50"/>
  <c r="AO24" i="48"/>
  <c r="AQ24" i="44"/>
  <c r="AQ24" i="50"/>
  <c r="AQ24" i="48"/>
  <c r="AS24" i="44"/>
  <c r="AS24" i="50"/>
  <c r="AS24" i="48"/>
  <c r="AU24" i="44"/>
  <c r="AU24" i="50"/>
  <c r="AU24" i="48"/>
  <c r="AW24" i="44"/>
  <c r="AW24" i="50"/>
  <c r="AW24" i="48"/>
  <c r="AY24" i="44"/>
  <c r="AY24" i="50"/>
  <c r="AY24" i="48"/>
  <c r="AJ30" i="50"/>
  <c r="AJ28"/>
  <c r="AJ30" i="48"/>
  <c r="AJ28"/>
  <c r="AN30" i="50"/>
  <c r="AN28"/>
  <c r="AN30" i="48"/>
  <c r="AN28"/>
  <c r="AR30" i="50"/>
  <c r="AR28"/>
  <c r="AR30" i="48"/>
  <c r="AR28"/>
  <c r="AV30" i="50"/>
  <c r="AV28"/>
  <c r="AV30" i="48"/>
  <c r="AV28"/>
  <c r="O217" i="2"/>
  <c r="L26" i="38"/>
  <c r="AJ31" i="50"/>
  <c r="AJ60" s="1"/>
  <c r="AJ66" s="1"/>
  <c r="AJ29"/>
  <c r="AJ31" i="48"/>
  <c r="AJ60" s="1"/>
  <c r="AJ66" s="1"/>
  <c r="AJ29"/>
  <c r="AJ26" i="38"/>
  <c r="AN31" i="50"/>
  <c r="AN60" s="1"/>
  <c r="AN66" s="1"/>
  <c r="AN29"/>
  <c r="AN31" i="48"/>
  <c r="AN60" s="1"/>
  <c r="AN66" s="1"/>
  <c r="AN29"/>
  <c r="AN26" i="38"/>
  <c r="AR31" i="50"/>
  <c r="AR60" s="1"/>
  <c r="AR66" s="1"/>
  <c r="AR29"/>
  <c r="AR31" i="48"/>
  <c r="AR60" s="1"/>
  <c r="AR66" s="1"/>
  <c r="AR29"/>
  <c r="AR26" i="38"/>
  <c r="AV31" i="50"/>
  <c r="AV60" s="1"/>
  <c r="AV66" s="1"/>
  <c r="AV29"/>
  <c r="AV31" i="48"/>
  <c r="AV60" s="1"/>
  <c r="AV66" s="1"/>
  <c r="AV29"/>
  <c r="AV26" i="38"/>
  <c r="AJ32" i="44"/>
  <c r="AJ32" i="50"/>
  <c r="AJ32" i="48"/>
  <c r="AN32" i="44"/>
  <c r="AN32" i="50"/>
  <c r="AN32" i="48"/>
  <c r="AR32" i="44"/>
  <c r="AR32" i="50"/>
  <c r="AR32" i="48"/>
  <c r="AV32" i="44"/>
  <c r="AV32" i="50"/>
  <c r="AV32" i="48"/>
  <c r="AI4" i="44"/>
  <c r="AI78" s="1"/>
  <c r="AI4" i="50"/>
  <c r="AI78" s="1"/>
  <c r="AI4" i="48"/>
  <c r="AI78" s="1"/>
  <c r="AI7" i="38"/>
  <c r="AM4" i="44"/>
  <c r="AM78" s="1"/>
  <c r="AM4" i="50"/>
  <c r="AM78" s="1"/>
  <c r="AM4" i="48"/>
  <c r="AM78" s="1"/>
  <c r="AM7" i="38"/>
  <c r="AQ4" i="44"/>
  <c r="AQ78" s="1"/>
  <c r="AQ4" i="50"/>
  <c r="AQ78" s="1"/>
  <c r="AQ4" i="48"/>
  <c r="AQ78" s="1"/>
  <c r="AQ7" i="38"/>
  <c r="AU4" i="44"/>
  <c r="AU78" s="1"/>
  <c r="AU4" i="50"/>
  <c r="AU78" s="1"/>
  <c r="AU4" i="48"/>
  <c r="AU78" s="1"/>
  <c r="AU7" i="38"/>
  <c r="AY4" i="44"/>
  <c r="AY78" s="1"/>
  <c r="AY4" i="50"/>
  <c r="AY78" s="1"/>
  <c r="AY4" i="48"/>
  <c r="AY78" s="1"/>
  <c r="AY7" i="38"/>
  <c r="AY6" s="1"/>
  <c r="AG5" i="44"/>
  <c r="AG5" i="50"/>
  <c r="AG5" i="48"/>
  <c r="AK5" i="44"/>
  <c r="AK5" i="50"/>
  <c r="AK5" i="48"/>
  <c r="AO5" i="44"/>
  <c r="AO5" i="50"/>
  <c r="AO5" i="48"/>
  <c r="AS5" i="44"/>
  <c r="AS5" i="50"/>
  <c r="AS5" i="48"/>
  <c r="AW5" i="44"/>
  <c r="AW5" i="50"/>
  <c r="AW5" i="48"/>
  <c r="AG30" i="50"/>
  <c r="AG28"/>
  <c r="AG30" i="48"/>
  <c r="AG28"/>
  <c r="AK30" i="50"/>
  <c r="AK28"/>
  <c r="AK30" i="48"/>
  <c r="AK28"/>
  <c r="AO30" i="50"/>
  <c r="AO28"/>
  <c r="AO30" i="48"/>
  <c r="AO28"/>
  <c r="AS30" i="50"/>
  <c r="AS28"/>
  <c r="AS30" i="48"/>
  <c r="AS28"/>
  <c r="AW30" i="50"/>
  <c r="AW28"/>
  <c r="AW30" i="48"/>
  <c r="AW28"/>
  <c r="AG217" i="2"/>
  <c r="AA26" i="38"/>
  <c r="AG31" i="50"/>
  <c r="AG60" s="1"/>
  <c r="AG66" s="1"/>
  <c r="AG29"/>
  <c r="AG31" i="48"/>
  <c r="AG60" s="1"/>
  <c r="AG66" s="1"/>
  <c r="AG29"/>
  <c r="AG26" i="38"/>
  <c r="AK31" i="50"/>
  <c r="AK60" s="1"/>
  <c r="AK66" s="1"/>
  <c r="AK29"/>
  <c r="AK31" i="48"/>
  <c r="AK60" s="1"/>
  <c r="AK66" s="1"/>
  <c r="AK29"/>
  <c r="AK26" i="38"/>
  <c r="AO31" i="50"/>
  <c r="AO60" s="1"/>
  <c r="AO66" s="1"/>
  <c r="AO29"/>
  <c r="AO31" i="48"/>
  <c r="AO60" s="1"/>
  <c r="AO66" s="1"/>
  <c r="AO29"/>
  <c r="AO26" i="38"/>
  <c r="AS31" i="50"/>
  <c r="AS60" s="1"/>
  <c r="AS66" s="1"/>
  <c r="AS29"/>
  <c r="AS31" i="48"/>
  <c r="AS60" s="1"/>
  <c r="AS66" s="1"/>
  <c r="AS29"/>
  <c r="AS26" i="38"/>
  <c r="AW31" i="50"/>
  <c r="AW60" s="1"/>
  <c r="AW66" s="1"/>
  <c r="AW29"/>
  <c r="AW31" i="48"/>
  <c r="AW60" s="1"/>
  <c r="AW66" s="1"/>
  <c r="AW29"/>
  <c r="AW26" i="38"/>
  <c r="AG32" i="44"/>
  <c r="AG32" i="50"/>
  <c r="AG32" i="48"/>
  <c r="AK32" i="44"/>
  <c r="AK32" i="50"/>
  <c r="AK32" i="48"/>
  <c r="AO32" i="44"/>
  <c r="AO32" i="50"/>
  <c r="AO32" i="48"/>
  <c r="AS32" i="44"/>
  <c r="AS32" i="50"/>
  <c r="AS32" i="48"/>
  <c r="AW32" i="44"/>
  <c r="AW32" i="50"/>
  <c r="AW32" i="48"/>
  <c r="D128" i="21"/>
  <c r="D7" i="38"/>
  <c r="F128" i="21"/>
  <c r="F7" i="38"/>
  <c r="F6" s="1"/>
  <c r="H128" i="21"/>
  <c r="H7" i="38"/>
  <c r="J128" i="21"/>
  <c r="J7" i="38"/>
  <c r="J6" s="1"/>
  <c r="N128" i="21"/>
  <c r="N7" i="38"/>
  <c r="N6" s="1"/>
  <c r="P128" i="21"/>
  <c r="P7" i="38"/>
  <c r="R128" i="21"/>
  <c r="R7" i="38"/>
  <c r="R6" s="1"/>
  <c r="T128" i="21"/>
  <c r="T7" i="38"/>
  <c r="X128" i="21"/>
  <c r="X7" i="38"/>
  <c r="Z128" i="21"/>
  <c r="Z7" i="38"/>
  <c r="Z6" s="1"/>
  <c r="AB128" i="21"/>
  <c r="AB7" i="38"/>
  <c r="AD128" i="21"/>
  <c r="AD7" i="38"/>
  <c r="AD6" s="1"/>
  <c r="AH4" i="44"/>
  <c r="AH78" s="1"/>
  <c r="AH84" s="1"/>
  <c r="AH63" i="45" s="1"/>
  <c r="AH4" i="50"/>
  <c r="AH78" s="1"/>
  <c r="AH4" i="48"/>
  <c r="AH78" s="1"/>
  <c r="AH7" i="38"/>
  <c r="AL4" i="44"/>
  <c r="AL78" s="1"/>
  <c r="AL84" s="1"/>
  <c r="AL63" i="45" s="1"/>
  <c r="AL4" i="50"/>
  <c r="AL78" s="1"/>
  <c r="AL4" i="48"/>
  <c r="AL78" s="1"/>
  <c r="AL7" i="38"/>
  <c r="AP4" i="44"/>
  <c r="AP78" s="1"/>
  <c r="AP84" s="1"/>
  <c r="AP63" i="45" s="1"/>
  <c r="AP4" i="50"/>
  <c r="AP78" s="1"/>
  <c r="AP4" i="48"/>
  <c r="AP78" s="1"/>
  <c r="AP7" i="38"/>
  <c r="AT4" i="44"/>
  <c r="AT78" s="1"/>
  <c r="AT84" s="1"/>
  <c r="AT63" i="45" s="1"/>
  <c r="AT4" i="50"/>
  <c r="AT78" s="1"/>
  <c r="AT4" i="48"/>
  <c r="AT78" s="1"/>
  <c r="AT7" i="38"/>
  <c r="AX4" i="44"/>
  <c r="AX78" s="1"/>
  <c r="AX84" s="1"/>
  <c r="AX63" i="45" s="1"/>
  <c r="AX4" i="50"/>
  <c r="AX78" s="1"/>
  <c r="AX4" i="48"/>
  <c r="AX78" s="1"/>
  <c r="AX7" i="38"/>
  <c r="AH5" i="44"/>
  <c r="AH5" i="50"/>
  <c r="AH5" i="48"/>
  <c r="AL5" i="44"/>
  <c r="AL5" i="50"/>
  <c r="AL5" i="48"/>
  <c r="AP5" i="44"/>
  <c r="AP5" i="50"/>
  <c r="AP5" i="48"/>
  <c r="AT5" i="44"/>
  <c r="AT5" i="50"/>
  <c r="AT5" i="48"/>
  <c r="AX5" i="44"/>
  <c r="AX5" i="50"/>
  <c r="AX5" i="48"/>
  <c r="K110" i="11"/>
  <c r="K9" i="38"/>
  <c r="M110" i="11"/>
  <c r="M9" i="38"/>
  <c r="O110" i="11"/>
  <c r="O9" i="38"/>
  <c r="Q110" i="11"/>
  <c r="Q9" i="38"/>
  <c r="S110" i="11"/>
  <c r="S9" i="38"/>
  <c r="U110" i="11"/>
  <c r="U9" i="38"/>
  <c r="W110" i="11"/>
  <c r="W9" i="38"/>
  <c r="Y110" i="11"/>
  <c r="Y9" i="38"/>
  <c r="AA110" i="11"/>
  <c r="AA9" i="38"/>
  <c r="AC110" i="11"/>
  <c r="AC9" i="38"/>
  <c r="AI7" i="50"/>
  <c r="AI6"/>
  <c r="AI8"/>
  <c r="AI8" i="48"/>
  <c r="AI6"/>
  <c r="AI7"/>
  <c r="AM8" i="50"/>
  <c r="AM7"/>
  <c r="AM6"/>
  <c r="AM8" i="48"/>
  <c r="AM6"/>
  <c r="AM7"/>
  <c r="AQ8" i="50"/>
  <c r="AQ7"/>
  <c r="AQ6"/>
  <c r="AQ8" i="48"/>
  <c r="AQ6"/>
  <c r="AQ7"/>
  <c r="AU8" i="50"/>
  <c r="AU7"/>
  <c r="AU6"/>
  <c r="AU8" i="48"/>
  <c r="AU6"/>
  <c r="AU7"/>
  <c r="AY8" i="50"/>
  <c r="AY7"/>
  <c r="AY6"/>
  <c r="AY8" i="48"/>
  <c r="AY6"/>
  <c r="AY7"/>
  <c r="AG11" i="50"/>
  <c r="AG9"/>
  <c r="AG11" i="48"/>
  <c r="AG9"/>
  <c r="AI11" i="50"/>
  <c r="AI9"/>
  <c r="AI11" i="48"/>
  <c r="AI9"/>
  <c r="AK11" i="50"/>
  <c r="AK9"/>
  <c r="AK11" i="48"/>
  <c r="AK9"/>
  <c r="AM11" i="50"/>
  <c r="AM9"/>
  <c r="AM11" i="48"/>
  <c r="AM9"/>
  <c r="AO11" i="50"/>
  <c r="AO9"/>
  <c r="AO11" i="48"/>
  <c r="AO9"/>
  <c r="AQ11" i="50"/>
  <c r="AQ9"/>
  <c r="AQ11" i="48"/>
  <c r="AQ9"/>
  <c r="AS11" i="50"/>
  <c r="AS9"/>
  <c r="AS11" i="48"/>
  <c r="AS9"/>
  <c r="AU11" i="50"/>
  <c r="AU9"/>
  <c r="AU11" i="48"/>
  <c r="AU9"/>
  <c r="AW11" i="50"/>
  <c r="AW9"/>
  <c r="AW11" i="48"/>
  <c r="AW9"/>
  <c r="AY11" i="50"/>
  <c r="AY9"/>
  <c r="AY11" i="48"/>
  <c r="AY9"/>
  <c r="T217" i="2"/>
  <c r="Q25" i="38"/>
  <c r="AF217" i="2"/>
  <c r="AA25" i="38"/>
  <c r="AA24" s="1"/>
  <c r="AG13" i="44"/>
  <c r="AG13" i="50"/>
  <c r="AG13" i="48"/>
  <c r="AI13" i="44"/>
  <c r="AI13" i="50"/>
  <c r="AI13" i="48"/>
  <c r="AK13" i="44"/>
  <c r="AK13" i="50"/>
  <c r="AK13" i="48"/>
  <c r="AM13" i="44"/>
  <c r="AM13" i="50"/>
  <c r="AM13" i="48"/>
  <c r="AO13" i="44"/>
  <c r="AO13" i="50"/>
  <c r="AO13" i="48"/>
  <c r="AQ13" i="44"/>
  <c r="AQ13" i="50"/>
  <c r="AQ13" i="48"/>
  <c r="AS13" i="44"/>
  <c r="AS13" i="50"/>
  <c r="AS13" i="48"/>
  <c r="AU13" i="44"/>
  <c r="AU13" i="50"/>
  <c r="AU13" i="48"/>
  <c r="AW13" i="44"/>
  <c r="AW13" i="50"/>
  <c r="AW13" i="48"/>
  <c r="AY13" i="44"/>
  <c r="AY13" i="50"/>
  <c r="AY13" i="48"/>
  <c r="L110" i="11"/>
  <c r="L9" i="38"/>
  <c r="N110" i="11"/>
  <c r="N9" i="38"/>
  <c r="N47" s="1"/>
  <c r="P110" i="11"/>
  <c r="P9" i="38"/>
  <c r="P47" s="1"/>
  <c r="R110" i="11"/>
  <c r="R9" i="38"/>
  <c r="R47" s="1"/>
  <c r="T110" i="11"/>
  <c r="T9" i="38"/>
  <c r="T47" s="1"/>
  <c r="V110" i="11"/>
  <c r="V9" i="38"/>
  <c r="V47" s="1"/>
  <c r="X110" i="11"/>
  <c r="X9" i="38"/>
  <c r="X47" s="1"/>
  <c r="Z110" i="11"/>
  <c r="Z9" i="38"/>
  <c r="Z47" s="1"/>
  <c r="AB110" i="11"/>
  <c r="AB9" i="38"/>
  <c r="AJ8" i="50"/>
  <c r="AJ7"/>
  <c r="AJ6"/>
  <c r="AJ7" i="48"/>
  <c r="AJ8"/>
  <c r="AJ6"/>
  <c r="AN8" i="50"/>
  <c r="AN6"/>
  <c r="AN7"/>
  <c r="AN7" i="48"/>
  <c r="AN8"/>
  <c r="AN6"/>
  <c r="AR8" i="50"/>
  <c r="AR6"/>
  <c r="AR7"/>
  <c r="AR7" i="48"/>
  <c r="AR8"/>
  <c r="AR6"/>
  <c r="AV8" i="50"/>
  <c r="AV6"/>
  <c r="AV7"/>
  <c r="AV7" i="48"/>
  <c r="AV8"/>
  <c r="AV6"/>
  <c r="AZ8" i="50"/>
  <c r="AZ6"/>
  <c r="AZ7"/>
  <c r="AZ7" i="48"/>
  <c r="AZ8"/>
  <c r="AZ6"/>
  <c r="AH11" i="50"/>
  <c r="AH9"/>
  <c r="AH11" i="48"/>
  <c r="AH9"/>
  <c r="AJ11" i="50"/>
  <c r="AJ9"/>
  <c r="AJ11" i="48"/>
  <c r="AJ9"/>
  <c r="AL11" i="50"/>
  <c r="AL9"/>
  <c r="AL11" i="48"/>
  <c r="AL9"/>
  <c r="AN11" i="50"/>
  <c r="AN9"/>
  <c r="AN11" i="48"/>
  <c r="AN9"/>
  <c r="AP11" i="50"/>
  <c r="AP9"/>
  <c r="AP11" i="48"/>
  <c r="AP9"/>
  <c r="AR11" i="50"/>
  <c r="AR9"/>
  <c r="AR11" i="48"/>
  <c r="AR9"/>
  <c r="AT11" i="50"/>
  <c r="AT9"/>
  <c r="AT11" i="48"/>
  <c r="AT9"/>
  <c r="AV11" i="50"/>
  <c r="AV9"/>
  <c r="AV11" i="48"/>
  <c r="AV9"/>
  <c r="AX11" i="50"/>
  <c r="AX9"/>
  <c r="AX11" i="48"/>
  <c r="AX9"/>
  <c r="AZ11" i="50"/>
  <c r="AZ9"/>
  <c r="AZ11" i="48"/>
  <c r="AZ9"/>
  <c r="AF12" i="50"/>
  <c r="AF59" s="1"/>
  <c r="AF10"/>
  <c r="AF12" i="48"/>
  <c r="AF59" s="1"/>
  <c r="AF10"/>
  <c r="AF25" i="38"/>
  <c r="AH13" i="44"/>
  <c r="AH13" i="50"/>
  <c r="AH13" i="48"/>
  <c r="AJ13" i="44"/>
  <c r="AJ13" i="50"/>
  <c r="AJ13" i="48"/>
  <c r="AL13" i="44"/>
  <c r="AL13" i="50"/>
  <c r="AL13" i="48"/>
  <c r="AN13" i="44"/>
  <c r="AN13" i="50"/>
  <c r="AN13" i="48"/>
  <c r="AP13" i="44"/>
  <c r="AP13" i="50"/>
  <c r="AP13" i="48"/>
  <c r="AR13" i="44"/>
  <c r="AR13" i="50"/>
  <c r="AR13" i="48"/>
  <c r="AT13" i="44"/>
  <c r="AT13" i="50"/>
  <c r="AT13" i="48"/>
  <c r="AV13" i="44"/>
  <c r="AV13" i="50"/>
  <c r="AV13" i="48"/>
  <c r="AX13" i="44"/>
  <c r="AX13" i="50"/>
  <c r="AX13" i="48"/>
  <c r="AZ13" i="44"/>
  <c r="AZ13" i="50"/>
  <c r="AZ13" i="48"/>
  <c r="AD9" i="51"/>
  <c r="AD31" s="1"/>
  <c r="AD17"/>
  <c r="AD39" s="1"/>
  <c r="AD10"/>
  <c r="AD32" s="1"/>
  <c r="AD7"/>
  <c r="AD15"/>
  <c r="AE15" s="1"/>
  <c r="AD8"/>
  <c r="AD30" s="1"/>
  <c r="AD16"/>
  <c r="AD38" s="1"/>
  <c r="AE17"/>
  <c r="AE39" s="1"/>
  <c r="AE8"/>
  <c r="AE30" s="1"/>
  <c r="AE7"/>
  <c r="AF7"/>
  <c r="C6" i="38"/>
  <c r="E6"/>
  <c r="G6"/>
  <c r="I6"/>
  <c r="K6"/>
  <c r="M6"/>
  <c r="O6"/>
  <c r="Q6"/>
  <c r="S6"/>
  <c r="U6"/>
  <c r="W6"/>
  <c r="Y6"/>
  <c r="AA6"/>
  <c r="AE6"/>
  <c r="V6"/>
  <c r="M24"/>
  <c r="O24"/>
  <c r="S24"/>
  <c r="U24"/>
  <c r="W24"/>
  <c r="Y24"/>
  <c r="AC24"/>
  <c r="AE24"/>
  <c r="B8"/>
  <c r="AF23" i="44"/>
  <c r="AF79" s="1"/>
  <c r="AF23" i="50"/>
  <c r="AF79" s="1"/>
  <c r="AF23" i="48"/>
  <c r="AF79" s="1"/>
  <c r="AF8" i="38"/>
  <c r="AH23" i="44"/>
  <c r="AH23" i="50"/>
  <c r="AH79" s="1"/>
  <c r="AH85" s="1"/>
  <c r="AH23" i="48"/>
  <c r="AH79" s="1"/>
  <c r="AH85" s="1"/>
  <c r="AH8" i="38"/>
  <c r="AJ23" i="44"/>
  <c r="AJ23" i="50"/>
  <c r="AJ79" s="1"/>
  <c r="AJ85" s="1"/>
  <c r="AJ23" i="48"/>
  <c r="AJ79" s="1"/>
  <c r="AJ85" s="1"/>
  <c r="AJ8" i="38"/>
  <c r="AL23" i="44"/>
  <c r="AL23" i="50"/>
  <c r="AL79" s="1"/>
  <c r="AL85" s="1"/>
  <c r="AL23" i="48"/>
  <c r="AL79" s="1"/>
  <c r="AL85" s="1"/>
  <c r="AL8" i="38"/>
  <c r="AN23" i="44"/>
  <c r="AN23" i="50"/>
  <c r="AN79" s="1"/>
  <c r="AN85" s="1"/>
  <c r="AN23" i="48"/>
  <c r="AN79" s="1"/>
  <c r="AN85" s="1"/>
  <c r="AN8" i="38"/>
  <c r="AP23" i="44"/>
  <c r="AP23" i="50"/>
  <c r="AP79" s="1"/>
  <c r="AP85" s="1"/>
  <c r="AP23" i="48"/>
  <c r="AP79" s="1"/>
  <c r="AP85" s="1"/>
  <c r="AP8" i="38"/>
  <c r="AR23" i="44"/>
  <c r="AR23" i="50"/>
  <c r="AR79" s="1"/>
  <c r="AR85" s="1"/>
  <c r="AR23" i="48"/>
  <c r="AR79" s="1"/>
  <c r="AR85" s="1"/>
  <c r="AR8" i="38"/>
  <c r="AT23" i="44"/>
  <c r="AT23" i="50"/>
  <c r="AT79" s="1"/>
  <c r="AT85" s="1"/>
  <c r="AT23" i="48"/>
  <c r="AT79" s="1"/>
  <c r="AT85" s="1"/>
  <c r="AT8" i="38"/>
  <c r="AV23" i="44"/>
  <c r="AV23" i="50"/>
  <c r="AV79" s="1"/>
  <c r="AV85" s="1"/>
  <c r="AV23" i="48"/>
  <c r="AV79" s="1"/>
  <c r="AV85" s="1"/>
  <c r="AV8" i="38"/>
  <c r="AX23" i="44"/>
  <c r="AX23" i="50"/>
  <c r="AX79" s="1"/>
  <c r="AX85" s="1"/>
  <c r="AX23" i="48"/>
  <c r="AX79" s="1"/>
  <c r="AX85" s="1"/>
  <c r="AX8" i="38"/>
  <c r="AZ23" i="44"/>
  <c r="AZ23" i="50"/>
  <c r="AZ79" s="1"/>
  <c r="AZ85" s="1"/>
  <c r="AZ23" i="48"/>
  <c r="AZ79" s="1"/>
  <c r="AZ85" s="1"/>
  <c r="AZ8" i="38"/>
  <c r="AF24" i="44"/>
  <c r="AF24" i="50"/>
  <c r="AF24" i="48"/>
  <c r="AH24" i="44"/>
  <c r="AH24" i="50"/>
  <c r="AH24" i="48"/>
  <c r="AJ24" i="44"/>
  <c r="AJ24" i="50"/>
  <c r="AJ24" i="48"/>
  <c r="AL24" i="44"/>
  <c r="AL24" i="50"/>
  <c r="AL24" i="48"/>
  <c r="AN24" i="44"/>
  <c r="AN24" i="50"/>
  <c r="AN24" i="48"/>
  <c r="AP24" i="44"/>
  <c r="AP24" i="50"/>
  <c r="AP24" i="48"/>
  <c r="AR24" i="44"/>
  <c r="AR24" i="50"/>
  <c r="AR24" i="48"/>
  <c r="AT24" i="44"/>
  <c r="AT24" i="50"/>
  <c r="AT24" i="48"/>
  <c r="AV24" i="44"/>
  <c r="AV24" i="50"/>
  <c r="AV24" i="48"/>
  <c r="AX24" i="44"/>
  <c r="AX24" i="50"/>
  <c r="AX24" i="48"/>
  <c r="AZ24" i="44"/>
  <c r="AZ24" i="50"/>
  <c r="AZ24" i="48"/>
  <c r="AH26" i="50"/>
  <c r="AH27"/>
  <c r="AH25"/>
  <c r="AH27" i="48"/>
  <c r="AH25"/>
  <c r="AH26"/>
  <c r="AJ26" i="50"/>
  <c r="AJ27"/>
  <c r="AJ25"/>
  <c r="AJ27" i="48"/>
  <c r="AJ25"/>
  <c r="AJ26"/>
  <c r="AL26" i="50"/>
  <c r="AL27"/>
  <c r="AL25"/>
  <c r="AL27" i="48"/>
  <c r="AL25"/>
  <c r="AL26"/>
  <c r="AN26" i="50"/>
  <c r="AN27"/>
  <c r="AN25"/>
  <c r="AN27" i="48"/>
  <c r="AN25"/>
  <c r="AN26"/>
  <c r="AP26" i="50"/>
  <c r="AP27"/>
  <c r="AP25"/>
  <c r="AP27" i="48"/>
  <c r="AP25"/>
  <c r="AP26"/>
  <c r="AR26" i="50"/>
  <c r="AR27"/>
  <c r="AR25"/>
  <c r="AR27" i="48"/>
  <c r="AR25"/>
  <c r="AR26"/>
  <c r="AT26" i="50"/>
  <c r="AT27"/>
  <c r="AT25"/>
  <c r="AT27" i="48"/>
  <c r="AT25"/>
  <c r="AT26"/>
  <c r="AV26" i="50"/>
  <c r="AV27"/>
  <c r="AV25"/>
  <c r="AV27" i="48"/>
  <c r="AV25"/>
  <c r="AV26"/>
  <c r="AX26" i="50"/>
  <c r="AX27"/>
  <c r="AX25"/>
  <c r="AX27" i="48"/>
  <c r="AX25"/>
  <c r="AX26"/>
  <c r="AZ26" i="50"/>
  <c r="AZ27"/>
  <c r="AZ25"/>
  <c r="AZ27" i="48"/>
  <c r="AZ25"/>
  <c r="AZ26"/>
  <c r="AC56" i="38"/>
  <c r="AG27" i="50"/>
  <c r="AG25"/>
  <c r="AG26"/>
  <c r="AG26" i="48"/>
  <c r="AG27"/>
  <c r="AG25"/>
  <c r="AI27" i="50"/>
  <c r="AI25"/>
  <c r="AI26"/>
  <c r="AI26" i="48"/>
  <c r="AI27"/>
  <c r="AI25"/>
  <c r="AK27" i="50"/>
  <c r="AK25"/>
  <c r="AK26"/>
  <c r="AK26" i="48"/>
  <c r="AK27"/>
  <c r="AK25"/>
  <c r="AM27" i="50"/>
  <c r="AM25"/>
  <c r="AM26"/>
  <c r="AM26" i="48"/>
  <c r="AM27"/>
  <c r="AM25"/>
  <c r="AO27" i="50"/>
  <c r="AO25"/>
  <c r="AO26"/>
  <c r="AO26" i="48"/>
  <c r="AO27"/>
  <c r="AO25"/>
  <c r="AQ27" i="50"/>
  <c r="AQ25"/>
  <c r="AQ26"/>
  <c r="AQ26" i="48"/>
  <c r="AQ27"/>
  <c r="AQ25"/>
  <c r="AS27" i="50"/>
  <c r="AS25"/>
  <c r="AS26"/>
  <c r="AS26" i="48"/>
  <c r="AS27"/>
  <c r="AS25"/>
  <c r="AU27" i="50"/>
  <c r="AU25"/>
  <c r="AU26"/>
  <c r="AU26" i="48"/>
  <c r="AU27"/>
  <c r="AU25"/>
  <c r="AW27" i="50"/>
  <c r="AW25"/>
  <c r="AW26"/>
  <c r="AW26" i="48"/>
  <c r="AW27"/>
  <c r="AW25"/>
  <c r="AY27" i="50"/>
  <c r="AY25"/>
  <c r="AY26"/>
  <c r="AY26" i="48"/>
  <c r="AY27"/>
  <c r="AY25"/>
  <c r="AH30" i="50"/>
  <c r="AH28"/>
  <c r="AH30" i="48"/>
  <c r="AH28"/>
  <c r="AL30" i="50"/>
  <c r="AL28"/>
  <c r="AL30" i="48"/>
  <c r="AL28"/>
  <c r="AP30" i="50"/>
  <c r="AP28"/>
  <c r="AP30" i="48"/>
  <c r="AP28"/>
  <c r="AT30" i="50"/>
  <c r="AT28"/>
  <c r="AT30" i="48"/>
  <c r="AT28"/>
  <c r="AX30" i="50"/>
  <c r="AX28"/>
  <c r="AX30" i="48"/>
  <c r="AX28"/>
  <c r="AA217" i="2"/>
  <c r="V26" i="38"/>
  <c r="AH31" i="50"/>
  <c r="AH60" s="1"/>
  <c r="AH66" s="1"/>
  <c r="AH29"/>
  <c r="AH31" i="48"/>
  <c r="AH60" s="1"/>
  <c r="AH66" s="1"/>
  <c r="AH29"/>
  <c r="AH26" i="38"/>
  <c r="AL31" i="50"/>
  <c r="AL60" s="1"/>
  <c r="AL66" s="1"/>
  <c r="AL29"/>
  <c r="AL31" i="48"/>
  <c r="AL60" s="1"/>
  <c r="AL66" s="1"/>
  <c r="AL29"/>
  <c r="AL26" i="38"/>
  <c r="AP31" i="50"/>
  <c r="AP60" s="1"/>
  <c r="AP66" s="1"/>
  <c r="AP29"/>
  <c r="AP31" i="48"/>
  <c r="AP60" s="1"/>
  <c r="AP66" s="1"/>
  <c r="AP29"/>
  <c r="AP26" i="38"/>
  <c r="AT31" i="50"/>
  <c r="AT60" s="1"/>
  <c r="AT66" s="1"/>
  <c r="AT29"/>
  <c r="AT31" i="48"/>
  <c r="AT60" s="1"/>
  <c r="AT66" s="1"/>
  <c r="AT29"/>
  <c r="AT26" i="38"/>
  <c r="AX31" i="50"/>
  <c r="AX60" s="1"/>
  <c r="AX66" s="1"/>
  <c r="AX29"/>
  <c r="AX31" i="48"/>
  <c r="AX60" s="1"/>
  <c r="AX66" s="1"/>
  <c r="AX29"/>
  <c r="AX26" i="38"/>
  <c r="AH32" i="44"/>
  <c r="AH32" i="50"/>
  <c r="AH32" i="48"/>
  <c r="AL32" i="44"/>
  <c r="AL32" i="50"/>
  <c r="AL32" i="48"/>
  <c r="AP32" i="44"/>
  <c r="AP32" i="50"/>
  <c r="AP32" i="48"/>
  <c r="AT32" i="44"/>
  <c r="AT32" i="50"/>
  <c r="AT32" i="48"/>
  <c r="AX32" i="44"/>
  <c r="AX32" i="50"/>
  <c r="AX32" i="48"/>
  <c r="AF30" i="50"/>
  <c r="AF28"/>
  <c r="AF30" i="48"/>
  <c r="AF28"/>
  <c r="AZ30" i="50"/>
  <c r="AZ28"/>
  <c r="AZ30" i="48"/>
  <c r="AZ28"/>
  <c r="AF31" i="50"/>
  <c r="AF60" s="1"/>
  <c r="AF29"/>
  <c r="AF31" i="48"/>
  <c r="AF60" s="1"/>
  <c r="AF29"/>
  <c r="AF31" i="44"/>
  <c r="AF26" i="38"/>
  <c r="AZ31" i="50"/>
  <c r="AZ60" s="1"/>
  <c r="AZ66" s="1"/>
  <c r="AZ29"/>
  <c r="AZ31" i="48"/>
  <c r="AZ60" s="1"/>
  <c r="AZ66" s="1"/>
  <c r="AZ29"/>
  <c r="AZ26" i="38"/>
  <c r="AF32" i="44"/>
  <c r="AF32" i="50"/>
  <c r="AF32" i="48"/>
  <c r="AZ32" i="44"/>
  <c r="AZ32" i="50"/>
  <c r="AZ32" i="48"/>
  <c r="AG4" i="44"/>
  <c r="AG78" s="1"/>
  <c r="AG84" s="1"/>
  <c r="AG63" i="45" s="1"/>
  <c r="AG4" i="50"/>
  <c r="AG78" s="1"/>
  <c r="AG4" i="48"/>
  <c r="AG78" s="1"/>
  <c r="AG7" i="38"/>
  <c r="AG6" s="1"/>
  <c r="AK4" i="44"/>
  <c r="AK78" s="1"/>
  <c r="AK84" s="1"/>
  <c r="AK63" i="45" s="1"/>
  <c r="AK4" i="50"/>
  <c r="AK78" s="1"/>
  <c r="AK4" i="48"/>
  <c r="AK78" s="1"/>
  <c r="AK7" i="38"/>
  <c r="AO4" i="44"/>
  <c r="AO78" s="1"/>
  <c r="AO84" s="1"/>
  <c r="AO63" i="45" s="1"/>
  <c r="AO4" i="50"/>
  <c r="AO78" s="1"/>
  <c r="AO4" i="48"/>
  <c r="AO78" s="1"/>
  <c r="AO7" i="38"/>
  <c r="AS4" i="44"/>
  <c r="AS78" s="1"/>
  <c r="AS84" s="1"/>
  <c r="AS63" i="45" s="1"/>
  <c r="AS4" i="50"/>
  <c r="AS78" s="1"/>
  <c r="AS4" i="48"/>
  <c r="AS78" s="1"/>
  <c r="AS7" i="38"/>
  <c r="AW4" i="44"/>
  <c r="AW78" s="1"/>
  <c r="AW84" s="1"/>
  <c r="AW63" i="45" s="1"/>
  <c r="AW4" i="50"/>
  <c r="AW78" s="1"/>
  <c r="AW4" i="48"/>
  <c r="AW78" s="1"/>
  <c r="AW7" i="38"/>
  <c r="AW6" s="1"/>
  <c r="AI5" i="44"/>
  <c r="AI5" i="50"/>
  <c r="AI5" i="48"/>
  <c r="AM5" i="44"/>
  <c r="AM5" i="50"/>
  <c r="AM5" i="48"/>
  <c r="AQ5" i="44"/>
  <c r="AQ5" i="50"/>
  <c r="AQ5" i="48"/>
  <c r="AU5" i="44"/>
  <c r="AU5" i="50"/>
  <c r="AU5" i="48"/>
  <c r="AY5" i="44"/>
  <c r="AY5" i="50"/>
  <c r="AY5" i="48"/>
  <c r="AI30" i="50"/>
  <c r="AI28"/>
  <c r="AI30" i="48"/>
  <c r="AI28"/>
  <c r="AM30" i="50"/>
  <c r="AM28"/>
  <c r="AM30" i="48"/>
  <c r="AM28"/>
  <c r="AQ30" i="50"/>
  <c r="AQ28"/>
  <c r="AQ30" i="48"/>
  <c r="AQ28"/>
  <c r="AU30" i="50"/>
  <c r="AU28"/>
  <c r="AU30" i="48"/>
  <c r="AU28"/>
  <c r="AY30" i="50"/>
  <c r="AY28"/>
  <c r="AY30" i="48"/>
  <c r="AY28"/>
  <c r="U217" i="2"/>
  <c r="Q26" i="38"/>
  <c r="AI31" i="50"/>
  <c r="AI60" s="1"/>
  <c r="AI66" s="1"/>
  <c r="AI29"/>
  <c r="AI31" i="48"/>
  <c r="AI60" s="1"/>
  <c r="AI66" s="1"/>
  <c r="AI29"/>
  <c r="AI26" i="38"/>
  <c r="AM29" i="50"/>
  <c r="AM31"/>
  <c r="AM60" s="1"/>
  <c r="AM66" s="1"/>
  <c r="AM31" i="48"/>
  <c r="AM60" s="1"/>
  <c r="AM66" s="1"/>
  <c r="AM29"/>
  <c r="AM26" i="38"/>
  <c r="AQ29" i="50"/>
  <c r="AQ31"/>
  <c r="AQ60" s="1"/>
  <c r="AQ66" s="1"/>
  <c r="AQ31" i="48"/>
  <c r="AQ60" s="1"/>
  <c r="AQ66" s="1"/>
  <c r="AQ29"/>
  <c r="AQ26" i="38"/>
  <c r="AU29" i="50"/>
  <c r="AU31"/>
  <c r="AU60" s="1"/>
  <c r="AU66" s="1"/>
  <c r="AU31" i="48"/>
  <c r="AU60" s="1"/>
  <c r="AU66" s="1"/>
  <c r="AU29"/>
  <c r="AU26" i="38"/>
  <c r="AY29" i="50"/>
  <c r="AY31"/>
  <c r="AY60" s="1"/>
  <c r="AY66" s="1"/>
  <c r="AY31" i="48"/>
  <c r="AY60" s="1"/>
  <c r="AY66" s="1"/>
  <c r="AY29"/>
  <c r="AY26" i="38"/>
  <c r="AI32" i="44"/>
  <c r="AI32" i="50"/>
  <c r="AI32" i="48"/>
  <c r="AM32" i="44"/>
  <c r="AM32" i="50"/>
  <c r="AM32" i="48"/>
  <c r="AQ32" i="44"/>
  <c r="AQ32" i="50"/>
  <c r="AQ32" i="48"/>
  <c r="AU32" i="44"/>
  <c r="AU32" i="50"/>
  <c r="AU32" i="48"/>
  <c r="AY32" i="44"/>
  <c r="AY32" i="50"/>
  <c r="AY32" i="48"/>
  <c r="AF4" i="50"/>
  <c r="AF78" s="1"/>
  <c r="AF4" i="48"/>
  <c r="AF78" s="1"/>
  <c r="AF7" i="38"/>
  <c r="AF6" s="1"/>
  <c r="AJ4" i="44"/>
  <c r="AJ78" s="1"/>
  <c r="AJ4" i="50"/>
  <c r="AJ78" s="1"/>
  <c r="AJ4" i="48"/>
  <c r="AJ78" s="1"/>
  <c r="AJ7" i="38"/>
  <c r="AJ6" s="1"/>
  <c r="AN4" i="44"/>
  <c r="AN78" s="1"/>
  <c r="AN84" s="1"/>
  <c r="AN63" i="45" s="1"/>
  <c r="AN4" i="50"/>
  <c r="AN78" s="1"/>
  <c r="AN4" i="48"/>
  <c r="AN78" s="1"/>
  <c r="AN7" i="38"/>
  <c r="AN6" s="1"/>
  <c r="AR4" i="44"/>
  <c r="AR78" s="1"/>
  <c r="AR84" s="1"/>
  <c r="AR63" i="45" s="1"/>
  <c r="AR4" i="50"/>
  <c r="AR78" s="1"/>
  <c r="AR4" i="48"/>
  <c r="AR78" s="1"/>
  <c r="AR7" i="38"/>
  <c r="AR6" s="1"/>
  <c r="AV4" i="44"/>
  <c r="AV78" s="1"/>
  <c r="AV84" s="1"/>
  <c r="AV63" i="45" s="1"/>
  <c r="AV4" i="50"/>
  <c r="AV78" s="1"/>
  <c r="AV4" i="48"/>
  <c r="AV78" s="1"/>
  <c r="AV7" i="38"/>
  <c r="AV6" s="1"/>
  <c r="AZ4" i="44"/>
  <c r="AZ78" s="1"/>
  <c r="AZ4" i="50"/>
  <c r="AZ78" s="1"/>
  <c r="AZ4" i="48"/>
  <c r="AZ78" s="1"/>
  <c r="AZ7" i="38"/>
  <c r="AZ6" s="1"/>
  <c r="AF5" i="44"/>
  <c r="AF5" i="50"/>
  <c r="AF5" i="48"/>
  <c r="AJ5" i="44"/>
  <c r="AJ5" i="50"/>
  <c r="AJ5" i="48"/>
  <c r="AN5" i="44"/>
  <c r="AN5" i="50"/>
  <c r="AN5" i="48"/>
  <c r="AR5" i="44"/>
  <c r="AR5" i="50"/>
  <c r="AR5" i="48"/>
  <c r="AV5" i="44"/>
  <c r="AV5" i="50"/>
  <c r="AV5" i="48"/>
  <c r="AZ5" i="44"/>
  <c r="AZ5" i="50"/>
  <c r="AZ5" i="48"/>
  <c r="AG7" i="50"/>
  <c r="AG8"/>
  <c r="AG6"/>
  <c r="AG8" i="48"/>
  <c r="AG6"/>
  <c r="AG7"/>
  <c r="AK7" i="50"/>
  <c r="AK8"/>
  <c r="AK6"/>
  <c r="AK8" i="48"/>
  <c r="AK6"/>
  <c r="AK7"/>
  <c r="AO8" i="50"/>
  <c r="AO7"/>
  <c r="AO6"/>
  <c r="AO8" i="48"/>
  <c r="AO6"/>
  <c r="AO7"/>
  <c r="AS8" i="50"/>
  <c r="AS7"/>
  <c r="AS6"/>
  <c r="AS8" i="48"/>
  <c r="AS6"/>
  <c r="AS7"/>
  <c r="AW8" i="50"/>
  <c r="AW7"/>
  <c r="AW6"/>
  <c r="AW8" i="48"/>
  <c r="AW6"/>
  <c r="AW7"/>
  <c r="AG12" i="50"/>
  <c r="AG59" s="1"/>
  <c r="AG10"/>
  <c r="AG12" i="48"/>
  <c r="AG59" s="1"/>
  <c r="AG10"/>
  <c r="AG25" i="38"/>
  <c r="AG24" s="1"/>
  <c r="AI12" i="50"/>
  <c r="AI59" s="1"/>
  <c r="AI10"/>
  <c r="AI12" i="48"/>
  <c r="AI59" s="1"/>
  <c r="AI10"/>
  <c r="AI25" i="38"/>
  <c r="AK12" i="50"/>
  <c r="AK59" s="1"/>
  <c r="AK10"/>
  <c r="AK12" i="48"/>
  <c r="AK59" s="1"/>
  <c r="AK10"/>
  <c r="AK25" i="38"/>
  <c r="AM12" i="50"/>
  <c r="AM59" s="1"/>
  <c r="AM10"/>
  <c r="AM12" i="48"/>
  <c r="AM59" s="1"/>
  <c r="AM10"/>
  <c r="AM25" i="38"/>
  <c r="AM24" s="1"/>
  <c r="AO12" i="50"/>
  <c r="AO59" s="1"/>
  <c r="AO10"/>
  <c r="AO12" i="48"/>
  <c r="AO59" s="1"/>
  <c r="AO10"/>
  <c r="AO25" i="38"/>
  <c r="AO24" s="1"/>
  <c r="AQ12" i="50"/>
  <c r="AQ59" s="1"/>
  <c r="AQ10"/>
  <c r="AQ12" i="48"/>
  <c r="AQ59" s="1"/>
  <c r="AQ10"/>
  <c r="AQ25" i="38"/>
  <c r="AQ24" s="1"/>
  <c r="AS12" i="50"/>
  <c r="AS59" s="1"/>
  <c r="AS10"/>
  <c r="AS12" i="48"/>
  <c r="AS59" s="1"/>
  <c r="AS10"/>
  <c r="AS25" i="38"/>
  <c r="AS24" s="1"/>
  <c r="AU12" i="50"/>
  <c r="AU59" s="1"/>
  <c r="AU10"/>
  <c r="AU12" i="48"/>
  <c r="AU59" s="1"/>
  <c r="AU10"/>
  <c r="AU25" i="38"/>
  <c r="AU24" s="1"/>
  <c r="AW12" i="50"/>
  <c r="AW59" s="1"/>
  <c r="AW10"/>
  <c r="AW12" i="48"/>
  <c r="AW59" s="1"/>
  <c r="AW10"/>
  <c r="AW25" i="38"/>
  <c r="AW24" s="1"/>
  <c r="AY12" i="50"/>
  <c r="AY59" s="1"/>
  <c r="AY10"/>
  <c r="AY12" i="48"/>
  <c r="AY59" s="1"/>
  <c r="AY10"/>
  <c r="AY25" i="38"/>
  <c r="AY24" s="1"/>
  <c r="AF8" i="50"/>
  <c r="AF7"/>
  <c r="AF6"/>
  <c r="AF7" i="48"/>
  <c r="AF8"/>
  <c r="AF6"/>
  <c r="AH8" i="50"/>
  <c r="AH7"/>
  <c r="AH6"/>
  <c r="AH7" i="48"/>
  <c r="AH8"/>
  <c r="AH6"/>
  <c r="AL8" i="50"/>
  <c r="AL7"/>
  <c r="AL6"/>
  <c r="AL7" i="48"/>
  <c r="AL8"/>
  <c r="AL6"/>
  <c r="AP8" i="50"/>
  <c r="AP6"/>
  <c r="AP7"/>
  <c r="AP7" i="48"/>
  <c r="AP8"/>
  <c r="AP6"/>
  <c r="AT8" i="50"/>
  <c r="AT6"/>
  <c r="AT7"/>
  <c r="AT7" i="48"/>
  <c r="AT8"/>
  <c r="AT6"/>
  <c r="AX8" i="50"/>
  <c r="AX6"/>
  <c r="AX7"/>
  <c r="AX7" i="48"/>
  <c r="AX8"/>
  <c r="AX6"/>
  <c r="AF11" i="50"/>
  <c r="AF9"/>
  <c r="AF11" i="48"/>
  <c r="AF9"/>
  <c r="N217" i="2"/>
  <c r="L25" i="38"/>
  <c r="L24" s="1"/>
  <c r="Z217" i="2"/>
  <c r="V25" i="38"/>
  <c r="V24" s="1"/>
  <c r="AH12" i="50"/>
  <c r="AH59" s="1"/>
  <c r="AH10"/>
  <c r="AH12" i="48"/>
  <c r="AH59" s="1"/>
  <c r="AH10"/>
  <c r="AH25" i="38"/>
  <c r="AH24" s="1"/>
  <c r="AJ12" i="50"/>
  <c r="AJ59" s="1"/>
  <c r="AJ10"/>
  <c r="AJ12" i="48"/>
  <c r="AJ59" s="1"/>
  <c r="AJ10"/>
  <c r="AJ25" i="38"/>
  <c r="AJ24" s="1"/>
  <c r="AL12" i="50"/>
  <c r="AL59" s="1"/>
  <c r="AL10"/>
  <c r="AL12" i="48"/>
  <c r="AL59" s="1"/>
  <c r="AL10"/>
  <c r="AL25" i="38"/>
  <c r="AL24" s="1"/>
  <c r="AN12" i="50"/>
  <c r="AN59" s="1"/>
  <c r="AN10"/>
  <c r="AN12" i="48"/>
  <c r="AN59" s="1"/>
  <c r="AN10"/>
  <c r="AN25" i="38"/>
  <c r="AN24" s="1"/>
  <c r="AP12" i="50"/>
  <c r="AP59" s="1"/>
  <c r="AP10"/>
  <c r="AP12" i="48"/>
  <c r="AP59" s="1"/>
  <c r="AP10"/>
  <c r="AP25" i="38"/>
  <c r="AP24" s="1"/>
  <c r="AR12" i="50"/>
  <c r="AR59" s="1"/>
  <c r="AR10"/>
  <c r="AR12" i="48"/>
  <c r="AR59" s="1"/>
  <c r="AR10"/>
  <c r="AR25" i="38"/>
  <c r="AR24" s="1"/>
  <c r="AT12" i="50"/>
  <c r="AT59" s="1"/>
  <c r="AT10"/>
  <c r="AT12" i="48"/>
  <c r="AT59" s="1"/>
  <c r="AT10"/>
  <c r="AT25" i="38"/>
  <c r="AT24" s="1"/>
  <c r="AV12" i="50"/>
  <c r="AV59" s="1"/>
  <c r="AV10"/>
  <c r="AV12" i="48"/>
  <c r="AV59" s="1"/>
  <c r="AV10"/>
  <c r="AV25" i="38"/>
  <c r="AV24" s="1"/>
  <c r="AX12" i="50"/>
  <c r="AX59" s="1"/>
  <c r="AX10"/>
  <c r="AX12" i="48"/>
  <c r="AX59" s="1"/>
  <c r="AX10"/>
  <c r="AX25" i="38"/>
  <c r="AX24" s="1"/>
  <c r="AZ12" i="50"/>
  <c r="AZ59" s="1"/>
  <c r="AZ10"/>
  <c r="AZ12" i="48"/>
  <c r="AZ59" s="1"/>
  <c r="AZ10"/>
  <c r="AZ25" i="38"/>
  <c r="AZ24" s="1"/>
  <c r="AF13" i="50"/>
  <c r="AF13" i="48"/>
  <c r="AE2" i="51"/>
  <c r="AE1" s="1"/>
  <c r="AE2" i="49"/>
  <c r="AE1" s="1"/>
  <c r="AD16"/>
  <c r="AD38" s="1"/>
  <c r="AD8"/>
  <c r="AD30" s="1"/>
  <c r="AD15"/>
  <c r="AD7"/>
  <c r="AD10"/>
  <c r="AD32" s="1"/>
  <c r="AD17"/>
  <c r="AD39" s="1"/>
  <c r="AD9"/>
  <c r="AD31" s="1"/>
  <c r="AE9"/>
  <c r="AE31" s="1"/>
  <c r="AE15"/>
  <c r="AE17"/>
  <c r="AE39" s="1"/>
  <c r="AF15"/>
  <c r="B7" i="38"/>
  <c r="B6" s="1"/>
  <c r="D8"/>
  <c r="H8"/>
  <c r="L8"/>
  <c r="L6" s="1"/>
  <c r="P8"/>
  <c r="T8"/>
  <c r="X8"/>
  <c r="AB8"/>
  <c r="L128" i="11"/>
  <c r="N128"/>
  <c r="P128"/>
  <c r="R128"/>
  <c r="T128"/>
  <c r="V128"/>
  <c r="X128"/>
  <c r="Z128"/>
  <c r="AB128"/>
  <c r="N24" i="38"/>
  <c r="P24"/>
  <c r="R24"/>
  <c r="T24"/>
  <c r="X24"/>
  <c r="Z24"/>
  <c r="AB24"/>
  <c r="AD24"/>
  <c r="AH79" i="44"/>
  <c r="AH85" s="1"/>
  <c r="AH72" i="45" s="1"/>
  <c r="AJ79" i="44"/>
  <c r="AJ85" s="1"/>
  <c r="AJ72" i="45" s="1"/>
  <c r="AL79" i="44"/>
  <c r="AL85" s="1"/>
  <c r="AL72" i="45" s="1"/>
  <c r="AN79" i="44"/>
  <c r="AN85" s="1"/>
  <c r="AN72" i="45" s="1"/>
  <c r="AP79" i="44"/>
  <c r="AP85" s="1"/>
  <c r="AP72" i="45" s="1"/>
  <c r="AR79" i="44"/>
  <c r="AR85" s="1"/>
  <c r="AR72" i="45" s="1"/>
  <c r="AT79" i="44"/>
  <c r="AT85" s="1"/>
  <c r="AT72" i="45" s="1"/>
  <c r="AV79" i="44"/>
  <c r="AV85" s="1"/>
  <c r="AV72" i="45" s="1"/>
  <c r="AX79" i="44"/>
  <c r="AX85" s="1"/>
  <c r="AX72" i="45" s="1"/>
  <c r="AZ79" i="44"/>
  <c r="AZ85" s="1"/>
  <c r="AZ72" i="45" s="1"/>
  <c r="AF121" i="44"/>
  <c r="AH121"/>
  <c r="AJ121"/>
  <c r="AL121"/>
  <c r="AN121"/>
  <c r="AP121"/>
  <c r="AR121"/>
  <c r="AT121"/>
  <c r="AV121"/>
  <c r="AX121"/>
  <c r="AZ121"/>
  <c r="AI120"/>
  <c r="AM120"/>
  <c r="AQ120"/>
  <c r="AU120"/>
  <c r="AY120"/>
  <c r="AF120"/>
  <c r="AF119" s="1"/>
  <c r="AJ120"/>
  <c r="AN120"/>
  <c r="AR120"/>
  <c r="AV120"/>
  <c r="AZ120"/>
  <c r="AG79"/>
  <c r="AG85" s="1"/>
  <c r="AG72" i="45" s="1"/>
  <c r="AI79" i="44"/>
  <c r="AI85" s="1"/>
  <c r="AI72" i="45" s="1"/>
  <c r="AK79" i="44"/>
  <c r="AK85" s="1"/>
  <c r="AK72" i="45" s="1"/>
  <c r="AM79" i="44"/>
  <c r="AM85" s="1"/>
  <c r="AM72" i="45" s="1"/>
  <c r="AO79" i="44"/>
  <c r="AO85" s="1"/>
  <c r="AO72" i="45" s="1"/>
  <c r="AQ79" i="44"/>
  <c r="AQ85" s="1"/>
  <c r="AQ72" i="45" s="1"/>
  <c r="AS79" i="44"/>
  <c r="AS85" s="1"/>
  <c r="AS72" i="45" s="1"/>
  <c r="AU79" i="44"/>
  <c r="AU85" s="1"/>
  <c r="AU72" i="45" s="1"/>
  <c r="AW79" i="44"/>
  <c r="AW85" s="1"/>
  <c r="AW72" i="45" s="1"/>
  <c r="AY79" i="44"/>
  <c r="AY85" s="1"/>
  <c r="AY72" i="45" s="1"/>
  <c r="AG121" i="44"/>
  <c r="AG127" s="1"/>
  <c r="AG74" i="45" s="1"/>
  <c r="AI121" i="44"/>
  <c r="AI127" s="1"/>
  <c r="AI74" i="45" s="1"/>
  <c r="AK121" i="44"/>
  <c r="AK127" s="1"/>
  <c r="AK74" i="45" s="1"/>
  <c r="AM121" i="44"/>
  <c r="AM127" s="1"/>
  <c r="AM74" i="45" s="1"/>
  <c r="AO121" i="44"/>
  <c r="AO127" s="1"/>
  <c r="AO74" i="45" s="1"/>
  <c r="AQ121" i="44"/>
  <c r="AQ127" s="1"/>
  <c r="AQ74" i="45" s="1"/>
  <c r="AS121" i="44"/>
  <c r="AS127" s="1"/>
  <c r="AS74" i="45" s="1"/>
  <c r="AU121" i="44"/>
  <c r="AU127" s="1"/>
  <c r="AU74" i="45" s="1"/>
  <c r="AW121" i="44"/>
  <c r="AW127" s="1"/>
  <c r="AW74" i="45" s="1"/>
  <c r="AY121" i="44"/>
  <c r="AY127" s="1"/>
  <c r="AY74" i="45" s="1"/>
  <c r="AG120" i="44"/>
  <c r="AG126" s="1"/>
  <c r="AK120"/>
  <c r="AO120"/>
  <c r="AS120"/>
  <c r="AW120"/>
  <c r="AH120"/>
  <c r="AL120"/>
  <c r="AP120"/>
  <c r="AT120"/>
  <c r="AX120"/>
  <c r="AF2" i="21"/>
  <c r="AE2" i="45"/>
  <c r="AE2" i="11"/>
  <c r="AE2" i="9"/>
  <c r="H3" i="2"/>
  <c r="B202"/>
  <c r="C128" i="11"/>
  <c r="E128"/>
  <c r="G128"/>
  <c r="I128"/>
  <c r="AF13" i="44"/>
  <c r="AZ25" i="36"/>
  <c r="AD25"/>
  <c r="AE25"/>
  <c r="AF25"/>
  <c r="AH127" i="44"/>
  <c r="AH74" i="45" s="1"/>
  <c r="AJ127" i="44"/>
  <c r="AJ74" i="45" s="1"/>
  <c r="AL127" i="44"/>
  <c r="AL74" i="45" s="1"/>
  <c r="AN127" i="44"/>
  <c r="AN74" i="45" s="1"/>
  <c r="AP127" i="44"/>
  <c r="AP74" i="45" s="1"/>
  <c r="AR127" i="44"/>
  <c r="AR74" i="45" s="1"/>
  <c r="AT127" i="44"/>
  <c r="AT74" i="45" s="1"/>
  <c r="AV127" i="44"/>
  <c r="AV74" i="45" s="1"/>
  <c r="AX127" i="44"/>
  <c r="AX74" i="45" s="1"/>
  <c r="AZ127" i="44"/>
  <c r="AZ74" i="45" s="1"/>
  <c r="AH26" i="44"/>
  <c r="AH102" s="1"/>
  <c r="AH25"/>
  <c r="AH27"/>
  <c r="AJ26"/>
  <c r="AJ102" s="1"/>
  <c r="AJ25"/>
  <c r="AJ27"/>
  <c r="AL26"/>
  <c r="AL102" s="1"/>
  <c r="AL25"/>
  <c r="AL27"/>
  <c r="AN26"/>
  <c r="AN102" s="1"/>
  <c r="AN25"/>
  <c r="AN27"/>
  <c r="AP26"/>
  <c r="AP102" s="1"/>
  <c r="AP25"/>
  <c r="AP27"/>
  <c r="AR26"/>
  <c r="AR102" s="1"/>
  <c r="AR25"/>
  <c r="AR27"/>
  <c r="AT26"/>
  <c r="AT102" s="1"/>
  <c r="AT25"/>
  <c r="AT27"/>
  <c r="AV26"/>
  <c r="AV102" s="1"/>
  <c r="AV25"/>
  <c r="AV27"/>
  <c r="AX26"/>
  <c r="AX102" s="1"/>
  <c r="AX25"/>
  <c r="AX27"/>
  <c r="AZ26"/>
  <c r="AZ102" s="1"/>
  <c r="AZ25"/>
  <c r="AZ27"/>
  <c r="AF21" i="36"/>
  <c r="AG25" i="44"/>
  <c r="AG27"/>
  <c r="AG26"/>
  <c r="AG102" s="1"/>
  <c r="AI25"/>
  <c r="AI27"/>
  <c r="AI26"/>
  <c r="AI102" s="1"/>
  <c r="AK25"/>
  <c r="AK27"/>
  <c r="AK26"/>
  <c r="AK102" s="1"/>
  <c r="AM25"/>
  <c r="AM27"/>
  <c r="AM26"/>
  <c r="AM102" s="1"/>
  <c r="AO25"/>
  <c r="AO27"/>
  <c r="AO26"/>
  <c r="AO102" s="1"/>
  <c r="AQ25"/>
  <c r="AQ27"/>
  <c r="AQ26"/>
  <c r="AQ102" s="1"/>
  <c r="AS25"/>
  <c r="AS27"/>
  <c r="AS26"/>
  <c r="AS102" s="1"/>
  <c r="AU25"/>
  <c r="AU27"/>
  <c r="AU26"/>
  <c r="AU102" s="1"/>
  <c r="AW25"/>
  <c r="AW27"/>
  <c r="AW26"/>
  <c r="AW102" s="1"/>
  <c r="AY25"/>
  <c r="AY27"/>
  <c r="AY26"/>
  <c r="AY102" s="1"/>
  <c r="AH28"/>
  <c r="AH30"/>
  <c r="AL28"/>
  <c r="AL30"/>
  <c r="AP28"/>
  <c r="AP30"/>
  <c r="AT28"/>
  <c r="AT30"/>
  <c r="AX28"/>
  <c r="AX30"/>
  <c r="AH29"/>
  <c r="AH31"/>
  <c r="AL29"/>
  <c r="AL31"/>
  <c r="AP29"/>
  <c r="AP31"/>
  <c r="AT29"/>
  <c r="AT31"/>
  <c r="AX29"/>
  <c r="AX31"/>
  <c r="AF28"/>
  <c r="AF30"/>
  <c r="AF60" s="1"/>
  <c r="AZ28"/>
  <c r="AZ30"/>
  <c r="AF29"/>
  <c r="AZ29"/>
  <c r="AZ31"/>
  <c r="AI28"/>
  <c r="AI30"/>
  <c r="AM28"/>
  <c r="AM30"/>
  <c r="AQ28"/>
  <c r="AQ30"/>
  <c r="AU28"/>
  <c r="AU30"/>
  <c r="AY28"/>
  <c r="AY30"/>
  <c r="AI29"/>
  <c r="AI31"/>
  <c r="AM29"/>
  <c r="AM31"/>
  <c r="AQ29"/>
  <c r="AQ31"/>
  <c r="AU29"/>
  <c r="AU31"/>
  <c r="AY29"/>
  <c r="AY31"/>
  <c r="K128" i="11"/>
  <c r="M128"/>
  <c r="O128"/>
  <c r="Q128"/>
  <c r="S128"/>
  <c r="U128"/>
  <c r="W128"/>
  <c r="Y128"/>
  <c r="AA128"/>
  <c r="AC128"/>
  <c r="AF26" i="44"/>
  <c r="AF102" s="1"/>
  <c r="AF25"/>
  <c r="AF27"/>
  <c r="AZ21" i="36"/>
  <c r="AE21"/>
  <c r="AJ28" i="44"/>
  <c r="AJ30"/>
  <c r="AN28"/>
  <c r="AN30"/>
  <c r="AR28"/>
  <c r="AR30"/>
  <c r="AV28"/>
  <c r="AV30"/>
  <c r="AJ29"/>
  <c r="AJ31"/>
  <c r="AN29"/>
  <c r="AN31"/>
  <c r="AR29"/>
  <c r="AR31"/>
  <c r="AV29"/>
  <c r="AV31"/>
  <c r="AG28"/>
  <c r="AG30"/>
  <c r="AK28"/>
  <c r="AK30"/>
  <c r="AO28"/>
  <c r="AO30"/>
  <c r="AS28"/>
  <c r="AS30"/>
  <c r="AW28"/>
  <c r="AW30"/>
  <c r="AG29"/>
  <c r="AG31"/>
  <c r="AK29"/>
  <c r="AK31"/>
  <c r="AO29"/>
  <c r="AO31"/>
  <c r="AS29"/>
  <c r="AS31"/>
  <c r="AW29"/>
  <c r="AW31"/>
  <c r="AK77"/>
  <c r="AK83" s="1"/>
  <c r="AF128" i="21"/>
  <c r="AF4" i="44"/>
  <c r="AJ84"/>
  <c r="AJ63" i="45" s="1"/>
  <c r="AZ84" i="44"/>
  <c r="AZ63" i="45" s="1"/>
  <c r="AG6" i="44"/>
  <c r="AG8"/>
  <c r="AG7"/>
  <c r="AG101" s="1"/>
  <c r="AK6"/>
  <c r="AK8"/>
  <c r="AK7"/>
  <c r="AK101" s="1"/>
  <c r="AO6"/>
  <c r="AO8"/>
  <c r="AO7"/>
  <c r="AO101" s="1"/>
  <c r="AS6"/>
  <c r="AS8"/>
  <c r="AS7"/>
  <c r="AS101" s="1"/>
  <c r="AW6"/>
  <c r="AW8"/>
  <c r="AW7"/>
  <c r="AW101" s="1"/>
  <c r="AG10"/>
  <c r="AG12"/>
  <c r="AI10"/>
  <c r="AI12"/>
  <c r="AK10"/>
  <c r="AK12"/>
  <c r="AM10"/>
  <c r="AM12"/>
  <c r="AO10"/>
  <c r="AO12"/>
  <c r="AQ10"/>
  <c r="AQ12"/>
  <c r="AS10"/>
  <c r="AS12"/>
  <c r="AU10"/>
  <c r="AU12"/>
  <c r="AW10"/>
  <c r="AW12"/>
  <c r="AY10"/>
  <c r="AY12"/>
  <c r="AF7"/>
  <c r="AF101" s="1"/>
  <c r="AF6"/>
  <c r="AF8"/>
  <c r="AH7"/>
  <c r="AH101" s="1"/>
  <c r="AH6"/>
  <c r="AH8"/>
  <c r="AL7"/>
  <c r="AL101" s="1"/>
  <c r="AL6"/>
  <c r="AL8"/>
  <c r="AP7"/>
  <c r="AP101" s="1"/>
  <c r="AP6"/>
  <c r="AP8"/>
  <c r="AT7"/>
  <c r="AT101" s="1"/>
  <c r="AT6"/>
  <c r="AT8"/>
  <c r="AX7"/>
  <c r="AX101" s="1"/>
  <c r="AX6"/>
  <c r="AX8"/>
  <c r="AF9"/>
  <c r="AF11"/>
  <c r="AH10"/>
  <c r="AH12"/>
  <c r="AJ10"/>
  <c r="AJ12"/>
  <c r="AL10"/>
  <c r="AL12"/>
  <c r="AN10"/>
  <c r="AN12"/>
  <c r="AP10"/>
  <c r="AP12"/>
  <c r="AR10"/>
  <c r="AR12"/>
  <c r="AT10"/>
  <c r="AT12"/>
  <c r="AV10"/>
  <c r="AV12"/>
  <c r="AX10"/>
  <c r="AX12"/>
  <c r="AZ10"/>
  <c r="AZ12"/>
  <c r="AI84"/>
  <c r="AI63" i="45" s="1"/>
  <c r="AM84" i="44"/>
  <c r="AM63" i="45" s="1"/>
  <c r="AQ84" i="44"/>
  <c r="AQ63" i="45" s="1"/>
  <c r="AU84" i="44"/>
  <c r="AU63" i="45" s="1"/>
  <c r="AY84" i="44"/>
  <c r="AY63" i="45" s="1"/>
  <c r="AL77" i="44"/>
  <c r="AL83" s="1"/>
  <c r="AT77"/>
  <c r="AT83" s="1"/>
  <c r="AI6"/>
  <c r="AI8"/>
  <c r="AI7"/>
  <c r="AI101" s="1"/>
  <c r="AM6"/>
  <c r="AM8"/>
  <c r="AM7"/>
  <c r="AM101" s="1"/>
  <c r="AQ6"/>
  <c r="AQ8"/>
  <c r="AQ7"/>
  <c r="AQ101" s="1"/>
  <c r="AU6"/>
  <c r="AU8"/>
  <c r="AU7"/>
  <c r="AU101" s="1"/>
  <c r="AY6"/>
  <c r="AY8"/>
  <c r="AY7"/>
  <c r="AY101" s="1"/>
  <c r="AG9"/>
  <c r="AG11"/>
  <c r="AG59" s="1"/>
  <c r="AI9"/>
  <c r="AI11"/>
  <c r="AI59" s="1"/>
  <c r="AK9"/>
  <c r="AK11"/>
  <c r="AK59" s="1"/>
  <c r="AM9"/>
  <c r="AM11"/>
  <c r="AM59" s="1"/>
  <c r="AO9"/>
  <c r="AO11"/>
  <c r="AO59" s="1"/>
  <c r="AQ9"/>
  <c r="AQ11"/>
  <c r="AQ59" s="1"/>
  <c r="AS9"/>
  <c r="AS11"/>
  <c r="AS59" s="1"/>
  <c r="AU9"/>
  <c r="AU11"/>
  <c r="AU59" s="1"/>
  <c r="AW9"/>
  <c r="AW11"/>
  <c r="AW59" s="1"/>
  <c r="AY9"/>
  <c r="AY11"/>
  <c r="AY59" s="1"/>
  <c r="AJ7"/>
  <c r="AJ101" s="1"/>
  <c r="AJ6"/>
  <c r="AJ8"/>
  <c r="AN7"/>
  <c r="AN101" s="1"/>
  <c r="AN6"/>
  <c r="AN8"/>
  <c r="AR7"/>
  <c r="AR101" s="1"/>
  <c r="AR6"/>
  <c r="AR8"/>
  <c r="AV7"/>
  <c r="AV101" s="1"/>
  <c r="AV6"/>
  <c r="AV8"/>
  <c r="AZ7"/>
  <c r="AZ101" s="1"/>
  <c r="AZ6"/>
  <c r="AZ8"/>
  <c r="AH9"/>
  <c r="AH11"/>
  <c r="AH59" s="1"/>
  <c r="AJ9"/>
  <c r="AJ11"/>
  <c r="AJ59" s="1"/>
  <c r="AL9"/>
  <c r="AL11"/>
  <c r="AL59" s="1"/>
  <c r="AN9"/>
  <c r="AN11"/>
  <c r="AN59" s="1"/>
  <c r="AP9"/>
  <c r="AP11"/>
  <c r="AP59" s="1"/>
  <c r="AR9"/>
  <c r="AR11"/>
  <c r="AR59" s="1"/>
  <c r="AT9"/>
  <c r="AT11"/>
  <c r="AT59" s="1"/>
  <c r="AV9"/>
  <c r="AV11"/>
  <c r="AV59" s="1"/>
  <c r="AX9"/>
  <c r="AX11"/>
  <c r="AX59" s="1"/>
  <c r="AZ9"/>
  <c r="AZ11"/>
  <c r="AZ59" s="1"/>
  <c r="AF10"/>
  <c r="AF12"/>
  <c r="AG107" i="11"/>
  <c r="AF111"/>
  <c r="AF113"/>
  <c r="AF115"/>
  <c r="AF117"/>
  <c r="AF119"/>
  <c r="AF121"/>
  <c r="AF123"/>
  <c r="AI128"/>
  <c r="AM128"/>
  <c r="AQ128"/>
  <c r="AU128"/>
  <c r="AY128"/>
  <c r="AG108"/>
  <c r="AK108"/>
  <c r="AO108"/>
  <c r="AS108"/>
  <c r="AW108"/>
  <c r="AD107"/>
  <c r="AH107"/>
  <c r="AL107"/>
  <c r="AP107"/>
  <c r="AT107"/>
  <c r="AD108"/>
  <c r="AH108"/>
  <c r="AL108"/>
  <c r="AP108"/>
  <c r="AT108"/>
  <c r="AX108"/>
  <c r="AD109"/>
  <c r="AH109"/>
  <c r="AL109"/>
  <c r="AP109"/>
  <c r="AT109"/>
  <c r="AX109"/>
  <c r="AE122"/>
  <c r="AE128" s="1"/>
  <c r="AD110"/>
  <c r="AF110"/>
  <c r="AF112"/>
  <c r="AF114"/>
  <c r="AF116"/>
  <c r="AF118"/>
  <c r="AF120"/>
  <c r="AF122"/>
  <c r="AF124"/>
  <c r="AF126"/>
  <c r="AM205" i="2"/>
  <c r="AY205"/>
  <c r="BK205"/>
  <c r="AM207"/>
  <c r="BE205"/>
  <c r="AH128" i="21"/>
  <c r="AL128"/>
  <c r="AT128"/>
  <c r="AX128"/>
  <c r="AX205" i="2"/>
  <c r="BD207"/>
  <c r="BD216"/>
  <c r="BD218"/>
  <c r="BJ207"/>
  <c r="AX216"/>
  <c r="BJ216"/>
  <c r="AL217"/>
  <c r="AX218"/>
  <c r="BJ218"/>
  <c r="AY207"/>
  <c r="BK207"/>
  <c r="BE207"/>
  <c r="AY216"/>
  <c r="AY217"/>
  <c r="AY218"/>
  <c r="AM216"/>
  <c r="BK216"/>
  <c r="AM217"/>
  <c r="BK217"/>
  <c r="AM218"/>
  <c r="BK218"/>
  <c r="AG128" i="21"/>
  <c r="AO128"/>
  <c r="AS128"/>
  <c r="AW128"/>
  <c r="BD205" i="2"/>
  <c r="BE216"/>
  <c r="BE217"/>
  <c r="BE218"/>
  <c r="AJ128" i="21"/>
  <c r="AN128"/>
  <c r="AR128"/>
  <c r="AV128"/>
  <c r="AL205" i="2"/>
  <c r="BJ205"/>
  <c r="BD217"/>
  <c r="AL207"/>
  <c r="AX207"/>
  <c r="AL216"/>
  <c r="AX217"/>
  <c r="BJ217"/>
  <c r="AL218"/>
  <c r="AG9" i="38"/>
  <c r="AG110" i="11"/>
  <c r="AK9" i="38"/>
  <c r="AK110" i="11"/>
  <c r="AO9" i="38"/>
  <c r="AO110" i="11"/>
  <c r="AS9" i="38"/>
  <c r="AS110" i="11"/>
  <c r="AW9" i="38"/>
  <c r="AW110" i="11"/>
  <c r="AH9" i="38"/>
  <c r="AH47" s="1"/>
  <c r="AH110" i="11"/>
  <c r="AL9" i="38"/>
  <c r="AL47" s="1"/>
  <c r="AL110" i="11"/>
  <c r="AL128" s="1"/>
  <c r="AP9" i="38"/>
  <c r="AP47" s="1"/>
  <c r="AP110" i="11"/>
  <c r="AT9" i="38"/>
  <c r="AT47" s="1"/>
  <c r="AT110" i="11"/>
  <c r="AX9" i="38"/>
  <c r="AX47" s="1"/>
  <c r="AX110" i="11"/>
  <c r="AZ9" i="38"/>
  <c r="AZ110" i="11"/>
  <c r="B128"/>
  <c r="AK107"/>
  <c r="AO107"/>
  <c r="AS107"/>
  <c r="AW107"/>
  <c r="AZ128"/>
  <c r="AG109"/>
  <c r="AK109"/>
  <c r="AO109"/>
  <c r="AS109"/>
  <c r="AW109"/>
  <c r="AF125"/>
  <c r="AF128" s="1"/>
  <c r="AT128"/>
  <c r="AX107"/>
  <c r="AD8" i="41"/>
  <c r="AD30" s="1"/>
  <c r="AD16"/>
  <c r="AD38" s="1"/>
  <c r="AE8"/>
  <c r="AE30" s="1"/>
  <c r="AE16"/>
  <c r="AE38" s="1"/>
  <c r="AD10"/>
  <c r="AD32" s="1"/>
  <c r="AD9"/>
  <c r="AD31" s="1"/>
  <c r="AD15"/>
  <c r="AD17"/>
  <c r="AD39" s="1"/>
  <c r="AF16"/>
  <c r="AF38" s="1"/>
  <c r="AE17"/>
  <c r="AE39" s="1"/>
  <c r="F128" i="9"/>
  <c r="J128"/>
  <c r="N128"/>
  <c r="R128"/>
  <c r="Z128"/>
  <c r="V128"/>
  <c r="AA204" i="2"/>
  <c r="AF3" i="33"/>
  <c r="AF3" i="36" s="1"/>
  <c r="AF105" i="27"/>
  <c r="AJ3" i="33"/>
  <c r="AN3"/>
  <c r="AN3" i="36" s="1"/>
  <c r="AR3" i="33"/>
  <c r="AV3"/>
  <c r="AV3" i="36" s="1"/>
  <c r="AX3" i="33"/>
  <c r="AD8"/>
  <c r="AD8" i="36" s="1"/>
  <c r="AH8" i="33"/>
  <c r="AH8" i="36" s="1"/>
  <c r="AL8" i="33"/>
  <c r="AL8" i="36" s="1"/>
  <c r="AP8" i="33"/>
  <c r="AP8" i="36" s="1"/>
  <c r="AT8" i="33"/>
  <c r="AT8" i="36" s="1"/>
  <c r="AX8" i="33"/>
  <c r="AX8" i="36" s="1"/>
  <c r="AF13" i="33"/>
  <c r="AF13" i="36" s="1"/>
  <c r="AJ13" i="33"/>
  <c r="AJ13" i="36" s="1"/>
  <c r="AN13" i="33"/>
  <c r="AN13" i="36" s="1"/>
  <c r="AR13" i="33"/>
  <c r="AR13" i="36" s="1"/>
  <c r="AV13" i="33"/>
  <c r="AV13" i="36" s="1"/>
  <c r="AZ13" i="33"/>
  <c r="AZ13" i="36" s="1"/>
  <c r="G128" i="9"/>
  <c r="I204" i="2"/>
  <c r="AG3" i="33"/>
  <c r="AG3" i="36" s="1"/>
  <c r="AK3" i="33"/>
  <c r="AM3"/>
  <c r="AM3" i="36" s="1"/>
  <c r="AQ3" i="33"/>
  <c r="AU3"/>
  <c r="AU3" i="36" s="1"/>
  <c r="AY3" i="33"/>
  <c r="AG8"/>
  <c r="AG8" i="36" s="1"/>
  <c r="AK8" i="33"/>
  <c r="AK8" i="36" s="1"/>
  <c r="AO8" i="33"/>
  <c r="AO8" i="36" s="1"/>
  <c r="AS8" i="33"/>
  <c r="AS8" i="36" s="1"/>
  <c r="AU8" i="33"/>
  <c r="AU8" i="36" s="1"/>
  <c r="AY8" i="33"/>
  <c r="AY8" i="36" s="1"/>
  <c r="AE13" i="33"/>
  <c r="AE13" i="36" s="1"/>
  <c r="AG13" i="33"/>
  <c r="AG13" i="36" s="1"/>
  <c r="AI13" i="33"/>
  <c r="AI13" i="36" s="1"/>
  <c r="AK13" i="33"/>
  <c r="AK13" i="36" s="1"/>
  <c r="AM13" i="33"/>
  <c r="AM13" i="36" s="1"/>
  <c r="AO13" i="33"/>
  <c r="AO13" i="36" s="1"/>
  <c r="AQ13" i="33"/>
  <c r="AQ13" i="36" s="1"/>
  <c r="AS13" i="33"/>
  <c r="AS13" i="36" s="1"/>
  <c r="AU13" i="33"/>
  <c r="AU13" i="36" s="1"/>
  <c r="AW13" i="33"/>
  <c r="AW13" i="36" s="1"/>
  <c r="AY13" i="33"/>
  <c r="AY13" i="36" s="1"/>
  <c r="AE14" i="38"/>
  <c r="AE32" s="1"/>
  <c r="AE18" i="33"/>
  <c r="AD43"/>
  <c r="AD43" i="36" s="1"/>
  <c r="AF43" i="33"/>
  <c r="AZ43"/>
  <c r="AD48"/>
  <c r="AD48" i="36" s="1"/>
  <c r="AF48" i="33"/>
  <c r="AZ48"/>
  <c r="AD53"/>
  <c r="AD53" i="36" s="1"/>
  <c r="AF53" i="33"/>
  <c r="AF53" i="36" s="1"/>
  <c r="AZ53" i="33"/>
  <c r="AZ53" i="36" s="1"/>
  <c r="AD58" i="33"/>
  <c r="AD58" i="36" s="1"/>
  <c r="AF58" i="33"/>
  <c r="AZ58"/>
  <c r="AD63"/>
  <c r="AD63" i="36" s="1"/>
  <c r="AF63" i="33"/>
  <c r="AF63" i="36" s="1"/>
  <c r="AZ63" i="33"/>
  <c r="AZ63" i="36" s="1"/>
  <c r="AD68" i="33"/>
  <c r="AF68"/>
  <c r="AF68" i="36" s="1"/>
  <c r="AZ68" i="33"/>
  <c r="AZ68" i="36" s="1"/>
  <c r="AD73" i="33"/>
  <c r="AD73" i="36" s="1"/>
  <c r="AF73" i="33"/>
  <c r="AZ73"/>
  <c r="AZ73" i="36" s="1"/>
  <c r="AD78" i="33"/>
  <c r="AD78" i="36" s="1"/>
  <c r="AF78" i="33"/>
  <c r="AF78" i="36" s="1"/>
  <c r="AZ78" i="33"/>
  <c r="AZ78" i="36" s="1"/>
  <c r="AD83" i="33"/>
  <c r="AD83" i="36" s="1"/>
  <c r="AF83" i="33"/>
  <c r="AZ83"/>
  <c r="AZ83" i="36" s="1"/>
  <c r="AD88" i="33"/>
  <c r="AD88" i="36" s="1"/>
  <c r="AF88" i="33"/>
  <c r="AF88" i="36" s="1"/>
  <c r="AZ88" i="33"/>
  <c r="AZ88" i="36" s="1"/>
  <c r="AD93" i="33"/>
  <c r="AD93" i="36" s="1"/>
  <c r="AF93" i="33"/>
  <c r="AZ93"/>
  <c r="AZ93" i="36" s="1"/>
  <c r="AD98" i="33"/>
  <c r="AD98" i="36" s="1"/>
  <c r="AF98" i="33"/>
  <c r="AF98" i="36" s="1"/>
  <c r="AZ98" i="33"/>
  <c r="AZ98" i="36" s="1"/>
  <c r="AE3" i="28"/>
  <c r="AE3" i="32"/>
  <c r="AE105" i="26"/>
  <c r="AI3" i="28"/>
  <c r="AI3" i="32"/>
  <c r="AS204" i="2"/>
  <c r="AK128" i="21"/>
  <c r="AR204" i="2"/>
  <c r="AM3" i="28"/>
  <c r="AM3" i="32"/>
  <c r="AQ3" i="28"/>
  <c r="AQ3" i="32"/>
  <c r="AU3" i="28"/>
  <c r="AU3" i="32"/>
  <c r="AY3" i="28"/>
  <c r="AY3" i="32"/>
  <c r="AE4" i="28"/>
  <c r="AE4" i="32"/>
  <c r="AE4" i="34" s="1"/>
  <c r="AG4" i="28"/>
  <c r="AG4" i="32"/>
  <c r="AG4" i="34" s="1"/>
  <c r="AI4" i="28"/>
  <c r="AI4" i="32"/>
  <c r="AI4" i="34" s="1"/>
  <c r="AK4" i="28"/>
  <c r="AK4" i="32"/>
  <c r="AK4" i="34" s="1"/>
  <c r="AM4" i="28"/>
  <c r="AM4" i="32"/>
  <c r="AM4" i="34" s="1"/>
  <c r="AO4" i="28"/>
  <c r="AO4" i="32"/>
  <c r="AO4" i="34" s="1"/>
  <c r="AQ4" i="28"/>
  <c r="AQ4" i="32"/>
  <c r="AQ4" i="34" s="1"/>
  <c r="AS4" i="28"/>
  <c r="AS4" i="32"/>
  <c r="AS4" i="34" s="1"/>
  <c r="AU4" i="28"/>
  <c r="AU4" i="32"/>
  <c r="AU4" i="34" s="1"/>
  <c r="AW4" i="28"/>
  <c r="AW4" i="32"/>
  <c r="AW4" i="34" s="1"/>
  <c r="AY4" i="28"/>
  <c r="AY4" i="32"/>
  <c r="AY4" i="34" s="1"/>
  <c r="AE5" i="28"/>
  <c r="AE5" i="32"/>
  <c r="AE5" i="34" s="1"/>
  <c r="AG5" i="28"/>
  <c r="AG5" i="32"/>
  <c r="AG5" i="34" s="1"/>
  <c r="AI5" i="28"/>
  <c r="AI5" i="32"/>
  <c r="AI5" i="34" s="1"/>
  <c r="AK5" i="28"/>
  <c r="AK5" i="32"/>
  <c r="AK5" i="34" s="1"/>
  <c r="AM5" i="28"/>
  <c r="AM5" i="32"/>
  <c r="AM5" i="34" s="1"/>
  <c r="AO5" i="28"/>
  <c r="AO5" i="32"/>
  <c r="AO5" i="34" s="1"/>
  <c r="AQ5" i="28"/>
  <c r="AQ5" i="32"/>
  <c r="AQ5" i="34" s="1"/>
  <c r="AS5" i="28"/>
  <c r="AS5" i="32"/>
  <c r="AS5" i="34" s="1"/>
  <c r="AU5" i="28"/>
  <c r="AU5" i="32"/>
  <c r="AU5" i="34" s="1"/>
  <c r="AW5" i="28"/>
  <c r="AW5" i="32"/>
  <c r="AW5" i="34" s="1"/>
  <c r="AY5" i="28"/>
  <c r="AY5" i="32"/>
  <c r="AY5" i="34" s="1"/>
  <c r="AE6" i="28"/>
  <c r="AE6" i="32"/>
  <c r="AE6" i="34" s="1"/>
  <c r="AG6" i="28"/>
  <c r="AG6" i="32"/>
  <c r="AG6" i="34" s="1"/>
  <c r="AI6" i="28"/>
  <c r="AI6" i="32"/>
  <c r="AI6" i="34" s="1"/>
  <c r="AK6" i="28"/>
  <c r="AK6" i="32"/>
  <c r="AK6" i="34" s="1"/>
  <c r="AM6" i="28"/>
  <c r="AM6" i="32"/>
  <c r="AM6" i="34" s="1"/>
  <c r="AO6" i="28"/>
  <c r="AO6" i="32"/>
  <c r="AO6" i="34" s="1"/>
  <c r="AQ6" i="28"/>
  <c r="AQ6" i="32"/>
  <c r="AQ6" i="34" s="1"/>
  <c r="AS6" i="28"/>
  <c r="AS6" i="32"/>
  <c r="AS6" i="34" s="1"/>
  <c r="AU6" i="28"/>
  <c r="AU6" i="32"/>
  <c r="AU6" i="34" s="1"/>
  <c r="AW6" i="28"/>
  <c r="AW6" i="32"/>
  <c r="AW6" i="34" s="1"/>
  <c r="AY6" i="28"/>
  <c r="AY6" i="32"/>
  <c r="AY6" i="34" s="1"/>
  <c r="AE7" i="28"/>
  <c r="AE7" i="32"/>
  <c r="AE7" i="34" s="1"/>
  <c r="AG7" i="28"/>
  <c r="AG7" i="32"/>
  <c r="AG7" i="34" s="1"/>
  <c r="AI7" i="28"/>
  <c r="AI7" i="32"/>
  <c r="AI7" i="34" s="1"/>
  <c r="AK7" i="28"/>
  <c r="AK7" i="32"/>
  <c r="AK7" i="34" s="1"/>
  <c r="AM7" i="28"/>
  <c r="AM7" i="32"/>
  <c r="AM7" i="34" s="1"/>
  <c r="AO7" i="28"/>
  <c r="AO7" i="32"/>
  <c r="AO7" i="34" s="1"/>
  <c r="AQ7" i="28"/>
  <c r="AQ7" i="32"/>
  <c r="AQ7" i="34" s="1"/>
  <c r="AS7" i="28"/>
  <c r="AS7" i="32"/>
  <c r="AS7" i="34" s="1"/>
  <c r="AU7" i="28"/>
  <c r="AU7" i="32"/>
  <c r="AU7" i="34" s="1"/>
  <c r="AW7" i="28"/>
  <c r="AW7" i="32"/>
  <c r="AW7" i="34" s="1"/>
  <c r="AY7" i="28"/>
  <c r="AY7" i="32"/>
  <c r="AY7" i="34" s="1"/>
  <c r="AG8" i="28"/>
  <c r="AG8" i="32"/>
  <c r="AG8" i="34" s="1"/>
  <c r="AK8" i="28"/>
  <c r="AK8" i="32"/>
  <c r="AO8" i="28"/>
  <c r="AO8" i="32"/>
  <c r="AO8" i="34" s="1"/>
  <c r="AS8" i="28"/>
  <c r="AS8" i="32"/>
  <c r="AW8" i="28"/>
  <c r="AW8" i="32"/>
  <c r="AE43" i="33"/>
  <c r="AE43" i="36" s="1"/>
  <c r="AE48" i="33"/>
  <c r="AE48" i="36" s="1"/>
  <c r="AE53" i="33"/>
  <c r="AE53" i="36" s="1"/>
  <c r="AE58" i="33"/>
  <c r="AE58" i="36" s="1"/>
  <c r="AE63" i="33"/>
  <c r="AE63" i="36" s="1"/>
  <c r="AE68" i="33"/>
  <c r="AE68" i="36" s="1"/>
  <c r="AE73" i="33"/>
  <c r="AE73" i="36" s="1"/>
  <c r="AE78" i="33"/>
  <c r="AE78" i="36" s="1"/>
  <c r="AE83" i="33"/>
  <c r="AE83" i="36" s="1"/>
  <c r="AE88" i="33"/>
  <c r="AE88" i="36" s="1"/>
  <c r="AE93" i="33"/>
  <c r="AE93" i="36" s="1"/>
  <c r="AE98" i="33"/>
  <c r="AE98" i="36" s="1"/>
  <c r="AD3" i="32"/>
  <c r="AD3" i="35" s="1"/>
  <c r="AD3" i="28"/>
  <c r="AD105" i="26"/>
  <c r="AL204" i="2"/>
  <c r="AH3" i="28"/>
  <c r="AH3" i="32"/>
  <c r="AL3" i="28"/>
  <c r="AL3" i="32"/>
  <c r="AP3" i="28"/>
  <c r="AP3" i="32"/>
  <c r="AT3" i="28"/>
  <c r="AT3" i="32"/>
  <c r="AX3" i="28"/>
  <c r="AX3" i="32"/>
  <c r="BJ204" i="2"/>
  <c r="AZ128" i="21"/>
  <c r="AD8" i="32"/>
  <c r="AD8" i="28"/>
  <c r="AH8"/>
  <c r="AH8" i="32"/>
  <c r="AH8" i="34" s="1"/>
  <c r="AL8" i="28"/>
  <c r="AL8" i="32"/>
  <c r="AL8" i="34" s="1"/>
  <c r="AP8" i="28"/>
  <c r="AP8" i="32"/>
  <c r="AP8" i="34" s="1"/>
  <c r="AT8" i="28"/>
  <c r="AT8" i="32"/>
  <c r="AT8" i="34" s="1"/>
  <c r="AX8" i="28"/>
  <c r="AX8" i="32"/>
  <c r="AX8" i="34" s="1"/>
  <c r="AD13" i="32"/>
  <c r="AD13" i="35" s="1"/>
  <c r="AD13" i="28"/>
  <c r="AH13"/>
  <c r="AH13" i="32"/>
  <c r="AH13" i="35" s="1"/>
  <c r="AL13" i="28"/>
  <c r="AL13" i="32"/>
  <c r="AL13" i="35" s="1"/>
  <c r="AP13" i="28"/>
  <c r="AP13" i="32"/>
  <c r="AT13" i="28"/>
  <c r="AT13" i="32"/>
  <c r="AX13" i="28"/>
  <c r="AX13" i="32"/>
  <c r="AE13" i="28"/>
  <c r="AE13" i="32"/>
  <c r="AE13" i="34" s="1"/>
  <c r="AI13" i="28"/>
  <c r="AI13" i="32"/>
  <c r="AI13" i="35" s="1"/>
  <c r="AR206" i="2"/>
  <c r="AS206"/>
  <c r="AM13" i="28"/>
  <c r="AM13" i="32"/>
  <c r="AM13" i="35" s="1"/>
  <c r="AQ13" i="28"/>
  <c r="AQ13" i="32"/>
  <c r="AQ13" i="34" s="1"/>
  <c r="AU13" i="28"/>
  <c r="AU13" i="32"/>
  <c r="AU13" i="34" s="1"/>
  <c r="AY13" i="28"/>
  <c r="AY13" i="32"/>
  <c r="AY13" i="34" s="1"/>
  <c r="AE14" i="28"/>
  <c r="AE14" i="32"/>
  <c r="AE14" i="34" s="1"/>
  <c r="AG14" i="28"/>
  <c r="AG14" i="32"/>
  <c r="AG14" i="35" s="1"/>
  <c r="AG14" i="37" s="1"/>
  <c r="AI14" i="28"/>
  <c r="AI14" i="32"/>
  <c r="AI14" i="35" s="1"/>
  <c r="AI14" i="37" s="1"/>
  <c r="AK14" i="28"/>
  <c r="AK14" i="32"/>
  <c r="AK14" i="35" s="1"/>
  <c r="AK14" i="37" s="1"/>
  <c r="AM14" i="28"/>
  <c r="AM14" i="32"/>
  <c r="AM14" i="35" s="1"/>
  <c r="AM14" i="37" s="1"/>
  <c r="AO14" i="28"/>
  <c r="AO14" i="32"/>
  <c r="AO14" i="34" s="1"/>
  <c r="AQ14" i="28"/>
  <c r="AQ14" i="32"/>
  <c r="AQ14" i="34" s="1"/>
  <c r="AS14" i="28"/>
  <c r="AS14" i="32"/>
  <c r="AS14" i="34" s="1"/>
  <c r="AU14" i="28"/>
  <c r="AU14" i="32"/>
  <c r="AU14" i="34" s="1"/>
  <c r="AW14" i="28"/>
  <c r="AW14" i="32"/>
  <c r="AW14" i="34" s="1"/>
  <c r="AY14" i="28"/>
  <c r="AY14" i="32"/>
  <c r="AY14" i="34" s="1"/>
  <c r="AE15" i="28"/>
  <c r="AE15" i="32"/>
  <c r="AE15" i="34" s="1"/>
  <c r="AG15" i="28"/>
  <c r="AG15" i="32"/>
  <c r="AG15" i="35" s="1"/>
  <c r="AG15" i="37" s="1"/>
  <c r="AI15" i="28"/>
  <c r="AI15" i="32"/>
  <c r="AI15" i="35" s="1"/>
  <c r="AI15" i="37" s="1"/>
  <c r="AK15" i="28"/>
  <c r="AK15" i="32"/>
  <c r="AK15" i="35" s="1"/>
  <c r="AK15" i="37" s="1"/>
  <c r="AM15" i="28"/>
  <c r="AM15" i="32"/>
  <c r="AM15" i="35" s="1"/>
  <c r="AM15" i="37" s="1"/>
  <c r="AO15" i="28"/>
  <c r="AO15" i="32"/>
  <c r="AO15" i="34" s="1"/>
  <c r="AQ15" i="28"/>
  <c r="AQ15" i="32"/>
  <c r="AQ15" i="34" s="1"/>
  <c r="AS15" i="28"/>
  <c r="AS15" i="32"/>
  <c r="AS15" i="34" s="1"/>
  <c r="AU15" i="28"/>
  <c r="AU15" i="32"/>
  <c r="AU15" i="34" s="1"/>
  <c r="AW15" i="28"/>
  <c r="AW15" i="32"/>
  <c r="AW15" i="34" s="1"/>
  <c r="AY15" i="28"/>
  <c r="AY15" i="32"/>
  <c r="AY15" i="34" s="1"/>
  <c r="AE16" i="28"/>
  <c r="AE16" i="32"/>
  <c r="AE16" i="34" s="1"/>
  <c r="AG16" i="28"/>
  <c r="AG16" i="32"/>
  <c r="AG16" i="35" s="1"/>
  <c r="AG16" i="37" s="1"/>
  <c r="AI16" i="28"/>
  <c r="AI16" i="32"/>
  <c r="AI16" i="35" s="1"/>
  <c r="AI16" i="37" s="1"/>
  <c r="AK16" i="28"/>
  <c r="AK16" i="32"/>
  <c r="AK16" i="35" s="1"/>
  <c r="AK16" i="37" s="1"/>
  <c r="AM16" i="28"/>
  <c r="AM16" i="32"/>
  <c r="AM16" i="35" s="1"/>
  <c r="AM16" i="37" s="1"/>
  <c r="AO16" i="28"/>
  <c r="AO16" i="32"/>
  <c r="AO16" i="34" s="1"/>
  <c r="AQ16" i="28"/>
  <c r="AQ16" i="32"/>
  <c r="AQ16" i="34" s="1"/>
  <c r="AS16" i="28"/>
  <c r="AS16" i="32"/>
  <c r="AS16" i="34" s="1"/>
  <c r="AU16" i="28"/>
  <c r="AU16" i="32"/>
  <c r="AU16" i="34" s="1"/>
  <c r="AW16" i="28"/>
  <c r="AW16" i="32"/>
  <c r="AW16" i="34" s="1"/>
  <c r="AY16" i="28"/>
  <c r="AY16" i="32"/>
  <c r="AY16" i="34" s="1"/>
  <c r="AE17" i="28"/>
  <c r="AE17" i="32"/>
  <c r="AE17" i="34" s="1"/>
  <c r="AG17" i="28"/>
  <c r="AG17" i="32"/>
  <c r="AG17" i="35" s="1"/>
  <c r="AG17" i="37" s="1"/>
  <c r="AI17" i="28"/>
  <c r="AI17" i="32"/>
  <c r="AI17" i="35" s="1"/>
  <c r="AI17" i="37" s="1"/>
  <c r="AK17" i="28"/>
  <c r="AK17" i="32"/>
  <c r="AK17" i="35" s="1"/>
  <c r="AK17" i="37" s="1"/>
  <c r="AM17" i="28"/>
  <c r="AM17" i="32"/>
  <c r="AM17" i="35" s="1"/>
  <c r="AM17" i="37" s="1"/>
  <c r="AO17" i="28"/>
  <c r="AO17" i="32"/>
  <c r="AO17" i="34" s="1"/>
  <c r="AQ17" i="28"/>
  <c r="AQ17" i="32"/>
  <c r="AQ17" i="34" s="1"/>
  <c r="AS17" i="28"/>
  <c r="AS17" i="32"/>
  <c r="AS17" i="34" s="1"/>
  <c r="AU17" i="28"/>
  <c r="AU17" i="32"/>
  <c r="AU17" i="34" s="1"/>
  <c r="AW17" i="28"/>
  <c r="AW17" i="32"/>
  <c r="AW17" i="34" s="1"/>
  <c r="AY17" i="28"/>
  <c r="AY17" i="32"/>
  <c r="AY17" i="34" s="1"/>
  <c r="AR207" i="2"/>
  <c r="AS207"/>
  <c r="AE19" i="32"/>
  <c r="AE19" i="34" s="1"/>
  <c r="AE19" i="28"/>
  <c r="AE20"/>
  <c r="AE21" i="32"/>
  <c r="AE21" i="28"/>
  <c r="AE22" i="32"/>
  <c r="AE22" i="34" s="1"/>
  <c r="AE22" i="28"/>
  <c r="AE28" i="32"/>
  <c r="AE28" i="28"/>
  <c r="AR209" i="2"/>
  <c r="AS209"/>
  <c r="AE29" i="32"/>
  <c r="AE29" i="34" s="1"/>
  <c r="AE29" i="28"/>
  <c r="AE30" i="32"/>
  <c r="AE30" i="34" s="1"/>
  <c r="AE30" i="28"/>
  <c r="AE31" i="32"/>
  <c r="AE31" i="34" s="1"/>
  <c r="AE31" i="28"/>
  <c r="AE32" i="32"/>
  <c r="AE32" i="34" s="1"/>
  <c r="AE32" i="28"/>
  <c r="AE38" i="32"/>
  <c r="AE38" i="35" s="1"/>
  <c r="AE38" i="28"/>
  <c r="AR211" i="2"/>
  <c r="AS211"/>
  <c r="AE39" i="32"/>
  <c r="AE39" i="34" s="1"/>
  <c r="AE39" i="28"/>
  <c r="AE40" i="32"/>
  <c r="AE40" i="34" s="1"/>
  <c r="AE40" i="28"/>
  <c r="AE41" i="32"/>
  <c r="AE41" i="35" s="1"/>
  <c r="AE41" i="37" s="1"/>
  <c r="AE41" i="28"/>
  <c r="AE42" i="32"/>
  <c r="AE42" i="34" s="1"/>
  <c r="AE42" i="28"/>
  <c r="AE48" i="32"/>
  <c r="AE48" i="35" s="1"/>
  <c r="AE48" i="28"/>
  <c r="AR213" i="2"/>
  <c r="AS213"/>
  <c r="AE49" i="32"/>
  <c r="AE49" i="34" s="1"/>
  <c r="AE49" i="28"/>
  <c r="AE50" i="32"/>
  <c r="AE50" i="34" s="1"/>
  <c r="AE50" i="28"/>
  <c r="AE51" i="32"/>
  <c r="AE51" i="35" s="1"/>
  <c r="AE51" i="37" s="1"/>
  <c r="AE51" i="28"/>
  <c r="AE52" i="32"/>
  <c r="AE52" i="35" s="1"/>
  <c r="AE52" i="37" s="1"/>
  <c r="AE52" i="28"/>
  <c r="AE58" i="32"/>
  <c r="AE58" i="35" s="1"/>
  <c r="AE58" i="28"/>
  <c r="AR215" i="2"/>
  <c r="AS215"/>
  <c r="AE59" i="32"/>
  <c r="AE59" i="34" s="1"/>
  <c r="AE59" i="28"/>
  <c r="AE60" i="32"/>
  <c r="AE60" i="34" s="1"/>
  <c r="AE60" i="28"/>
  <c r="AE61" i="32"/>
  <c r="AE61" i="35" s="1"/>
  <c r="AE61" i="37" s="1"/>
  <c r="AE61" i="28"/>
  <c r="AE62" i="32"/>
  <c r="AE62" i="35" s="1"/>
  <c r="AE62" i="37" s="1"/>
  <c r="AE62" i="28"/>
  <c r="AE68" i="32"/>
  <c r="AE68" i="34" s="1"/>
  <c r="AE68" i="28"/>
  <c r="AR217" i="2"/>
  <c r="AS217"/>
  <c r="AE69" i="32"/>
  <c r="AE69" i="34" s="1"/>
  <c r="AE69" i="28"/>
  <c r="AE70" i="32"/>
  <c r="AE70" i="34" s="1"/>
  <c r="AE70" i="28"/>
  <c r="AE71" i="32"/>
  <c r="AE71" i="34" s="1"/>
  <c r="AE71" i="28"/>
  <c r="AE72" i="32"/>
  <c r="AE72" i="35" s="1"/>
  <c r="AE72" i="37" s="1"/>
  <c r="AE72" i="28"/>
  <c r="AE78"/>
  <c r="AE78" i="32"/>
  <c r="AR219" i="2"/>
  <c r="AS219"/>
  <c r="AE79" i="28"/>
  <c r="AE79" i="32"/>
  <c r="AE79" i="34" s="1"/>
  <c r="AV15" i="28"/>
  <c r="AV15" i="32"/>
  <c r="AV15" i="34" s="1"/>
  <c r="AX15" i="28"/>
  <c r="AX15" i="32"/>
  <c r="AX15" i="34" s="1"/>
  <c r="AZ15" i="28"/>
  <c r="AZ15" i="32"/>
  <c r="AZ15" i="34" s="1"/>
  <c r="AD16" i="32"/>
  <c r="AD16" i="34" s="1"/>
  <c r="AD16" i="28"/>
  <c r="AF16"/>
  <c r="AF16" i="32"/>
  <c r="AF16" i="34" s="1"/>
  <c r="AH16" i="28"/>
  <c r="AH16" i="32"/>
  <c r="AH16" i="35" s="1"/>
  <c r="AH16" i="37" s="1"/>
  <c r="AJ16" i="28"/>
  <c r="AJ16" i="32"/>
  <c r="AJ16" i="35" s="1"/>
  <c r="AJ16" i="37" s="1"/>
  <c r="AL16" i="28"/>
  <c r="AL16" i="32"/>
  <c r="AL16" i="35" s="1"/>
  <c r="AL16" i="37" s="1"/>
  <c r="AN16" i="28"/>
  <c r="AN16" i="32"/>
  <c r="AN16" i="34" s="1"/>
  <c r="AP16" i="28"/>
  <c r="AP16" i="32"/>
  <c r="AP16" i="34" s="1"/>
  <c r="AR16" i="28"/>
  <c r="AR16" i="32"/>
  <c r="AR16" i="34" s="1"/>
  <c r="AT16" i="28"/>
  <c r="AT16" i="32"/>
  <c r="AT16" i="34" s="1"/>
  <c r="AV16" i="28"/>
  <c r="AV16" i="32"/>
  <c r="AV16" i="34" s="1"/>
  <c r="AX16" i="28"/>
  <c r="AX16" i="32"/>
  <c r="AX16" i="34" s="1"/>
  <c r="AZ16" i="28"/>
  <c r="AZ16" i="32"/>
  <c r="AZ16" i="34" s="1"/>
  <c r="AD17" i="32"/>
  <c r="AD17" i="34" s="1"/>
  <c r="AD17" i="28"/>
  <c r="AF17"/>
  <c r="AF17" i="32"/>
  <c r="AF17" i="34" s="1"/>
  <c r="AH17" i="28"/>
  <c r="AH17" i="32"/>
  <c r="AH17" i="35" s="1"/>
  <c r="AH17" i="37" s="1"/>
  <c r="AJ17" i="28"/>
  <c r="AJ17" i="32"/>
  <c r="AJ17" i="35" s="1"/>
  <c r="AJ17" i="37" s="1"/>
  <c r="AL17" i="28"/>
  <c r="AL17" i="32"/>
  <c r="AL17" i="35" s="1"/>
  <c r="AL17" i="37" s="1"/>
  <c r="AN17" i="28"/>
  <c r="AN17" i="32"/>
  <c r="AN17" i="34" s="1"/>
  <c r="AP17" i="28"/>
  <c r="AP17" i="32"/>
  <c r="AP17" i="34" s="1"/>
  <c r="AR17" i="28"/>
  <c r="AR17" i="32"/>
  <c r="AR17" i="34" s="1"/>
  <c r="AT17" i="28"/>
  <c r="AT17" i="32"/>
  <c r="AT17" i="34" s="1"/>
  <c r="AV17" i="28"/>
  <c r="AV17" i="32"/>
  <c r="AV17" i="34" s="1"/>
  <c r="AX17" i="28"/>
  <c r="AX17" i="32"/>
  <c r="AX17" i="34" s="1"/>
  <c r="AZ17" i="28"/>
  <c r="AZ17" i="32"/>
  <c r="AZ17" i="34" s="1"/>
  <c r="AZ13" i="38"/>
  <c r="AZ31" s="1"/>
  <c r="F23" i="23" s="1"/>
  <c r="AZ18" i="28"/>
  <c r="AZ18" i="32"/>
  <c r="AD23"/>
  <c r="AD23" i="28"/>
  <c r="AZ23"/>
  <c r="AZ23" i="32"/>
  <c r="AD24"/>
  <c r="AD24" i="34" s="1"/>
  <c r="AD24" i="28"/>
  <c r="AF24"/>
  <c r="AF24" i="32"/>
  <c r="AF24" i="34" s="1"/>
  <c r="AZ24" i="28"/>
  <c r="AZ24" i="32"/>
  <c r="AZ24" i="34" s="1"/>
  <c r="AD25" i="32"/>
  <c r="AD25" i="28"/>
  <c r="AF25" i="32"/>
  <c r="AF25" i="28"/>
  <c r="AZ25"/>
  <c r="AZ25" i="32"/>
  <c r="AD26"/>
  <c r="AD26" i="34" s="1"/>
  <c r="AD26" i="28"/>
  <c r="AF26"/>
  <c r="AF26" i="32"/>
  <c r="AF26" i="34" s="1"/>
  <c r="AZ26" i="28"/>
  <c r="AZ26" i="32"/>
  <c r="AZ26" i="34" s="1"/>
  <c r="AD27" i="28"/>
  <c r="AD27" i="32"/>
  <c r="AD27" i="34" s="1"/>
  <c r="AF27" i="32"/>
  <c r="AF27" i="34" s="1"/>
  <c r="AF27" i="28"/>
  <c r="AZ27" i="32"/>
  <c r="AZ27" i="34" s="1"/>
  <c r="AZ27" i="28"/>
  <c r="AF28" i="32"/>
  <c r="AF28" i="28"/>
  <c r="AD33" i="32"/>
  <c r="AD33" i="35" s="1"/>
  <c r="AD33" i="28"/>
  <c r="AZ33"/>
  <c r="AZ33" i="32"/>
  <c r="AZ33" i="35" s="1"/>
  <c r="AD34" i="32"/>
  <c r="AD34" i="34" s="1"/>
  <c r="AD34" i="28"/>
  <c r="AF34" i="32"/>
  <c r="AF34" i="34" s="1"/>
  <c r="AF34" i="28"/>
  <c r="AZ34"/>
  <c r="AZ34" i="32"/>
  <c r="AZ34" i="34" s="1"/>
  <c r="AD35" i="32"/>
  <c r="AD35" i="34" s="1"/>
  <c r="AD35" i="28"/>
  <c r="AF35"/>
  <c r="AF35" i="32"/>
  <c r="AF35" i="34" s="1"/>
  <c r="AZ35" i="28"/>
  <c r="AZ35" i="32"/>
  <c r="AZ35" i="34" s="1"/>
  <c r="AD36" i="28"/>
  <c r="AD36" i="32"/>
  <c r="AD36" i="34" s="1"/>
  <c r="AF36" i="28"/>
  <c r="AF36" i="32"/>
  <c r="AF36" i="34" s="1"/>
  <c r="AZ36" i="28"/>
  <c r="AZ36" i="32"/>
  <c r="AZ36" i="34" s="1"/>
  <c r="AD37" i="32"/>
  <c r="AD37" i="34" s="1"/>
  <c r="AD37" i="28"/>
  <c r="AF37" i="32"/>
  <c r="AF37" i="35" s="1"/>
  <c r="AF37" i="28"/>
  <c r="AZ37" i="32"/>
  <c r="AZ37" i="34" s="1"/>
  <c r="AZ37" i="28"/>
  <c r="AF38" i="32"/>
  <c r="AF38" i="35" s="1"/>
  <c r="AF38" i="28"/>
  <c r="AD43" i="32"/>
  <c r="AD43" i="34" s="1"/>
  <c r="AD43" i="28"/>
  <c r="AZ43" i="32"/>
  <c r="AZ43" i="35" s="1"/>
  <c r="AZ43" i="28"/>
  <c r="AD44" i="32"/>
  <c r="AD44" i="34" s="1"/>
  <c r="AD44" i="28"/>
  <c r="AF44" i="32"/>
  <c r="AF44" i="34" s="1"/>
  <c r="AF44" i="28"/>
  <c r="AZ44"/>
  <c r="AZ44" i="32"/>
  <c r="AZ44" i="34" s="1"/>
  <c r="AD45" i="28"/>
  <c r="AD45" i="32"/>
  <c r="AD45" i="34" s="1"/>
  <c r="AF45" i="28"/>
  <c r="AF45" i="32"/>
  <c r="AF45" i="34" s="1"/>
  <c r="AZ45" i="32"/>
  <c r="AZ45" i="34" s="1"/>
  <c r="AZ45" i="28"/>
  <c r="AD46"/>
  <c r="AD46" i="32"/>
  <c r="AD46" i="34" s="1"/>
  <c r="AF46" i="28"/>
  <c r="AF46" i="32"/>
  <c r="AF46" i="34" s="1"/>
  <c r="AZ46" i="28"/>
  <c r="AZ46" i="32"/>
  <c r="AZ46" i="34" s="1"/>
  <c r="AD47" i="28"/>
  <c r="AD47" i="32"/>
  <c r="AD47" i="34" s="1"/>
  <c r="AF47" i="32"/>
  <c r="AF47" i="35" s="1"/>
  <c r="AF47" i="37" s="1"/>
  <c r="AF47" i="28"/>
  <c r="AZ47" i="32"/>
  <c r="AZ47" i="34" s="1"/>
  <c r="AZ47" i="28"/>
  <c r="AF48" i="32"/>
  <c r="AF48" i="35" s="1"/>
  <c r="AF48" i="28"/>
  <c r="AD53" i="32"/>
  <c r="AD53" i="34" s="1"/>
  <c r="AD53" i="28"/>
  <c r="AZ53"/>
  <c r="AZ53" i="32"/>
  <c r="AZ53" i="34" s="1"/>
  <c r="AD54" i="32"/>
  <c r="AD54" i="34" s="1"/>
  <c r="AD54" i="28"/>
  <c r="AF54" i="32"/>
  <c r="AF54" i="35" s="1"/>
  <c r="AF54" i="37" s="1"/>
  <c r="AF54" i="28"/>
  <c r="AZ54"/>
  <c r="AZ54" i="32"/>
  <c r="AZ54" i="34" s="1"/>
  <c r="AD55" i="32"/>
  <c r="AD55" i="34" s="1"/>
  <c r="AD55" i="28"/>
  <c r="AF55" i="32"/>
  <c r="AF55" i="34" s="1"/>
  <c r="AF55" i="28"/>
  <c r="AZ55" i="32"/>
  <c r="AZ55" i="34" s="1"/>
  <c r="AZ55" i="28"/>
  <c r="AD56"/>
  <c r="AD56" i="32"/>
  <c r="AD56" i="34" s="1"/>
  <c r="AF56" i="32"/>
  <c r="AF56" i="34" s="1"/>
  <c r="AF56" i="28"/>
  <c r="AZ56"/>
  <c r="AZ56" i="32"/>
  <c r="AZ56" i="34" s="1"/>
  <c r="AD57" i="32"/>
  <c r="AD57" i="34" s="1"/>
  <c r="AD57" i="28"/>
  <c r="AF57" i="32"/>
  <c r="AF57" i="35" s="1"/>
  <c r="AF57" i="37" s="1"/>
  <c r="AF57" i="28"/>
  <c r="AZ57" i="32"/>
  <c r="AZ57" i="34" s="1"/>
  <c r="AZ57" i="28"/>
  <c r="AF58" i="32"/>
  <c r="AF58" i="35" s="1"/>
  <c r="AF58" i="28"/>
  <c r="AD63"/>
  <c r="AD63" i="32"/>
  <c r="AD63" i="34" s="1"/>
  <c r="AZ63" i="28"/>
  <c r="AZ63" i="32"/>
  <c r="AZ63" i="34" s="1"/>
  <c r="AD64" i="32"/>
  <c r="AD64" i="34" s="1"/>
  <c r="AD64" i="28"/>
  <c r="AF64" i="32"/>
  <c r="AF64" i="35" s="1"/>
  <c r="AF64" i="37" s="1"/>
  <c r="AF64" i="28"/>
  <c r="AZ64" i="32"/>
  <c r="AZ64" i="35" s="1"/>
  <c r="AZ64" i="37" s="1"/>
  <c r="AZ64" i="28"/>
  <c r="AD65" i="32"/>
  <c r="AD65" i="34" s="1"/>
  <c r="AD65" i="28"/>
  <c r="AF65"/>
  <c r="AF65" i="32"/>
  <c r="AF65" i="34" s="1"/>
  <c r="AZ65" i="32"/>
  <c r="AZ65" i="34" s="1"/>
  <c r="AZ65" i="28"/>
  <c r="AD66" i="32"/>
  <c r="AD66" i="34" s="1"/>
  <c r="AD66" i="28"/>
  <c r="AF66"/>
  <c r="AF66" i="32"/>
  <c r="AF66" i="34" s="1"/>
  <c r="AZ66" i="28"/>
  <c r="AZ66" i="32"/>
  <c r="AZ66" i="34" s="1"/>
  <c r="AD67" i="32"/>
  <c r="AD67" i="34" s="1"/>
  <c r="AD67" i="28"/>
  <c r="AF67" i="32"/>
  <c r="AF67" i="35" s="1"/>
  <c r="AF67" i="37" s="1"/>
  <c r="AF67" i="28"/>
  <c r="AZ67" i="32"/>
  <c r="AZ67" i="34" s="1"/>
  <c r="AZ67" i="28"/>
  <c r="AF68" i="32"/>
  <c r="AF68" i="34" s="1"/>
  <c r="AF68" i="28"/>
  <c r="AD73" i="32"/>
  <c r="AD73" i="34" s="1"/>
  <c r="AD73" i="28"/>
  <c r="AZ73"/>
  <c r="AZ73" i="32"/>
  <c r="AZ73" i="34" s="1"/>
  <c r="AD74" i="32"/>
  <c r="AD74" i="34" s="1"/>
  <c r="AD74" i="28"/>
  <c r="AF74"/>
  <c r="AF74" i="32"/>
  <c r="AF74" i="34" s="1"/>
  <c r="AZ74" i="32"/>
  <c r="AZ74" i="34" s="1"/>
  <c r="AZ74" i="28"/>
  <c r="AD75" i="32"/>
  <c r="AD75" i="34" s="1"/>
  <c r="AD75" i="28"/>
  <c r="AF75"/>
  <c r="AF75" i="32"/>
  <c r="AF75" i="35" s="1"/>
  <c r="AF75" i="37" s="1"/>
  <c r="AZ75" i="32"/>
  <c r="AZ75" i="34" s="1"/>
  <c r="AZ75" i="28"/>
  <c r="AD76" i="32"/>
  <c r="AD76" i="34" s="1"/>
  <c r="AD76" i="28"/>
  <c r="AF76"/>
  <c r="AF76" i="32"/>
  <c r="AF76" i="34" s="1"/>
  <c r="AZ76" i="32"/>
  <c r="AZ76" i="34" s="1"/>
  <c r="AZ76" i="28"/>
  <c r="AD77" i="32"/>
  <c r="AD77" i="34" s="1"/>
  <c r="AD77" i="28"/>
  <c r="AF77"/>
  <c r="AF77" i="32"/>
  <c r="AF77" i="35" s="1"/>
  <c r="AF77" i="37" s="1"/>
  <c r="AZ77" i="32"/>
  <c r="AZ77" i="34" s="1"/>
  <c r="AZ77" i="28"/>
  <c r="AF78"/>
  <c r="AF78" i="32"/>
  <c r="AF78" i="34" s="1"/>
  <c r="AE83" i="28"/>
  <c r="AE83" i="32"/>
  <c r="AE83" i="34" s="1"/>
  <c r="AR220" i="2"/>
  <c r="AS220"/>
  <c r="AE84" i="28"/>
  <c r="AE84" i="32"/>
  <c r="AE84" i="34" s="1"/>
  <c r="AE85" i="28"/>
  <c r="AE85" i="32"/>
  <c r="AE85" i="34" s="1"/>
  <c r="AE86" i="28"/>
  <c r="AE86" i="32"/>
  <c r="AE86" i="34" s="1"/>
  <c r="AE87" i="28"/>
  <c r="AE87" i="32"/>
  <c r="AE87" i="34" s="1"/>
  <c r="AE93" i="28"/>
  <c r="AE93" i="32"/>
  <c r="AE93" i="34" s="1"/>
  <c r="AR222" i="2"/>
  <c r="AS222"/>
  <c r="AE94" i="28"/>
  <c r="AE94" i="32"/>
  <c r="AE94" i="34" s="1"/>
  <c r="AE95" i="28"/>
  <c r="AE95" i="32"/>
  <c r="AE95" i="34" s="1"/>
  <c r="AE96" i="28"/>
  <c r="AE96" i="32"/>
  <c r="AE96" i="34" s="1"/>
  <c r="AE97" i="28"/>
  <c r="AE97" i="32"/>
  <c r="AE97" i="34" s="1"/>
  <c r="AD83" i="32"/>
  <c r="AD83" i="34" s="1"/>
  <c r="AD83" i="28"/>
  <c r="AZ83" i="32"/>
  <c r="AZ83" i="34" s="1"/>
  <c r="AZ83" i="28"/>
  <c r="AD84" i="32"/>
  <c r="AD84" i="34" s="1"/>
  <c r="AD84" i="28"/>
  <c r="AF84"/>
  <c r="AF84" i="32"/>
  <c r="AF84" i="34" s="1"/>
  <c r="AZ84" i="32"/>
  <c r="AZ84" i="34" s="1"/>
  <c r="AZ84" i="28"/>
  <c r="AD85" i="32"/>
  <c r="AD85" i="34" s="1"/>
  <c r="AD85" i="28"/>
  <c r="AF85"/>
  <c r="AF85" i="32"/>
  <c r="AF85" i="34" s="1"/>
  <c r="AZ85" i="32"/>
  <c r="AZ85" i="34" s="1"/>
  <c r="AZ85" i="28"/>
  <c r="AD86" i="32"/>
  <c r="AD86" i="34" s="1"/>
  <c r="AD86" i="28"/>
  <c r="AF86"/>
  <c r="AF86" i="32"/>
  <c r="AF86" i="34" s="1"/>
  <c r="AZ86" i="32"/>
  <c r="AZ86" i="34" s="1"/>
  <c r="AZ86" i="28"/>
  <c r="AD87" i="32"/>
  <c r="AD87" i="34" s="1"/>
  <c r="AD87" i="28"/>
  <c r="AF87"/>
  <c r="AF87" i="32"/>
  <c r="AF87" i="34" s="1"/>
  <c r="AZ87" i="32"/>
  <c r="AZ87" i="34" s="1"/>
  <c r="AZ87" i="28"/>
  <c r="AF88"/>
  <c r="AF88" i="32"/>
  <c r="AF88" i="34" s="1"/>
  <c r="AD93" i="32"/>
  <c r="AD93" i="34" s="1"/>
  <c r="AD93" i="28"/>
  <c r="AZ93" i="32"/>
  <c r="AZ93" i="34" s="1"/>
  <c r="AZ93" i="28"/>
  <c r="AD94" i="32"/>
  <c r="AD94" i="34" s="1"/>
  <c r="AD94" i="28"/>
  <c r="AF94"/>
  <c r="AF94" i="32"/>
  <c r="AF94" i="34" s="1"/>
  <c r="AZ94" i="32"/>
  <c r="AZ94" i="34" s="1"/>
  <c r="AZ94" i="28"/>
  <c r="AD95" i="32"/>
  <c r="AD95" i="34" s="1"/>
  <c r="AD95" i="28"/>
  <c r="AF95"/>
  <c r="AF95" i="32"/>
  <c r="AF95" i="34" s="1"/>
  <c r="AZ95" i="32"/>
  <c r="AZ95" i="34" s="1"/>
  <c r="AZ95" i="28"/>
  <c r="AD96" i="32"/>
  <c r="AD96" i="34" s="1"/>
  <c r="AD96" i="28"/>
  <c r="AF96"/>
  <c r="AF96" i="32"/>
  <c r="AF96" i="35" s="1"/>
  <c r="AF96" i="37" s="1"/>
  <c r="AZ96" i="32"/>
  <c r="AZ96" i="34" s="1"/>
  <c r="AZ96" i="28"/>
  <c r="AD97" i="32"/>
  <c r="AD97" i="34" s="1"/>
  <c r="AD97" i="28"/>
  <c r="AF97"/>
  <c r="AF97" i="32"/>
  <c r="AF97" i="34" s="1"/>
  <c r="AZ97" i="32"/>
  <c r="AZ97" i="34" s="1"/>
  <c r="AZ97" i="28"/>
  <c r="AF98"/>
  <c r="AF98" i="32"/>
  <c r="AF98" i="34" s="1"/>
  <c r="B128" i="9"/>
  <c r="AD3" i="33"/>
  <c r="AD3" i="36" s="1"/>
  <c r="AD105" i="27"/>
  <c r="AH3" i="33"/>
  <c r="AL3"/>
  <c r="AL3" i="36" s="1"/>
  <c r="AP3" i="33"/>
  <c r="AT3"/>
  <c r="AT3" i="36" s="1"/>
  <c r="AZ105" i="27"/>
  <c r="AZ3" i="33"/>
  <c r="AF8"/>
  <c r="AF8" i="36" s="1"/>
  <c r="AJ8" i="33"/>
  <c r="AJ8" i="36" s="1"/>
  <c r="AN8" i="33"/>
  <c r="AN8" i="36" s="1"/>
  <c r="AR8" i="33"/>
  <c r="AR8" i="36" s="1"/>
  <c r="AV8" i="33"/>
  <c r="AV8" i="36" s="1"/>
  <c r="AZ8" i="33"/>
  <c r="AZ8" i="36" s="1"/>
  <c r="AD13" i="33"/>
  <c r="AD13" i="36" s="1"/>
  <c r="AH13" i="33"/>
  <c r="AH13" i="34" s="1"/>
  <c r="AL13" i="33"/>
  <c r="AL13" i="34" s="1"/>
  <c r="AP13" i="33"/>
  <c r="AP13" i="36" s="1"/>
  <c r="AT13" i="33"/>
  <c r="AT13" i="36" s="1"/>
  <c r="AX13" i="33"/>
  <c r="AX13" i="36" s="1"/>
  <c r="AD14" i="38"/>
  <c r="AD32" s="1"/>
  <c r="AD18" i="33"/>
  <c r="AZ14" i="38"/>
  <c r="AZ32" s="1"/>
  <c r="G23" i="23" s="1"/>
  <c r="AZ18" i="33"/>
  <c r="AZ18" i="36" s="1"/>
  <c r="AA128" i="9"/>
  <c r="AG204" i="2"/>
  <c r="AE3" i="33"/>
  <c r="AE3" i="36" s="1"/>
  <c r="AE105" i="27"/>
  <c r="AI3" i="33"/>
  <c r="AO3"/>
  <c r="AO3" i="36" s="1"/>
  <c r="AS3" i="33"/>
  <c r="AW3"/>
  <c r="AW3" i="36" s="1"/>
  <c r="AE8" i="33"/>
  <c r="AE8" i="36" s="1"/>
  <c r="AI8" i="33"/>
  <c r="AI8" i="36" s="1"/>
  <c r="AM8" i="33"/>
  <c r="AM8" i="36" s="1"/>
  <c r="AQ8" i="33"/>
  <c r="AQ8" i="36" s="1"/>
  <c r="AW8" i="33"/>
  <c r="AW8" i="36" s="1"/>
  <c r="B128" i="21"/>
  <c r="B204" i="2"/>
  <c r="L128" i="9"/>
  <c r="O204" i="2"/>
  <c r="AF128" i="9"/>
  <c r="AM204" i="2"/>
  <c r="AP128" i="9"/>
  <c r="AY204" i="2"/>
  <c r="AZ128" i="9"/>
  <c r="BK204" i="2"/>
  <c r="AF14" i="38"/>
  <c r="AF32" s="1"/>
  <c r="AF18" i="33"/>
  <c r="AF18" i="36" s="1"/>
  <c r="AD23" i="33"/>
  <c r="AD23" i="36" s="1"/>
  <c r="AF23" i="33"/>
  <c r="AF23" i="36" s="1"/>
  <c r="AZ23" i="33"/>
  <c r="AZ23" i="36" s="1"/>
  <c r="AD28" i="33"/>
  <c r="AF28"/>
  <c r="AZ28"/>
  <c r="AD33"/>
  <c r="AD33" i="36" s="1"/>
  <c r="AF33" i="33"/>
  <c r="AF33" i="36" s="1"/>
  <c r="AZ33" i="33"/>
  <c r="AZ33" i="34" s="1"/>
  <c r="AD38" i="33"/>
  <c r="AD38" i="36" s="1"/>
  <c r="AF38" i="33"/>
  <c r="AF38" i="34" s="1"/>
  <c r="AZ38" i="33"/>
  <c r="AZ38" i="36" s="1"/>
  <c r="Q128" i="9"/>
  <c r="U204" i="2"/>
  <c r="AU128" i="9"/>
  <c r="BE204" i="2"/>
  <c r="AE23" i="33"/>
  <c r="AE23" i="36" s="1"/>
  <c r="AE28" i="33"/>
  <c r="AE33"/>
  <c r="AE33" i="36" s="1"/>
  <c r="AE38" i="33"/>
  <c r="AE38" i="34" s="1"/>
  <c r="G128" i="21"/>
  <c r="H204" i="2"/>
  <c r="Q128" i="21"/>
  <c r="T204" i="2"/>
  <c r="AA128" i="21"/>
  <c r="AF204" i="2"/>
  <c r="AG3" i="28"/>
  <c r="AG3" i="32"/>
  <c r="AK3" i="28"/>
  <c r="AK3" i="32"/>
  <c r="AO3" i="28"/>
  <c r="AO3" i="32"/>
  <c r="AS3" i="28"/>
  <c r="AS3" i="32"/>
  <c r="AU128" i="21"/>
  <c r="BD204" i="2"/>
  <c r="AW3" i="28"/>
  <c r="AW3" i="32"/>
  <c r="AE8" i="28"/>
  <c r="AE8" i="32"/>
  <c r="AE8" i="34" s="1"/>
  <c r="AI8" i="28"/>
  <c r="AI8" i="32"/>
  <c r="AI8" i="34" s="1"/>
  <c r="AR205" i="2"/>
  <c r="AS205"/>
  <c r="AM8" i="28"/>
  <c r="AM8" i="32"/>
  <c r="AM8" i="34" s="1"/>
  <c r="AQ8" i="28"/>
  <c r="AQ8" i="32"/>
  <c r="AQ8" i="34" s="1"/>
  <c r="AU8" i="28"/>
  <c r="AU8" i="32"/>
  <c r="AU8" i="34" s="1"/>
  <c r="AY8" i="28"/>
  <c r="AY8" i="32"/>
  <c r="AY8" i="34" s="1"/>
  <c r="AE9" i="28"/>
  <c r="AE9" i="32"/>
  <c r="AE9" i="34" s="1"/>
  <c r="AG9" i="28"/>
  <c r="AG9" i="32"/>
  <c r="AG9" i="35" s="1"/>
  <c r="AG9" i="37" s="1"/>
  <c r="AI9" i="28"/>
  <c r="AI9" i="32"/>
  <c r="AI9" i="35" s="1"/>
  <c r="AI9" i="37" s="1"/>
  <c r="AK9" i="28"/>
  <c r="AK9" i="32"/>
  <c r="AK9" i="35" s="1"/>
  <c r="AK9" i="37" s="1"/>
  <c r="AM9" i="28"/>
  <c r="AM9" i="32"/>
  <c r="AM9" i="35" s="1"/>
  <c r="AM9" i="37" s="1"/>
  <c r="AO9" i="28"/>
  <c r="AO9" i="32"/>
  <c r="AO9" i="34" s="1"/>
  <c r="AQ9" i="28"/>
  <c r="AQ9" i="32"/>
  <c r="AQ9" i="34" s="1"/>
  <c r="AS9" i="28"/>
  <c r="AS9" i="32"/>
  <c r="AS9" i="34" s="1"/>
  <c r="AU9" i="28"/>
  <c r="AU9" i="32"/>
  <c r="AU9" i="34" s="1"/>
  <c r="AW9" i="28"/>
  <c r="AW9" i="32"/>
  <c r="AW9" i="34" s="1"/>
  <c r="AY9" i="28"/>
  <c r="AY9" i="32"/>
  <c r="AY9" i="34" s="1"/>
  <c r="N204" i="2"/>
  <c r="L128" i="21"/>
  <c r="Z204" i="2"/>
  <c r="V128" i="21"/>
  <c r="AF3" i="28"/>
  <c r="AF3" i="32"/>
  <c r="AF105" i="26"/>
  <c r="AJ3" i="28"/>
  <c r="AJ3" i="32"/>
  <c r="AN3" i="28"/>
  <c r="AN3" i="32"/>
  <c r="AX204" i="2"/>
  <c r="AP128" i="21"/>
  <c r="AR3" i="28"/>
  <c r="AR3" i="32"/>
  <c r="AV3" i="28"/>
  <c r="AV3" i="32"/>
  <c r="AZ3" i="28"/>
  <c r="AZ105" i="26"/>
  <c r="AZ3" i="32"/>
  <c r="AD4"/>
  <c r="AD4" i="34" s="1"/>
  <c r="AD4" i="28"/>
  <c r="AF4"/>
  <c r="AF4" i="32"/>
  <c r="AF4" i="34" s="1"/>
  <c r="AH4" i="28"/>
  <c r="AH4" i="32"/>
  <c r="AH4" i="34" s="1"/>
  <c r="AJ4" i="28"/>
  <c r="AJ4" i="32"/>
  <c r="AJ4" i="34" s="1"/>
  <c r="AL4" i="28"/>
  <c r="AL4" i="32"/>
  <c r="AL4" i="34" s="1"/>
  <c r="AN4" i="28"/>
  <c r="AN4" i="32"/>
  <c r="AN4" i="34" s="1"/>
  <c r="AP4" i="28"/>
  <c r="AP4" i="32"/>
  <c r="AP4" i="34" s="1"/>
  <c r="AR4" i="28"/>
  <c r="AR4" i="32"/>
  <c r="AR4" i="34" s="1"/>
  <c r="AT4" i="28"/>
  <c r="AT4" i="32"/>
  <c r="AT4" i="34" s="1"/>
  <c r="AV4" i="28"/>
  <c r="AV4" i="32"/>
  <c r="AV4" i="34" s="1"/>
  <c r="AX4" i="28"/>
  <c r="AX4" i="32"/>
  <c r="AX4" i="34" s="1"/>
  <c r="AZ4" i="28"/>
  <c r="AZ4" i="32"/>
  <c r="AZ4" i="34" s="1"/>
  <c r="AD5" i="32"/>
  <c r="AD5" i="34" s="1"/>
  <c r="AD5" i="28"/>
  <c r="AF5"/>
  <c r="AF5" i="32"/>
  <c r="AF5" i="34" s="1"/>
  <c r="AH5" i="28"/>
  <c r="AH5" i="32"/>
  <c r="AH5" i="34" s="1"/>
  <c r="AJ5" i="28"/>
  <c r="AJ5" i="32"/>
  <c r="AJ5" i="34" s="1"/>
  <c r="AL5" i="28"/>
  <c r="AL5" i="32"/>
  <c r="AL5" i="34" s="1"/>
  <c r="AN5" i="28"/>
  <c r="AN5" i="32"/>
  <c r="AN5" i="34" s="1"/>
  <c r="AP5" i="28"/>
  <c r="AP5" i="32"/>
  <c r="AP5" i="34" s="1"/>
  <c r="AR5" i="28"/>
  <c r="AR5" i="32"/>
  <c r="AR5" i="34" s="1"/>
  <c r="AT5" i="28"/>
  <c r="AT5" i="32"/>
  <c r="AT5" i="34" s="1"/>
  <c r="AV5" i="28"/>
  <c r="AV5" i="32"/>
  <c r="AV5" i="34" s="1"/>
  <c r="AX5" i="28"/>
  <c r="AX5" i="32"/>
  <c r="AX5" i="34" s="1"/>
  <c r="AZ5" i="28"/>
  <c r="AZ5" i="32"/>
  <c r="AZ5" i="34" s="1"/>
  <c r="AD6" i="32"/>
  <c r="AD6" i="34" s="1"/>
  <c r="AD6" i="28"/>
  <c r="AF6"/>
  <c r="AF6" i="32"/>
  <c r="AF6" i="34" s="1"/>
  <c r="AH6" i="28"/>
  <c r="AH6" i="32"/>
  <c r="AH6" i="34" s="1"/>
  <c r="AJ6" i="28"/>
  <c r="AJ6" i="32"/>
  <c r="AJ6" i="34" s="1"/>
  <c r="AL6" i="28"/>
  <c r="AL6" i="32"/>
  <c r="AL6" i="34" s="1"/>
  <c r="AN6" i="28"/>
  <c r="AN6" i="32"/>
  <c r="AN6" i="34" s="1"/>
  <c r="AP6" i="28"/>
  <c r="AP6" i="32"/>
  <c r="AP6" i="34" s="1"/>
  <c r="AR6" i="28"/>
  <c r="AR6" i="32"/>
  <c r="AR6" i="34" s="1"/>
  <c r="AT6" i="28"/>
  <c r="AT6" i="32"/>
  <c r="AT6" i="34" s="1"/>
  <c r="AV6" i="28"/>
  <c r="AV6" i="32"/>
  <c r="AV6" i="34" s="1"/>
  <c r="AX6" i="28"/>
  <c r="AX6" i="32"/>
  <c r="AX6" i="34" s="1"/>
  <c r="AZ6" i="28"/>
  <c r="AZ6" i="32"/>
  <c r="AZ6" i="34" s="1"/>
  <c r="AD7" i="32"/>
  <c r="AD7" i="34" s="1"/>
  <c r="AD7" i="28"/>
  <c r="AF7"/>
  <c r="AF7" i="32"/>
  <c r="AF7" i="34" s="1"/>
  <c r="AH7" i="28"/>
  <c r="AH7" i="32"/>
  <c r="AH7" i="34" s="1"/>
  <c r="AJ7" i="28"/>
  <c r="AJ7" i="32"/>
  <c r="AJ7" i="34" s="1"/>
  <c r="AL7" i="28"/>
  <c r="AL7" i="32"/>
  <c r="AL7" i="34" s="1"/>
  <c r="AN7" i="28"/>
  <c r="AN7" i="32"/>
  <c r="AN7" i="34" s="1"/>
  <c r="AP7" i="28"/>
  <c r="AP7" i="32"/>
  <c r="AP7" i="34" s="1"/>
  <c r="AR7" i="28"/>
  <c r="AR7" i="32"/>
  <c r="AR7" i="34" s="1"/>
  <c r="AT7" i="28"/>
  <c r="AT7" i="32"/>
  <c r="AT7" i="34" s="1"/>
  <c r="AV7" i="28"/>
  <c r="AV7" i="32"/>
  <c r="AV7" i="34" s="1"/>
  <c r="AX7" i="28"/>
  <c r="AX7" i="32"/>
  <c r="AX7" i="34" s="1"/>
  <c r="AZ7" i="28"/>
  <c r="AZ7" i="32"/>
  <c r="AZ7" i="34" s="1"/>
  <c r="AF8" i="28"/>
  <c r="AF8" i="32"/>
  <c r="AF8" i="34" s="1"/>
  <c r="AJ8" i="28"/>
  <c r="AJ8" i="32"/>
  <c r="AJ8" i="34" s="1"/>
  <c r="AN8" i="28"/>
  <c r="AN8" i="32"/>
  <c r="AN8" i="34" s="1"/>
  <c r="AR8" i="28"/>
  <c r="AR8" i="32"/>
  <c r="AR8" i="34" s="1"/>
  <c r="AV8" i="28"/>
  <c r="AV8" i="32"/>
  <c r="AV8" i="34" s="1"/>
  <c r="AZ8" i="28"/>
  <c r="AZ8" i="32"/>
  <c r="AZ8" i="34" s="1"/>
  <c r="AD9" i="32"/>
  <c r="AD9" i="34" s="1"/>
  <c r="AD9" i="28"/>
  <c r="AF9"/>
  <c r="AF9" i="32"/>
  <c r="AF9" i="34" s="1"/>
  <c r="AH9" i="28"/>
  <c r="AH9" i="32"/>
  <c r="AH9" i="35" s="1"/>
  <c r="AH9" i="37" s="1"/>
  <c r="AJ9" i="28"/>
  <c r="AJ9" i="32"/>
  <c r="AJ9" i="35" s="1"/>
  <c r="AJ9" i="37" s="1"/>
  <c r="AL9" i="28"/>
  <c r="AL9" i="32"/>
  <c r="AL9" i="35" s="1"/>
  <c r="AL9" i="37" s="1"/>
  <c r="AN9" i="28"/>
  <c r="AN9" i="32"/>
  <c r="AN9" i="34" s="1"/>
  <c r="AP9" i="28"/>
  <c r="AP9" i="32"/>
  <c r="AP9" i="34" s="1"/>
  <c r="AR9" i="28"/>
  <c r="AR9" i="32"/>
  <c r="AR9" i="34" s="1"/>
  <c r="AT9" i="28"/>
  <c r="AT9" i="32"/>
  <c r="AT9" i="34" s="1"/>
  <c r="AV9" i="28"/>
  <c r="AV9" i="32"/>
  <c r="AV9" i="34" s="1"/>
  <c r="AX9" i="28"/>
  <c r="AX9" i="32"/>
  <c r="AX9" i="34" s="1"/>
  <c r="AZ9" i="28"/>
  <c r="AZ9" i="32"/>
  <c r="AZ9" i="34" s="1"/>
  <c r="AD10" i="32"/>
  <c r="AD10" i="34" s="1"/>
  <c r="AD10" i="28"/>
  <c r="AF10"/>
  <c r="AF10" i="32"/>
  <c r="AF10" i="34" s="1"/>
  <c r="AH10" i="28"/>
  <c r="AH10" i="32"/>
  <c r="AH10" i="34" s="1"/>
  <c r="AJ10" i="28"/>
  <c r="AJ10" i="32"/>
  <c r="AJ10" i="34" s="1"/>
  <c r="AL10" i="28"/>
  <c r="AL10" i="32"/>
  <c r="AL10" i="34" s="1"/>
  <c r="AN10" i="28"/>
  <c r="AN10" i="32"/>
  <c r="AN10" i="34" s="1"/>
  <c r="AP10" i="28"/>
  <c r="AP10" i="32"/>
  <c r="AP10" i="34" s="1"/>
  <c r="AR10" i="28"/>
  <c r="AR10" i="32"/>
  <c r="AR10" i="34" s="1"/>
  <c r="AT10" i="28"/>
  <c r="AT10" i="32"/>
  <c r="AT10" i="34" s="1"/>
  <c r="AV10" i="28"/>
  <c r="AV10" i="32"/>
  <c r="AV10" i="34" s="1"/>
  <c r="AX10" i="28"/>
  <c r="AX10" i="32"/>
  <c r="AX10" i="34" s="1"/>
  <c r="AZ10" i="28"/>
  <c r="AZ10" i="32"/>
  <c r="AZ10" i="34" s="1"/>
  <c r="AD11" i="32"/>
  <c r="AD11" i="34" s="1"/>
  <c r="AD11" i="28"/>
  <c r="AF11"/>
  <c r="AF11" i="32"/>
  <c r="AF11" i="34" s="1"/>
  <c r="AH11" i="28"/>
  <c r="AH11" i="32"/>
  <c r="AH11" i="35" s="1"/>
  <c r="AH11" i="37" s="1"/>
  <c r="AJ11" i="28"/>
  <c r="AJ11" i="32"/>
  <c r="AJ11" i="35" s="1"/>
  <c r="AJ11" i="37" s="1"/>
  <c r="AL11" i="28"/>
  <c r="AL11" i="32"/>
  <c r="AL11" i="35" s="1"/>
  <c r="AL11" i="37" s="1"/>
  <c r="AN11" i="28"/>
  <c r="AN11" i="32"/>
  <c r="AN11" i="34" s="1"/>
  <c r="AP11" i="28"/>
  <c r="AP11" i="32"/>
  <c r="AP11" i="34" s="1"/>
  <c r="AR11" i="28"/>
  <c r="AR11" i="32"/>
  <c r="AR11" i="34" s="1"/>
  <c r="AT11" i="28"/>
  <c r="AT11" i="32"/>
  <c r="AT11" i="34" s="1"/>
  <c r="AV11" i="28"/>
  <c r="AV11" i="32"/>
  <c r="AV11" i="34" s="1"/>
  <c r="AX11" i="28"/>
  <c r="AX11" i="32"/>
  <c r="AX11" i="34" s="1"/>
  <c r="AZ11" i="28"/>
  <c r="AZ11" i="32"/>
  <c r="AZ11" i="34" s="1"/>
  <c r="AD12" i="32"/>
  <c r="AD12" i="34" s="1"/>
  <c r="AD12" i="28"/>
  <c r="AF12"/>
  <c r="AF12" i="32"/>
  <c r="AF12" i="34" s="1"/>
  <c r="AH12" i="28"/>
  <c r="AH12" i="32"/>
  <c r="AH12" i="35" s="1"/>
  <c r="AH12" i="37" s="1"/>
  <c r="AJ12" i="28"/>
  <c r="AJ12" i="32"/>
  <c r="AJ12" i="35" s="1"/>
  <c r="AJ12" i="37" s="1"/>
  <c r="AL12" i="28"/>
  <c r="AL12" i="32"/>
  <c r="AL12" i="35" s="1"/>
  <c r="AL12" i="37" s="1"/>
  <c r="AN12" i="28"/>
  <c r="AN12" i="32"/>
  <c r="AN12" i="34" s="1"/>
  <c r="AP12" i="28"/>
  <c r="AP12" i="32"/>
  <c r="AP12" i="34" s="1"/>
  <c r="AR12" i="28"/>
  <c r="AR12" i="32"/>
  <c r="AR12" i="34" s="1"/>
  <c r="AT12" i="28"/>
  <c r="AT12" i="32"/>
  <c r="AT12" i="34" s="1"/>
  <c r="AV12" i="28"/>
  <c r="AV12" i="32"/>
  <c r="AV12" i="34" s="1"/>
  <c r="AX12" i="28"/>
  <c r="AX12" i="32"/>
  <c r="AX12" i="34" s="1"/>
  <c r="AZ12" i="28"/>
  <c r="AZ12" i="32"/>
  <c r="AZ12" i="34" s="1"/>
  <c r="AF13" i="28"/>
  <c r="AF13" i="32"/>
  <c r="AF13" i="34" s="1"/>
  <c r="AJ13" i="28"/>
  <c r="AJ13" i="32"/>
  <c r="AJ13" i="35" s="1"/>
  <c r="AN13" i="28"/>
  <c r="AN13" i="32"/>
  <c r="AN13" i="34" s="1"/>
  <c r="AR13" i="28"/>
  <c r="AR13" i="32"/>
  <c r="AR13" i="34" s="1"/>
  <c r="AV13" i="28"/>
  <c r="AV13" i="32"/>
  <c r="AV13" i="34" s="1"/>
  <c r="AZ13" i="28"/>
  <c r="AZ13" i="32"/>
  <c r="AZ13" i="34" s="1"/>
  <c r="AD14" i="32"/>
  <c r="AD14" i="34" s="1"/>
  <c r="AD14" i="28"/>
  <c r="AF14"/>
  <c r="AF14" i="32"/>
  <c r="AF14" i="34" s="1"/>
  <c r="AH14" i="28"/>
  <c r="AH14" i="32"/>
  <c r="AH14" i="35" s="1"/>
  <c r="AH14" i="37" s="1"/>
  <c r="AJ14" i="28"/>
  <c r="AJ14" i="32"/>
  <c r="AJ14" i="35" s="1"/>
  <c r="AJ14" i="37" s="1"/>
  <c r="AL14" i="28"/>
  <c r="AL14" i="32"/>
  <c r="AL14" i="35" s="1"/>
  <c r="AL14" i="37" s="1"/>
  <c r="AN14" i="28"/>
  <c r="AN14" i="32"/>
  <c r="AN14" i="34" s="1"/>
  <c r="AP14" i="28"/>
  <c r="AP14" i="32"/>
  <c r="AP14" i="34" s="1"/>
  <c r="AR14" i="28"/>
  <c r="AR14" i="32"/>
  <c r="AR14" i="34" s="1"/>
  <c r="AT14" i="28"/>
  <c r="AT14" i="32"/>
  <c r="AT14" i="34" s="1"/>
  <c r="AV14" i="28"/>
  <c r="AV14" i="32"/>
  <c r="AV14" i="34" s="1"/>
  <c r="AX14" i="28"/>
  <c r="AX14" i="32"/>
  <c r="AX14" i="34" s="1"/>
  <c r="AZ14" i="28"/>
  <c r="AZ14" i="32"/>
  <c r="AZ14" i="34" s="1"/>
  <c r="AD15" i="32"/>
  <c r="AD15" i="34" s="1"/>
  <c r="AD15" i="28"/>
  <c r="AF15"/>
  <c r="AF15" i="32"/>
  <c r="AF15" i="34" s="1"/>
  <c r="AH15" i="28"/>
  <c r="AH15" i="32"/>
  <c r="AH15" i="35" s="1"/>
  <c r="AH15" i="37" s="1"/>
  <c r="AJ15" i="28"/>
  <c r="AJ15" i="32"/>
  <c r="AJ15" i="35" s="1"/>
  <c r="AJ15" i="37" s="1"/>
  <c r="AL15" i="28"/>
  <c r="AL15" i="32"/>
  <c r="AL15" i="35" s="1"/>
  <c r="AL15" i="37" s="1"/>
  <c r="AN15" i="28"/>
  <c r="AN15" i="32"/>
  <c r="AN15" i="34" s="1"/>
  <c r="AP15" i="28"/>
  <c r="AP15" i="32"/>
  <c r="AP15" i="34" s="1"/>
  <c r="AR15" i="28"/>
  <c r="AR15" i="32"/>
  <c r="AR15" i="34" s="1"/>
  <c r="AT15" i="28"/>
  <c r="AT15" i="32"/>
  <c r="AT15" i="34" s="1"/>
  <c r="AE10" i="28"/>
  <c r="AE10" i="32"/>
  <c r="AE10" i="34" s="1"/>
  <c r="AG10" i="28"/>
  <c r="AG10" i="32"/>
  <c r="AG10" i="34" s="1"/>
  <c r="AI10" i="28"/>
  <c r="AI10" i="32"/>
  <c r="AI10" i="34" s="1"/>
  <c r="AK10" i="28"/>
  <c r="AK10" i="32"/>
  <c r="AK10" i="34" s="1"/>
  <c r="AM10" i="28"/>
  <c r="AM10" i="32"/>
  <c r="AM10" i="34" s="1"/>
  <c r="AO10" i="28"/>
  <c r="AO10" i="32"/>
  <c r="AO10" i="34" s="1"/>
  <c r="AQ10" i="28"/>
  <c r="AQ10" i="32"/>
  <c r="AQ10" i="34" s="1"/>
  <c r="AS10" i="28"/>
  <c r="AS10" i="32"/>
  <c r="AS10" i="34" s="1"/>
  <c r="AU10" i="28"/>
  <c r="AU10" i="32"/>
  <c r="AU10" i="34" s="1"/>
  <c r="AW10" i="28"/>
  <c r="AW10" i="32"/>
  <c r="AW10" i="34" s="1"/>
  <c r="AY10" i="28"/>
  <c r="AY10" i="32"/>
  <c r="AY10" i="34" s="1"/>
  <c r="AE11" i="28"/>
  <c r="AE11" i="32"/>
  <c r="AE11" i="34" s="1"/>
  <c r="AG11" i="28"/>
  <c r="AG11" i="32"/>
  <c r="AG11" i="35" s="1"/>
  <c r="AG11" i="37" s="1"/>
  <c r="AI11" i="28"/>
  <c r="AI11" i="32"/>
  <c r="AI11" i="35" s="1"/>
  <c r="AI11" i="37" s="1"/>
  <c r="AK11" i="28"/>
  <c r="AK11" i="32"/>
  <c r="AK11" i="35" s="1"/>
  <c r="AK11" i="37" s="1"/>
  <c r="AM11" i="28"/>
  <c r="AM11" i="32"/>
  <c r="AM11" i="35" s="1"/>
  <c r="AM11" i="37" s="1"/>
  <c r="AO11" i="28"/>
  <c r="AO11" i="32"/>
  <c r="AO11" i="34" s="1"/>
  <c r="AQ11" i="28"/>
  <c r="AQ11" i="32"/>
  <c r="AQ11" i="34" s="1"/>
  <c r="AS11" i="28"/>
  <c r="AS11" i="32"/>
  <c r="AS11" i="34" s="1"/>
  <c r="AU11" i="28"/>
  <c r="AU11" i="32"/>
  <c r="AU11" i="34" s="1"/>
  <c r="AW11" i="28"/>
  <c r="AW11" i="32"/>
  <c r="AW11" i="34" s="1"/>
  <c r="AY11" i="28"/>
  <c r="AY11" i="32"/>
  <c r="AY11" i="34" s="1"/>
  <c r="AE12" i="28"/>
  <c r="AE12" i="32"/>
  <c r="AE12" i="34" s="1"/>
  <c r="AG12" i="28"/>
  <c r="AG12" i="32"/>
  <c r="AG12" i="35" s="1"/>
  <c r="AG12" i="37" s="1"/>
  <c r="AI12" i="28"/>
  <c r="AI12" i="32"/>
  <c r="AI12" i="35" s="1"/>
  <c r="AI12" i="37" s="1"/>
  <c r="AK12" i="28"/>
  <c r="AK12" i="32"/>
  <c r="AK12" i="35" s="1"/>
  <c r="AK12" i="37" s="1"/>
  <c r="AM12" i="28"/>
  <c r="AM12" i="32"/>
  <c r="AM12" i="35" s="1"/>
  <c r="AM12" i="37" s="1"/>
  <c r="AO12" i="28"/>
  <c r="AO12" i="32"/>
  <c r="AO12" i="34" s="1"/>
  <c r="AQ12" i="28"/>
  <c r="AQ12" i="32"/>
  <c r="AQ12" i="34" s="1"/>
  <c r="AS12" i="28"/>
  <c r="AS12" i="32"/>
  <c r="AS12" i="34" s="1"/>
  <c r="AU12" i="28"/>
  <c r="AU12" i="32"/>
  <c r="AU12" i="34" s="1"/>
  <c r="AW12" i="28"/>
  <c r="AW12" i="32"/>
  <c r="AW12" i="34" s="1"/>
  <c r="AY12" i="28"/>
  <c r="AY12" i="32"/>
  <c r="AY12" i="34" s="1"/>
  <c r="AG13" i="28"/>
  <c r="AG13" i="32"/>
  <c r="AG13" i="35" s="1"/>
  <c r="AK13" i="28"/>
  <c r="AK13" i="32"/>
  <c r="AK13" i="35" s="1"/>
  <c r="AO13" i="28"/>
  <c r="AO13" i="32"/>
  <c r="AO13" i="34" s="1"/>
  <c r="AS13" i="28"/>
  <c r="AS13" i="32"/>
  <c r="AS13" i="34" s="1"/>
  <c r="AW13" i="28"/>
  <c r="AW13" i="32"/>
  <c r="AW13" i="34" s="1"/>
  <c r="AE13" i="38"/>
  <c r="AE31" s="1"/>
  <c r="AE18" i="32"/>
  <c r="AE18" i="28"/>
  <c r="AE23" i="32"/>
  <c r="AE23" i="34" s="1"/>
  <c r="AE23" i="28"/>
  <c r="AR208" i="2"/>
  <c r="AS208"/>
  <c r="AE24" i="32"/>
  <c r="AE24" i="34" s="1"/>
  <c r="AE24" i="28"/>
  <c r="AE25" i="32"/>
  <c r="AE25" i="28"/>
  <c r="AE26"/>
  <c r="AE26" i="32"/>
  <c r="AE26" i="34" s="1"/>
  <c r="AE27" i="28"/>
  <c r="AE27" i="32"/>
  <c r="AE27" i="34" s="1"/>
  <c r="AE33" i="32"/>
  <c r="AE33" i="34" s="1"/>
  <c r="AE33" i="28"/>
  <c r="AR210" i="2"/>
  <c r="AS210"/>
  <c r="AE34" i="32"/>
  <c r="AE34" i="34" s="1"/>
  <c r="AE34" i="28"/>
  <c r="AE35"/>
  <c r="AE35" i="32"/>
  <c r="AE35" i="34" s="1"/>
  <c r="AE36" i="28"/>
  <c r="AE36" i="32"/>
  <c r="AE36" i="34" s="1"/>
  <c r="AE37" i="32"/>
  <c r="AE37" i="34" s="1"/>
  <c r="AE37" i="28"/>
  <c r="AE43" i="32"/>
  <c r="AE43" i="35" s="1"/>
  <c r="AE43" i="28"/>
  <c r="AR212" i="2"/>
  <c r="AS212"/>
  <c r="AE44" i="32"/>
  <c r="AE44" i="34" s="1"/>
  <c r="AE44" i="28"/>
  <c r="AE45"/>
  <c r="AE45" i="32"/>
  <c r="AE45" i="34" s="1"/>
  <c r="AE46" i="28"/>
  <c r="AE46" i="32"/>
  <c r="AE46" i="34" s="1"/>
  <c r="AE47" i="32"/>
  <c r="AE47" i="34" s="1"/>
  <c r="AE47" i="28"/>
  <c r="AE53" i="32"/>
  <c r="AE53" i="34" s="1"/>
  <c r="AE53" i="28"/>
  <c r="AR214" i="2"/>
  <c r="AS214"/>
  <c r="AE54" i="32"/>
  <c r="AE54" i="35" s="1"/>
  <c r="AE54" i="37" s="1"/>
  <c r="AE54" i="28"/>
  <c r="AE55" i="32"/>
  <c r="AE55" i="34" s="1"/>
  <c r="AE55" i="28"/>
  <c r="AE56"/>
  <c r="AE56" i="32"/>
  <c r="AE56" i="34" s="1"/>
  <c r="AE57" i="32"/>
  <c r="AE57" i="34" s="1"/>
  <c r="AE57" i="28"/>
  <c r="AE63" i="32"/>
  <c r="AE63" i="34" s="1"/>
  <c r="AE63" i="28"/>
  <c r="AR216" i="2"/>
  <c r="AS216"/>
  <c r="AE64" i="32"/>
  <c r="AE64" i="35" s="1"/>
  <c r="AE64" i="37" s="1"/>
  <c r="AE64" i="28"/>
  <c r="AE65"/>
  <c r="AE65" i="32"/>
  <c r="AE65" i="34" s="1"/>
  <c r="AE66" i="32"/>
  <c r="AE66" i="34" s="1"/>
  <c r="AE66" i="28"/>
  <c r="AE67" i="32"/>
  <c r="AE67" i="34" s="1"/>
  <c r="AE67" i="28"/>
  <c r="AE73" i="32"/>
  <c r="AE73" i="35" s="1"/>
  <c r="AE73" i="28"/>
  <c r="AR218" i="2"/>
  <c r="AS218"/>
  <c r="AE74" i="28"/>
  <c r="AE74" i="32"/>
  <c r="AE74" i="34" s="1"/>
  <c r="AE75" i="28"/>
  <c r="AE75" i="32"/>
  <c r="AE75" i="34" s="1"/>
  <c r="AE76" i="28"/>
  <c r="AE76" i="32"/>
  <c r="AE76" i="34" s="1"/>
  <c r="AE77" i="28"/>
  <c r="AE77" i="32"/>
  <c r="AE77" i="34" s="1"/>
  <c r="AD13" i="38"/>
  <c r="AD31" s="1"/>
  <c r="AD18" i="32"/>
  <c r="AD18" i="28"/>
  <c r="AF13" i="38"/>
  <c r="AF31" s="1"/>
  <c r="AF18" i="32"/>
  <c r="AF18" i="28"/>
  <c r="AD19" i="32"/>
  <c r="AD19" i="34" s="1"/>
  <c r="AD19" i="28"/>
  <c r="AF19" i="32"/>
  <c r="AF19" i="34" s="1"/>
  <c r="AF19" i="28"/>
  <c r="AZ19"/>
  <c r="AZ19" i="32"/>
  <c r="AZ19" i="34" s="1"/>
  <c r="AD20" i="32"/>
  <c r="AD20" i="28"/>
  <c r="AF20" i="32"/>
  <c r="AF20" i="35" s="1"/>
  <c r="AF20" i="28"/>
  <c r="AZ20"/>
  <c r="AZ20" i="32"/>
  <c r="AZ20" i="34" s="1"/>
  <c r="AD21" i="32"/>
  <c r="AD21" i="28"/>
  <c r="AF21" i="32"/>
  <c r="AF21" i="28"/>
  <c r="AZ21"/>
  <c r="AZ21" i="32"/>
  <c r="AD22"/>
  <c r="AD22" i="34" s="1"/>
  <c r="AD22" i="28"/>
  <c r="AF22" i="32"/>
  <c r="AF22" i="34" s="1"/>
  <c r="AF22" i="28"/>
  <c r="AZ22" i="32"/>
  <c r="AZ22" i="34" s="1"/>
  <c r="AZ22" i="28"/>
  <c r="AF23"/>
  <c r="AF23" i="32"/>
  <c r="AF23" i="34" s="1"/>
  <c r="AD28" i="32"/>
  <c r="AD28" i="28"/>
  <c r="AZ28" i="32"/>
  <c r="AZ28" i="28"/>
  <c r="AD29" i="32"/>
  <c r="AD29" i="34" s="1"/>
  <c r="AD29" i="28"/>
  <c r="AF29"/>
  <c r="AF29" i="32"/>
  <c r="AF29" i="34" s="1"/>
  <c r="AZ29" i="28"/>
  <c r="AZ29" i="32"/>
  <c r="AZ29" i="34" s="1"/>
  <c r="AD30" i="32"/>
  <c r="AD30" i="34" s="1"/>
  <c r="AD30" i="28"/>
  <c r="AF30" i="32"/>
  <c r="AF30" i="28"/>
  <c r="AZ30" i="32"/>
  <c r="AZ30" i="34" s="1"/>
  <c r="AZ30" i="28"/>
  <c r="AD31" i="32"/>
  <c r="AD31" i="34" s="1"/>
  <c r="AD31" i="28"/>
  <c r="AF31" i="32"/>
  <c r="AF31" i="35" s="1"/>
  <c r="AF31" i="28"/>
  <c r="AZ31" i="32"/>
  <c r="AZ31" i="35" s="1"/>
  <c r="AZ31" i="28"/>
  <c r="AD32"/>
  <c r="AD32" i="32"/>
  <c r="AD32" i="34" s="1"/>
  <c r="AF32" i="32"/>
  <c r="AF32" i="34" s="1"/>
  <c r="AF32" i="28"/>
  <c r="AZ32" i="35"/>
  <c r="AZ32" i="37" s="1"/>
  <c r="AZ32" i="32"/>
  <c r="AZ32" i="34" s="1"/>
  <c r="AZ32" i="28"/>
  <c r="AF33" i="32"/>
  <c r="AF33" i="34" s="1"/>
  <c r="AF33" i="28"/>
  <c r="AD38" i="32"/>
  <c r="AD38" i="34" s="1"/>
  <c r="AD38" i="28"/>
  <c r="AZ38" i="32"/>
  <c r="AZ38" i="35" s="1"/>
  <c r="AZ38" i="28"/>
  <c r="AD39" i="32"/>
  <c r="AD39" i="34" s="1"/>
  <c r="AD39" i="28"/>
  <c r="AF39" i="32"/>
  <c r="AF39" i="34" s="1"/>
  <c r="AF39" i="28"/>
  <c r="AZ39"/>
  <c r="AZ39" i="32"/>
  <c r="AZ39" i="34" s="1"/>
  <c r="AD40" i="32"/>
  <c r="AD40" i="34" s="1"/>
  <c r="AD40" i="28"/>
  <c r="AF40" i="32"/>
  <c r="AF40" i="34" s="1"/>
  <c r="AF40" i="28"/>
  <c r="AZ40" i="32"/>
  <c r="AZ40" i="34" s="1"/>
  <c r="AZ40" i="28"/>
  <c r="AD41" i="32"/>
  <c r="AD41" i="34" s="1"/>
  <c r="AD41" i="28"/>
  <c r="AF41" i="32"/>
  <c r="AF41" i="35" s="1"/>
  <c r="AF41" i="37" s="1"/>
  <c r="AF41" i="28"/>
  <c r="AZ41"/>
  <c r="AZ41" i="32"/>
  <c r="AZ41" i="35" s="1"/>
  <c r="AZ41" i="37" s="1"/>
  <c r="AD42" i="32"/>
  <c r="AD42" i="34" s="1"/>
  <c r="AD42" i="28"/>
  <c r="AF42" i="32"/>
  <c r="AF42" i="35" s="1"/>
  <c r="AF42" i="37" s="1"/>
  <c r="AF42" i="28"/>
  <c r="AZ42"/>
  <c r="AZ42" i="32"/>
  <c r="AZ42" i="35" s="1"/>
  <c r="AZ42" i="37" s="1"/>
  <c r="AF43" i="32"/>
  <c r="AF43" i="35" s="1"/>
  <c r="AF43" i="28"/>
  <c r="AD48" i="32"/>
  <c r="AD48" i="34" s="1"/>
  <c r="AD48" i="28"/>
  <c r="AZ48" i="32"/>
  <c r="AZ48" i="35" s="1"/>
  <c r="AZ48" i="28"/>
  <c r="AD49" i="32"/>
  <c r="AD49" i="34" s="1"/>
  <c r="AD49" i="28"/>
  <c r="AF49"/>
  <c r="AF49" i="32"/>
  <c r="AF49" i="34" s="1"/>
  <c r="AZ49" i="28"/>
  <c r="AZ49" i="32"/>
  <c r="AZ49" i="34" s="1"/>
  <c r="AD50" i="32"/>
  <c r="AD50" i="34" s="1"/>
  <c r="AD50" i="28"/>
  <c r="AF50" i="32"/>
  <c r="AF50" i="34" s="1"/>
  <c r="AF50" i="28"/>
  <c r="AZ50" i="32"/>
  <c r="AZ50" i="34" s="1"/>
  <c r="AZ50" i="28"/>
  <c r="AD51" i="32"/>
  <c r="AD51" i="34" s="1"/>
  <c r="AD51" i="28"/>
  <c r="AF51" i="32"/>
  <c r="AF51" i="35" s="1"/>
  <c r="AF51" i="37" s="1"/>
  <c r="AF51" i="28"/>
  <c r="AZ51"/>
  <c r="AZ51" i="32"/>
  <c r="AZ51" i="35" s="1"/>
  <c r="AZ51" i="37" s="1"/>
  <c r="AD52" i="28"/>
  <c r="AD52" i="32"/>
  <c r="AD52" i="34" s="1"/>
  <c r="AF52" i="32"/>
  <c r="AF52" i="35" s="1"/>
  <c r="AF52" i="37" s="1"/>
  <c r="AF52" i="28"/>
  <c r="AZ52" i="32"/>
  <c r="AZ52" i="35" s="1"/>
  <c r="AZ52" i="37" s="1"/>
  <c r="AZ52" i="28"/>
  <c r="AF53" i="32"/>
  <c r="AF53" i="34" s="1"/>
  <c r="AF53" i="28"/>
  <c r="AD58" i="32"/>
  <c r="AD58" i="34" s="1"/>
  <c r="AD58" i="28"/>
  <c r="AZ58" i="32"/>
  <c r="AZ58" i="35" s="1"/>
  <c r="AZ58" i="28"/>
  <c r="AD59" i="32"/>
  <c r="AD59" i="34" s="1"/>
  <c r="AD59" i="28"/>
  <c r="AF59" i="32"/>
  <c r="AF59" i="34" s="1"/>
  <c r="AF59" i="28"/>
  <c r="AZ59"/>
  <c r="AZ59" i="32"/>
  <c r="AZ59" i="34" s="1"/>
  <c r="AD60" i="32"/>
  <c r="AD60" i="34" s="1"/>
  <c r="AD60" i="28"/>
  <c r="AF60" i="32"/>
  <c r="AF60" i="34" s="1"/>
  <c r="AF60" i="28"/>
  <c r="AZ60" i="32"/>
  <c r="AZ60" i="34" s="1"/>
  <c r="AZ60" i="28"/>
  <c r="AD61" i="32"/>
  <c r="AD61" i="34" s="1"/>
  <c r="AD61" i="28"/>
  <c r="AF61" i="32"/>
  <c r="AF61" i="35" s="1"/>
  <c r="AF61" i="37" s="1"/>
  <c r="AF61" i="28"/>
  <c r="AZ61" i="32"/>
  <c r="AZ61" i="34" s="1"/>
  <c r="AZ61" i="28"/>
  <c r="AD62"/>
  <c r="AD62" i="32"/>
  <c r="AD62" i="34" s="1"/>
  <c r="AF62" i="32"/>
  <c r="AF62" i="35" s="1"/>
  <c r="AF62" i="37" s="1"/>
  <c r="AF62" i="28"/>
  <c r="AZ62"/>
  <c r="AZ62" i="32"/>
  <c r="AZ62" i="34" s="1"/>
  <c r="AF63" i="32"/>
  <c r="AF63" i="34" s="1"/>
  <c r="AF63" i="28"/>
  <c r="AD68" i="32"/>
  <c r="AD68" i="35" s="1"/>
  <c r="AD68" i="28"/>
  <c r="AZ68" i="32"/>
  <c r="AZ68" i="34" s="1"/>
  <c r="AZ68" i="28"/>
  <c r="AD69" i="32"/>
  <c r="AD69" i="34" s="1"/>
  <c r="AD69" i="28"/>
  <c r="AF69" i="32"/>
  <c r="AF69" i="34" s="1"/>
  <c r="AF69" i="28"/>
  <c r="AZ69"/>
  <c r="AZ69" i="32"/>
  <c r="AZ69" i="34" s="1"/>
  <c r="AD70" i="32"/>
  <c r="AD70" i="34" s="1"/>
  <c r="AD70" i="28"/>
  <c r="AF70" i="32"/>
  <c r="AF70" i="34" s="1"/>
  <c r="AF70" i="28"/>
  <c r="AZ70" i="32"/>
  <c r="AZ70" i="34" s="1"/>
  <c r="AZ70" i="28"/>
  <c r="AD71" i="32"/>
  <c r="AD71" i="34" s="1"/>
  <c r="AD71" i="28"/>
  <c r="AF71"/>
  <c r="AF71" i="32"/>
  <c r="AF71" i="34" s="1"/>
  <c r="AZ71" i="32"/>
  <c r="AZ71" i="35" s="1"/>
  <c r="AZ71" i="37" s="1"/>
  <c r="AZ71" i="28"/>
  <c r="AD72" i="32"/>
  <c r="AD72" i="35" s="1"/>
  <c r="AD72" i="37" s="1"/>
  <c r="AD72" i="28"/>
  <c r="AF72" i="32"/>
  <c r="AF72" i="35" s="1"/>
  <c r="AF72" i="37" s="1"/>
  <c r="AF72" i="28"/>
  <c r="AZ72" i="32"/>
  <c r="AZ72" i="34" s="1"/>
  <c r="AZ72" i="28"/>
  <c r="AF73" i="32"/>
  <c r="AF73" i="35" s="1"/>
  <c r="AF73" i="28"/>
  <c r="AD78" i="32"/>
  <c r="AD78" i="34" s="1"/>
  <c r="AD78" i="28"/>
  <c r="AZ78" i="32"/>
  <c r="AZ78" i="34" s="1"/>
  <c r="AZ78" i="28"/>
  <c r="AD79" i="32"/>
  <c r="AD79" i="34" s="1"/>
  <c r="AD79" i="28"/>
  <c r="AF79"/>
  <c r="AF79" i="32"/>
  <c r="AF79" i="34" s="1"/>
  <c r="AZ79" i="32"/>
  <c r="AZ79" i="34" s="1"/>
  <c r="AZ79" i="28"/>
  <c r="AD80" i="32"/>
  <c r="AD80" i="34" s="1"/>
  <c r="AD80" i="28"/>
  <c r="AF80"/>
  <c r="AF80" i="32"/>
  <c r="AF80" i="35" s="1"/>
  <c r="AF80" i="37" s="1"/>
  <c r="AZ80" i="32"/>
  <c r="AZ80" i="34" s="1"/>
  <c r="AZ80" i="28"/>
  <c r="AD81" i="32"/>
  <c r="AD81" i="34" s="1"/>
  <c r="AD81" i="28"/>
  <c r="AF81"/>
  <c r="AF81" i="32"/>
  <c r="AF81" i="34" s="1"/>
  <c r="AZ81" i="32"/>
  <c r="AZ81" i="34" s="1"/>
  <c r="AZ81" i="28"/>
  <c r="AD82" i="32"/>
  <c r="AD82" i="34" s="1"/>
  <c r="AD82" i="28"/>
  <c r="AF82"/>
  <c r="AF82" i="32"/>
  <c r="AF82" i="34" s="1"/>
  <c r="AZ82" i="32"/>
  <c r="AZ82" i="34" s="1"/>
  <c r="AZ82" i="28"/>
  <c r="AE80"/>
  <c r="AE80" i="32"/>
  <c r="AE80" i="35" s="1"/>
  <c r="AE80" i="37" s="1"/>
  <c r="AE81" i="28"/>
  <c r="AE81" i="32"/>
  <c r="AE81" i="34" s="1"/>
  <c r="AE82" i="28"/>
  <c r="AE82" i="32"/>
  <c r="AE82" i="34" s="1"/>
  <c r="AE88" i="28"/>
  <c r="AE88" i="32"/>
  <c r="AE88" i="34" s="1"/>
  <c r="AR221" i="2"/>
  <c r="AS221"/>
  <c r="AE89" i="28"/>
  <c r="AE89" i="32"/>
  <c r="AE89" i="34" s="1"/>
  <c r="AE90" i="28"/>
  <c r="AE90" i="32"/>
  <c r="AE90" i="34" s="1"/>
  <c r="AE91" i="28"/>
  <c r="AE91" i="32"/>
  <c r="AE91" i="34" s="1"/>
  <c r="AE92" i="28"/>
  <c r="AE92" i="32"/>
  <c r="AE92" i="35" s="1"/>
  <c r="AE92" i="37" s="1"/>
  <c r="AE98" i="28"/>
  <c r="AE98" i="32"/>
  <c r="AE98" i="34" s="1"/>
  <c r="AR223" i="2"/>
  <c r="AS223"/>
  <c r="AE99" i="28"/>
  <c r="AE99" i="32"/>
  <c r="AE99" i="34" s="1"/>
  <c r="AE100" i="28"/>
  <c r="AE100" i="32"/>
  <c r="AE100" i="34" s="1"/>
  <c r="AE101" i="28"/>
  <c r="AE101" i="32"/>
  <c r="AE101" i="34" s="1"/>
  <c r="AE102" i="28"/>
  <c r="AE102" i="32"/>
  <c r="AE102" i="34" s="1"/>
  <c r="AE103" i="28"/>
  <c r="AE103" i="32"/>
  <c r="AE103" i="35" s="1"/>
  <c r="AE103" i="37" s="1"/>
  <c r="AF83" i="28"/>
  <c r="AF83" i="32"/>
  <c r="AF83" i="35" s="1"/>
  <c r="AD88" i="32"/>
  <c r="AD88" i="34" s="1"/>
  <c r="AD88" i="28"/>
  <c r="AZ88" i="32"/>
  <c r="AZ88" i="34" s="1"/>
  <c r="AZ88" i="28"/>
  <c r="AD89" i="32"/>
  <c r="AD89" i="34" s="1"/>
  <c r="AD89" i="28"/>
  <c r="AF89"/>
  <c r="AF89" i="32"/>
  <c r="AF89" i="35" s="1"/>
  <c r="AF89" i="37" s="1"/>
  <c r="AZ89" i="32"/>
  <c r="AZ89" i="34" s="1"/>
  <c r="AZ89" i="28"/>
  <c r="AD90" i="32"/>
  <c r="AD90" i="34" s="1"/>
  <c r="AD90" i="28"/>
  <c r="AF90"/>
  <c r="AF90" i="32"/>
  <c r="AF90" i="34" s="1"/>
  <c r="AZ90" i="32"/>
  <c r="AZ90" i="34" s="1"/>
  <c r="AZ90" i="28"/>
  <c r="AD91" i="32"/>
  <c r="AD91" i="34" s="1"/>
  <c r="AD91" i="28"/>
  <c r="AF91"/>
  <c r="AF91" i="32"/>
  <c r="AF91" i="34" s="1"/>
  <c r="AZ91" i="32"/>
  <c r="AZ91" i="34" s="1"/>
  <c r="AZ91" i="28"/>
  <c r="AD92" i="32"/>
  <c r="AD92" i="34" s="1"/>
  <c r="AD92" i="28"/>
  <c r="AF92"/>
  <c r="AF92" i="32"/>
  <c r="AF92" i="34" s="1"/>
  <c r="AZ92" i="32"/>
  <c r="AZ92" i="34" s="1"/>
  <c r="AZ92" i="28"/>
  <c r="AF93"/>
  <c r="AF93" i="32"/>
  <c r="AF93" i="35" s="1"/>
  <c r="AD98" i="32"/>
  <c r="AD98" i="34" s="1"/>
  <c r="AD98" i="28"/>
  <c r="AZ98" i="32"/>
  <c r="AZ98" i="34" s="1"/>
  <c r="AZ98" i="28"/>
  <c r="AD99" i="32"/>
  <c r="AD99" i="34" s="1"/>
  <c r="AD99" i="28"/>
  <c r="AF99"/>
  <c r="AF99" i="32"/>
  <c r="AF99" i="34" s="1"/>
  <c r="AZ99" i="32"/>
  <c r="AZ99" i="34" s="1"/>
  <c r="AZ99" i="28"/>
  <c r="AD100" i="32"/>
  <c r="AD100" i="34" s="1"/>
  <c r="AD100" i="28"/>
  <c r="AF100"/>
  <c r="AF100" i="32"/>
  <c r="AF100" i="34" s="1"/>
  <c r="AZ100" i="32"/>
  <c r="AZ100" i="34" s="1"/>
  <c r="AZ100" i="28"/>
  <c r="AD101" i="32"/>
  <c r="AD101" i="34" s="1"/>
  <c r="AD101" i="28"/>
  <c r="AF101"/>
  <c r="AF101" i="32"/>
  <c r="AF101" i="35" s="1"/>
  <c r="AF101" i="37" s="1"/>
  <c r="AZ101" i="32"/>
  <c r="AZ101" i="34" s="1"/>
  <c r="AZ101" i="28"/>
  <c r="AD102" i="32"/>
  <c r="AD102" i="34" s="1"/>
  <c r="AD102" i="28"/>
  <c r="AF102"/>
  <c r="AF102" i="32"/>
  <c r="AF102" i="34" s="1"/>
  <c r="AZ102" i="32"/>
  <c r="AZ102" i="34" s="1"/>
  <c r="AZ102" i="28"/>
  <c r="AD103" i="32"/>
  <c r="AD103" i="34" s="1"/>
  <c r="AD103" i="28"/>
  <c r="AF103"/>
  <c r="AF103" i="32"/>
  <c r="AF103" i="35" s="1"/>
  <c r="AF103" i="37" s="1"/>
  <c r="AZ103" i="32"/>
  <c r="AZ103" i="34" s="1"/>
  <c r="AZ103" i="28"/>
  <c r="AF23" i="38"/>
  <c r="AF35" s="1"/>
  <c r="AF31" i="34"/>
  <c r="AF37"/>
  <c r="D128" i="9"/>
  <c r="H128"/>
  <c r="P128"/>
  <c r="T128"/>
  <c r="X128"/>
  <c r="AB128"/>
  <c r="AD128"/>
  <c r="AH128"/>
  <c r="AJ128"/>
  <c r="AL128"/>
  <c r="AN128"/>
  <c r="AR128"/>
  <c r="AT128"/>
  <c r="AV128"/>
  <c r="AX128"/>
  <c r="AH9" i="34"/>
  <c r="AJ9"/>
  <c r="AL9"/>
  <c r="AH11"/>
  <c r="AJ11"/>
  <c r="AL11"/>
  <c r="AH12"/>
  <c r="AJ12"/>
  <c r="AL12"/>
  <c r="AH14"/>
  <c r="AJ14"/>
  <c r="AL14"/>
  <c r="AH15"/>
  <c r="AJ15"/>
  <c r="AL15"/>
  <c r="AH16"/>
  <c r="AJ16"/>
  <c r="AL16"/>
  <c r="AH17"/>
  <c r="AJ17"/>
  <c r="AL17"/>
  <c r="AD23" i="38"/>
  <c r="AD35" s="1"/>
  <c r="AZ23"/>
  <c r="AZ35" s="1"/>
  <c r="AD20" i="36"/>
  <c r="AF20"/>
  <c r="AD21"/>
  <c r="AF30"/>
  <c r="AF31"/>
  <c r="AZ31"/>
  <c r="AF37"/>
  <c r="E128" i="9"/>
  <c r="I128"/>
  <c r="M128"/>
  <c r="U128"/>
  <c r="Y128"/>
  <c r="AC128"/>
  <c r="AE128"/>
  <c r="AG128"/>
  <c r="AI128"/>
  <c r="AK128"/>
  <c r="AM128"/>
  <c r="AO128"/>
  <c r="AQ128"/>
  <c r="AS128"/>
  <c r="AW128"/>
  <c r="AY128"/>
  <c r="AG9" i="34"/>
  <c r="AI9"/>
  <c r="AK9"/>
  <c r="AM9"/>
  <c r="AG11"/>
  <c r="AI11"/>
  <c r="AK11"/>
  <c r="AM11"/>
  <c r="AG12"/>
  <c r="AI12"/>
  <c r="AK12"/>
  <c r="AM12"/>
  <c r="AG14"/>
  <c r="AI14"/>
  <c r="AK14"/>
  <c r="AM14"/>
  <c r="AG15"/>
  <c r="AI15"/>
  <c r="AK15"/>
  <c r="AM15"/>
  <c r="AG16"/>
  <c r="AI16"/>
  <c r="AK16"/>
  <c r="AM16"/>
  <c r="AG17"/>
  <c r="AI17"/>
  <c r="AK17"/>
  <c r="AM17"/>
  <c r="AE23" i="38"/>
  <c r="AE35" s="1"/>
  <c r="AE37" i="36"/>
  <c r="AF41" i="34"/>
  <c r="AZ41"/>
  <c r="AF42"/>
  <c r="AZ42"/>
  <c r="AF47"/>
  <c r="AF51"/>
  <c r="AZ51"/>
  <c r="AF52"/>
  <c r="AZ52"/>
  <c r="AF54"/>
  <c r="AF57"/>
  <c r="AF61"/>
  <c r="AF62"/>
  <c r="AF64"/>
  <c r="AZ64"/>
  <c r="AF67"/>
  <c r="AZ71"/>
  <c r="AD72"/>
  <c r="AF72"/>
  <c r="AF75"/>
  <c r="AF77"/>
  <c r="AF80"/>
  <c r="AF96"/>
  <c r="C128" i="21"/>
  <c r="E128"/>
  <c r="I128"/>
  <c r="K128"/>
  <c r="M128"/>
  <c r="O128"/>
  <c r="S128"/>
  <c r="U128"/>
  <c r="W128"/>
  <c r="Y128"/>
  <c r="AC128"/>
  <c r="AE128"/>
  <c r="AI128"/>
  <c r="AM128"/>
  <c r="AQ128"/>
  <c r="AY128"/>
  <c r="AE41" i="34"/>
  <c r="AE51"/>
  <c r="AE52"/>
  <c r="AE54"/>
  <c r="AE61"/>
  <c r="AE62"/>
  <c r="AE64"/>
  <c r="AE72"/>
  <c r="AE80"/>
  <c r="AE9" i="38"/>
  <c r="AI9"/>
  <c r="AI47" s="1"/>
  <c r="AM9"/>
  <c r="AM47" s="1"/>
  <c r="AQ9"/>
  <c r="AQ47" s="1"/>
  <c r="AU9"/>
  <c r="AU47" s="1"/>
  <c r="AY9"/>
  <c r="AY47" s="1"/>
  <c r="AD9"/>
  <c r="AD47" s="1"/>
  <c r="AF9"/>
  <c r="AJ9"/>
  <c r="AN9"/>
  <c r="AR9"/>
  <c r="AV9"/>
  <c r="AZ22"/>
  <c r="AZ34" s="1"/>
  <c r="AV105" i="21"/>
  <c r="AV4" i="38" s="1"/>
  <c r="AR105" i="21"/>
  <c r="AR4" i="38" s="1"/>
  <c r="AL105" i="21"/>
  <c r="AL4" i="38" s="1"/>
  <c r="AH105" i="21"/>
  <c r="AH4" i="38" s="1"/>
  <c r="AB105" i="21"/>
  <c r="AB4" i="38" s="1"/>
  <c r="X105" i="21"/>
  <c r="X4" i="38" s="1"/>
  <c r="R105" i="21"/>
  <c r="R4" i="38" s="1"/>
  <c r="N105" i="21"/>
  <c r="N4" i="38" s="1"/>
  <c r="D105" i="21"/>
  <c r="D4" i="38" s="1"/>
  <c r="H105" i="21"/>
  <c r="H4" i="38" s="1"/>
  <c r="M105" i="21"/>
  <c r="M4" i="38" s="1"/>
  <c r="C105" i="21"/>
  <c r="C4" i="38" s="1"/>
  <c r="J105" i="21"/>
  <c r="J4" i="38" s="1"/>
  <c r="AQ105" i="21"/>
  <c r="AQ4" i="38" s="1"/>
  <c r="AG105" i="21"/>
  <c r="AG4" i="38" s="1"/>
  <c r="W105" i="21"/>
  <c r="W4" i="38" s="1"/>
  <c r="I105" i="21"/>
  <c r="I4" i="38" s="1"/>
  <c r="AR47" l="1"/>
  <c r="AJ47"/>
  <c r="AE10" i="49"/>
  <c r="AE16"/>
  <c r="AF17" i="51"/>
  <c r="AF39" s="1"/>
  <c r="AE9"/>
  <c r="AE31" s="1"/>
  <c r="AX77" i="44"/>
  <c r="AX83" s="1"/>
  <c r="AP77"/>
  <c r="AP83" s="1"/>
  <c r="AH77"/>
  <c r="AH83" s="1"/>
  <c r="AW100"/>
  <c r="AO100"/>
  <c r="AG100"/>
  <c r="AF77" i="48"/>
  <c r="AZ77" i="44"/>
  <c r="AZ83" s="1"/>
  <c r="AF77" i="50"/>
  <c r="AE16" i="51"/>
  <c r="L53" i="38"/>
  <c r="L56"/>
  <c r="AE37" i="51"/>
  <c r="AF15"/>
  <c r="AD57" i="38"/>
  <c r="AD52"/>
  <c r="Z52"/>
  <c r="Z57"/>
  <c r="T52"/>
  <c r="T57"/>
  <c r="P52"/>
  <c r="P57"/>
  <c r="AD6" i="49"/>
  <c r="AD29"/>
  <c r="AZ57" i="38"/>
  <c r="AZ52"/>
  <c r="AZ65" i="48"/>
  <c r="AZ58"/>
  <c r="AZ64" s="1"/>
  <c r="AZ58" i="50"/>
  <c r="AZ64" s="1"/>
  <c r="AZ65"/>
  <c r="AV57" i="38"/>
  <c r="AV52"/>
  <c r="AV58" i="48"/>
  <c r="AV64" s="1"/>
  <c r="AV65"/>
  <c r="AV58" i="50"/>
  <c r="AV64" s="1"/>
  <c r="AV65"/>
  <c r="AR57" i="38"/>
  <c r="AR52"/>
  <c r="AR58" i="48"/>
  <c r="AR64" s="1"/>
  <c r="AR65"/>
  <c r="AR58" i="50"/>
  <c r="AR64" s="1"/>
  <c r="AR65"/>
  <c r="AN57" i="38"/>
  <c r="AN52"/>
  <c r="AN58" i="48"/>
  <c r="AN64" s="1"/>
  <c r="AN65"/>
  <c r="AN58" i="50"/>
  <c r="AN64" s="1"/>
  <c r="AN65"/>
  <c r="AJ57" i="38"/>
  <c r="AJ58" i="48"/>
  <c r="AJ64" s="1"/>
  <c r="AJ65"/>
  <c r="AJ58" i="50"/>
  <c r="AJ64" s="1"/>
  <c r="AJ65"/>
  <c r="V52" i="38"/>
  <c r="V57"/>
  <c r="L52"/>
  <c r="L57"/>
  <c r="AY52"/>
  <c r="AY57"/>
  <c r="AY58" i="48"/>
  <c r="AY64" s="1"/>
  <c r="AY65"/>
  <c r="AY58" i="50"/>
  <c r="AY64" s="1"/>
  <c r="AY65"/>
  <c r="AU52" i="38"/>
  <c r="AU57"/>
  <c r="AU58" i="48"/>
  <c r="AU64" s="1"/>
  <c r="AU65"/>
  <c r="AU58" i="50"/>
  <c r="AU64" s="1"/>
  <c r="AU65"/>
  <c r="AQ52" i="38"/>
  <c r="AQ57"/>
  <c r="AQ58" i="48"/>
  <c r="AQ64" s="1"/>
  <c r="AQ65"/>
  <c r="AQ58" i="50"/>
  <c r="AQ64" s="1"/>
  <c r="AQ65"/>
  <c r="AM52" i="38"/>
  <c r="AM57"/>
  <c r="AM58" i="48"/>
  <c r="AM64" s="1"/>
  <c r="AM65"/>
  <c r="AM58" i="50"/>
  <c r="AM64" s="1"/>
  <c r="AM65"/>
  <c r="AI58" i="48"/>
  <c r="AI64" s="1"/>
  <c r="AI65"/>
  <c r="AI58" i="50"/>
  <c r="AI64" s="1"/>
  <c r="AI65"/>
  <c r="AZ101" i="48"/>
  <c r="AZ107"/>
  <c r="AZ120"/>
  <c r="AV101" i="50"/>
  <c r="AV107"/>
  <c r="AV120"/>
  <c r="AR120" i="48"/>
  <c r="AR107"/>
  <c r="AR101"/>
  <c r="AN101" i="50"/>
  <c r="AN107"/>
  <c r="AN120"/>
  <c r="AJ120" i="48"/>
  <c r="AJ101"/>
  <c r="AJ107"/>
  <c r="AF120" i="50"/>
  <c r="AF101"/>
  <c r="AZ56" i="38"/>
  <c r="AZ53"/>
  <c r="AZ84" i="50"/>
  <c r="AZ77"/>
  <c r="AZ83" s="1"/>
  <c r="AV56" i="38"/>
  <c r="AV77" i="50"/>
  <c r="AV83" s="1"/>
  <c r="AV84"/>
  <c r="AR56" i="38"/>
  <c r="AR77" i="50"/>
  <c r="AR83" s="1"/>
  <c r="AR84"/>
  <c r="AN56" i="38"/>
  <c r="AN77" i="50"/>
  <c r="AN83" s="1"/>
  <c r="AN84"/>
  <c r="AJ56" i="38"/>
  <c r="AJ77" i="50"/>
  <c r="AJ83" s="1"/>
  <c r="AJ84"/>
  <c r="AF56" i="38"/>
  <c r="AF53"/>
  <c r="AY120" i="50"/>
  <c r="AY101"/>
  <c r="AY107"/>
  <c r="AU107" i="48"/>
  <c r="AU120"/>
  <c r="AU101"/>
  <c r="AQ120" i="50"/>
  <c r="AQ101"/>
  <c r="AQ107"/>
  <c r="AM101" i="48"/>
  <c r="AM120"/>
  <c r="AM107"/>
  <c r="AI120" i="50"/>
  <c r="AI101"/>
  <c r="AI107"/>
  <c r="AW56" i="38"/>
  <c r="AW53"/>
  <c r="AW77" i="50"/>
  <c r="AW83" s="1"/>
  <c r="AW84"/>
  <c r="AS77"/>
  <c r="AS83" s="1"/>
  <c r="AS84"/>
  <c r="AO77"/>
  <c r="AO83" s="1"/>
  <c r="AO84"/>
  <c r="AK77"/>
  <c r="AK83" s="1"/>
  <c r="AK84"/>
  <c r="AG56" i="38"/>
  <c r="AG53"/>
  <c r="AG77" i="50"/>
  <c r="AG83" s="1"/>
  <c r="AG84"/>
  <c r="AZ121"/>
  <c r="AZ127" s="1"/>
  <c r="AZ102"/>
  <c r="AZ108"/>
  <c r="AX108" i="48"/>
  <c r="AX121"/>
  <c r="AX127" s="1"/>
  <c r="AX102"/>
  <c r="AV121" i="50"/>
  <c r="AV127" s="1"/>
  <c r="AV102"/>
  <c r="AV108"/>
  <c r="AT108" i="48"/>
  <c r="AT121"/>
  <c r="AT127" s="1"/>
  <c r="AT102"/>
  <c r="AR121" i="50"/>
  <c r="AR127" s="1"/>
  <c r="AR102"/>
  <c r="AR108"/>
  <c r="AP108" i="48"/>
  <c r="AP121"/>
  <c r="AP127" s="1"/>
  <c r="AP102"/>
  <c r="AN121" i="50"/>
  <c r="AN127" s="1"/>
  <c r="AN102"/>
  <c r="AN108"/>
  <c r="AL108" i="48"/>
  <c r="AL121"/>
  <c r="AL127" s="1"/>
  <c r="AL102"/>
  <c r="AJ121" i="50"/>
  <c r="AJ127" s="1"/>
  <c r="AJ102"/>
  <c r="AJ108"/>
  <c r="AH108" i="48"/>
  <c r="AH121"/>
  <c r="AH127" s="1"/>
  <c r="AH102"/>
  <c r="AF102" i="50"/>
  <c r="AF121"/>
  <c r="AC57" i="38"/>
  <c r="AC52"/>
  <c r="W57"/>
  <c r="W58" s="1"/>
  <c r="W52"/>
  <c r="S57"/>
  <c r="S58" s="1"/>
  <c r="S52"/>
  <c r="M57"/>
  <c r="M52"/>
  <c r="AA53"/>
  <c r="AA56"/>
  <c r="W53"/>
  <c r="W56"/>
  <c r="S53"/>
  <c r="S56"/>
  <c r="O53"/>
  <c r="O56"/>
  <c r="AE29" i="51"/>
  <c r="AE6"/>
  <c r="AD6"/>
  <c r="AD29"/>
  <c r="AX120" i="50"/>
  <c r="AX101"/>
  <c r="AX107"/>
  <c r="AT120" i="48"/>
  <c r="AT107"/>
  <c r="AT101"/>
  <c r="AT100" s="1"/>
  <c r="AP120" i="50"/>
  <c r="AP101"/>
  <c r="AP107"/>
  <c r="AL120" i="48"/>
  <c r="AL107"/>
  <c r="AL101"/>
  <c r="AL100" s="1"/>
  <c r="AH120" i="50"/>
  <c r="AH101"/>
  <c r="AH107"/>
  <c r="AX77"/>
  <c r="AX83" s="1"/>
  <c r="AX84"/>
  <c r="AT77"/>
  <c r="AT83" s="1"/>
  <c r="AT84"/>
  <c r="AP77"/>
  <c r="AP83" s="1"/>
  <c r="AP84"/>
  <c r="AL77"/>
  <c r="AL83" s="1"/>
  <c r="AL84"/>
  <c r="AH77"/>
  <c r="AH83" s="1"/>
  <c r="AH84"/>
  <c r="AD56" i="38"/>
  <c r="AD58" s="1"/>
  <c r="AD53"/>
  <c r="Z56"/>
  <c r="Z53"/>
  <c r="R56"/>
  <c r="R53"/>
  <c r="N56"/>
  <c r="N53"/>
  <c r="AW120" i="48"/>
  <c r="AW101"/>
  <c r="AW107"/>
  <c r="AS107" i="50"/>
  <c r="AS120"/>
  <c r="AS101"/>
  <c r="AO120" i="48"/>
  <c r="AO101"/>
  <c r="AO107"/>
  <c r="AK107" i="50"/>
  <c r="AK120"/>
  <c r="AK101"/>
  <c r="AG101" i="48"/>
  <c r="AG120"/>
  <c r="AG107"/>
  <c r="AY77"/>
  <c r="AY83" s="1"/>
  <c r="AY84"/>
  <c r="AU77"/>
  <c r="AU83" s="1"/>
  <c r="AU84"/>
  <c r="AQ77"/>
  <c r="AQ83" s="1"/>
  <c r="AQ84"/>
  <c r="AM77"/>
  <c r="AM83" s="1"/>
  <c r="AM84"/>
  <c r="AI77"/>
  <c r="AI83" s="1"/>
  <c r="AI84"/>
  <c r="AY108" i="50"/>
  <c r="AY121"/>
  <c r="AY127" s="1"/>
  <c r="AY102"/>
  <c r="AW108" i="48"/>
  <c r="AW121"/>
  <c r="AW127" s="1"/>
  <c r="AW102"/>
  <c r="AU108" i="50"/>
  <c r="AU121"/>
  <c r="AU127" s="1"/>
  <c r="AU102"/>
  <c r="AS108" i="48"/>
  <c r="AS121"/>
  <c r="AS127" s="1"/>
  <c r="AS102"/>
  <c r="AQ108" i="50"/>
  <c r="AQ121"/>
  <c r="AQ127" s="1"/>
  <c r="AQ102"/>
  <c r="AO108" i="48"/>
  <c r="AO121"/>
  <c r="AO127" s="1"/>
  <c r="AO102"/>
  <c r="AM108" i="50"/>
  <c r="AM121"/>
  <c r="AM127" s="1"/>
  <c r="AM102"/>
  <c r="AK108" i="48"/>
  <c r="AK121"/>
  <c r="AK127" s="1"/>
  <c r="AK102"/>
  <c r="AI108" i="50"/>
  <c r="AI121"/>
  <c r="AI127" s="1"/>
  <c r="AI102"/>
  <c r="AG108" i="48"/>
  <c r="AG121"/>
  <c r="AG127" s="1"/>
  <c r="AG102"/>
  <c r="AG100" s="1"/>
  <c r="AV47" i="38"/>
  <c r="AN47"/>
  <c r="AF47"/>
  <c r="AE103" i="34"/>
  <c r="AI24" i="38"/>
  <c r="AC58"/>
  <c r="AF8" i="51"/>
  <c r="AF30" s="1"/>
  <c r="AF9"/>
  <c r="AF31" s="1"/>
  <c r="AE10"/>
  <c r="AF24" i="38"/>
  <c r="AF58" i="48"/>
  <c r="AF58" i="50"/>
  <c r="AX6" i="38"/>
  <c r="AT6"/>
  <c r="AP6"/>
  <c r="AL6"/>
  <c r="AH6"/>
  <c r="AB6"/>
  <c r="X6"/>
  <c r="T6"/>
  <c r="P6"/>
  <c r="H6"/>
  <c r="D6"/>
  <c r="AK24"/>
  <c r="AF2" i="51"/>
  <c r="AF1" s="1"/>
  <c r="AF2" i="49"/>
  <c r="AF1" s="1"/>
  <c r="AB57" i="38"/>
  <c r="AB52"/>
  <c r="X52"/>
  <c r="X57"/>
  <c r="R57"/>
  <c r="R58" s="1"/>
  <c r="N52"/>
  <c r="N57"/>
  <c r="N58" s="1"/>
  <c r="AF37" i="49"/>
  <c r="AE37"/>
  <c r="AE14"/>
  <c r="AE36" s="1"/>
  <c r="AD14"/>
  <c r="AD36" s="1"/>
  <c r="AD37"/>
  <c r="AX57" i="38"/>
  <c r="AX52"/>
  <c r="AX58" i="48"/>
  <c r="AX64" s="1"/>
  <c r="AX65"/>
  <c r="AX58" i="50"/>
  <c r="AX64" s="1"/>
  <c r="AX65"/>
  <c r="AT57" i="38"/>
  <c r="AT52"/>
  <c r="AT58" i="48"/>
  <c r="AT64" s="1"/>
  <c r="AT65"/>
  <c r="AT58" i="50"/>
  <c r="AT64" s="1"/>
  <c r="AT65"/>
  <c r="AP57" i="38"/>
  <c r="AP52"/>
  <c r="AP58" i="48"/>
  <c r="AP64" s="1"/>
  <c r="AP65"/>
  <c r="AP58" i="50"/>
  <c r="AP64" s="1"/>
  <c r="AP65"/>
  <c r="AL52" i="38"/>
  <c r="AL57"/>
  <c r="AL58" i="48"/>
  <c r="AL64" s="1"/>
  <c r="AL65"/>
  <c r="AL58" i="50"/>
  <c r="AL64" s="1"/>
  <c r="AL65"/>
  <c r="AH57" i="38"/>
  <c r="AH52"/>
  <c r="AH58" i="48"/>
  <c r="AH64" s="1"/>
  <c r="AH65"/>
  <c r="AH58" i="50"/>
  <c r="AH64" s="1"/>
  <c r="AH65"/>
  <c r="AW52" i="38"/>
  <c r="AW57"/>
  <c r="AW58" i="48"/>
  <c r="AW64" s="1"/>
  <c r="AW65"/>
  <c r="AW58" i="50"/>
  <c r="AW64" s="1"/>
  <c r="AW65"/>
  <c r="AS52" i="38"/>
  <c r="AS57"/>
  <c r="AS58" i="48"/>
  <c r="AS64" s="1"/>
  <c r="AS65"/>
  <c r="AS58" i="50"/>
  <c r="AS64" s="1"/>
  <c r="AS65"/>
  <c r="AO52" i="38"/>
  <c r="AO57"/>
  <c r="AO58" i="48"/>
  <c r="AO64" s="1"/>
  <c r="AO65"/>
  <c r="AO58" i="50"/>
  <c r="AO64" s="1"/>
  <c r="AO65"/>
  <c r="AK58" i="48"/>
  <c r="AK64" s="1"/>
  <c r="AK65"/>
  <c r="AK58" i="50"/>
  <c r="AK64" s="1"/>
  <c r="AK65"/>
  <c r="AG57" i="38"/>
  <c r="AG52"/>
  <c r="AG65" i="48"/>
  <c r="AG58"/>
  <c r="AG64" s="1"/>
  <c r="AG65" i="50"/>
  <c r="AG58"/>
  <c r="AG64" s="1"/>
  <c r="AZ101"/>
  <c r="AZ107"/>
  <c r="AZ120"/>
  <c r="AV101" i="48"/>
  <c r="AV107"/>
  <c r="AV120"/>
  <c r="AR101" i="50"/>
  <c r="AR107"/>
  <c r="AR120"/>
  <c r="AN120" i="48"/>
  <c r="AN101"/>
  <c r="AN107"/>
  <c r="AJ101" i="50"/>
  <c r="AJ107"/>
  <c r="AJ120"/>
  <c r="AF120" i="48"/>
  <c r="AF101"/>
  <c r="AZ77"/>
  <c r="AZ83" s="1"/>
  <c r="AZ84"/>
  <c r="AV77"/>
  <c r="AV83" s="1"/>
  <c r="AV84"/>
  <c r="AR77"/>
  <c r="AR83" s="1"/>
  <c r="AR84"/>
  <c r="AN77"/>
  <c r="AN83" s="1"/>
  <c r="AN84"/>
  <c r="AJ77"/>
  <c r="AJ83" s="1"/>
  <c r="AJ84"/>
  <c r="AY107"/>
  <c r="AY120"/>
  <c r="AY101"/>
  <c r="AU120" i="50"/>
  <c r="AU101"/>
  <c r="AU100" s="1"/>
  <c r="AU107"/>
  <c r="AQ107" i="48"/>
  <c r="AQ120"/>
  <c r="AQ101"/>
  <c r="AM120" i="50"/>
  <c r="AM101"/>
  <c r="AM100" s="1"/>
  <c r="AM107"/>
  <c r="AI101" i="48"/>
  <c r="AI120"/>
  <c r="AI107"/>
  <c r="AW77"/>
  <c r="AW83" s="1"/>
  <c r="AW84"/>
  <c r="AS77"/>
  <c r="AS83" s="1"/>
  <c r="AS84"/>
  <c r="AO77"/>
  <c r="AO83" s="1"/>
  <c r="AO84"/>
  <c r="AK77"/>
  <c r="AK83" s="1"/>
  <c r="AK84"/>
  <c r="AG84"/>
  <c r="AG77"/>
  <c r="AG83" s="1"/>
  <c r="AZ121"/>
  <c r="AZ127" s="1"/>
  <c r="AZ102"/>
  <c r="AZ108"/>
  <c r="AX108" i="50"/>
  <c r="AX121"/>
  <c r="AX127" s="1"/>
  <c r="AX102"/>
  <c r="AV121" i="48"/>
  <c r="AV127" s="1"/>
  <c r="AV102"/>
  <c r="AV108"/>
  <c r="AT108" i="50"/>
  <c r="AT121"/>
  <c r="AT127" s="1"/>
  <c r="AT102"/>
  <c r="AR121" i="48"/>
  <c r="AR127" s="1"/>
  <c r="AR102"/>
  <c r="AR108"/>
  <c r="AP108" i="50"/>
  <c r="AP121"/>
  <c r="AP127" s="1"/>
  <c r="AP102"/>
  <c r="AN121" i="48"/>
  <c r="AN127" s="1"/>
  <c r="AN102"/>
  <c r="AN108"/>
  <c r="AL108" i="50"/>
  <c r="AL121"/>
  <c r="AL127" s="1"/>
  <c r="AL102"/>
  <c r="AJ121" i="48"/>
  <c r="AJ127" s="1"/>
  <c r="AJ102"/>
  <c r="AJ108"/>
  <c r="AH108" i="50"/>
  <c r="AH121"/>
  <c r="AH127" s="1"/>
  <c r="AH102"/>
  <c r="AF102" i="48"/>
  <c r="AF121"/>
  <c r="AE57" i="38"/>
  <c r="AE52"/>
  <c r="Y57"/>
  <c r="Y52"/>
  <c r="U57"/>
  <c r="U52"/>
  <c r="O57"/>
  <c r="O58" s="1"/>
  <c r="O52"/>
  <c r="V56"/>
  <c r="V53"/>
  <c r="AE56"/>
  <c r="AE58" s="1"/>
  <c r="AE53"/>
  <c r="Y53"/>
  <c r="Y56"/>
  <c r="U53"/>
  <c r="U56"/>
  <c r="Q53"/>
  <c r="Q56"/>
  <c r="M53"/>
  <c r="M56"/>
  <c r="AF29" i="51"/>
  <c r="AF6"/>
  <c r="AD14"/>
  <c r="AD36" s="1"/>
  <c r="AD37"/>
  <c r="AB47" i="38"/>
  <c r="AB21"/>
  <c r="AB30"/>
  <c r="AA52"/>
  <c r="AA57"/>
  <c r="AC47"/>
  <c r="AC21"/>
  <c r="AC30"/>
  <c r="AA47"/>
  <c r="AA21"/>
  <c r="AA33" s="1"/>
  <c r="AA30"/>
  <c r="AX120" i="48"/>
  <c r="AX101"/>
  <c r="AX107"/>
  <c r="AT120" i="50"/>
  <c r="AT101"/>
  <c r="AT100" s="1"/>
  <c r="AT107"/>
  <c r="AP120" i="48"/>
  <c r="AP101"/>
  <c r="AP107"/>
  <c r="AL120" i="50"/>
  <c r="AL101"/>
  <c r="AL100" s="1"/>
  <c r="AL107"/>
  <c r="AH120" i="48"/>
  <c r="AH107"/>
  <c r="AH101"/>
  <c r="AH100" s="1"/>
  <c r="AX77"/>
  <c r="AX83" s="1"/>
  <c r="AX84"/>
  <c r="AT77"/>
  <c r="AT83" s="1"/>
  <c r="AT84"/>
  <c r="AP77"/>
  <c r="AP83" s="1"/>
  <c r="AP84"/>
  <c r="AL77"/>
  <c r="AL83" s="1"/>
  <c r="AL84"/>
  <c r="AH77"/>
  <c r="AH83" s="1"/>
  <c r="AH84"/>
  <c r="AW107" i="50"/>
  <c r="AW120"/>
  <c r="AW101"/>
  <c r="AS120" i="48"/>
  <c r="AS101"/>
  <c r="AS107"/>
  <c r="AO107" i="50"/>
  <c r="AO120"/>
  <c r="AO101"/>
  <c r="AK101" i="48"/>
  <c r="AK120"/>
  <c r="AK107"/>
  <c r="AG107" i="50"/>
  <c r="AG120"/>
  <c r="AG101"/>
  <c r="AY56" i="38"/>
  <c r="AY58" s="1"/>
  <c r="AY53"/>
  <c r="AY77" i="50"/>
  <c r="AY83" s="1"/>
  <c r="AY84"/>
  <c r="AU77"/>
  <c r="AU83" s="1"/>
  <c r="AU84"/>
  <c r="AQ77"/>
  <c r="AQ83" s="1"/>
  <c r="AQ84"/>
  <c r="AM77"/>
  <c r="AM83" s="1"/>
  <c r="AM84"/>
  <c r="AI77"/>
  <c r="AI83" s="1"/>
  <c r="AI84"/>
  <c r="AY102" i="48"/>
  <c r="AY108"/>
  <c r="AY121"/>
  <c r="AY127" s="1"/>
  <c r="AW102" i="50"/>
  <c r="AW108"/>
  <c r="AW121"/>
  <c r="AW127" s="1"/>
  <c r="AU102" i="48"/>
  <c r="AU108"/>
  <c r="AU121"/>
  <c r="AU127" s="1"/>
  <c r="AS102" i="50"/>
  <c r="AS108"/>
  <c r="AS121"/>
  <c r="AS127" s="1"/>
  <c r="AQ102" i="48"/>
  <c r="AQ108"/>
  <c r="AQ121"/>
  <c r="AQ127" s="1"/>
  <c r="AO102" i="50"/>
  <c r="AO108"/>
  <c r="AO121"/>
  <c r="AO127" s="1"/>
  <c r="AM102" i="48"/>
  <c r="AM100" s="1"/>
  <c r="AM108"/>
  <c r="AM121"/>
  <c r="AM127" s="1"/>
  <c r="AK102" i="50"/>
  <c r="AK108"/>
  <c r="AK121"/>
  <c r="AK127" s="1"/>
  <c r="AI102" i="48"/>
  <c r="AI100" s="1"/>
  <c r="AI108"/>
  <c r="AI121"/>
  <c r="AI127" s="1"/>
  <c r="AG102" i="50"/>
  <c r="AG108"/>
  <c r="AG121"/>
  <c r="AG127" s="1"/>
  <c r="AX128" i="11"/>
  <c r="AG128"/>
  <c r="AF9" i="49"/>
  <c r="AF31" s="1"/>
  <c r="AF17"/>
  <c r="AF39" s="1"/>
  <c r="AE7"/>
  <c r="AE8"/>
  <c r="Q24" i="38"/>
  <c r="Y47"/>
  <c r="W47"/>
  <c r="U47"/>
  <c r="S47"/>
  <c r="Q47"/>
  <c r="O47"/>
  <c r="M47"/>
  <c r="L47"/>
  <c r="AU6"/>
  <c r="AS6"/>
  <c r="AQ6"/>
  <c r="AO6"/>
  <c r="AM6"/>
  <c r="AK6"/>
  <c r="AI6"/>
  <c r="AZ60" i="44"/>
  <c r="AZ66" s="1"/>
  <c r="AZ71" i="45" s="1"/>
  <c r="AS100" i="44"/>
  <c r="AK100"/>
  <c r="AW77"/>
  <c r="AW83" s="1"/>
  <c r="AS77"/>
  <c r="AS83" s="1"/>
  <c r="AO77"/>
  <c r="AO83" s="1"/>
  <c r="AG77"/>
  <c r="AG83" s="1"/>
  <c r="AY77"/>
  <c r="AY83" s="1"/>
  <c r="AU77"/>
  <c r="AU83" s="1"/>
  <c r="AQ77"/>
  <c r="AQ83" s="1"/>
  <c r="AM77"/>
  <c r="AM83" s="1"/>
  <c r="AI77"/>
  <c r="AI83" s="1"/>
  <c r="AV77"/>
  <c r="AV83" s="1"/>
  <c r="AR77"/>
  <c r="AR83" s="1"/>
  <c r="AN77"/>
  <c r="AN83" s="1"/>
  <c r="AJ77"/>
  <c r="AJ83" s="1"/>
  <c r="AV107"/>
  <c r="AZ107"/>
  <c r="AR107"/>
  <c r="AJ107"/>
  <c r="AY107"/>
  <c r="AQ107"/>
  <c r="AI107"/>
  <c r="AX107"/>
  <c r="AX64" i="45" s="1"/>
  <c r="AP107" i="44"/>
  <c r="AP64" i="45" s="1"/>
  <c r="AH107" i="44"/>
  <c r="AH64" i="45" s="1"/>
  <c r="AS107" i="44"/>
  <c r="AS64" i="45" s="1"/>
  <c r="AK107" i="44"/>
  <c r="AK64" i="45" s="1"/>
  <c r="AW108" i="44"/>
  <c r="AW73" i="45" s="1"/>
  <c r="AS108" i="44"/>
  <c r="AS73" i="45" s="1"/>
  <c r="AO108" i="44"/>
  <c r="AO73" i="45" s="1"/>
  <c r="AK108" i="44"/>
  <c r="AK73" i="45" s="1"/>
  <c r="AG108" i="44"/>
  <c r="AG73" i="45" s="1"/>
  <c r="AN107" i="44"/>
  <c r="AU107"/>
  <c r="AM107"/>
  <c r="AT107"/>
  <c r="AT64" i="45" s="1"/>
  <c r="AL107" i="44"/>
  <c r="AL64" i="45" s="1"/>
  <c r="AW107" i="44"/>
  <c r="AW64" i="45" s="1"/>
  <c r="AO107" i="44"/>
  <c r="AO64" i="45" s="1"/>
  <c r="AG107" i="44"/>
  <c r="AG64" i="45" s="1"/>
  <c r="AY108" i="44"/>
  <c r="AY73" i="45" s="1"/>
  <c r="AU108" i="44"/>
  <c r="AU73" i="45" s="1"/>
  <c r="AQ108" i="44"/>
  <c r="AQ73" i="45" s="1"/>
  <c r="AM108" i="44"/>
  <c r="AM73" i="45" s="1"/>
  <c r="AI108" i="44"/>
  <c r="AI73" i="45" s="1"/>
  <c r="AZ108" i="44"/>
  <c r="AZ73" i="45" s="1"/>
  <c r="AR108" i="44"/>
  <c r="AR73" i="45" s="1"/>
  <c r="AJ108" i="44"/>
  <c r="AJ73" i="45" s="1"/>
  <c r="AY60" i="44"/>
  <c r="AY66" s="1"/>
  <c r="AY71" i="45" s="1"/>
  <c r="AU60" i="44"/>
  <c r="AU66" s="1"/>
  <c r="AU71" i="45" s="1"/>
  <c r="AQ60" i="44"/>
  <c r="AQ66" s="1"/>
  <c r="AQ71" i="45" s="1"/>
  <c r="AM60" i="44"/>
  <c r="AM66" s="1"/>
  <c r="AM71" i="45" s="1"/>
  <c r="AI60" i="44"/>
  <c r="AI66" s="1"/>
  <c r="AI71" i="45" s="1"/>
  <c r="AT108" i="44"/>
  <c r="AT73" i="45" s="1"/>
  <c r="AL108" i="44"/>
  <c r="AL73" i="45" s="1"/>
  <c r="AF78" i="44"/>
  <c r="AF77" s="1"/>
  <c r="AY100"/>
  <c r="AQ100"/>
  <c r="AI100"/>
  <c r="AF59"/>
  <c r="AF58" s="1"/>
  <c r="AW60"/>
  <c r="AW66" s="1"/>
  <c r="AW71" i="45" s="1"/>
  <c r="AS60" i="44"/>
  <c r="AS66" s="1"/>
  <c r="AS71" i="45" s="1"/>
  <c r="AO60" i="44"/>
  <c r="AO66" s="1"/>
  <c r="AO71" i="45" s="1"/>
  <c r="AK60" i="44"/>
  <c r="AK66" s="1"/>
  <c r="AK71" i="45" s="1"/>
  <c r="AG60" i="44"/>
  <c r="AG66" s="1"/>
  <c r="AG71" i="45" s="1"/>
  <c r="AV60" i="44"/>
  <c r="AV66" s="1"/>
  <c r="AV71" i="45" s="1"/>
  <c r="AR60" i="44"/>
  <c r="AR66" s="1"/>
  <c r="AR71" i="45" s="1"/>
  <c r="AN60" i="44"/>
  <c r="AN66" s="1"/>
  <c r="AN71" i="45" s="1"/>
  <c r="AJ60" i="44"/>
  <c r="AJ66" s="1"/>
  <c r="AJ71" i="45" s="1"/>
  <c r="AX60" i="44"/>
  <c r="AX66" s="1"/>
  <c r="AX71" i="45" s="1"/>
  <c r="AT60" i="44"/>
  <c r="AT66" s="1"/>
  <c r="AT71" i="45" s="1"/>
  <c r="AP60" i="44"/>
  <c r="AP66" s="1"/>
  <c r="AP71" i="45" s="1"/>
  <c r="AL60" i="44"/>
  <c r="AL66" s="1"/>
  <c r="AL71" i="45" s="1"/>
  <c r="AH60" i="44"/>
  <c r="AH66" s="1"/>
  <c r="AH71" i="45" s="1"/>
  <c r="AX108" i="44"/>
  <c r="AX73" i="45" s="1"/>
  <c r="AV108" i="44"/>
  <c r="AV73" i="45" s="1"/>
  <c r="AP108" i="44"/>
  <c r="AP73" i="45" s="1"/>
  <c r="AN108" i="44"/>
  <c r="AN73" i="45" s="1"/>
  <c r="AH108" i="44"/>
  <c r="AH73" i="45" s="1"/>
  <c r="AU100" i="44"/>
  <c r="AM100"/>
  <c r="AE47" i="38"/>
  <c r="AZ47"/>
  <c r="AW47"/>
  <c r="AS47"/>
  <c r="AO47"/>
  <c r="AK47"/>
  <c r="AG47"/>
  <c r="AG2" i="21"/>
  <c r="AF2" i="9"/>
  <c r="AF2" i="45"/>
  <c r="AF2" i="11"/>
  <c r="AF2" i="41"/>
  <c r="AF2" i="36"/>
  <c r="AF2" i="35"/>
  <c r="AF2" i="31"/>
  <c r="AF2" i="33"/>
  <c r="AF2" i="27"/>
  <c r="AF2" i="25"/>
  <c r="AF2" i="24"/>
  <c r="AF2" i="40"/>
  <c r="I10" i="39" s="1"/>
  <c r="AF2" i="38"/>
  <c r="AF2" i="37"/>
  <c r="AF2" i="32"/>
  <c r="AF2" i="34"/>
  <c r="AF2" i="30"/>
  <c r="AF2" i="26"/>
  <c r="AF2" i="28"/>
  <c r="N3" i="2"/>
  <c r="H202"/>
  <c r="AZ28" i="34"/>
  <c r="AZ112" i="32"/>
  <c r="AZ111"/>
  <c r="AZ28" i="36"/>
  <c r="AZ111" i="33"/>
  <c r="AZ112"/>
  <c r="AZ25" i="34"/>
  <c r="AZ110" i="32"/>
  <c r="AZ109"/>
  <c r="AZ110" i="33"/>
  <c r="AZ109"/>
  <c r="AE109"/>
  <c r="AD110"/>
  <c r="AF28" i="36"/>
  <c r="AF112" i="33"/>
  <c r="AF111"/>
  <c r="AF109"/>
  <c r="AE28" i="36"/>
  <c r="AE112" i="33"/>
  <c r="AE111"/>
  <c r="AD28" i="36"/>
  <c r="AD112" i="33"/>
  <c r="AD111"/>
  <c r="AF110"/>
  <c r="AE110"/>
  <c r="AD109"/>
  <c r="AD28" i="34"/>
  <c r="AD111" i="32"/>
  <c r="AD112"/>
  <c r="AE111"/>
  <c r="AE112"/>
  <c r="AF111"/>
  <c r="AF112"/>
  <c r="AE25" i="34"/>
  <c r="AE109" i="32"/>
  <c r="AE110"/>
  <c r="AF25" i="34"/>
  <c r="AF109" i="32"/>
  <c r="AF110"/>
  <c r="AD25" i="34"/>
  <c r="AD110" i="32"/>
  <c r="AD109"/>
  <c r="AY105" i="44"/>
  <c r="AQ105"/>
  <c r="AI105"/>
  <c r="AE108" i="33"/>
  <c r="AZ107"/>
  <c r="AD108"/>
  <c r="AF107"/>
  <c r="AX105" i="44"/>
  <c r="AV105"/>
  <c r="AT105"/>
  <c r="AR105"/>
  <c r="AP105"/>
  <c r="AN105"/>
  <c r="AL105"/>
  <c r="AH105"/>
  <c r="AS8" i="34"/>
  <c r="AK8"/>
  <c r="AV100" i="44"/>
  <c r="AX100"/>
  <c r="AF100"/>
  <c r="AE107" i="33"/>
  <c r="AS105" i="44"/>
  <c r="AK105"/>
  <c r="AZ108" i="33"/>
  <c r="AD107"/>
  <c r="AF108"/>
  <c r="AF21" i="34"/>
  <c r="AF107" i="32"/>
  <c r="AF108"/>
  <c r="AD21" i="34"/>
  <c r="AD107" i="32"/>
  <c r="AD108"/>
  <c r="AE21" i="34"/>
  <c r="AE107" i="32"/>
  <c r="AE108"/>
  <c r="AZ65" i="44"/>
  <c r="AZ62" i="45" s="1"/>
  <c r="AX58" i="44"/>
  <c r="AX64" s="1"/>
  <c r="AX65"/>
  <c r="AX62" i="45" s="1"/>
  <c r="AV58" i="44"/>
  <c r="AV64" s="1"/>
  <c r="AV65"/>
  <c r="AV62" i="45" s="1"/>
  <c r="AT58" i="44"/>
  <c r="AT64" s="1"/>
  <c r="AT65"/>
  <c r="AT62" i="45" s="1"/>
  <c r="AR58" i="44"/>
  <c r="AR64" s="1"/>
  <c r="AR65"/>
  <c r="AR62" i="45" s="1"/>
  <c r="AP58" i="44"/>
  <c r="AP64" s="1"/>
  <c r="AP65"/>
  <c r="AP62" i="45" s="1"/>
  <c r="AN58" i="44"/>
  <c r="AN64" s="1"/>
  <c r="AN65"/>
  <c r="AN62" i="45" s="1"/>
  <c r="AL58" i="44"/>
  <c r="AL64" s="1"/>
  <c r="AL65"/>
  <c r="AL62" i="45" s="1"/>
  <c r="AJ58" i="44"/>
  <c r="AJ64" s="1"/>
  <c r="AJ65"/>
  <c r="AJ62" i="45" s="1"/>
  <c r="AH58" i="44"/>
  <c r="AH64" s="1"/>
  <c r="AH65"/>
  <c r="AH62" i="45" s="1"/>
  <c r="AX104" i="44"/>
  <c r="AT126"/>
  <c r="AT65" i="45" s="1"/>
  <c r="AT119" i="44"/>
  <c r="AT125" s="1"/>
  <c r="AP104"/>
  <c r="AL126"/>
  <c r="AL65" i="45" s="1"/>
  <c r="AL119" i="44"/>
  <c r="AL125" s="1"/>
  <c r="AH104"/>
  <c r="AW106"/>
  <c r="AW103" s="1"/>
  <c r="AS126"/>
  <c r="AS65" i="45" s="1"/>
  <c r="AS119" i="44"/>
  <c r="AS125" s="1"/>
  <c r="AO106"/>
  <c r="AO103" s="1"/>
  <c r="AO104"/>
  <c r="AK126"/>
  <c r="AK65" i="45" s="1"/>
  <c r="AK119" i="44"/>
  <c r="AK125" s="1"/>
  <c r="AG104"/>
  <c r="AZ126"/>
  <c r="AZ65" i="45" s="1"/>
  <c r="AZ119" i="44"/>
  <c r="AZ125" s="1"/>
  <c r="AR126"/>
  <c r="AR65" i="45" s="1"/>
  <c r="AR119" i="44"/>
  <c r="AR125" s="1"/>
  <c r="AJ126"/>
  <c r="AJ65" i="45" s="1"/>
  <c r="AJ119" i="44"/>
  <c r="AJ125" s="1"/>
  <c r="AU126"/>
  <c r="AU65" i="45" s="1"/>
  <c r="AU119" i="44"/>
  <c r="AU125" s="1"/>
  <c r="AM126"/>
  <c r="AM65" i="45" s="1"/>
  <c r="AM119" i="44"/>
  <c r="AM125" s="1"/>
  <c r="AV64" i="45"/>
  <c r="AN64"/>
  <c r="AY64"/>
  <c r="AQ64"/>
  <c r="AI64"/>
  <c r="AZ21" i="34"/>
  <c r="AZ107" i="32"/>
  <c r="AZ108"/>
  <c r="AY58" i="44"/>
  <c r="AY64" s="1"/>
  <c r="AY65"/>
  <c r="AY62" i="45" s="1"/>
  <c r="AW58" i="44"/>
  <c r="AW64" s="1"/>
  <c r="AW65"/>
  <c r="AW62" i="45" s="1"/>
  <c r="AU58" i="44"/>
  <c r="AU64" s="1"/>
  <c r="AU65"/>
  <c r="AU62" i="45" s="1"/>
  <c r="AS58" i="44"/>
  <c r="AS64" s="1"/>
  <c r="AS65"/>
  <c r="AS62" i="45" s="1"/>
  <c r="AQ58" i="44"/>
  <c r="AQ64" s="1"/>
  <c r="AQ65"/>
  <c r="AQ62" i="45" s="1"/>
  <c r="AO58" i="44"/>
  <c r="AO64" s="1"/>
  <c r="AO65"/>
  <c r="AO62" i="45" s="1"/>
  <c r="AM58" i="44"/>
  <c r="AM64" s="1"/>
  <c r="AM65"/>
  <c r="AM62" i="45" s="1"/>
  <c r="AK65" i="44"/>
  <c r="AK62" i="45" s="1"/>
  <c r="AI58" i="44"/>
  <c r="AI64" s="1"/>
  <c r="AI65"/>
  <c r="AI62" i="45" s="1"/>
  <c r="AG65" i="44"/>
  <c r="AG62" i="45" s="1"/>
  <c r="AG58" i="44"/>
  <c r="AG64" s="1"/>
  <c r="AX126"/>
  <c r="AX65" i="45" s="1"/>
  <c r="AX119" i="44"/>
  <c r="AX125" s="1"/>
  <c r="AT104"/>
  <c r="AP126"/>
  <c r="AP65" i="45" s="1"/>
  <c r="AP119" i="44"/>
  <c r="AP125" s="1"/>
  <c r="AL104"/>
  <c r="AL106"/>
  <c r="AH126"/>
  <c r="AH65" i="45" s="1"/>
  <c r="AH119" i="44"/>
  <c r="AH125" s="1"/>
  <c r="AW126"/>
  <c r="AW65" i="45" s="1"/>
  <c r="AW119" i="44"/>
  <c r="AW125" s="1"/>
  <c r="AS106"/>
  <c r="AS103" s="1"/>
  <c r="AO126"/>
  <c r="AO65" i="45" s="1"/>
  <c r="AO119" i="44"/>
  <c r="AO125" s="1"/>
  <c r="AK106"/>
  <c r="AK103" s="1"/>
  <c r="AK104"/>
  <c r="AG65" i="45"/>
  <c r="AG119" i="44"/>
  <c r="AG125" s="1"/>
  <c r="AV126"/>
  <c r="AV65" i="45" s="1"/>
  <c r="AV119" i="44"/>
  <c r="AV125" s="1"/>
  <c r="AN126"/>
  <c r="AN65" i="45" s="1"/>
  <c r="AN119" i="44"/>
  <c r="AN125" s="1"/>
  <c r="AY126"/>
  <c r="AY65" i="45" s="1"/>
  <c r="AY119" i="44"/>
  <c r="AY125" s="1"/>
  <c r="AQ126"/>
  <c r="AQ65" i="45" s="1"/>
  <c r="AQ119" i="44"/>
  <c r="AQ125" s="1"/>
  <c r="AI126"/>
  <c r="AI65" i="45" s="1"/>
  <c r="AI119" i="44"/>
  <c r="AI125" s="1"/>
  <c r="AF89" i="34"/>
  <c r="AZ64" i="45"/>
  <c r="AR64"/>
  <c r="AJ64"/>
  <c r="AU64"/>
  <c r="AM64"/>
  <c r="AP128" i="11"/>
  <c r="AH128"/>
  <c r="AE78" i="34"/>
  <c r="AD8"/>
  <c r="AF101"/>
  <c r="AF17" i="41"/>
  <c r="AF39" s="1"/>
  <c r="AF8"/>
  <c r="AF30" s="1"/>
  <c r="E40" i="39" s="1"/>
  <c r="AD128" i="11"/>
  <c r="AD87" i="35"/>
  <c r="AD87" i="37" s="1"/>
  <c r="AL13" i="36"/>
  <c r="AH13"/>
  <c r="AD54" i="35"/>
  <c r="AD54" i="37" s="1"/>
  <c r="AE9" i="41"/>
  <c r="AZ90" i="35"/>
  <c r="AZ90" i="37" s="1"/>
  <c r="AE29" i="35"/>
  <c r="AE29" i="37" s="1"/>
  <c r="AS128" i="11"/>
  <c r="AK128"/>
  <c r="AZ61" i="35"/>
  <c r="AZ61" i="37" s="1"/>
  <c r="AW128" i="11"/>
  <c r="AO128"/>
  <c r="AE23" i="35"/>
  <c r="AE23" i="37" s="1"/>
  <c r="E49" i="39"/>
  <c r="AE15" i="41"/>
  <c r="AD14"/>
  <c r="AD36" s="1"/>
  <c r="AD37"/>
  <c r="AE7"/>
  <c r="AD29"/>
  <c r="AD6"/>
  <c r="AD103" i="35"/>
  <c r="AD103" i="37" s="1"/>
  <c r="AZ72" i="35"/>
  <c r="AZ72" i="37" s="1"/>
  <c r="AD50" i="35"/>
  <c r="AD50" i="37" s="1"/>
  <c r="AD19" i="35"/>
  <c r="AD19" i="37" s="1"/>
  <c r="E48" i="39"/>
  <c r="AZ67" i="35"/>
  <c r="AZ67" i="37" s="1"/>
  <c r="AD34" i="35"/>
  <c r="AD34" i="37" s="1"/>
  <c r="AE60" i="35"/>
  <c r="AE60" i="37" s="1"/>
  <c r="AE10" i="41"/>
  <c r="AD99" i="35"/>
  <c r="AD99" i="37" s="1"/>
  <c r="AD81" i="35"/>
  <c r="AD81" i="37" s="1"/>
  <c r="AF69" i="35"/>
  <c r="AF69" i="37" s="1"/>
  <c r="AD58" i="35"/>
  <c r="AD58" i="37" s="1"/>
  <c r="AD41" i="35"/>
  <c r="AD41" i="37" s="1"/>
  <c r="AZ28" i="35"/>
  <c r="AZ28" i="37" s="1"/>
  <c r="AE47" i="35"/>
  <c r="AE47" i="37" s="1"/>
  <c r="AD94" i="35"/>
  <c r="AD94" i="37" s="1"/>
  <c r="AZ83" i="35"/>
  <c r="AF44"/>
  <c r="AF44" i="37" s="1"/>
  <c r="AE42" i="35"/>
  <c r="AE42" i="37" s="1"/>
  <c r="AD13"/>
  <c r="AE92" i="34"/>
  <c r="AD101" i="35"/>
  <c r="AD101" i="37" s="1"/>
  <c r="AZ92" i="35"/>
  <c r="AZ92" i="37" s="1"/>
  <c r="AZ88" i="35"/>
  <c r="AZ88" i="37" s="1"/>
  <c r="AD79" i="35"/>
  <c r="AD79" i="37" s="1"/>
  <c r="AZ70" i="35"/>
  <c r="AZ70" i="37" s="1"/>
  <c r="AF63" i="35"/>
  <c r="AF60"/>
  <c r="AF60" i="37" s="1"/>
  <c r="AD39" i="35"/>
  <c r="AD39" i="37" s="1"/>
  <c r="AZ30" i="35"/>
  <c r="AZ30" i="37" s="1"/>
  <c r="AD21" i="35"/>
  <c r="AD21" i="37" s="1"/>
  <c r="AE63" i="35"/>
  <c r="AE34"/>
  <c r="AE34" i="37" s="1"/>
  <c r="AD96" i="35"/>
  <c r="AD96" i="37" s="1"/>
  <c r="AD93" i="35"/>
  <c r="AD85"/>
  <c r="AD85" i="37" s="1"/>
  <c r="AD76" i="35"/>
  <c r="AD76" i="37" s="1"/>
  <c r="AZ65" i="35"/>
  <c r="AZ65" i="37" s="1"/>
  <c r="AZ47" i="35"/>
  <c r="AZ47" i="37" s="1"/>
  <c r="AZ27" i="35"/>
  <c r="AZ27" i="37" s="1"/>
  <c r="AE69" i="35"/>
  <c r="AE69" i="37" s="1"/>
  <c r="AF103" i="34"/>
  <c r="AF37" i="37"/>
  <c r="AF31"/>
  <c r="AZ103" i="35"/>
  <c r="AZ103" i="37" s="1"/>
  <c r="AZ101" i="35"/>
  <c r="AZ101" i="37" s="1"/>
  <c r="AZ99" i="35"/>
  <c r="AZ99" i="37" s="1"/>
  <c r="AD98" i="35"/>
  <c r="AD98" i="37" s="1"/>
  <c r="AD92" i="35"/>
  <c r="AD92" i="37" s="1"/>
  <c r="AD90" i="35"/>
  <c r="AD90" i="37" s="1"/>
  <c r="AZ81" i="35"/>
  <c r="AZ81" i="37" s="1"/>
  <c r="AZ79" i="35"/>
  <c r="AZ79" i="37" s="1"/>
  <c r="AD78" i="35"/>
  <c r="AD70"/>
  <c r="AD70" i="37" s="1"/>
  <c r="AZ68" i="35"/>
  <c r="AD61"/>
  <c r="AD61" i="37" s="1"/>
  <c r="AD59" i="35"/>
  <c r="AD59" i="37" s="1"/>
  <c r="AZ50" i="35"/>
  <c r="AZ50" i="37" s="1"/>
  <c r="AF40" i="35"/>
  <c r="AF40" i="37" s="1"/>
  <c r="AD38" i="35"/>
  <c r="AD38" i="37" s="1"/>
  <c r="AD30" i="35"/>
  <c r="AD30" i="37" s="1"/>
  <c r="AF22" i="35"/>
  <c r="AF22" i="37" s="1"/>
  <c r="AE67" i="35"/>
  <c r="AE67" i="37" s="1"/>
  <c r="AE25" i="35"/>
  <c r="AE25" i="37" s="1"/>
  <c r="AD33"/>
  <c r="AZ87" i="35"/>
  <c r="AZ87" i="37" s="1"/>
  <c r="AZ85" i="35"/>
  <c r="AZ85" i="37" s="1"/>
  <c r="AD74" i="35"/>
  <c r="AD74" i="37" s="1"/>
  <c r="AD78"/>
  <c r="AZ68"/>
  <c r="AF63"/>
  <c r="AF20"/>
  <c r="AZ96" i="35"/>
  <c r="AZ96" i="37" s="1"/>
  <c r="AZ94" i="35"/>
  <c r="AZ94" i="37" s="1"/>
  <c r="AZ76" i="35"/>
  <c r="AZ76" i="37" s="1"/>
  <c r="AZ74" i="35"/>
  <c r="AZ74" i="37" s="1"/>
  <c r="AD73" i="35"/>
  <c r="AD67"/>
  <c r="AD67" i="37" s="1"/>
  <c r="AD65" i="35"/>
  <c r="AD65" i="37" s="1"/>
  <c r="AF55" i="35"/>
  <c r="AF55" i="37" s="1"/>
  <c r="AD53" i="35"/>
  <c r="AD53" i="37" s="1"/>
  <c r="AZ45" i="35"/>
  <c r="AZ45" i="37" s="1"/>
  <c r="AD25" i="35"/>
  <c r="AD25" i="37" s="1"/>
  <c r="AE71" i="35"/>
  <c r="AE71" i="37" s="1"/>
  <c r="AE49" i="35"/>
  <c r="AE49" i="37" s="1"/>
  <c r="AE40" i="35"/>
  <c r="AE40" i="37" s="1"/>
  <c r="AE31" i="35"/>
  <c r="AE31" i="37" s="1"/>
  <c r="AE22" i="35"/>
  <c r="AE22" i="37" s="1"/>
  <c r="AE19" i="35"/>
  <c r="AE19" i="37" s="1"/>
  <c r="AD8" i="35"/>
  <c r="AD93" i="37"/>
  <c r="AZ83"/>
  <c r="AD73"/>
  <c r="AZ38"/>
  <c r="AF30" i="34"/>
  <c r="AD20"/>
  <c r="AE20" s="1"/>
  <c r="AE20" i="32"/>
  <c r="AE20" i="35" s="1"/>
  <c r="AE20" i="37" s="1"/>
  <c r="AF19" i="38"/>
  <c r="AF40" s="1"/>
  <c r="AF18" i="34"/>
  <c r="AD19" i="38"/>
  <c r="AD40" s="1"/>
  <c r="AD18" i="34"/>
  <c r="AE18"/>
  <c r="AZ105" i="32"/>
  <c r="AZ3" i="34"/>
  <c r="AW3"/>
  <c r="AS3"/>
  <c r="AO3"/>
  <c r="AK3"/>
  <c r="AG3"/>
  <c r="AD3" i="37"/>
  <c r="AZ19" i="38"/>
  <c r="AZ40" s="1"/>
  <c r="I41" i="23" s="1"/>
  <c r="AZ18" i="34"/>
  <c r="AX3"/>
  <c r="AT3"/>
  <c r="AP3"/>
  <c r="AL3"/>
  <c r="AH3"/>
  <c r="AY3"/>
  <c r="AU3"/>
  <c r="AQ3"/>
  <c r="AM3"/>
  <c r="AZ31" i="37"/>
  <c r="AF102" i="35"/>
  <c r="AF102" i="37" s="1"/>
  <c r="AF100" i="35"/>
  <c r="AF100" i="37" s="1"/>
  <c r="AF91" i="35"/>
  <c r="AF91" i="37" s="1"/>
  <c r="AE102" i="35"/>
  <c r="AE102" i="37" s="1"/>
  <c r="AE100" i="35"/>
  <c r="AE100" i="37" s="1"/>
  <c r="AE98" i="35"/>
  <c r="AE91"/>
  <c r="AE91" i="37" s="1"/>
  <c r="AE89" i="35"/>
  <c r="AE89" i="37" s="1"/>
  <c r="AE82" i="35"/>
  <c r="AE82" i="37" s="1"/>
  <c r="AF82" i="35"/>
  <c r="AF82" i="37" s="1"/>
  <c r="AF71" i="35"/>
  <c r="AF71" i="37" s="1"/>
  <c r="AZ105" i="28"/>
  <c r="AZ59" i="35"/>
  <c r="AZ59" i="37" s="1"/>
  <c r="AD52" i="35"/>
  <c r="AD52" i="37" s="1"/>
  <c r="AF49" i="35"/>
  <c r="AF49" i="37" s="1"/>
  <c r="AZ39" i="35"/>
  <c r="AZ39" i="37" s="1"/>
  <c r="AD32" i="35"/>
  <c r="AD32" i="37" s="1"/>
  <c r="AF29" i="35"/>
  <c r="AF29" i="37" s="1"/>
  <c r="AF23" i="35"/>
  <c r="AF23" i="37" s="1"/>
  <c r="AZ21" i="35"/>
  <c r="AZ21" i="37" s="1"/>
  <c r="AZ19" i="35"/>
  <c r="AZ19" i="37" s="1"/>
  <c r="AE76" i="35"/>
  <c r="AE76" i="37" s="1"/>
  <c r="AE74" i="35"/>
  <c r="AE74" i="37" s="1"/>
  <c r="AE65" i="35"/>
  <c r="AE65" i="37" s="1"/>
  <c r="AE56" i="35"/>
  <c r="AE56" i="37" s="1"/>
  <c r="AE45" i="35"/>
  <c r="AE45" i="37" s="1"/>
  <c r="AE36" i="35"/>
  <c r="AE36" i="37" s="1"/>
  <c r="AE27" i="35"/>
  <c r="AE27" i="37" s="1"/>
  <c r="AS13" i="35"/>
  <c r="AY12"/>
  <c r="AY12" i="37" s="1"/>
  <c r="AU12" i="35"/>
  <c r="AU12" i="37" s="1"/>
  <c r="AQ12" i="35"/>
  <c r="AQ12" i="37" s="1"/>
  <c r="AE12" i="35"/>
  <c r="AE12" i="37" s="1"/>
  <c r="AW11" i="35"/>
  <c r="AW11" i="37" s="1"/>
  <c r="AS11" i="35"/>
  <c r="AS11" i="37" s="1"/>
  <c r="AO11" i="35"/>
  <c r="AO11" i="37" s="1"/>
  <c r="AY10" i="35"/>
  <c r="AY10" i="37" s="1"/>
  <c r="AU10" i="35"/>
  <c r="AU10" i="37" s="1"/>
  <c r="AQ10" i="35"/>
  <c r="AQ10" i="37" s="1"/>
  <c r="AM10" i="35"/>
  <c r="AM10" i="37" s="1"/>
  <c r="AI10" i="35"/>
  <c r="AI10" i="37" s="1"/>
  <c r="AE10" i="35"/>
  <c r="AE10" i="37" s="1"/>
  <c r="AR15" i="35"/>
  <c r="AR15" i="37" s="1"/>
  <c r="AN15" i="35"/>
  <c r="AN15" i="37" s="1"/>
  <c r="AF15" i="35"/>
  <c r="AF15" i="37" s="1"/>
  <c r="AZ14" i="35"/>
  <c r="AZ14" i="37" s="1"/>
  <c r="AV14" i="35"/>
  <c r="AV14" i="37" s="1"/>
  <c r="AR14" i="35"/>
  <c r="AR14" i="37" s="1"/>
  <c r="AN14" i="35"/>
  <c r="AN14" i="37" s="1"/>
  <c r="AF14" i="35"/>
  <c r="AF14" i="37" s="1"/>
  <c r="AZ13" i="35"/>
  <c r="AR13"/>
  <c r="AZ12"/>
  <c r="AZ12" i="37" s="1"/>
  <c r="AV12" i="35"/>
  <c r="AV12" i="37" s="1"/>
  <c r="AR12" i="35"/>
  <c r="AR12" i="37" s="1"/>
  <c r="AN12" i="35"/>
  <c r="AN12" i="37" s="1"/>
  <c r="AF12" i="35"/>
  <c r="AF12" i="37" s="1"/>
  <c r="AZ11" i="35"/>
  <c r="AZ11" i="37" s="1"/>
  <c r="AV11" i="35"/>
  <c r="AV11" i="37" s="1"/>
  <c r="AR11" i="35"/>
  <c r="AR11" i="37" s="1"/>
  <c r="AN11" i="35"/>
  <c r="AN11" i="37" s="1"/>
  <c r="AF11" i="35"/>
  <c r="AF11" i="37" s="1"/>
  <c r="AZ10" i="35"/>
  <c r="AZ10" i="37" s="1"/>
  <c r="AV10" i="35"/>
  <c r="AV10" i="37" s="1"/>
  <c r="AR10" i="35"/>
  <c r="AR10" i="37" s="1"/>
  <c r="AN10" i="35"/>
  <c r="AN10" i="37" s="1"/>
  <c r="AJ10" i="35"/>
  <c r="AJ10" i="37" s="1"/>
  <c r="AF10" i="35"/>
  <c r="AF10" i="37" s="1"/>
  <c r="AZ9" i="35"/>
  <c r="AZ9" i="37" s="1"/>
  <c r="AV9" i="35"/>
  <c r="AV9" i="37" s="1"/>
  <c r="AR9" i="35"/>
  <c r="AR9" i="37" s="1"/>
  <c r="AN9" i="35"/>
  <c r="AN9" i="37" s="1"/>
  <c r="AF9" i="35"/>
  <c r="AF9" i="37" s="1"/>
  <c r="AZ8" i="35"/>
  <c r="AZ8" i="37" s="1"/>
  <c r="AR8" i="35"/>
  <c r="AJ8"/>
  <c r="AJ8" i="37" s="1"/>
  <c r="AZ7" i="35"/>
  <c r="AZ7" i="37" s="1"/>
  <c r="AV7" i="35"/>
  <c r="AV7" i="37" s="1"/>
  <c r="AR7" i="35"/>
  <c r="AR7" i="37" s="1"/>
  <c r="AN7" i="35"/>
  <c r="AN7" i="37" s="1"/>
  <c r="AJ7" i="35"/>
  <c r="AJ7" i="37" s="1"/>
  <c r="AF7" i="35"/>
  <c r="AF7" i="37" s="1"/>
  <c r="AZ6" i="35"/>
  <c r="AZ6" i="37" s="1"/>
  <c r="AV6" i="35"/>
  <c r="AV6" i="37" s="1"/>
  <c r="AR6" i="35"/>
  <c r="AR6" i="37" s="1"/>
  <c r="AN6" i="35"/>
  <c r="AN6" i="37" s="1"/>
  <c r="AJ6" i="35"/>
  <c r="AJ6" i="37" s="1"/>
  <c r="AF6" i="35"/>
  <c r="AF6" i="37" s="1"/>
  <c r="AZ5" i="35"/>
  <c r="AZ5" i="37" s="1"/>
  <c r="AV5" i="35"/>
  <c r="AV5" i="37" s="1"/>
  <c r="AR5" i="35"/>
  <c r="AR5" i="37" s="1"/>
  <c r="AN5" i="35"/>
  <c r="AN5" i="37" s="1"/>
  <c r="AJ5" i="35"/>
  <c r="AJ5" i="37" s="1"/>
  <c r="AF5" i="35"/>
  <c r="AF5" i="37" s="1"/>
  <c r="AZ4" i="35"/>
  <c r="AZ4" i="37" s="1"/>
  <c r="AV4" i="35"/>
  <c r="AV4" i="37" s="1"/>
  <c r="AR4" i="35"/>
  <c r="AR4" i="37" s="1"/>
  <c r="AN4" i="35"/>
  <c r="AN4" i="37" s="1"/>
  <c r="AJ4" i="35"/>
  <c r="AJ4" i="37" s="1"/>
  <c r="AF4" i="35"/>
  <c r="AF4" i="37" s="1"/>
  <c r="AY9" i="35"/>
  <c r="AY9" i="37" s="1"/>
  <c r="AU9" i="35"/>
  <c r="AU9" i="37" s="1"/>
  <c r="AQ9" i="35"/>
  <c r="AQ9" i="37" s="1"/>
  <c r="AE9" i="35"/>
  <c r="AE9" i="37" s="1"/>
  <c r="AU8" i="35"/>
  <c r="AM8"/>
  <c r="AM8" i="37" s="1"/>
  <c r="AE8" i="35"/>
  <c r="AE8" i="37" s="1"/>
  <c r="AW3" i="35"/>
  <c r="AW3" i="37" s="1"/>
  <c r="AS3" i="35"/>
  <c r="AO3"/>
  <c r="AK3"/>
  <c r="AG3"/>
  <c r="AE38" i="36"/>
  <c r="AE38" i="37" s="1"/>
  <c r="AF38" i="36"/>
  <c r="AF38" i="37" s="1"/>
  <c r="AZ33" i="36"/>
  <c r="AZ33" i="37" s="1"/>
  <c r="AD20" i="38"/>
  <c r="AD41" s="1"/>
  <c r="AD18" i="36"/>
  <c r="AL13" i="37"/>
  <c r="AH13"/>
  <c r="AR8"/>
  <c r="AD22" i="38"/>
  <c r="AD34" s="1"/>
  <c r="AZ31" i="34"/>
  <c r="AF98" i="35"/>
  <c r="AF98" i="37" s="1"/>
  <c r="AF97" i="35"/>
  <c r="AF97" i="37" s="1"/>
  <c r="AF95" i="35"/>
  <c r="AF95" i="37" s="1"/>
  <c r="AF86" i="35"/>
  <c r="AF86" i="37" s="1"/>
  <c r="AF84" i="35"/>
  <c r="AF84" i="37" s="1"/>
  <c r="AE97" i="35"/>
  <c r="AE97" i="37" s="1"/>
  <c r="AE95" i="35"/>
  <c r="AE95" i="37" s="1"/>
  <c r="AE93" i="35"/>
  <c r="AE93" i="37" s="1"/>
  <c r="AE86" i="35"/>
  <c r="AE86" i="37" s="1"/>
  <c r="AE84" i="35"/>
  <c r="AE84" i="37" s="1"/>
  <c r="AF78" i="35"/>
  <c r="AF78" i="37" s="1"/>
  <c r="AF66" i="35"/>
  <c r="AF66" i="37" s="1"/>
  <c r="AZ63" i="35"/>
  <c r="AZ63" i="37" s="1"/>
  <c r="AZ56" i="35"/>
  <c r="AZ56" i="37" s="1"/>
  <c r="AD56" i="35"/>
  <c r="AD56" i="37" s="1"/>
  <c r="AZ54" i="35"/>
  <c r="AZ54" i="37" s="1"/>
  <c r="AD47" i="35"/>
  <c r="AD47" i="37" s="1"/>
  <c r="AF46" i="35"/>
  <c r="AF46" i="37" s="1"/>
  <c r="AD45" i="35"/>
  <c r="AD45" i="37" s="1"/>
  <c r="AZ36" i="35"/>
  <c r="AZ36" i="37" s="1"/>
  <c r="AD36" i="35"/>
  <c r="AD36" i="37" s="1"/>
  <c r="AF35" i="35"/>
  <c r="AF35" i="37" s="1"/>
  <c r="AZ34" i="35"/>
  <c r="AZ34" i="37" s="1"/>
  <c r="AF28" i="34"/>
  <c r="AD27" i="35"/>
  <c r="AD27" i="37" s="1"/>
  <c r="AF26" i="35"/>
  <c r="AF26" i="37" s="1"/>
  <c r="AZ25" i="35"/>
  <c r="AZ25" i="37" s="1"/>
  <c r="AF24" i="35"/>
  <c r="AF24" i="37" s="1"/>
  <c r="AZ23" i="34"/>
  <c r="AZ23" i="35"/>
  <c r="AZ23" i="37" s="1"/>
  <c r="AD23" i="34"/>
  <c r="AZ18" i="35"/>
  <c r="AZ17"/>
  <c r="AZ17" i="37" s="1"/>
  <c r="AV17" i="35"/>
  <c r="AV17" i="37" s="1"/>
  <c r="AR17" i="35"/>
  <c r="AR17" i="37" s="1"/>
  <c r="AN17" i="35"/>
  <c r="AN17" i="37" s="1"/>
  <c r="AF17" i="35"/>
  <c r="AF17" i="37" s="1"/>
  <c r="AZ16" i="35"/>
  <c r="AZ16" i="37" s="1"/>
  <c r="AV16" i="35"/>
  <c r="AV16" i="37" s="1"/>
  <c r="AR16" i="35"/>
  <c r="AR16" i="37" s="1"/>
  <c r="AN16" i="35"/>
  <c r="AN16" i="37" s="1"/>
  <c r="AF16" i="35"/>
  <c r="AF16" i="37" s="1"/>
  <c r="AZ15" i="35"/>
  <c r="AZ15" i="37" s="1"/>
  <c r="AV15" i="35"/>
  <c r="AV15" i="37" s="1"/>
  <c r="AE78" i="35"/>
  <c r="AE28" i="34"/>
  <c r="AW17" i="35"/>
  <c r="AW17" i="37" s="1"/>
  <c r="AS17" i="35"/>
  <c r="AS17" i="37" s="1"/>
  <c r="AO17" i="35"/>
  <c r="AO17" i="37" s="1"/>
  <c r="AY16" i="35"/>
  <c r="AY16" i="37" s="1"/>
  <c r="AU16" i="35"/>
  <c r="AU16" i="37" s="1"/>
  <c r="AQ16" i="35"/>
  <c r="AQ16" i="37" s="1"/>
  <c r="AE16" i="35"/>
  <c r="AE16" i="37" s="1"/>
  <c r="AW15" i="35"/>
  <c r="AW15" i="37" s="1"/>
  <c r="AS15" i="35"/>
  <c r="AS15" i="37" s="1"/>
  <c r="AO15" i="35"/>
  <c r="AO15" i="37" s="1"/>
  <c r="AY14" i="35"/>
  <c r="AY14" i="37" s="1"/>
  <c r="AU14" i="35"/>
  <c r="AU14" i="37" s="1"/>
  <c r="AQ14" i="35"/>
  <c r="AQ14" i="37" s="1"/>
  <c r="AE14" i="35"/>
  <c r="AE14" i="37" s="1"/>
  <c r="AU13" i="35"/>
  <c r="AU13" i="37" s="1"/>
  <c r="AE13" i="35"/>
  <c r="AE13" i="37" s="1"/>
  <c r="AT13" i="34"/>
  <c r="AT13" i="35"/>
  <c r="AT13" i="37" s="1"/>
  <c r="AT8" i="35"/>
  <c r="AL8"/>
  <c r="AL8" i="37" s="1"/>
  <c r="AX3" i="35"/>
  <c r="AT3"/>
  <c r="AP3"/>
  <c r="AL3"/>
  <c r="AL3" i="37" s="1"/>
  <c r="AH3" i="35"/>
  <c r="AE98" i="37"/>
  <c r="AE78"/>
  <c r="AE73"/>
  <c r="AE63"/>
  <c r="AE58"/>
  <c r="AE48"/>
  <c r="AE43"/>
  <c r="AS8" i="35"/>
  <c r="AK8"/>
  <c r="AK8" i="37" s="1"/>
  <c r="AY7" i="35"/>
  <c r="AY7" i="37" s="1"/>
  <c r="AU7" i="35"/>
  <c r="AU7" i="37" s="1"/>
  <c r="AQ7" i="35"/>
  <c r="AQ7" i="37" s="1"/>
  <c r="AM7" i="35"/>
  <c r="AM7" i="37" s="1"/>
  <c r="AI7" i="35"/>
  <c r="AI7" i="37" s="1"/>
  <c r="AE7" i="35"/>
  <c r="AE7" i="37" s="1"/>
  <c r="AW6" i="35"/>
  <c r="AW6" i="37" s="1"/>
  <c r="AS6" i="35"/>
  <c r="AS6" i="37" s="1"/>
  <c r="AO6" i="35"/>
  <c r="AO6" i="37" s="1"/>
  <c r="AK6" i="35"/>
  <c r="AK6" i="37" s="1"/>
  <c r="AG6" i="35"/>
  <c r="AG6" i="37" s="1"/>
  <c r="AY5" i="35"/>
  <c r="AY5" i="37" s="1"/>
  <c r="AU5" i="35"/>
  <c r="AU5" i="37" s="1"/>
  <c r="AQ5" i="35"/>
  <c r="AQ5" i="37" s="1"/>
  <c r="AM5" i="35"/>
  <c r="AM5" i="37" s="1"/>
  <c r="AI5" i="35"/>
  <c r="AI5" i="37" s="1"/>
  <c r="AE5" i="35"/>
  <c r="AE5" i="37" s="1"/>
  <c r="AW4" i="35"/>
  <c r="AW4" i="37" s="1"/>
  <c r="AS4" i="35"/>
  <c r="AS4" i="37" s="1"/>
  <c r="AO4" i="35"/>
  <c r="AO4" i="37" s="1"/>
  <c r="AK4" i="35"/>
  <c r="AK4" i="37" s="1"/>
  <c r="AG4" i="35"/>
  <c r="AG4" i="37" s="1"/>
  <c r="AY3" i="35"/>
  <c r="AU3"/>
  <c r="AQ3"/>
  <c r="AM3"/>
  <c r="AF93" i="34"/>
  <c r="AF83"/>
  <c r="AF73"/>
  <c r="AD68"/>
  <c r="AZ58"/>
  <c r="AF58"/>
  <c r="AZ48"/>
  <c r="AF48"/>
  <c r="AZ43"/>
  <c r="AF43"/>
  <c r="AE20" i="38"/>
  <c r="AE41" s="1"/>
  <c r="AS13" i="37"/>
  <c r="AM13"/>
  <c r="AK13"/>
  <c r="AI13"/>
  <c r="AG13"/>
  <c r="AU8"/>
  <c r="AS8"/>
  <c r="AZ13"/>
  <c r="AR13"/>
  <c r="AJ13"/>
  <c r="AT8"/>
  <c r="AD8"/>
  <c r="AF20" i="34"/>
  <c r="AF105" i="28"/>
  <c r="AF12" i="38"/>
  <c r="AD105" i="28"/>
  <c r="AD12" i="38"/>
  <c r="AE105" i="28"/>
  <c r="AE12" i="38"/>
  <c r="AV3" i="34"/>
  <c r="AR3"/>
  <c r="AN3"/>
  <c r="AJ3"/>
  <c r="AF3"/>
  <c r="AF105" i="32"/>
  <c r="AD3" i="34"/>
  <c r="AD105" i="32"/>
  <c r="AI3" i="34"/>
  <c r="AE3"/>
  <c r="AE105" i="32"/>
  <c r="AE21" i="38"/>
  <c r="AZ102" i="35"/>
  <c r="AZ102" i="37" s="1"/>
  <c r="AD102" i="35"/>
  <c r="AD102" i="37" s="1"/>
  <c r="AZ100" i="35"/>
  <c r="AZ100" i="37" s="1"/>
  <c r="AD100" i="35"/>
  <c r="AD100" i="37" s="1"/>
  <c r="AF99" i="35"/>
  <c r="AF99" i="37" s="1"/>
  <c r="AZ98" i="35"/>
  <c r="AZ98" i="37" s="1"/>
  <c r="AF92" i="35"/>
  <c r="AF92" i="37" s="1"/>
  <c r="AZ91" i="35"/>
  <c r="AZ91" i="37" s="1"/>
  <c r="AD91" i="35"/>
  <c r="AD91" i="37" s="1"/>
  <c r="AF90" i="35"/>
  <c r="AF90" i="37" s="1"/>
  <c r="AZ89" i="35"/>
  <c r="AZ89" i="37" s="1"/>
  <c r="AD89" i="35"/>
  <c r="AD89" i="37" s="1"/>
  <c r="AD88" i="35"/>
  <c r="AD88" i="37" s="1"/>
  <c r="AE101" i="35"/>
  <c r="AE101" i="37" s="1"/>
  <c r="AE99" i="35"/>
  <c r="AE99" i="37" s="1"/>
  <c r="AE90" i="35"/>
  <c r="AE90" i="37" s="1"/>
  <c r="AE88" i="35"/>
  <c r="AE88" i="37" s="1"/>
  <c r="AE81" i="35"/>
  <c r="AE81" i="37" s="1"/>
  <c r="AZ82" i="35"/>
  <c r="AZ82" i="37" s="1"/>
  <c r="AD82" i="35"/>
  <c r="AD82" i="37" s="1"/>
  <c r="AF81" i="35"/>
  <c r="AF81" i="37" s="1"/>
  <c r="AZ80" i="35"/>
  <c r="AZ80" i="37" s="1"/>
  <c r="AD80" i="35"/>
  <c r="AD80" i="37" s="1"/>
  <c r="AF79" i="35"/>
  <c r="AF79" i="37" s="1"/>
  <c r="AZ78" i="35"/>
  <c r="AZ78" i="37" s="1"/>
  <c r="AD71" i="35"/>
  <c r="AD71" i="37" s="1"/>
  <c r="AF70" i="35"/>
  <c r="AF70" i="37" s="1"/>
  <c r="AZ69" i="35"/>
  <c r="AZ69" i="37" s="1"/>
  <c r="AD69" i="35"/>
  <c r="AD69" i="37" s="1"/>
  <c r="AZ62" i="35"/>
  <c r="AZ62" i="37" s="1"/>
  <c r="AD62" i="35"/>
  <c r="AD62" i="37" s="1"/>
  <c r="AZ60" i="35"/>
  <c r="AZ60" i="37" s="1"/>
  <c r="AD60" i="35"/>
  <c r="AD60" i="37" s="1"/>
  <c r="AF59" i="35"/>
  <c r="AF59" i="37" s="1"/>
  <c r="AF53" i="35"/>
  <c r="AF53" i="37" s="1"/>
  <c r="AD51" i="35"/>
  <c r="AD51" i="37" s="1"/>
  <c r="AF50" i="35"/>
  <c r="AF50" i="37" s="1"/>
  <c r="AZ49" i="35"/>
  <c r="AZ49" i="37" s="1"/>
  <c r="AD49" i="35"/>
  <c r="AD49" i="37" s="1"/>
  <c r="AD48" i="35"/>
  <c r="AD48" i="37" s="1"/>
  <c r="AD42" i="35"/>
  <c r="AD42" i="37" s="1"/>
  <c r="AZ40" i="35"/>
  <c r="AZ40" i="37" s="1"/>
  <c r="AD40" i="35"/>
  <c r="AD40" i="37" s="1"/>
  <c r="AF39" i="35"/>
  <c r="AF39" i="37" s="1"/>
  <c r="AF33" i="35"/>
  <c r="AF33" i="37" s="1"/>
  <c r="AF32" i="35"/>
  <c r="AF32" i="37" s="1"/>
  <c r="AD31" i="35"/>
  <c r="AD31" i="37" s="1"/>
  <c r="AF30" i="35"/>
  <c r="AF30" i="37" s="1"/>
  <c r="AZ29" i="35"/>
  <c r="AZ29" i="37" s="1"/>
  <c r="AD29" i="35"/>
  <c r="AD29" i="37" s="1"/>
  <c r="AD28" i="35"/>
  <c r="AD28" i="37" s="1"/>
  <c r="AZ22" i="35"/>
  <c r="AZ22" i="37" s="1"/>
  <c r="AD22" i="35"/>
  <c r="AD22" i="37" s="1"/>
  <c r="AF21" i="35"/>
  <c r="AF21" i="37" s="1"/>
  <c r="AZ20" i="35"/>
  <c r="AZ20" i="37" s="1"/>
  <c r="AD20" i="35"/>
  <c r="AD20" i="37" s="1"/>
  <c r="AF19" i="35"/>
  <c r="AF19" i="37" s="1"/>
  <c r="AF18" i="35"/>
  <c r="AD18"/>
  <c r="AE77"/>
  <c r="AE77" i="37" s="1"/>
  <c r="AE75" i="35"/>
  <c r="AE75" i="37" s="1"/>
  <c r="AE66" i="35"/>
  <c r="AE66" i="37" s="1"/>
  <c r="AE57" i="35"/>
  <c r="AE57" i="37" s="1"/>
  <c r="AE55" i="35"/>
  <c r="AE55" i="37" s="1"/>
  <c r="AE53" i="35"/>
  <c r="AE53" i="37" s="1"/>
  <c r="AE46" i="35"/>
  <c r="AE46" i="37" s="1"/>
  <c r="AE44" i="35"/>
  <c r="AE44" i="37" s="1"/>
  <c r="AE37" i="35"/>
  <c r="AE37" i="37" s="1"/>
  <c r="AE35" i="35"/>
  <c r="AE35" i="37" s="1"/>
  <c r="AE33" i="35"/>
  <c r="AE33" i="37" s="1"/>
  <c r="AE26" i="35"/>
  <c r="AE26" i="37" s="1"/>
  <c r="AE24" i="35"/>
  <c r="AE24" i="37" s="1"/>
  <c r="AE18" i="35"/>
  <c r="AW13"/>
  <c r="AW13" i="37" s="1"/>
  <c r="AO13" i="35"/>
  <c r="AO13" i="37" s="1"/>
  <c r="AW12" i="35"/>
  <c r="AW12" i="37" s="1"/>
  <c r="AS12" i="35"/>
  <c r="AS12" i="37" s="1"/>
  <c r="AO12" i="35"/>
  <c r="AO12" i="37" s="1"/>
  <c r="AY11" i="35"/>
  <c r="AY11" i="37" s="1"/>
  <c r="AU11" i="35"/>
  <c r="AU11" i="37" s="1"/>
  <c r="AQ11" i="35"/>
  <c r="AQ11" i="37" s="1"/>
  <c r="AE11" i="35"/>
  <c r="AE11" i="37" s="1"/>
  <c r="AW10" i="35"/>
  <c r="AW10" i="37" s="1"/>
  <c r="AS10" i="35"/>
  <c r="AS10" i="37" s="1"/>
  <c r="AO10" i="35"/>
  <c r="AO10" i="37" s="1"/>
  <c r="AK10" i="35"/>
  <c r="AK10" i="37" s="1"/>
  <c r="AG10" i="35"/>
  <c r="AG10" i="37" s="1"/>
  <c r="AT15" i="35"/>
  <c r="AT15" i="37" s="1"/>
  <c r="AP15" i="35"/>
  <c r="AP15" i="37" s="1"/>
  <c r="AD15" i="35"/>
  <c r="AD15" i="37" s="1"/>
  <c r="AX14" i="35"/>
  <c r="AX14" i="37" s="1"/>
  <c r="AT14" i="35"/>
  <c r="AT14" i="37" s="1"/>
  <c r="AP14" i="35"/>
  <c r="AP14" i="37" s="1"/>
  <c r="AD14" i="35"/>
  <c r="AD14" i="37" s="1"/>
  <c r="AV13" i="35"/>
  <c r="AV13" i="37" s="1"/>
  <c r="AN13" i="35"/>
  <c r="AN13" i="37" s="1"/>
  <c r="AF13" i="35"/>
  <c r="AF13" i="37" s="1"/>
  <c r="AX12" i="35"/>
  <c r="AX12" i="37" s="1"/>
  <c r="AT12" i="35"/>
  <c r="AT12" i="37" s="1"/>
  <c r="AP12" i="35"/>
  <c r="AP12" i="37" s="1"/>
  <c r="AD12" i="35"/>
  <c r="AD12" i="37" s="1"/>
  <c r="AX11" i="35"/>
  <c r="AX11" i="37" s="1"/>
  <c r="AT11" i="35"/>
  <c r="AT11" i="37" s="1"/>
  <c r="AP11" i="35"/>
  <c r="AP11" i="37" s="1"/>
  <c r="AD11" i="35"/>
  <c r="AD11" i="37" s="1"/>
  <c r="AX10" i="35"/>
  <c r="AX10" i="37" s="1"/>
  <c r="AT10" i="35"/>
  <c r="AT10" i="37" s="1"/>
  <c r="AP10" i="35"/>
  <c r="AP10" i="37" s="1"/>
  <c r="AL10" i="35"/>
  <c r="AL10" i="37" s="1"/>
  <c r="AH10" i="35"/>
  <c r="AH10" i="37" s="1"/>
  <c r="AD10" i="35"/>
  <c r="AD10" i="37" s="1"/>
  <c r="AX9" i="35"/>
  <c r="AX9" i="37" s="1"/>
  <c r="AT9" i="35"/>
  <c r="AT9" i="37" s="1"/>
  <c r="AP9" i="35"/>
  <c r="AP9" i="37" s="1"/>
  <c r="AD9" i="35"/>
  <c r="AD9" i="37" s="1"/>
  <c r="AV8" i="35"/>
  <c r="AV8" i="37" s="1"/>
  <c r="AN8" i="35"/>
  <c r="AN8" i="37" s="1"/>
  <c r="AF8" i="35"/>
  <c r="AF8" i="37" s="1"/>
  <c r="AX7" i="35"/>
  <c r="AX7" i="37" s="1"/>
  <c r="AT7" i="35"/>
  <c r="AT7" i="37" s="1"/>
  <c r="AP7" i="35"/>
  <c r="AP7" i="37" s="1"/>
  <c r="AL7" i="35"/>
  <c r="AL7" i="37" s="1"/>
  <c r="AH7" i="35"/>
  <c r="AH7" i="37" s="1"/>
  <c r="AD7" i="35"/>
  <c r="AD7" i="37" s="1"/>
  <c r="AX6" i="35"/>
  <c r="AX6" i="37" s="1"/>
  <c r="AT6" i="35"/>
  <c r="AT6" i="37" s="1"/>
  <c r="AP6" i="35"/>
  <c r="AP6" i="37" s="1"/>
  <c r="AL6" i="35"/>
  <c r="AL6" i="37" s="1"/>
  <c r="AH6" i="35"/>
  <c r="AH6" i="37" s="1"/>
  <c r="AD6" i="35"/>
  <c r="AD6" i="37" s="1"/>
  <c r="AX5" i="35"/>
  <c r="AX5" i="37" s="1"/>
  <c r="AT5" i="35"/>
  <c r="AT5" i="37" s="1"/>
  <c r="AP5" i="35"/>
  <c r="AP5" i="37" s="1"/>
  <c r="AL5" i="35"/>
  <c r="AL5" i="37" s="1"/>
  <c r="AH5" i="35"/>
  <c r="AH5" i="37" s="1"/>
  <c r="AD5" i="35"/>
  <c r="AD5" i="37" s="1"/>
  <c r="AX4" i="35"/>
  <c r="AX4" i="37" s="1"/>
  <c r="AT4" i="35"/>
  <c r="AT4" i="37" s="1"/>
  <c r="AP4" i="35"/>
  <c r="AP4" i="37" s="1"/>
  <c r="AL4" i="35"/>
  <c r="AL4" i="37" s="1"/>
  <c r="AH4" i="35"/>
  <c r="AH4" i="37" s="1"/>
  <c r="AD4" i="35"/>
  <c r="AD4" i="37" s="1"/>
  <c r="AZ3" i="35"/>
  <c r="AV3"/>
  <c r="AV3" i="37" s="1"/>
  <c r="AR3" i="35"/>
  <c r="AN3"/>
  <c r="AN3" i="37" s="1"/>
  <c r="AJ3" i="35"/>
  <c r="AF3"/>
  <c r="AF3" i="37" s="1"/>
  <c r="AW9" i="35"/>
  <c r="AW9" i="37" s="1"/>
  <c r="AS9" i="35"/>
  <c r="AS9" i="37" s="1"/>
  <c r="AO9" i="35"/>
  <c r="AO9" i="37" s="1"/>
  <c r="AY8" i="35"/>
  <c r="AY8" i="37" s="1"/>
  <c r="AQ8" i="35"/>
  <c r="AQ8" i="37" s="1"/>
  <c r="AI8" i="35"/>
  <c r="AI8" i="37" s="1"/>
  <c r="AZ38" i="34"/>
  <c r="AF20" i="38"/>
  <c r="AF41" s="1"/>
  <c r="AS3" i="36"/>
  <c r="AI3"/>
  <c r="AE105" i="33"/>
  <c r="AZ20" i="38"/>
  <c r="AZ41" s="1"/>
  <c r="J41" i="23" s="1"/>
  <c r="AZ105" i="33"/>
  <c r="AZ3" i="36"/>
  <c r="AP3"/>
  <c r="AH3"/>
  <c r="AD105" i="33"/>
  <c r="AF22" i="38"/>
  <c r="AF34" s="1"/>
  <c r="AE22"/>
  <c r="AE34" s="1"/>
  <c r="AZ97" i="35"/>
  <c r="AZ97" i="37" s="1"/>
  <c r="AD97" i="35"/>
  <c r="AD97" i="37" s="1"/>
  <c r="AZ95" i="35"/>
  <c r="AZ95" i="37" s="1"/>
  <c r="AD95" i="35"/>
  <c r="AD95" i="37" s="1"/>
  <c r="AF94" i="35"/>
  <c r="AF94" i="37" s="1"/>
  <c r="AZ93" i="35"/>
  <c r="AZ93" i="37" s="1"/>
  <c r="AF88" i="35"/>
  <c r="AF88" i="37" s="1"/>
  <c r="AF87" i="35"/>
  <c r="AF87" i="37" s="1"/>
  <c r="AZ86" i="35"/>
  <c r="AZ86" i="37" s="1"/>
  <c r="AD86" i="35"/>
  <c r="AD86" i="37" s="1"/>
  <c r="AF85" i="35"/>
  <c r="AF85" i="37" s="1"/>
  <c r="AZ84" i="35"/>
  <c r="AZ84" i="37" s="1"/>
  <c r="AD84" i="35"/>
  <c r="AD84" i="37" s="1"/>
  <c r="AD83" i="35"/>
  <c r="AD83" i="37" s="1"/>
  <c r="AE96" i="35"/>
  <c r="AE96" i="37" s="1"/>
  <c r="AE94" i="35"/>
  <c r="AE94" i="37" s="1"/>
  <c r="AE87" i="35"/>
  <c r="AE87" i="37" s="1"/>
  <c r="AE85" i="35"/>
  <c r="AE85" i="37" s="1"/>
  <c r="AE83" i="35"/>
  <c r="AE83" i="37" s="1"/>
  <c r="AZ77" i="35"/>
  <c r="AZ77" i="37" s="1"/>
  <c r="AD77" i="35"/>
  <c r="AD77" i="37" s="1"/>
  <c r="AF76" i="35"/>
  <c r="AF76" i="37" s="1"/>
  <c r="AZ75" i="35"/>
  <c r="AZ75" i="37" s="1"/>
  <c r="AD75" i="35"/>
  <c r="AD75" i="37" s="1"/>
  <c r="AF74" i="35"/>
  <c r="AF74" i="37" s="1"/>
  <c r="AZ73" i="35"/>
  <c r="AZ73" i="37" s="1"/>
  <c r="AF68" i="35"/>
  <c r="AF68" i="37" s="1"/>
  <c r="AZ66" i="35"/>
  <c r="AZ66" i="37" s="1"/>
  <c r="AD66" i="35"/>
  <c r="AD66" i="37" s="1"/>
  <c r="AF65" i="35"/>
  <c r="AF65" i="37" s="1"/>
  <c r="AD64" i="35"/>
  <c r="AD64" i="37" s="1"/>
  <c r="AD63" i="35"/>
  <c r="AD63" i="37" s="1"/>
  <c r="AZ57" i="35"/>
  <c r="AZ57" i="37" s="1"/>
  <c r="AD57" i="35"/>
  <c r="AD57" i="37" s="1"/>
  <c r="AF56" i="35"/>
  <c r="AF56" i="37" s="1"/>
  <c r="AZ55" i="35"/>
  <c r="AZ55" i="37" s="1"/>
  <c r="AD55" i="35"/>
  <c r="AD55" i="37" s="1"/>
  <c r="AZ53" i="35"/>
  <c r="AZ53" i="37" s="1"/>
  <c r="AZ46" i="35"/>
  <c r="AZ46" i="37" s="1"/>
  <c r="AD46" i="35"/>
  <c r="AD46" i="37" s="1"/>
  <c r="AF45" i="35"/>
  <c r="AF45" i="37" s="1"/>
  <c r="AZ44" i="35"/>
  <c r="AZ44" i="37" s="1"/>
  <c r="AD44" i="35"/>
  <c r="AD44" i="37" s="1"/>
  <c r="AD43" i="35"/>
  <c r="AD43" i="37" s="1"/>
  <c r="AZ37" i="35"/>
  <c r="AZ37" i="37" s="1"/>
  <c r="AD37" i="35"/>
  <c r="AD37" i="37" s="1"/>
  <c r="AF36" i="35"/>
  <c r="AF36" i="37" s="1"/>
  <c r="AZ35" i="35"/>
  <c r="AZ35" i="37" s="1"/>
  <c r="AD35" i="35"/>
  <c r="AD35" i="37" s="1"/>
  <c r="AF34" i="35"/>
  <c r="AF34" i="37" s="1"/>
  <c r="AD33" i="34"/>
  <c r="AF28" i="35"/>
  <c r="AF28" i="37" s="1"/>
  <c r="AF27" i="35"/>
  <c r="AF27" i="37" s="1"/>
  <c r="AZ26" i="35"/>
  <c r="AZ26" i="37" s="1"/>
  <c r="AD26" i="35"/>
  <c r="AD26" i="37" s="1"/>
  <c r="AF25" i="35"/>
  <c r="AF25" i="37" s="1"/>
  <c r="AZ24" i="35"/>
  <c r="AZ24" i="37" s="1"/>
  <c r="AD24" i="35"/>
  <c r="AD24" i="37" s="1"/>
  <c r="AD23" i="35"/>
  <c r="AD23" i="37" s="1"/>
  <c r="AZ12" i="38"/>
  <c r="AX17" i="35"/>
  <c r="AX17" i="37" s="1"/>
  <c r="AT17" i="35"/>
  <c r="AT17" i="37" s="1"/>
  <c r="AP17" i="35"/>
  <c r="AP17" i="37" s="1"/>
  <c r="AD17" i="35"/>
  <c r="AD17" i="37" s="1"/>
  <c r="AX16" i="35"/>
  <c r="AX16" i="37" s="1"/>
  <c r="AT16" i="35"/>
  <c r="AT16" i="37" s="1"/>
  <c r="AP16" i="35"/>
  <c r="AP16" i="37" s="1"/>
  <c r="AD16" i="35"/>
  <c r="AD16" i="37" s="1"/>
  <c r="AX15" i="35"/>
  <c r="AX15" i="37" s="1"/>
  <c r="AE79" i="35"/>
  <c r="AE79" i="37" s="1"/>
  <c r="AE70" i="35"/>
  <c r="AE70" i="37" s="1"/>
  <c r="AE68" i="35"/>
  <c r="AE68" i="37" s="1"/>
  <c r="AE59" i="35"/>
  <c r="AE59" i="37" s="1"/>
  <c r="AE50" i="35"/>
  <c r="AE50" i="37" s="1"/>
  <c r="AE39" i="35"/>
  <c r="AE39" i="37" s="1"/>
  <c r="AE32" i="35"/>
  <c r="AE32" i="37" s="1"/>
  <c r="AE30" i="35"/>
  <c r="AE30" i="37" s="1"/>
  <c r="AE28" i="35"/>
  <c r="AE28" i="37" s="1"/>
  <c r="AE21" i="35"/>
  <c r="AE21" i="37" s="1"/>
  <c r="AY17" i="35"/>
  <c r="AY17" i="37" s="1"/>
  <c r="AU17" i="35"/>
  <c r="AU17" i="37" s="1"/>
  <c r="AQ17" i="35"/>
  <c r="AQ17" i="37" s="1"/>
  <c r="AE17" i="35"/>
  <c r="AE17" i="37" s="1"/>
  <c r="AW16" i="35"/>
  <c r="AW16" i="37" s="1"/>
  <c r="AS16" i="35"/>
  <c r="AS16" i="37" s="1"/>
  <c r="AO16" i="35"/>
  <c r="AO16" i="37" s="1"/>
  <c r="AY15" i="35"/>
  <c r="AY15" i="37" s="1"/>
  <c r="AU15" i="35"/>
  <c r="AU15" i="37" s="1"/>
  <c r="AQ15" i="35"/>
  <c r="AQ15" i="37" s="1"/>
  <c r="AE15" i="35"/>
  <c r="AE15" i="37" s="1"/>
  <c r="AW14" i="35"/>
  <c r="AW14" i="37" s="1"/>
  <c r="AS14" i="35"/>
  <c r="AS14" i="37" s="1"/>
  <c r="AO14" i="35"/>
  <c r="AO14" i="37" s="1"/>
  <c r="AY13" i="35"/>
  <c r="AY13" i="37" s="1"/>
  <c r="AQ13" i="35"/>
  <c r="AQ13" i="37" s="1"/>
  <c r="AX13" i="34"/>
  <c r="AX13" i="35"/>
  <c r="AX13" i="37" s="1"/>
  <c r="AP13" i="34"/>
  <c r="AP13" i="35"/>
  <c r="AP13" i="37" s="1"/>
  <c r="AD13" i="34"/>
  <c r="AX8" i="35"/>
  <c r="AX8" i="37" s="1"/>
  <c r="AP8" i="35"/>
  <c r="AP8" i="37" s="1"/>
  <c r="AH8" i="35"/>
  <c r="AH8" i="37" s="1"/>
  <c r="AE73" i="34"/>
  <c r="AE58"/>
  <c r="AE48"/>
  <c r="AE43"/>
  <c r="AW8"/>
  <c r="AW8" i="35"/>
  <c r="AW8" i="37" s="1"/>
  <c r="AO8" i="35"/>
  <c r="AO8" i="37" s="1"/>
  <c r="AG8" i="35"/>
  <c r="AG8" i="37" s="1"/>
  <c r="AW7" i="35"/>
  <c r="AW7" i="37" s="1"/>
  <c r="AS7" i="35"/>
  <c r="AS7" i="37" s="1"/>
  <c r="AO7" i="35"/>
  <c r="AO7" i="37" s="1"/>
  <c r="AK7" i="35"/>
  <c r="AK7" i="37" s="1"/>
  <c r="AG7" i="35"/>
  <c r="AG7" i="37" s="1"/>
  <c r="AY6" i="35"/>
  <c r="AY6" i="37" s="1"/>
  <c r="AU6" i="35"/>
  <c r="AU6" i="37" s="1"/>
  <c r="AQ6" i="35"/>
  <c r="AQ6" i="37" s="1"/>
  <c r="AM6" i="35"/>
  <c r="AM6" i="37" s="1"/>
  <c r="AI6" i="35"/>
  <c r="AI6" i="37" s="1"/>
  <c r="AE6" i="35"/>
  <c r="AE6" i="37" s="1"/>
  <c r="AW5" i="35"/>
  <c r="AW5" i="37" s="1"/>
  <c r="AS5" i="35"/>
  <c r="AS5" i="37" s="1"/>
  <c r="AO5" i="35"/>
  <c r="AO5" i="37" s="1"/>
  <c r="AK5" i="35"/>
  <c r="AK5" i="37" s="1"/>
  <c r="AG5" i="35"/>
  <c r="AG5" i="37" s="1"/>
  <c r="AY4" i="35"/>
  <c r="AY4" i="37" s="1"/>
  <c r="AU4" i="35"/>
  <c r="AU4" i="37" s="1"/>
  <c r="AQ4" i="35"/>
  <c r="AQ4" i="37" s="1"/>
  <c r="AM4" i="35"/>
  <c r="AM4" i="37" s="1"/>
  <c r="AI4" i="35"/>
  <c r="AI4" i="37" s="1"/>
  <c r="AE4" i="35"/>
  <c r="AE4" i="37" s="1"/>
  <c r="AI3" i="35"/>
  <c r="AE3"/>
  <c r="AF93" i="36"/>
  <c r="AF93" i="37" s="1"/>
  <c r="AF83" i="36"/>
  <c r="AF83" i="37" s="1"/>
  <c r="AF73" i="36"/>
  <c r="AF73" i="37" s="1"/>
  <c r="AD68" i="36"/>
  <c r="AD68" i="37" s="1"/>
  <c r="AZ58" i="36"/>
  <c r="AZ58" i="37" s="1"/>
  <c r="AF58" i="36"/>
  <c r="AF58" i="37" s="1"/>
  <c r="AZ48" i="36"/>
  <c r="AZ48" i="37" s="1"/>
  <c r="AF48" i="36"/>
  <c r="AF48" i="37" s="1"/>
  <c r="AZ43" i="36"/>
  <c r="AZ43" i="37" s="1"/>
  <c r="AF43" i="36"/>
  <c r="AF43" i="37" s="1"/>
  <c r="AE18" i="36"/>
  <c r="AM13" i="34"/>
  <c r="AK13"/>
  <c r="AI13"/>
  <c r="AG13"/>
  <c r="AY3" i="36"/>
  <c r="AQ3"/>
  <c r="AK3"/>
  <c r="AJ13" i="34"/>
  <c r="AX3" i="36"/>
  <c r="AR3"/>
  <c r="AJ3"/>
  <c r="AF105" i="33"/>
  <c r="O105" i="21"/>
  <c r="O4" i="38" s="1"/>
  <c r="P105" i="21"/>
  <c r="P4" i="38" s="1"/>
  <c r="Y105" i="21"/>
  <c r="Y4" i="38" s="1"/>
  <c r="AI105" i="21"/>
  <c r="AI4" i="38" s="1"/>
  <c r="AJ105" i="21"/>
  <c r="AJ4" i="38" s="1"/>
  <c r="AS105" i="21"/>
  <c r="AS4" i="38" s="1"/>
  <c r="E105" i="21"/>
  <c r="E4" i="38" s="1"/>
  <c r="S105" i="21"/>
  <c r="S4" i="38" s="1"/>
  <c r="AC105" i="21"/>
  <c r="AC4" i="38" s="1"/>
  <c r="AM105" i="21"/>
  <c r="AM4" i="38" s="1"/>
  <c r="AW105" i="21"/>
  <c r="AW4" i="38" s="1"/>
  <c r="K105" i="21"/>
  <c r="K4" i="38" s="1"/>
  <c r="AE32" i="49" l="1"/>
  <c r="AF10"/>
  <c r="AF32" s="1"/>
  <c r="AE38"/>
  <c r="AF16"/>
  <c r="AF38" s="1"/>
  <c r="U58" i="38"/>
  <c r="Y58"/>
  <c r="AS104" i="44"/>
  <c r="AT106"/>
  <c r="AK58"/>
  <c r="AK64" s="1"/>
  <c r="AG106"/>
  <c r="AG103" s="1"/>
  <c r="AW104"/>
  <c r="AH106"/>
  <c r="AP106"/>
  <c r="AX106"/>
  <c r="AZ58"/>
  <c r="AZ64" s="1"/>
  <c r="AG105"/>
  <c r="AO105"/>
  <c r="AW105"/>
  <c r="AJ105"/>
  <c r="AZ105"/>
  <c r="AM105"/>
  <c r="AU105"/>
  <c r="AI105" i="48"/>
  <c r="AM105"/>
  <c r="AQ105"/>
  <c r="AU105"/>
  <c r="AY105"/>
  <c r="AS100"/>
  <c r="AP100"/>
  <c r="AX100"/>
  <c r="AJ105"/>
  <c r="AN105"/>
  <c r="AR105"/>
  <c r="AV105"/>
  <c r="AZ105"/>
  <c r="AJ100" i="50"/>
  <c r="AR100"/>
  <c r="AZ100"/>
  <c r="AJ105"/>
  <c r="AN105"/>
  <c r="AR105"/>
  <c r="AV105"/>
  <c r="AZ105"/>
  <c r="AN100" i="48"/>
  <c r="AO100"/>
  <c r="AW100"/>
  <c r="AE38" i="51"/>
  <c r="AF16"/>
  <c r="AF38" s="1"/>
  <c r="AE14"/>
  <c r="AE36" s="1"/>
  <c r="AZ44" i="44"/>
  <c r="AZ214" s="1"/>
  <c r="AZ44" i="50"/>
  <c r="AZ214" s="1"/>
  <c r="AZ44" i="48"/>
  <c r="AZ214" s="1"/>
  <c r="AF44" i="44"/>
  <c r="AF214" s="1"/>
  <c r="AF44" i="50"/>
  <c r="AF214" s="1"/>
  <c r="AF44" i="48"/>
  <c r="AF214" s="1"/>
  <c r="AF45" i="44"/>
  <c r="AF45" i="50"/>
  <c r="AF45" i="48"/>
  <c r="AF47" i="44"/>
  <c r="AF47" i="50"/>
  <c r="AF47" i="48"/>
  <c r="AF53" i="44"/>
  <c r="AF53" i="50"/>
  <c r="AF53" i="48"/>
  <c r="AF54" i="44"/>
  <c r="AF54" i="50"/>
  <c r="AF54" i="48"/>
  <c r="AZ53" i="44"/>
  <c r="AZ53" i="50"/>
  <c r="AZ53" i="48"/>
  <c r="AZ46" i="44"/>
  <c r="AZ46" i="50"/>
  <c r="AZ46" i="48"/>
  <c r="AZ55" i="44"/>
  <c r="AZ232" s="1"/>
  <c r="AZ55" i="50"/>
  <c r="AZ232" s="1"/>
  <c r="AZ238" s="1"/>
  <c r="AZ55" i="48"/>
  <c r="AZ232" s="1"/>
  <c r="AZ238" s="1"/>
  <c r="AZ48" i="44"/>
  <c r="AZ231" s="1"/>
  <c r="AZ48" i="50"/>
  <c r="AZ231" s="1"/>
  <c r="AZ48" i="48"/>
  <c r="AZ231" s="1"/>
  <c r="AK56" i="38"/>
  <c r="AK53"/>
  <c r="AO56"/>
  <c r="AO58" s="1"/>
  <c r="AO53"/>
  <c r="AS56"/>
  <c r="AS58" s="1"/>
  <c r="AS53"/>
  <c r="Q57"/>
  <c r="Q58" s="1"/>
  <c r="Q52"/>
  <c r="AE29" i="49"/>
  <c r="AE6"/>
  <c r="AF7"/>
  <c r="AG126" i="50"/>
  <c r="AG119"/>
  <c r="AG125" s="1"/>
  <c r="AK104" i="48"/>
  <c r="AK106"/>
  <c r="AO126" i="50"/>
  <c r="AO119"/>
  <c r="AO125" s="1"/>
  <c r="AS104" i="48"/>
  <c r="AS106"/>
  <c r="AS103" s="1"/>
  <c r="AS119"/>
  <c r="AS125" s="1"/>
  <c r="AS126"/>
  <c r="AW126" i="50"/>
  <c r="AW119"/>
  <c r="AW125" s="1"/>
  <c r="AH119" i="48"/>
  <c r="AH125" s="1"/>
  <c r="AH126"/>
  <c r="AP104"/>
  <c r="AP106"/>
  <c r="AP103" s="1"/>
  <c r="AP119"/>
  <c r="AP125" s="1"/>
  <c r="AP126"/>
  <c r="AX104"/>
  <c r="AX106"/>
  <c r="AX103" s="1"/>
  <c r="AX119"/>
  <c r="AX125" s="1"/>
  <c r="AX126"/>
  <c r="AB51" i="38"/>
  <c r="AB33"/>
  <c r="AF28" i="51"/>
  <c r="AF5"/>
  <c r="AI104" i="48"/>
  <c r="AI106"/>
  <c r="AI103" s="1"/>
  <c r="AQ106"/>
  <c r="AQ104"/>
  <c r="AY106"/>
  <c r="AY104"/>
  <c r="AJ106" i="50"/>
  <c r="AJ103" s="1"/>
  <c r="AJ104"/>
  <c r="AN104" i="48"/>
  <c r="AN106"/>
  <c r="AN103" s="1"/>
  <c r="AN126"/>
  <c r="AN119"/>
  <c r="AN125" s="1"/>
  <c r="AR106" i="50"/>
  <c r="AR103" s="1"/>
  <c r="AR104"/>
  <c r="AV119" i="48"/>
  <c r="AV125" s="1"/>
  <c r="AV126"/>
  <c r="AZ106" i="50"/>
  <c r="AZ103" s="1"/>
  <c r="AZ104"/>
  <c r="AK52" i="38"/>
  <c r="AK57"/>
  <c r="T56"/>
  <c r="T53"/>
  <c r="AB56"/>
  <c r="AB58" s="1"/>
  <c r="AB53"/>
  <c r="AC53"/>
  <c r="AL56"/>
  <c r="AL53"/>
  <c r="AT56"/>
  <c r="AT53"/>
  <c r="AF57"/>
  <c r="AF52"/>
  <c r="AG104" i="48"/>
  <c r="AG106"/>
  <c r="AG103" s="1"/>
  <c r="AK119" i="50"/>
  <c r="AK125" s="1"/>
  <c r="AK126"/>
  <c r="AO104" i="48"/>
  <c r="AO106"/>
  <c r="AO103" s="1"/>
  <c r="AO126"/>
  <c r="AO119"/>
  <c r="AO125" s="1"/>
  <c r="AS119" i="50"/>
  <c r="AS125" s="1"/>
  <c r="AS126"/>
  <c r="AW104" i="48"/>
  <c r="AW106"/>
  <c r="AW103" s="1"/>
  <c r="AW126"/>
  <c r="AW119"/>
  <c r="AW125" s="1"/>
  <c r="AL126"/>
  <c r="AL119"/>
  <c r="AL125" s="1"/>
  <c r="AT126"/>
  <c r="AT119"/>
  <c r="AT125" s="1"/>
  <c r="AE5" i="51"/>
  <c r="AE28"/>
  <c r="AI104" i="50"/>
  <c r="AI106"/>
  <c r="AI119"/>
  <c r="AI125" s="1"/>
  <c r="AI126"/>
  <c r="AM126" i="48"/>
  <c r="AM119"/>
  <c r="AM125" s="1"/>
  <c r="AQ104" i="50"/>
  <c r="AQ106"/>
  <c r="AQ119"/>
  <c r="AQ125" s="1"/>
  <c r="AQ126"/>
  <c r="AU126" i="48"/>
  <c r="AU119"/>
  <c r="AU125" s="1"/>
  <c r="AY104" i="50"/>
  <c r="AY106"/>
  <c r="AY119"/>
  <c r="AY125" s="1"/>
  <c r="AY126"/>
  <c r="AN119"/>
  <c r="AN125" s="1"/>
  <c r="AN126"/>
  <c r="AR104" i="48"/>
  <c r="AR106"/>
  <c r="AV119" i="50"/>
  <c r="AV125" s="1"/>
  <c r="AV126"/>
  <c r="AZ106" i="48"/>
  <c r="AZ104"/>
  <c r="AF37" i="51"/>
  <c r="AF14"/>
  <c r="AF36" s="1"/>
  <c r="AF105" i="34"/>
  <c r="AG105" i="50"/>
  <c r="AK105"/>
  <c r="AO105"/>
  <c r="AS105"/>
  <c r="AW105"/>
  <c r="AH105"/>
  <c r="AL105"/>
  <c r="AP105"/>
  <c r="AT105"/>
  <c r="AX105"/>
  <c r="AQ100" i="48"/>
  <c r="AY100"/>
  <c r="AF119"/>
  <c r="AV100"/>
  <c r="AL58" i="38"/>
  <c r="AF14" i="49"/>
  <c r="AF36" s="1"/>
  <c r="AG105" i="48"/>
  <c r="AK100"/>
  <c r="AK105"/>
  <c r="AO105"/>
  <c r="AS105"/>
  <c r="AW105"/>
  <c r="AH100" i="50"/>
  <c r="AP100"/>
  <c r="AX100"/>
  <c r="AA58" i="38"/>
  <c r="AH105" i="48"/>
  <c r="AL105"/>
  <c r="AP105"/>
  <c r="AT105"/>
  <c r="AX105"/>
  <c r="AF58" i="38"/>
  <c r="AF119" i="50"/>
  <c r="AJ100" i="48"/>
  <c r="AN100" i="50"/>
  <c r="AV100"/>
  <c r="L58" i="38"/>
  <c r="V58"/>
  <c r="AJ58"/>
  <c r="T58"/>
  <c r="Z58"/>
  <c r="AD30"/>
  <c r="AD48"/>
  <c r="AZ43" i="44"/>
  <c r="AZ43" i="50"/>
  <c r="AZ43" i="48"/>
  <c r="AF43" i="44"/>
  <c r="AF43" i="50"/>
  <c r="AF43" i="48"/>
  <c r="AF51" i="44"/>
  <c r="AF215" s="1"/>
  <c r="AF51" i="50"/>
  <c r="AF215" s="1"/>
  <c r="AF51" i="48"/>
  <c r="AF215" s="1"/>
  <c r="AZ51" i="44"/>
  <c r="AZ51" i="50"/>
  <c r="AZ215" s="1"/>
  <c r="AZ221" s="1"/>
  <c r="AZ51" i="48"/>
  <c r="AZ215" s="1"/>
  <c r="AZ221" s="1"/>
  <c r="AF50" i="44"/>
  <c r="AF50" i="50"/>
  <c r="AF50" i="48"/>
  <c r="AZ50" i="44"/>
  <c r="AZ50" i="50"/>
  <c r="AZ50" i="48"/>
  <c r="AF46" i="44"/>
  <c r="AF46" i="50"/>
  <c r="AF46" i="48"/>
  <c r="AF48" i="44"/>
  <c r="AF231" s="1"/>
  <c r="AF48" i="50"/>
  <c r="AF231" s="1"/>
  <c r="AF48" i="48"/>
  <c r="AF231" s="1"/>
  <c r="AF52" i="44"/>
  <c r="AF52" i="50"/>
  <c r="AF52" i="48"/>
  <c r="AF55" i="44"/>
  <c r="AF232" s="1"/>
  <c r="AF55" i="50"/>
  <c r="AF232" s="1"/>
  <c r="AF55" i="48"/>
  <c r="AF232" s="1"/>
  <c r="AZ52" i="44"/>
  <c r="AZ52" i="50"/>
  <c r="AZ52" i="48"/>
  <c r="AZ45" i="44"/>
  <c r="AZ45" i="50"/>
  <c r="AZ45" i="48"/>
  <c r="AZ54" i="44"/>
  <c r="AZ54" i="50"/>
  <c r="AZ54" i="48"/>
  <c r="AZ47" i="44"/>
  <c r="AZ47" i="50"/>
  <c r="AZ47" i="48"/>
  <c r="AG2" i="51"/>
  <c r="AG2" i="49"/>
  <c r="AI56" i="38"/>
  <c r="AI53"/>
  <c r="AM56"/>
  <c r="AM58" s="1"/>
  <c r="AM53"/>
  <c r="AQ56"/>
  <c r="AQ58" s="1"/>
  <c r="AQ53"/>
  <c r="AU56"/>
  <c r="AU58" s="1"/>
  <c r="AU53"/>
  <c r="AE30" i="49"/>
  <c r="AF8"/>
  <c r="AF30" s="1"/>
  <c r="AG106" i="50"/>
  <c r="AG104"/>
  <c r="AK119" i="48"/>
  <c r="AK125" s="1"/>
  <c r="AK126"/>
  <c r="AO106" i="50"/>
  <c r="AO104"/>
  <c r="AW106"/>
  <c r="AW104"/>
  <c r="AH104" i="48"/>
  <c r="AH106"/>
  <c r="AH103" s="1"/>
  <c r="AL104" i="50"/>
  <c r="AL106"/>
  <c r="AL103" s="1"/>
  <c r="AL126"/>
  <c r="AL119"/>
  <c r="AL125" s="1"/>
  <c r="AT104"/>
  <c r="AT106"/>
  <c r="AT103" s="1"/>
  <c r="AT126"/>
  <c r="AT119"/>
  <c r="AT125" s="1"/>
  <c r="AC51" i="38"/>
  <c r="AC33"/>
  <c r="AI119" i="48"/>
  <c r="AI125" s="1"/>
  <c r="AI126"/>
  <c r="AM104" i="50"/>
  <c r="AM106"/>
  <c r="AM103" s="1"/>
  <c r="AM126"/>
  <c r="AM119"/>
  <c r="AM125" s="1"/>
  <c r="AQ119" i="48"/>
  <c r="AQ125" s="1"/>
  <c r="AQ126"/>
  <c r="AU104" i="50"/>
  <c r="AU106"/>
  <c r="AU103" s="1"/>
  <c r="AU126"/>
  <c r="AU119"/>
  <c r="AU125" s="1"/>
  <c r="AY119" i="48"/>
  <c r="AY125" s="1"/>
  <c r="AY126"/>
  <c r="AJ126" i="50"/>
  <c r="AJ119"/>
  <c r="AJ125" s="1"/>
  <c r="AR126"/>
  <c r="AR119"/>
  <c r="AR125" s="1"/>
  <c r="AV106" i="48"/>
  <c r="AV103" s="1"/>
  <c r="AV104"/>
  <c r="AZ126" i="50"/>
  <c r="AZ119"/>
  <c r="AZ125" s="1"/>
  <c r="P56" i="38"/>
  <c r="P58" s="1"/>
  <c r="P53"/>
  <c r="X56"/>
  <c r="X58" s="1"/>
  <c r="X53"/>
  <c r="AH56"/>
  <c r="AH53"/>
  <c r="AP56"/>
  <c r="AP53"/>
  <c r="AX56"/>
  <c r="AX53"/>
  <c r="AE32" i="51"/>
  <c r="AF10"/>
  <c r="AF32" s="1"/>
  <c r="AI52" i="38"/>
  <c r="AI57"/>
  <c r="AG126" i="48"/>
  <c r="AG119"/>
  <c r="AG125" s="1"/>
  <c r="AK106" i="50"/>
  <c r="AK104"/>
  <c r="AS106"/>
  <c r="AS104"/>
  <c r="AH104"/>
  <c r="AH106"/>
  <c r="AH103" s="1"/>
  <c r="AH119"/>
  <c r="AH125" s="1"/>
  <c r="AH126"/>
  <c r="AL104" i="48"/>
  <c r="AL106"/>
  <c r="AL103" s="1"/>
  <c r="AP104" i="50"/>
  <c r="AP106"/>
  <c r="AP103" s="1"/>
  <c r="AP119"/>
  <c r="AP125" s="1"/>
  <c r="AP126"/>
  <c r="AT104" i="48"/>
  <c r="AT106"/>
  <c r="AT103" s="1"/>
  <c r="AX104" i="50"/>
  <c r="AX106"/>
  <c r="AX103" s="1"/>
  <c r="AX119"/>
  <c r="AX125" s="1"/>
  <c r="AX126"/>
  <c r="AD5" i="51"/>
  <c r="AD28"/>
  <c r="AM104" i="48"/>
  <c r="AM106"/>
  <c r="AM103" s="1"/>
  <c r="AU106"/>
  <c r="AU104"/>
  <c r="AJ104"/>
  <c r="AJ106"/>
  <c r="AJ103" s="1"/>
  <c r="AJ126"/>
  <c r="AJ119"/>
  <c r="AJ125" s="1"/>
  <c r="AN106" i="50"/>
  <c r="AN103" s="1"/>
  <c r="AN104"/>
  <c r="AR126" i="48"/>
  <c r="AR119"/>
  <c r="AR125" s="1"/>
  <c r="AV106" i="50"/>
  <c r="AV103" s="1"/>
  <c r="AV104"/>
  <c r="AZ126" i="48"/>
  <c r="AZ119"/>
  <c r="AZ125" s="1"/>
  <c r="AD5" i="49"/>
  <c r="AD28"/>
  <c r="AG100" i="50"/>
  <c r="AO100"/>
  <c r="AW100"/>
  <c r="AF100" i="48"/>
  <c r="AH58" i="38"/>
  <c r="AP58"/>
  <c r="AT58"/>
  <c r="AX58"/>
  <c r="R52"/>
  <c r="AI105" i="50"/>
  <c r="AM105"/>
  <c r="AQ105"/>
  <c r="AU105"/>
  <c r="AY105"/>
  <c r="AK100"/>
  <c r="AS100"/>
  <c r="M58" i="38"/>
  <c r="AG58"/>
  <c r="AW58"/>
  <c r="AI100" i="50"/>
  <c r="AQ100"/>
  <c r="AU100" i="48"/>
  <c r="AY100" i="50"/>
  <c r="AJ53" i="38"/>
  <c r="AN53"/>
  <c r="AR53"/>
  <c r="AV53"/>
  <c r="AF100" i="50"/>
  <c r="AR100" i="48"/>
  <c r="AZ100"/>
  <c r="AJ52" i="38"/>
  <c r="AN58"/>
  <c r="AR58"/>
  <c r="AV58"/>
  <c r="AZ58"/>
  <c r="AZ215" i="44"/>
  <c r="AZ221" s="1"/>
  <c r="AZ77" i="45" s="1"/>
  <c r="AX103" i="44"/>
  <c r="AP100"/>
  <c r="AP103" s="1"/>
  <c r="AE33" i="38"/>
  <c r="AE30"/>
  <c r="AE48"/>
  <c r="AF30"/>
  <c r="AF48"/>
  <c r="AH2" i="21"/>
  <c r="AG2" i="45"/>
  <c r="AG2" i="11"/>
  <c r="AG2" i="9"/>
  <c r="AG2" i="40"/>
  <c r="AG2" i="38"/>
  <c r="AG2" i="37"/>
  <c r="AG2" i="31"/>
  <c r="AG2" i="33"/>
  <c r="AG2" i="34"/>
  <c r="AG2" i="26"/>
  <c r="AG2" i="28"/>
  <c r="AG2" i="41"/>
  <c r="AG2" i="36"/>
  <c r="AG2" i="35"/>
  <c r="AG2" i="32"/>
  <c r="AG2" i="30"/>
  <c r="AG2" i="27"/>
  <c r="AG2" i="25"/>
  <c r="AG2" i="24"/>
  <c r="AN100" i="44"/>
  <c r="T3" i="2"/>
  <c r="N202"/>
  <c r="AZ237" i="44"/>
  <c r="AZ238"/>
  <c r="AZ78" i="45" s="1"/>
  <c r="AF230" i="44"/>
  <c r="AH100"/>
  <c r="AH103" s="1"/>
  <c r="AF21" i="38"/>
  <c r="AF213" i="44"/>
  <c r="AL100"/>
  <c r="AL103" s="1"/>
  <c r="AJ100"/>
  <c r="AZ100"/>
  <c r="AT100"/>
  <c r="AT103" s="1"/>
  <c r="AR100"/>
  <c r="AM106"/>
  <c r="AM103" s="1"/>
  <c r="AM104"/>
  <c r="AJ104"/>
  <c r="AJ106"/>
  <c r="AZ104"/>
  <c r="AZ106"/>
  <c r="AZ220"/>
  <c r="AI106"/>
  <c r="AI103" s="1"/>
  <c r="AI104"/>
  <c r="AY106"/>
  <c r="AY103" s="1"/>
  <c r="AY104"/>
  <c r="AV104"/>
  <c r="AV106"/>
  <c r="AV103" s="1"/>
  <c r="AU106"/>
  <c r="AU103" s="1"/>
  <c r="AU104"/>
  <c r="AR104"/>
  <c r="AR106"/>
  <c r="AQ106"/>
  <c r="AQ103" s="1"/>
  <c r="AQ104"/>
  <c r="AN104"/>
  <c r="AN106"/>
  <c r="AE31" i="41"/>
  <c r="AF9"/>
  <c r="AF31" s="1"/>
  <c r="AE19" i="38"/>
  <c r="AE40" s="1"/>
  <c r="AF15" i="41"/>
  <c r="AE37"/>
  <c r="AE14"/>
  <c r="AE36" s="1"/>
  <c r="AE32"/>
  <c r="AF10"/>
  <c r="AF32" s="1"/>
  <c r="AD5"/>
  <c r="AD28"/>
  <c r="AF7"/>
  <c r="AE6"/>
  <c r="AE29"/>
  <c r="AD105" i="36"/>
  <c r="AJ3" i="37"/>
  <c r="AR3"/>
  <c r="AX3"/>
  <c r="AE17" i="38"/>
  <c r="AE38" s="1"/>
  <c r="AE18" i="37"/>
  <c r="AE15" i="38" s="1"/>
  <c r="AZ30"/>
  <c r="AZ21"/>
  <c r="AZ105" i="35"/>
  <c r="AE16" i="38"/>
  <c r="AE37" s="1"/>
  <c r="AD16"/>
  <c r="AD37" s="1"/>
  <c r="AD21"/>
  <c r="AZ17"/>
  <c r="AZ38" s="1"/>
  <c r="AE105" i="36"/>
  <c r="AF17" i="38"/>
  <c r="AF38" s="1"/>
  <c r="AK3" i="37"/>
  <c r="AQ3"/>
  <c r="AY3"/>
  <c r="AH3"/>
  <c r="AP3"/>
  <c r="AZ105" i="36"/>
  <c r="AZ3" i="37"/>
  <c r="AI3"/>
  <c r="AS3"/>
  <c r="AD18"/>
  <c r="AD15" i="38" s="1"/>
  <c r="AD17"/>
  <c r="AD38" s="1"/>
  <c r="AE105" i="35"/>
  <c r="AF105"/>
  <c r="AF16" i="38"/>
  <c r="AF37" s="1"/>
  <c r="AE105" i="34"/>
  <c r="AD105"/>
  <c r="AD105" i="35"/>
  <c r="AZ16" i="38"/>
  <c r="AZ37" s="1"/>
  <c r="AF105" i="36"/>
  <c r="AG3" i="37"/>
  <c r="AM3"/>
  <c r="AU3"/>
  <c r="AZ18" i="38"/>
  <c r="AT3" i="37"/>
  <c r="AZ18"/>
  <c r="AZ15" i="38" s="1"/>
  <c r="AE3" i="37"/>
  <c r="AO3"/>
  <c r="AF18"/>
  <c r="AF15" i="38" s="1"/>
  <c r="AZ105" i="34"/>
  <c r="AE18" i="38"/>
  <c r="AD18"/>
  <c r="AF18"/>
  <c r="F105" i="21"/>
  <c r="F4" i="38" s="1"/>
  <c r="AX105" i="21"/>
  <c r="AX4" i="38" s="1"/>
  <c r="AD105" i="21"/>
  <c r="AD4" i="38" s="1"/>
  <c r="AE105" i="21"/>
  <c r="AE4" i="38" s="1"/>
  <c r="AN105" i="21"/>
  <c r="AN4" i="38" s="1"/>
  <c r="T105" i="21"/>
  <c r="T4" i="38" s="1"/>
  <c r="U105" i="21"/>
  <c r="U4" i="38" s="1"/>
  <c r="AT105" i="21"/>
  <c r="AT4" i="38" s="1"/>
  <c r="Z105" i="21"/>
  <c r="Z4" i="38" s="1"/>
  <c r="AD39" l="1"/>
  <c r="AD50"/>
  <c r="AD33"/>
  <c r="AD51"/>
  <c r="AD27" i="49"/>
  <c r="AD11"/>
  <c r="AD27" i="51"/>
  <c r="AD11"/>
  <c r="AE27"/>
  <c r="AE11"/>
  <c r="AF27"/>
  <c r="AF11"/>
  <c r="AF29" i="49"/>
  <c r="AF6"/>
  <c r="AZ230" i="50"/>
  <c r="AZ237"/>
  <c r="AZ236" s="1"/>
  <c r="AZ213" i="48"/>
  <c r="AZ220"/>
  <c r="AZ219" s="1"/>
  <c r="AU103"/>
  <c r="AS103" i="50"/>
  <c r="AK103"/>
  <c r="AW103"/>
  <c r="AO103"/>
  <c r="AG103"/>
  <c r="AI58" i="38"/>
  <c r="AF230" i="50"/>
  <c r="AZ103" i="48"/>
  <c r="AK103"/>
  <c r="AK58" i="38"/>
  <c r="AF213" i="50"/>
  <c r="AD49" i="38"/>
  <c r="AD6" i="40"/>
  <c r="AH2" i="51"/>
  <c r="AH2" i="49"/>
  <c r="AE5"/>
  <c r="AE28"/>
  <c r="AZ230" i="48"/>
  <c r="AZ237"/>
  <c r="AZ236" s="1"/>
  <c r="AZ213" i="50"/>
  <c r="AZ220"/>
  <c r="AZ219" s="1"/>
  <c r="AF230" i="48"/>
  <c r="AR103"/>
  <c r="AY103" i="50"/>
  <c r="AQ103"/>
  <c r="AI103"/>
  <c r="AY103" i="48"/>
  <c r="AQ103"/>
  <c r="AF213"/>
  <c r="AZ213" i="44"/>
  <c r="AZ103"/>
  <c r="AR103"/>
  <c r="AE39" i="38"/>
  <c r="AE50"/>
  <c r="AF6" i="40"/>
  <c r="AF49" i="38"/>
  <c r="AZ6" i="40"/>
  <c r="AZ39" i="38"/>
  <c r="AZ33"/>
  <c r="AE6" i="40"/>
  <c r="AE49" i="38"/>
  <c r="AF39"/>
  <c r="AF50"/>
  <c r="AF33"/>
  <c r="AF51"/>
  <c r="AE51"/>
  <c r="AI2" i="21"/>
  <c r="AH2" i="9"/>
  <c r="AH2" i="45"/>
  <c r="AH2" i="11"/>
  <c r="AH2" i="41"/>
  <c r="AH2" i="36"/>
  <c r="AH2" i="35"/>
  <c r="AH2" i="31"/>
  <c r="AH2" i="33"/>
  <c r="AH2" i="27"/>
  <c r="AH2" i="25"/>
  <c r="AH2" i="24"/>
  <c r="AH2" i="40"/>
  <c r="AH2" i="38"/>
  <c r="AH2" i="37"/>
  <c r="AH2" i="32"/>
  <c r="AH2" i="34"/>
  <c r="AH2" i="30"/>
  <c r="AH2" i="26"/>
  <c r="AH2" i="28"/>
  <c r="AN103" i="44"/>
  <c r="Z3" i="2"/>
  <c r="T202"/>
  <c r="AZ230" i="44"/>
  <c r="AZ236"/>
  <c r="AZ69" i="45"/>
  <c r="AZ219" i="44"/>
  <c r="AZ68" i="45"/>
  <c r="AJ103" i="44"/>
  <c r="AE105" i="37"/>
  <c r="AD105"/>
  <c r="E41" i="39"/>
  <c r="AE28" i="41"/>
  <c r="AE5"/>
  <c r="E42" i="39"/>
  <c r="AF37" i="41"/>
  <c r="AF14"/>
  <c r="AF36" s="1"/>
  <c r="E46" i="39" s="1"/>
  <c r="AF29" i="41"/>
  <c r="AF6"/>
  <c r="AD11"/>
  <c r="AD27"/>
  <c r="AF27" i="38"/>
  <c r="AF12" i="40" s="1"/>
  <c r="AF28" i="38"/>
  <c r="AF36"/>
  <c r="AD28"/>
  <c r="AD27"/>
  <c r="AD12" i="40" s="1"/>
  <c r="AD36" i="38"/>
  <c r="AE28"/>
  <c r="AE27"/>
  <c r="AE12" i="40" s="1"/>
  <c r="AE36" i="38"/>
  <c r="AZ28"/>
  <c r="AZ27"/>
  <c r="AZ12" i="40" s="1"/>
  <c r="AZ36" i="38"/>
  <c r="AZ105" i="37"/>
  <c r="AF105"/>
  <c r="AO105" i="21"/>
  <c r="AO4" i="38" s="1"/>
  <c r="AY105" i="21"/>
  <c r="AY4" i="38" s="1"/>
  <c r="AZ105" i="9"/>
  <c r="AZ5" i="38" s="1"/>
  <c r="AU105" i="9"/>
  <c r="AU5" i="38" s="1"/>
  <c r="AP105" i="9"/>
  <c r="AP5" i="38" s="1"/>
  <c r="AK105" i="9"/>
  <c r="AK5" i="38" s="1"/>
  <c r="AF105" i="9"/>
  <c r="AF5" i="38" s="1"/>
  <c r="AA105" i="9"/>
  <c r="AA5" i="38" s="1"/>
  <c r="V105" i="9"/>
  <c r="V5" i="38" s="1"/>
  <c r="Q105" i="9"/>
  <c r="Q5" i="38" s="1"/>
  <c r="L105" i="9"/>
  <c r="L5" i="38" s="1"/>
  <c r="G105" i="9"/>
  <c r="G5" i="38" s="1"/>
  <c r="B105" i="9"/>
  <c r="B5" i="38" s="1"/>
  <c r="AZ204" i="2"/>
  <c r="BF221"/>
  <c r="BJ225"/>
  <c r="AX225"/>
  <c r="BF223"/>
  <c r="H224"/>
  <c r="I224"/>
  <c r="N224"/>
  <c r="O224"/>
  <c r="T224"/>
  <c r="U224"/>
  <c r="Z224"/>
  <c r="AA224"/>
  <c r="AF224"/>
  <c r="AG224"/>
  <c r="AL224"/>
  <c r="AM224"/>
  <c r="AR224"/>
  <c r="AS224"/>
  <c r="AX224"/>
  <c r="AY224"/>
  <c r="BD224"/>
  <c r="BE224"/>
  <c r="BJ224"/>
  <c r="BK224"/>
  <c r="BP224"/>
  <c r="BQ224"/>
  <c r="BV224"/>
  <c r="BX224" s="1"/>
  <c r="BW224"/>
  <c r="CB224"/>
  <c r="CC224"/>
  <c r="CH224"/>
  <c r="CI224"/>
  <c r="N225"/>
  <c r="AS225"/>
  <c r="BW225"/>
  <c r="CJ222"/>
  <c r="BX220"/>
  <c r="AZ220"/>
  <c r="J219"/>
  <c r="AN218"/>
  <c r="D218"/>
  <c r="BR217"/>
  <c r="BF217"/>
  <c r="AT217"/>
  <c r="AN216"/>
  <c r="AH215"/>
  <c r="V213"/>
  <c r="AN206"/>
  <c r="AT205"/>
  <c r="J205"/>
  <c r="CJ204"/>
  <c r="BX204"/>
  <c r="BL204"/>
  <c r="AB214"/>
  <c r="BR213"/>
  <c r="AT213"/>
  <c r="AH213"/>
  <c r="AH219"/>
  <c r="V219"/>
  <c r="CD215"/>
  <c r="BF215"/>
  <c r="AT215"/>
  <c r="AN210"/>
  <c r="CJ206"/>
  <c r="BL206"/>
  <c r="AZ206"/>
  <c r="U225"/>
  <c r="CC225"/>
  <c r="AL225"/>
  <c r="B225"/>
  <c r="CH225"/>
  <c r="AR225"/>
  <c r="Z225"/>
  <c r="T225"/>
  <c r="AY225"/>
  <c r="CD223"/>
  <c r="BK225"/>
  <c r="BD225"/>
  <c r="AF225"/>
  <c r="P222"/>
  <c r="CD221"/>
  <c r="BR221"/>
  <c r="D220"/>
  <c r="CD219"/>
  <c r="BL218"/>
  <c r="AZ218"/>
  <c r="CJ216"/>
  <c r="BL216"/>
  <c r="AZ216"/>
  <c r="BX214"/>
  <c r="AZ214"/>
  <c r="AN214"/>
  <c r="BL212"/>
  <c r="AZ212"/>
  <c r="AN212"/>
  <c r="AB212"/>
  <c r="P212"/>
  <c r="D212"/>
  <c r="CD211"/>
  <c r="BR211"/>
  <c r="BF211"/>
  <c r="AT211"/>
  <c r="AH211"/>
  <c r="V211"/>
  <c r="J211"/>
  <c r="CJ210"/>
  <c r="BX210"/>
  <c r="BL210"/>
  <c r="AZ210"/>
  <c r="CB225"/>
  <c r="BV225"/>
  <c r="BP225"/>
  <c r="CD205"/>
  <c r="BR205"/>
  <c r="BF205"/>
  <c r="D204"/>
  <c r="AG225"/>
  <c r="I225"/>
  <c r="AN224"/>
  <c r="AB224"/>
  <c r="V224"/>
  <c r="AM225"/>
  <c r="AH223"/>
  <c r="V223"/>
  <c r="O225"/>
  <c r="H225"/>
  <c r="AN222"/>
  <c r="AB222"/>
  <c r="AH221"/>
  <c r="V221"/>
  <c r="AB220"/>
  <c r="P220"/>
  <c r="BF219"/>
  <c r="AT219"/>
  <c r="BX218"/>
  <c r="AB218"/>
  <c r="P218"/>
  <c r="V217"/>
  <c r="J217"/>
  <c r="P216"/>
  <c r="D216"/>
  <c r="J215"/>
  <c r="CJ214"/>
  <c r="D214"/>
  <c r="CD213"/>
  <c r="J213"/>
  <c r="CJ212"/>
  <c r="BX212"/>
  <c r="AB210"/>
  <c r="P210"/>
  <c r="D210"/>
  <c r="CD209"/>
  <c r="BR209"/>
  <c r="BF209"/>
  <c r="AT209"/>
  <c r="AH209"/>
  <c r="V209"/>
  <c r="J209"/>
  <c r="CJ208"/>
  <c r="BX208"/>
  <c r="BL208"/>
  <c r="AZ208"/>
  <c r="AN208"/>
  <c r="AB208"/>
  <c r="P208"/>
  <c r="D208"/>
  <c r="CD207"/>
  <c r="BR207"/>
  <c r="BF207"/>
  <c r="AT207"/>
  <c r="AH207"/>
  <c r="V207"/>
  <c r="J207"/>
  <c r="P206"/>
  <c r="D206"/>
  <c r="AH205"/>
  <c r="V205"/>
  <c r="AB204"/>
  <c r="P204"/>
  <c r="BX206"/>
  <c r="AB206"/>
  <c r="AN204"/>
  <c r="AZ224"/>
  <c r="AT224"/>
  <c r="D224"/>
  <c r="AT223"/>
  <c r="AZ222"/>
  <c r="D222"/>
  <c r="AT221"/>
  <c r="CJ220"/>
  <c r="AN220"/>
  <c r="CJ218"/>
  <c r="CD217"/>
  <c r="AH217"/>
  <c r="BX216"/>
  <c r="AB216"/>
  <c r="BR215"/>
  <c r="V215"/>
  <c r="BL214"/>
  <c r="P214"/>
  <c r="BF213"/>
  <c r="CJ224"/>
  <c r="BF224"/>
  <c r="AH224"/>
  <c r="J224"/>
  <c r="BX223"/>
  <c r="AZ223"/>
  <c r="AB223"/>
  <c r="D223"/>
  <c r="BR222"/>
  <c r="AT222"/>
  <c r="V222"/>
  <c r="CJ221"/>
  <c r="BL221"/>
  <c r="AN221"/>
  <c r="P221"/>
  <c r="CD220"/>
  <c r="BF220"/>
  <c r="AH220"/>
  <c r="J220"/>
  <c r="BX219"/>
  <c r="AZ219"/>
  <c r="AB219"/>
  <c r="D219"/>
  <c r="BR218"/>
  <c r="AT218"/>
  <c r="V218"/>
  <c r="CJ217"/>
  <c r="BL217"/>
  <c r="AN217"/>
  <c r="P217"/>
  <c r="CD216"/>
  <c r="BF216"/>
  <c r="AH216"/>
  <c r="J216"/>
  <c r="BX215"/>
  <c r="AZ215"/>
  <c r="AB215"/>
  <c r="D215"/>
  <c r="BR214"/>
  <c r="AT214"/>
  <c r="V214"/>
  <c r="CJ213"/>
  <c r="BL213"/>
  <c r="AN213"/>
  <c r="P213"/>
  <c r="CD212"/>
  <c r="BF212"/>
  <c r="AH212"/>
  <c r="J212"/>
  <c r="BX211"/>
  <c r="AZ211"/>
  <c r="AB211"/>
  <c r="D211"/>
  <c r="BR210"/>
  <c r="CJ223"/>
  <c r="BL223"/>
  <c r="AN223"/>
  <c r="P223"/>
  <c r="CD222"/>
  <c r="BF222"/>
  <c r="AH222"/>
  <c r="J222"/>
  <c r="BX221"/>
  <c r="AZ221"/>
  <c r="AB221"/>
  <c r="D221"/>
  <c r="BR220"/>
  <c r="AT220"/>
  <c r="V220"/>
  <c r="CJ219"/>
  <c r="BL219"/>
  <c r="AN219"/>
  <c r="P219"/>
  <c r="CD218"/>
  <c r="BF218"/>
  <c r="AH218"/>
  <c r="J218"/>
  <c r="BX217"/>
  <c r="AZ217"/>
  <c r="AB217"/>
  <c r="D217"/>
  <c r="BR216"/>
  <c r="AT216"/>
  <c r="V216"/>
  <c r="CJ215"/>
  <c r="BL215"/>
  <c r="AN215"/>
  <c r="P215"/>
  <c r="CD214"/>
  <c r="BF214"/>
  <c r="AH214"/>
  <c r="J214"/>
  <c r="BX213"/>
  <c r="AZ213"/>
  <c r="AB213"/>
  <c r="D213"/>
  <c r="BR212"/>
  <c r="AT212"/>
  <c r="V212"/>
  <c r="CJ211"/>
  <c r="BL211"/>
  <c r="AN211"/>
  <c r="P211"/>
  <c r="CD210"/>
  <c r="BF210"/>
  <c r="AH210"/>
  <c r="J210"/>
  <c r="BX209"/>
  <c r="AZ209"/>
  <c r="AB209"/>
  <c r="D209"/>
  <c r="BR208"/>
  <c r="AT208"/>
  <c r="V208"/>
  <c r="CJ207"/>
  <c r="BL207"/>
  <c r="AN207"/>
  <c r="P207"/>
  <c r="CD206"/>
  <c r="BF206"/>
  <c r="AH206"/>
  <c r="J206"/>
  <c r="BX205"/>
  <c r="AZ205"/>
  <c r="AB205"/>
  <c r="D205"/>
  <c r="BR204"/>
  <c r="AT204"/>
  <c r="V204"/>
  <c r="AT210"/>
  <c r="V210"/>
  <c r="CJ209"/>
  <c r="BL209"/>
  <c r="AN209"/>
  <c r="P209"/>
  <c r="CD208"/>
  <c r="BF208"/>
  <c r="AH208"/>
  <c r="J208"/>
  <c r="BX207"/>
  <c r="AZ207"/>
  <c r="AB207"/>
  <c r="D207"/>
  <c r="BR206"/>
  <c r="AT206"/>
  <c r="V206"/>
  <c r="CJ205"/>
  <c r="BL205"/>
  <c r="AN205"/>
  <c r="P205"/>
  <c r="CD204"/>
  <c r="BF204"/>
  <c r="AH204"/>
  <c r="J204"/>
  <c r="AZ216" i="48" l="1"/>
  <c r="AZ233" i="50"/>
  <c r="AI2" i="51"/>
  <c r="AI2" i="49"/>
  <c r="AD39" i="40"/>
  <c r="AD23"/>
  <c r="AD7"/>
  <c r="AZ216" i="50"/>
  <c r="AZ233" i="48"/>
  <c r="AE11" i="49"/>
  <c r="AE27"/>
  <c r="AF28"/>
  <c r="AF5"/>
  <c r="AF20" i="51"/>
  <c r="AF33"/>
  <c r="AE33"/>
  <c r="AE20"/>
  <c r="AD20"/>
  <c r="AD33"/>
  <c r="AD20" i="49"/>
  <c r="AD33"/>
  <c r="AZ29" i="40"/>
  <c r="AZ45"/>
  <c r="AZ23"/>
  <c r="AZ39"/>
  <c r="AD15"/>
  <c r="AD48" s="1"/>
  <c r="AD45"/>
  <c r="AD29"/>
  <c r="AF15"/>
  <c r="AF48" s="1"/>
  <c r="AF45"/>
  <c r="AF29"/>
  <c r="AF7"/>
  <c r="AF40" s="1"/>
  <c r="AE39"/>
  <c r="AE23"/>
  <c r="AE15"/>
  <c r="AE48" s="1"/>
  <c r="AE45"/>
  <c r="AE29"/>
  <c r="AF39"/>
  <c r="AF23"/>
  <c r="AF8"/>
  <c r="AZ216" i="44"/>
  <c r="AZ233"/>
  <c r="AE7" i="40"/>
  <c r="AJ2" i="21"/>
  <c r="AI2" i="45"/>
  <c r="AI2" i="11"/>
  <c r="AI2" i="9"/>
  <c r="AI2" i="40"/>
  <c r="AI2" i="38"/>
  <c r="AI2" i="37"/>
  <c r="AI2" i="31"/>
  <c r="AI2" i="33"/>
  <c r="AI2" i="34"/>
  <c r="AI2" i="26"/>
  <c r="AI2" i="28"/>
  <c r="AI2" i="41"/>
  <c r="AI2" i="36"/>
  <c r="AI2" i="35"/>
  <c r="AI2" i="32"/>
  <c r="AI2" i="30"/>
  <c r="AI2" i="27"/>
  <c r="AI2" i="25"/>
  <c r="AI2" i="24"/>
  <c r="AT225" i="2"/>
  <c r="AW225" s="1"/>
  <c r="AF3"/>
  <c r="Z202"/>
  <c r="CJ225"/>
  <c r="AN225"/>
  <c r="AO216" s="1"/>
  <c r="AD33" i="41"/>
  <c r="AD20"/>
  <c r="E39" i="39"/>
  <c r="E47"/>
  <c r="AF5" i="41"/>
  <c r="AF28"/>
  <c r="E38" i="39" s="1"/>
  <c r="AE27" i="41"/>
  <c r="AE11"/>
  <c r="CM222" i="2"/>
  <c r="AW208"/>
  <c r="AU210"/>
  <c r="AU207"/>
  <c r="AU212"/>
  <c r="AW210"/>
  <c r="AW217"/>
  <c r="AW209"/>
  <c r="CM213"/>
  <c r="AW219"/>
  <c r="V225"/>
  <c r="AO208"/>
  <c r="AO222"/>
  <c r="AP224"/>
  <c r="AQ216"/>
  <c r="AQ222"/>
  <c r="AQ211"/>
  <c r="AO207"/>
  <c r="AO211"/>
  <c r="AO215"/>
  <c r="AO217"/>
  <c r="AO219"/>
  <c r="AO221"/>
  <c r="AO223"/>
  <c r="AQ225"/>
  <c r="AQ210"/>
  <c r="AQ208"/>
  <c r="AQ207"/>
  <c r="AQ212"/>
  <c r="AQ221"/>
  <c r="AQ209"/>
  <c r="AQ214"/>
  <c r="AQ217"/>
  <c r="AQ205"/>
  <c r="AP225"/>
  <c r="AQ213"/>
  <c r="BF225"/>
  <c r="CK204"/>
  <c r="CK224"/>
  <c r="CK222"/>
  <c r="CK220"/>
  <c r="CK218"/>
  <c r="CK216"/>
  <c r="CK214"/>
  <c r="CK212"/>
  <c r="CK210"/>
  <c r="CK208"/>
  <c r="CM215"/>
  <c r="CM219"/>
  <c r="CM208"/>
  <c r="P225"/>
  <c r="AB225"/>
  <c r="AH225"/>
  <c r="CD225"/>
  <c r="CM209"/>
  <c r="D225"/>
  <c r="AZ225"/>
  <c r="AW212"/>
  <c r="CD224"/>
  <c r="BR224"/>
  <c r="BL224"/>
  <c r="P224"/>
  <c r="BR223"/>
  <c r="J223"/>
  <c r="BX222"/>
  <c r="BX225" s="1"/>
  <c r="BL222"/>
  <c r="BE225"/>
  <c r="BQ225"/>
  <c r="J221"/>
  <c r="C225"/>
  <c r="F225" s="1"/>
  <c r="BL220"/>
  <c r="BR219"/>
  <c r="AA225"/>
  <c r="CI225"/>
  <c r="CL225" s="1"/>
  <c r="AC212"/>
  <c r="CK206"/>
  <c r="CM204"/>
  <c r="CM218"/>
  <c r="CK225"/>
  <c r="BZ206" l="1"/>
  <c r="BZ208"/>
  <c r="BZ210"/>
  <c r="BZ212"/>
  <c r="BZ214"/>
  <c r="BZ216"/>
  <c r="BZ218"/>
  <c r="BZ220"/>
  <c r="BZ222"/>
  <c r="BZ204"/>
  <c r="BZ205"/>
  <c r="BZ207"/>
  <c r="BZ209"/>
  <c r="BZ211"/>
  <c r="BZ213"/>
  <c r="BZ215"/>
  <c r="BZ217"/>
  <c r="BZ219"/>
  <c r="BZ221"/>
  <c r="BZ223"/>
  <c r="BC218"/>
  <c r="BB206"/>
  <c r="BB208"/>
  <c r="BB210"/>
  <c r="BB212"/>
  <c r="BB214"/>
  <c r="BB216"/>
  <c r="BB218"/>
  <c r="BB220"/>
  <c r="BB222"/>
  <c r="BB204"/>
  <c r="BB224"/>
  <c r="BB205"/>
  <c r="BB207"/>
  <c r="BB209"/>
  <c r="BB211"/>
  <c r="BB213"/>
  <c r="BB215"/>
  <c r="BB217"/>
  <c r="BB219"/>
  <c r="BB221"/>
  <c r="BB223"/>
  <c r="AI208"/>
  <c r="AJ205"/>
  <c r="AJ207"/>
  <c r="AJ209"/>
  <c r="AJ211"/>
  <c r="AJ213"/>
  <c r="AJ215"/>
  <c r="AJ217"/>
  <c r="AJ219"/>
  <c r="AJ221"/>
  <c r="AJ223"/>
  <c r="AJ206"/>
  <c r="AJ208"/>
  <c r="AJ210"/>
  <c r="AJ212"/>
  <c r="AJ214"/>
  <c r="AJ216"/>
  <c r="AJ218"/>
  <c r="AJ220"/>
  <c r="AJ222"/>
  <c r="AJ204"/>
  <c r="R205"/>
  <c r="R207"/>
  <c r="R209"/>
  <c r="R211"/>
  <c r="R213"/>
  <c r="R215"/>
  <c r="R217"/>
  <c r="R219"/>
  <c r="R221"/>
  <c r="R223"/>
  <c r="R204"/>
  <c r="R206"/>
  <c r="R208"/>
  <c r="R210"/>
  <c r="R212"/>
  <c r="R214"/>
  <c r="R216"/>
  <c r="R218"/>
  <c r="R220"/>
  <c r="R222"/>
  <c r="R224"/>
  <c r="BI221"/>
  <c r="BH206"/>
  <c r="BH208"/>
  <c r="BH210"/>
  <c r="BH212"/>
  <c r="BH214"/>
  <c r="BH216"/>
  <c r="BH218"/>
  <c r="BH220"/>
  <c r="BH222"/>
  <c r="BH204"/>
  <c r="BH205"/>
  <c r="BH207"/>
  <c r="BH209"/>
  <c r="BH211"/>
  <c r="BH213"/>
  <c r="BH215"/>
  <c r="BH217"/>
  <c r="BH219"/>
  <c r="BH221"/>
  <c r="BH223"/>
  <c r="Y219"/>
  <c r="X205"/>
  <c r="X207"/>
  <c r="X209"/>
  <c r="X211"/>
  <c r="X213"/>
  <c r="X215"/>
  <c r="X217"/>
  <c r="X219"/>
  <c r="X221"/>
  <c r="X223"/>
  <c r="X206"/>
  <c r="X208"/>
  <c r="X210"/>
  <c r="X212"/>
  <c r="X214"/>
  <c r="X216"/>
  <c r="X218"/>
  <c r="X220"/>
  <c r="X222"/>
  <c r="X204"/>
  <c r="CM217"/>
  <c r="CL206"/>
  <c r="CL208"/>
  <c r="CL210"/>
  <c r="CL212"/>
  <c r="CL214"/>
  <c r="CL216"/>
  <c r="CL218"/>
  <c r="CL220"/>
  <c r="CL222"/>
  <c r="CL204"/>
  <c r="CL205"/>
  <c r="CL207"/>
  <c r="CL209"/>
  <c r="CL211"/>
  <c r="CL213"/>
  <c r="CL215"/>
  <c r="CL217"/>
  <c r="CL219"/>
  <c r="CL221"/>
  <c r="CL223"/>
  <c r="AO213"/>
  <c r="AO209"/>
  <c r="AO205"/>
  <c r="AO225"/>
  <c r="AQ219"/>
  <c r="AQ224"/>
  <c r="AO204"/>
  <c r="AU209"/>
  <c r="AU220"/>
  <c r="AU221"/>
  <c r="AW223"/>
  <c r="AU223"/>
  <c r="BB225"/>
  <c r="G219"/>
  <c r="F204"/>
  <c r="F206"/>
  <c r="F208"/>
  <c r="F210"/>
  <c r="F212"/>
  <c r="F214"/>
  <c r="F216"/>
  <c r="F218"/>
  <c r="F220"/>
  <c r="F222"/>
  <c r="F205"/>
  <c r="F207"/>
  <c r="F211"/>
  <c r="F215"/>
  <c r="F219"/>
  <c r="F223"/>
  <c r="F209"/>
  <c r="F213"/>
  <c r="F217"/>
  <c r="F221"/>
  <c r="CE225"/>
  <c r="CF206"/>
  <c r="CF208"/>
  <c r="CF210"/>
  <c r="CF212"/>
  <c r="CF214"/>
  <c r="CF216"/>
  <c r="CF218"/>
  <c r="CF220"/>
  <c r="CF222"/>
  <c r="CF204"/>
  <c r="CF205"/>
  <c r="CF207"/>
  <c r="CF209"/>
  <c r="CF211"/>
  <c r="CF213"/>
  <c r="CF215"/>
  <c r="CF217"/>
  <c r="CF219"/>
  <c r="CF221"/>
  <c r="CF223"/>
  <c r="AE216"/>
  <c r="AD205"/>
  <c r="AD207"/>
  <c r="AD209"/>
  <c r="AD211"/>
  <c r="AD213"/>
  <c r="AD215"/>
  <c r="AD217"/>
  <c r="AD219"/>
  <c r="AD221"/>
  <c r="AD223"/>
  <c r="AD206"/>
  <c r="AD208"/>
  <c r="AD210"/>
  <c r="AD212"/>
  <c r="AD214"/>
  <c r="AD216"/>
  <c r="AD218"/>
  <c r="AD220"/>
  <c r="AD222"/>
  <c r="AD204"/>
  <c r="AO206"/>
  <c r="AP205"/>
  <c r="AP207"/>
  <c r="AP209"/>
  <c r="AP211"/>
  <c r="AP213"/>
  <c r="AP215"/>
  <c r="AP217"/>
  <c r="AP219"/>
  <c r="AP221"/>
  <c r="AP223"/>
  <c r="AP206"/>
  <c r="AP208"/>
  <c r="AP210"/>
  <c r="AP212"/>
  <c r="AP214"/>
  <c r="AP216"/>
  <c r="AP218"/>
  <c r="AP220"/>
  <c r="AP222"/>
  <c r="AP204"/>
  <c r="AW224"/>
  <c r="AV206"/>
  <c r="AV208"/>
  <c r="AV210"/>
  <c r="AV212"/>
  <c r="AV214"/>
  <c r="AV216"/>
  <c r="AV218"/>
  <c r="AV220"/>
  <c r="AV222"/>
  <c r="AV224"/>
  <c r="AV205"/>
  <c r="AV207"/>
  <c r="AV209"/>
  <c r="AV211"/>
  <c r="AV213"/>
  <c r="AV215"/>
  <c r="AV217"/>
  <c r="AV219"/>
  <c r="AV221"/>
  <c r="AV223"/>
  <c r="AV204"/>
  <c r="G204"/>
  <c r="AQ220"/>
  <c r="AQ215"/>
  <c r="AQ206"/>
  <c r="AQ204"/>
  <c r="AQ223"/>
  <c r="AQ218"/>
  <c r="AO224"/>
  <c r="AO220"/>
  <c r="AO212"/>
  <c r="AW214"/>
  <c r="AW204"/>
  <c r="AV225"/>
  <c r="AU208"/>
  <c r="AW221"/>
  <c r="AW216"/>
  <c r="AU205"/>
  <c r="AW207"/>
  <c r="AU215"/>
  <c r="AU218"/>
  <c r="AW211"/>
  <c r="AF24" i="40"/>
  <c r="AE20" i="49"/>
  <c r="AE33"/>
  <c r="AD40" i="40"/>
  <c r="AD8"/>
  <c r="AD24"/>
  <c r="AO218" i="2"/>
  <c r="AO214"/>
  <c r="AO210"/>
  <c r="AW215"/>
  <c r="AW205"/>
  <c r="AU217"/>
  <c r="AU216"/>
  <c r="AU224"/>
  <c r="AW218"/>
  <c r="AW222"/>
  <c r="AU213"/>
  <c r="AU204"/>
  <c r="AW220"/>
  <c r="AW206"/>
  <c r="AU225"/>
  <c r="AU211"/>
  <c r="AU219"/>
  <c r="AU206"/>
  <c r="AU214"/>
  <c r="AU222"/>
  <c r="AW213"/>
  <c r="AJ2" i="51"/>
  <c r="AJ2" i="49"/>
  <c r="AF11"/>
  <c r="AF27"/>
  <c r="AF32" i="40"/>
  <c r="AE24"/>
  <c r="AE40"/>
  <c r="AF25"/>
  <c r="AF41"/>
  <c r="AE16"/>
  <c r="AE49" s="1"/>
  <c r="AE32"/>
  <c r="AD16"/>
  <c r="AD49" s="1"/>
  <c r="AD32"/>
  <c r="AF16"/>
  <c r="AF49" s="1"/>
  <c r="AE8"/>
  <c r="E217" i="2"/>
  <c r="CM221"/>
  <c r="CK209"/>
  <c r="CM225"/>
  <c r="CM214"/>
  <c r="CK211"/>
  <c r="CK221"/>
  <c r="G215"/>
  <c r="E206"/>
  <c r="G205"/>
  <c r="G216"/>
  <c r="CG213"/>
  <c r="CK205"/>
  <c r="CK219"/>
  <c r="CK207"/>
  <c r="CM224"/>
  <c r="CK215"/>
  <c r="CK223"/>
  <c r="CM212"/>
  <c r="CK213"/>
  <c r="CM210"/>
  <c r="CM207"/>
  <c r="E222"/>
  <c r="G220"/>
  <c r="E211"/>
  <c r="CE212"/>
  <c r="CG222"/>
  <c r="CM206"/>
  <c r="AK2" i="21"/>
  <c r="AJ2" i="9"/>
  <c r="AJ2" i="45"/>
  <c r="AJ2" i="11"/>
  <c r="AJ2" i="41"/>
  <c r="AJ2" i="36"/>
  <c r="AJ2" i="35"/>
  <c r="AJ2" i="31"/>
  <c r="AJ2" i="33"/>
  <c r="AJ2" i="27"/>
  <c r="AJ2" i="25"/>
  <c r="AJ2" i="24"/>
  <c r="AJ2" i="40"/>
  <c r="AJ2" i="38"/>
  <c r="AJ2" i="37"/>
  <c r="AJ2" i="32"/>
  <c r="AJ2" i="34"/>
  <c r="AJ2" i="30"/>
  <c r="AJ2" i="26"/>
  <c r="AJ2" i="28"/>
  <c r="G211" i="2"/>
  <c r="E216"/>
  <c r="G221"/>
  <c r="CG204"/>
  <c r="CE220"/>
  <c r="CG223"/>
  <c r="CE211"/>
  <c r="AC223"/>
  <c r="G209"/>
  <c r="E209"/>
  <c r="E214"/>
  <c r="G225"/>
  <c r="G206"/>
  <c r="G224"/>
  <c r="E225"/>
  <c r="E219"/>
  <c r="E208"/>
  <c r="E224"/>
  <c r="G207"/>
  <c r="CG217"/>
  <c r="CG219"/>
  <c r="CE224"/>
  <c r="CE216"/>
  <c r="CE208"/>
  <c r="CG212"/>
  <c r="CE219"/>
  <c r="AE205"/>
  <c r="AC207"/>
  <c r="AE217"/>
  <c r="CG218"/>
  <c r="CG207"/>
  <c r="CF225"/>
  <c r="CE223"/>
  <c r="CE215"/>
  <c r="CE207"/>
  <c r="AE211"/>
  <c r="AE220"/>
  <c r="AC215"/>
  <c r="CM205"/>
  <c r="CK217"/>
  <c r="CL224"/>
  <c r="CM223"/>
  <c r="AL3"/>
  <c r="AF202"/>
  <c r="BA216"/>
  <c r="CM220"/>
  <c r="CM211"/>
  <c r="CM216"/>
  <c r="CG211"/>
  <c r="AC219"/>
  <c r="AC211"/>
  <c r="AE215"/>
  <c r="AE221"/>
  <c r="BC204"/>
  <c r="BC216"/>
  <c r="S224"/>
  <c r="BC217"/>
  <c r="BA213"/>
  <c r="BC219"/>
  <c r="AK218"/>
  <c r="BC205"/>
  <c r="BA224"/>
  <c r="BA208"/>
  <c r="BC209"/>
  <c r="BA221"/>
  <c r="BA205"/>
  <c r="BC208"/>
  <c r="AI225"/>
  <c r="Q216"/>
  <c r="AC220"/>
  <c r="AE222"/>
  <c r="AD225"/>
  <c r="AI204"/>
  <c r="S225"/>
  <c r="S222"/>
  <c r="BR225"/>
  <c r="BC210"/>
  <c r="BA220"/>
  <c r="BA212"/>
  <c r="BC213"/>
  <c r="BC221"/>
  <c r="BC225"/>
  <c r="BA217"/>
  <c r="BA209"/>
  <c r="BC206"/>
  <c r="AI217"/>
  <c r="AI210"/>
  <c r="S212"/>
  <c r="S211"/>
  <c r="Q211"/>
  <c r="AF11" i="41"/>
  <c r="AF27"/>
  <c r="E37" i="39" s="1"/>
  <c r="AK216" i="2"/>
  <c r="AK225"/>
  <c r="AI209"/>
  <c r="AK219"/>
  <c r="AK207"/>
  <c r="AI218"/>
  <c r="S210"/>
  <c r="Q224"/>
  <c r="Q208"/>
  <c r="S217"/>
  <c r="Q219"/>
  <c r="AE20" i="41"/>
  <c r="AE33"/>
  <c r="AE213" i="2"/>
  <c r="AE204"/>
  <c r="AE214"/>
  <c r="AC224"/>
  <c r="AC216"/>
  <c r="AC208"/>
  <c r="Y223"/>
  <c r="AE207"/>
  <c r="CG224"/>
  <c r="G214"/>
  <c r="G222"/>
  <c r="E205"/>
  <c r="E213"/>
  <c r="E221"/>
  <c r="F224"/>
  <c r="E210"/>
  <c r="E218"/>
  <c r="G223"/>
  <c r="G217"/>
  <c r="G212"/>
  <c r="G213"/>
  <c r="G218"/>
  <c r="G210"/>
  <c r="E207"/>
  <c r="E215"/>
  <c r="E223"/>
  <c r="E204"/>
  <c r="E212"/>
  <c r="E220"/>
  <c r="G208"/>
  <c r="CG210"/>
  <c r="CG221"/>
  <c r="CG216"/>
  <c r="CF224"/>
  <c r="CE204"/>
  <c r="CE222"/>
  <c r="CE218"/>
  <c r="CE214"/>
  <c r="CE210"/>
  <c r="CE206"/>
  <c r="CG209"/>
  <c r="CG206"/>
  <c r="CG208"/>
  <c r="CG205"/>
  <c r="CG214"/>
  <c r="CG225"/>
  <c r="CE221"/>
  <c r="CE217"/>
  <c r="CE213"/>
  <c r="CE209"/>
  <c r="CE205"/>
  <c r="CG220"/>
  <c r="CG215"/>
  <c r="AE218"/>
  <c r="AE223"/>
  <c r="AE225"/>
  <c r="AC221"/>
  <c r="AC217"/>
  <c r="AC213"/>
  <c r="AC209"/>
  <c r="AC205"/>
  <c r="AE208"/>
  <c r="AE219"/>
  <c r="AE212"/>
  <c r="AE209"/>
  <c r="AE224"/>
  <c r="AE206"/>
  <c r="AD224"/>
  <c r="AC204"/>
  <c r="AC222"/>
  <c r="AC218"/>
  <c r="AC214"/>
  <c r="AC210"/>
  <c r="AC225"/>
  <c r="BH225"/>
  <c r="Y215"/>
  <c r="W217"/>
  <c r="Y216"/>
  <c r="BC211"/>
  <c r="BC223"/>
  <c r="BA225"/>
  <c r="BA204"/>
  <c r="BA222"/>
  <c r="BA218"/>
  <c r="BA214"/>
  <c r="BA210"/>
  <c r="BA206"/>
  <c r="BC214"/>
  <c r="BC215"/>
  <c r="BC207"/>
  <c r="BC212"/>
  <c r="BC224"/>
  <c r="BC220"/>
  <c r="BA223"/>
  <c r="BA219"/>
  <c r="BA215"/>
  <c r="BA211"/>
  <c r="BA207"/>
  <c r="BC222"/>
  <c r="AK211"/>
  <c r="AK208"/>
  <c r="AK224"/>
  <c r="AI221"/>
  <c r="AI213"/>
  <c r="AI205"/>
  <c r="AK210"/>
  <c r="AK217"/>
  <c r="AK213"/>
  <c r="AJ224"/>
  <c r="AI222"/>
  <c r="AI214"/>
  <c r="AI206"/>
  <c r="S207"/>
  <c r="S208"/>
  <c r="S221"/>
  <c r="Q220"/>
  <c r="Q212"/>
  <c r="S223"/>
  <c r="R225"/>
  <c r="S219"/>
  <c r="Q223"/>
  <c r="Q215"/>
  <c r="Q207"/>
  <c r="Y225"/>
  <c r="W209"/>
  <c r="Y217"/>
  <c r="W225"/>
  <c r="W224"/>
  <c r="AC206"/>
  <c r="AE210"/>
  <c r="S206"/>
  <c r="S213"/>
  <c r="S215"/>
  <c r="S209"/>
  <c r="S218"/>
  <c r="Q204"/>
  <c r="Q222"/>
  <c r="Q218"/>
  <c r="Q214"/>
  <c r="Q210"/>
  <c r="Q206"/>
  <c r="S216"/>
  <c r="S214"/>
  <c r="S205"/>
  <c r="S220"/>
  <c r="S204"/>
  <c r="Q225"/>
  <c r="Q221"/>
  <c r="Q217"/>
  <c r="Q213"/>
  <c r="Q209"/>
  <c r="Q205"/>
  <c r="BL225"/>
  <c r="J225"/>
  <c r="Y206"/>
  <c r="X225"/>
  <c r="Y222"/>
  <c r="W221"/>
  <c r="W213"/>
  <c r="W205"/>
  <c r="Y209"/>
  <c r="Y220"/>
  <c r="W216"/>
  <c r="W220"/>
  <c r="W206"/>
  <c r="AK212"/>
  <c r="AK204"/>
  <c r="AK221"/>
  <c r="AK220"/>
  <c r="AK206"/>
  <c r="AK223"/>
  <c r="AI223"/>
  <c r="AI219"/>
  <c r="AI215"/>
  <c r="AI211"/>
  <c r="AI207"/>
  <c r="AK205"/>
  <c r="AK214"/>
  <c r="AJ225"/>
  <c r="AK209"/>
  <c r="AK222"/>
  <c r="AK215"/>
  <c r="AI224"/>
  <c r="AI220"/>
  <c r="AI216"/>
  <c r="AI212"/>
  <c r="Y211"/>
  <c r="Y212"/>
  <c r="Y207"/>
  <c r="Y218"/>
  <c r="Y204"/>
  <c r="Y224"/>
  <c r="W223"/>
  <c r="W219"/>
  <c r="W215"/>
  <c r="W211"/>
  <c r="W207"/>
  <c r="W208"/>
  <c r="Y210"/>
  <c r="Y208"/>
  <c r="Y213"/>
  <c r="Y205"/>
  <c r="X224"/>
  <c r="W204"/>
  <c r="W222"/>
  <c r="W218"/>
  <c r="W212"/>
  <c r="Y214"/>
  <c r="BU223"/>
  <c r="BU224"/>
  <c r="BI223"/>
  <c r="W214"/>
  <c r="W210"/>
  <c r="Y221"/>
  <c r="BO222"/>
  <c r="BM205"/>
  <c r="BM221"/>
  <c r="BO206"/>
  <c r="BM212"/>
  <c r="BM224"/>
  <c r="BO216"/>
  <c r="BM225"/>
  <c r="BO215"/>
  <c r="BO219"/>
  <c r="BO214"/>
  <c r="BO224"/>
  <c r="M212"/>
  <c r="M210"/>
  <c r="L224"/>
  <c r="M217"/>
  <c r="M211"/>
  <c r="M222"/>
  <c r="M205"/>
  <c r="M216"/>
  <c r="L225"/>
  <c r="K208"/>
  <c r="K212"/>
  <c r="K216"/>
  <c r="K220"/>
  <c r="K224"/>
  <c r="K207"/>
  <c r="K211"/>
  <c r="K215"/>
  <c r="K219"/>
  <c r="K223"/>
  <c r="M220"/>
  <c r="K225"/>
  <c r="M206"/>
  <c r="M223"/>
  <c r="M221"/>
  <c r="M215"/>
  <c r="M209"/>
  <c r="K204"/>
  <c r="M218"/>
  <c r="M213"/>
  <c r="M214"/>
  <c r="M219"/>
  <c r="M207"/>
  <c r="K206"/>
  <c r="K210"/>
  <c r="K214"/>
  <c r="K218"/>
  <c r="K222"/>
  <c r="K205"/>
  <c r="K209"/>
  <c r="K213"/>
  <c r="K217"/>
  <c r="K221"/>
  <c r="M225"/>
  <c r="M208"/>
  <c r="M224"/>
  <c r="M204"/>
  <c r="BY205"/>
  <c r="BY209"/>
  <c r="BY213"/>
  <c r="BY217"/>
  <c r="BY221"/>
  <c r="CA225"/>
  <c r="CA221"/>
  <c r="CA212"/>
  <c r="CA207"/>
  <c r="CA213"/>
  <c r="CA208"/>
  <c r="BY206"/>
  <c r="BY210"/>
  <c r="BY214"/>
  <c r="BY218"/>
  <c r="BY222"/>
  <c r="BY204"/>
  <c r="BZ224"/>
  <c r="CA223"/>
  <c r="CA210"/>
  <c r="CA217"/>
  <c r="BZ225"/>
  <c r="CA216"/>
  <c r="BY207"/>
  <c r="BY211"/>
  <c r="BY215"/>
  <c r="BY219"/>
  <c r="BY223"/>
  <c r="CA214"/>
  <c r="CA224"/>
  <c r="CA219"/>
  <c r="CA218"/>
  <c r="CA220"/>
  <c r="CA211"/>
  <c r="BY208"/>
  <c r="BY212"/>
  <c r="BY216"/>
  <c r="BY220"/>
  <c r="BY224"/>
  <c r="CA204"/>
  <c r="CA205"/>
  <c r="CA206"/>
  <c r="CA215"/>
  <c r="BY225"/>
  <c r="CA209"/>
  <c r="CA222"/>
  <c r="BG205"/>
  <c r="BG207"/>
  <c r="BG209"/>
  <c r="BG211"/>
  <c r="BG213"/>
  <c r="BG215"/>
  <c r="BG217"/>
  <c r="BG219"/>
  <c r="BG221"/>
  <c r="BG223"/>
  <c r="BI225"/>
  <c r="BG225"/>
  <c r="BI212"/>
  <c r="BI205"/>
  <c r="BI216"/>
  <c r="BI204"/>
  <c r="BI220"/>
  <c r="BI208"/>
  <c r="BI211"/>
  <c r="BI224"/>
  <c r="BI206"/>
  <c r="BG206"/>
  <c r="BG208"/>
  <c r="BG210"/>
  <c r="BG212"/>
  <c r="BG214"/>
  <c r="BG216"/>
  <c r="BG218"/>
  <c r="BG220"/>
  <c r="BG222"/>
  <c r="BG224"/>
  <c r="BG204"/>
  <c r="BH224"/>
  <c r="BI215"/>
  <c r="BI207"/>
  <c r="BI210"/>
  <c r="BI217"/>
  <c r="BI213"/>
  <c r="BI214"/>
  <c r="BI219"/>
  <c r="BI218"/>
  <c r="BI209"/>
  <c r="BI222"/>
  <c r="BS205"/>
  <c r="BS207"/>
  <c r="BS209"/>
  <c r="BS211"/>
  <c r="BS213"/>
  <c r="BS215"/>
  <c r="BS217"/>
  <c r="BS219"/>
  <c r="BS221"/>
  <c r="BS223"/>
  <c r="BU225"/>
  <c r="BU211"/>
  <c r="BU222"/>
  <c r="BU204"/>
  <c r="BU218"/>
  <c r="BU206"/>
  <c r="BS225"/>
  <c r="BU214"/>
  <c r="BU213"/>
  <c r="BU210"/>
  <c r="BS206"/>
  <c r="BS208"/>
  <c r="BS210"/>
  <c r="BS212"/>
  <c r="BS214"/>
  <c r="BS216"/>
  <c r="BS218"/>
  <c r="BS220"/>
  <c r="BS222"/>
  <c r="BS224"/>
  <c r="BS204"/>
  <c r="BT224"/>
  <c r="BU205"/>
  <c r="BU220"/>
  <c r="BU207"/>
  <c r="BU216"/>
  <c r="BU217"/>
  <c r="BU221"/>
  <c r="BU209"/>
  <c r="BU212"/>
  <c r="BU215"/>
  <c r="BU208"/>
  <c r="BU219"/>
  <c r="BN206" l="1"/>
  <c r="BN208"/>
  <c r="BN210"/>
  <c r="BN212"/>
  <c r="BN214"/>
  <c r="BN216"/>
  <c r="BN218"/>
  <c r="BN220"/>
  <c r="BN222"/>
  <c r="BN204"/>
  <c r="BN205"/>
  <c r="BN207"/>
  <c r="BN209"/>
  <c r="BN211"/>
  <c r="BN213"/>
  <c r="BN215"/>
  <c r="BN217"/>
  <c r="BN219"/>
  <c r="BN221"/>
  <c r="BN223"/>
  <c r="BT225"/>
  <c r="BT206"/>
  <c r="BT208"/>
  <c r="BT210"/>
  <c r="BT212"/>
  <c r="BT214"/>
  <c r="BT216"/>
  <c r="BT218"/>
  <c r="BT220"/>
  <c r="BT222"/>
  <c r="BT204"/>
  <c r="BT205"/>
  <c r="BT207"/>
  <c r="BT209"/>
  <c r="BT211"/>
  <c r="BT213"/>
  <c r="BT215"/>
  <c r="BT217"/>
  <c r="BT219"/>
  <c r="BT221"/>
  <c r="BT223"/>
  <c r="L205"/>
  <c r="L207"/>
  <c r="L209"/>
  <c r="L211"/>
  <c r="L213"/>
  <c r="L215"/>
  <c r="L217"/>
  <c r="L219"/>
  <c r="L221"/>
  <c r="L223"/>
  <c r="L210"/>
  <c r="L214"/>
  <c r="L218"/>
  <c r="L222"/>
  <c r="L204"/>
  <c r="L206"/>
  <c r="L208"/>
  <c r="L212"/>
  <c r="L216"/>
  <c r="L220"/>
  <c r="BM220"/>
  <c r="BO223"/>
  <c r="BO211"/>
  <c r="BM213"/>
  <c r="AF20" i="49"/>
  <c r="AF33"/>
  <c r="BM216" i="2"/>
  <c r="BM208"/>
  <c r="BO209"/>
  <c r="BO217"/>
  <c r="BO225"/>
  <c r="BM217"/>
  <c r="BM209"/>
  <c r="BO212"/>
  <c r="BM206"/>
  <c r="AK2" i="51"/>
  <c r="AK2" i="49"/>
  <c r="AD25" i="40"/>
  <c r="AD41"/>
  <c r="AF33"/>
  <c r="AE33"/>
  <c r="D19" i="39"/>
  <c r="AK8" i="40" s="1"/>
  <c r="AE41"/>
  <c r="AD33"/>
  <c r="AE25"/>
  <c r="K20" i="39"/>
  <c r="P20"/>
  <c r="AZ8" i="40"/>
  <c r="BO220" i="2"/>
  <c r="BO204"/>
  <c r="BN224"/>
  <c r="BM204"/>
  <c r="BM215"/>
  <c r="BO207"/>
  <c r="BO210"/>
  <c r="BO213"/>
  <c r="BM218"/>
  <c r="BN225"/>
  <c r="BM222"/>
  <c r="BM214"/>
  <c r="BO221"/>
  <c r="BM223"/>
  <c r="BM207"/>
  <c r="BM210"/>
  <c r="BO218"/>
  <c r="BO205"/>
  <c r="BO208"/>
  <c r="BM219"/>
  <c r="BM211"/>
  <c r="AL2" i="21"/>
  <c r="AK2" i="45"/>
  <c r="AK2" i="11"/>
  <c r="AK2" i="9"/>
  <c r="AK2" i="40"/>
  <c r="AG44" s="1"/>
  <c r="AH44" s="1"/>
  <c r="AK2" i="38"/>
  <c r="AK2" i="37"/>
  <c r="AK2" i="31"/>
  <c r="AK2" i="33"/>
  <c r="AK2" i="34"/>
  <c r="AK2" i="26"/>
  <c r="AK2" i="28"/>
  <c r="AK2" i="41"/>
  <c r="AK2" i="36"/>
  <c r="AK2" i="35"/>
  <c r="AK2" i="32"/>
  <c r="AK2" i="30"/>
  <c r="AK2" i="27"/>
  <c r="AK2" i="25"/>
  <c r="AK2" i="24"/>
  <c r="AR3" i="2"/>
  <c r="AL202"/>
  <c r="AF33" i="41"/>
  <c r="E43" i="39" s="1"/>
  <c r="AF20" i="41"/>
  <c r="AK105" i="11"/>
  <c r="AL2" i="51" l="1"/>
  <c r="AL2" i="49"/>
  <c r="AG8" i="40"/>
  <c r="AI44"/>
  <c r="AJ44" s="1"/>
  <c r="AH56" i="50"/>
  <c r="AZ41" i="40"/>
  <c r="AK41"/>
  <c r="AP41"/>
  <c r="AG11"/>
  <c r="AG28"/>
  <c r="AP8"/>
  <c r="AP25"/>
  <c r="AZ25"/>
  <c r="AK25"/>
  <c r="AG20" i="30"/>
  <c r="AH20" s="1"/>
  <c r="AG57"/>
  <c r="AG37"/>
  <c r="AG73"/>
  <c r="AG38"/>
  <c r="AG70"/>
  <c r="AG42"/>
  <c r="AH42" s="1"/>
  <c r="AI42" s="1"/>
  <c r="AG52"/>
  <c r="AH52" s="1"/>
  <c r="AG68"/>
  <c r="AH68" s="1"/>
  <c r="AG72"/>
  <c r="AG64"/>
  <c r="AH64" s="1"/>
  <c r="AG61"/>
  <c r="AG40"/>
  <c r="AH40" s="1"/>
  <c r="AG45"/>
  <c r="AH45" s="1"/>
  <c r="AG33"/>
  <c r="AG26"/>
  <c r="AG50"/>
  <c r="AG27"/>
  <c r="AG23"/>
  <c r="AG46"/>
  <c r="AG63"/>
  <c r="AG71"/>
  <c r="AG24"/>
  <c r="AG39"/>
  <c r="AG59"/>
  <c r="AG28"/>
  <c r="AG44"/>
  <c r="AG53"/>
  <c r="AH53" s="1"/>
  <c r="AI53" s="1"/>
  <c r="AJ53" s="1"/>
  <c r="AG30"/>
  <c r="AH30" s="1"/>
  <c r="AG67"/>
  <c r="AG43"/>
  <c r="AG48"/>
  <c r="AG47"/>
  <c r="AG62"/>
  <c r="AG21"/>
  <c r="AG54"/>
  <c r="AG51"/>
  <c r="AG58"/>
  <c r="AG60"/>
  <c r="AH60" s="1"/>
  <c r="AI60" s="1"/>
  <c r="AJ60" s="1"/>
  <c r="AG31"/>
  <c r="AG41"/>
  <c r="AG65"/>
  <c r="AG35"/>
  <c r="AG25"/>
  <c r="AG22"/>
  <c r="AG32"/>
  <c r="AH32" s="1"/>
  <c r="AG55"/>
  <c r="AG36"/>
  <c r="AH36" s="1"/>
  <c r="AI36" s="1"/>
  <c r="AG66"/>
  <c r="AH66" s="1"/>
  <c r="AI66" s="1"/>
  <c r="AG19"/>
  <c r="AG18"/>
  <c r="AH18" s="1"/>
  <c r="AG29"/>
  <c r="AH29" s="1"/>
  <c r="AG49"/>
  <c r="AG69"/>
  <c r="AH69" s="1"/>
  <c r="AG34"/>
  <c r="AH34" s="1"/>
  <c r="AG56"/>
  <c r="AM2" i="21"/>
  <c r="AL2" i="9"/>
  <c r="AL2" i="45"/>
  <c r="AL2" i="11"/>
  <c r="AL2" i="41"/>
  <c r="AL2" i="36"/>
  <c r="AL2" i="35"/>
  <c r="AL2" i="31"/>
  <c r="AL2" i="33"/>
  <c r="AL2" i="27"/>
  <c r="AL2" i="25"/>
  <c r="AL2" i="24"/>
  <c r="AL2" i="40"/>
  <c r="AL2" i="38"/>
  <c r="AL2" i="37"/>
  <c r="AL2" i="32"/>
  <c r="AL2" i="34"/>
  <c r="AL2" i="30"/>
  <c r="AL2" i="26"/>
  <c r="AL2" i="28"/>
  <c r="AG20" i="31"/>
  <c r="AH20" s="1"/>
  <c r="AG45"/>
  <c r="AG68"/>
  <c r="AG56"/>
  <c r="AG70"/>
  <c r="AG61"/>
  <c r="AG65"/>
  <c r="AH65" s="1"/>
  <c r="AG26"/>
  <c r="AG57"/>
  <c r="AG52"/>
  <c r="AG32"/>
  <c r="AG21"/>
  <c r="AG37"/>
  <c r="AG25"/>
  <c r="AG19"/>
  <c r="AG71"/>
  <c r="AG39"/>
  <c r="AG34"/>
  <c r="AG24"/>
  <c r="AG43"/>
  <c r="AG72"/>
  <c r="AG63"/>
  <c r="AG59"/>
  <c r="AG58"/>
  <c r="AG51"/>
  <c r="AG38"/>
  <c r="AG66"/>
  <c r="AG54"/>
  <c r="AG30"/>
  <c r="AH30" s="1"/>
  <c r="AG35"/>
  <c r="AG46"/>
  <c r="AG55"/>
  <c r="AG60"/>
  <c r="AG36"/>
  <c r="AG40"/>
  <c r="AG50"/>
  <c r="AG67"/>
  <c r="AG73"/>
  <c r="AG42"/>
  <c r="AG27"/>
  <c r="AG47"/>
  <c r="AG22"/>
  <c r="AG62"/>
  <c r="AG23"/>
  <c r="AG29"/>
  <c r="AG49"/>
  <c r="AG44"/>
  <c r="AG33"/>
  <c r="AG53"/>
  <c r="AG41"/>
  <c r="AG69"/>
  <c r="AG18"/>
  <c r="AG31"/>
  <c r="AG28"/>
  <c r="AG48"/>
  <c r="AG64"/>
  <c r="AX3" i="2"/>
  <c r="AR202"/>
  <c r="AK3" i="38"/>
  <c r="AK4" i="40"/>
  <c r="B105" i="11"/>
  <c r="B3" i="38" s="1"/>
  <c r="AU105" i="11"/>
  <c r="AZ105"/>
  <c r="Q105"/>
  <c r="Q3" i="38" s="1"/>
  <c r="AA105" i="11"/>
  <c r="AP105"/>
  <c r="AF105"/>
  <c r="V105"/>
  <c r="V3" i="38" s="1"/>
  <c r="L105" i="11"/>
  <c r="L3" i="38" s="1"/>
  <c r="G105" i="11"/>
  <c r="G3" i="38" s="1"/>
  <c r="AG13" i="40" l="1"/>
  <c r="AA3" i="38"/>
  <c r="AA4" i="40"/>
  <c r="AM2" i="51"/>
  <c r="AM2" i="49"/>
  <c r="AI56" i="50"/>
  <c r="AH69"/>
  <c r="AH241"/>
  <c r="AH130"/>
  <c r="AH149"/>
  <c r="AH111"/>
  <c r="AH170"/>
  <c r="AH206"/>
  <c r="AH207" s="1"/>
  <c r="AH208" s="1"/>
  <c r="AH209" s="1"/>
  <c r="AH88"/>
  <c r="AH223"/>
  <c r="AK21" i="40"/>
  <c r="AK37"/>
  <c r="AH28"/>
  <c r="AG41"/>
  <c r="AG25"/>
  <c r="AH11"/>
  <c r="AH48" i="31"/>
  <c r="AH31"/>
  <c r="AH69"/>
  <c r="AH53"/>
  <c r="AH44"/>
  <c r="AH29"/>
  <c r="AH62"/>
  <c r="AH47"/>
  <c r="AH42"/>
  <c r="AH67"/>
  <c r="AH40"/>
  <c r="AI40" s="1"/>
  <c r="AH60"/>
  <c r="AH46"/>
  <c r="AI30"/>
  <c r="AH66"/>
  <c r="AH51"/>
  <c r="AH59"/>
  <c r="AH72"/>
  <c r="AH24"/>
  <c r="AH39"/>
  <c r="AH19"/>
  <c r="AH37"/>
  <c r="AH32"/>
  <c r="AH57"/>
  <c r="AI57" s="1"/>
  <c r="AI65"/>
  <c r="AH70"/>
  <c r="AH68"/>
  <c r="AI20"/>
  <c r="AN2" i="21"/>
  <c r="AM2" i="45"/>
  <c r="AM2" i="11"/>
  <c r="AM2" i="9"/>
  <c r="AM2" i="40"/>
  <c r="AM2" i="38"/>
  <c r="AM2" i="37"/>
  <c r="AM2" i="31"/>
  <c r="AM2" i="33"/>
  <c r="AM2" i="34"/>
  <c r="AM2" i="26"/>
  <c r="AM2" i="28"/>
  <c r="AM2" i="41"/>
  <c r="AM2" i="36"/>
  <c r="AM2" i="35"/>
  <c r="AM2" i="32"/>
  <c r="AM2" i="30"/>
  <c r="AM2" i="27"/>
  <c r="AM2" i="25"/>
  <c r="AM2" i="24"/>
  <c r="AI34" i="30"/>
  <c r="AH49"/>
  <c r="AI18"/>
  <c r="AJ66"/>
  <c r="AH55"/>
  <c r="AH22"/>
  <c r="AH35"/>
  <c r="AH41"/>
  <c r="AH51"/>
  <c r="AH21"/>
  <c r="AH47"/>
  <c r="AI47" s="1"/>
  <c r="AH43"/>
  <c r="AI30"/>
  <c r="AH44"/>
  <c r="AI44" s="1"/>
  <c r="AJ44" s="1"/>
  <c r="AH59"/>
  <c r="AI59" s="1"/>
  <c r="AJ59" s="1"/>
  <c r="AH24"/>
  <c r="AH63"/>
  <c r="AI63" s="1"/>
  <c r="AJ63" s="1"/>
  <c r="AH23"/>
  <c r="AH50"/>
  <c r="AI50" s="1"/>
  <c r="AJ50" s="1"/>
  <c r="AH33"/>
  <c r="AI40"/>
  <c r="AI64"/>
  <c r="AJ64" s="1"/>
  <c r="AI68"/>
  <c r="AJ68" s="1"/>
  <c r="AJ42"/>
  <c r="AH38"/>
  <c r="AI38" s="1"/>
  <c r="AJ38" s="1"/>
  <c r="AH37"/>
  <c r="AI20"/>
  <c r="AH64" i="31"/>
  <c r="AH28"/>
  <c r="AH18"/>
  <c r="AH41"/>
  <c r="AH33"/>
  <c r="AH49"/>
  <c r="AH23"/>
  <c r="AH22"/>
  <c r="AH27"/>
  <c r="AH73"/>
  <c r="AH50"/>
  <c r="AH36"/>
  <c r="AH55"/>
  <c r="AH35"/>
  <c r="AH54"/>
  <c r="AH38"/>
  <c r="AH58"/>
  <c r="AH63"/>
  <c r="AH43"/>
  <c r="AH34"/>
  <c r="AH71"/>
  <c r="AH25"/>
  <c r="AH21"/>
  <c r="AH52"/>
  <c r="AH26"/>
  <c r="AI26" s="1"/>
  <c r="AH61"/>
  <c r="AH56"/>
  <c r="AH45"/>
  <c r="AG14" i="40"/>
  <c r="AH8"/>
  <c r="AH56" i="30"/>
  <c r="AI69"/>
  <c r="AI29"/>
  <c r="AH19"/>
  <c r="AJ36"/>
  <c r="AI32"/>
  <c r="AH25"/>
  <c r="AI25" s="1"/>
  <c r="AH65"/>
  <c r="AH31"/>
  <c r="AH58"/>
  <c r="AH54"/>
  <c r="AH62"/>
  <c r="AI62" s="1"/>
  <c r="AJ62" s="1"/>
  <c r="AH48"/>
  <c r="AI48" s="1"/>
  <c r="AH67"/>
  <c r="AI67" s="1"/>
  <c r="AJ67" s="1"/>
  <c r="AH28"/>
  <c r="AI28" s="1"/>
  <c r="AJ28" s="1"/>
  <c r="AH39"/>
  <c r="AH71"/>
  <c r="AH46"/>
  <c r="AH27"/>
  <c r="AH26"/>
  <c r="AI45"/>
  <c r="AH61"/>
  <c r="AI61" s="1"/>
  <c r="AJ61" s="1"/>
  <c r="AH72"/>
  <c r="AI72" s="1"/>
  <c r="AI52"/>
  <c r="AJ52" s="1"/>
  <c r="AH70"/>
  <c r="AH73"/>
  <c r="AH57"/>
  <c r="BD3" i="2"/>
  <c r="AX202"/>
  <c r="AF3" i="38"/>
  <c r="AF4" i="40"/>
  <c r="AZ3" i="38"/>
  <c r="AZ4" i="40"/>
  <c r="AP3" i="38"/>
  <c r="AP4" i="40"/>
  <c r="AU3" i="38"/>
  <c r="AU4" i="40"/>
  <c r="AV105" i="9"/>
  <c r="AV5" i="38" s="1"/>
  <c r="AW105" i="9"/>
  <c r="AW5" i="38" s="1"/>
  <c r="M105" i="9"/>
  <c r="M5" i="38" s="1"/>
  <c r="R105" i="9"/>
  <c r="R5" i="38" s="1"/>
  <c r="W105" i="9"/>
  <c r="W5" i="38" s="1"/>
  <c r="AB105" i="9"/>
  <c r="AB5" i="38" s="1"/>
  <c r="AL105" i="9"/>
  <c r="AL5" i="38" s="1"/>
  <c r="AG105" i="9"/>
  <c r="AG5" i="38" s="1"/>
  <c r="AQ105" i="9"/>
  <c r="AQ5" i="38" s="1"/>
  <c r="C105" i="9"/>
  <c r="C5" i="38" s="1"/>
  <c r="H105" i="9"/>
  <c r="H5" i="38" s="1"/>
  <c r="AX105" i="9"/>
  <c r="AX5" i="38" s="1"/>
  <c r="H105" i="11"/>
  <c r="H3" i="38" s="1"/>
  <c r="AV105" i="11"/>
  <c r="AL105"/>
  <c r="AB105"/>
  <c r="AG105"/>
  <c r="AG4" i="40" s="1"/>
  <c r="R105" i="11"/>
  <c r="R3" i="38" s="1"/>
  <c r="R46" s="1"/>
  <c r="C105" i="11"/>
  <c r="C3" i="38" s="1"/>
  <c r="W105" i="11"/>
  <c r="W3" i="38" s="1"/>
  <c r="W46" s="1"/>
  <c r="AQ105" i="11"/>
  <c r="AG21" i="40" l="1"/>
  <c r="AG37"/>
  <c r="AN2" i="51"/>
  <c r="AN2" i="49"/>
  <c r="AA37" i="40"/>
  <c r="AA5"/>
  <c r="AA21"/>
  <c r="AB3" i="38"/>
  <c r="AB46" s="1"/>
  <c r="AB4" i="40"/>
  <c r="AH191" i="45"/>
  <c r="AJ56" i="50"/>
  <c r="AI206"/>
  <c r="AI207" s="1"/>
  <c r="AI208" s="1"/>
  <c r="AI209" s="1"/>
  <c r="AI69"/>
  <c r="AI223"/>
  <c r="AI88"/>
  <c r="AI111"/>
  <c r="AI149"/>
  <c r="AI130"/>
  <c r="AI241"/>
  <c r="AI170"/>
  <c r="AH56" i="48"/>
  <c r="AU21" i="40"/>
  <c r="AU37"/>
  <c r="AP21"/>
  <c r="AP37"/>
  <c r="AZ21"/>
  <c r="AZ37"/>
  <c r="AI11"/>
  <c r="AJ11" s="1"/>
  <c r="AI28"/>
  <c r="AG46"/>
  <c r="AH41"/>
  <c r="AG30"/>
  <c r="AF5"/>
  <c r="AF37"/>
  <c r="AF21"/>
  <c r="AH25"/>
  <c r="AH206" i="44"/>
  <c r="AH48" i="45" s="1"/>
  <c r="AH241" i="44"/>
  <c r="AH130"/>
  <c r="AH88"/>
  <c r="AH223"/>
  <c r="AH49" i="45" s="1"/>
  <c r="AH170" i="44"/>
  <c r="AH149"/>
  <c r="AH111"/>
  <c r="AH69"/>
  <c r="AI73" i="30"/>
  <c r="AJ73" s="1"/>
  <c r="AI70"/>
  <c r="AJ70" s="1"/>
  <c r="AJ72"/>
  <c r="AI26"/>
  <c r="AI27"/>
  <c r="AI39"/>
  <c r="AJ39" s="1"/>
  <c r="AJ48"/>
  <c r="AI54"/>
  <c r="AJ25"/>
  <c r="AJ29"/>
  <c r="AJ69"/>
  <c r="AI56" i="31"/>
  <c r="AJ56" s="1"/>
  <c r="AJ26"/>
  <c r="AI21"/>
  <c r="AJ21" s="1"/>
  <c r="AI25"/>
  <c r="AJ25" s="1"/>
  <c r="AI34"/>
  <c r="AI43"/>
  <c r="AI58"/>
  <c r="AI38"/>
  <c r="AI54"/>
  <c r="AI35"/>
  <c r="AI55"/>
  <c r="AJ55" s="1"/>
  <c r="AI36"/>
  <c r="AJ36" s="1"/>
  <c r="AI50"/>
  <c r="AI73"/>
  <c r="AI27"/>
  <c r="AI22"/>
  <c r="AI23"/>
  <c r="AJ23" s="1"/>
  <c r="AI49"/>
  <c r="AJ49" s="1"/>
  <c r="AI33"/>
  <c r="AJ33" s="1"/>
  <c r="AI41"/>
  <c r="AJ41" s="1"/>
  <c r="AI18"/>
  <c r="AJ18" s="1"/>
  <c r="AI28"/>
  <c r="AI64"/>
  <c r="AJ64" s="1"/>
  <c r="AJ40" i="30"/>
  <c r="AI33"/>
  <c r="AI23"/>
  <c r="AJ23" s="1"/>
  <c r="AI35"/>
  <c r="AJ35" s="1"/>
  <c r="AI55"/>
  <c r="AI49"/>
  <c r="AO2" i="21"/>
  <c r="AN2" i="9"/>
  <c r="AN2" i="45"/>
  <c r="AN2" i="11"/>
  <c r="AN2" i="41"/>
  <c r="AN2" i="36"/>
  <c r="AN2" i="35"/>
  <c r="AN2" i="31"/>
  <c r="AN2" i="33"/>
  <c r="AN2" i="27"/>
  <c r="AN2" i="25"/>
  <c r="AN2" i="24"/>
  <c r="AN2" i="40"/>
  <c r="AN2" i="38"/>
  <c r="AN2" i="37"/>
  <c r="AN2" i="32"/>
  <c r="AN2" i="34"/>
  <c r="AN2" i="30"/>
  <c r="AN2" i="26"/>
  <c r="AN2" i="28"/>
  <c r="AJ20" i="31"/>
  <c r="AI68"/>
  <c r="AI70"/>
  <c r="AJ65"/>
  <c r="AJ57"/>
  <c r="AI37"/>
  <c r="AJ37" s="1"/>
  <c r="AI39"/>
  <c r="AI24"/>
  <c r="AI72"/>
  <c r="AI51"/>
  <c r="AJ30"/>
  <c r="AI46"/>
  <c r="AJ46" s="1"/>
  <c r="AI60"/>
  <c r="AJ40"/>
  <c r="AI67"/>
  <c r="AI42"/>
  <c r="AI47"/>
  <c r="AI62"/>
  <c r="AI29"/>
  <c r="AJ29" s="1"/>
  <c r="AI44"/>
  <c r="AJ44" s="1"/>
  <c r="AI53"/>
  <c r="AJ53" s="1"/>
  <c r="AI69"/>
  <c r="AJ69" s="1"/>
  <c r="AI31"/>
  <c r="AJ31" s="1"/>
  <c r="AI48"/>
  <c r="AI57" i="30"/>
  <c r="AJ57" s="1"/>
  <c r="AJ45"/>
  <c r="AI46"/>
  <c r="AJ46" s="1"/>
  <c r="AI71"/>
  <c r="AJ71" s="1"/>
  <c r="AI58"/>
  <c r="AI31"/>
  <c r="AI65"/>
  <c r="AJ65" s="1"/>
  <c r="AJ32"/>
  <c r="AI19"/>
  <c r="AJ19" s="1"/>
  <c r="AI56"/>
  <c r="AH13" i="40"/>
  <c r="AI8"/>
  <c r="AJ8" s="1"/>
  <c r="AI45" i="31"/>
  <c r="AI61"/>
  <c r="AI52"/>
  <c r="AJ52" s="1"/>
  <c r="AI71"/>
  <c r="AI63"/>
  <c r="AJ20" i="30"/>
  <c r="AI37"/>
  <c r="AJ37" s="1"/>
  <c r="AI24"/>
  <c r="AJ24" s="1"/>
  <c r="AJ30"/>
  <c r="AI43"/>
  <c r="AJ47"/>
  <c r="AI21"/>
  <c r="AI51"/>
  <c r="AI41"/>
  <c r="AI22"/>
  <c r="AJ18"/>
  <c r="AJ34"/>
  <c r="AI32" i="31"/>
  <c r="AJ32" s="1"/>
  <c r="AI19"/>
  <c r="AI59"/>
  <c r="AI66"/>
  <c r="BJ3" i="2"/>
  <c r="BD202"/>
  <c r="AQ3" i="38"/>
  <c r="AQ46" s="1"/>
  <c r="AQ4" i="40"/>
  <c r="AG3" i="38"/>
  <c r="AG46" s="1"/>
  <c r="AL3"/>
  <c r="AL46" s="1"/>
  <c r="AL4" i="40"/>
  <c r="AV3" i="38"/>
  <c r="AV46" s="1"/>
  <c r="AV4" i="40"/>
  <c r="I105" i="9"/>
  <c r="I5" i="38" s="1"/>
  <c r="D105" i="9"/>
  <c r="D5" i="38" s="1"/>
  <c r="AR105" i="9"/>
  <c r="AR5" i="38" s="1"/>
  <c r="AH105" i="9"/>
  <c r="AH5" i="38" s="1"/>
  <c r="AM105" i="9"/>
  <c r="AM5" i="38" s="1"/>
  <c r="AC105" i="9"/>
  <c r="AC5" i="38" s="1"/>
  <c r="X105" i="9"/>
  <c r="X5" i="38" s="1"/>
  <c r="S105" i="9"/>
  <c r="S5" i="38" s="1"/>
  <c r="N105" i="9"/>
  <c r="N5" i="38" s="1"/>
  <c r="AY105" i="9"/>
  <c r="AY5" i="38" s="1"/>
  <c r="I105" i="11"/>
  <c r="I3" i="38" s="1"/>
  <c r="M105" i="11"/>
  <c r="M3" i="38" s="1"/>
  <c r="M46" s="1"/>
  <c r="X105" i="11"/>
  <c r="X3" i="38" s="1"/>
  <c r="X46" s="1"/>
  <c r="N105" i="11"/>
  <c r="N3" i="38" s="1"/>
  <c r="S105" i="11"/>
  <c r="S3" i="38" s="1"/>
  <c r="S46" s="1"/>
  <c r="AH105" i="11"/>
  <c r="D105"/>
  <c r="D3" i="38" s="1"/>
  <c r="AW105" i="11"/>
  <c r="AC105"/>
  <c r="AR105"/>
  <c r="AM105"/>
  <c r="AC3" i="38" l="1"/>
  <c r="AC46" s="1"/>
  <c r="AC4" i="40"/>
  <c r="AO2" i="51"/>
  <c r="AO2" i="49"/>
  <c r="AB37" i="40"/>
  <c r="AB5"/>
  <c r="AB21"/>
  <c r="N46" i="38"/>
  <c r="AA38" i="40"/>
  <c r="AA22"/>
  <c r="AJ56" i="44"/>
  <c r="AK56" i="50"/>
  <c r="AJ206"/>
  <c r="AJ207" s="1"/>
  <c r="AJ208" s="1"/>
  <c r="AJ209" s="1"/>
  <c r="AJ69"/>
  <c r="AJ111"/>
  <c r="AJ223"/>
  <c r="AJ130"/>
  <c r="AJ149"/>
  <c r="AJ88"/>
  <c r="AJ170"/>
  <c r="AJ241"/>
  <c r="AI56" i="48"/>
  <c r="AH206"/>
  <c r="AH88"/>
  <c r="AH130"/>
  <c r="AH241"/>
  <c r="AH223"/>
  <c r="AH170"/>
  <c r="AH149"/>
  <c r="AH111"/>
  <c r="AH69"/>
  <c r="AI191" i="45"/>
  <c r="AV21" i="40"/>
  <c r="AV37"/>
  <c r="AL21"/>
  <c r="AL37"/>
  <c r="AQ21"/>
  <c r="AQ37"/>
  <c r="AJ28"/>
  <c r="AH46"/>
  <c r="AG47"/>
  <c r="AI41"/>
  <c r="AG31"/>
  <c r="AH30"/>
  <c r="AH31" s="1"/>
  <c r="AF38"/>
  <c r="AF22"/>
  <c r="AI25"/>
  <c r="AH207" i="44"/>
  <c r="AI206"/>
  <c r="AI48" i="45" s="1"/>
  <c r="AI69" i="44"/>
  <c r="AI88"/>
  <c r="AI241"/>
  <c r="AI223"/>
  <c r="AI49" i="45" s="1"/>
  <c r="AI130" i="44"/>
  <c r="AI170"/>
  <c r="AI149"/>
  <c r="AI111"/>
  <c r="AJ58" i="30"/>
  <c r="AJ72" i="31"/>
  <c r="AJ49" i="30"/>
  <c r="AJ28" i="31"/>
  <c r="AJ22"/>
  <c r="AJ27"/>
  <c r="AJ73"/>
  <c r="AJ50"/>
  <c r="AJ35"/>
  <c r="AJ54"/>
  <c r="AJ38"/>
  <c r="AJ58"/>
  <c r="AJ43"/>
  <c r="AJ34"/>
  <c r="AJ54" i="30"/>
  <c r="AJ26"/>
  <c r="AJ66" i="31"/>
  <c r="AJ59"/>
  <c r="AJ19"/>
  <c r="AJ22" i="30"/>
  <c r="AJ41"/>
  <c r="AJ51"/>
  <c r="AJ21"/>
  <c r="AJ43"/>
  <c r="AJ63" i="31"/>
  <c r="AJ71"/>
  <c r="AJ61"/>
  <c r="AJ45"/>
  <c r="AH14" i="40"/>
  <c r="AI13"/>
  <c r="AJ56" i="30"/>
  <c r="AJ31"/>
  <c r="AJ48" i="31"/>
  <c r="AJ62"/>
  <c r="AJ47"/>
  <c r="AJ42"/>
  <c r="AJ67"/>
  <c r="AJ60"/>
  <c r="AJ51"/>
  <c r="AJ24"/>
  <c r="AJ39"/>
  <c r="AJ70"/>
  <c r="AJ68"/>
  <c r="AP2" i="21"/>
  <c r="AO2" i="45"/>
  <c r="AO2" i="11"/>
  <c r="AO2" i="9"/>
  <c r="AO2" i="40"/>
  <c r="AO2" i="38"/>
  <c r="AO2" i="37"/>
  <c r="AO2" i="31"/>
  <c r="AO2" i="33"/>
  <c r="AO2" i="34"/>
  <c r="AO2" i="26"/>
  <c r="AO2" i="28"/>
  <c r="AO2" i="41"/>
  <c r="AO2" i="36"/>
  <c r="AO2" i="35"/>
  <c r="AO2" i="32"/>
  <c r="AO2" i="30"/>
  <c r="AO2" i="27"/>
  <c r="AO2" i="25"/>
  <c r="AO2" i="24"/>
  <c r="AJ55" i="30"/>
  <c r="AJ33"/>
  <c r="AJ27"/>
  <c r="BP3" i="2"/>
  <c r="BJ202"/>
  <c r="AW3" i="38"/>
  <c r="AW46" s="1"/>
  <c r="AW4" i="40"/>
  <c r="AH3" i="38"/>
  <c r="AH46" s="1"/>
  <c r="AH4" i="40"/>
  <c r="AR3" i="38"/>
  <c r="AR46" s="1"/>
  <c r="AR4" i="40"/>
  <c r="AM3" i="38"/>
  <c r="AM46" s="1"/>
  <c r="AM4" i="40"/>
  <c r="P105" i="9"/>
  <c r="P5" i="38" s="1"/>
  <c r="O105" i="9"/>
  <c r="O5" i="38" s="1"/>
  <c r="U105" i="9"/>
  <c r="U5" i="38" s="1"/>
  <c r="T105" i="9"/>
  <c r="T5" i="38" s="1"/>
  <c r="Z105" i="9"/>
  <c r="Z5" i="38" s="1"/>
  <c r="Y105" i="9"/>
  <c r="Y5" i="38" s="1"/>
  <c r="AE105" i="9"/>
  <c r="AE5" i="38" s="1"/>
  <c r="AD105" i="9"/>
  <c r="AD5" i="38" s="1"/>
  <c r="AO105" i="9"/>
  <c r="AO5" i="38" s="1"/>
  <c r="AN105" i="9"/>
  <c r="AN5" i="38" s="1"/>
  <c r="AJ105" i="9"/>
  <c r="AJ5" i="38" s="1"/>
  <c r="AI105" i="9"/>
  <c r="AI5" i="38" s="1"/>
  <c r="AT105" i="9"/>
  <c r="AT5" i="38" s="1"/>
  <c r="AS105" i="9"/>
  <c r="AS5" i="38" s="1"/>
  <c r="F105" i="9"/>
  <c r="F5" i="38" s="1"/>
  <c r="E105" i="9"/>
  <c r="E5" i="38" s="1"/>
  <c r="K105" i="9"/>
  <c r="K5" i="38" s="1"/>
  <c r="J105" i="9"/>
  <c r="J5" i="38" s="1"/>
  <c r="AI105" i="11"/>
  <c r="AN105"/>
  <c r="AO105"/>
  <c r="AJ105"/>
  <c r="J105"/>
  <c r="J3" i="38" s="1"/>
  <c r="Y105" i="11"/>
  <c r="Y3" i="38" s="1"/>
  <c r="Y46" s="1"/>
  <c r="T105" i="11"/>
  <c r="T3" i="38" s="1"/>
  <c r="T46" s="1"/>
  <c r="U105" i="11"/>
  <c r="U3" i="38" s="1"/>
  <c r="AT105" i="11"/>
  <c r="AD105"/>
  <c r="AY105"/>
  <c r="E105"/>
  <c r="E3" i="38" s="1"/>
  <c r="O105" i="11"/>
  <c r="O3" i="38" s="1"/>
  <c r="O46" s="1"/>
  <c r="Z105" i="11"/>
  <c r="Z3" i="38" s="1"/>
  <c r="AS105" i="11"/>
  <c r="AE105"/>
  <c r="AX105"/>
  <c r="F105"/>
  <c r="F3" i="38" s="1"/>
  <c r="AH208" i="44" l="1"/>
  <c r="AH209" s="1"/>
  <c r="AH11" i="45" s="1"/>
  <c r="AH9" i="52"/>
  <c r="AH18" s="1"/>
  <c r="Z46" i="38"/>
  <c r="AA46"/>
  <c r="U46"/>
  <c r="V46"/>
  <c r="AP2" i="51"/>
  <c r="AP2" i="49"/>
  <c r="AB38" i="40"/>
  <c r="AB22"/>
  <c r="AC37"/>
  <c r="AC21"/>
  <c r="AC5"/>
  <c r="AH228" i="45"/>
  <c r="AH159"/>
  <c r="AH207" i="48"/>
  <c r="AH208" s="1"/>
  <c r="AH209" s="1"/>
  <c r="AK88" i="50"/>
  <c r="AK223"/>
  <c r="AK111"/>
  <c r="AK170"/>
  <c r="AK206"/>
  <c r="AK207" s="1"/>
  <c r="AK208" s="1"/>
  <c r="AK209" s="1"/>
  <c r="AK149"/>
  <c r="AK241"/>
  <c r="AK69"/>
  <c r="AK130"/>
  <c r="AH160" i="45"/>
  <c r="AH229"/>
  <c r="AJ56" i="48"/>
  <c r="AI206"/>
  <c r="AI69"/>
  <c r="AI111"/>
  <c r="AI149"/>
  <c r="AI170"/>
  <c r="AI223"/>
  <c r="AI241"/>
  <c r="AI130"/>
  <c r="AI88"/>
  <c r="AJ191" i="45"/>
  <c r="AM21" i="40"/>
  <c r="AM37"/>
  <c r="AR21"/>
  <c r="AR37"/>
  <c r="AH21"/>
  <c r="AH37"/>
  <c r="AW21"/>
  <c r="AW37"/>
  <c r="AI207" i="44"/>
  <c r="AJ41" i="40"/>
  <c r="AI46"/>
  <c r="AH47"/>
  <c r="AI30"/>
  <c r="AI31" s="1"/>
  <c r="AJ25"/>
  <c r="AK56" i="44"/>
  <c r="AJ206"/>
  <c r="AJ207" s="1"/>
  <c r="AJ69"/>
  <c r="AJ88"/>
  <c r="AJ130"/>
  <c r="AJ111"/>
  <c r="AJ170"/>
  <c r="AJ223"/>
  <c r="AJ49" i="45" s="1"/>
  <c r="AJ241" i="44"/>
  <c r="AJ149"/>
  <c r="AJ13" i="40"/>
  <c r="AI14"/>
  <c r="AQ2" i="21"/>
  <c r="AP2" i="9"/>
  <c r="AP2" i="45"/>
  <c r="AP2" i="11"/>
  <c r="AP2" i="41"/>
  <c r="AP2" i="36"/>
  <c r="AP2" i="35"/>
  <c r="AP2" i="31"/>
  <c r="AP2" i="33"/>
  <c r="AP2" i="27"/>
  <c r="AP2" i="25"/>
  <c r="AP2" i="24"/>
  <c r="AP2" i="40"/>
  <c r="AP2" i="38"/>
  <c r="AP2" i="37"/>
  <c r="AP2" i="32"/>
  <c r="AP2" i="34"/>
  <c r="AP2" i="30"/>
  <c r="AP2" i="26"/>
  <c r="AP2" i="28"/>
  <c r="BV3" i="2"/>
  <c r="BP202"/>
  <c r="AX3" i="38"/>
  <c r="AX46" s="1"/>
  <c r="AX4" i="40"/>
  <c r="AS3" i="38"/>
  <c r="AS46" s="1"/>
  <c r="AS4" i="40"/>
  <c r="AY3" i="38"/>
  <c r="AY4" i="40"/>
  <c r="AT3" i="38"/>
  <c r="AT4" i="40"/>
  <c r="AO3" i="38"/>
  <c r="AO4" i="40"/>
  <c r="AI3" i="38"/>
  <c r="AI46" s="1"/>
  <c r="AI4" i="40"/>
  <c r="AE3" i="38"/>
  <c r="AE4" i="40"/>
  <c r="AD3" i="38"/>
  <c r="AD46" s="1"/>
  <c r="AD4" i="40"/>
  <c r="AJ3" i="38"/>
  <c r="AJ4" i="40"/>
  <c r="AN3" i="38"/>
  <c r="AN46" s="1"/>
  <c r="AN4" i="40"/>
  <c r="P105" i="11"/>
  <c r="P3" i="38" s="1"/>
  <c r="K105" i="11"/>
  <c r="K3" i="38" s="1"/>
  <c r="L46" s="1"/>
  <c r="AJ208" i="44" l="1"/>
  <c r="AJ209" s="1"/>
  <c r="AJ11" i="45" s="1"/>
  <c r="AJ9" i="52"/>
  <c r="AJ18" s="1"/>
  <c r="AI208" i="44"/>
  <c r="AI209" s="1"/>
  <c r="AI11" i="45" s="1"/>
  <c r="AI9" i="52"/>
  <c r="AI18" s="1"/>
  <c r="AJ48" i="45"/>
  <c r="P46" i="38"/>
  <c r="Q46"/>
  <c r="AQ2" i="51"/>
  <c r="AQ2" i="49"/>
  <c r="AC38" i="40"/>
  <c r="AC22"/>
  <c r="AI160" i="45"/>
  <c r="AI229"/>
  <c r="AK56" i="48"/>
  <c r="AJ206"/>
  <c r="AJ170"/>
  <c r="AJ149"/>
  <c r="AJ69"/>
  <c r="AJ88"/>
  <c r="AJ241"/>
  <c r="AJ223"/>
  <c r="AJ111"/>
  <c r="AJ130"/>
  <c r="AI159" i="45"/>
  <c r="AI228"/>
  <c r="AI207" i="48"/>
  <c r="AI208" s="1"/>
  <c r="AI209" s="1"/>
  <c r="AH122" i="45"/>
  <c r="AK191"/>
  <c r="AJ21" i="40"/>
  <c r="AJ37"/>
  <c r="AO21"/>
  <c r="AO37"/>
  <c r="AY21"/>
  <c r="AY37"/>
  <c r="AX21"/>
  <c r="AX37"/>
  <c r="AL44"/>
  <c r="AG43"/>
  <c r="AH43" s="1"/>
  <c r="AI43" s="1"/>
  <c r="AJ43" s="1"/>
  <c r="AK43" s="1"/>
  <c r="AL43" s="1"/>
  <c r="AM43" s="1"/>
  <c r="AN43" s="1"/>
  <c r="AO43" s="1"/>
  <c r="AL41"/>
  <c r="AM41" s="1"/>
  <c r="AN41" s="1"/>
  <c r="AO41" s="1"/>
  <c r="AN21"/>
  <c r="AN37"/>
  <c r="AI21"/>
  <c r="AI37"/>
  <c r="AT21"/>
  <c r="AT37"/>
  <c r="AS21"/>
  <c r="AS37"/>
  <c r="AJ46"/>
  <c r="AI47"/>
  <c r="AJ30"/>
  <c r="AJ31" s="1"/>
  <c r="AE5"/>
  <c r="AE37"/>
  <c r="AE21"/>
  <c r="AL28"/>
  <c r="AG10"/>
  <c r="AG27"/>
  <c r="AL25"/>
  <c r="AD37"/>
  <c r="AD21"/>
  <c r="AD5"/>
  <c r="AK223" i="44"/>
  <c r="AK49" i="45" s="1"/>
  <c r="AK206" i="44"/>
  <c r="AK48" i="45" s="1"/>
  <c r="AK149" i="44"/>
  <c r="AK130"/>
  <c r="AK88"/>
  <c r="AK69"/>
  <c r="AK170"/>
  <c r="AK241"/>
  <c r="AK111"/>
  <c r="AJ46" i="38"/>
  <c r="AK46"/>
  <c r="AE46"/>
  <c r="AF46"/>
  <c r="AO46"/>
  <c r="AP46"/>
  <c r="AT46"/>
  <c r="AU46"/>
  <c r="AY46"/>
  <c r="AZ46"/>
  <c r="AL8" i="40"/>
  <c r="AM8" s="1"/>
  <c r="AN8" s="1"/>
  <c r="AO8" s="1"/>
  <c r="AL11"/>
  <c r="AL56" i="44" s="1"/>
  <c r="AR2" i="21"/>
  <c r="AQ2" i="45"/>
  <c r="AQ2" i="11"/>
  <c r="AQ2" i="9"/>
  <c r="AQ2" i="40"/>
  <c r="AQ2" i="38"/>
  <c r="AQ2" i="37"/>
  <c r="AQ2" i="31"/>
  <c r="AQ2" i="33"/>
  <c r="AQ2" i="34"/>
  <c r="AQ2" i="26"/>
  <c r="AQ2" i="28"/>
  <c r="AQ2" i="41"/>
  <c r="AQ2" i="36"/>
  <c r="AQ2" i="35"/>
  <c r="AQ2" i="32"/>
  <c r="AQ2" i="30"/>
  <c r="AQ2" i="27"/>
  <c r="AQ2" i="25"/>
  <c r="AQ2" i="24"/>
  <c r="AJ14" i="40"/>
  <c r="AK13"/>
  <c r="AK14" s="1"/>
  <c r="CB3" i="2"/>
  <c r="BV202"/>
  <c r="AR2" i="51" l="1"/>
  <c r="AR2" i="49"/>
  <c r="AL56" i="48"/>
  <c r="AK206"/>
  <c r="AK149"/>
  <c r="AK223"/>
  <c r="AK69"/>
  <c r="AK170"/>
  <c r="AK88"/>
  <c r="AK130"/>
  <c r="AK111"/>
  <c r="AK241"/>
  <c r="AM44" i="40"/>
  <c r="AN44" s="1"/>
  <c r="AO44" s="1"/>
  <c r="AL56" i="50"/>
  <c r="AI122" i="45"/>
  <c r="AJ160"/>
  <c r="AJ229"/>
  <c r="AJ159"/>
  <c r="AJ228"/>
  <c r="AJ207" i="48"/>
  <c r="AJ208" s="1"/>
  <c r="AJ209" s="1"/>
  <c r="AH27" i="40"/>
  <c r="AM28"/>
  <c r="AK46"/>
  <c r="AJ47"/>
  <c r="AM25"/>
  <c r="AK30"/>
  <c r="AL30" s="1"/>
  <c r="AD22"/>
  <c r="AD38"/>
  <c r="AE22"/>
  <c r="AE38"/>
  <c r="AH10"/>
  <c r="AI10" s="1"/>
  <c r="AJ10" s="1"/>
  <c r="AK10" s="1"/>
  <c r="AL10" s="1"/>
  <c r="AM10" s="1"/>
  <c r="AN10" s="1"/>
  <c r="AO10" s="1"/>
  <c r="AK207" i="44"/>
  <c r="AL206"/>
  <c r="AL48" i="45" s="1"/>
  <c r="AL69" i="44"/>
  <c r="AL130"/>
  <c r="AL149"/>
  <c r="AL170"/>
  <c r="AL241"/>
  <c r="AL223"/>
  <c r="AL49" i="45" s="1"/>
  <c r="AL111" i="44"/>
  <c r="AL88"/>
  <c r="AM11" i="40"/>
  <c r="AN11" s="1"/>
  <c r="AO11" s="1"/>
  <c r="AS2" i="21"/>
  <c r="AR2" i="9"/>
  <c r="AR2" i="45"/>
  <c r="AR2" i="11"/>
  <c r="AR2" i="41"/>
  <c r="AR2" i="36"/>
  <c r="AR2" i="35"/>
  <c r="AR2" i="31"/>
  <c r="AR2" i="33"/>
  <c r="AR2" i="27"/>
  <c r="AR2" i="25"/>
  <c r="AR2" i="24"/>
  <c r="AR2" i="40"/>
  <c r="AR2" i="38"/>
  <c r="AR2" i="37"/>
  <c r="AR2" i="32"/>
  <c r="AR2" i="34"/>
  <c r="AR2" i="30"/>
  <c r="AR2" i="26"/>
  <c r="AR2" i="28"/>
  <c r="CH3" i="2"/>
  <c r="CH202" s="1"/>
  <c r="CB202"/>
  <c r="AK208" i="44" l="1"/>
  <c r="AK209" s="1"/>
  <c r="AK11" i="45" s="1"/>
  <c r="AK9" i="52"/>
  <c r="AK18" s="1"/>
  <c r="AS2" i="51"/>
  <c r="AS2" i="49"/>
  <c r="AM56" i="50"/>
  <c r="AL206"/>
  <c r="AL207" s="1"/>
  <c r="AL208" s="1"/>
  <c r="AL209" s="1"/>
  <c r="AL111"/>
  <c r="AL130"/>
  <c r="AL241"/>
  <c r="AL149"/>
  <c r="AL170"/>
  <c r="AL223"/>
  <c r="AL88"/>
  <c r="AL69"/>
  <c r="AM56" i="48"/>
  <c r="AL223"/>
  <c r="AL130"/>
  <c r="AL149"/>
  <c r="AL69"/>
  <c r="AL206"/>
  <c r="AL170"/>
  <c r="AL88"/>
  <c r="AL241"/>
  <c r="AL111"/>
  <c r="AJ122" i="45"/>
  <c r="AK160"/>
  <c r="AK229"/>
  <c r="AK207" i="48"/>
  <c r="AK208" s="1"/>
  <c r="AK209" s="1"/>
  <c r="AK159" i="45"/>
  <c r="AK228"/>
  <c r="AN28" i="40"/>
  <c r="AI27"/>
  <c r="AK47"/>
  <c r="AL46"/>
  <c r="AN25"/>
  <c r="AK31"/>
  <c r="AM30"/>
  <c r="AL31"/>
  <c r="AL207" i="44"/>
  <c r="AM56"/>
  <c r="AN56" s="1"/>
  <c r="AT2" i="21"/>
  <c r="AS2" i="45"/>
  <c r="AS2" i="11"/>
  <c r="AS2" i="9"/>
  <c r="AS2" i="40"/>
  <c r="AS2" i="38"/>
  <c r="AS2" i="37"/>
  <c r="AS2" i="31"/>
  <c r="AS2" i="33"/>
  <c r="AS2" i="34"/>
  <c r="AS2" i="26"/>
  <c r="AS2" i="28"/>
  <c r="AS2" i="41"/>
  <c r="AS2" i="36"/>
  <c r="AS2" i="35"/>
  <c r="AS2" i="32"/>
  <c r="AS2" i="30"/>
  <c r="AS2" i="27"/>
  <c r="AS2" i="25"/>
  <c r="AS2" i="24"/>
  <c r="AL208" i="44" l="1"/>
  <c r="AL209" s="1"/>
  <c r="AL11" i="45" s="1"/>
  <c r="AL9" i="52"/>
  <c r="AL18" s="1"/>
  <c r="AT2" i="51"/>
  <c r="AT2" i="49"/>
  <c r="AK122" i="45"/>
  <c r="AL207" i="48"/>
  <c r="AL208" s="1"/>
  <c r="AL209" s="1"/>
  <c r="AL159" i="45"/>
  <c r="AL228"/>
  <c r="AN56" i="48"/>
  <c r="AM130"/>
  <c r="AM223"/>
  <c r="AM111"/>
  <c r="AM241"/>
  <c r="AM206"/>
  <c r="AM88"/>
  <c r="AM170"/>
  <c r="AM69"/>
  <c r="AM149"/>
  <c r="AL191" i="45"/>
  <c r="AL160"/>
  <c r="AL229"/>
  <c r="AN56" i="50"/>
  <c r="AM206"/>
  <c r="AM207" s="1"/>
  <c r="AM208" s="1"/>
  <c r="AM209" s="1"/>
  <c r="AM149"/>
  <c r="AM88"/>
  <c r="AM130"/>
  <c r="AM69"/>
  <c r="AM111"/>
  <c r="AM241"/>
  <c r="AM223"/>
  <c r="AM170"/>
  <c r="AJ27" i="40"/>
  <c r="AO28"/>
  <c r="AM46"/>
  <c r="AL47"/>
  <c r="AO25"/>
  <c r="AM31"/>
  <c r="AN30"/>
  <c r="AM88" i="44"/>
  <c r="AM149"/>
  <c r="AM130"/>
  <c r="AM241"/>
  <c r="AM69"/>
  <c r="AM111"/>
  <c r="AM170"/>
  <c r="AM223"/>
  <c r="AM49" i="45" s="1"/>
  <c r="AM206" i="44"/>
  <c r="AO56"/>
  <c r="AN69"/>
  <c r="AN206"/>
  <c r="AN48" i="45" s="1"/>
  <c r="AN149" i="44"/>
  <c r="AN130"/>
  <c r="AN170"/>
  <c r="AN241"/>
  <c r="AN223"/>
  <c r="AN49" i="45" s="1"/>
  <c r="AN111" i="44"/>
  <c r="AN88"/>
  <c r="AU2" i="21"/>
  <c r="AT2" i="9"/>
  <c r="AT2" i="45"/>
  <c r="AT2" i="11"/>
  <c r="AT2" i="41"/>
  <c r="AT2" i="36"/>
  <c r="AT2" i="35"/>
  <c r="AT2" i="31"/>
  <c r="AT2" i="33"/>
  <c r="AT2" i="27"/>
  <c r="AT2" i="25"/>
  <c r="AT2" i="24"/>
  <c r="AT2" i="40"/>
  <c r="AT2" i="38"/>
  <c r="AT2" i="37"/>
  <c r="AT2" i="32"/>
  <c r="AT2" i="34"/>
  <c r="AT2" i="30"/>
  <c r="AT2" i="26"/>
  <c r="AT2" i="28"/>
  <c r="AU2" i="51" l="1"/>
  <c r="AU2" i="49"/>
  <c r="AM191" i="45"/>
  <c r="AM207" i="48"/>
  <c r="AM208" s="1"/>
  <c r="AM209" s="1"/>
  <c r="AM159" i="45"/>
  <c r="AM228"/>
  <c r="AO56" i="48"/>
  <c r="AN206"/>
  <c r="AN111"/>
  <c r="AN223"/>
  <c r="AN130"/>
  <c r="AN149"/>
  <c r="AN69"/>
  <c r="AN88"/>
  <c r="AN170"/>
  <c r="AN241"/>
  <c r="AO56" i="50"/>
  <c r="AN241"/>
  <c r="AN88"/>
  <c r="AN170"/>
  <c r="AN223"/>
  <c r="AN206"/>
  <c r="AN207" s="1"/>
  <c r="AN208" s="1"/>
  <c r="AN209" s="1"/>
  <c r="AN149"/>
  <c r="AN69"/>
  <c r="AN111"/>
  <c r="AN130"/>
  <c r="AM160" i="45"/>
  <c r="AM229"/>
  <c r="AL122"/>
  <c r="AK27" i="40"/>
  <c r="AM47"/>
  <c r="AN46"/>
  <c r="AN31"/>
  <c r="AO30"/>
  <c r="AM207" i="44"/>
  <c r="AM48" i="45"/>
  <c r="AN207" i="44"/>
  <c r="AP56"/>
  <c r="AO69"/>
  <c r="AO206"/>
  <c r="AO207" s="1"/>
  <c r="AO149"/>
  <c r="AO130"/>
  <c r="AO88"/>
  <c r="AO170"/>
  <c r="AO241"/>
  <c r="AO223"/>
  <c r="AO49" i="45" s="1"/>
  <c r="AO111" i="44"/>
  <c r="AV2" i="21"/>
  <c r="AU2" i="45"/>
  <c r="AU2" i="11"/>
  <c r="AU2" i="9"/>
  <c r="AU2" i="40"/>
  <c r="AU2" i="38"/>
  <c r="AU2" i="37"/>
  <c r="AU2" i="31"/>
  <c r="AU2" i="33"/>
  <c r="AU2" i="34"/>
  <c r="AU2" i="26"/>
  <c r="AU2" i="28"/>
  <c r="AU2" i="41"/>
  <c r="AU2" i="36"/>
  <c r="AU2" i="35"/>
  <c r="AU2" i="32"/>
  <c r="AU2" i="30"/>
  <c r="AU2" i="27"/>
  <c r="AU2" i="25"/>
  <c r="AU2" i="24"/>
  <c r="AO208" i="44" l="1"/>
  <c r="AO209" s="1"/>
  <c r="AO11" i="45" s="1"/>
  <c r="AO9" i="52"/>
  <c r="AO18" s="1"/>
  <c r="AN208" i="44"/>
  <c r="AN209" s="1"/>
  <c r="AN11" i="45" s="1"/>
  <c r="AN9" i="52"/>
  <c r="AN18" s="1"/>
  <c r="AM208" i="44"/>
  <c r="AM209" s="1"/>
  <c r="AM11" i="45" s="1"/>
  <c r="AM9" i="52"/>
  <c r="AM18" s="1"/>
  <c r="AO48" i="45"/>
  <c r="AV2" i="51"/>
  <c r="AV2" i="49"/>
  <c r="AN191" i="45"/>
  <c r="AP56" i="50"/>
  <c r="AO111"/>
  <c r="AO241"/>
  <c r="AO130"/>
  <c r="AO88"/>
  <c r="AO206"/>
  <c r="AO207" s="1"/>
  <c r="AO208" s="1"/>
  <c r="AO209" s="1"/>
  <c r="AO69"/>
  <c r="AO149"/>
  <c r="AO223"/>
  <c r="AO170"/>
  <c r="AN160" i="45"/>
  <c r="AN229"/>
  <c r="AP56" i="48"/>
  <c r="AO206"/>
  <c r="AO69"/>
  <c r="AO149"/>
  <c r="AO130"/>
  <c r="AO223"/>
  <c r="AO111"/>
  <c r="AO241"/>
  <c r="AO170"/>
  <c r="AO88"/>
  <c r="AN207"/>
  <c r="AN208" s="1"/>
  <c r="AN209" s="1"/>
  <c r="AN159" i="45"/>
  <c r="AN228"/>
  <c r="AM122"/>
  <c r="AL27" i="40"/>
  <c r="AO46"/>
  <c r="AN47"/>
  <c r="AO31"/>
  <c r="AP30"/>
  <c r="AP69" i="44"/>
  <c r="AP206"/>
  <c r="AP48" i="45" s="1"/>
  <c r="AP149" i="44"/>
  <c r="AP130"/>
  <c r="AP170"/>
  <c r="AP223"/>
  <c r="AP49" i="45" s="1"/>
  <c r="AP88" i="44"/>
  <c r="AP241"/>
  <c r="AP111"/>
  <c r="AW2" i="21"/>
  <c r="AV2" i="9"/>
  <c r="AV2" i="45"/>
  <c r="AV2" i="11"/>
  <c r="AV2" i="41"/>
  <c r="AV2" i="36"/>
  <c r="AV2" i="35"/>
  <c r="AV2" i="31"/>
  <c r="AV2" i="33"/>
  <c r="AV2" i="27"/>
  <c r="AV2" i="25"/>
  <c r="AV2" i="24"/>
  <c r="AV2" i="40"/>
  <c r="AV2" i="38"/>
  <c r="AV2" i="37"/>
  <c r="AV2" i="32"/>
  <c r="AV2" i="34"/>
  <c r="AV2" i="30"/>
  <c r="AV2" i="26"/>
  <c r="AV2" i="28"/>
  <c r="AW2" i="51" l="1"/>
  <c r="AW2" i="49"/>
  <c r="AO160" i="45"/>
  <c r="AO229"/>
  <c r="AO207" i="48"/>
  <c r="AO208" s="1"/>
  <c r="AO209" s="1"/>
  <c r="AO159" i="45"/>
  <c r="AO228"/>
  <c r="AN122"/>
  <c r="AP223" i="48"/>
  <c r="AP241"/>
  <c r="AP130"/>
  <c r="AP111"/>
  <c r="AP88"/>
  <c r="AP206"/>
  <c r="AP170"/>
  <c r="AP149"/>
  <c r="AP69"/>
  <c r="AO191" i="45"/>
  <c r="AP206" i="50"/>
  <c r="AP207" s="1"/>
  <c r="AP208" s="1"/>
  <c r="AP209" s="1"/>
  <c r="AP111"/>
  <c r="AP170"/>
  <c r="AP223"/>
  <c r="AP149"/>
  <c r="AP88"/>
  <c r="AP130"/>
  <c r="AP241"/>
  <c r="AP69"/>
  <c r="AM27" i="40"/>
  <c r="AP46"/>
  <c r="AO47"/>
  <c r="AP31"/>
  <c r="AP207" i="44"/>
  <c r="AX2" i="21"/>
  <c r="AW2" i="45"/>
  <c r="AW2" i="11"/>
  <c r="AW2" i="9"/>
  <c r="AW2" i="40"/>
  <c r="AW2" i="38"/>
  <c r="AW2" i="37"/>
  <c r="AW2" i="31"/>
  <c r="AW2" i="33"/>
  <c r="AW2" i="34"/>
  <c r="AW2" i="26"/>
  <c r="AW2" i="28"/>
  <c r="AW2" i="41"/>
  <c r="AW2" i="36"/>
  <c r="AW2" i="35"/>
  <c r="AW2" i="32"/>
  <c r="AW2" i="30"/>
  <c r="AW2" i="27"/>
  <c r="AW2" i="25"/>
  <c r="AW2" i="24"/>
  <c r="AP208" i="44" l="1"/>
  <c r="AP209" s="1"/>
  <c r="AP11" i="45" s="1"/>
  <c r="AP9" i="52"/>
  <c r="AP18" s="1"/>
  <c r="AX2" i="51"/>
  <c r="AX2" i="49"/>
  <c r="AP160" i="45"/>
  <c r="AP229"/>
  <c r="AO122"/>
  <c r="AP191"/>
  <c r="AP159"/>
  <c r="AP228"/>
  <c r="AP207" i="48"/>
  <c r="AP208" s="1"/>
  <c r="AP209" s="1"/>
  <c r="AN27" i="40"/>
  <c r="AP47"/>
  <c r="AY2" i="21"/>
  <c r="AX2" i="9"/>
  <c r="AX2" i="45"/>
  <c r="AX2" i="11"/>
  <c r="AX2" i="41"/>
  <c r="AX2" i="36"/>
  <c r="AX2" i="35"/>
  <c r="AX2" i="31"/>
  <c r="AX2" i="33"/>
  <c r="AX2" i="27"/>
  <c r="AX2" i="25"/>
  <c r="AX2" i="24"/>
  <c r="AX2" i="40"/>
  <c r="AX2" i="38"/>
  <c r="AX2" i="37"/>
  <c r="AX2" i="32"/>
  <c r="AX2" i="34"/>
  <c r="AX2" i="30"/>
  <c r="AX2" i="26"/>
  <c r="AX2" i="28"/>
  <c r="AY2" i="51" l="1"/>
  <c r="AY2" i="49"/>
  <c r="AP122" i="45"/>
  <c r="AO27" i="40"/>
  <c r="AZ2" i="21"/>
  <c r="AY2" i="45"/>
  <c r="AY2" i="11"/>
  <c r="AY2" i="9"/>
  <c r="AY2" i="40"/>
  <c r="AY2" i="38"/>
  <c r="AY2" i="37"/>
  <c r="AY2" i="31"/>
  <c r="AY2" i="33"/>
  <c r="AY2" i="34"/>
  <c r="AY2" i="26"/>
  <c r="AY2" i="28"/>
  <c r="AY2" i="41"/>
  <c r="AY2" i="36"/>
  <c r="AY2" i="35"/>
  <c r="AY2" i="32"/>
  <c r="AY2" i="30"/>
  <c r="AY2" i="27"/>
  <c r="AY2" i="25"/>
  <c r="AY2" i="24"/>
  <c r="AZ2" i="51" l="1"/>
  <c r="AZ2" i="49"/>
  <c r="BA2" i="21"/>
  <c r="AZ2" i="9"/>
  <c r="AZ2" i="45"/>
  <c r="AZ2" i="11"/>
  <c r="AZ2" i="41"/>
  <c r="AZ2" i="36"/>
  <c r="AZ2" i="35"/>
  <c r="AZ2" i="31"/>
  <c r="AZ2" i="33"/>
  <c r="AZ2" i="27"/>
  <c r="AZ2" i="25"/>
  <c r="AZ2" i="24"/>
  <c r="AZ2" i="40"/>
  <c r="AZ2" i="38"/>
  <c r="AG42" s="1"/>
  <c r="AZ2" i="37"/>
  <c r="AZ2" i="32"/>
  <c r="AZ2" i="34"/>
  <c r="AZ2" i="30"/>
  <c r="AZ2" i="26"/>
  <c r="AZ2" i="28"/>
  <c r="AG38" i="49" l="1"/>
  <c r="AH38" s="1"/>
  <c r="AI38" s="1"/>
  <c r="AJ38" s="1"/>
  <c r="AK38" s="1"/>
  <c r="AL38" s="1"/>
  <c r="AM38" s="1"/>
  <c r="AN38" s="1"/>
  <c r="AO38" s="1"/>
  <c r="AP38" s="1"/>
  <c r="AQ38" s="1"/>
  <c r="AR38" s="1"/>
  <c r="AS38" s="1"/>
  <c r="AT38" s="1"/>
  <c r="AU38" s="1"/>
  <c r="AV38" s="1"/>
  <c r="AW38" s="1"/>
  <c r="AX38" s="1"/>
  <c r="AY38" s="1"/>
  <c r="AG32"/>
  <c r="AH32" s="1"/>
  <c r="AI32" s="1"/>
  <c r="AJ32" s="1"/>
  <c r="AK32" s="1"/>
  <c r="AL32" s="1"/>
  <c r="AM32" s="1"/>
  <c r="AN32" s="1"/>
  <c r="AO32" s="1"/>
  <c r="AP32" s="1"/>
  <c r="AQ32" s="1"/>
  <c r="AR32" s="1"/>
  <c r="AS32" s="1"/>
  <c r="AT32" s="1"/>
  <c r="AU32" s="1"/>
  <c r="AV32" s="1"/>
  <c r="AW32" s="1"/>
  <c r="AX32" s="1"/>
  <c r="AY32" s="1"/>
  <c r="AG31"/>
  <c r="AH31" s="1"/>
  <c r="AI31" s="1"/>
  <c r="AJ31" s="1"/>
  <c r="AK31" s="1"/>
  <c r="AL31" s="1"/>
  <c r="AM31" s="1"/>
  <c r="AN31" s="1"/>
  <c r="AO31" s="1"/>
  <c r="AP31" s="1"/>
  <c r="AQ31" s="1"/>
  <c r="AR31" s="1"/>
  <c r="AS31" s="1"/>
  <c r="AT31" s="1"/>
  <c r="AU31" s="1"/>
  <c r="AV31" s="1"/>
  <c r="AW31" s="1"/>
  <c r="AX31" s="1"/>
  <c r="AY31" s="1"/>
  <c r="AG39"/>
  <c r="AH39" s="1"/>
  <c r="AI39" s="1"/>
  <c r="AJ39" s="1"/>
  <c r="AK39" s="1"/>
  <c r="AL39" s="1"/>
  <c r="AM39" s="1"/>
  <c r="AN39" s="1"/>
  <c r="AO39" s="1"/>
  <c r="AP39" s="1"/>
  <c r="AQ39" s="1"/>
  <c r="AR39" s="1"/>
  <c r="AS39" s="1"/>
  <c r="AT39" s="1"/>
  <c r="AU39" s="1"/>
  <c r="AV39" s="1"/>
  <c r="AW39" s="1"/>
  <c r="AX39" s="1"/>
  <c r="AY39" s="1"/>
  <c r="AG37"/>
  <c r="AG30"/>
  <c r="AH30" s="1"/>
  <c r="AI30" s="1"/>
  <c r="AJ30" s="1"/>
  <c r="AK30" s="1"/>
  <c r="AL30" s="1"/>
  <c r="AM30" s="1"/>
  <c r="AN30" s="1"/>
  <c r="AO30" s="1"/>
  <c r="AP30" s="1"/>
  <c r="AQ30" s="1"/>
  <c r="AR30" s="1"/>
  <c r="AS30" s="1"/>
  <c r="AT30" s="1"/>
  <c r="AU30" s="1"/>
  <c r="AV30" s="1"/>
  <c r="AW30" s="1"/>
  <c r="AX30" s="1"/>
  <c r="AY30" s="1"/>
  <c r="AG29"/>
  <c r="AG39" i="51"/>
  <c r="AH39" s="1"/>
  <c r="AI39" s="1"/>
  <c r="AJ39" s="1"/>
  <c r="AK39" s="1"/>
  <c r="AL39" s="1"/>
  <c r="AM39" s="1"/>
  <c r="AN39" s="1"/>
  <c r="AO39" s="1"/>
  <c r="AP39" s="1"/>
  <c r="AQ39" s="1"/>
  <c r="AR39" s="1"/>
  <c r="AS39" s="1"/>
  <c r="AT39" s="1"/>
  <c r="AU39" s="1"/>
  <c r="AV39" s="1"/>
  <c r="AW39" s="1"/>
  <c r="AX39" s="1"/>
  <c r="AY39" s="1"/>
  <c r="AG38"/>
  <c r="AH38" s="1"/>
  <c r="AI38" s="1"/>
  <c r="AJ38" s="1"/>
  <c r="AK38" s="1"/>
  <c r="AL38" s="1"/>
  <c r="AM38" s="1"/>
  <c r="AN38" s="1"/>
  <c r="AO38" s="1"/>
  <c r="AP38" s="1"/>
  <c r="AQ38" s="1"/>
  <c r="AR38" s="1"/>
  <c r="AS38" s="1"/>
  <c r="AT38" s="1"/>
  <c r="AU38" s="1"/>
  <c r="AV38" s="1"/>
  <c r="AW38" s="1"/>
  <c r="AX38" s="1"/>
  <c r="AY38" s="1"/>
  <c r="AG31"/>
  <c r="AH31" s="1"/>
  <c r="AI31" s="1"/>
  <c r="AJ31" s="1"/>
  <c r="AK31" s="1"/>
  <c r="AL31" s="1"/>
  <c r="AM31" s="1"/>
  <c r="AN31" s="1"/>
  <c r="AO31" s="1"/>
  <c r="AP31" s="1"/>
  <c r="AQ31" s="1"/>
  <c r="AR31" s="1"/>
  <c r="AS31" s="1"/>
  <c r="AT31" s="1"/>
  <c r="AU31" s="1"/>
  <c r="AV31" s="1"/>
  <c r="AW31" s="1"/>
  <c r="AX31" s="1"/>
  <c r="AY31" s="1"/>
  <c r="AG29"/>
  <c r="AG30"/>
  <c r="AH30" s="1"/>
  <c r="AI30" s="1"/>
  <c r="AJ30" s="1"/>
  <c r="AK30" s="1"/>
  <c r="AL30" s="1"/>
  <c r="AM30" s="1"/>
  <c r="AN30" s="1"/>
  <c r="AO30" s="1"/>
  <c r="AP30" s="1"/>
  <c r="AQ30" s="1"/>
  <c r="AR30" s="1"/>
  <c r="AS30" s="1"/>
  <c r="AT30" s="1"/>
  <c r="AU30" s="1"/>
  <c r="AV30" s="1"/>
  <c r="AW30" s="1"/>
  <c r="AX30" s="1"/>
  <c r="AY30" s="1"/>
  <c r="AG32"/>
  <c r="AH32" s="1"/>
  <c r="AI32" s="1"/>
  <c r="AJ32" s="1"/>
  <c r="AK32" s="1"/>
  <c r="AL32" s="1"/>
  <c r="AM32" s="1"/>
  <c r="AN32" s="1"/>
  <c r="AO32" s="1"/>
  <c r="AP32" s="1"/>
  <c r="AQ32" s="1"/>
  <c r="AR32" s="1"/>
  <c r="AS32" s="1"/>
  <c r="AT32" s="1"/>
  <c r="AU32" s="1"/>
  <c r="AV32" s="1"/>
  <c r="AW32" s="1"/>
  <c r="AX32" s="1"/>
  <c r="AY32" s="1"/>
  <c r="AG37"/>
  <c r="AQ44" i="40"/>
  <c r="AQ41"/>
  <c r="AQ28"/>
  <c r="AQ8"/>
  <c r="AQ25"/>
  <c r="AR8"/>
  <c r="AS8" s="1"/>
  <c r="AQ11"/>
  <c r="AQ10" s="1"/>
  <c r="AG43" i="25"/>
  <c r="AG96"/>
  <c r="AG88"/>
  <c r="AG80"/>
  <c r="AG103"/>
  <c r="AG95"/>
  <c r="AG87"/>
  <c r="AG79"/>
  <c r="AG72"/>
  <c r="AG97"/>
  <c r="AG89"/>
  <c r="AG81"/>
  <c r="AG102"/>
  <c r="AG94"/>
  <c r="AG86"/>
  <c r="AG78"/>
  <c r="AG26"/>
  <c r="AG35"/>
  <c r="AG60"/>
  <c r="AG25"/>
  <c r="AG42"/>
  <c r="AG22"/>
  <c r="AG21"/>
  <c r="AG70"/>
  <c r="AG40"/>
  <c r="AG47"/>
  <c r="AG27"/>
  <c r="AG46"/>
  <c r="AG54"/>
  <c r="AG39"/>
  <c r="AG53"/>
  <c r="AG57"/>
  <c r="AG31"/>
  <c r="AG69"/>
  <c r="AG44"/>
  <c r="AG24"/>
  <c r="AG38"/>
  <c r="AG29"/>
  <c r="AG49"/>
  <c r="AG73"/>
  <c r="AG64"/>
  <c r="AG58"/>
  <c r="AG56"/>
  <c r="AG23"/>
  <c r="AG100"/>
  <c r="AG92"/>
  <c r="AG84"/>
  <c r="AG76"/>
  <c r="AG99"/>
  <c r="AG91"/>
  <c r="AG83"/>
  <c r="AG75"/>
  <c r="AG101"/>
  <c r="AG93"/>
  <c r="AG85"/>
  <c r="AG77"/>
  <c r="AG98"/>
  <c r="AG90"/>
  <c r="AG82"/>
  <c r="AG74"/>
  <c r="AG65"/>
  <c r="AG45"/>
  <c r="AG30"/>
  <c r="AG52"/>
  <c r="AG32"/>
  <c r="AG55"/>
  <c r="AG68"/>
  <c r="AG50"/>
  <c r="AG20"/>
  <c r="AG37"/>
  <c r="AG62"/>
  <c r="AG36"/>
  <c r="AG19"/>
  <c r="AG33"/>
  <c r="AG67"/>
  <c r="AG59"/>
  <c r="AG61"/>
  <c r="AG34"/>
  <c r="AG66"/>
  <c r="AG28"/>
  <c r="AG48"/>
  <c r="AG41"/>
  <c r="AG51"/>
  <c r="AG71"/>
  <c r="AG18"/>
  <c r="AG63"/>
  <c r="AG38" i="41"/>
  <c r="AH38" s="1"/>
  <c r="AI38" s="1"/>
  <c r="AJ38" s="1"/>
  <c r="AK38" s="1"/>
  <c r="AL38" s="1"/>
  <c r="AM38" s="1"/>
  <c r="AN38" s="1"/>
  <c r="AO38" s="1"/>
  <c r="AP38" s="1"/>
  <c r="AQ38" s="1"/>
  <c r="AR38" s="1"/>
  <c r="AS38" s="1"/>
  <c r="AT38" s="1"/>
  <c r="AU38" s="1"/>
  <c r="AV38" s="1"/>
  <c r="AW38" s="1"/>
  <c r="AX38" s="1"/>
  <c r="AY38" s="1"/>
  <c r="AG39"/>
  <c r="AH39" s="1"/>
  <c r="AI39" s="1"/>
  <c r="AJ39" s="1"/>
  <c r="AK39" s="1"/>
  <c r="AL39" s="1"/>
  <c r="AM39" s="1"/>
  <c r="AN39" s="1"/>
  <c r="AO39" s="1"/>
  <c r="AP39" s="1"/>
  <c r="AQ39" s="1"/>
  <c r="AR39" s="1"/>
  <c r="AS39" s="1"/>
  <c r="AT39" s="1"/>
  <c r="AU39" s="1"/>
  <c r="AV39" s="1"/>
  <c r="AW39" s="1"/>
  <c r="AX39" s="1"/>
  <c r="AY39" s="1"/>
  <c r="AG30"/>
  <c r="AH30" s="1"/>
  <c r="AI30" s="1"/>
  <c r="AJ30" s="1"/>
  <c r="AK30" s="1"/>
  <c r="AL30" s="1"/>
  <c r="AM30" s="1"/>
  <c r="AN30" s="1"/>
  <c r="AO30" s="1"/>
  <c r="AP30" s="1"/>
  <c r="AQ30" s="1"/>
  <c r="AR30" s="1"/>
  <c r="AS30" s="1"/>
  <c r="AT30" s="1"/>
  <c r="AU30" s="1"/>
  <c r="AV30" s="1"/>
  <c r="AW30" s="1"/>
  <c r="AX30" s="1"/>
  <c r="AY30" s="1"/>
  <c r="AG31"/>
  <c r="AH31" s="1"/>
  <c r="AI31" s="1"/>
  <c r="AJ31" s="1"/>
  <c r="AK31" s="1"/>
  <c r="AL31" s="1"/>
  <c r="AM31" s="1"/>
  <c r="AN31" s="1"/>
  <c r="AO31" s="1"/>
  <c r="AP31" s="1"/>
  <c r="AQ31" s="1"/>
  <c r="AR31" s="1"/>
  <c r="AS31" s="1"/>
  <c r="AT31" s="1"/>
  <c r="AU31" s="1"/>
  <c r="AV31" s="1"/>
  <c r="AW31" s="1"/>
  <c r="AX31" s="1"/>
  <c r="AY31" s="1"/>
  <c r="AG32"/>
  <c r="AH32" s="1"/>
  <c r="AI32" s="1"/>
  <c r="AJ32" s="1"/>
  <c r="AK32" s="1"/>
  <c r="AL32" s="1"/>
  <c r="AM32" s="1"/>
  <c r="AN32" s="1"/>
  <c r="AO32" s="1"/>
  <c r="AP32" s="1"/>
  <c r="AQ32" s="1"/>
  <c r="AR32" s="1"/>
  <c r="AS32" s="1"/>
  <c r="AT32" s="1"/>
  <c r="AU32" s="1"/>
  <c r="AV32" s="1"/>
  <c r="AW32" s="1"/>
  <c r="AX32" s="1"/>
  <c r="AY32" s="1"/>
  <c r="AG29"/>
  <c r="AG37"/>
  <c r="BB2" i="21"/>
  <c r="BA2" i="11"/>
  <c r="BA2" i="9"/>
  <c r="AG99" i="30"/>
  <c r="AH99" s="1"/>
  <c r="AG83"/>
  <c r="AG101"/>
  <c r="AG93"/>
  <c r="AG85"/>
  <c r="AG77"/>
  <c r="AG90"/>
  <c r="AG74"/>
  <c r="AG86"/>
  <c r="AL27"/>
  <c r="AL72"/>
  <c r="AL47"/>
  <c r="AL38"/>
  <c r="AL35"/>
  <c r="AG100"/>
  <c r="AH100" s="1"/>
  <c r="AG92"/>
  <c r="AH92" s="1"/>
  <c r="AG84"/>
  <c r="AG76"/>
  <c r="AH76" s="1"/>
  <c r="AG87"/>
  <c r="AL67"/>
  <c r="AL53"/>
  <c r="AL22"/>
  <c r="AL69"/>
  <c r="AL37"/>
  <c r="AL65"/>
  <c r="AL70"/>
  <c r="AL43"/>
  <c r="AL50"/>
  <c r="AL30"/>
  <c r="AL25"/>
  <c r="AL21"/>
  <c r="AL23"/>
  <c r="AL46"/>
  <c r="AL66"/>
  <c r="AL63"/>
  <c r="AL19"/>
  <c r="AL29"/>
  <c r="AL34"/>
  <c r="AL41"/>
  <c r="AL49"/>
  <c r="AL56"/>
  <c r="AL73"/>
  <c r="AL71"/>
  <c r="AG102"/>
  <c r="AG91"/>
  <c r="AG75"/>
  <c r="AG96"/>
  <c r="AG88"/>
  <c r="AG80"/>
  <c r="AG98"/>
  <c r="AG82"/>
  <c r="AG94"/>
  <c r="AG78"/>
  <c r="AL26"/>
  <c r="AL62"/>
  <c r="AL60"/>
  <c r="AL33"/>
  <c r="AG103"/>
  <c r="AG97"/>
  <c r="AG89"/>
  <c r="AG81"/>
  <c r="AG95"/>
  <c r="AG79"/>
  <c r="AL57"/>
  <c r="AL32"/>
  <c r="AL52"/>
  <c r="AL59"/>
  <c r="AL64"/>
  <c r="AL55"/>
  <c r="AL48"/>
  <c r="AL28"/>
  <c r="AL40"/>
  <c r="AL45"/>
  <c r="AL20"/>
  <c r="AL42"/>
  <c r="AL36"/>
  <c r="AL54"/>
  <c r="AL58"/>
  <c r="AL18"/>
  <c r="AL24"/>
  <c r="AL31"/>
  <c r="AL39"/>
  <c r="AL44"/>
  <c r="AL51"/>
  <c r="AL61"/>
  <c r="AL68"/>
  <c r="AG43" i="38"/>
  <c r="AH42"/>
  <c r="AG96" i="24"/>
  <c r="AG82"/>
  <c r="AG74"/>
  <c r="AG103"/>
  <c r="AG95"/>
  <c r="AG87"/>
  <c r="AG83"/>
  <c r="AG75"/>
  <c r="AG94"/>
  <c r="AG80"/>
  <c r="AG102"/>
  <c r="AG101"/>
  <c r="AG93"/>
  <c r="AG86"/>
  <c r="AG81"/>
  <c r="AG18"/>
  <c r="AG72"/>
  <c r="AG24"/>
  <c r="AG39"/>
  <c r="AG37"/>
  <c r="AG21"/>
  <c r="AG69"/>
  <c r="AG52"/>
  <c r="AG28"/>
  <c r="AG45"/>
  <c r="AG73"/>
  <c r="AG66"/>
  <c r="AG30"/>
  <c r="AG51"/>
  <c r="AG32"/>
  <c r="AG38"/>
  <c r="AG29"/>
  <c r="AG42"/>
  <c r="AG34"/>
  <c r="AG60"/>
  <c r="AG50"/>
  <c r="AG35"/>
  <c r="AG40"/>
  <c r="AG65"/>
  <c r="AG36"/>
  <c r="AG61"/>
  <c r="AG68"/>
  <c r="AG19"/>
  <c r="AG22"/>
  <c r="AG90"/>
  <c r="AG78"/>
  <c r="AG98"/>
  <c r="AG99"/>
  <c r="AG91"/>
  <c r="AG85"/>
  <c r="AG79"/>
  <c r="AG100"/>
  <c r="AG88"/>
  <c r="AG76"/>
  <c r="AG92"/>
  <c r="AG97"/>
  <c r="AG89"/>
  <c r="AG84"/>
  <c r="AG77"/>
  <c r="AG43"/>
  <c r="AG62"/>
  <c r="AG63"/>
  <c r="AG49"/>
  <c r="AG33"/>
  <c r="AG46"/>
  <c r="AG59"/>
  <c r="AG53"/>
  <c r="AG26"/>
  <c r="AG31"/>
  <c r="AG55"/>
  <c r="AG70"/>
  <c r="AG47"/>
  <c r="AG67"/>
  <c r="AG23"/>
  <c r="AG58"/>
  <c r="AG48"/>
  <c r="AG44"/>
  <c r="AG25"/>
  <c r="AG41"/>
  <c r="AG57"/>
  <c r="AG27"/>
  <c r="AG54"/>
  <c r="AG56"/>
  <c r="AG64"/>
  <c r="AG71"/>
  <c r="AG20"/>
  <c r="AG100" i="31"/>
  <c r="AG91"/>
  <c r="AG84"/>
  <c r="AL73"/>
  <c r="AL62"/>
  <c r="AL57"/>
  <c r="AL37"/>
  <c r="AL70"/>
  <c r="AL40"/>
  <c r="AL35"/>
  <c r="AL20"/>
  <c r="AL21"/>
  <c r="AL42"/>
  <c r="AL27"/>
  <c r="AL64"/>
  <c r="AL55"/>
  <c r="AL60"/>
  <c r="AG77"/>
  <c r="AG83"/>
  <c r="AG90"/>
  <c r="AG103"/>
  <c r="AH103" s="1"/>
  <c r="AG79"/>
  <c r="AG95"/>
  <c r="AG75"/>
  <c r="AG89"/>
  <c r="AG101"/>
  <c r="AL19"/>
  <c r="AL41"/>
  <c r="AL56"/>
  <c r="AL54"/>
  <c r="AL63"/>
  <c r="AL24"/>
  <c r="AL36"/>
  <c r="AL28"/>
  <c r="AL38"/>
  <c r="AL48"/>
  <c r="AL66"/>
  <c r="AL49"/>
  <c r="AG82"/>
  <c r="AG94"/>
  <c r="AG102"/>
  <c r="AL44"/>
  <c r="AL71"/>
  <c r="AG85"/>
  <c r="AG99"/>
  <c r="AH99" s="1"/>
  <c r="AG88"/>
  <c r="AH88" s="1"/>
  <c r="AG74"/>
  <c r="AH74" s="1"/>
  <c r="AL72"/>
  <c r="AL67"/>
  <c r="AL47"/>
  <c r="AL22"/>
  <c r="AL50"/>
  <c r="AL30"/>
  <c r="AL25"/>
  <c r="AG78"/>
  <c r="AL52"/>
  <c r="AL32"/>
  <c r="AL26"/>
  <c r="AL65"/>
  <c r="AL29"/>
  <c r="AL45"/>
  <c r="AG80"/>
  <c r="AH80" s="1"/>
  <c r="AI80" s="1"/>
  <c r="AJ80" s="1"/>
  <c r="AG87"/>
  <c r="AH87" s="1"/>
  <c r="AI87" s="1"/>
  <c r="AJ87" s="1"/>
  <c r="AG98"/>
  <c r="AH98" s="1"/>
  <c r="AI98" s="1"/>
  <c r="AJ98" s="1"/>
  <c r="AG76"/>
  <c r="AG93"/>
  <c r="AG97"/>
  <c r="AG81"/>
  <c r="AG92"/>
  <c r="AL18"/>
  <c r="AL23"/>
  <c r="AL46"/>
  <c r="AL61"/>
  <c r="AL58"/>
  <c r="AL69"/>
  <c r="AL31"/>
  <c r="AL51"/>
  <c r="AL33"/>
  <c r="AL43"/>
  <c r="AL53"/>
  <c r="AL39"/>
  <c r="AL59"/>
  <c r="AG86"/>
  <c r="AG96"/>
  <c r="AL34"/>
  <c r="AL68"/>
  <c r="AG28" i="51" l="1"/>
  <c r="AG27" s="1"/>
  <c r="AG33" s="1"/>
  <c r="AH29"/>
  <c r="AH29" i="49"/>
  <c r="AG28"/>
  <c r="AG27" s="1"/>
  <c r="AG33" s="1"/>
  <c r="AH37"/>
  <c r="AG36"/>
  <c r="AH37" i="51"/>
  <c r="AG36"/>
  <c r="AQ56" i="48"/>
  <c r="AQ56" i="50"/>
  <c r="AR44" i="40"/>
  <c r="AQ43"/>
  <c r="AR41"/>
  <c r="AS41" s="1"/>
  <c r="AT41" s="1"/>
  <c r="AU41" s="1"/>
  <c r="AV41" s="1"/>
  <c r="AW41" s="1"/>
  <c r="AX41" s="1"/>
  <c r="AY41" s="1"/>
  <c r="AQ46"/>
  <c r="AR25"/>
  <c r="AQ30"/>
  <c r="AR28"/>
  <c r="AQ27"/>
  <c r="AT8"/>
  <c r="AU8" s="1"/>
  <c r="AV8" s="1"/>
  <c r="AW8" s="1"/>
  <c r="AX8" s="1"/>
  <c r="AY8" s="1"/>
  <c r="AQ56" i="44"/>
  <c r="AM34" i="31"/>
  <c r="AH86"/>
  <c r="AM39"/>
  <c r="AM43"/>
  <c r="AM51"/>
  <c r="AM69"/>
  <c r="AM61"/>
  <c r="AM23"/>
  <c r="AH92"/>
  <c r="AI92" s="1"/>
  <c r="AH97"/>
  <c r="AH76"/>
  <c r="AI76" s="1"/>
  <c r="AK87"/>
  <c r="AM45"/>
  <c r="AM65"/>
  <c r="AM32"/>
  <c r="AH78"/>
  <c r="AM30"/>
  <c r="AM22"/>
  <c r="AM67"/>
  <c r="AI74"/>
  <c r="AI99"/>
  <c r="AM71"/>
  <c r="AH102"/>
  <c r="AI102" s="1"/>
  <c r="AJ102" s="1"/>
  <c r="AH82"/>
  <c r="AM66"/>
  <c r="AM38"/>
  <c r="AM36"/>
  <c r="AM63"/>
  <c r="AM56"/>
  <c r="AM19"/>
  <c r="AH89"/>
  <c r="AH95"/>
  <c r="AI95" s="1"/>
  <c r="AJ95" s="1"/>
  <c r="AI103"/>
  <c r="AH83"/>
  <c r="AI83" s="1"/>
  <c r="AM60"/>
  <c r="AM64"/>
  <c r="AM42"/>
  <c r="AM20"/>
  <c r="AM40"/>
  <c r="AM37"/>
  <c r="AM62"/>
  <c r="AH84"/>
  <c r="AI84" s="1"/>
  <c r="AJ84" s="1"/>
  <c r="AH100"/>
  <c r="AI100" s="1"/>
  <c r="AJ100" s="1"/>
  <c r="AG71" i="26"/>
  <c r="AH71" i="24"/>
  <c r="AG56" i="26"/>
  <c r="AH56" i="24"/>
  <c r="AG27" i="26"/>
  <c r="AH27" i="24"/>
  <c r="AG41" i="26"/>
  <c r="AH41" i="24"/>
  <c r="AG44" i="26"/>
  <c r="AH44" i="24"/>
  <c r="AG58" i="26"/>
  <c r="AH58" i="24"/>
  <c r="AG67" i="26"/>
  <c r="AH67" i="24"/>
  <c r="AG70" i="26"/>
  <c r="AH70" i="24"/>
  <c r="AG31" i="26"/>
  <c r="AH31" i="24"/>
  <c r="AG53" i="26"/>
  <c r="AH53" i="24"/>
  <c r="AG46" i="26"/>
  <c r="AH46" i="24"/>
  <c r="AG49" i="26"/>
  <c r="AH49" i="24"/>
  <c r="AG62" i="26"/>
  <c r="AH62" i="24"/>
  <c r="AG77" i="26"/>
  <c r="AH77" i="24"/>
  <c r="AG89" i="26"/>
  <c r="AH89" i="24"/>
  <c r="AG92" i="26"/>
  <c r="AH92" i="24"/>
  <c r="AG88" i="26"/>
  <c r="AH88" i="24"/>
  <c r="AG79" i="26"/>
  <c r="AH79" i="24"/>
  <c r="AG91" i="26"/>
  <c r="AH91" i="24"/>
  <c r="AG98" i="26"/>
  <c r="AH98" i="24"/>
  <c r="AG90" i="26"/>
  <c r="AH90" i="24"/>
  <c r="AG19" i="26"/>
  <c r="AH19" i="24"/>
  <c r="AH61"/>
  <c r="AG61" i="26"/>
  <c r="AH65" i="24"/>
  <c r="AG65" i="26"/>
  <c r="AH35" i="24"/>
  <c r="AG35" i="26"/>
  <c r="AH60" i="24"/>
  <c r="AG60" i="26"/>
  <c r="AH42" i="24"/>
  <c r="AG42" i="26"/>
  <c r="AH38" i="24"/>
  <c r="AG38" i="26"/>
  <c r="AH51" i="24"/>
  <c r="AG51" i="26"/>
  <c r="AH66" i="24"/>
  <c r="AG66" i="26"/>
  <c r="AH45" i="24"/>
  <c r="AG45" i="26"/>
  <c r="AH52" i="24"/>
  <c r="AG52" i="26"/>
  <c r="AG21"/>
  <c r="AH21" i="24"/>
  <c r="AH39"/>
  <c r="AG39" i="26"/>
  <c r="AH72" i="24"/>
  <c r="AG72" i="26"/>
  <c r="AH81" i="24"/>
  <c r="AG81" i="26"/>
  <c r="AH93" i="24"/>
  <c r="AG93" i="26"/>
  <c r="AH102" i="24"/>
  <c r="AG102" i="26"/>
  <c r="AH94" i="24"/>
  <c r="AG94" i="26"/>
  <c r="AH83" i="24"/>
  <c r="AG83" i="26"/>
  <c r="AH95" i="24"/>
  <c r="AG95" i="26"/>
  <c r="AH74" i="24"/>
  <c r="AG74" i="26"/>
  <c r="AH96" i="24"/>
  <c r="AG96" i="26"/>
  <c r="AM61" i="30"/>
  <c r="AM44"/>
  <c r="AM31"/>
  <c r="AM18"/>
  <c r="AM54"/>
  <c r="AM42"/>
  <c r="AM45"/>
  <c r="AM28"/>
  <c r="AM55"/>
  <c r="AM59"/>
  <c r="AM32"/>
  <c r="AH79"/>
  <c r="AG79" i="32"/>
  <c r="AH81" i="30"/>
  <c r="AG81" i="32"/>
  <c r="AH97" i="30"/>
  <c r="AM33"/>
  <c r="AM62"/>
  <c r="AH78"/>
  <c r="AI78" s="1"/>
  <c r="AJ78" s="1"/>
  <c r="AH82"/>
  <c r="AH80"/>
  <c r="AH96"/>
  <c r="AG96" i="32"/>
  <c r="AH91" i="30"/>
  <c r="AG91" i="32"/>
  <c r="AM71" i="30"/>
  <c r="AM56"/>
  <c r="AM41"/>
  <c r="AM29"/>
  <c r="AM63"/>
  <c r="AM46"/>
  <c r="AM21"/>
  <c r="AM30"/>
  <c r="AM43"/>
  <c r="AM65"/>
  <c r="AM69"/>
  <c r="AM53"/>
  <c r="AH87"/>
  <c r="AI87" s="1"/>
  <c r="AH84"/>
  <c r="AI100"/>
  <c r="AJ100" s="1"/>
  <c r="AM38"/>
  <c r="AM72"/>
  <c r="AH86"/>
  <c r="AI86" s="1"/>
  <c r="AG90" i="32"/>
  <c r="AH90" i="30"/>
  <c r="AH85"/>
  <c r="AH101"/>
  <c r="AI101" s="1"/>
  <c r="AI99"/>
  <c r="AJ99" s="1"/>
  <c r="AG36" i="41"/>
  <c r="AH37"/>
  <c r="AH18" i="25"/>
  <c r="AG18" i="27"/>
  <c r="AH51" i="25"/>
  <c r="AG51" i="27"/>
  <c r="AH48" i="25"/>
  <c r="AG48" i="27"/>
  <c r="AH66" i="25"/>
  <c r="AG66" i="27"/>
  <c r="AH61" i="25"/>
  <c r="AG61" i="27"/>
  <c r="AH67" i="25"/>
  <c r="AG67" i="27"/>
  <c r="AH19" i="25"/>
  <c r="AG19" i="27"/>
  <c r="AH62" i="25"/>
  <c r="AG62" i="27"/>
  <c r="AH20" i="25"/>
  <c r="AG20" i="27"/>
  <c r="AH68" i="25"/>
  <c r="AG68" i="27"/>
  <c r="AH32" i="25"/>
  <c r="AG32" i="27"/>
  <c r="AH30" i="25"/>
  <c r="AG30" i="27"/>
  <c r="AH65" i="25"/>
  <c r="AG65" i="27"/>
  <c r="AG82"/>
  <c r="AH82" i="25"/>
  <c r="AG98" i="27"/>
  <c r="AH98" i="25"/>
  <c r="AG85" i="27"/>
  <c r="AH85" i="25"/>
  <c r="AG101" i="27"/>
  <c r="AH101" i="25"/>
  <c r="AG83" i="27"/>
  <c r="AH83" i="25"/>
  <c r="AG99" i="27"/>
  <c r="AH99" i="25"/>
  <c r="AG84" i="27"/>
  <c r="AH84" i="25"/>
  <c r="AG100" i="27"/>
  <c r="AH100" i="25"/>
  <c r="AH56"/>
  <c r="AG56" i="27"/>
  <c r="AH64" i="25"/>
  <c r="AG64" i="27"/>
  <c r="AH49" i="25"/>
  <c r="AG49" i="27"/>
  <c r="AH38" i="25"/>
  <c r="AG38" i="27"/>
  <c r="AH44" i="25"/>
  <c r="AG44" i="27"/>
  <c r="AG44" i="33" s="1"/>
  <c r="AG44" i="36" s="1"/>
  <c r="AH31" i="25"/>
  <c r="AG31" i="27"/>
  <c r="AH53" i="25"/>
  <c r="AG53" i="27"/>
  <c r="AG53" i="33" s="1"/>
  <c r="AG53" i="36" s="1"/>
  <c r="AH54" i="25"/>
  <c r="AG54" i="27"/>
  <c r="AH27" i="25"/>
  <c r="AG27" i="27"/>
  <c r="AG27" i="33" s="1"/>
  <c r="AG27" i="36" s="1"/>
  <c r="AH40" i="25"/>
  <c r="AG40" i="27"/>
  <c r="AH21" i="25"/>
  <c r="AG21" i="27"/>
  <c r="AH42" i="25"/>
  <c r="AG42" i="27"/>
  <c r="AG42" i="33" s="1"/>
  <c r="AG42" i="36" s="1"/>
  <c r="AH60" i="25"/>
  <c r="AG60" i="27"/>
  <c r="AH26" i="25"/>
  <c r="AG26" i="27"/>
  <c r="AG26" i="33" s="1"/>
  <c r="AG26" i="36" s="1"/>
  <c r="AG86" i="27"/>
  <c r="AH86" i="25"/>
  <c r="AG102" i="27"/>
  <c r="AH102" i="25"/>
  <c r="AG89" i="27"/>
  <c r="AH89" i="25"/>
  <c r="AG72" i="27"/>
  <c r="AH72" i="25"/>
  <c r="AH87"/>
  <c r="AG87" i="27"/>
  <c r="AH103" i="25"/>
  <c r="AG103" i="27"/>
  <c r="AH88" i="25"/>
  <c r="AG88" i="27"/>
  <c r="AG43"/>
  <c r="AH43" i="25"/>
  <c r="AM68" i="31"/>
  <c r="AH96"/>
  <c r="AM59"/>
  <c r="AM53"/>
  <c r="AM33"/>
  <c r="AM31"/>
  <c r="AM58"/>
  <c r="AM46"/>
  <c r="AM18"/>
  <c r="AH81"/>
  <c r="AH93"/>
  <c r="AI93" s="1"/>
  <c r="AK98"/>
  <c r="AK80"/>
  <c r="AM29"/>
  <c r="AM26"/>
  <c r="AM52"/>
  <c r="AM25"/>
  <c r="AM50"/>
  <c r="AM47"/>
  <c r="AM72"/>
  <c r="AI88"/>
  <c r="AH85"/>
  <c r="AI85" s="1"/>
  <c r="AJ85" s="1"/>
  <c r="AG85" i="33"/>
  <c r="AG85" i="36" s="1"/>
  <c r="AM44" i="31"/>
  <c r="AH94"/>
  <c r="AI94" s="1"/>
  <c r="AJ94" s="1"/>
  <c r="AM49"/>
  <c r="AM48"/>
  <c r="AM28"/>
  <c r="AM24"/>
  <c r="AM54"/>
  <c r="AM41"/>
  <c r="AG101" i="33"/>
  <c r="AH101" i="31"/>
  <c r="AH75"/>
  <c r="AH79"/>
  <c r="AI79" s="1"/>
  <c r="AJ79" s="1"/>
  <c r="AH90"/>
  <c r="AI90" s="1"/>
  <c r="AH77"/>
  <c r="AI77" s="1"/>
  <c r="AM55"/>
  <c r="AM27"/>
  <c r="AM21"/>
  <c r="AM35"/>
  <c r="AM70"/>
  <c r="AM57"/>
  <c r="AM73"/>
  <c r="AH91"/>
  <c r="AI91" s="1"/>
  <c r="AJ91" s="1"/>
  <c r="AH20" i="24"/>
  <c r="AG20" i="26"/>
  <c r="AG64"/>
  <c r="AH64" i="24"/>
  <c r="AG54" i="26"/>
  <c r="AH54" i="24"/>
  <c r="AG57" i="26"/>
  <c r="AH57" i="24"/>
  <c r="AG25" i="26"/>
  <c r="AH25" i="24"/>
  <c r="AG48" i="26"/>
  <c r="AH48" i="24"/>
  <c r="AG23" i="26"/>
  <c r="AH23" i="24"/>
  <c r="AG47" i="26"/>
  <c r="AH47" i="24"/>
  <c r="AG55" i="26"/>
  <c r="AH55" i="24"/>
  <c r="AG26" i="26"/>
  <c r="AH26" i="24"/>
  <c r="AG59" i="26"/>
  <c r="AH59" i="24"/>
  <c r="AG33" i="26"/>
  <c r="AH33" i="24"/>
  <c r="AG63" i="26"/>
  <c r="AH63" i="24"/>
  <c r="AG43" i="26"/>
  <c r="AH43" i="24"/>
  <c r="AG84" i="26"/>
  <c r="AH84" i="24"/>
  <c r="AG97" i="26"/>
  <c r="AH97" i="24"/>
  <c r="AG76" i="26"/>
  <c r="AH76" i="24"/>
  <c r="AG100" i="26"/>
  <c r="AH100" i="24"/>
  <c r="AG85" i="26"/>
  <c r="AH85" i="24"/>
  <c r="AG99" i="26"/>
  <c r="AH99" i="24"/>
  <c r="AG78" i="26"/>
  <c r="AH78" i="24"/>
  <c r="AH22"/>
  <c r="AG22" i="26"/>
  <c r="AH68" i="24"/>
  <c r="AG68" i="26"/>
  <c r="AH36" i="24"/>
  <c r="AG36" i="26"/>
  <c r="AH40" i="24"/>
  <c r="AG40" i="26"/>
  <c r="AH50" i="24"/>
  <c r="AG50" i="26"/>
  <c r="AH34" i="24"/>
  <c r="AG34" i="26"/>
  <c r="AH29" i="24"/>
  <c r="AG29" i="26"/>
  <c r="AH32" i="24"/>
  <c r="AG32" i="26"/>
  <c r="AH30" i="24"/>
  <c r="AG30" i="26"/>
  <c r="AH73" i="24"/>
  <c r="AG73" i="26"/>
  <c r="AH28" i="24"/>
  <c r="AG28" i="26"/>
  <c r="AH69" i="24"/>
  <c r="AG69" i="26"/>
  <c r="AH37" i="24"/>
  <c r="AG37" i="26"/>
  <c r="AG24"/>
  <c r="AH24" i="24"/>
  <c r="AG18" i="26"/>
  <c r="AH18" i="24"/>
  <c r="AH86"/>
  <c r="AG86" i="26"/>
  <c r="AG86" i="28" s="1"/>
  <c r="AH101" i="24"/>
  <c r="AG101" i="26"/>
  <c r="AG101" i="28" s="1"/>
  <c r="AH80" i="24"/>
  <c r="AG80" i="26"/>
  <c r="AH75" i="24"/>
  <c r="AG75" i="26"/>
  <c r="AH87" i="24"/>
  <c r="AG87" i="26"/>
  <c r="AG87" i="28" s="1"/>
  <c r="AH103" i="24"/>
  <c r="AG103" i="26"/>
  <c r="AH82" i="24"/>
  <c r="AG82" i="26"/>
  <c r="AI42" i="38"/>
  <c r="AH43"/>
  <c r="AM68" i="30"/>
  <c r="AM51"/>
  <c r="AM39"/>
  <c r="AM24"/>
  <c r="AM58"/>
  <c r="AM36"/>
  <c r="AM20"/>
  <c r="AM40"/>
  <c r="AM48"/>
  <c r="AM64"/>
  <c r="AM52"/>
  <c r="AM57"/>
  <c r="AH95"/>
  <c r="AG95" i="32"/>
  <c r="AH89" i="30"/>
  <c r="AG89" i="32"/>
  <c r="AH103" i="30"/>
  <c r="AG103" i="32"/>
  <c r="AM60" i="30"/>
  <c r="AM26"/>
  <c r="AH94"/>
  <c r="AG94" i="32"/>
  <c r="AH98" i="30"/>
  <c r="AI98" s="1"/>
  <c r="AJ98" s="1"/>
  <c r="AG98" i="32"/>
  <c r="AH88" i="30"/>
  <c r="AG88" i="32"/>
  <c r="AH75" i="30"/>
  <c r="AG75" i="32"/>
  <c r="AH102" i="30"/>
  <c r="AG102" i="32"/>
  <c r="AM73" i="30"/>
  <c r="AM49"/>
  <c r="AM34"/>
  <c r="AM19"/>
  <c r="AM66"/>
  <c r="AM23"/>
  <c r="AM25"/>
  <c r="AM50"/>
  <c r="AM70"/>
  <c r="AM37"/>
  <c r="AM22"/>
  <c r="AM67"/>
  <c r="AI76"/>
  <c r="AJ76" s="1"/>
  <c r="AI92"/>
  <c r="AJ92" s="1"/>
  <c r="AM35"/>
  <c r="AM47"/>
  <c r="AM27"/>
  <c r="AH74"/>
  <c r="AI74" s="1"/>
  <c r="AG74" i="32"/>
  <c r="AG77"/>
  <c r="AH77" i="30"/>
  <c r="AH93"/>
  <c r="AI93" s="1"/>
  <c r="AG93" i="32"/>
  <c r="AG93" i="35" s="1"/>
  <c r="AH83" i="30"/>
  <c r="AI83" s="1"/>
  <c r="AG83" i="32"/>
  <c r="BC2" i="21"/>
  <c r="BB2" i="9"/>
  <c r="BB2" i="11"/>
  <c r="AG28" i="41"/>
  <c r="AG27" s="1"/>
  <c r="AG33" s="1"/>
  <c r="AH29"/>
  <c r="AH63" i="25"/>
  <c r="AG63" i="27"/>
  <c r="AH71" i="25"/>
  <c r="AG71" i="27"/>
  <c r="AH41" i="25"/>
  <c r="AG41" i="27"/>
  <c r="AH28" i="25"/>
  <c r="AG28" i="27"/>
  <c r="AH34" i="25"/>
  <c r="AG34" i="27"/>
  <c r="AH59" i="25"/>
  <c r="AG59" i="27"/>
  <c r="AH33" i="25"/>
  <c r="AG33" i="27"/>
  <c r="AH36" i="25"/>
  <c r="AG36" i="27"/>
  <c r="AH37" i="25"/>
  <c r="AG37" i="27"/>
  <c r="AH50" i="25"/>
  <c r="AG50" i="27"/>
  <c r="AG50" i="33" s="1"/>
  <c r="AG50" i="36" s="1"/>
  <c r="AH55" i="25"/>
  <c r="AG55" i="27"/>
  <c r="AH52" i="25"/>
  <c r="AG52" i="27"/>
  <c r="AH45" i="25"/>
  <c r="AG45" i="27"/>
  <c r="AG74"/>
  <c r="AH74" i="25"/>
  <c r="AG90" i="27"/>
  <c r="AH90" i="25"/>
  <c r="AG77" i="27"/>
  <c r="AH77" i="25"/>
  <c r="AG93" i="27"/>
  <c r="AH93" i="25"/>
  <c r="AG75" i="27"/>
  <c r="AH75" i="25"/>
  <c r="AG91" i="27"/>
  <c r="AH91" i="25"/>
  <c r="AG76" i="27"/>
  <c r="AH76" i="25"/>
  <c r="AG92" i="27"/>
  <c r="AH92" i="25"/>
  <c r="AH23"/>
  <c r="AG23" i="27"/>
  <c r="AH58" i="25"/>
  <c r="AG58" i="27"/>
  <c r="AH73" i="25"/>
  <c r="AG73" i="27"/>
  <c r="AH29" i="25"/>
  <c r="AG29" i="27"/>
  <c r="AH24" i="25"/>
  <c r="AG24" i="27"/>
  <c r="AG24" i="33" s="1"/>
  <c r="AG24" i="36" s="1"/>
  <c r="AH69" i="25"/>
  <c r="AG69" i="27"/>
  <c r="AH57" i="25"/>
  <c r="AG57" i="27"/>
  <c r="AH39" i="25"/>
  <c r="AG39" i="27"/>
  <c r="AG39" i="33" s="1"/>
  <c r="AG39" i="36" s="1"/>
  <c r="AH46" i="25"/>
  <c r="AG46" i="27"/>
  <c r="AG46" i="33" s="1"/>
  <c r="AG46" i="36" s="1"/>
  <c r="AH47" i="25"/>
  <c r="AG47" i="27"/>
  <c r="AH70" i="25"/>
  <c r="AG70" i="27"/>
  <c r="AH22" i="25"/>
  <c r="AG22" i="27"/>
  <c r="AH25" i="25"/>
  <c r="AG25" i="27"/>
  <c r="AH35" i="25"/>
  <c r="AG35" i="27"/>
  <c r="AG35" i="33" s="1"/>
  <c r="AG35" i="36" s="1"/>
  <c r="AG78" i="27"/>
  <c r="AH78" i="25"/>
  <c r="AG94" i="27"/>
  <c r="AH94" i="25"/>
  <c r="AG81" i="27"/>
  <c r="AH81" i="25"/>
  <c r="AG97" i="27"/>
  <c r="AH97" i="25"/>
  <c r="AG79" i="27"/>
  <c r="AH79" i="25"/>
  <c r="AH95"/>
  <c r="AG95" i="27"/>
  <c r="AH80" i="25"/>
  <c r="AG80" i="27"/>
  <c r="AH96" i="25"/>
  <c r="AG96" i="27"/>
  <c r="AR11" i="40"/>
  <c r="AH36" i="51" l="1"/>
  <c r="AI37"/>
  <c r="AI37" i="49"/>
  <c r="AH36"/>
  <c r="AI29"/>
  <c r="AH28"/>
  <c r="AH27" s="1"/>
  <c r="AH33" s="1"/>
  <c r="AI29" i="51"/>
  <c r="AH28"/>
  <c r="AH27" s="1"/>
  <c r="AH33" s="1"/>
  <c r="AR56" i="50"/>
  <c r="AQ111"/>
  <c r="AQ69"/>
  <c r="AQ241"/>
  <c r="AQ130"/>
  <c r="AQ88"/>
  <c r="AQ206"/>
  <c r="AQ207" s="1"/>
  <c r="AQ208" s="1"/>
  <c r="AQ209" s="1"/>
  <c r="AQ149"/>
  <c r="AQ223"/>
  <c r="AQ170"/>
  <c r="AR56" i="48"/>
  <c r="AQ223"/>
  <c r="AQ130"/>
  <c r="AQ88"/>
  <c r="AQ206"/>
  <c r="AQ170"/>
  <c r="AQ69"/>
  <c r="AQ149"/>
  <c r="AQ241"/>
  <c r="AQ111"/>
  <c r="AR43" i="40"/>
  <c r="AS44"/>
  <c r="AQ47"/>
  <c r="AR46"/>
  <c r="AS25"/>
  <c r="AS28"/>
  <c r="AR27"/>
  <c r="AQ31"/>
  <c r="AR30"/>
  <c r="AR56" i="44"/>
  <c r="AQ206"/>
  <c r="AQ207" s="1"/>
  <c r="AQ69"/>
  <c r="AQ149"/>
  <c r="AQ130"/>
  <c r="AQ241"/>
  <c r="AQ170"/>
  <c r="AQ223"/>
  <c r="AQ49" i="45" s="1"/>
  <c r="AQ111" i="44"/>
  <c r="AQ88"/>
  <c r="AH96" i="27"/>
  <c r="AI96" i="25"/>
  <c r="AH95" i="27"/>
  <c r="AI95" i="25"/>
  <c r="AG97" i="33"/>
  <c r="AG97" i="36" s="1"/>
  <c r="AG81" i="33"/>
  <c r="AG81" i="34" s="1"/>
  <c r="AG78" i="33"/>
  <c r="AG78" i="36" s="1"/>
  <c r="AI25" i="25"/>
  <c r="AH25" i="27"/>
  <c r="AI70" i="25"/>
  <c r="AH70" i="27"/>
  <c r="AI46" i="25"/>
  <c r="AH46" i="27"/>
  <c r="AH46" i="33" s="1"/>
  <c r="AH46" i="36" s="1"/>
  <c r="AI57" i="25"/>
  <c r="AH57" i="27"/>
  <c r="AI69" i="25"/>
  <c r="AH69" i="27"/>
  <c r="AH69" i="33" s="1"/>
  <c r="AH69" i="36" s="1"/>
  <c r="AI29" i="25"/>
  <c r="AH29" i="27"/>
  <c r="AH29" i="33" s="1"/>
  <c r="AH29" i="36" s="1"/>
  <c r="AI58" i="25"/>
  <c r="AH58" i="27"/>
  <c r="AG76" i="33"/>
  <c r="AG76" i="36" s="1"/>
  <c r="AG93" i="33"/>
  <c r="AG93" i="34" s="1"/>
  <c r="AQ48" i="45"/>
  <c r="AR10" i="40"/>
  <c r="AS11"/>
  <c r="AG96" i="36"/>
  <c r="AG96" i="33"/>
  <c r="AG96" i="34" s="1"/>
  <c r="AG80" i="33"/>
  <c r="AG80" i="36" s="1"/>
  <c r="AG95" i="33"/>
  <c r="AG95" i="34" s="1"/>
  <c r="AH79" i="27"/>
  <c r="AI79" i="25"/>
  <c r="AH97" i="27"/>
  <c r="AI97" i="25"/>
  <c r="AH81" i="27"/>
  <c r="AI81" i="25"/>
  <c r="AH94" i="27"/>
  <c r="AI94" i="25"/>
  <c r="AH78" i="27"/>
  <c r="AI78" i="25"/>
  <c r="AG25" i="33"/>
  <c r="AG25" i="36" s="1"/>
  <c r="AG22" i="33"/>
  <c r="AG22" i="36" s="1"/>
  <c r="AG70" i="33"/>
  <c r="AG70" i="36" s="1"/>
  <c r="AG47" i="33"/>
  <c r="AG47" i="36" s="1"/>
  <c r="AG57" i="33"/>
  <c r="AG57" i="36" s="1"/>
  <c r="AG69" i="33"/>
  <c r="AG69" i="36" s="1"/>
  <c r="AG29" i="33"/>
  <c r="AG29" i="36" s="1"/>
  <c r="AG73" i="33"/>
  <c r="AG73" i="36" s="1"/>
  <c r="AG58" i="33"/>
  <c r="AG58" i="36" s="1"/>
  <c r="AG23" i="33"/>
  <c r="AG23" i="36" s="1"/>
  <c r="AI92" i="25"/>
  <c r="AH92" i="27"/>
  <c r="AI76" i="25"/>
  <c r="AH76" i="27"/>
  <c r="AI91" i="25"/>
  <c r="AH91" i="27"/>
  <c r="AI75" i="25"/>
  <c r="AH75" i="27"/>
  <c r="AI93" i="25"/>
  <c r="AH93" i="27"/>
  <c r="AI77" i="25"/>
  <c r="AH77" i="27"/>
  <c r="AI90" i="25"/>
  <c r="AH90" i="27"/>
  <c r="AI74" i="25"/>
  <c r="AH74" i="27"/>
  <c r="AG45" i="33"/>
  <c r="AG45" i="36" s="1"/>
  <c r="AG52" i="33"/>
  <c r="AG52" i="36" s="1"/>
  <c r="AG55" i="33"/>
  <c r="AG55" i="36" s="1"/>
  <c r="AG37" i="33"/>
  <c r="AG37" i="36" s="1"/>
  <c r="AG36" i="33"/>
  <c r="AG36" i="36" s="1"/>
  <c r="AG33" i="33"/>
  <c r="AG33" i="36" s="1"/>
  <c r="AG59" i="33"/>
  <c r="AG59" i="36" s="1"/>
  <c r="AG34" i="33"/>
  <c r="AG34" i="36" s="1"/>
  <c r="AG28" i="33"/>
  <c r="AG28" i="36" s="1"/>
  <c r="AG41" i="33"/>
  <c r="AG41" i="36" s="1"/>
  <c r="AG71" i="33"/>
  <c r="AG71" i="36" s="1"/>
  <c r="AG63" i="33"/>
  <c r="AG63" i="36" s="1"/>
  <c r="AI29" i="41"/>
  <c r="AH28"/>
  <c r="AH27" s="1"/>
  <c r="AH33" s="1"/>
  <c r="BD2" i="21"/>
  <c r="BC2" i="11"/>
  <c r="BC2" i="9"/>
  <c r="AJ83" i="30"/>
  <c r="AK83" s="1"/>
  <c r="AJ93"/>
  <c r="AK93" s="1"/>
  <c r="AJ74"/>
  <c r="AK74" s="1"/>
  <c r="AN27"/>
  <c r="AN47"/>
  <c r="AN35"/>
  <c r="AK92"/>
  <c r="AK76"/>
  <c r="AN67"/>
  <c r="AN22"/>
  <c r="AN37"/>
  <c r="AN70"/>
  <c r="AN50"/>
  <c r="AN25"/>
  <c r="AN23"/>
  <c r="AN66"/>
  <c r="AN19"/>
  <c r="AN34"/>
  <c r="AN49"/>
  <c r="AN73"/>
  <c r="AI102"/>
  <c r="AJ102" s="1"/>
  <c r="AI75"/>
  <c r="AI88"/>
  <c r="AJ88" s="1"/>
  <c r="AK98"/>
  <c r="AI94"/>
  <c r="AJ94" s="1"/>
  <c r="AN26"/>
  <c r="AN60"/>
  <c r="AI103"/>
  <c r="AH80" i="27"/>
  <c r="AI80" i="25"/>
  <c r="AG79" i="33"/>
  <c r="AG79" i="34" s="1"/>
  <c r="AG94" i="33"/>
  <c r="AG94" i="34" s="1"/>
  <c r="AI35" i="25"/>
  <c r="AH35" i="27"/>
  <c r="AI22" i="25"/>
  <c r="AH22" i="27"/>
  <c r="AH22" i="33" s="1"/>
  <c r="AH22" i="36" s="1"/>
  <c r="AI47" i="25"/>
  <c r="AH47" i="27"/>
  <c r="AI39" i="25"/>
  <c r="AH39" i="27"/>
  <c r="AI24" i="25"/>
  <c r="AH24" i="27"/>
  <c r="AH24" i="33" s="1"/>
  <c r="AH24" i="36" s="1"/>
  <c r="AI73" i="25"/>
  <c r="AH73" i="27"/>
  <c r="AI23" i="25"/>
  <c r="AH23" i="27"/>
  <c r="AH23" i="33" s="1"/>
  <c r="AH23" i="36" s="1"/>
  <c r="AG92" i="33"/>
  <c r="AG92" i="36" s="1"/>
  <c r="AG91" i="33"/>
  <c r="AG91" i="36" s="1"/>
  <c r="AG75" i="33"/>
  <c r="AG75" i="36" s="1"/>
  <c r="AG77" i="33"/>
  <c r="AG77" i="34" s="1"/>
  <c r="AG90" i="33"/>
  <c r="AG90" i="34" s="1"/>
  <c r="AG74" i="33"/>
  <c r="AG74" i="36" s="1"/>
  <c r="AI45" i="25"/>
  <c r="AH45" i="27"/>
  <c r="AH45" i="33" s="1"/>
  <c r="AH45" i="36" s="1"/>
  <c r="AI52" i="25"/>
  <c r="AH52" i="27"/>
  <c r="AH52" i="33" s="1"/>
  <c r="AH52" i="36" s="1"/>
  <c r="AI55" i="25"/>
  <c r="AH55" i="27"/>
  <c r="AI50" i="25"/>
  <c r="AH50" i="27"/>
  <c r="AI37" i="25"/>
  <c r="AH37" i="27"/>
  <c r="AI36" i="25"/>
  <c r="AH36" i="27"/>
  <c r="AH36" i="33" s="1"/>
  <c r="AH36" i="36" s="1"/>
  <c r="AI33" i="25"/>
  <c r="AH33" i="27"/>
  <c r="AI59" i="25"/>
  <c r="AH59" i="27"/>
  <c r="AH59" i="33" s="1"/>
  <c r="AH59" i="36" s="1"/>
  <c r="AI34" i="25"/>
  <c r="AH34" i="27"/>
  <c r="AH34" i="33" s="1"/>
  <c r="AH34" i="36" s="1"/>
  <c r="AI28" i="25"/>
  <c r="AH28" i="27"/>
  <c r="AI41" i="25"/>
  <c r="AH41" i="27"/>
  <c r="AI71" i="25"/>
  <c r="AH71" i="27"/>
  <c r="AH71" i="33" s="1"/>
  <c r="AH71" i="36" s="1"/>
  <c r="AI63" i="25"/>
  <c r="AH63" i="27"/>
  <c r="AH63" i="33" s="1"/>
  <c r="AH63" i="36" s="1"/>
  <c r="AG83" i="35"/>
  <c r="AI77" i="30"/>
  <c r="AJ77" s="1"/>
  <c r="AG82" i="28"/>
  <c r="AG82" i="32"/>
  <c r="AG82" i="35" s="1"/>
  <c r="AG103"/>
  <c r="AG103" i="28"/>
  <c r="AG74" i="34"/>
  <c r="AI89" i="30"/>
  <c r="AJ89" s="1"/>
  <c r="AI95"/>
  <c r="AN57"/>
  <c r="AN52"/>
  <c r="AN64"/>
  <c r="AN48"/>
  <c r="AN40"/>
  <c r="AN20"/>
  <c r="AN36"/>
  <c r="AN58"/>
  <c r="AN24"/>
  <c r="AN39"/>
  <c r="AN51"/>
  <c r="AN68"/>
  <c r="AJ42" i="38"/>
  <c r="AI43"/>
  <c r="AH82" i="26"/>
  <c r="AI82" i="24"/>
  <c r="AH103" i="26"/>
  <c r="AI103" i="24"/>
  <c r="AH87" i="26"/>
  <c r="AI87" i="24"/>
  <c r="AH75" i="26"/>
  <c r="AH75" i="28" s="1"/>
  <c r="AI75" i="24"/>
  <c r="AH80" i="26"/>
  <c r="AI80" i="24"/>
  <c r="AH101" i="26"/>
  <c r="AI101" i="24"/>
  <c r="AH86" i="26"/>
  <c r="AI86" i="24"/>
  <c r="AG18" i="32"/>
  <c r="AG18" i="35" s="1"/>
  <c r="AG13" i="38"/>
  <c r="AG18" i="28"/>
  <c r="AG105" i="26"/>
  <c r="AG24" i="28"/>
  <c r="AG24" i="32"/>
  <c r="AG24" i="34" s="1"/>
  <c r="AI37" i="24"/>
  <c r="AH37" i="26"/>
  <c r="AH69"/>
  <c r="AI69" i="24"/>
  <c r="AH28" i="26"/>
  <c r="AI28" i="24"/>
  <c r="AH73" i="26"/>
  <c r="AI73" i="24"/>
  <c r="AH30" i="26"/>
  <c r="AI30" i="24"/>
  <c r="AH32" i="26"/>
  <c r="AI32" i="24"/>
  <c r="AH29" i="26"/>
  <c r="AI29" i="24"/>
  <c r="AH34" i="26"/>
  <c r="AI34" i="24"/>
  <c r="AH50" i="26"/>
  <c r="AI50" i="24"/>
  <c r="AH40" i="26"/>
  <c r="AI40" i="24"/>
  <c r="AH36" i="26"/>
  <c r="AI36" i="24"/>
  <c r="AH68" i="26"/>
  <c r="AI68" i="24"/>
  <c r="AI22"/>
  <c r="AH22" i="26"/>
  <c r="AG78" i="28"/>
  <c r="AG99" i="32"/>
  <c r="AG99" i="28"/>
  <c r="AG99" i="35"/>
  <c r="AG85" i="28"/>
  <c r="AG100" i="32"/>
  <c r="AG100" i="28"/>
  <c r="AG100" i="35"/>
  <c r="AG76" i="32"/>
  <c r="AG76" i="28"/>
  <c r="AG76" i="35"/>
  <c r="AG97" i="28"/>
  <c r="AG84"/>
  <c r="AG43"/>
  <c r="AG43" i="32"/>
  <c r="AG43" i="35" s="1"/>
  <c r="AG63" i="28"/>
  <c r="AG63" i="32"/>
  <c r="AG63" i="34" s="1"/>
  <c r="AG33" i="28"/>
  <c r="AG33" i="32"/>
  <c r="AG33" i="35" s="1"/>
  <c r="AG59" i="28"/>
  <c r="AG59" i="32"/>
  <c r="AG59" i="34" s="1"/>
  <c r="AG26" i="28"/>
  <c r="AG26" i="32"/>
  <c r="AG26" i="34" s="1"/>
  <c r="AG55" i="28"/>
  <c r="AG55" i="32"/>
  <c r="AG55" i="35" s="1"/>
  <c r="AG47" i="28"/>
  <c r="AG47" i="32"/>
  <c r="AG47" i="35" s="1"/>
  <c r="AG23" i="28"/>
  <c r="AG23" i="32"/>
  <c r="AG23" i="35" s="1"/>
  <c r="AG48" i="28"/>
  <c r="AG48" i="32"/>
  <c r="AG48" i="35" s="1"/>
  <c r="AG25" i="28"/>
  <c r="AG25" i="32"/>
  <c r="AG25" i="35" s="1"/>
  <c r="AG57" i="28"/>
  <c r="AG57" i="32"/>
  <c r="AG57" i="35" s="1"/>
  <c r="AG54" i="28"/>
  <c r="AG54" i="32"/>
  <c r="AG54" i="35" s="1"/>
  <c r="AG64" i="32"/>
  <c r="AG64" i="28"/>
  <c r="AG64" i="35"/>
  <c r="AI20" i="24"/>
  <c r="AH20" i="26"/>
  <c r="AK91" i="31"/>
  <c r="AN73"/>
  <c r="AN57"/>
  <c r="AN70"/>
  <c r="AN35"/>
  <c r="AN21"/>
  <c r="AN27"/>
  <c r="AN55"/>
  <c r="AJ77"/>
  <c r="AK77" s="1"/>
  <c r="AJ90"/>
  <c r="AK90" s="1"/>
  <c r="AK79"/>
  <c r="AI75"/>
  <c r="AJ75" s="1"/>
  <c r="AH75" i="33"/>
  <c r="AN41" i="31"/>
  <c r="AN54"/>
  <c r="AN24"/>
  <c r="AN28"/>
  <c r="AN48"/>
  <c r="AN49"/>
  <c r="AK94"/>
  <c r="AN44"/>
  <c r="AK85"/>
  <c r="AN72"/>
  <c r="AN47"/>
  <c r="AN50"/>
  <c r="AN25"/>
  <c r="AN52"/>
  <c r="AN26"/>
  <c r="AN29"/>
  <c r="AL80"/>
  <c r="AM80" s="1"/>
  <c r="AL98"/>
  <c r="AM98" s="1"/>
  <c r="AJ93"/>
  <c r="AK93" s="1"/>
  <c r="AI81"/>
  <c r="AH81" i="33"/>
  <c r="AN18" i="31"/>
  <c r="AN46"/>
  <c r="AN58"/>
  <c r="AN31"/>
  <c r="AN33"/>
  <c r="AN53"/>
  <c r="AN59"/>
  <c r="AH96" i="33"/>
  <c r="AI96" i="31"/>
  <c r="AN68"/>
  <c r="AG43" i="33"/>
  <c r="AG43" i="34" s="1"/>
  <c r="AH88" i="27"/>
  <c r="AI88" i="25"/>
  <c r="AH103" i="27"/>
  <c r="AI103" i="25"/>
  <c r="AH87" i="27"/>
  <c r="AI87" i="25"/>
  <c r="AG72" i="33"/>
  <c r="AG72" i="36" s="1"/>
  <c r="AI26" i="25"/>
  <c r="AH26" i="27"/>
  <c r="AI60" i="25"/>
  <c r="AH60" i="27"/>
  <c r="AI42" i="25"/>
  <c r="AH42" i="27"/>
  <c r="AH42" i="33" s="1"/>
  <c r="AH42" i="36" s="1"/>
  <c r="AI21" i="25"/>
  <c r="AH21" i="27"/>
  <c r="AI40" i="25"/>
  <c r="AH40" i="27"/>
  <c r="AI27" i="25"/>
  <c r="AH27" i="27"/>
  <c r="AH27" i="33" s="1"/>
  <c r="AH27" i="36" s="1"/>
  <c r="AI54" i="25"/>
  <c r="AH54" i="27"/>
  <c r="AI53" i="25"/>
  <c r="AH53" i="27"/>
  <c r="AH53" i="33" s="1"/>
  <c r="AH53" i="36" s="1"/>
  <c r="AI31" i="25"/>
  <c r="AH31" i="27"/>
  <c r="AI44" i="25"/>
  <c r="AH44" i="27"/>
  <c r="AH44" i="33" s="1"/>
  <c r="AH44" i="36" s="1"/>
  <c r="AI38" i="25"/>
  <c r="AH38" i="27"/>
  <c r="AI49" i="25"/>
  <c r="AH49" i="27"/>
  <c r="AH49" i="33" s="1"/>
  <c r="AH49" i="36" s="1"/>
  <c r="AI64" i="25"/>
  <c r="AH64" i="27"/>
  <c r="AI56" i="25"/>
  <c r="AH56" i="27"/>
  <c r="AG99" i="33"/>
  <c r="AG99" i="36" s="1"/>
  <c r="AG99" i="37" s="1"/>
  <c r="AG98" i="33"/>
  <c r="AG98" i="34" s="1"/>
  <c r="AI65" i="25"/>
  <c r="AH65" i="27"/>
  <c r="AH65" i="33" s="1"/>
  <c r="AH65" i="36" s="1"/>
  <c r="AI30" i="25"/>
  <c r="AH30" i="27"/>
  <c r="AH30" i="33" s="1"/>
  <c r="AH30" i="36" s="1"/>
  <c r="AI32" i="25"/>
  <c r="AH32" i="27"/>
  <c r="AH32" i="33" s="1"/>
  <c r="AH32" i="36" s="1"/>
  <c r="AI68" i="25"/>
  <c r="AH68" i="27"/>
  <c r="AH68" i="33" s="1"/>
  <c r="AH68" i="36" s="1"/>
  <c r="AI20" i="25"/>
  <c r="AH20" i="27"/>
  <c r="AH20" i="33" s="1"/>
  <c r="AH20" i="36" s="1"/>
  <c r="AI62" i="25"/>
  <c r="AH62" i="27"/>
  <c r="AI19" i="25"/>
  <c r="AH19" i="27"/>
  <c r="AH19" i="33" s="1"/>
  <c r="AH19" i="36" s="1"/>
  <c r="AI67" i="25"/>
  <c r="AH67" i="27"/>
  <c r="AI61" i="25"/>
  <c r="AH61" i="27"/>
  <c r="AI66" i="25"/>
  <c r="AH66" i="27"/>
  <c r="AH66" i="33" s="1"/>
  <c r="AH66" i="36" s="1"/>
  <c r="AI48" i="25"/>
  <c r="AH48" i="27"/>
  <c r="AI51" i="25"/>
  <c r="AH51" i="27"/>
  <c r="AI18" i="25"/>
  <c r="AH18" i="27"/>
  <c r="AK99" i="30"/>
  <c r="AJ101"/>
  <c r="AK101" s="1"/>
  <c r="AJ86"/>
  <c r="AK86" s="1"/>
  <c r="AN72"/>
  <c r="AN38"/>
  <c r="AK100"/>
  <c r="AI84"/>
  <c r="AJ84" s="1"/>
  <c r="AJ87"/>
  <c r="AK87" s="1"/>
  <c r="AN53"/>
  <c r="AN69"/>
  <c r="AN65"/>
  <c r="AN43"/>
  <c r="AN30"/>
  <c r="AN21"/>
  <c r="AN46"/>
  <c r="AN63"/>
  <c r="AN29"/>
  <c r="AN41"/>
  <c r="AN56"/>
  <c r="AN71"/>
  <c r="AI91"/>
  <c r="AJ91" s="1"/>
  <c r="AI96"/>
  <c r="AJ96" s="1"/>
  <c r="AI80"/>
  <c r="AH80" i="32"/>
  <c r="AI82" i="30"/>
  <c r="AJ82" s="1"/>
  <c r="AH82" i="32"/>
  <c r="AK78" i="30"/>
  <c r="AN62"/>
  <c r="AN33"/>
  <c r="AI97"/>
  <c r="AJ97" s="1"/>
  <c r="AI81"/>
  <c r="AI79"/>
  <c r="AJ79" s="1"/>
  <c r="AN32"/>
  <c r="AN59"/>
  <c r="AN55"/>
  <c r="AN28"/>
  <c r="AN45"/>
  <c r="AN42"/>
  <c r="AN54"/>
  <c r="AN18"/>
  <c r="AN31"/>
  <c r="AN44"/>
  <c r="AN61"/>
  <c r="AH96" i="26"/>
  <c r="AH96" i="32" s="1"/>
  <c r="AH96" i="34" s="1"/>
  <c r="AI96" i="24"/>
  <c r="AH74" i="26"/>
  <c r="AI74" i="24"/>
  <c r="AH95" i="26"/>
  <c r="AI95" i="24"/>
  <c r="AH83" i="26"/>
  <c r="AI83" i="24"/>
  <c r="AH94" i="26"/>
  <c r="AH94" i="28" s="1"/>
  <c r="AI94" i="24"/>
  <c r="AH102" i="26"/>
  <c r="AI102" i="24"/>
  <c r="AH93" i="26"/>
  <c r="AI93" i="24"/>
  <c r="AH81" i="26"/>
  <c r="AH81" i="32" s="1"/>
  <c r="AH81" i="34" s="1"/>
  <c r="AI81" i="24"/>
  <c r="AI72"/>
  <c r="AH72" i="26"/>
  <c r="AI39" i="24"/>
  <c r="AH39" i="26"/>
  <c r="AG21" i="28"/>
  <c r="AG21" i="32"/>
  <c r="AG21" i="35" s="1"/>
  <c r="AH52" i="26"/>
  <c r="AI52" i="24"/>
  <c r="AH45" i="26"/>
  <c r="AI45" i="24"/>
  <c r="AH66" i="26"/>
  <c r="AI66" i="24"/>
  <c r="AH51" i="26"/>
  <c r="AI51" i="24"/>
  <c r="AH38" i="26"/>
  <c r="AI38" i="24"/>
  <c r="AH42" i="26"/>
  <c r="AI42" i="24"/>
  <c r="AH60" i="26"/>
  <c r="AI60" i="24"/>
  <c r="AH35" i="26"/>
  <c r="AI35" i="24"/>
  <c r="AH65" i="26"/>
  <c r="AI65" i="24"/>
  <c r="AH61" i="26"/>
  <c r="AI61" i="24"/>
  <c r="AG19" i="28"/>
  <c r="AG19" i="32"/>
  <c r="AG19" i="35" s="1"/>
  <c r="AG90" i="28"/>
  <c r="AG90" i="35"/>
  <c r="AG98" i="28"/>
  <c r="AG98" i="35"/>
  <c r="AG91" i="28"/>
  <c r="AG91" i="35"/>
  <c r="AG79" i="28"/>
  <c r="AG79" i="35"/>
  <c r="AG88" i="28"/>
  <c r="AG88" i="35"/>
  <c r="AG92" i="32"/>
  <c r="AG92" i="28"/>
  <c r="AG92" i="35"/>
  <c r="AG89" i="28"/>
  <c r="AG89" i="35"/>
  <c r="AG77" i="28"/>
  <c r="AG77" i="35"/>
  <c r="AG62" i="28"/>
  <c r="AG62" i="32"/>
  <c r="AG62" i="35" s="1"/>
  <c r="AG49" i="28"/>
  <c r="AG49" i="32"/>
  <c r="AG49" i="35" s="1"/>
  <c r="AG46" i="28"/>
  <c r="AG46" i="32"/>
  <c r="AG46" i="34" s="1"/>
  <c r="AG53" i="32"/>
  <c r="AG53" i="34" s="1"/>
  <c r="AG53" i="28"/>
  <c r="AG53" i="35"/>
  <c r="AG31" i="28"/>
  <c r="AG31" i="32"/>
  <c r="AG31" i="35" s="1"/>
  <c r="AG70" i="28"/>
  <c r="AG70" i="32"/>
  <c r="AG70" i="35" s="1"/>
  <c r="AG67" i="28"/>
  <c r="AG67" i="32"/>
  <c r="AG67" i="35" s="1"/>
  <c r="AG58" i="28"/>
  <c r="AG58" i="32"/>
  <c r="AG58" i="35" s="1"/>
  <c r="AG44" i="28"/>
  <c r="AG44" i="32"/>
  <c r="AG44" i="34" s="1"/>
  <c r="AG41" i="28"/>
  <c r="AG41" i="32"/>
  <c r="AG41" i="35" s="1"/>
  <c r="AG27" i="28"/>
  <c r="AG27" i="32"/>
  <c r="AG27" i="34" s="1"/>
  <c r="AG56" i="28"/>
  <c r="AG56" i="32"/>
  <c r="AG56" i="35" s="1"/>
  <c r="AG71" i="28"/>
  <c r="AG71" i="32"/>
  <c r="AG71" i="34" s="1"/>
  <c r="AK100" i="31"/>
  <c r="AK84"/>
  <c r="AN62"/>
  <c r="AN37"/>
  <c r="AN40"/>
  <c r="AN20"/>
  <c r="AN42"/>
  <c r="AN64"/>
  <c r="AN60"/>
  <c r="AJ83"/>
  <c r="AK83" s="1"/>
  <c r="AK95"/>
  <c r="AI89"/>
  <c r="AJ89" s="1"/>
  <c r="AN19"/>
  <c r="AN56"/>
  <c r="AN63"/>
  <c r="AN36"/>
  <c r="AN38"/>
  <c r="AN66"/>
  <c r="AK102"/>
  <c r="AN71"/>
  <c r="AN67"/>
  <c r="AN22"/>
  <c r="AN30"/>
  <c r="AI78"/>
  <c r="AJ78" s="1"/>
  <c r="AH78" i="33"/>
  <c r="AN32" i="31"/>
  <c r="AN65"/>
  <c r="AN45"/>
  <c r="AL87"/>
  <c r="AM87" s="1"/>
  <c r="AJ76"/>
  <c r="AK76" s="1"/>
  <c r="AI97"/>
  <c r="AH97" i="33"/>
  <c r="AJ92" i="31"/>
  <c r="AK92" s="1"/>
  <c r="AN23"/>
  <c r="AN61"/>
  <c r="AN69"/>
  <c r="AN51"/>
  <c r="AN43"/>
  <c r="AN39"/>
  <c r="AI86"/>
  <c r="AN34"/>
  <c r="AG101" i="36"/>
  <c r="AG85" i="32"/>
  <c r="AG85" i="34" s="1"/>
  <c r="AG82" i="33"/>
  <c r="AG82" i="36" s="1"/>
  <c r="AG75" i="35"/>
  <c r="AG75" i="28"/>
  <c r="AG80"/>
  <c r="AI18" i="24"/>
  <c r="AH18" i="26"/>
  <c r="AH24"/>
  <c r="AI24" i="24"/>
  <c r="AG37" i="28"/>
  <c r="AG37" i="32"/>
  <c r="AG69"/>
  <c r="AG69" i="28"/>
  <c r="AG69" i="35"/>
  <c r="AG28" i="28"/>
  <c r="AG28" i="32"/>
  <c r="AG28" i="35" s="1"/>
  <c r="AG73" i="28"/>
  <c r="AG73" i="32"/>
  <c r="AG30" i="28"/>
  <c r="AG32" i="32"/>
  <c r="AG32" i="35" s="1"/>
  <c r="AG32" i="28"/>
  <c r="AG29" i="32"/>
  <c r="AG29" i="28"/>
  <c r="AG29" i="35"/>
  <c r="AG34" i="32"/>
  <c r="AG34" i="34" s="1"/>
  <c r="AG34" i="28"/>
  <c r="AG34" i="35"/>
  <c r="AG50" i="28"/>
  <c r="AG50" i="32"/>
  <c r="AG50" i="34" s="1"/>
  <c r="AG40" i="32"/>
  <c r="AG40" i="35" s="1"/>
  <c r="AG40" i="28"/>
  <c r="AG36" i="32"/>
  <c r="AG36" i="35" s="1"/>
  <c r="AG36" i="28"/>
  <c r="AG68" i="32"/>
  <c r="AG68" i="28"/>
  <c r="AG68" i="35"/>
  <c r="AG22" i="28"/>
  <c r="AG22" i="32"/>
  <c r="AG22" i="35" s="1"/>
  <c r="AH78" i="26"/>
  <c r="AI78" i="24"/>
  <c r="AH99" i="26"/>
  <c r="AI99" i="24"/>
  <c r="AH85" i="26"/>
  <c r="AI85" i="24"/>
  <c r="AH100" i="26"/>
  <c r="AI100" i="24"/>
  <c r="AH76" i="26"/>
  <c r="AI76" i="24"/>
  <c r="AH97" i="26"/>
  <c r="AI97" i="24"/>
  <c r="AH84" i="26"/>
  <c r="AI84" i="24"/>
  <c r="AH43" i="26"/>
  <c r="AI43" i="24"/>
  <c r="AH63" i="26"/>
  <c r="AI63" i="24"/>
  <c r="AH33" i="26"/>
  <c r="AI33" i="24"/>
  <c r="AH59" i="26"/>
  <c r="AI59" i="24"/>
  <c r="AH26" i="26"/>
  <c r="AI26" i="24"/>
  <c r="AH55" i="26"/>
  <c r="AI55" i="24"/>
  <c r="AH47" i="26"/>
  <c r="AI47" i="24"/>
  <c r="AH23" i="26"/>
  <c r="AI23" i="24"/>
  <c r="AH48" i="26"/>
  <c r="AI48" i="24"/>
  <c r="AH25" i="26"/>
  <c r="AI25" i="24"/>
  <c r="AH57" i="26"/>
  <c r="AI57" i="24"/>
  <c r="AH54" i="26"/>
  <c r="AI54" i="24"/>
  <c r="AH64" i="26"/>
  <c r="AI64" i="24"/>
  <c r="AG20" i="28"/>
  <c r="AI101" i="31"/>
  <c r="AJ101" s="1"/>
  <c r="AJ88"/>
  <c r="AK88" s="1"/>
  <c r="AI43" i="25"/>
  <c r="AH43" i="27"/>
  <c r="AG88" i="33"/>
  <c r="AG88" i="34" s="1"/>
  <c r="AG103" i="33"/>
  <c r="AG103" i="34" s="1"/>
  <c r="AG87" i="33"/>
  <c r="AG87" i="36" s="1"/>
  <c r="AH72" i="27"/>
  <c r="AI72" i="25"/>
  <c r="AH89" i="27"/>
  <c r="AI89" i="25"/>
  <c r="AH102" i="27"/>
  <c r="AI102" i="25"/>
  <c r="AH86" i="27"/>
  <c r="AI86" i="25"/>
  <c r="AG60" i="33"/>
  <c r="AG21"/>
  <c r="AG21" i="36" s="1"/>
  <c r="AG40" i="33"/>
  <c r="AG40" i="34" s="1"/>
  <c r="AG54" i="33"/>
  <c r="AG54" i="34" s="1"/>
  <c r="AG31" i="33"/>
  <c r="AG31" i="34" s="1"/>
  <c r="AG38" i="33"/>
  <c r="AG38" i="36" s="1"/>
  <c r="AG49" i="33"/>
  <c r="AG49" i="34" s="1"/>
  <c r="AG64" i="33"/>
  <c r="AG64" i="34" s="1"/>
  <c r="AG56" i="33"/>
  <c r="AG56" i="34" s="1"/>
  <c r="AI100" i="25"/>
  <c r="AH100" i="27"/>
  <c r="AI84" i="25"/>
  <c r="AH84" i="27"/>
  <c r="AI99" i="25"/>
  <c r="AH99" i="27"/>
  <c r="AI83" i="25"/>
  <c r="AH83" i="27"/>
  <c r="AI101" i="25"/>
  <c r="AH101" i="27"/>
  <c r="AI85" i="25"/>
  <c r="AH85" i="27"/>
  <c r="AI98" i="25"/>
  <c r="AH98" i="27"/>
  <c r="AI82" i="25"/>
  <c r="AH82" i="27"/>
  <c r="AG65" i="33"/>
  <c r="AG65" i="36" s="1"/>
  <c r="AG32" i="33"/>
  <c r="AG32" i="36" s="1"/>
  <c r="AG68" i="33"/>
  <c r="AG68" i="36" s="1"/>
  <c r="AG68" i="37" s="1"/>
  <c r="AG62" i="33"/>
  <c r="AG62" i="34" s="1"/>
  <c r="AG19" i="33"/>
  <c r="AG19" i="36" s="1"/>
  <c r="AG67" i="33"/>
  <c r="AG67" i="34" s="1"/>
  <c r="AG61" i="33"/>
  <c r="AG61" i="36" s="1"/>
  <c r="AG66" i="33"/>
  <c r="AG66" i="36" s="1"/>
  <c r="AG48" i="33"/>
  <c r="AG48" i="34" s="1"/>
  <c r="AG51" i="33"/>
  <c r="AG51" i="36" s="1"/>
  <c r="AG14" i="38"/>
  <c r="AG105" i="27"/>
  <c r="AG18" i="33"/>
  <c r="AH36" i="41"/>
  <c r="AI37"/>
  <c r="AI85" i="30"/>
  <c r="AJ85" s="1"/>
  <c r="AH85" i="32"/>
  <c r="AI90" i="30"/>
  <c r="AJ90" s="1"/>
  <c r="AG96" i="28"/>
  <c r="AG96" i="35"/>
  <c r="AG74" i="28"/>
  <c r="AG74" i="35"/>
  <c r="AG95"/>
  <c r="AG95" i="28"/>
  <c r="AG94" i="35"/>
  <c r="AG94" i="28"/>
  <c r="AG102" i="35"/>
  <c r="AG102" i="28"/>
  <c r="AG81"/>
  <c r="AG81" i="35"/>
  <c r="AG72" i="28"/>
  <c r="AG72" i="32"/>
  <c r="AG39" i="28"/>
  <c r="AG39" i="32"/>
  <c r="AG39" i="34" s="1"/>
  <c r="AI21" i="24"/>
  <c r="AH21" i="26"/>
  <c r="AG52" i="32"/>
  <c r="AG52" i="34" s="1"/>
  <c r="AG52" i="28"/>
  <c r="AG52" i="35"/>
  <c r="AG45" i="32"/>
  <c r="AG45" i="34" s="1"/>
  <c r="AG45" i="28"/>
  <c r="AG66" i="32"/>
  <c r="AG66" i="28"/>
  <c r="AG51"/>
  <c r="AG51" i="32"/>
  <c r="AG38" i="28"/>
  <c r="AG38" i="32"/>
  <c r="AG42"/>
  <c r="AG42" i="34" s="1"/>
  <c r="AG42" i="28"/>
  <c r="AG42" i="35"/>
  <c r="AG42" i="37" s="1"/>
  <c r="AG60" i="32"/>
  <c r="AG60" i="28"/>
  <c r="AG60" i="35"/>
  <c r="AG35" i="28"/>
  <c r="AG35" i="32"/>
  <c r="AG35" i="34" s="1"/>
  <c r="AG65" i="28"/>
  <c r="AG65" i="32"/>
  <c r="AG61" i="28"/>
  <c r="AG61" i="32"/>
  <c r="AI19" i="24"/>
  <c r="AH19" i="26"/>
  <c r="AH90"/>
  <c r="AH90" i="28" s="1"/>
  <c r="AI90" i="24"/>
  <c r="AH98" i="26"/>
  <c r="AI98" i="24"/>
  <c r="AH91" i="26"/>
  <c r="AI91" i="24"/>
  <c r="AH79" i="26"/>
  <c r="AI79" i="24"/>
  <c r="AH88" i="26"/>
  <c r="AI88" i="24"/>
  <c r="AH92" i="26"/>
  <c r="AI92" i="24"/>
  <c r="AH89" i="26"/>
  <c r="AI89" i="24"/>
  <c r="AH77" i="26"/>
  <c r="AH77" i="28" s="1"/>
  <c r="AI77" i="24"/>
  <c r="AH62" i="26"/>
  <c r="AI62" i="24"/>
  <c r="AH49" i="26"/>
  <c r="AI49" i="24"/>
  <c r="AH46" i="26"/>
  <c r="AI46" i="24"/>
  <c r="AH53" i="26"/>
  <c r="AI53" i="24"/>
  <c r="AH31" i="26"/>
  <c r="AI31" i="24"/>
  <c r="AH70" i="26"/>
  <c r="AI70" i="24"/>
  <c r="AH67" i="26"/>
  <c r="AI67" i="24"/>
  <c r="AH58" i="26"/>
  <c r="AI58" i="24"/>
  <c r="AH44" i="26"/>
  <c r="AI44" i="24"/>
  <c r="AH41" i="26"/>
  <c r="AI41" i="24"/>
  <c r="AH27" i="26"/>
  <c r="AI27" i="24"/>
  <c r="AH56" i="26"/>
  <c r="AI56" i="24"/>
  <c r="AH71" i="26"/>
  <c r="AI71" i="24"/>
  <c r="AJ103" i="31"/>
  <c r="AI82"/>
  <c r="AJ82" s="1"/>
  <c r="AH82" i="33"/>
  <c r="AH82" i="36" s="1"/>
  <c r="AJ99" i="31"/>
  <c r="AK99" s="1"/>
  <c r="AJ74"/>
  <c r="AK74" s="1"/>
  <c r="AG53" i="37"/>
  <c r="AG101" i="32"/>
  <c r="AG86"/>
  <c r="AG86" i="35" s="1"/>
  <c r="AG84" i="32"/>
  <c r="AG87"/>
  <c r="AG91" i="34"/>
  <c r="AG80" i="32"/>
  <c r="AG80" i="34" s="1"/>
  <c r="AG78" i="32"/>
  <c r="AG78" i="35" s="1"/>
  <c r="AG97" i="32"/>
  <c r="AG97" i="35" s="1"/>
  <c r="AG83" i="28"/>
  <c r="AG93"/>
  <c r="AG100" i="33"/>
  <c r="AG100" i="36" s="1"/>
  <c r="AG100" i="37" s="1"/>
  <c r="AG84" i="33"/>
  <c r="AG84" i="36" s="1"/>
  <c r="AG83" i="33"/>
  <c r="AG83" i="34" s="1"/>
  <c r="AG89" i="33"/>
  <c r="AG89" i="34" s="1"/>
  <c r="AG102" i="33"/>
  <c r="AG102" i="34" s="1"/>
  <c r="AG86" i="33"/>
  <c r="AG86" i="34" s="1"/>
  <c r="AQ208" i="44" l="1"/>
  <c r="AQ209" s="1"/>
  <c r="AQ9" i="52"/>
  <c r="AQ18" s="1"/>
  <c r="AG103" i="36"/>
  <c r="AG103" i="37" s="1"/>
  <c r="AG88" i="36"/>
  <c r="AG88" i="37" s="1"/>
  <c r="AG98" i="36"/>
  <c r="AG74" i="37"/>
  <c r="AG82"/>
  <c r="AJ29" i="51"/>
  <c r="AI28"/>
  <c r="AI27" s="1"/>
  <c r="AI33" s="1"/>
  <c r="AJ29" i="49"/>
  <c r="AI28"/>
  <c r="AI27" s="1"/>
  <c r="AI33" s="1"/>
  <c r="AI36"/>
  <c r="AJ37"/>
  <c r="AG61" i="34"/>
  <c r="AG65"/>
  <c r="AG32" i="37"/>
  <c r="AG59" i="35"/>
  <c r="AG91" i="37"/>
  <c r="AG95" i="36"/>
  <c r="AG76" i="37"/>
  <c r="AJ37" i="51"/>
  <c r="AI36"/>
  <c r="AH90" i="32"/>
  <c r="AG28" i="37"/>
  <c r="AG75"/>
  <c r="AG92"/>
  <c r="AQ207" i="48"/>
  <c r="AQ208" s="1"/>
  <c r="AQ209" s="1"/>
  <c r="AQ159" i="45"/>
  <c r="AQ228"/>
  <c r="AQ191"/>
  <c r="AS56" i="50"/>
  <c r="AR111"/>
  <c r="AR88"/>
  <c r="AR130"/>
  <c r="AR241"/>
  <c r="AR69"/>
  <c r="AR206"/>
  <c r="AR207" s="1"/>
  <c r="AR208" s="1"/>
  <c r="AR209" s="1"/>
  <c r="AR170"/>
  <c r="AR223"/>
  <c r="AR149"/>
  <c r="AQ160" i="45"/>
  <c r="AQ229"/>
  <c r="AS56" i="48"/>
  <c r="AR223"/>
  <c r="AR149"/>
  <c r="AR206"/>
  <c r="AR170"/>
  <c r="AR130"/>
  <c r="AR111"/>
  <c r="AR241"/>
  <c r="AR69"/>
  <c r="AR88"/>
  <c r="AS46" i="40"/>
  <c r="AR47"/>
  <c r="AS43"/>
  <c r="AT44"/>
  <c r="AT25"/>
  <c r="AS30"/>
  <c r="AR31"/>
  <c r="AT28"/>
  <c r="AS27"/>
  <c r="AS56" i="44"/>
  <c r="AR69"/>
  <c r="AR206"/>
  <c r="AR48" i="45" s="1"/>
  <c r="AR149" i="44"/>
  <c r="AR130"/>
  <c r="AR88"/>
  <c r="AR223"/>
  <c r="AR49" i="45" s="1"/>
  <c r="AR170" i="44"/>
  <c r="AR241"/>
  <c r="AR111"/>
  <c r="AG66" i="34"/>
  <c r="AG45" i="35"/>
  <c r="AG39"/>
  <c r="AG39" i="37" s="1"/>
  <c r="AG60" i="34"/>
  <c r="AG63" i="35"/>
  <c r="AG19" i="37"/>
  <c r="AG78"/>
  <c r="AG97"/>
  <c r="AI71" i="26"/>
  <c r="AJ71" i="24"/>
  <c r="AI27" i="26"/>
  <c r="AJ27" i="24"/>
  <c r="AI44" i="26"/>
  <c r="AJ44" i="24"/>
  <c r="AI67" i="26"/>
  <c r="AJ67" i="24"/>
  <c r="AI31" i="26"/>
  <c r="AJ31" i="24"/>
  <c r="AI46" i="26"/>
  <c r="AJ46" i="24"/>
  <c r="AI62" i="26"/>
  <c r="AJ62" i="24"/>
  <c r="AI89" i="26"/>
  <c r="AJ89" i="24"/>
  <c r="AI88" i="26"/>
  <c r="AJ88" i="24"/>
  <c r="AI91" i="26"/>
  <c r="AJ91" i="24"/>
  <c r="AI90" i="26"/>
  <c r="AJ90" i="24"/>
  <c r="AH19" i="28"/>
  <c r="AH19" i="32"/>
  <c r="AI21" i="26"/>
  <c r="AJ21" i="24"/>
  <c r="AG72" i="35"/>
  <c r="AG72" i="37" s="1"/>
  <c r="AG72" i="34"/>
  <c r="AG101" i="35"/>
  <c r="AG101" i="34"/>
  <c r="AL74" i="31"/>
  <c r="AM74" s="1"/>
  <c r="AL99"/>
  <c r="AM99" s="1"/>
  <c r="AK82"/>
  <c r="AK103"/>
  <c r="AH71" i="28"/>
  <c r="AH71" i="32"/>
  <c r="AH71" i="34" s="1"/>
  <c r="AH56" i="28"/>
  <c r="AH56" i="32"/>
  <c r="AH27" i="28"/>
  <c r="AH27" i="32"/>
  <c r="AH27" i="34" s="1"/>
  <c r="AH41" i="28"/>
  <c r="AH41" i="32"/>
  <c r="AH41" i="35" s="1"/>
  <c r="AH44" i="32"/>
  <c r="AH44" i="34" s="1"/>
  <c r="AH44" i="28"/>
  <c r="AH58"/>
  <c r="AH58" i="32"/>
  <c r="AH58" i="35" s="1"/>
  <c r="AH67" i="32"/>
  <c r="AH67" i="28"/>
  <c r="AH67" i="35"/>
  <c r="AH70" i="28"/>
  <c r="AH70" i="32"/>
  <c r="AH31" i="28"/>
  <c r="AH31" i="32"/>
  <c r="AH53"/>
  <c r="AH53" i="34" s="1"/>
  <c r="AH53" i="28"/>
  <c r="AH46"/>
  <c r="AH46" i="32"/>
  <c r="AH46" i="34" s="1"/>
  <c r="AH49" i="28"/>
  <c r="AH49" i="32"/>
  <c r="AH49" i="34" s="1"/>
  <c r="AH62" i="32"/>
  <c r="AH62" i="28"/>
  <c r="AH62" i="35"/>
  <c r="AH89" i="28"/>
  <c r="AH92"/>
  <c r="AH92" i="32"/>
  <c r="AH88" i="28"/>
  <c r="AH79"/>
  <c r="AH91"/>
  <c r="AH98" i="32"/>
  <c r="AH98" i="35" s="1"/>
  <c r="AH98" i="28"/>
  <c r="AI19" i="26"/>
  <c r="AJ19" i="24"/>
  <c r="AG38" i="35"/>
  <c r="AG38" i="37" s="1"/>
  <c r="AG38" i="34"/>
  <c r="AH21" i="28"/>
  <c r="AH21" i="32"/>
  <c r="AH21" i="35" s="1"/>
  <c r="AK90" i="30"/>
  <c r="AK85"/>
  <c r="AG23" i="38"/>
  <c r="AG35" s="1"/>
  <c r="AG32"/>
  <c r="AI82" i="27"/>
  <c r="AJ82" i="25"/>
  <c r="AI98" i="27"/>
  <c r="AJ98" i="25"/>
  <c r="AI85" i="27"/>
  <c r="AJ85" i="25"/>
  <c r="AI101" i="27"/>
  <c r="AJ101" i="25"/>
  <c r="AI83" i="27"/>
  <c r="AJ83" i="25"/>
  <c r="AI99" i="27"/>
  <c r="AJ99" i="25"/>
  <c r="AI84" i="27"/>
  <c r="AJ84" i="25"/>
  <c r="AI100" i="27"/>
  <c r="AJ100" i="25"/>
  <c r="AH102" i="33"/>
  <c r="AH102" i="36" s="1"/>
  <c r="AH72" i="33"/>
  <c r="AH72" i="36" s="1"/>
  <c r="AI43" i="27"/>
  <c r="AJ43" i="25"/>
  <c r="AL88" i="31"/>
  <c r="AM88" s="1"/>
  <c r="AK101"/>
  <c r="AH64" i="28"/>
  <c r="AH64" i="32"/>
  <c r="AH64" i="35" s="1"/>
  <c r="AH54" i="28"/>
  <c r="AH54" i="32"/>
  <c r="AH57" i="28"/>
  <c r="AH57" i="32"/>
  <c r="AH25"/>
  <c r="AH25" i="35" s="1"/>
  <c r="AH25" i="28"/>
  <c r="AH48" i="32"/>
  <c r="AH48" i="35" s="1"/>
  <c r="AH48" i="28"/>
  <c r="AH23"/>
  <c r="AH23" i="32"/>
  <c r="AH23" i="34" s="1"/>
  <c r="AH47" i="32"/>
  <c r="AH47" i="28"/>
  <c r="AH47" i="35"/>
  <c r="AH55" i="28"/>
  <c r="AH55" i="32"/>
  <c r="AH26" i="28"/>
  <c r="AH26" i="32"/>
  <c r="AH26" i="35" s="1"/>
  <c r="AH59" i="32"/>
  <c r="AH59" i="34" s="1"/>
  <c r="AH59" i="28"/>
  <c r="AH33"/>
  <c r="AH33" i="32"/>
  <c r="AH33" i="35" s="1"/>
  <c r="AH63" i="32"/>
  <c r="AH63" i="34" s="1"/>
  <c r="AH63" i="28"/>
  <c r="AH63" i="35"/>
  <c r="AH43" i="28"/>
  <c r="AH43" i="32"/>
  <c r="AH43" i="35" s="1"/>
  <c r="AH84" i="28"/>
  <c r="AH97"/>
  <c r="AH76"/>
  <c r="AH76" i="32"/>
  <c r="AH100" i="28"/>
  <c r="AH100" i="32"/>
  <c r="AH100" i="35" s="1"/>
  <c r="AH85" i="28"/>
  <c r="AH85" i="35"/>
  <c r="AH99" i="28"/>
  <c r="AH99" i="32"/>
  <c r="AH78"/>
  <c r="AH78" i="34" s="1"/>
  <c r="AH78" i="28"/>
  <c r="AH24"/>
  <c r="AH24" i="32"/>
  <c r="AH24" i="34" s="1"/>
  <c r="AJ18" i="24"/>
  <c r="AI18" i="26"/>
  <c r="AO34" i="31"/>
  <c r="AO39"/>
  <c r="AO43"/>
  <c r="AO51"/>
  <c r="AO69"/>
  <c r="AO61"/>
  <c r="AO23"/>
  <c r="AL92"/>
  <c r="AM92" s="1"/>
  <c r="AJ97"/>
  <c r="AK97" s="1"/>
  <c r="AL76"/>
  <c r="AM76" s="1"/>
  <c r="AN87"/>
  <c r="AO45"/>
  <c r="AO65"/>
  <c r="AO32"/>
  <c r="AK78"/>
  <c r="AO30"/>
  <c r="AO22"/>
  <c r="AO67"/>
  <c r="AO71"/>
  <c r="AO66"/>
  <c r="AO38"/>
  <c r="AO36"/>
  <c r="AO63"/>
  <c r="AO56"/>
  <c r="AO19"/>
  <c r="AL95"/>
  <c r="AL83"/>
  <c r="AO60"/>
  <c r="AO64"/>
  <c r="AO42"/>
  <c r="AO20"/>
  <c r="AO40"/>
  <c r="AO37"/>
  <c r="AO62"/>
  <c r="AL84"/>
  <c r="AM84" s="1"/>
  <c r="AL100"/>
  <c r="AM100" s="1"/>
  <c r="AJ61" i="24"/>
  <c r="AI61" i="26"/>
  <c r="AJ65" i="24"/>
  <c r="AI65" i="26"/>
  <c r="AJ35" i="24"/>
  <c r="AI35" i="26"/>
  <c r="AJ60" i="24"/>
  <c r="AI60" i="26"/>
  <c r="AJ42" i="24"/>
  <c r="AI42" i="26"/>
  <c r="AJ38" i="24"/>
  <c r="AI38" i="26"/>
  <c r="AJ51" i="24"/>
  <c r="AI51" i="26"/>
  <c r="AJ66" i="24"/>
  <c r="AI66" i="26"/>
  <c r="AJ45" i="24"/>
  <c r="AI45" i="26"/>
  <c r="AJ52" i="24"/>
  <c r="AI52" i="26"/>
  <c r="AG108" i="32"/>
  <c r="AG21" i="34"/>
  <c r="AG107" i="32"/>
  <c r="AJ39" i="24"/>
  <c r="AI39" i="26"/>
  <c r="AI72"/>
  <c r="AJ72" i="24"/>
  <c r="AH81" i="28"/>
  <c r="AH81" i="35"/>
  <c r="AH93" i="32"/>
  <c r="AH93" i="28"/>
  <c r="AH93" i="35"/>
  <c r="AH83" i="32"/>
  <c r="AH83" i="28"/>
  <c r="AH83" i="35"/>
  <c r="AH95" i="28"/>
  <c r="AH74" i="32"/>
  <c r="AH74" i="28"/>
  <c r="AH74" i="35"/>
  <c r="AH96" i="28"/>
  <c r="AH96" i="35"/>
  <c r="AO61" i="30"/>
  <c r="AO44"/>
  <c r="AO31"/>
  <c r="AO18"/>
  <c r="AO54"/>
  <c r="AO42"/>
  <c r="AO45"/>
  <c r="AO28"/>
  <c r="AO55"/>
  <c r="AO59"/>
  <c r="AO32"/>
  <c r="AJ81"/>
  <c r="AO33"/>
  <c r="AO62"/>
  <c r="AL78"/>
  <c r="AM78" s="1"/>
  <c r="AK82"/>
  <c r="AJ80"/>
  <c r="AK96"/>
  <c r="AO71"/>
  <c r="AO56"/>
  <c r="AO41"/>
  <c r="AO29"/>
  <c r="AO63"/>
  <c r="AO46"/>
  <c r="AO21"/>
  <c r="AO30"/>
  <c r="AO43"/>
  <c r="AO65"/>
  <c r="AO69"/>
  <c r="AO53"/>
  <c r="AK84"/>
  <c r="AL100"/>
  <c r="AO38"/>
  <c r="AO72"/>
  <c r="AL86"/>
  <c r="AL99"/>
  <c r="AI18" i="27"/>
  <c r="AJ18" i="25"/>
  <c r="AI51" i="27"/>
  <c r="AJ51" i="25"/>
  <c r="AI48" i="27"/>
  <c r="AJ48" i="25"/>
  <c r="AI66" i="27"/>
  <c r="AI66" i="33" s="1"/>
  <c r="AI66" i="36" s="1"/>
  <c r="AJ66" i="25"/>
  <c r="AI61" i="27"/>
  <c r="AJ61" i="25"/>
  <c r="AI67" i="27"/>
  <c r="AJ67" i="25"/>
  <c r="AI19" i="27"/>
  <c r="AI19" i="33" s="1"/>
  <c r="AI19" i="36" s="1"/>
  <c r="AJ19" i="25"/>
  <c r="AI62" i="27"/>
  <c r="AJ62" i="25"/>
  <c r="AI20" i="27"/>
  <c r="AI20" i="33" s="1"/>
  <c r="AI20" i="36" s="1"/>
  <c r="AJ20" i="25"/>
  <c r="AI68" i="27"/>
  <c r="AJ68" i="25"/>
  <c r="AI32" i="27"/>
  <c r="AJ32" i="25"/>
  <c r="AI30" i="27"/>
  <c r="AI30" i="33" s="1"/>
  <c r="AI30" i="36" s="1"/>
  <c r="AJ30" i="25"/>
  <c r="AI65" i="27"/>
  <c r="AI65" i="33" s="1"/>
  <c r="AI65" i="36" s="1"/>
  <c r="AJ65" i="25"/>
  <c r="AI56" i="27"/>
  <c r="AJ56" i="25"/>
  <c r="AI64" i="27"/>
  <c r="AJ64" i="25"/>
  <c r="AI49" i="27"/>
  <c r="AJ49" i="25"/>
  <c r="AI38" i="27"/>
  <c r="AJ38" i="25"/>
  <c r="AI44" i="27"/>
  <c r="AJ44" i="25"/>
  <c r="AI31" i="27"/>
  <c r="AJ31" i="25"/>
  <c r="AI53" i="27"/>
  <c r="AJ53" i="25"/>
  <c r="AI54" i="27"/>
  <c r="AJ54" i="25"/>
  <c r="AI27" i="27"/>
  <c r="AI27" i="33" s="1"/>
  <c r="AI27" i="36" s="1"/>
  <c r="AJ27" i="25"/>
  <c r="AI40" i="27"/>
  <c r="AI40" i="33" s="1"/>
  <c r="AI40" i="36" s="1"/>
  <c r="AJ40" i="25"/>
  <c r="AI21" i="27"/>
  <c r="AJ21" i="25"/>
  <c r="AI42" i="27"/>
  <c r="AJ42" i="25"/>
  <c r="AI60" i="27"/>
  <c r="AJ60" i="25"/>
  <c r="AI26" i="27"/>
  <c r="AJ26" i="25"/>
  <c r="AH87" i="33"/>
  <c r="AH87" i="36" s="1"/>
  <c r="AH103" i="33"/>
  <c r="AH103" i="36" s="1"/>
  <c r="AH88" i="33"/>
  <c r="AH88" i="36" s="1"/>
  <c r="AO68" i="31"/>
  <c r="AO59"/>
  <c r="AO53"/>
  <c r="AO33"/>
  <c r="AO31"/>
  <c r="AO58"/>
  <c r="AO46"/>
  <c r="AO18"/>
  <c r="AJ81"/>
  <c r="AK81" s="1"/>
  <c r="AL93"/>
  <c r="AM93" s="1"/>
  <c r="AN98"/>
  <c r="AO98" s="1"/>
  <c r="AP98" s="1"/>
  <c r="AN80"/>
  <c r="AO29"/>
  <c r="AO26"/>
  <c r="AO52"/>
  <c r="AO25"/>
  <c r="AO50"/>
  <c r="AO47"/>
  <c r="AO72"/>
  <c r="AL85"/>
  <c r="AM85" s="1"/>
  <c r="AO44"/>
  <c r="AO49"/>
  <c r="AO48"/>
  <c r="AO28"/>
  <c r="AO24"/>
  <c r="AO54"/>
  <c r="AO41"/>
  <c r="AK75"/>
  <c r="AL79"/>
  <c r="AL90"/>
  <c r="AL77"/>
  <c r="AO55"/>
  <c r="AO27"/>
  <c r="AO21"/>
  <c r="AO35"/>
  <c r="AO70"/>
  <c r="AO57"/>
  <c r="AO73"/>
  <c r="AL91"/>
  <c r="AM91" s="1"/>
  <c r="AI20" i="26"/>
  <c r="AJ20" i="24"/>
  <c r="AG25" i="34"/>
  <c r="AI22" i="26"/>
  <c r="AJ22" i="24"/>
  <c r="AH68" i="28"/>
  <c r="AH68" i="32"/>
  <c r="AH68" i="34" s="1"/>
  <c r="AH36" i="32"/>
  <c r="AH36" i="34" s="1"/>
  <c r="AH36" i="28"/>
  <c r="AH40"/>
  <c r="AH40" i="32"/>
  <c r="AH40" i="35" s="1"/>
  <c r="AH50" i="32"/>
  <c r="AH50" i="35" s="1"/>
  <c r="AH50" i="28"/>
  <c r="AH34"/>
  <c r="AH34" i="32"/>
  <c r="AH34" i="34" s="1"/>
  <c r="AH29" i="28"/>
  <c r="AH29" i="32"/>
  <c r="AH29" i="34" s="1"/>
  <c r="AH32" i="28"/>
  <c r="AH32" i="32"/>
  <c r="AH32" i="34" s="1"/>
  <c r="AH30" i="28"/>
  <c r="AH30" i="32"/>
  <c r="AH30" i="34" s="1"/>
  <c r="AH73" i="28"/>
  <c r="AH73" i="32"/>
  <c r="AH73" i="35" s="1"/>
  <c r="AH28" i="32"/>
  <c r="AH28" i="28"/>
  <c r="AH28" i="35"/>
  <c r="AH69" i="28"/>
  <c r="AH69" i="32"/>
  <c r="AH69" i="34" s="1"/>
  <c r="AJ37" i="24"/>
  <c r="AI37" i="26"/>
  <c r="AG12" i="38"/>
  <c r="AG48" s="1"/>
  <c r="AG105" i="28"/>
  <c r="AG18" i="34"/>
  <c r="AH86" i="32"/>
  <c r="AH86" i="28"/>
  <c r="AH86" i="35"/>
  <c r="AH101" i="32"/>
  <c r="AH101" i="28"/>
  <c r="AH101" i="35"/>
  <c r="AH80" i="28"/>
  <c r="AH80" i="35"/>
  <c r="AH87" i="32"/>
  <c r="AH87" i="34" s="1"/>
  <c r="AH87" i="28"/>
  <c r="AH87" i="35"/>
  <c r="AK42" i="38"/>
  <c r="AJ43"/>
  <c r="AO68" i="30"/>
  <c r="AO51"/>
  <c r="AO39"/>
  <c r="AO24"/>
  <c r="AO58"/>
  <c r="AO36"/>
  <c r="AO20"/>
  <c r="AO40"/>
  <c r="AO48"/>
  <c r="AO64"/>
  <c r="AO52"/>
  <c r="AO57"/>
  <c r="AJ95"/>
  <c r="AK77"/>
  <c r="AI63" i="27"/>
  <c r="AJ63" i="25"/>
  <c r="AI71" i="27"/>
  <c r="AJ71" i="25"/>
  <c r="AI41" i="27"/>
  <c r="AJ41" i="25"/>
  <c r="AI28" i="27"/>
  <c r="AJ28" i="25"/>
  <c r="AI34" i="27"/>
  <c r="AI34" i="33" s="1"/>
  <c r="AI34" i="36" s="1"/>
  <c r="AJ34" i="25"/>
  <c r="AI59" i="27"/>
  <c r="AJ59" i="25"/>
  <c r="AI33" i="27"/>
  <c r="AJ33" i="25"/>
  <c r="AI36" i="27"/>
  <c r="AJ36" i="25"/>
  <c r="AI37" i="27"/>
  <c r="AJ37" i="25"/>
  <c r="AI50" i="27"/>
  <c r="AI50" i="33" s="1"/>
  <c r="AI50" i="36" s="1"/>
  <c r="AJ50" i="25"/>
  <c r="AI55" i="27"/>
  <c r="AJ55" i="25"/>
  <c r="AI52" i="27"/>
  <c r="AJ52" i="25"/>
  <c r="AI45" i="27"/>
  <c r="AI45" i="33" s="1"/>
  <c r="AI45" i="36" s="1"/>
  <c r="AJ45" i="25"/>
  <c r="AI23" i="27"/>
  <c r="AJ23" i="25"/>
  <c r="AI73" i="27"/>
  <c r="AJ73" i="25"/>
  <c r="AI24" i="27"/>
  <c r="AI24" i="33" s="1"/>
  <c r="AI24" i="36" s="1"/>
  <c r="AJ24" i="25"/>
  <c r="AI39" i="27"/>
  <c r="AJ39" i="25"/>
  <c r="AI47" i="27"/>
  <c r="AJ47" i="25"/>
  <c r="AI22" i="27"/>
  <c r="AI22" i="33" s="1"/>
  <c r="AI22" i="36" s="1"/>
  <c r="AJ22" i="25"/>
  <c r="AI35" i="27"/>
  <c r="AJ35" i="25"/>
  <c r="AH80" i="33"/>
  <c r="AH80" i="36" s="1"/>
  <c r="AH80" i="37" s="1"/>
  <c r="AJ103" i="30"/>
  <c r="AO60"/>
  <c r="AO26"/>
  <c r="AK94"/>
  <c r="AL98"/>
  <c r="AM98" s="1"/>
  <c r="AJ75"/>
  <c r="AK102"/>
  <c r="AO73"/>
  <c r="AO49"/>
  <c r="AO34"/>
  <c r="AO19"/>
  <c r="AO66"/>
  <c r="AO23"/>
  <c r="AO25"/>
  <c r="AO50"/>
  <c r="AO70"/>
  <c r="AO37"/>
  <c r="AO22"/>
  <c r="AO67"/>
  <c r="AL76"/>
  <c r="AL92"/>
  <c r="AO35"/>
  <c r="AO47"/>
  <c r="AO27"/>
  <c r="AL74"/>
  <c r="AH74" i="33"/>
  <c r="AH74" i="36" s="1"/>
  <c r="AH74" i="37" s="1"/>
  <c r="AH90" i="33"/>
  <c r="AH90" i="36" s="1"/>
  <c r="AH77" i="33"/>
  <c r="AH77" i="36" s="1"/>
  <c r="AH93" i="33"/>
  <c r="AH93" i="36" s="1"/>
  <c r="AH93" i="37" s="1"/>
  <c r="AH91" i="33"/>
  <c r="AH91" i="36" s="1"/>
  <c r="AH76" i="33"/>
  <c r="AH76" i="36" s="1"/>
  <c r="AH92" i="33"/>
  <c r="AH92" i="36" s="1"/>
  <c r="AI78" i="27"/>
  <c r="AJ78" i="25"/>
  <c r="AI94" i="27"/>
  <c r="AJ94" i="25"/>
  <c r="AI81" i="27"/>
  <c r="AI81" i="33" s="1"/>
  <c r="AJ81" i="25"/>
  <c r="AI97" i="27"/>
  <c r="AI97" i="33" s="1"/>
  <c r="AJ97" i="25"/>
  <c r="AI79" i="27"/>
  <c r="AJ79" i="25"/>
  <c r="AS10" i="40"/>
  <c r="AT11"/>
  <c r="AR207" i="44"/>
  <c r="AI58" i="27"/>
  <c r="AJ58" i="25"/>
  <c r="AI29" i="27"/>
  <c r="AJ29" i="25"/>
  <c r="AI69" i="27"/>
  <c r="AJ69" i="25"/>
  <c r="AI57" i="27"/>
  <c r="AJ57" i="25"/>
  <c r="AI46" i="27"/>
  <c r="AJ46" i="25"/>
  <c r="AI70" i="27"/>
  <c r="AJ70" i="25"/>
  <c r="AI25" i="27"/>
  <c r="AJ25" i="25"/>
  <c r="AH95" i="33"/>
  <c r="AH95" i="36" s="1"/>
  <c r="AG35" i="35"/>
  <c r="AG35" i="37" s="1"/>
  <c r="AG66" i="35"/>
  <c r="AG66" i="37" s="1"/>
  <c r="AG84" i="34"/>
  <c r="AG61" i="35"/>
  <c r="AG61" i="37" s="1"/>
  <c r="AG65" i="35"/>
  <c r="AG51" i="34"/>
  <c r="AG51" i="35"/>
  <c r="AG51" i="37" s="1"/>
  <c r="AG18" i="36"/>
  <c r="AG48"/>
  <c r="AG48" i="37" s="1"/>
  <c r="AG67" i="36"/>
  <c r="AG67" i="37" s="1"/>
  <c r="AG62" i="36"/>
  <c r="AG62" i="37" s="1"/>
  <c r="AG56" i="36"/>
  <c r="AG56" i="37" s="1"/>
  <c r="AG64" i="36"/>
  <c r="AG64" i="37" s="1"/>
  <c r="AG49" i="36"/>
  <c r="AG49" i="37" s="1"/>
  <c r="AG31" i="36"/>
  <c r="AG31" i="37" s="1"/>
  <c r="AG54" i="36"/>
  <c r="AG54" i="37" s="1"/>
  <c r="AG40" i="36"/>
  <c r="AG40" i="37" s="1"/>
  <c r="AG60" i="36"/>
  <c r="AG60" i="37" s="1"/>
  <c r="AG68" i="34"/>
  <c r="AG50" i="35"/>
  <c r="AG50" i="37" s="1"/>
  <c r="AG32" i="34"/>
  <c r="AG80" i="35"/>
  <c r="AG80" i="37" s="1"/>
  <c r="AG101"/>
  <c r="AG86" i="36"/>
  <c r="AG86" i="37" s="1"/>
  <c r="AG89" i="36"/>
  <c r="AG89" i="37" s="1"/>
  <c r="AH86" i="33"/>
  <c r="AH86" i="36" s="1"/>
  <c r="AH86" i="37" s="1"/>
  <c r="AH89" i="33"/>
  <c r="AH89" i="36" s="1"/>
  <c r="AG71" i="35"/>
  <c r="AG27"/>
  <c r="AG27" i="37" s="1"/>
  <c r="AG44" i="35"/>
  <c r="AG44" i="37" s="1"/>
  <c r="AG46" i="35"/>
  <c r="AG46" i="37" s="1"/>
  <c r="AH102" i="28"/>
  <c r="AH79" i="32"/>
  <c r="AH97"/>
  <c r="AH97" i="34" s="1"/>
  <c r="AH91" i="32"/>
  <c r="AH91" i="34" s="1"/>
  <c r="AG43" i="36"/>
  <c r="AG43" i="37" s="1"/>
  <c r="AG26" i="35"/>
  <c r="AG26" i="37" s="1"/>
  <c r="AG84" i="35"/>
  <c r="AG84" i="37" s="1"/>
  <c r="AG85" i="35"/>
  <c r="AG85" i="37" s="1"/>
  <c r="AG99" i="34"/>
  <c r="AG24" i="35"/>
  <c r="AG24" i="37" s="1"/>
  <c r="AH103" i="28"/>
  <c r="AH82"/>
  <c r="AH89" i="32"/>
  <c r="AG75" i="34"/>
  <c r="AG82"/>
  <c r="AG90" i="36"/>
  <c r="AG90" i="37" s="1"/>
  <c r="AG77" i="36"/>
  <c r="AG77" i="37" s="1"/>
  <c r="AG94" i="36"/>
  <c r="AG94" i="37" s="1"/>
  <c r="AG79" i="36"/>
  <c r="AG79" i="37" s="1"/>
  <c r="AH88" i="32"/>
  <c r="AH88" i="34" s="1"/>
  <c r="AG41"/>
  <c r="AG33"/>
  <c r="AG36"/>
  <c r="AG55"/>
  <c r="AH75" i="36"/>
  <c r="AG23" i="34"/>
  <c r="AG58"/>
  <c r="AG29"/>
  <c r="AG69"/>
  <c r="AG57"/>
  <c r="AG47"/>
  <c r="AG70"/>
  <c r="AG22"/>
  <c r="AG93" i="36"/>
  <c r="AG93" i="37" s="1"/>
  <c r="AG81" i="36"/>
  <c r="AG81" i="37" s="1"/>
  <c r="AH96" i="36"/>
  <c r="AH96" i="37" s="1"/>
  <c r="AG87" i="35"/>
  <c r="AG87" i="34"/>
  <c r="AI56" i="26"/>
  <c r="AJ56" i="24"/>
  <c r="AI41" i="26"/>
  <c r="AJ41" i="24"/>
  <c r="AI58" i="26"/>
  <c r="AJ58" i="24"/>
  <c r="AI70" i="26"/>
  <c r="AJ70" i="24"/>
  <c r="AI53" i="26"/>
  <c r="AJ53" i="24"/>
  <c r="AI49" i="26"/>
  <c r="AJ49" i="24"/>
  <c r="AI77" i="26"/>
  <c r="AJ77" i="24"/>
  <c r="AI92" i="26"/>
  <c r="AJ92" i="24"/>
  <c r="AI79" i="26"/>
  <c r="AJ79" i="24"/>
  <c r="AI98" i="26"/>
  <c r="AJ98" i="24"/>
  <c r="AH90" i="35"/>
  <c r="AH90" i="34"/>
  <c r="AJ37" i="41"/>
  <c r="AI36"/>
  <c r="AH98" i="33"/>
  <c r="AH98" i="36" s="1"/>
  <c r="AH85" i="33"/>
  <c r="AH85" i="34" s="1"/>
  <c r="AH83" i="33"/>
  <c r="AH83" i="36" s="1"/>
  <c r="AH83" i="37" s="1"/>
  <c r="AH99" i="33"/>
  <c r="AH99" i="36" s="1"/>
  <c r="AH84" i="33"/>
  <c r="AH84" i="36"/>
  <c r="AH100" i="33"/>
  <c r="AH100" i="36"/>
  <c r="AG108" i="33"/>
  <c r="AG107"/>
  <c r="AI86" i="27"/>
  <c r="AJ86" i="25"/>
  <c r="AI102" i="27"/>
  <c r="AJ102" i="25"/>
  <c r="AI89" i="27"/>
  <c r="AJ89" i="25"/>
  <c r="AI72" i="27"/>
  <c r="AJ72" i="25"/>
  <c r="AH43" i="33"/>
  <c r="AH43" i="34" s="1"/>
  <c r="AI64" i="26"/>
  <c r="AJ64" i="24"/>
  <c r="AI54" i="26"/>
  <c r="AJ54" i="24"/>
  <c r="AI57" i="26"/>
  <c r="AJ57" i="24"/>
  <c r="AI25" i="26"/>
  <c r="AJ25" i="24"/>
  <c r="AI48" i="26"/>
  <c r="AJ48" i="24"/>
  <c r="AI23" i="26"/>
  <c r="AJ23" i="24"/>
  <c r="AI47" i="26"/>
  <c r="AJ47" i="24"/>
  <c r="AI55" i="26"/>
  <c r="AJ55" i="24"/>
  <c r="AI26" i="26"/>
  <c r="AJ26" i="24"/>
  <c r="AI59" i="26"/>
  <c r="AJ59" i="24"/>
  <c r="AI33" i="26"/>
  <c r="AJ33" i="24"/>
  <c r="AI63" i="26"/>
  <c r="AJ63" i="24"/>
  <c r="AI43" i="26"/>
  <c r="AJ43" i="24"/>
  <c r="AI84" i="26"/>
  <c r="AJ84" i="24"/>
  <c r="AI97" i="26"/>
  <c r="AJ97" i="24"/>
  <c r="AI76" i="26"/>
  <c r="AJ76" i="24"/>
  <c r="AI100" i="26"/>
  <c r="AJ100" i="24"/>
  <c r="AI85" i="26"/>
  <c r="AJ85" i="24"/>
  <c r="AI99" i="26"/>
  <c r="AJ99" i="24"/>
  <c r="AI78" i="26"/>
  <c r="AJ78" i="24"/>
  <c r="AG73" i="35"/>
  <c r="AG73" i="34"/>
  <c r="AG28"/>
  <c r="AG37" i="35"/>
  <c r="AG37" i="34"/>
  <c r="AJ24" i="24"/>
  <c r="AI24" i="26"/>
  <c r="AH13" i="38"/>
  <c r="AH18" i="28"/>
  <c r="AH105" i="26"/>
  <c r="AH18" i="32"/>
  <c r="AJ86" i="31"/>
  <c r="AI86" i="33"/>
  <c r="AL102" i="31"/>
  <c r="AK89"/>
  <c r="AH61" i="32"/>
  <c r="AH61" i="35" s="1"/>
  <c r="AH61" i="28"/>
  <c r="AH65"/>
  <c r="AH65" i="32"/>
  <c r="AH35" i="28"/>
  <c r="AH35" i="32"/>
  <c r="AH35" i="35" s="1"/>
  <c r="AH60" i="32"/>
  <c r="AH60" i="28"/>
  <c r="AH42" i="32"/>
  <c r="AH42" i="34" s="1"/>
  <c r="AH42" i="28"/>
  <c r="AH38" i="32"/>
  <c r="AH38" i="35" s="1"/>
  <c r="AH38" i="28"/>
  <c r="AH51"/>
  <c r="AH51" i="32"/>
  <c r="AH51" i="35" s="1"/>
  <c r="AH66" i="32"/>
  <c r="AH66" i="34" s="1"/>
  <c r="AH66" i="28"/>
  <c r="AH66" i="35"/>
  <c r="AH45" i="28"/>
  <c r="AH45" i="32"/>
  <c r="AH52" i="28"/>
  <c r="AH52" i="32"/>
  <c r="AH52" i="34" s="1"/>
  <c r="AH39" i="28"/>
  <c r="AH39" i="32"/>
  <c r="AH39" i="35" s="1"/>
  <c r="AH72" i="32"/>
  <c r="AH72" i="34" s="1"/>
  <c r="AH72" i="28"/>
  <c r="AI81" i="26"/>
  <c r="AJ81" i="24"/>
  <c r="AI93" i="26"/>
  <c r="AJ93" i="24"/>
  <c r="AI102" i="26"/>
  <c r="AJ102" i="24"/>
  <c r="AI94" i="26"/>
  <c r="AJ94" i="24"/>
  <c r="AI83" i="26"/>
  <c r="AJ83" i="24"/>
  <c r="AI95" i="26"/>
  <c r="AJ95" i="24"/>
  <c r="AI74" i="26"/>
  <c r="AJ74" i="24"/>
  <c r="AI96" i="26"/>
  <c r="AJ96" i="24"/>
  <c r="AK79" i="30"/>
  <c r="AK97"/>
  <c r="AH82" i="35"/>
  <c r="AH82" i="34"/>
  <c r="AK91" i="30"/>
  <c r="AL87"/>
  <c r="AL101"/>
  <c r="AH14" i="38"/>
  <c r="AH105" i="27"/>
  <c r="AH18" i="33"/>
  <c r="AH18" i="36" s="1"/>
  <c r="AH51" i="33"/>
  <c r="AH51" i="36" s="1"/>
  <c r="AH48" i="33"/>
  <c r="AH48" i="34" s="1"/>
  <c r="AH61" i="33"/>
  <c r="AH67"/>
  <c r="AH67" i="36" s="1"/>
  <c r="AH67" i="37" s="1"/>
  <c r="AH62" i="33"/>
  <c r="AH62" i="34" s="1"/>
  <c r="AH56" i="33"/>
  <c r="AH56" i="36" s="1"/>
  <c r="AH64" i="33"/>
  <c r="AH64" i="34" s="1"/>
  <c r="AH38" i="33"/>
  <c r="AH38" i="36" s="1"/>
  <c r="AH38" i="37" s="1"/>
  <c r="AH31" i="33"/>
  <c r="AH31" i="36" s="1"/>
  <c r="AH54" i="33"/>
  <c r="AH54" i="36" s="1"/>
  <c r="AH40" i="33"/>
  <c r="AH40" i="36" s="1"/>
  <c r="AH21" i="33"/>
  <c r="AH21" i="36" s="1"/>
  <c r="AH60" i="33"/>
  <c r="AH60" i="36" s="1"/>
  <c r="AH26" i="33"/>
  <c r="AH26" i="36" s="1"/>
  <c r="AI87" i="27"/>
  <c r="AJ87" i="25"/>
  <c r="AI103" i="27"/>
  <c r="AJ103" i="25"/>
  <c r="AI88" i="27"/>
  <c r="AJ88" i="25"/>
  <c r="AJ96" i="31"/>
  <c r="AL94"/>
  <c r="AH20" i="28"/>
  <c r="AH20" i="32"/>
  <c r="AH20" i="34" s="1"/>
  <c r="AH22" i="28"/>
  <c r="AH22" i="32"/>
  <c r="AH22" i="34" s="1"/>
  <c r="AJ68" i="24"/>
  <c r="AI68" i="26"/>
  <c r="AJ36" i="24"/>
  <c r="AI36" i="26"/>
  <c r="AJ40" i="24"/>
  <c r="AI40" i="26"/>
  <c r="AJ50" i="24"/>
  <c r="AI50" i="26"/>
  <c r="AJ34" i="24"/>
  <c r="AI34" i="26"/>
  <c r="AJ29" i="24"/>
  <c r="AI29" i="26"/>
  <c r="AJ32" i="24"/>
  <c r="AI32" i="26"/>
  <c r="AJ30" i="24"/>
  <c r="AI30" i="26"/>
  <c r="AJ73" i="24"/>
  <c r="AI73" i="26"/>
  <c r="AJ28" i="24"/>
  <c r="AI28" i="26"/>
  <c r="AJ69" i="24"/>
  <c r="AI69" i="26"/>
  <c r="AH37" i="28"/>
  <c r="AH37" i="32"/>
  <c r="AH37" i="35" s="1"/>
  <c r="AG22" i="38"/>
  <c r="AG34" s="1"/>
  <c r="AG31"/>
  <c r="AI86" i="26"/>
  <c r="AJ86" i="24"/>
  <c r="AI101" i="26"/>
  <c r="AJ101" i="24"/>
  <c r="AI80" i="26"/>
  <c r="AJ80" i="24"/>
  <c r="AI75" i="26"/>
  <c r="AJ75" i="24"/>
  <c r="AI87" i="26"/>
  <c r="AJ87" i="24"/>
  <c r="AI103" i="26"/>
  <c r="AJ103" i="24"/>
  <c r="AI82" i="26"/>
  <c r="AJ82" i="24"/>
  <c r="AK89" i="30"/>
  <c r="AH41" i="33"/>
  <c r="AH41" i="34" s="1"/>
  <c r="AH28" i="33"/>
  <c r="AH28" i="36" s="1"/>
  <c r="AH28" i="37" s="1"/>
  <c r="AH33" i="33"/>
  <c r="AH33" i="34" s="1"/>
  <c r="AH37" i="33"/>
  <c r="AH50"/>
  <c r="AH50" i="36" s="1"/>
  <c r="AH50" i="37" s="1"/>
  <c r="AH55" i="33"/>
  <c r="AH55" i="36" s="1"/>
  <c r="AH73" i="33"/>
  <c r="AH73" i="34" s="1"/>
  <c r="AH39" i="33"/>
  <c r="AH39" i="34" s="1"/>
  <c r="AH47" i="33"/>
  <c r="AH47" i="34" s="1"/>
  <c r="AH35" i="33"/>
  <c r="AH35" i="36" s="1"/>
  <c r="AI80" i="27"/>
  <c r="AJ80" i="25"/>
  <c r="AK88" i="30"/>
  <c r="AL93"/>
  <c r="AL83"/>
  <c r="BE2" i="21"/>
  <c r="BD2" i="9"/>
  <c r="BD2" i="11"/>
  <c r="AJ29" i="41"/>
  <c r="AI28"/>
  <c r="AI27" s="1"/>
  <c r="AI33" s="1"/>
  <c r="AI74" i="27"/>
  <c r="AJ74" i="25"/>
  <c r="AI90" i="27"/>
  <c r="AJ90" i="25"/>
  <c r="AI77" i="27"/>
  <c r="AJ77" i="25"/>
  <c r="AI93" i="27"/>
  <c r="AJ93" i="25"/>
  <c r="AI75" i="27"/>
  <c r="AJ75" i="25"/>
  <c r="AI91" i="27"/>
  <c r="AJ91" i="25"/>
  <c r="AI76" i="27"/>
  <c r="AJ76" i="25"/>
  <c r="AI92" i="27"/>
  <c r="AJ92" i="25"/>
  <c r="AH94" i="33"/>
  <c r="AH94" i="36" s="1"/>
  <c r="AH79" i="33"/>
  <c r="AH79" i="36" s="1"/>
  <c r="AQ11" i="45"/>
  <c r="AH58" i="33"/>
  <c r="AH58" i="34" s="1"/>
  <c r="AH57" i="33"/>
  <c r="AH57" i="36" s="1"/>
  <c r="AH70" i="33"/>
  <c r="AH70" i="36" s="1"/>
  <c r="AH25" i="33"/>
  <c r="AH25" i="36" s="1"/>
  <c r="AI95" i="27"/>
  <c r="AJ95" i="25"/>
  <c r="AJ96"/>
  <c r="AI96" i="27"/>
  <c r="AH82" i="37"/>
  <c r="AG65"/>
  <c r="AG87"/>
  <c r="AH101" i="33"/>
  <c r="AH101" i="34" s="1"/>
  <c r="AG83" i="36"/>
  <c r="AG83" i="37" s="1"/>
  <c r="AG102" i="36"/>
  <c r="AG102" i="37" s="1"/>
  <c r="AG19" i="34"/>
  <c r="AG21" i="37"/>
  <c r="AH80" i="34"/>
  <c r="AH84" i="32"/>
  <c r="AH66" i="37"/>
  <c r="AG98"/>
  <c r="AG100" i="34"/>
  <c r="AH95" i="32"/>
  <c r="AH77"/>
  <c r="AH63" i="37"/>
  <c r="AG92" i="34"/>
  <c r="AH103" i="32"/>
  <c r="AH94"/>
  <c r="AH75"/>
  <c r="AH102"/>
  <c r="AG63" i="37"/>
  <c r="AG71"/>
  <c r="AG41"/>
  <c r="AG34"/>
  <c r="AG59"/>
  <c r="AG33"/>
  <c r="AG36"/>
  <c r="AG37"/>
  <c r="AG55"/>
  <c r="AG52"/>
  <c r="AG45"/>
  <c r="AG23"/>
  <c r="AG58"/>
  <c r="AG73"/>
  <c r="AG29"/>
  <c r="AG69"/>
  <c r="AG57"/>
  <c r="AG47"/>
  <c r="AG70"/>
  <c r="AG22"/>
  <c r="AG25"/>
  <c r="AH78" i="36"/>
  <c r="AH81"/>
  <c r="AH81" i="37" s="1"/>
  <c r="AH97" i="36"/>
  <c r="AG95" i="37"/>
  <c r="AG96"/>
  <c r="AG76" i="34"/>
  <c r="AG78"/>
  <c r="AG97"/>
  <c r="AR208" i="44" l="1"/>
  <c r="AR209" s="1"/>
  <c r="AR9" i="52"/>
  <c r="AR18" s="1"/>
  <c r="AH37" i="34"/>
  <c r="AG51" i="44"/>
  <c r="AG215" s="1"/>
  <c r="AG51" i="50"/>
  <c r="AG215" s="1"/>
  <c r="AG221" s="1"/>
  <c r="AG51" i="48"/>
  <c r="AG215" s="1"/>
  <c r="AG221" s="1"/>
  <c r="AK29" i="49"/>
  <c r="AJ28"/>
  <c r="AJ27" s="1"/>
  <c r="AJ33" s="1"/>
  <c r="AK29" i="51"/>
  <c r="AJ28"/>
  <c r="AJ27" s="1"/>
  <c r="AJ33" s="1"/>
  <c r="AH58" i="36"/>
  <c r="AH58" i="37" s="1"/>
  <c r="AH22" i="35"/>
  <c r="AH22" i="37" s="1"/>
  <c r="AH85" i="36"/>
  <c r="AH90" i="37"/>
  <c r="AH69" i="35"/>
  <c r="AH69" i="37" s="1"/>
  <c r="AH87"/>
  <c r="AH46" i="35"/>
  <c r="AH46" i="37" s="1"/>
  <c r="AH44" i="35"/>
  <c r="AH44" i="37" s="1"/>
  <c r="AG50" i="44"/>
  <c r="AG50" i="50"/>
  <c r="AG50" i="48"/>
  <c r="AG43" i="44"/>
  <c r="AG43" i="50"/>
  <c r="AG43" i="48"/>
  <c r="AG44" i="44"/>
  <c r="AG214" s="1"/>
  <c r="AG44" i="50"/>
  <c r="AG214" s="1"/>
  <c r="AG44" i="48"/>
  <c r="AG214" s="1"/>
  <c r="AJ36" i="51"/>
  <c r="AK37"/>
  <c r="AK37" i="49"/>
  <c r="AJ36"/>
  <c r="AT56" i="48"/>
  <c r="AS241"/>
  <c r="AS111"/>
  <c r="AS223"/>
  <c r="AS69"/>
  <c r="AS206"/>
  <c r="AS88"/>
  <c r="AS170"/>
  <c r="AS149"/>
  <c r="AS130"/>
  <c r="AQ122" i="45"/>
  <c r="AR159"/>
  <c r="AR228"/>
  <c r="AR207" i="48"/>
  <c r="AR208" s="1"/>
  <c r="AR209" s="1"/>
  <c r="AR160" i="45"/>
  <c r="AR229"/>
  <c r="AR191"/>
  <c r="AT56" i="50"/>
  <c r="AS206"/>
  <c r="AS207" s="1"/>
  <c r="AS208" s="1"/>
  <c r="AS209" s="1"/>
  <c r="AS149"/>
  <c r="AS223"/>
  <c r="AS170"/>
  <c r="AS111"/>
  <c r="AS69"/>
  <c r="AS241"/>
  <c r="AS130"/>
  <c r="AS88"/>
  <c r="AS47" i="40"/>
  <c r="AT46"/>
  <c r="AU44"/>
  <c r="AT43"/>
  <c r="AU25"/>
  <c r="AU28"/>
  <c r="AT27"/>
  <c r="AS31"/>
  <c r="AT30"/>
  <c r="AT56" i="44"/>
  <c r="AS69"/>
  <c r="AS206"/>
  <c r="AS149"/>
  <c r="AS130"/>
  <c r="AS111"/>
  <c r="AS170"/>
  <c r="AS241"/>
  <c r="AS223"/>
  <c r="AS88"/>
  <c r="AH25" i="37"/>
  <c r="AH61" i="34"/>
  <c r="AH72" i="35"/>
  <c r="AH24"/>
  <c r="AH24" i="37" s="1"/>
  <c r="AH71" i="35"/>
  <c r="AH71" i="37" s="1"/>
  <c r="AH40"/>
  <c r="AH64" i="36"/>
  <c r="AH64" i="37" s="1"/>
  <c r="AH62" i="36"/>
  <c r="AH62" i="37" s="1"/>
  <c r="AH61" i="36"/>
  <c r="AH61" i="37" s="1"/>
  <c r="AH48" i="36"/>
  <c r="AH48" i="37" s="1"/>
  <c r="AH52" i="35"/>
  <c r="AH52" i="37" s="1"/>
  <c r="AH42" i="35"/>
  <c r="AH42" i="37" s="1"/>
  <c r="AH59" i="35"/>
  <c r="AH59" i="37" s="1"/>
  <c r="AH23" i="35"/>
  <c r="AH23" i="37" s="1"/>
  <c r="AH27" i="35"/>
  <c r="AH27" i="37" s="1"/>
  <c r="AH75" i="35"/>
  <c r="AH75" i="34"/>
  <c r="AH95"/>
  <c r="AH95" i="35"/>
  <c r="AH84" i="34"/>
  <c r="AH84" i="35"/>
  <c r="AH84" i="37" s="1"/>
  <c r="AI95" i="33"/>
  <c r="AI95" i="36" s="1"/>
  <c r="AH102" i="35"/>
  <c r="AH102" i="34"/>
  <c r="AH94" i="35"/>
  <c r="AH94" i="37" s="1"/>
  <c r="AH94" i="34"/>
  <c r="AH77" i="35"/>
  <c r="AH77" i="34"/>
  <c r="AI96" i="33"/>
  <c r="AI96" i="36" s="1"/>
  <c r="AJ95" i="27"/>
  <c r="AK95" i="25"/>
  <c r="AH110" i="33"/>
  <c r="AH109"/>
  <c r="AJ92" i="27"/>
  <c r="AK92" i="25"/>
  <c r="AJ76" i="27"/>
  <c r="AK76" i="25"/>
  <c r="AJ91" i="27"/>
  <c r="AK91" i="25"/>
  <c r="AJ75" i="27"/>
  <c r="AK75" i="25"/>
  <c r="AJ93" i="27"/>
  <c r="AK93" i="25"/>
  <c r="AJ77" i="27"/>
  <c r="AK77" i="25"/>
  <c r="AJ90" i="27"/>
  <c r="AK90" i="25"/>
  <c r="AJ74" i="27"/>
  <c r="AK74" i="25"/>
  <c r="BF2" i="21"/>
  <c r="BE2" i="11"/>
  <c r="BE2" i="9"/>
  <c r="AL88" i="30"/>
  <c r="AM88" s="1"/>
  <c r="AI80" i="33"/>
  <c r="AI80" i="36" s="1"/>
  <c r="AL89" i="30"/>
  <c r="AM89" s="1"/>
  <c r="AI82" i="32"/>
  <c r="AI82" i="35" s="1"/>
  <c r="AI82" i="28"/>
  <c r="AI103"/>
  <c r="AI103" i="32"/>
  <c r="AI103" i="35" s="1"/>
  <c r="AI87" i="28"/>
  <c r="AI87" i="32"/>
  <c r="AI75" i="28"/>
  <c r="AI75" i="32"/>
  <c r="AI75" i="35" s="1"/>
  <c r="AI80" i="28"/>
  <c r="AI80" i="32"/>
  <c r="AI80" i="35" s="1"/>
  <c r="AI101" i="28"/>
  <c r="AI101" i="32"/>
  <c r="AI86" i="28"/>
  <c r="AI86" i="32"/>
  <c r="AI86" i="35" s="1"/>
  <c r="AI69" i="28"/>
  <c r="AI69" i="32"/>
  <c r="AI69" i="35" s="1"/>
  <c r="AI28" i="32"/>
  <c r="AI28" i="35" s="1"/>
  <c r="AI28" i="28"/>
  <c r="AI73" i="32"/>
  <c r="AI73" i="28"/>
  <c r="AI73" i="35"/>
  <c r="AI30" i="28"/>
  <c r="AI30" i="32"/>
  <c r="AI30" i="34" s="1"/>
  <c r="AI32" i="28"/>
  <c r="AI32" i="32"/>
  <c r="AI32" i="35" s="1"/>
  <c r="AI29" i="28"/>
  <c r="AI29" i="32"/>
  <c r="AI29" i="35" s="1"/>
  <c r="AI34" i="28"/>
  <c r="AI34" i="32"/>
  <c r="AI34" i="34" s="1"/>
  <c r="AI50" i="32"/>
  <c r="AI50" i="34" s="1"/>
  <c r="AI50" i="28"/>
  <c r="AI40"/>
  <c r="AI40" i="32"/>
  <c r="AI40" i="34" s="1"/>
  <c r="AI36" i="28"/>
  <c r="AI36" i="32"/>
  <c r="AI36" i="35" s="1"/>
  <c r="AI68" i="32"/>
  <c r="AI68" i="35" s="1"/>
  <c r="AI68" i="28"/>
  <c r="AK96" i="31"/>
  <c r="AI88" i="33"/>
  <c r="AI88" i="36" s="1"/>
  <c r="AI103" i="33"/>
  <c r="AI103" i="34" s="1"/>
  <c r="AI87" i="33"/>
  <c r="AI87" i="36" s="1"/>
  <c r="AH23" i="38"/>
  <c r="AH35" s="1"/>
  <c r="AH32"/>
  <c r="AL97" i="30"/>
  <c r="AM97" s="1"/>
  <c r="AH45" i="34"/>
  <c r="AH45" i="35"/>
  <c r="AH45" i="37" s="1"/>
  <c r="AH105" i="32"/>
  <c r="AH19" i="38"/>
  <c r="AH40" s="1"/>
  <c r="AH18" i="34"/>
  <c r="AH22" i="38"/>
  <c r="AH34" s="1"/>
  <c r="AH31"/>
  <c r="AJ24" i="26"/>
  <c r="AK24" i="24"/>
  <c r="AH101" i="36"/>
  <c r="AH101" i="37" s="1"/>
  <c r="AH47" i="36"/>
  <c r="AH47" i="37" s="1"/>
  <c r="AH39" i="36"/>
  <c r="AH39" i="37" s="1"/>
  <c r="AH73" i="36"/>
  <c r="AH73" i="37" s="1"/>
  <c r="AH37" i="36"/>
  <c r="AH37" i="37" s="1"/>
  <c r="AH33" i="36"/>
  <c r="AH33" i="37" s="1"/>
  <c r="AH41" i="36"/>
  <c r="AH41" i="37" s="1"/>
  <c r="AH20" i="35"/>
  <c r="AH20" i="37" s="1"/>
  <c r="AH51"/>
  <c r="AH18" i="35"/>
  <c r="AH18" i="37" s="1"/>
  <c r="AH77"/>
  <c r="AH26"/>
  <c r="AH103" i="35"/>
  <c r="AH103" i="34"/>
  <c r="AJ96" i="27"/>
  <c r="AJ96" i="33" s="1"/>
  <c r="AK96" i="25"/>
  <c r="AI92" i="33"/>
  <c r="AI92" i="36" s="1"/>
  <c r="AI76" i="33"/>
  <c r="AI76" i="36" s="1"/>
  <c r="AI91" i="33"/>
  <c r="AI91" i="36"/>
  <c r="AI75" i="33"/>
  <c r="AI75" i="34" s="1"/>
  <c r="AI75" i="36"/>
  <c r="AI93" i="33"/>
  <c r="AI93" i="36" s="1"/>
  <c r="AI77" i="33"/>
  <c r="AI77" i="36" s="1"/>
  <c r="AI90" i="33"/>
  <c r="AI90" i="36" s="1"/>
  <c r="AI74" i="33"/>
  <c r="AJ28" i="41"/>
  <c r="AJ27" s="1"/>
  <c r="AJ33" s="1"/>
  <c r="AK29"/>
  <c r="AM83" i="30"/>
  <c r="AM93"/>
  <c r="AJ80" i="27"/>
  <c r="AK80" i="25"/>
  <c r="AH28" i="34"/>
  <c r="AH111" i="33"/>
  <c r="AH112"/>
  <c r="AJ82" i="26"/>
  <c r="AK82" i="24"/>
  <c r="AJ103" i="26"/>
  <c r="AK103" i="24"/>
  <c r="AJ87" i="26"/>
  <c r="AK87" i="24"/>
  <c r="AJ75" i="26"/>
  <c r="AK75" i="24"/>
  <c r="AJ80" i="26"/>
  <c r="AK80" i="24"/>
  <c r="AJ101" i="26"/>
  <c r="AK101" i="24"/>
  <c r="AJ86" i="26"/>
  <c r="AK86" i="24"/>
  <c r="AJ69" i="26"/>
  <c r="AK69" i="24"/>
  <c r="AJ28" i="26"/>
  <c r="AK28" i="24"/>
  <c r="AJ73" i="26"/>
  <c r="AK73" i="24"/>
  <c r="AJ30" i="26"/>
  <c r="AK30" i="24"/>
  <c r="AJ32" i="26"/>
  <c r="AK32" i="24"/>
  <c r="AJ29" i="26"/>
  <c r="AK29" i="24"/>
  <c r="AJ34" i="26"/>
  <c r="AK34" i="24"/>
  <c r="AJ50" i="26"/>
  <c r="AK50" i="24"/>
  <c r="AJ40" i="26"/>
  <c r="AK40" i="24"/>
  <c r="AJ36" i="26"/>
  <c r="AK36" i="24"/>
  <c r="AJ68" i="26"/>
  <c r="AK68" i="24"/>
  <c r="AM94" i="31"/>
  <c r="AL91" i="30"/>
  <c r="AM91" s="1"/>
  <c r="AL79"/>
  <c r="AM79" s="1"/>
  <c r="AI96" i="32"/>
  <c r="AI96" i="35" s="1"/>
  <c r="AI96" i="28"/>
  <c r="AI74"/>
  <c r="AI74" i="32"/>
  <c r="AI74" i="35" s="1"/>
  <c r="AI95" i="28"/>
  <c r="AI95" i="32"/>
  <c r="AI95" i="35" s="1"/>
  <c r="AI83" i="28"/>
  <c r="AI83" i="32"/>
  <c r="AI83" i="35" s="1"/>
  <c r="AI94" i="32"/>
  <c r="AI94" i="35" s="1"/>
  <c r="AI94" i="28"/>
  <c r="AI102" i="32"/>
  <c r="AI102" i="35"/>
  <c r="AI102" i="28"/>
  <c r="AI93"/>
  <c r="AI93" i="32"/>
  <c r="AI93" i="35" s="1"/>
  <c r="AI81" i="28"/>
  <c r="AI81" i="32"/>
  <c r="AI81" i="35" s="1"/>
  <c r="AH60" i="34"/>
  <c r="AH60" i="35"/>
  <c r="AH60" i="37" s="1"/>
  <c r="AH65" i="34"/>
  <c r="AH65" i="35"/>
  <c r="AH65" i="37" s="1"/>
  <c r="AJ78" i="26"/>
  <c r="AK78" i="24"/>
  <c r="AJ99" i="26"/>
  <c r="AK99" i="24"/>
  <c r="AJ85" i="26"/>
  <c r="AK85" i="24"/>
  <c r="AJ100" i="26"/>
  <c r="AK100" i="24"/>
  <c r="AJ76" i="26"/>
  <c r="AK76" i="24"/>
  <c r="AJ97" i="26"/>
  <c r="AK97" i="24"/>
  <c r="AJ84" i="26"/>
  <c r="AK84" i="24"/>
  <c r="AJ43" i="26"/>
  <c r="AK43" i="24"/>
  <c r="AJ63" i="26"/>
  <c r="AK63" i="24"/>
  <c r="AJ33" i="26"/>
  <c r="AK33" i="24"/>
  <c r="AJ59" i="26"/>
  <c r="AK59" i="24"/>
  <c r="AJ26" i="26"/>
  <c r="AK26" i="24"/>
  <c r="AJ55" i="26"/>
  <c r="AK55" i="24"/>
  <c r="AJ47" i="26"/>
  <c r="AK47" i="24"/>
  <c r="AJ23" i="26"/>
  <c r="AK23" i="24"/>
  <c r="AH35" i="37"/>
  <c r="AI81" i="34"/>
  <c r="AH102" i="37"/>
  <c r="AJ88" i="27"/>
  <c r="AK88" i="25"/>
  <c r="AJ103" i="27"/>
  <c r="AK103" i="25"/>
  <c r="AJ87" i="27"/>
  <c r="AK87" i="25"/>
  <c r="AH108" i="33"/>
  <c r="AH107"/>
  <c r="AH20" i="38"/>
  <c r="AH41" s="1"/>
  <c r="AH105" i="33"/>
  <c r="AM101" i="30"/>
  <c r="AM87"/>
  <c r="AJ96" i="26"/>
  <c r="AK96" i="24"/>
  <c r="AJ74" i="26"/>
  <c r="AK74" i="24"/>
  <c r="AJ95" i="26"/>
  <c r="AK95" i="24"/>
  <c r="AJ83" i="26"/>
  <c r="AK83" i="24"/>
  <c r="AJ94" i="26"/>
  <c r="AK94" i="24"/>
  <c r="AJ102" i="26"/>
  <c r="AK102" i="24"/>
  <c r="AJ93" i="26"/>
  <c r="AK93" i="24"/>
  <c r="AJ81" i="26"/>
  <c r="AK81" i="24"/>
  <c r="AL89" i="31"/>
  <c r="AM89" s="1"/>
  <c r="AM102"/>
  <c r="AK86"/>
  <c r="AH12" i="38"/>
  <c r="AH48" s="1"/>
  <c r="AH105" i="28"/>
  <c r="AI24" i="32"/>
  <c r="AI24" i="34" s="1"/>
  <c r="AI24" i="28"/>
  <c r="AI24" i="35"/>
  <c r="AI78" i="32"/>
  <c r="AI78" i="28"/>
  <c r="AI78" i="35"/>
  <c r="AI99" i="32"/>
  <c r="AI99" i="28"/>
  <c r="AI99" i="35"/>
  <c r="AI85" i="32"/>
  <c r="AI85" i="28"/>
  <c r="AI85" i="35"/>
  <c r="AI100" i="32"/>
  <c r="AI100" i="28"/>
  <c r="AI100" i="35"/>
  <c r="AI76" i="32"/>
  <c r="AI76" i="28"/>
  <c r="AI76" i="35"/>
  <c r="AI97" i="32"/>
  <c r="AI97" i="34" s="1"/>
  <c r="AI97" i="28"/>
  <c r="AI97" i="35"/>
  <c r="AI84" i="32"/>
  <c r="AI84" i="28"/>
  <c r="AI84" i="35"/>
  <c r="AI43" i="28"/>
  <c r="AI43" i="32"/>
  <c r="AI63"/>
  <c r="AI63" i="35" s="1"/>
  <c r="AI63" i="28"/>
  <c r="AI33"/>
  <c r="AI33" i="32"/>
  <c r="AI33" i="35" s="1"/>
  <c r="AI59" i="32"/>
  <c r="AI59" i="35" s="1"/>
  <c r="AI59" i="28"/>
  <c r="AI26"/>
  <c r="AI26" i="32"/>
  <c r="AI26" i="35" s="1"/>
  <c r="AI55" i="28"/>
  <c r="AI55" i="32"/>
  <c r="AI55" i="35" s="1"/>
  <c r="AI47" i="28"/>
  <c r="AI47" i="32"/>
  <c r="AI23"/>
  <c r="AI23" i="35" s="1"/>
  <c r="AI23" i="28"/>
  <c r="AI48"/>
  <c r="AI48" i="32"/>
  <c r="AI25" i="28"/>
  <c r="AI25" i="32"/>
  <c r="AI25" i="35" s="1"/>
  <c r="AI57" i="32"/>
  <c r="AI57" i="35" s="1"/>
  <c r="AI57" i="28"/>
  <c r="AI54"/>
  <c r="AI54" i="32"/>
  <c r="AI64"/>
  <c r="AI64" i="28"/>
  <c r="AI64" i="35"/>
  <c r="AI72" i="33"/>
  <c r="AI72" i="36" s="1"/>
  <c r="AI89" i="33"/>
  <c r="AI89" i="36" s="1"/>
  <c r="AI102" i="33"/>
  <c r="AI102" i="36" s="1"/>
  <c r="AI102" i="37" s="1"/>
  <c r="AK37" i="41"/>
  <c r="AJ36"/>
  <c r="AI98" i="32"/>
  <c r="AI98" i="28"/>
  <c r="AI98" i="35"/>
  <c r="AI79" i="32"/>
  <c r="AI79" i="28"/>
  <c r="AI79" i="35"/>
  <c r="AI92" i="32"/>
  <c r="AI92" i="28"/>
  <c r="AI92" i="35"/>
  <c r="AI77" i="32"/>
  <c r="AI77" i="28"/>
  <c r="AI77" i="35"/>
  <c r="AI49" i="28"/>
  <c r="AI49" i="32"/>
  <c r="AI49" i="35" s="1"/>
  <c r="AI53" i="32"/>
  <c r="AI53" i="35" s="1"/>
  <c r="AI53" i="28"/>
  <c r="AI70" i="32"/>
  <c r="AI70" i="28"/>
  <c r="AI70" i="35"/>
  <c r="AI58" i="28"/>
  <c r="AI58" i="32"/>
  <c r="AI41" i="28"/>
  <c r="AI41" i="32"/>
  <c r="AI56" i="28"/>
  <c r="AI56" i="32"/>
  <c r="AI56" i="35" s="1"/>
  <c r="AG18" i="37"/>
  <c r="AS49" i="45"/>
  <c r="AI25" i="33"/>
  <c r="AI25" i="36" s="1"/>
  <c r="AI25" i="37" s="1"/>
  <c r="AI70" i="33"/>
  <c r="AI46"/>
  <c r="AI46" i="36" s="1"/>
  <c r="AI57" i="33"/>
  <c r="AI57" i="36" s="1"/>
  <c r="AI69" i="33"/>
  <c r="AI69" i="36" s="1"/>
  <c r="AI29" i="33"/>
  <c r="AI29" i="36" s="1"/>
  <c r="AI58" i="33"/>
  <c r="AI58" i="36" s="1"/>
  <c r="AR11" i="45"/>
  <c r="AT10" i="40"/>
  <c r="AU11"/>
  <c r="AJ79" i="27"/>
  <c r="AK79" i="25"/>
  <c r="AJ97" i="27"/>
  <c r="AK97" i="25"/>
  <c r="AJ81" i="27"/>
  <c r="AK81" i="25"/>
  <c r="AJ94" i="27"/>
  <c r="AK94" i="25"/>
  <c r="AJ78" i="27"/>
  <c r="AK78" i="25"/>
  <c r="AM74" i="30"/>
  <c r="AM92"/>
  <c r="AM76"/>
  <c r="AK75"/>
  <c r="AJ75" i="32"/>
  <c r="AK103" i="30"/>
  <c r="AJ103" i="32"/>
  <c r="AK35" i="25"/>
  <c r="AJ35" i="27"/>
  <c r="AK22" i="25"/>
  <c r="AJ22" i="27"/>
  <c r="AK47" i="25"/>
  <c r="AJ47" i="27"/>
  <c r="AK39" i="25"/>
  <c r="AJ39" i="27"/>
  <c r="AK24" i="25"/>
  <c r="AJ24" i="27"/>
  <c r="AK73" i="25"/>
  <c r="AJ73" i="27"/>
  <c r="AK23" i="25"/>
  <c r="AJ23" i="27"/>
  <c r="AK45" i="25"/>
  <c r="AJ45" i="27"/>
  <c r="AK52" i="25"/>
  <c r="AJ52" i="27"/>
  <c r="AK55" i="25"/>
  <c r="AJ55" i="27"/>
  <c r="AK50" i="25"/>
  <c r="AJ50" i="27"/>
  <c r="AK37" i="25"/>
  <c r="AJ37" i="27"/>
  <c r="AK36" i="25"/>
  <c r="AJ36" i="27"/>
  <c r="AK33" i="25"/>
  <c r="AJ33" i="27"/>
  <c r="AK59" i="25"/>
  <c r="AJ59" i="27"/>
  <c r="AK34" i="25"/>
  <c r="AJ34" i="27"/>
  <c r="AK28" i="25"/>
  <c r="AJ28" i="27"/>
  <c r="AK41" i="25"/>
  <c r="AJ41" i="27"/>
  <c r="AK71" i="25"/>
  <c r="AJ71" i="27"/>
  <c r="AK63" i="25"/>
  <c r="AJ63" i="27"/>
  <c r="AK95" i="30"/>
  <c r="AJ95" i="32"/>
  <c r="AI37"/>
  <c r="AI37" i="28"/>
  <c r="AI37" i="35"/>
  <c r="AI22" i="28"/>
  <c r="AI22" i="32"/>
  <c r="AI22" i="34" s="1"/>
  <c r="AK20" i="24"/>
  <c r="AJ20" i="26"/>
  <c r="AK26" i="25"/>
  <c r="AJ26" i="27"/>
  <c r="AK60" i="25"/>
  <c r="AJ60" i="27"/>
  <c r="AK42" i="25"/>
  <c r="AJ42" i="27"/>
  <c r="AK21" i="25"/>
  <c r="AJ21" i="27"/>
  <c r="AK40" i="25"/>
  <c r="AJ40" i="27"/>
  <c r="AK27" i="25"/>
  <c r="AJ27" i="27"/>
  <c r="AK54" i="25"/>
  <c r="AJ54" i="27"/>
  <c r="AK53" i="25"/>
  <c r="AJ53" i="27"/>
  <c r="AK31" i="25"/>
  <c r="AJ31" i="27"/>
  <c r="AK44" i="25"/>
  <c r="AJ44" i="27"/>
  <c r="AJ44" i="33" s="1"/>
  <c r="AJ44" i="36" s="1"/>
  <c r="AK38" i="25"/>
  <c r="AJ38" i="27"/>
  <c r="AK49" i="25"/>
  <c r="AJ49" i="27"/>
  <c r="AK64" i="25"/>
  <c r="AJ64" i="27"/>
  <c r="AK56" i="25"/>
  <c r="AJ56" i="27"/>
  <c r="AK65" i="25"/>
  <c r="AJ65" i="27"/>
  <c r="AK30" i="25"/>
  <c r="AJ30" i="27"/>
  <c r="AJ30" i="33" s="1"/>
  <c r="AJ30" i="36" s="1"/>
  <c r="AK32" i="25"/>
  <c r="AJ32" i="27"/>
  <c r="AK68" i="25"/>
  <c r="AJ68" i="27"/>
  <c r="AK20" i="25"/>
  <c r="AJ20" i="27"/>
  <c r="AK62" i="25"/>
  <c r="AJ62" i="27"/>
  <c r="AK19" i="25"/>
  <c r="AJ19" i="27"/>
  <c r="AK67" i="25"/>
  <c r="AJ67" i="27"/>
  <c r="AK61" i="25"/>
  <c r="AJ61" i="27"/>
  <c r="AK66" i="25"/>
  <c r="AJ66" i="27"/>
  <c r="AK48" i="25"/>
  <c r="AJ48" i="27"/>
  <c r="AK51" i="25"/>
  <c r="AJ51" i="27"/>
  <c r="AK18" i="25"/>
  <c r="AJ18" i="27"/>
  <c r="AM99" i="30"/>
  <c r="AM86"/>
  <c r="AM100"/>
  <c r="AK80"/>
  <c r="AJ80" i="32"/>
  <c r="AK81" i="30"/>
  <c r="AJ81" i="32"/>
  <c r="AI72" i="28"/>
  <c r="AI72" i="32"/>
  <c r="AI72" i="35" s="1"/>
  <c r="AJ39" i="26"/>
  <c r="AK39" i="24"/>
  <c r="AI52" i="32"/>
  <c r="AI52" i="35" s="1"/>
  <c r="AI52" i="28"/>
  <c r="AI45"/>
  <c r="AI45" i="32"/>
  <c r="AI45" i="34" s="1"/>
  <c r="AI66" i="28"/>
  <c r="AI66" i="32"/>
  <c r="AI66" i="34" s="1"/>
  <c r="AI51" i="28"/>
  <c r="AI51" i="32"/>
  <c r="AI51" i="35" s="1"/>
  <c r="AI38" i="32"/>
  <c r="AI38" i="28"/>
  <c r="AI38" i="35"/>
  <c r="AI42" i="28"/>
  <c r="AI42" i="32"/>
  <c r="AI60"/>
  <c r="AI60" i="35" s="1"/>
  <c r="AI60" i="28"/>
  <c r="AI35" i="32"/>
  <c r="AI35" i="35" s="1"/>
  <c r="AI35" i="28"/>
  <c r="AI65" i="32"/>
  <c r="AI65" i="34" s="1"/>
  <c r="AI65" i="28"/>
  <c r="AI65" i="35"/>
  <c r="AI61" i="32"/>
  <c r="AI61" i="35" s="1"/>
  <c r="AI61" i="28"/>
  <c r="AI13" i="38"/>
  <c r="AI18" i="28"/>
  <c r="AI105" i="26"/>
  <c r="AI18" i="32"/>
  <c r="AH99" i="35"/>
  <c r="AH99" i="37" s="1"/>
  <c r="AH99" i="34"/>
  <c r="AH110" i="32"/>
  <c r="AH25" i="34"/>
  <c r="AH109" i="32"/>
  <c r="AK43" i="25"/>
  <c r="AJ43" i="27"/>
  <c r="AJ100"/>
  <c r="AK100" i="25"/>
  <c r="AJ84" i="27"/>
  <c r="AK84" i="25"/>
  <c r="AJ99" i="27"/>
  <c r="AK99" i="25"/>
  <c r="AJ83" i="27"/>
  <c r="AK83" i="25"/>
  <c r="AJ101" i="27"/>
  <c r="AK101" i="25"/>
  <c r="AJ85" i="27"/>
  <c r="AK85" i="25"/>
  <c r="AJ98" i="27"/>
  <c r="AK98" i="25"/>
  <c r="AJ82" i="27"/>
  <c r="AK82" i="25"/>
  <c r="AH21" i="34"/>
  <c r="AH108" i="32"/>
  <c r="AH107"/>
  <c r="AI19"/>
  <c r="AI19" i="34" s="1"/>
  <c r="AI19" i="28"/>
  <c r="AI19" i="35"/>
  <c r="AH92"/>
  <c r="AH92" i="37" s="1"/>
  <c r="AH92" i="34"/>
  <c r="AH31" i="35"/>
  <c r="AH31" i="37" s="1"/>
  <c r="AH31" i="34"/>
  <c r="AH70" i="35"/>
  <c r="AH70" i="37" s="1"/>
  <c r="AH70" i="34"/>
  <c r="AN99" i="31"/>
  <c r="AN74"/>
  <c r="AO74" s="1"/>
  <c r="AP74" s="1"/>
  <c r="AI21" i="28"/>
  <c r="AI21" i="32"/>
  <c r="AI21" i="35" s="1"/>
  <c r="AI90" i="32"/>
  <c r="AI90" i="28"/>
  <c r="AI90" i="35"/>
  <c r="AI91" i="32"/>
  <c r="AI91" i="34" s="1"/>
  <c r="AI91" i="28"/>
  <c r="AI91" i="35"/>
  <c r="AI88" i="32"/>
  <c r="AI88" i="28"/>
  <c r="AI88" i="35"/>
  <c r="AI89" i="32"/>
  <c r="AI89" i="34" s="1"/>
  <c r="AI89" i="28"/>
  <c r="AI89" i="35"/>
  <c r="AI62" i="32"/>
  <c r="AI62" i="35" s="1"/>
  <c r="AI62" i="28"/>
  <c r="AI46" i="32"/>
  <c r="AI46" i="34" s="1"/>
  <c r="AI46" i="28"/>
  <c r="AI31"/>
  <c r="AI31" i="32"/>
  <c r="AI67"/>
  <c r="AI67" i="35" s="1"/>
  <c r="AI67" i="28"/>
  <c r="AI44" i="32"/>
  <c r="AI44" i="35" s="1"/>
  <c r="AI44" i="28"/>
  <c r="AI27"/>
  <c r="AI27" i="32"/>
  <c r="AI27" i="34" s="1"/>
  <c r="AI71" i="32"/>
  <c r="AI71" i="28"/>
  <c r="AI71" i="35"/>
  <c r="AH38" i="34"/>
  <c r="AH51"/>
  <c r="AH35"/>
  <c r="AH43" i="36"/>
  <c r="AH43" i="37" s="1"/>
  <c r="AI86" i="36"/>
  <c r="AG221" i="44"/>
  <c r="AG77" i="45" s="1"/>
  <c r="AH75" i="37"/>
  <c r="AH89" i="34"/>
  <c r="AH86"/>
  <c r="AH30" i="35"/>
  <c r="AH30" i="37" s="1"/>
  <c r="AH32" i="35"/>
  <c r="AH32" i="37" s="1"/>
  <c r="AH34" i="35"/>
  <c r="AH34" i="37" s="1"/>
  <c r="AH40" i="34"/>
  <c r="AH36" i="35"/>
  <c r="AH36" i="37" s="1"/>
  <c r="AH68" i="35"/>
  <c r="AH68" i="37" s="1"/>
  <c r="AH74" i="34"/>
  <c r="AH93"/>
  <c r="AH78" i="35"/>
  <c r="AH78" i="37" s="1"/>
  <c r="AH85"/>
  <c r="AH100" i="34"/>
  <c r="AH55"/>
  <c r="AH55" i="35"/>
  <c r="AH55" i="37" s="1"/>
  <c r="AH91" i="35"/>
  <c r="AH91" i="37" s="1"/>
  <c r="AH88" i="35"/>
  <c r="AH89"/>
  <c r="AH89" i="37" s="1"/>
  <c r="AH49" i="35"/>
  <c r="AH49" i="37" s="1"/>
  <c r="AH53" i="35"/>
  <c r="AH53" i="37" s="1"/>
  <c r="AH67" i="34"/>
  <c r="AJ48" i="26"/>
  <c r="AK48" i="24"/>
  <c r="AJ25" i="26"/>
  <c r="AK25" i="24"/>
  <c r="AJ57" i="26"/>
  <c r="AK57" i="24"/>
  <c r="AJ54" i="26"/>
  <c r="AK54" i="24"/>
  <c r="AJ64" i="26"/>
  <c r="AK64" i="24"/>
  <c r="AJ72" i="27"/>
  <c r="AK72" i="25"/>
  <c r="AJ89" i="27"/>
  <c r="AK89" i="25"/>
  <c r="AJ102" i="27"/>
  <c r="AK102" i="25"/>
  <c r="AJ86" i="27"/>
  <c r="AK86" i="25"/>
  <c r="AJ98" i="26"/>
  <c r="AK98" i="24"/>
  <c r="AJ79" i="26"/>
  <c r="AK79" i="24"/>
  <c r="AJ92" i="26"/>
  <c r="AK92" i="24"/>
  <c r="AJ77" i="26"/>
  <c r="AK77" i="24"/>
  <c r="AJ49" i="26"/>
  <c r="AK49" i="24"/>
  <c r="AJ53" i="26"/>
  <c r="AK53" i="24"/>
  <c r="AJ70" i="26"/>
  <c r="AK70" i="24"/>
  <c r="AJ58" i="26"/>
  <c r="AK58" i="24"/>
  <c r="AJ41" i="26"/>
  <c r="AK41" i="24"/>
  <c r="AJ56" i="26"/>
  <c r="AK56" i="24"/>
  <c r="AK25" i="25"/>
  <c r="AJ25" i="27"/>
  <c r="AK70" i="25"/>
  <c r="AJ70" i="27"/>
  <c r="AK46" i="25"/>
  <c r="AJ46" i="27"/>
  <c r="AK57" i="25"/>
  <c r="AJ57" i="27"/>
  <c r="AK69" i="25"/>
  <c r="AJ69" i="27"/>
  <c r="AK29" i="25"/>
  <c r="AJ29" i="27"/>
  <c r="AK58" i="25"/>
  <c r="AJ58" i="27"/>
  <c r="AS48" i="45"/>
  <c r="AS207" i="44"/>
  <c r="AI79" i="33"/>
  <c r="AI79" i="36" s="1"/>
  <c r="AI79" i="37" s="1"/>
  <c r="AI94" i="33"/>
  <c r="AI94" i="36" s="1"/>
  <c r="AI78" i="33"/>
  <c r="AI78" i="36" s="1"/>
  <c r="AI78" i="37" s="1"/>
  <c r="AP27" i="30"/>
  <c r="AP47"/>
  <c r="AP35"/>
  <c r="AP67"/>
  <c r="AP22"/>
  <c r="AP37"/>
  <c r="AP70"/>
  <c r="AP50"/>
  <c r="AP25"/>
  <c r="AP23"/>
  <c r="AP66"/>
  <c r="AP19"/>
  <c r="AP34"/>
  <c r="AP49"/>
  <c r="AP73"/>
  <c r="AL102"/>
  <c r="AN98"/>
  <c r="AL94"/>
  <c r="AP26"/>
  <c r="AP60"/>
  <c r="AI35" i="33"/>
  <c r="AI35" i="34" s="1"/>
  <c r="AI47" i="33"/>
  <c r="AI47" i="36" s="1"/>
  <c r="AI39" i="33"/>
  <c r="AI39" i="36" s="1"/>
  <c r="AI73" i="33"/>
  <c r="AI73" i="34" s="1"/>
  <c r="AI23" i="33"/>
  <c r="AI23" i="36" s="1"/>
  <c r="AI52" i="33"/>
  <c r="AI52" i="36" s="1"/>
  <c r="AI55" i="33"/>
  <c r="AI55" i="36" s="1"/>
  <c r="AI37" i="33"/>
  <c r="AI37" i="36" s="1"/>
  <c r="AI37" i="37" s="1"/>
  <c r="AI36" i="33"/>
  <c r="AI36" i="36" s="1"/>
  <c r="AI33" i="33"/>
  <c r="AI33" i="36" s="1"/>
  <c r="AI33" i="37" s="1"/>
  <c r="AI59" i="33"/>
  <c r="AI59" i="34" s="1"/>
  <c r="AI28" i="33"/>
  <c r="AI28" i="36" s="1"/>
  <c r="AI28" i="37" s="1"/>
  <c r="AI41" i="33"/>
  <c r="AI41" i="36" s="1"/>
  <c r="AI71" i="33"/>
  <c r="AI71" i="34" s="1"/>
  <c r="AI63" i="33"/>
  <c r="AI63" i="34" s="1"/>
  <c r="AL77" i="30"/>
  <c r="AP57"/>
  <c r="AP52"/>
  <c r="AP64"/>
  <c r="AP48"/>
  <c r="AP40"/>
  <c r="AP20"/>
  <c r="AP36"/>
  <c r="AP58"/>
  <c r="AP24"/>
  <c r="AP39"/>
  <c r="AP51"/>
  <c r="AP68"/>
  <c r="AK43" i="38"/>
  <c r="AL42"/>
  <c r="AG30"/>
  <c r="AG21"/>
  <c r="AJ37" i="26"/>
  <c r="AK37" i="24"/>
  <c r="AH111" i="32"/>
  <c r="AH112"/>
  <c r="AK22" i="24"/>
  <c r="AJ22" i="26"/>
  <c r="AI20" i="28"/>
  <c r="AI20" i="32"/>
  <c r="AI20" i="34" s="1"/>
  <c r="AN91" i="31"/>
  <c r="AP73"/>
  <c r="AP57"/>
  <c r="AP70"/>
  <c r="AP35"/>
  <c r="AP21"/>
  <c r="AP27"/>
  <c r="AP55"/>
  <c r="AM77"/>
  <c r="AM90"/>
  <c r="AM79"/>
  <c r="AL75"/>
  <c r="AM75" s="1"/>
  <c r="AP41"/>
  <c r="AP54"/>
  <c r="AP24"/>
  <c r="AP28"/>
  <c r="AP48"/>
  <c r="AP49"/>
  <c r="AP44"/>
  <c r="AN85"/>
  <c r="AP72"/>
  <c r="AP47"/>
  <c r="AP50"/>
  <c r="AP25"/>
  <c r="AP52"/>
  <c r="AP26"/>
  <c r="AP29"/>
  <c r="AO80"/>
  <c r="AP80" s="1"/>
  <c r="AQ98"/>
  <c r="AR98" s="1"/>
  <c r="AN93"/>
  <c r="AO93" s="1"/>
  <c r="AL81"/>
  <c r="AM81" s="1"/>
  <c r="AP18"/>
  <c r="AP46"/>
  <c r="AP58"/>
  <c r="AP31"/>
  <c r="AP33"/>
  <c r="AP53"/>
  <c r="AP59"/>
  <c r="AP68"/>
  <c r="AI26" i="33"/>
  <c r="AI26" i="34" s="1"/>
  <c r="AI60" i="33"/>
  <c r="AI60" i="34" s="1"/>
  <c r="AI42" i="33"/>
  <c r="AI42" i="36" s="1"/>
  <c r="AI21" i="33"/>
  <c r="AI21" i="36" s="1"/>
  <c r="AI21" i="37" s="1"/>
  <c r="AI54" i="33"/>
  <c r="AI54" i="36" s="1"/>
  <c r="AI53" i="33"/>
  <c r="AI53" i="36" s="1"/>
  <c r="AI53" i="37" s="1"/>
  <c r="AI31" i="33"/>
  <c r="AI31" i="36" s="1"/>
  <c r="AI44" i="33"/>
  <c r="AI44" i="36" s="1"/>
  <c r="AI38" i="33"/>
  <c r="AI38" i="34" s="1"/>
  <c r="AI49" i="33"/>
  <c r="AI49" i="36" s="1"/>
  <c r="AI64" i="33"/>
  <c r="AI64" i="36" s="1"/>
  <c r="AI64" i="37" s="1"/>
  <c r="AI56" i="33"/>
  <c r="AI56" i="36" s="1"/>
  <c r="AI32" i="33"/>
  <c r="AI32" i="36" s="1"/>
  <c r="AI68" i="33"/>
  <c r="AI68" i="34" s="1"/>
  <c r="AI62" i="33"/>
  <c r="AI62" i="34" s="1"/>
  <c r="AI67" i="33"/>
  <c r="AI67" i="34" s="1"/>
  <c r="AI61" i="33"/>
  <c r="AI61" i="34" s="1"/>
  <c r="AI48" i="33"/>
  <c r="AI48" i="36" s="1"/>
  <c r="AI51" i="33"/>
  <c r="AI51" i="34" s="1"/>
  <c r="AI18" i="33"/>
  <c r="AI18" i="36" s="1"/>
  <c r="AI14" i="38"/>
  <c r="AI105" i="27"/>
  <c r="AP72" i="30"/>
  <c r="AP38"/>
  <c r="AL84"/>
  <c r="AP53"/>
  <c r="AP69"/>
  <c r="AP65"/>
  <c r="AP43"/>
  <c r="AP30"/>
  <c r="AP21"/>
  <c r="AP46"/>
  <c r="AP63"/>
  <c r="AP29"/>
  <c r="AP41"/>
  <c r="AP56"/>
  <c r="AP71"/>
  <c r="AL96"/>
  <c r="AL82"/>
  <c r="AN78"/>
  <c r="AP62"/>
  <c r="AP33"/>
  <c r="AP32"/>
  <c r="AP59"/>
  <c r="AP55"/>
  <c r="AP28"/>
  <c r="AP45"/>
  <c r="AP42"/>
  <c r="AP54"/>
  <c r="AP18"/>
  <c r="AP31"/>
  <c r="AP44"/>
  <c r="AP61"/>
  <c r="AJ72" i="26"/>
  <c r="AK72" i="24"/>
  <c r="AI39" i="32"/>
  <c r="AI39" i="28"/>
  <c r="AI39" i="35"/>
  <c r="AJ52" i="26"/>
  <c r="AK52" i="24"/>
  <c r="AJ45" i="26"/>
  <c r="AK45" i="24"/>
  <c r="AJ66" i="26"/>
  <c r="AK66" i="24"/>
  <c r="AJ51" i="26"/>
  <c r="AK51" i="24"/>
  <c r="AJ38" i="26"/>
  <c r="AK38" i="24"/>
  <c r="AJ42" i="26"/>
  <c r="AK42" i="24"/>
  <c r="AJ60" i="26"/>
  <c r="AK60" i="24"/>
  <c r="AJ35" i="26"/>
  <c r="AK35" i="24"/>
  <c r="AJ65" i="26"/>
  <c r="AK65" i="24"/>
  <c r="AJ61" i="26"/>
  <c r="AK61" i="24"/>
  <c r="AN100" i="31"/>
  <c r="AN84"/>
  <c r="AP62"/>
  <c r="AP37"/>
  <c r="AP40"/>
  <c r="AP20"/>
  <c r="AP42"/>
  <c r="AP64"/>
  <c r="AP60"/>
  <c r="AM83"/>
  <c r="AM95"/>
  <c r="AP19"/>
  <c r="AP56"/>
  <c r="AP63"/>
  <c r="AP36"/>
  <c r="AP38"/>
  <c r="AP66"/>
  <c r="AP71"/>
  <c r="AP67"/>
  <c r="AP22"/>
  <c r="AP30"/>
  <c r="AL78"/>
  <c r="AM78" s="1"/>
  <c r="AP32"/>
  <c r="AP65"/>
  <c r="AP45"/>
  <c r="AO87"/>
  <c r="AP87" s="1"/>
  <c r="AN76"/>
  <c r="AL97"/>
  <c r="AM97" s="1"/>
  <c r="AN92"/>
  <c r="AP23"/>
  <c r="AP61"/>
  <c r="AP69"/>
  <c r="AP51"/>
  <c r="AP43"/>
  <c r="AP39"/>
  <c r="AP34"/>
  <c r="AJ18" i="26"/>
  <c r="AK18" i="24"/>
  <c r="AH76" i="35"/>
  <c r="AH76" i="37" s="1"/>
  <c r="AH76" i="34"/>
  <c r="AH57" i="35"/>
  <c r="AH57" i="37" s="1"/>
  <c r="AH57" i="34"/>
  <c r="AH54" i="35"/>
  <c r="AH54" i="37" s="1"/>
  <c r="AH54" i="34"/>
  <c r="AL101" i="31"/>
  <c r="AM101" s="1"/>
  <c r="AN88"/>
  <c r="AI43" i="33"/>
  <c r="AI43" i="36" s="1"/>
  <c r="AI100" i="33"/>
  <c r="AI100" i="36" s="1"/>
  <c r="AI100" i="37" s="1"/>
  <c r="AI84" i="33"/>
  <c r="AI84" i="36" s="1"/>
  <c r="AI84" i="37" s="1"/>
  <c r="AI99" i="33"/>
  <c r="AI99" i="34" s="1"/>
  <c r="AI83" i="33"/>
  <c r="AI83" i="34" s="1"/>
  <c r="AI101" i="33"/>
  <c r="AI101" i="36" s="1"/>
  <c r="AI85" i="33"/>
  <c r="AI85" i="36" s="1"/>
  <c r="AI85" i="37" s="1"/>
  <c r="AI98" i="33"/>
  <c r="AI98" i="36" s="1"/>
  <c r="AI98" i="37" s="1"/>
  <c r="AI82" i="33"/>
  <c r="AI82" i="36" s="1"/>
  <c r="AL85" i="30"/>
  <c r="AL90"/>
  <c r="AK19" i="24"/>
  <c r="AJ19" i="26"/>
  <c r="AL103" i="31"/>
  <c r="AL82"/>
  <c r="AM82" s="1"/>
  <c r="AK21" i="24"/>
  <c r="AJ21" i="26"/>
  <c r="AH19" i="35"/>
  <c r="AH19" i="37" s="1"/>
  <c r="AH19" i="34"/>
  <c r="AJ90" i="26"/>
  <c r="AK90" i="24"/>
  <c r="AJ91" i="26"/>
  <c r="AK91" i="24"/>
  <c r="AJ88" i="26"/>
  <c r="AK88" i="24"/>
  <c r="AJ89" i="26"/>
  <c r="AK89" i="24"/>
  <c r="AJ62" i="26"/>
  <c r="AK62" i="24"/>
  <c r="AJ46" i="26"/>
  <c r="AK46" i="24"/>
  <c r="AJ31" i="26"/>
  <c r="AK31" i="24"/>
  <c r="AJ67" i="26"/>
  <c r="AK67" i="24"/>
  <c r="AJ44" i="26"/>
  <c r="AK44" i="24"/>
  <c r="AJ27" i="26"/>
  <c r="AK27" i="24"/>
  <c r="AJ71" i="26"/>
  <c r="AK71" i="24"/>
  <c r="AH98" i="37"/>
  <c r="AH79" i="34"/>
  <c r="AH95" i="37"/>
  <c r="AI97" i="36"/>
  <c r="AI97" i="37" s="1"/>
  <c r="AI81" i="36"/>
  <c r="AI24" i="37"/>
  <c r="AH29" i="35"/>
  <c r="AH29" i="37" s="1"/>
  <c r="AH50" i="34"/>
  <c r="AH88" i="37"/>
  <c r="AH103"/>
  <c r="AI65"/>
  <c r="AI19"/>
  <c r="AH83" i="34"/>
  <c r="AH100" i="37"/>
  <c r="AH97" i="35"/>
  <c r="AH97" i="37" s="1"/>
  <c r="AH26" i="34"/>
  <c r="AH72" i="37"/>
  <c r="AH21"/>
  <c r="AH98" i="34"/>
  <c r="AH79" i="35"/>
  <c r="AH79" i="37" s="1"/>
  <c r="AH56" i="34"/>
  <c r="AH56" i="35"/>
  <c r="AH56" i="37" s="1"/>
  <c r="AS208" i="44" l="1"/>
  <c r="AS209" s="1"/>
  <c r="AS9" i="52"/>
  <c r="AS18" s="1"/>
  <c r="AI86" i="34"/>
  <c r="AH47" i="44"/>
  <c r="AH47" i="50"/>
  <c r="AH47" i="48"/>
  <c r="AH44" i="44"/>
  <c r="AH214" s="1"/>
  <c r="AH44" i="50"/>
  <c r="AH214" s="1"/>
  <c r="AH44" i="48"/>
  <c r="AH214" s="1"/>
  <c r="AH45" i="44"/>
  <c r="AH45" i="50"/>
  <c r="AH45" i="48"/>
  <c r="AH46" i="44"/>
  <c r="AH46" i="50"/>
  <c r="AH46" i="48"/>
  <c r="AH51" i="44"/>
  <c r="AH215" s="1"/>
  <c r="AH221" s="1"/>
  <c r="AH77" i="45" s="1"/>
  <c r="AH51" i="50"/>
  <c r="AH215" s="1"/>
  <c r="AH221" s="1"/>
  <c r="AH51" i="48"/>
  <c r="AH215" s="1"/>
  <c r="AH221" s="1"/>
  <c r="AH55" i="44"/>
  <c r="AH232" s="1"/>
  <c r="AH238" s="1"/>
  <c r="AH78" i="45" s="1"/>
  <c r="AH55" i="50"/>
  <c r="AH232" s="1"/>
  <c r="AH238" s="1"/>
  <c r="AH55" i="48"/>
  <c r="AH232" s="1"/>
  <c r="AH238" s="1"/>
  <c r="AH53" i="44"/>
  <c r="AH53" i="50"/>
  <c r="AH53" i="48"/>
  <c r="AL37" i="49"/>
  <c r="AK36"/>
  <c r="AG213" i="50"/>
  <c r="AG220"/>
  <c r="AG219" s="1"/>
  <c r="AI90" i="37"/>
  <c r="AI92"/>
  <c r="AI103" i="36"/>
  <c r="AI40" i="35"/>
  <c r="AI40" i="37" s="1"/>
  <c r="AH48" i="44"/>
  <c r="AH231" s="1"/>
  <c r="AH48" i="50"/>
  <c r="AH231" s="1"/>
  <c r="AH48" i="48"/>
  <c r="AH231" s="1"/>
  <c r="AH43" i="44"/>
  <c r="AH43" i="50"/>
  <c r="AH43" i="48"/>
  <c r="AH50" i="44"/>
  <c r="AH50" i="50"/>
  <c r="AH50" i="48"/>
  <c r="AH54" i="44"/>
  <c r="AH54" i="50"/>
  <c r="AH54" i="48"/>
  <c r="AH52" i="44"/>
  <c r="AH52" i="50"/>
  <c r="AH52" i="48"/>
  <c r="AK36" i="51"/>
  <c r="AL37"/>
  <c r="AG213" i="48"/>
  <c r="AG220"/>
  <c r="AG219" s="1"/>
  <c r="AK28" i="51"/>
  <c r="AK27" s="1"/>
  <c r="AK33" s="1"/>
  <c r="AL29"/>
  <c r="AK28" i="49"/>
  <c r="AK27" s="1"/>
  <c r="AK33" s="1"/>
  <c r="AL29"/>
  <c r="AI49" i="37"/>
  <c r="AI74" i="34"/>
  <c r="AI77" i="37"/>
  <c r="AI76"/>
  <c r="AU56" i="50"/>
  <c r="AT206"/>
  <c r="AT207" s="1"/>
  <c r="AT208" s="1"/>
  <c r="AT209" s="1"/>
  <c r="AT88"/>
  <c r="AT130"/>
  <c r="AT241"/>
  <c r="AT69"/>
  <c r="AT111"/>
  <c r="AT170"/>
  <c r="AT223"/>
  <c r="AT149"/>
  <c r="AR122" i="45"/>
  <c r="AS207" i="48"/>
  <c r="AS208" s="1"/>
  <c r="AS209" s="1"/>
  <c r="AS159" i="45"/>
  <c r="AS228"/>
  <c r="AS160"/>
  <c r="AS229"/>
  <c r="AS191"/>
  <c r="AU56" i="48"/>
  <c r="AT223"/>
  <c r="AT111"/>
  <c r="AT206"/>
  <c r="AT170"/>
  <c r="AT149"/>
  <c r="AT69"/>
  <c r="AT241"/>
  <c r="AT130"/>
  <c r="AT88"/>
  <c r="AV44" i="40"/>
  <c r="AU43"/>
  <c r="AU46"/>
  <c r="AT47"/>
  <c r="AV25"/>
  <c r="AV28"/>
  <c r="AU27"/>
  <c r="AU30"/>
  <c r="AT31"/>
  <c r="AU56" i="44"/>
  <c r="AT69"/>
  <c r="AT206"/>
  <c r="AT207" s="1"/>
  <c r="AT149"/>
  <c r="AT130"/>
  <c r="AT170"/>
  <c r="AT241"/>
  <c r="AT223"/>
  <c r="AT111"/>
  <c r="AT88"/>
  <c r="AI44" i="37"/>
  <c r="AI23"/>
  <c r="AI22" i="35"/>
  <c r="AI22" i="37" s="1"/>
  <c r="AI70" i="34"/>
  <c r="AI20" i="35"/>
  <c r="AI20" i="37" s="1"/>
  <c r="AI52"/>
  <c r="AG33" i="38"/>
  <c r="AG51"/>
  <c r="AI51" i="36"/>
  <c r="AI61"/>
  <c r="AI61" i="37" s="1"/>
  <c r="AI67" i="36"/>
  <c r="AI62"/>
  <c r="AI62" i="37" s="1"/>
  <c r="AI68" i="36"/>
  <c r="AI68" i="37" s="1"/>
  <c r="AI38" i="36"/>
  <c r="AI38" i="37" s="1"/>
  <c r="AI60" i="36"/>
  <c r="AI26"/>
  <c r="AI66" i="35"/>
  <c r="AI66" i="37" s="1"/>
  <c r="AI57" i="34"/>
  <c r="AI70" i="36"/>
  <c r="AI70" i="37" s="1"/>
  <c r="AI36"/>
  <c r="AI34" i="35"/>
  <c r="AI34" i="37" s="1"/>
  <c r="AI39"/>
  <c r="AI57"/>
  <c r="AI55"/>
  <c r="AI29"/>
  <c r="AI80"/>
  <c r="AI56"/>
  <c r="AI72"/>
  <c r="AI93"/>
  <c r="AI96"/>
  <c r="AG220" i="44"/>
  <c r="AG213"/>
  <c r="AK71" i="26"/>
  <c r="AL71" i="24"/>
  <c r="AK44" i="26"/>
  <c r="AL44" i="24"/>
  <c r="AK31" i="26"/>
  <c r="AL31" i="24"/>
  <c r="AK62" i="26"/>
  <c r="AL62" i="24"/>
  <c r="AK88" i="26"/>
  <c r="AL88" i="24"/>
  <c r="AK90" i="26"/>
  <c r="AL90" i="24"/>
  <c r="AJ19" i="32"/>
  <c r="AJ19" i="28"/>
  <c r="AJ19" i="35"/>
  <c r="AJ71" i="28"/>
  <c r="AJ71" i="32"/>
  <c r="AJ27" i="28"/>
  <c r="AJ27" i="32"/>
  <c r="AJ27" i="35" s="1"/>
  <c r="AJ44" i="28"/>
  <c r="AJ44" i="32"/>
  <c r="AJ44" i="34" s="1"/>
  <c r="AJ67" i="28"/>
  <c r="AJ67" i="32"/>
  <c r="AJ31" i="28"/>
  <c r="AJ31" i="32"/>
  <c r="AJ31" i="35" s="1"/>
  <c r="AJ46" i="28"/>
  <c r="AJ46" i="32"/>
  <c r="AJ62" i="28"/>
  <c r="AJ62" i="32"/>
  <c r="AJ89" i="28"/>
  <c r="AJ89" i="32"/>
  <c r="AJ88" i="28"/>
  <c r="AJ88" i="32"/>
  <c r="AJ91" i="28"/>
  <c r="AJ91" i="32"/>
  <c r="AJ91" i="35" s="1"/>
  <c r="AJ90" i="28"/>
  <c r="AJ90" i="32"/>
  <c r="AK21" i="26"/>
  <c r="AL21" i="24"/>
  <c r="AN82" i="31"/>
  <c r="AM103"/>
  <c r="AK19" i="26"/>
  <c r="AL19" i="24"/>
  <c r="AO88" i="31"/>
  <c r="AP88" s="1"/>
  <c r="AN101"/>
  <c r="AO101" s="1"/>
  <c r="AP101" s="1"/>
  <c r="AJ13" i="38"/>
  <c r="AJ105" i="26"/>
  <c r="AJ18" i="28"/>
  <c r="AJ18" i="32"/>
  <c r="AQ34" i="31"/>
  <c r="AQ39"/>
  <c r="AQ43"/>
  <c r="AQ51"/>
  <c r="AQ69"/>
  <c r="AQ61"/>
  <c r="AQ23"/>
  <c r="AO92"/>
  <c r="AN97"/>
  <c r="AO76"/>
  <c r="AQ87"/>
  <c r="AR87" s="1"/>
  <c r="AQ45"/>
  <c r="AQ65"/>
  <c r="AQ32"/>
  <c r="AN78"/>
  <c r="AQ30"/>
  <c r="AQ22"/>
  <c r="AQ67"/>
  <c r="AQ71"/>
  <c r="AQ66"/>
  <c r="AQ38"/>
  <c r="AQ36"/>
  <c r="AQ63"/>
  <c r="AQ56"/>
  <c r="AQ19"/>
  <c r="AN95"/>
  <c r="AN83"/>
  <c r="AO83" s="1"/>
  <c r="AP83" s="1"/>
  <c r="AQ60"/>
  <c r="AQ64"/>
  <c r="AQ42"/>
  <c r="AQ20"/>
  <c r="AQ40"/>
  <c r="AQ37"/>
  <c r="AQ62"/>
  <c r="AO84"/>
  <c r="AO100"/>
  <c r="AJ61" i="28"/>
  <c r="AJ61" i="32"/>
  <c r="AJ61" i="35" s="1"/>
  <c r="AJ65" i="28"/>
  <c r="AJ65" i="32"/>
  <c r="AJ35" i="28"/>
  <c r="AJ35" i="32"/>
  <c r="AJ60" i="28"/>
  <c r="AJ60" i="32"/>
  <c r="AJ42"/>
  <c r="AJ42" i="35" s="1"/>
  <c r="AJ42" i="28"/>
  <c r="AJ38"/>
  <c r="AJ38" i="32"/>
  <c r="AJ51"/>
  <c r="AJ51" i="35" s="1"/>
  <c r="AJ51" i="28"/>
  <c r="AJ66"/>
  <c r="AJ66" i="32"/>
  <c r="AJ45" i="28"/>
  <c r="AJ45" i="32"/>
  <c r="AJ52" i="28"/>
  <c r="AJ52" i="32"/>
  <c r="AK72" i="26"/>
  <c r="AL72" i="24"/>
  <c r="AM84" i="30"/>
  <c r="AS98" i="31"/>
  <c r="AK22" i="26"/>
  <c r="AL22" i="24"/>
  <c r="AJ37" i="28"/>
  <c r="AJ37" i="32"/>
  <c r="AQ68" i="30"/>
  <c r="AQ51"/>
  <c r="AQ39"/>
  <c r="AQ24"/>
  <c r="AQ58"/>
  <c r="AQ36"/>
  <c r="AQ20"/>
  <c r="AQ40"/>
  <c r="AQ48"/>
  <c r="AQ64"/>
  <c r="AQ52"/>
  <c r="AQ57"/>
  <c r="AQ60"/>
  <c r="AQ26"/>
  <c r="AM94"/>
  <c r="AN94" s="1"/>
  <c r="AO98"/>
  <c r="AQ73"/>
  <c r="AQ49"/>
  <c r="AQ34"/>
  <c r="AQ19"/>
  <c r="AQ66"/>
  <c r="AQ23"/>
  <c r="AQ25"/>
  <c r="AQ50"/>
  <c r="AQ70"/>
  <c r="AQ37"/>
  <c r="AQ22"/>
  <c r="AQ67"/>
  <c r="AQ35"/>
  <c r="AQ47"/>
  <c r="AQ27"/>
  <c r="AJ58" i="33"/>
  <c r="AJ58" i="36" s="1"/>
  <c r="AJ29" i="33"/>
  <c r="AJ29" i="36" s="1"/>
  <c r="AJ69" i="33"/>
  <c r="AJ69" i="36" s="1"/>
  <c r="AJ57" i="33"/>
  <c r="AJ57" i="36" s="1"/>
  <c r="AJ46" i="33"/>
  <c r="AJ46" i="36" s="1"/>
  <c r="AJ70" i="33"/>
  <c r="AJ70" i="36" s="1"/>
  <c r="AJ25" i="33"/>
  <c r="AJ25" i="36" s="1"/>
  <c r="AK56" i="26"/>
  <c r="AL56" i="24"/>
  <c r="AK41" i="26"/>
  <c r="AL41" i="24"/>
  <c r="AK58" i="26"/>
  <c r="AL58" i="24"/>
  <c r="AK70" i="26"/>
  <c r="AL70" i="24"/>
  <c r="AK53" i="26"/>
  <c r="AL53" i="24"/>
  <c r="AK49" i="26"/>
  <c r="AL49" i="24"/>
  <c r="AK77" i="26"/>
  <c r="AL77" i="24"/>
  <c r="AK92" i="26"/>
  <c r="AL92" i="24"/>
  <c r="AK79" i="26"/>
  <c r="AL79" i="24"/>
  <c r="AK98" i="26"/>
  <c r="AL98" i="24"/>
  <c r="AK86" i="27"/>
  <c r="AL86" i="25"/>
  <c r="AK102" i="27"/>
  <c r="AL102" i="25"/>
  <c r="AK89" i="27"/>
  <c r="AL89" i="25"/>
  <c r="AK72" i="27"/>
  <c r="AK72" i="33" s="1"/>
  <c r="AK72" i="36" s="1"/>
  <c r="AL72" i="25"/>
  <c r="AK64" i="26"/>
  <c r="AL64" i="24"/>
  <c r="AK54" i="26"/>
  <c r="AL54" i="24"/>
  <c r="AK57" i="26"/>
  <c r="AL57" i="24"/>
  <c r="AK25" i="26"/>
  <c r="AL25" i="24"/>
  <c r="AK48" i="26"/>
  <c r="AL48" i="24"/>
  <c r="AK82" i="27"/>
  <c r="AL82" i="25"/>
  <c r="AK98" i="27"/>
  <c r="AL98" i="25"/>
  <c r="AK85" i="27"/>
  <c r="AL85" i="25"/>
  <c r="AK101" i="27"/>
  <c r="AL101" i="25"/>
  <c r="AK83" i="27"/>
  <c r="AL83" i="25"/>
  <c r="AK99" i="27"/>
  <c r="AL99" i="25"/>
  <c r="AK84" i="27"/>
  <c r="AL84" i="25"/>
  <c r="AK100" i="27"/>
  <c r="AL100" i="25"/>
  <c r="AJ43" i="33"/>
  <c r="AJ43" i="36" s="1"/>
  <c r="AH237" i="44"/>
  <c r="AH230"/>
  <c r="AI105" i="28"/>
  <c r="AI12" i="38"/>
  <c r="AI48" s="1"/>
  <c r="AI42" i="35"/>
  <c r="AI42" i="34"/>
  <c r="AJ39" i="28"/>
  <c r="AJ39" i="32"/>
  <c r="AJ18" i="33"/>
  <c r="AJ18" i="36" s="1"/>
  <c r="AJ14" i="38"/>
  <c r="AJ105" i="27"/>
  <c r="AJ51" i="33"/>
  <c r="AJ51" i="36" s="1"/>
  <c r="AJ48" i="33"/>
  <c r="AJ48" i="36" s="1"/>
  <c r="AJ66" i="33"/>
  <c r="AJ66" i="36" s="1"/>
  <c r="AJ61" i="33"/>
  <c r="AJ61" i="34" s="1"/>
  <c r="AJ67" i="33"/>
  <c r="AJ67" i="36" s="1"/>
  <c r="AJ19" i="33"/>
  <c r="AJ19" i="36" s="1"/>
  <c r="AJ19" i="37" s="1"/>
  <c r="AJ62" i="33"/>
  <c r="AJ62" i="36" s="1"/>
  <c r="AJ20" i="33"/>
  <c r="AJ20" i="36" s="1"/>
  <c r="AJ68" i="33"/>
  <c r="AJ68" i="36" s="1"/>
  <c r="AJ32" i="33"/>
  <c r="AJ32" i="36" s="1"/>
  <c r="AJ65" i="33"/>
  <c r="AJ65" i="36" s="1"/>
  <c r="AJ56" i="33"/>
  <c r="AJ56" i="36" s="1"/>
  <c r="AJ64" i="33"/>
  <c r="AJ64" i="36" s="1"/>
  <c r="AJ49" i="33"/>
  <c r="AJ49" i="36" s="1"/>
  <c r="AJ38" i="33"/>
  <c r="AJ38" i="36" s="1"/>
  <c r="AJ31" i="33"/>
  <c r="AJ31" i="34" s="1"/>
  <c r="AJ53" i="33"/>
  <c r="AJ53" i="36" s="1"/>
  <c r="AJ54" i="33"/>
  <c r="AJ54" i="36" s="1"/>
  <c r="AJ27" i="33"/>
  <c r="AJ27" i="34" s="1"/>
  <c r="AJ40" i="33"/>
  <c r="AJ40" i="36" s="1"/>
  <c r="AJ21" i="33"/>
  <c r="AJ21" i="36" s="1"/>
  <c r="AJ42" i="33"/>
  <c r="AJ42" i="36" s="1"/>
  <c r="AJ60" i="33"/>
  <c r="AJ60" i="36" s="1"/>
  <c r="AJ26" i="33"/>
  <c r="AJ26" i="36" s="1"/>
  <c r="AJ20" i="28"/>
  <c r="AJ20" i="32"/>
  <c r="AJ20" i="35" s="1"/>
  <c r="AJ63" i="33"/>
  <c r="AJ63" i="36" s="1"/>
  <c r="AJ71" i="33"/>
  <c r="AJ71" i="36" s="1"/>
  <c r="AJ41" i="33"/>
  <c r="AJ41" i="36" s="1"/>
  <c r="AJ28" i="33"/>
  <c r="AJ28" i="36" s="1"/>
  <c r="AJ34" i="33"/>
  <c r="AJ34" i="36" s="1"/>
  <c r="AJ59" i="33"/>
  <c r="AJ59" i="36" s="1"/>
  <c r="AJ33" i="33"/>
  <c r="AJ33" i="36" s="1"/>
  <c r="AJ36" i="33"/>
  <c r="AJ36" i="36" s="1"/>
  <c r="AJ37" i="33"/>
  <c r="AJ37" i="36" s="1"/>
  <c r="AJ50" i="33"/>
  <c r="AJ50" i="36" s="1"/>
  <c r="AJ55" i="33"/>
  <c r="AJ55" i="36" s="1"/>
  <c r="AJ52" i="33"/>
  <c r="AJ52" i="36" s="1"/>
  <c r="AJ45" i="33"/>
  <c r="AJ45" i="36" s="1"/>
  <c r="AJ23" i="33"/>
  <c r="AJ23" i="36" s="1"/>
  <c r="AJ73" i="33"/>
  <c r="AJ73" i="36" s="1"/>
  <c r="AJ24" i="33"/>
  <c r="AJ24" i="36" s="1"/>
  <c r="AJ39" i="33"/>
  <c r="AJ39" i="36" s="1"/>
  <c r="AJ47" i="33"/>
  <c r="AJ47" i="36" s="1"/>
  <c r="AJ22" i="33"/>
  <c r="AJ22" i="36" s="1"/>
  <c r="AJ35" i="33"/>
  <c r="AJ35" i="36" s="1"/>
  <c r="AK78" i="27"/>
  <c r="AL78" i="25"/>
  <c r="AK94" i="27"/>
  <c r="AL94" i="25"/>
  <c r="AK81" i="27"/>
  <c r="AL81" i="25"/>
  <c r="AK97" i="27"/>
  <c r="AL97" i="25"/>
  <c r="AK79" i="27"/>
  <c r="AL79" i="25"/>
  <c r="AV11" i="40"/>
  <c r="AU10"/>
  <c r="AT49" i="45"/>
  <c r="AI41" i="35"/>
  <c r="AI41" i="34"/>
  <c r="AI58" i="35"/>
  <c r="AI58" i="34"/>
  <c r="AL37" i="41"/>
  <c r="AK36"/>
  <c r="AI54" i="35"/>
  <c r="AI54" i="34"/>
  <c r="AI48" i="35"/>
  <c r="AI48" i="34"/>
  <c r="AI43" i="35"/>
  <c r="AI43" i="37" s="1"/>
  <c r="AI43" i="34"/>
  <c r="AL86" i="31"/>
  <c r="AM86" s="1"/>
  <c r="AK86" i="33"/>
  <c r="AK81" i="26"/>
  <c r="AL81" i="24"/>
  <c r="AK93" i="26"/>
  <c r="AL93" i="24"/>
  <c r="AK102" i="26"/>
  <c r="AL102" i="24"/>
  <c r="AK94" i="26"/>
  <c r="AL94" i="24"/>
  <c r="AK83" i="26"/>
  <c r="AL83" i="24"/>
  <c r="AK95" i="26"/>
  <c r="AL95" i="24"/>
  <c r="AK74" i="26"/>
  <c r="AL74" i="24"/>
  <c r="AK96" i="26"/>
  <c r="AL96" i="24"/>
  <c r="AK87" i="27"/>
  <c r="AL87" i="25"/>
  <c r="AK103" i="27"/>
  <c r="AL103" i="25"/>
  <c r="AK88" i="27"/>
  <c r="AL88" i="25"/>
  <c r="AK23" i="26"/>
  <c r="AL23" i="24"/>
  <c r="AK47" i="26"/>
  <c r="AL47" i="24"/>
  <c r="AK55" i="26"/>
  <c r="AL55" i="24"/>
  <c r="AK26" i="26"/>
  <c r="AL26" i="24"/>
  <c r="AK59" i="26"/>
  <c r="AL59" i="24"/>
  <c r="AK33" i="26"/>
  <c r="AL33" i="24"/>
  <c r="AK63" i="26"/>
  <c r="AL63" i="24"/>
  <c r="AK43" i="26"/>
  <c r="AL43" i="24"/>
  <c r="AK84" i="26"/>
  <c r="AL84" i="24"/>
  <c r="AK97" i="26"/>
  <c r="AL97" i="24"/>
  <c r="AK76" i="26"/>
  <c r="AL76" i="24"/>
  <c r="AK100" i="26"/>
  <c r="AL100" i="24"/>
  <c r="AK85" i="26"/>
  <c r="AL85" i="24"/>
  <c r="AK99" i="26"/>
  <c r="AL99" i="24"/>
  <c r="AK78" i="26"/>
  <c r="AL78" i="24"/>
  <c r="AN94" i="31"/>
  <c r="AK68" i="26"/>
  <c r="AL68" i="24"/>
  <c r="AK36" i="26"/>
  <c r="AL36" i="24"/>
  <c r="AK40" i="26"/>
  <c r="AL40" i="24"/>
  <c r="AK50" i="26"/>
  <c r="AL50" i="24"/>
  <c r="AK34" i="26"/>
  <c r="AL34" i="24"/>
  <c r="AK29" i="26"/>
  <c r="AL29" i="24"/>
  <c r="AK32" i="26"/>
  <c r="AL32" i="24"/>
  <c r="AK30" i="26"/>
  <c r="AL30" i="24"/>
  <c r="AK73" i="26"/>
  <c r="AL73" i="24"/>
  <c r="AK28" i="26"/>
  <c r="AL28" i="24"/>
  <c r="AK69" i="26"/>
  <c r="AL69" i="24"/>
  <c r="AK86" i="26"/>
  <c r="AL86" i="24"/>
  <c r="AK101" i="26"/>
  <c r="AL101" i="24"/>
  <c r="AK80" i="26"/>
  <c r="AL80" i="24"/>
  <c r="AK75" i="26"/>
  <c r="AL75" i="24"/>
  <c r="AK87" i="26"/>
  <c r="AL87" i="24"/>
  <c r="AK103" i="26"/>
  <c r="AL103" i="24"/>
  <c r="AK82" i="26"/>
  <c r="AL82" i="24"/>
  <c r="AJ80" i="33"/>
  <c r="AJ80" i="34" s="1"/>
  <c r="AN93" i="30"/>
  <c r="AN83"/>
  <c r="AH105" i="35"/>
  <c r="AH16" i="38"/>
  <c r="AH37" s="1"/>
  <c r="AK24" i="26"/>
  <c r="AL24" i="24"/>
  <c r="AH105" i="34"/>
  <c r="AH18" i="38"/>
  <c r="AN97" i="30"/>
  <c r="AL96" i="31"/>
  <c r="AM96" s="1"/>
  <c r="BG2" i="21"/>
  <c r="BF2" i="9"/>
  <c r="BF2" i="11"/>
  <c r="AJ74" i="33"/>
  <c r="AJ74" i="36" s="1"/>
  <c r="AJ90" i="33"/>
  <c r="AJ90" i="36" s="1"/>
  <c r="AJ77" i="33"/>
  <c r="AJ77" i="36" s="1"/>
  <c r="AJ93" i="33"/>
  <c r="AJ93" i="36" s="1"/>
  <c r="AJ75" i="33"/>
  <c r="AJ75" i="36" s="1"/>
  <c r="AJ91" i="33"/>
  <c r="AJ91" i="34" s="1"/>
  <c r="AJ76" i="33"/>
  <c r="AJ76" i="36" s="1"/>
  <c r="AJ92" i="33"/>
  <c r="AJ92" i="36" s="1"/>
  <c r="AJ95" i="33"/>
  <c r="AJ95" i="36" s="1"/>
  <c r="AI82" i="37"/>
  <c r="AI81"/>
  <c r="AI83" i="36"/>
  <c r="AI83" i="37" s="1"/>
  <c r="AI99" i="36"/>
  <c r="AI99" i="37" s="1"/>
  <c r="AI63" i="36"/>
  <c r="AI63" i="37" s="1"/>
  <c r="AI71" i="36"/>
  <c r="AI71" i="37" s="1"/>
  <c r="AI59" i="36"/>
  <c r="AI59" i="37" s="1"/>
  <c r="AI73" i="36"/>
  <c r="AI73" i="37" s="1"/>
  <c r="AI35" i="36"/>
  <c r="AI35" i="37" s="1"/>
  <c r="AI27" i="35"/>
  <c r="AI27" i="37" s="1"/>
  <c r="AI44" i="34"/>
  <c r="AI31"/>
  <c r="AI31" i="35"/>
  <c r="AI31" i="37" s="1"/>
  <c r="AI46" i="35"/>
  <c r="AI46" i="37" s="1"/>
  <c r="AI45" i="35"/>
  <c r="AI45" i="37" s="1"/>
  <c r="AI52" i="34"/>
  <c r="AJ75"/>
  <c r="AI49"/>
  <c r="AI98"/>
  <c r="AI23"/>
  <c r="AI33"/>
  <c r="AI84"/>
  <c r="AI85"/>
  <c r="AI78"/>
  <c r="AI102"/>
  <c r="AI74" i="36"/>
  <c r="AI74" i="37" s="1"/>
  <c r="AJ96" i="36"/>
  <c r="AH17" i="38"/>
  <c r="AH38" s="1"/>
  <c r="AI88" i="34"/>
  <c r="AI50" i="35"/>
  <c r="AI50" i="37" s="1"/>
  <c r="AI32" i="34"/>
  <c r="AI30" i="35"/>
  <c r="AI30" i="37" s="1"/>
  <c r="AI69" i="34"/>
  <c r="AI101"/>
  <c r="AI101" i="35"/>
  <c r="AI101" i="37" s="1"/>
  <c r="AI95" i="34"/>
  <c r="AK27" i="26"/>
  <c r="AL27" i="24"/>
  <c r="AK67" i="26"/>
  <c r="AL67" i="24"/>
  <c r="AK46" i="26"/>
  <c r="AL46" i="24"/>
  <c r="AK89" i="26"/>
  <c r="AL89" i="24"/>
  <c r="AK91" i="26"/>
  <c r="AL91" i="24"/>
  <c r="AJ21" i="32"/>
  <c r="AJ21" i="28"/>
  <c r="AJ21" i="35"/>
  <c r="AM90" i="30"/>
  <c r="AM85"/>
  <c r="AK18" i="26"/>
  <c r="AL18" i="24"/>
  <c r="AK61" i="26"/>
  <c r="AL61" i="24"/>
  <c r="AK65" i="26"/>
  <c r="AL65" i="24"/>
  <c r="AK35" i="26"/>
  <c r="AL35" i="24"/>
  <c r="AK60" i="26"/>
  <c r="AL60" i="24"/>
  <c r="AK42" i="26"/>
  <c r="AL42" i="24"/>
  <c r="AK38" i="26"/>
  <c r="AL38" i="24"/>
  <c r="AK51" i="26"/>
  <c r="AL51" i="24"/>
  <c r="AK66" i="26"/>
  <c r="AL66" i="24"/>
  <c r="AK45" i="26"/>
  <c r="AL45" i="24"/>
  <c r="AK52" i="26"/>
  <c r="AL52" i="24"/>
  <c r="AJ72" i="32"/>
  <c r="AJ72" i="28"/>
  <c r="AJ72" i="35"/>
  <c r="AQ61" i="30"/>
  <c r="AQ44"/>
  <c r="AQ31"/>
  <c r="AQ18"/>
  <c r="AQ54"/>
  <c r="AQ42"/>
  <c r="AQ45"/>
  <c r="AQ28"/>
  <c r="AQ55"/>
  <c r="AQ59"/>
  <c r="AQ32"/>
  <c r="AQ33"/>
  <c r="AQ62"/>
  <c r="AO78"/>
  <c r="AM82"/>
  <c r="AN82" s="1"/>
  <c r="AM96"/>
  <c r="AN96" s="1"/>
  <c r="AQ71"/>
  <c r="AQ56"/>
  <c r="AQ41"/>
  <c r="AQ29"/>
  <c r="AQ63"/>
  <c r="AQ46"/>
  <c r="AQ21"/>
  <c r="AQ30"/>
  <c r="AQ43"/>
  <c r="AQ65"/>
  <c r="AQ69"/>
  <c r="AQ53"/>
  <c r="AQ38"/>
  <c r="AQ72"/>
  <c r="AI23" i="38"/>
  <c r="AI35" s="1"/>
  <c r="AI32"/>
  <c r="AI20"/>
  <c r="AI41" s="1"/>
  <c r="AI105" i="33"/>
  <c r="AI108"/>
  <c r="AI107"/>
  <c r="AQ68" i="31"/>
  <c r="AQ59"/>
  <c r="AQ53"/>
  <c r="AQ33"/>
  <c r="AQ31"/>
  <c r="AQ58"/>
  <c r="AQ46"/>
  <c r="AQ18"/>
  <c r="AN81"/>
  <c r="AP93"/>
  <c r="AQ80"/>
  <c r="AR80" s="1"/>
  <c r="AQ29"/>
  <c r="AQ26"/>
  <c r="AQ52"/>
  <c r="AQ25"/>
  <c r="AQ50"/>
  <c r="AQ47"/>
  <c r="AQ72"/>
  <c r="AO85"/>
  <c r="AQ44"/>
  <c r="AQ49"/>
  <c r="AQ48"/>
  <c r="AQ28"/>
  <c r="AQ24"/>
  <c r="AQ54"/>
  <c r="AQ41"/>
  <c r="AN75"/>
  <c r="AO75" s="1"/>
  <c r="AP75" s="1"/>
  <c r="AN79"/>
  <c r="AO79" s="1"/>
  <c r="AP79" s="1"/>
  <c r="AN90"/>
  <c r="AO90" s="1"/>
  <c r="AP90" s="1"/>
  <c r="AN77"/>
  <c r="AO77" s="1"/>
  <c r="AP77" s="1"/>
  <c r="AQ55"/>
  <c r="AQ27"/>
  <c r="AQ21"/>
  <c r="AQ35"/>
  <c r="AQ70"/>
  <c r="AQ57"/>
  <c r="AQ73"/>
  <c r="AO91"/>
  <c r="AJ22" i="32"/>
  <c r="AJ22" i="28"/>
  <c r="AJ22" i="35"/>
  <c r="AK37" i="26"/>
  <c r="AL37" i="24"/>
  <c r="AL43" i="38"/>
  <c r="AM42"/>
  <c r="AM77" i="30"/>
  <c r="AI112" i="33"/>
  <c r="AI111"/>
  <c r="AM102" i="30"/>
  <c r="AS11" i="45"/>
  <c r="AK58" i="27"/>
  <c r="AK58" i="33" s="1"/>
  <c r="AK58" i="36" s="1"/>
  <c r="AL58" i="25"/>
  <c r="AK29" i="27"/>
  <c r="AK29" i="33" s="1"/>
  <c r="AK29" i="36" s="1"/>
  <c r="AL29" i="25"/>
  <c r="AK69" i="27"/>
  <c r="AL69" i="25"/>
  <c r="AK57" i="27"/>
  <c r="AK57" i="33" s="1"/>
  <c r="AK57" i="36" s="1"/>
  <c r="AL57" i="25"/>
  <c r="AK46" i="27"/>
  <c r="AL46" i="25"/>
  <c r="AK70" i="27"/>
  <c r="AK70" i="33" s="1"/>
  <c r="AK70" i="36" s="1"/>
  <c r="AL70" i="25"/>
  <c r="AK25" i="27"/>
  <c r="AL25" i="25"/>
  <c r="AJ56" i="32"/>
  <c r="AJ56" i="35" s="1"/>
  <c r="AJ56" i="28"/>
  <c r="AJ41"/>
  <c r="AJ41" i="32"/>
  <c r="AJ41" i="34" s="1"/>
  <c r="AJ58" i="32"/>
  <c r="AJ58" i="34" s="1"/>
  <c r="AJ58" i="28"/>
  <c r="AJ70" i="32"/>
  <c r="AJ70" i="34" s="1"/>
  <c r="AJ70" i="28"/>
  <c r="AJ53"/>
  <c r="AJ53" i="32"/>
  <c r="AJ53" i="35" s="1"/>
  <c r="AJ49" i="28"/>
  <c r="AJ49" i="32"/>
  <c r="AJ49" i="34" s="1"/>
  <c r="AJ77" i="28"/>
  <c r="AJ77" i="32"/>
  <c r="AJ92" i="28"/>
  <c r="AJ92" i="32"/>
  <c r="AJ79" i="28"/>
  <c r="AJ79" i="35"/>
  <c r="AJ79" i="32"/>
  <c r="AJ98" i="28"/>
  <c r="AJ98" i="32"/>
  <c r="AJ98" i="35" s="1"/>
  <c r="AJ102" i="33"/>
  <c r="AJ102" i="36" s="1"/>
  <c r="AJ89" i="33"/>
  <c r="AJ89" i="36" s="1"/>
  <c r="AJ72" i="33"/>
  <c r="AJ72" i="36" s="1"/>
  <c r="AJ72" i="37" s="1"/>
  <c r="AJ64" i="28"/>
  <c r="AJ64" i="32"/>
  <c r="AJ64" i="34" s="1"/>
  <c r="AJ54" i="32"/>
  <c r="AJ54" i="34" s="1"/>
  <c r="AJ54" i="28"/>
  <c r="AJ57" i="32"/>
  <c r="AJ57" i="34" s="1"/>
  <c r="AJ57" i="28"/>
  <c r="AJ25"/>
  <c r="AJ25" i="32"/>
  <c r="AJ48" i="28"/>
  <c r="AJ48" i="32"/>
  <c r="AJ48" i="35" s="1"/>
  <c r="AI108" i="32"/>
  <c r="AI21" i="34"/>
  <c r="AI107" i="32"/>
  <c r="AQ74" i="31"/>
  <c r="AO99"/>
  <c r="AP99" s="1"/>
  <c r="AH220" i="44"/>
  <c r="AH213"/>
  <c r="AJ82" i="33"/>
  <c r="AJ82" i="36" s="1"/>
  <c r="AJ98" i="33"/>
  <c r="AJ98" i="34" s="1"/>
  <c r="AJ85" i="33"/>
  <c r="AJ85" i="36" s="1"/>
  <c r="AJ101" i="33"/>
  <c r="AJ101" i="36" s="1"/>
  <c r="AJ83" i="33"/>
  <c r="AJ83" i="36" s="1"/>
  <c r="AJ99" i="33"/>
  <c r="AJ99" i="36" s="1"/>
  <c r="AJ84" i="33"/>
  <c r="AJ84" i="36" s="1"/>
  <c r="AJ100" i="33"/>
  <c r="AJ100" i="36" s="1"/>
  <c r="AK43" i="27"/>
  <c r="AL43" i="25"/>
  <c r="AI18" i="34"/>
  <c r="AI105" i="32"/>
  <c r="AI19" i="38"/>
  <c r="AI40" s="1"/>
  <c r="AI31"/>
  <c r="AI22"/>
  <c r="AI34" s="1"/>
  <c r="AK39" i="26"/>
  <c r="AL39" i="24"/>
  <c r="AK81" i="32"/>
  <c r="AL81" i="30"/>
  <c r="AK80" i="32"/>
  <c r="AL80" i="30"/>
  <c r="AN100"/>
  <c r="AN86"/>
  <c r="AN99"/>
  <c r="AK18" i="27"/>
  <c r="AL18" i="25"/>
  <c r="AK51" i="27"/>
  <c r="AK51" i="33" s="1"/>
  <c r="AK51" i="36" s="1"/>
  <c r="AL51" i="25"/>
  <c r="AK48" i="27"/>
  <c r="AL48" i="25"/>
  <c r="AK66" i="27"/>
  <c r="AK66" i="33" s="1"/>
  <c r="AK66" i="36" s="1"/>
  <c r="AL66" i="25"/>
  <c r="AK61" i="27"/>
  <c r="AK61" i="33" s="1"/>
  <c r="AK61" i="36" s="1"/>
  <c r="AL61" i="25"/>
  <c r="AK67" i="27"/>
  <c r="AK67" i="33" s="1"/>
  <c r="AK67" i="36" s="1"/>
  <c r="AL67" i="25"/>
  <c r="AK19" i="27"/>
  <c r="AK19" i="33" s="1"/>
  <c r="AK19" i="36" s="1"/>
  <c r="AL19" i="25"/>
  <c r="AK62" i="27"/>
  <c r="AK62" i="33" s="1"/>
  <c r="AK62" i="36" s="1"/>
  <c r="AL62" i="25"/>
  <c r="AK20" i="27"/>
  <c r="AL20" i="25"/>
  <c r="AK68" i="27"/>
  <c r="AK68" i="33" s="1"/>
  <c r="AK68" i="36" s="1"/>
  <c r="AL68" i="25"/>
  <c r="AK32" i="27"/>
  <c r="AK32" i="33" s="1"/>
  <c r="AK32" i="36" s="1"/>
  <c r="AL32" i="25"/>
  <c r="AK30" i="27"/>
  <c r="AL30" i="25"/>
  <c r="AK65" i="27"/>
  <c r="AK65" i="33" s="1"/>
  <c r="AK65" i="36" s="1"/>
  <c r="AL65" i="25"/>
  <c r="AK56" i="27"/>
  <c r="AK56" i="33" s="1"/>
  <c r="AK56" i="36" s="1"/>
  <c r="AL56" i="25"/>
  <c r="AK64" i="27"/>
  <c r="AK64" i="33" s="1"/>
  <c r="AK64" i="36" s="1"/>
  <c r="AL64" i="25"/>
  <c r="AK49" i="27"/>
  <c r="AK49" i="33" s="1"/>
  <c r="AK49" i="36" s="1"/>
  <c r="AL49" i="25"/>
  <c r="AK38" i="27"/>
  <c r="AL38" i="25"/>
  <c r="AK44" i="27"/>
  <c r="AK44" i="33" s="1"/>
  <c r="AK44" i="36" s="1"/>
  <c r="AL44" i="25"/>
  <c r="AK31" i="27"/>
  <c r="AK31" i="33" s="1"/>
  <c r="AK31" i="36" s="1"/>
  <c r="AL31" i="25"/>
  <c r="AK53" i="27"/>
  <c r="AL53" i="25"/>
  <c r="AK54" i="27"/>
  <c r="AK54" i="33" s="1"/>
  <c r="AK54" i="36" s="1"/>
  <c r="AL54" i="25"/>
  <c r="AK27" i="27"/>
  <c r="AK27" i="33" s="1"/>
  <c r="AK27" i="36" s="1"/>
  <c r="AL27" i="25"/>
  <c r="AK40" i="27"/>
  <c r="AK40" i="33" s="1"/>
  <c r="AK40" i="36" s="1"/>
  <c r="AL40" i="25"/>
  <c r="AK21" i="27"/>
  <c r="AL21" i="25"/>
  <c r="AK42" i="27"/>
  <c r="AK42" i="33" s="1"/>
  <c r="AK42" i="36" s="1"/>
  <c r="AL42" i="25"/>
  <c r="AK60" i="27"/>
  <c r="AK60" i="33" s="1"/>
  <c r="AK60" i="36" s="1"/>
  <c r="AL60" i="25"/>
  <c r="AK26" i="27"/>
  <c r="AL26" i="25"/>
  <c r="AK20" i="26"/>
  <c r="AL20" i="24"/>
  <c r="AK95" i="32"/>
  <c r="AL95" i="30"/>
  <c r="AK63" i="27"/>
  <c r="AL63" i="25"/>
  <c r="AK71" i="27"/>
  <c r="AK71" i="33" s="1"/>
  <c r="AK71" i="36" s="1"/>
  <c r="AL71" i="25"/>
  <c r="AK41" i="27"/>
  <c r="AK41" i="33" s="1"/>
  <c r="AK41" i="36" s="1"/>
  <c r="AL41" i="25"/>
  <c r="AK28" i="27"/>
  <c r="AL28" i="25"/>
  <c r="AK34" i="27"/>
  <c r="AK34" i="33" s="1"/>
  <c r="AK34" i="36" s="1"/>
  <c r="AL34" i="25"/>
  <c r="AK59" i="27"/>
  <c r="AL59" i="25"/>
  <c r="AK33" i="27"/>
  <c r="AL33" i="25"/>
  <c r="AK36" i="27"/>
  <c r="AL36" i="25"/>
  <c r="AK37" i="27"/>
  <c r="AL37" i="25"/>
  <c r="AK50" i="27"/>
  <c r="AK50" i="33" s="1"/>
  <c r="AK50" i="36" s="1"/>
  <c r="AL50" i="25"/>
  <c r="AK55" i="27"/>
  <c r="AK55" i="33" s="1"/>
  <c r="AK55" i="36" s="1"/>
  <c r="AL55" i="25"/>
  <c r="AK52" i="27"/>
  <c r="AK52" i="33" s="1"/>
  <c r="AK52" i="36" s="1"/>
  <c r="AL52" i="25"/>
  <c r="AK45" i="27"/>
  <c r="AK45" i="33" s="1"/>
  <c r="AK45" i="36" s="1"/>
  <c r="AL45" i="25"/>
  <c r="AK23" i="27"/>
  <c r="AK23" i="33" s="1"/>
  <c r="AK23" i="36" s="1"/>
  <c r="AL23" i="25"/>
  <c r="AK73" i="27"/>
  <c r="AK73" i="33" s="1"/>
  <c r="AK73" i="36" s="1"/>
  <c r="AL73" i="25"/>
  <c r="AK24" i="27"/>
  <c r="AK24" i="33" s="1"/>
  <c r="AK24" i="36" s="1"/>
  <c r="AL24" i="25"/>
  <c r="AK39" i="27"/>
  <c r="AK39" i="33" s="1"/>
  <c r="AK39" i="36" s="1"/>
  <c r="AL39" i="25"/>
  <c r="AK47" i="27"/>
  <c r="AL47" i="25"/>
  <c r="AK22" i="27"/>
  <c r="AK22" i="33" s="1"/>
  <c r="AK22" i="36" s="1"/>
  <c r="AL22" i="25"/>
  <c r="AK35" i="27"/>
  <c r="AK35" i="33" s="1"/>
  <c r="AK35" i="36" s="1"/>
  <c r="AL35" i="25"/>
  <c r="AK103" i="32"/>
  <c r="AL103" i="30"/>
  <c r="AL75"/>
  <c r="AK75" i="32"/>
  <c r="AN76" i="30"/>
  <c r="AN92"/>
  <c r="AN74"/>
  <c r="AJ78" i="33"/>
  <c r="AJ78" i="36" s="1"/>
  <c r="AJ94" i="33"/>
  <c r="AJ94" i="36" s="1"/>
  <c r="AJ81" i="33"/>
  <c r="AJ81" i="34" s="1"/>
  <c r="AJ97" i="33"/>
  <c r="AJ97" i="36" s="1"/>
  <c r="AJ79" i="33"/>
  <c r="AJ79" i="36" s="1"/>
  <c r="AJ79" i="37" s="1"/>
  <c r="AI109" i="33"/>
  <c r="AI110"/>
  <c r="AI109" i="32"/>
  <c r="AI25" i="34"/>
  <c r="AI110" i="32"/>
  <c r="AI47" i="35"/>
  <c r="AI47" i="37" s="1"/>
  <c r="AI47" i="34"/>
  <c r="AH30" i="38"/>
  <c r="AH21"/>
  <c r="AN102" i="31"/>
  <c r="AN89"/>
  <c r="AO89" s="1"/>
  <c r="AP89" s="1"/>
  <c r="AJ81" i="28"/>
  <c r="AJ81" i="35"/>
  <c r="AJ93" i="32"/>
  <c r="AJ93" i="34" s="1"/>
  <c r="AJ93" i="28"/>
  <c r="AJ93" i="35"/>
  <c r="AJ102" i="28"/>
  <c r="AJ102" i="32"/>
  <c r="AJ102" i="34" s="1"/>
  <c r="AJ94" i="28"/>
  <c r="AJ94" i="32"/>
  <c r="AJ94" i="35" s="1"/>
  <c r="AJ83" i="32"/>
  <c r="AJ83" i="34" s="1"/>
  <c r="AJ83" i="28"/>
  <c r="AJ83" i="35"/>
  <c r="AJ95" i="28"/>
  <c r="AJ95" i="35"/>
  <c r="AJ74" i="32"/>
  <c r="AJ74" i="34" s="1"/>
  <c r="AJ74" i="28"/>
  <c r="AJ74" i="35"/>
  <c r="AJ96" i="28"/>
  <c r="AJ96" i="32"/>
  <c r="AJ96" i="34" s="1"/>
  <c r="AN87" i="30"/>
  <c r="AN101"/>
  <c r="AJ87" i="33"/>
  <c r="AJ87" i="36" s="1"/>
  <c r="AJ103" i="33"/>
  <c r="AJ103" i="34" s="1"/>
  <c r="AJ88" i="33"/>
  <c r="AJ88" i="36" s="1"/>
  <c r="AJ23" i="28"/>
  <c r="AJ23" i="32"/>
  <c r="AJ23" i="34" s="1"/>
  <c r="AJ47" i="32"/>
  <c r="AJ47" i="34" s="1"/>
  <c r="AJ47" i="28"/>
  <c r="AJ55"/>
  <c r="AJ55" i="32"/>
  <c r="AJ55" i="35" s="1"/>
  <c r="AJ26" i="28"/>
  <c r="AJ26" i="32"/>
  <c r="AJ26" i="34" s="1"/>
  <c r="AJ59" i="28"/>
  <c r="AJ59" i="32"/>
  <c r="AJ59" i="34" s="1"/>
  <c r="AJ33" i="32"/>
  <c r="AJ33" i="34" s="1"/>
  <c r="AJ33" i="28"/>
  <c r="AJ63"/>
  <c r="AJ63" i="32"/>
  <c r="AJ63" i="34" s="1"/>
  <c r="AJ43" i="32"/>
  <c r="AJ43" i="34" s="1"/>
  <c r="AJ43" i="28"/>
  <c r="AJ84"/>
  <c r="AJ84" i="32"/>
  <c r="AJ97" i="28"/>
  <c r="AJ97" i="32"/>
  <c r="AJ76" i="28"/>
  <c r="AJ76" i="32"/>
  <c r="AJ100" i="28"/>
  <c r="AJ100" i="32"/>
  <c r="AJ85" i="28"/>
  <c r="AJ85" i="32"/>
  <c r="AJ99" i="28"/>
  <c r="AJ99" i="32"/>
  <c r="AJ78" i="28"/>
  <c r="AJ78" i="32"/>
  <c r="AN79" i="30"/>
  <c r="AN91"/>
  <c r="AJ68" i="28"/>
  <c r="AJ68" i="32"/>
  <c r="AJ68" i="34" s="1"/>
  <c r="AJ36" i="32"/>
  <c r="AJ36" i="35" s="1"/>
  <c r="AJ36" i="28"/>
  <c r="AJ40" i="32"/>
  <c r="AJ40" i="34" s="1"/>
  <c r="AJ40" i="28"/>
  <c r="AJ50"/>
  <c r="AJ50" i="32"/>
  <c r="AJ50" i="35" s="1"/>
  <c r="AJ34" i="28"/>
  <c r="AJ34" i="32"/>
  <c r="AJ34" i="34" s="1"/>
  <c r="AJ29" i="32"/>
  <c r="AJ29" i="35" s="1"/>
  <c r="AJ29" i="28"/>
  <c r="AJ32" i="32"/>
  <c r="AJ32" i="34" s="1"/>
  <c r="AJ32" i="28"/>
  <c r="AJ30"/>
  <c r="AJ30" i="32"/>
  <c r="AJ30" i="35" s="1"/>
  <c r="AJ30" i="37" s="1"/>
  <c r="AJ73" i="28"/>
  <c r="AJ73" i="32"/>
  <c r="AJ73" i="35" s="1"/>
  <c r="AJ28" i="28"/>
  <c r="AJ28" i="32"/>
  <c r="AJ69"/>
  <c r="AJ69" i="35" s="1"/>
  <c r="AJ69" i="28"/>
  <c r="AJ86" i="32"/>
  <c r="AJ86" i="28"/>
  <c r="AJ101" i="32"/>
  <c r="AJ101" i="34" s="1"/>
  <c r="AJ101" i="28"/>
  <c r="AJ80"/>
  <c r="AJ80" i="35"/>
  <c r="AJ75" i="28"/>
  <c r="AJ75" i="35"/>
  <c r="AJ87" i="32"/>
  <c r="AJ87" i="28"/>
  <c r="AJ103"/>
  <c r="AJ103" i="35"/>
  <c r="AJ82" i="28"/>
  <c r="AJ82" i="32"/>
  <c r="AJ82" i="34" s="1"/>
  <c r="AK80" i="27"/>
  <c r="AL80" i="25"/>
  <c r="AL29" i="41"/>
  <c r="AK28"/>
  <c r="AK27" s="1"/>
  <c r="AK33" s="1"/>
  <c r="AK96" i="27"/>
  <c r="AK96" i="33" s="1"/>
  <c r="AL96" i="25"/>
  <c r="AJ24" i="28"/>
  <c r="AJ24" i="32"/>
  <c r="AJ24" i="34" s="1"/>
  <c r="AH15" i="38"/>
  <c r="AH105" i="37"/>
  <c r="AI28" i="34"/>
  <c r="AI111" i="32"/>
  <c r="AI112"/>
  <c r="AN89" i="30"/>
  <c r="AN88"/>
  <c r="AK74" i="27"/>
  <c r="AL74" i="25"/>
  <c r="AK90" i="27"/>
  <c r="AL90" i="25"/>
  <c r="AK77" i="27"/>
  <c r="AL77" i="25"/>
  <c r="AK93" i="27"/>
  <c r="AL93" i="25"/>
  <c r="AK75" i="27"/>
  <c r="AL75" i="25"/>
  <c r="AK91" i="27"/>
  <c r="AL91" i="25"/>
  <c r="AK76" i="27"/>
  <c r="AL76" i="25"/>
  <c r="AK92" i="27"/>
  <c r="AL92" i="25"/>
  <c r="AK95" i="27"/>
  <c r="AL95" i="25"/>
  <c r="AI51" i="37"/>
  <c r="AI48"/>
  <c r="AI67"/>
  <c r="AI54"/>
  <c r="AI42"/>
  <c r="AI60"/>
  <c r="AI26"/>
  <c r="AI41"/>
  <c r="AI39" i="34"/>
  <c r="AI94" i="37"/>
  <c r="AI86"/>
  <c r="AI18" i="35"/>
  <c r="AI18" i="37" s="1"/>
  <c r="AI37" i="34"/>
  <c r="AI58" i="37"/>
  <c r="AI56" i="34"/>
  <c r="AI53"/>
  <c r="AI79"/>
  <c r="AI89" i="37"/>
  <c r="AI72" i="34"/>
  <c r="AI64"/>
  <c r="AI55"/>
  <c r="AI100"/>
  <c r="AJ86" i="33"/>
  <c r="AJ86" i="36" s="1"/>
  <c r="AI94" i="34"/>
  <c r="AI90"/>
  <c r="AI77"/>
  <c r="AI93"/>
  <c r="AI75" i="37"/>
  <c r="AI91"/>
  <c r="AI76" i="34"/>
  <c r="AI92"/>
  <c r="AH105" i="36"/>
  <c r="AI103" i="37"/>
  <c r="AI88"/>
  <c r="AI36" i="34"/>
  <c r="AI29"/>
  <c r="AI32" i="37"/>
  <c r="AI69"/>
  <c r="AI87" i="34"/>
  <c r="AI87" i="35"/>
  <c r="AI87" i="37" s="1"/>
  <c r="AI82" i="34"/>
  <c r="AI80"/>
  <c r="AI96"/>
  <c r="AI95" i="37"/>
  <c r="AT208" i="44" l="1"/>
  <c r="AT209" s="1"/>
  <c r="AT9" i="52"/>
  <c r="AT18" s="1"/>
  <c r="AJ82" i="35"/>
  <c r="AT48" i="45"/>
  <c r="AI48" i="44"/>
  <c r="AI231" s="1"/>
  <c r="AI48" i="50"/>
  <c r="AI231" s="1"/>
  <c r="AI48" i="48"/>
  <c r="AI231" s="1"/>
  <c r="AI47" i="44"/>
  <c r="AI47" i="50"/>
  <c r="AI47" i="48"/>
  <c r="AI46" i="44"/>
  <c r="AI46" i="50"/>
  <c r="AI46" i="48"/>
  <c r="AI45" i="44"/>
  <c r="AI45" i="50"/>
  <c r="AI45" i="48"/>
  <c r="AI52" i="44"/>
  <c r="AI52" i="50"/>
  <c r="AI52" i="48"/>
  <c r="AI43" i="44"/>
  <c r="AI43" i="50"/>
  <c r="AI43" i="48"/>
  <c r="AI44" i="44"/>
  <c r="AI214" s="1"/>
  <c r="AI220" s="1"/>
  <c r="AI44" i="50"/>
  <c r="AI214" s="1"/>
  <c r="AI44" i="48"/>
  <c r="AI214" s="1"/>
  <c r="AI54" i="44"/>
  <c r="AI54" i="50"/>
  <c r="AI54" i="48"/>
  <c r="AI50" i="44"/>
  <c r="AI50" i="50"/>
  <c r="AI50" i="48"/>
  <c r="AH230" i="50"/>
  <c r="AH237"/>
  <c r="AH236" s="1"/>
  <c r="AG216"/>
  <c r="AG224"/>
  <c r="AG225" s="1"/>
  <c r="AG226" s="1"/>
  <c r="AG192" i="45" s="1"/>
  <c r="AH213" i="50"/>
  <c r="AH220"/>
  <c r="AH219" s="1"/>
  <c r="AJ101" i="35"/>
  <c r="AJ101" i="37" s="1"/>
  <c r="AJ86" i="34"/>
  <c r="AJ87"/>
  <c r="AJ78"/>
  <c r="AJ94"/>
  <c r="AJ95"/>
  <c r="AJ80" i="36"/>
  <c r="AI53" i="44"/>
  <c r="AI53" i="50"/>
  <c r="AI53" i="48"/>
  <c r="AI55" i="44"/>
  <c r="AI232" s="1"/>
  <c r="AI55" i="50"/>
  <c r="AI232" s="1"/>
  <c r="AI238" s="1"/>
  <c r="AI55" i="48"/>
  <c r="AI232" s="1"/>
  <c r="AI238" s="1"/>
  <c r="AI51" i="44"/>
  <c r="AI215" s="1"/>
  <c r="AI221" s="1"/>
  <c r="AI77" i="45" s="1"/>
  <c r="AI51" i="50"/>
  <c r="AI215" s="1"/>
  <c r="AI221" s="1"/>
  <c r="AI51" i="48"/>
  <c r="AI215" s="1"/>
  <c r="AI221" s="1"/>
  <c r="AM29" i="49"/>
  <c r="AL28"/>
  <c r="AL27" s="1"/>
  <c r="AL33" s="1"/>
  <c r="AL28" i="51"/>
  <c r="AL27" s="1"/>
  <c r="AL33" s="1"/>
  <c r="AM29"/>
  <c r="AG224" i="48"/>
  <c r="AG225" s="1"/>
  <c r="AG226" s="1"/>
  <c r="AG123" i="45" s="1"/>
  <c r="AG216" i="48"/>
  <c r="AL36" i="51"/>
  <c r="AM37"/>
  <c r="AH230" i="48"/>
  <c r="AH237"/>
  <c r="AH236" s="1"/>
  <c r="AM37" i="49"/>
  <c r="AL36"/>
  <c r="AH213" i="48"/>
  <c r="AH220"/>
  <c r="AH219" s="1"/>
  <c r="AJ82" i="37"/>
  <c r="AJ95"/>
  <c r="AJ75"/>
  <c r="AT159" i="45"/>
  <c r="AT228"/>
  <c r="AT207" i="48"/>
  <c r="AT208" s="1"/>
  <c r="AT209" s="1"/>
  <c r="AT160" i="45"/>
  <c r="AT229"/>
  <c r="AV56" i="50"/>
  <c r="AU69"/>
  <c r="AU241"/>
  <c r="AU130"/>
  <c r="AU88"/>
  <c r="AU206"/>
  <c r="AU207" s="1"/>
  <c r="AU208" s="1"/>
  <c r="AU209" s="1"/>
  <c r="AU111"/>
  <c r="AU149"/>
  <c r="AU223"/>
  <c r="AU170"/>
  <c r="AV56" i="48"/>
  <c r="AU111"/>
  <c r="AU206"/>
  <c r="AU88"/>
  <c r="AU170"/>
  <c r="AU69"/>
  <c r="AU149"/>
  <c r="AU241"/>
  <c r="AU223"/>
  <c r="AU130"/>
  <c r="AS122" i="45"/>
  <c r="AT191"/>
  <c r="AU47" i="40"/>
  <c r="AV46"/>
  <c r="AV43"/>
  <c r="AW44"/>
  <c r="AW25"/>
  <c r="AU31"/>
  <c r="AV30"/>
  <c r="AW28"/>
  <c r="AV27"/>
  <c r="AV56" i="44"/>
  <c r="AU69"/>
  <c r="AU206"/>
  <c r="AU149"/>
  <c r="AU130"/>
  <c r="AU170"/>
  <c r="AU241"/>
  <c r="AU223"/>
  <c r="AU111"/>
  <c r="AU88"/>
  <c r="AI238"/>
  <c r="AI78" i="45" s="1"/>
  <c r="AJ32" i="35"/>
  <c r="AH39" i="38"/>
  <c r="AH33"/>
  <c r="AH51"/>
  <c r="AJ20" i="37"/>
  <c r="AJ40" i="35"/>
  <c r="AJ57"/>
  <c r="AJ57" i="37" s="1"/>
  <c r="AJ58" i="35"/>
  <c r="AJ56" i="37"/>
  <c r="AI105"/>
  <c r="AI15" i="38"/>
  <c r="AI49" s="1"/>
  <c r="AJ53" i="37"/>
  <c r="AJ48"/>
  <c r="AK95" i="33"/>
  <c r="AK95" i="34" s="1"/>
  <c r="AK76" i="33"/>
  <c r="AK76" i="36" s="1"/>
  <c r="AK75" i="33"/>
  <c r="AK75" i="34" s="1"/>
  <c r="AK93" i="33"/>
  <c r="AK93" i="36" s="1"/>
  <c r="AK90" i="33"/>
  <c r="AK90" i="36" s="1"/>
  <c r="AK74" i="33"/>
  <c r="AK74" i="36" s="1"/>
  <c r="AO88" i="30"/>
  <c r="AO89"/>
  <c r="AL28" i="41"/>
  <c r="AL27" s="1"/>
  <c r="AL33" s="1"/>
  <c r="AM29"/>
  <c r="AJ28" i="34"/>
  <c r="AJ111" i="32"/>
  <c r="AO101" i="30"/>
  <c r="AI237" i="44"/>
  <c r="AM95" i="25"/>
  <c r="AL95" i="27"/>
  <c r="AM92" i="25"/>
  <c r="AL92" i="27"/>
  <c r="AM76" i="25"/>
  <c r="AL76" i="27"/>
  <c r="AM91" i="25"/>
  <c r="AL91" i="27"/>
  <c r="AM75" i="25"/>
  <c r="AL75" i="27"/>
  <c r="AM93" i="25"/>
  <c r="AL93" i="27"/>
  <c r="AM77" i="25"/>
  <c r="AL77" i="27"/>
  <c r="AM90" i="25"/>
  <c r="AL90" i="27"/>
  <c r="AM74" i="25"/>
  <c r="AL74" i="27"/>
  <c r="AH6" i="40"/>
  <c r="AH28" i="38"/>
  <c r="AH36"/>
  <c r="AH27"/>
  <c r="AH12" i="40" s="1"/>
  <c r="AH45" s="1"/>
  <c r="AH48" s="1"/>
  <c r="AM96" i="25"/>
  <c r="AL96" i="27"/>
  <c r="AM80" i="25"/>
  <c r="AL80" i="27"/>
  <c r="AO91" i="30"/>
  <c r="AO79"/>
  <c r="AJ99" i="35"/>
  <c r="AJ99" i="34"/>
  <c r="AJ85" i="35"/>
  <c r="AJ85" i="37" s="1"/>
  <c r="AJ85" i="34"/>
  <c r="AJ100" i="35"/>
  <c r="AJ100" i="37" s="1"/>
  <c r="AJ100" i="34"/>
  <c r="AJ76" i="35"/>
  <c r="AJ76" i="34"/>
  <c r="AQ89" i="31"/>
  <c r="AO102"/>
  <c r="AP102" s="1"/>
  <c r="AO74" i="30"/>
  <c r="AO92"/>
  <c r="AP92" s="1"/>
  <c r="AO76"/>
  <c r="AP76" s="1"/>
  <c r="AM103"/>
  <c r="AM35" i="25"/>
  <c r="AL35" i="27"/>
  <c r="AL35" i="33" s="1"/>
  <c r="AL35" i="36" s="1"/>
  <c r="AM22" i="25"/>
  <c r="AL22" i="27"/>
  <c r="AL22" i="33" s="1"/>
  <c r="AL22" i="36" s="1"/>
  <c r="AM47" i="25"/>
  <c r="AL47" i="27"/>
  <c r="AL47" i="33" s="1"/>
  <c r="AL47" i="36" s="1"/>
  <c r="AM39" i="25"/>
  <c r="AL39" i="27"/>
  <c r="AL39" i="33" s="1"/>
  <c r="AL39" i="36" s="1"/>
  <c r="AM24" i="25"/>
  <c r="AL24" i="27"/>
  <c r="AL24" i="33" s="1"/>
  <c r="AL24" i="36" s="1"/>
  <c r="AM73" i="25"/>
  <c r="AL73" i="27"/>
  <c r="AL73" i="33" s="1"/>
  <c r="AL73" i="36" s="1"/>
  <c r="AM23" i="25"/>
  <c r="AL23" i="27"/>
  <c r="AL23" i="33" s="1"/>
  <c r="AL23" i="36" s="1"/>
  <c r="AM45" i="25"/>
  <c r="AL45" i="27"/>
  <c r="AL45" i="33" s="1"/>
  <c r="AL45" i="36" s="1"/>
  <c r="AM52" i="25"/>
  <c r="AL52" i="27"/>
  <c r="AL52" i="33" s="1"/>
  <c r="AL52" i="36" s="1"/>
  <c r="AM55" i="25"/>
  <c r="AL55" i="27"/>
  <c r="AL55" i="33" s="1"/>
  <c r="AL55" i="36" s="1"/>
  <c r="AM50" i="25"/>
  <c r="AL50" i="27"/>
  <c r="AL50" i="33" s="1"/>
  <c r="AL50" i="36" s="1"/>
  <c r="AM37" i="25"/>
  <c r="AL37" i="27"/>
  <c r="AL37" i="33" s="1"/>
  <c r="AL37" i="36" s="1"/>
  <c r="AM36" i="25"/>
  <c r="AL36" i="27"/>
  <c r="AL36" i="33" s="1"/>
  <c r="AL36" i="36" s="1"/>
  <c r="AM33" i="25"/>
  <c r="AL33" i="27"/>
  <c r="AL33" i="33" s="1"/>
  <c r="AL33" i="36" s="1"/>
  <c r="AM59" i="25"/>
  <c r="AL59" i="27"/>
  <c r="AL59" i="33" s="1"/>
  <c r="AL59" i="36" s="1"/>
  <c r="AM34" i="25"/>
  <c r="AL34" i="27"/>
  <c r="AL34" i="33" s="1"/>
  <c r="AL34" i="36" s="1"/>
  <c r="AM28" i="25"/>
  <c r="AL28" i="27"/>
  <c r="AM41" i="25"/>
  <c r="AL41" i="27"/>
  <c r="AL41" i="33" s="1"/>
  <c r="AL41" i="36" s="1"/>
  <c r="AM71" i="25"/>
  <c r="AL71" i="27"/>
  <c r="AL71" i="33" s="1"/>
  <c r="AL71" i="36" s="1"/>
  <c r="AM63" i="25"/>
  <c r="AL63" i="27"/>
  <c r="AL63" i="33" s="1"/>
  <c r="AL63" i="36" s="1"/>
  <c r="AM95" i="30"/>
  <c r="AM20" i="24"/>
  <c r="AL20" i="26"/>
  <c r="AM26" i="25"/>
  <c r="AL26" i="27"/>
  <c r="AL26" i="33" s="1"/>
  <c r="AL26" i="36" s="1"/>
  <c r="AM60" i="25"/>
  <c r="AL60" i="27"/>
  <c r="AL60" i="33" s="1"/>
  <c r="AL60" i="36" s="1"/>
  <c r="AM42" i="25"/>
  <c r="AL42" i="27"/>
  <c r="AL42" i="33" s="1"/>
  <c r="AL42" i="36" s="1"/>
  <c r="AM21" i="25"/>
  <c r="AL21" i="27"/>
  <c r="AM40" i="25"/>
  <c r="AL40" i="27"/>
  <c r="AL40" i="33" s="1"/>
  <c r="AL40" i="36" s="1"/>
  <c r="AM27" i="25"/>
  <c r="AL27" i="27"/>
  <c r="AL27" i="33" s="1"/>
  <c r="AL27" i="36" s="1"/>
  <c r="AM54" i="25"/>
  <c r="AL54" i="27"/>
  <c r="AL54" i="33" s="1"/>
  <c r="AL54" i="36" s="1"/>
  <c r="AM53" i="25"/>
  <c r="AL53" i="27"/>
  <c r="AM31" i="25"/>
  <c r="AL31" i="27"/>
  <c r="AL31" i="33" s="1"/>
  <c r="AL31" i="36" s="1"/>
  <c r="AM44" i="25"/>
  <c r="AL44" i="27"/>
  <c r="AL44" i="33" s="1"/>
  <c r="AL44" i="36" s="1"/>
  <c r="AM38" i="25"/>
  <c r="AL38" i="27"/>
  <c r="AM49" i="25"/>
  <c r="AL49" i="27"/>
  <c r="AL49" i="33" s="1"/>
  <c r="AL49" i="36" s="1"/>
  <c r="AM64" i="25"/>
  <c r="AL64" i="27"/>
  <c r="AL64" i="33" s="1"/>
  <c r="AL64" i="36" s="1"/>
  <c r="AM56" i="25"/>
  <c r="AL56" i="27"/>
  <c r="AL56" i="33" s="1"/>
  <c r="AL56" i="36" s="1"/>
  <c r="AM65" i="25"/>
  <c r="AL65" i="27"/>
  <c r="AL65" i="33" s="1"/>
  <c r="AL65" i="36" s="1"/>
  <c r="AM30" i="25"/>
  <c r="AL30" i="27"/>
  <c r="AL30" i="33" s="1"/>
  <c r="AL30" i="36" s="1"/>
  <c r="AM32" i="25"/>
  <c r="AL32" i="27"/>
  <c r="AL32" i="33" s="1"/>
  <c r="AL32" i="36" s="1"/>
  <c r="AM68" i="25"/>
  <c r="AL68" i="27"/>
  <c r="AL68" i="33" s="1"/>
  <c r="AL68" i="36" s="1"/>
  <c r="AM20" i="25"/>
  <c r="AL20" i="27"/>
  <c r="AL20" i="33" s="1"/>
  <c r="AL20" i="36" s="1"/>
  <c r="AM62" i="25"/>
  <c r="AL62" i="27"/>
  <c r="AL62" i="33" s="1"/>
  <c r="AL62" i="36" s="1"/>
  <c r="AM19" i="25"/>
  <c r="AL19" i="27"/>
  <c r="AL19" i="33" s="1"/>
  <c r="AL19" i="36" s="1"/>
  <c r="AM67" i="25"/>
  <c r="AL67" i="27"/>
  <c r="AL67" i="33" s="1"/>
  <c r="AL67" i="36" s="1"/>
  <c r="AM61" i="25"/>
  <c r="AL61" i="27"/>
  <c r="AL61" i="33" s="1"/>
  <c r="AL61" i="36" s="1"/>
  <c r="AM66" i="25"/>
  <c r="AL66" i="27"/>
  <c r="AL66" i="33" s="1"/>
  <c r="AL66" i="36" s="1"/>
  <c r="AM48" i="25"/>
  <c r="AL48" i="27"/>
  <c r="AM51" i="25"/>
  <c r="AL51" i="27"/>
  <c r="AL51" i="33" s="1"/>
  <c r="AL51" i="36" s="1"/>
  <c r="AM18" i="25"/>
  <c r="AL18" i="27"/>
  <c r="AO99" i="30"/>
  <c r="AP99" s="1"/>
  <c r="AO86"/>
  <c r="AO100"/>
  <c r="AP100" s="1"/>
  <c r="AM80"/>
  <c r="AM81"/>
  <c r="AM39" i="24"/>
  <c r="AL39" i="26"/>
  <c r="AK43" i="33"/>
  <c r="AK43" i="36" s="1"/>
  <c r="AH68" i="45"/>
  <c r="AH219" i="44"/>
  <c r="AQ99" i="31"/>
  <c r="AR74"/>
  <c r="AS74" s="1"/>
  <c r="AK25" i="33"/>
  <c r="AK25" i="36" s="1"/>
  <c r="AK46" i="33"/>
  <c r="AK46" i="36" s="1"/>
  <c r="AK69" i="33"/>
  <c r="AK69" i="36" s="1"/>
  <c r="AN102" i="30"/>
  <c r="AN77"/>
  <c r="AK37" i="32"/>
  <c r="AK37" i="35" s="1"/>
  <c r="AK37" i="28"/>
  <c r="AS80" i="31"/>
  <c r="AK52" i="32"/>
  <c r="AK52" i="28"/>
  <c r="AK45" i="32"/>
  <c r="AK45" i="28"/>
  <c r="AK66" i="32"/>
  <c r="AK66" i="28"/>
  <c r="AK51" i="32"/>
  <c r="AK51" i="28"/>
  <c r="AK38" i="32"/>
  <c r="AK38" i="35" s="1"/>
  <c r="AK38" i="28"/>
  <c r="AK42" i="32"/>
  <c r="AK42" i="28"/>
  <c r="AK60" i="32"/>
  <c r="AK60" i="28"/>
  <c r="AK35" i="32"/>
  <c r="AK35" i="28"/>
  <c r="AK65" i="32"/>
  <c r="AK65" i="28"/>
  <c r="AK61" i="32"/>
  <c r="AK61" i="28"/>
  <c r="AK18" i="32"/>
  <c r="AK13" i="38"/>
  <c r="AK18" i="28"/>
  <c r="AK105" i="26"/>
  <c r="AK18" i="35"/>
  <c r="AN85" i="30"/>
  <c r="AN90"/>
  <c r="AM91" i="24"/>
  <c r="AL91" i="26"/>
  <c r="AM89" i="24"/>
  <c r="AL89" i="26"/>
  <c r="AM46" i="24"/>
  <c r="AL46" i="26"/>
  <c r="AM67" i="24"/>
  <c r="AL67" i="26"/>
  <c r="AM27" i="24"/>
  <c r="AL27" i="26"/>
  <c r="AM24" i="24"/>
  <c r="AL24" i="26"/>
  <c r="AO83" i="30"/>
  <c r="AO93"/>
  <c r="AL82" i="26"/>
  <c r="AM82" i="24"/>
  <c r="AL103" i="26"/>
  <c r="AM103" i="24"/>
  <c r="AL87" i="26"/>
  <c r="AM87" i="24"/>
  <c r="AL75" i="26"/>
  <c r="AL75" i="28" s="1"/>
  <c r="AM75" i="24"/>
  <c r="AL80" i="26"/>
  <c r="AL80" i="28" s="1"/>
  <c r="AM80" i="24"/>
  <c r="AL101" i="26"/>
  <c r="AM101" i="24"/>
  <c r="AL86" i="26"/>
  <c r="AM86" i="24"/>
  <c r="AM69"/>
  <c r="AL69" i="26"/>
  <c r="AM28" i="24"/>
  <c r="AL28" i="26"/>
  <c r="AM73" i="24"/>
  <c r="AL73" i="26"/>
  <c r="AM30" i="24"/>
  <c r="AL30" i="26"/>
  <c r="AM32" i="24"/>
  <c r="AL32" i="26"/>
  <c r="AM29" i="24"/>
  <c r="AL29" i="26"/>
  <c r="AM34" i="24"/>
  <c r="AL34" i="26"/>
  <c r="AM50" i="24"/>
  <c r="AL50" i="26"/>
  <c r="AM40" i="24"/>
  <c r="AL40" i="26"/>
  <c r="AM36" i="24"/>
  <c r="AL36" i="26"/>
  <c r="AM68" i="24"/>
  <c r="AL68" i="26"/>
  <c r="AM78" i="24"/>
  <c r="AL78" i="26"/>
  <c r="AM99" i="24"/>
  <c r="AL99" i="26"/>
  <c r="AM85" i="24"/>
  <c r="AL85" i="26"/>
  <c r="AM100" i="24"/>
  <c r="AL100" i="26"/>
  <c r="AM76" i="24"/>
  <c r="AL76" i="26"/>
  <c r="AM97" i="24"/>
  <c r="AL97" i="26"/>
  <c r="AM84" i="24"/>
  <c r="AL84" i="26"/>
  <c r="AM43" i="24"/>
  <c r="AL43" i="26"/>
  <c r="AM63" i="24"/>
  <c r="AL63" i="26"/>
  <c r="AM33" i="24"/>
  <c r="AL33" i="26"/>
  <c r="AM59" i="24"/>
  <c r="AL59" i="26"/>
  <c r="AM26" i="24"/>
  <c r="AL26" i="26"/>
  <c r="AM55" i="24"/>
  <c r="AL55" i="26"/>
  <c r="AM47" i="24"/>
  <c r="AL47" i="26"/>
  <c r="AM23" i="24"/>
  <c r="AL23" i="26"/>
  <c r="AM88" i="25"/>
  <c r="AL88" i="27"/>
  <c r="AM103" i="25"/>
  <c r="AL103" i="27"/>
  <c r="AM87" i="25"/>
  <c r="AL87" i="27"/>
  <c r="AL96" i="26"/>
  <c r="AM96" i="24"/>
  <c r="AL74" i="26"/>
  <c r="AM74" i="24"/>
  <c r="AL95" i="26"/>
  <c r="AL95" i="28" s="1"/>
  <c r="AM95" i="24"/>
  <c r="AL83" i="26"/>
  <c r="AM83" i="24"/>
  <c r="AL94" i="26"/>
  <c r="AM94" i="24"/>
  <c r="AL102" i="26"/>
  <c r="AM102" i="24"/>
  <c r="AL93" i="26"/>
  <c r="AM93" i="24"/>
  <c r="AL81" i="26"/>
  <c r="AM81" i="24"/>
  <c r="AU49" i="45"/>
  <c r="AM79" i="25"/>
  <c r="AL79" i="27"/>
  <c r="AM97" i="25"/>
  <c r="AL97" i="27"/>
  <c r="AM81" i="25"/>
  <c r="AL81" i="27"/>
  <c r="AM94" i="25"/>
  <c r="AL94" i="27"/>
  <c r="AM78" i="25"/>
  <c r="AL78" i="27"/>
  <c r="AJ108" i="33"/>
  <c r="AJ107"/>
  <c r="AJ20" i="38"/>
  <c r="AJ41" s="1"/>
  <c r="AJ105" i="33"/>
  <c r="AI30" i="38"/>
  <c r="AI21"/>
  <c r="AM100" i="25"/>
  <c r="AL100" i="27"/>
  <c r="AM84" i="25"/>
  <c r="AL84" i="27"/>
  <c r="AM99" i="25"/>
  <c r="AL99" i="27"/>
  <c r="AM83" i="25"/>
  <c r="AL83" i="27"/>
  <c r="AM101" i="25"/>
  <c r="AL101" i="27"/>
  <c r="AM85" i="25"/>
  <c r="AL85" i="27"/>
  <c r="AM98" i="25"/>
  <c r="AL98" i="27"/>
  <c r="AM82" i="25"/>
  <c r="AL82" i="27"/>
  <c r="AM48" i="24"/>
  <c r="AL48" i="26"/>
  <c r="AM25" i="24"/>
  <c r="AL25" i="26"/>
  <c r="AM57" i="24"/>
  <c r="AL57" i="26"/>
  <c r="AM54" i="24"/>
  <c r="AL54" i="26"/>
  <c r="AM64" i="24"/>
  <c r="AL64" i="26"/>
  <c r="AM72" i="25"/>
  <c r="AL72" i="27"/>
  <c r="AL72" i="33" s="1"/>
  <c r="AL72" i="36" s="1"/>
  <c r="AM89" i="25"/>
  <c r="AL89" i="27"/>
  <c r="AM102" i="25"/>
  <c r="AL102" i="27"/>
  <c r="AM86" i="25"/>
  <c r="AL86" i="27"/>
  <c r="AM98" i="24"/>
  <c r="AL98" i="26"/>
  <c r="AM79" i="24"/>
  <c r="AL79" i="26"/>
  <c r="AM92" i="24"/>
  <c r="AL92" i="26"/>
  <c r="AM77" i="24"/>
  <c r="AL77" i="26"/>
  <c r="AM49" i="24"/>
  <c r="AL49" i="26"/>
  <c r="AM53" i="24"/>
  <c r="AL53" i="26"/>
  <c r="AM70" i="24"/>
  <c r="AL70" i="26"/>
  <c r="AM58" i="24"/>
  <c r="AL58" i="26"/>
  <c r="AM41" i="24"/>
  <c r="AL41" i="26"/>
  <c r="AM56" i="24"/>
  <c r="AL56" i="26"/>
  <c r="AU48" i="45"/>
  <c r="AU207" i="44"/>
  <c r="AR27" i="30"/>
  <c r="AR47"/>
  <c r="AR35"/>
  <c r="AR67"/>
  <c r="AR22"/>
  <c r="AR37"/>
  <c r="AR70"/>
  <c r="AR50"/>
  <c r="AR25"/>
  <c r="AR23"/>
  <c r="AR66"/>
  <c r="AR19"/>
  <c r="AR34"/>
  <c r="AR49"/>
  <c r="AR73"/>
  <c r="AP98"/>
  <c r="AO94"/>
  <c r="AR26"/>
  <c r="AR60"/>
  <c r="AR57"/>
  <c r="AR52"/>
  <c r="AR64"/>
  <c r="AR48"/>
  <c r="AR40"/>
  <c r="AR20"/>
  <c r="AR36"/>
  <c r="AR58"/>
  <c r="AR24"/>
  <c r="AR39"/>
  <c r="AR51"/>
  <c r="AR68"/>
  <c r="AM22" i="24"/>
  <c r="AL22" i="26"/>
  <c r="AT98" i="31"/>
  <c r="AL72" i="26"/>
  <c r="AM72" i="24"/>
  <c r="AS87" i="31"/>
  <c r="AP76"/>
  <c r="AJ18" i="35"/>
  <c r="AJ18" i="34"/>
  <c r="AJ19" i="38"/>
  <c r="AJ40" s="1"/>
  <c r="AJ105" i="32"/>
  <c r="AM19" i="24"/>
  <c r="AL19" i="26"/>
  <c r="AM21" i="24"/>
  <c r="AL21" i="26"/>
  <c r="AJ90" i="35"/>
  <c r="AJ90" i="34"/>
  <c r="AK90" i="28"/>
  <c r="AK90" i="32"/>
  <c r="AK90" i="35" s="1"/>
  <c r="AK88" i="28"/>
  <c r="AK88" i="32"/>
  <c r="AK62"/>
  <c r="AK62" i="34" s="1"/>
  <c r="AK62" i="28"/>
  <c r="AK62" i="35"/>
  <c r="AK62" i="37" s="1"/>
  <c r="AK31" i="32"/>
  <c r="AK31" i="34" s="1"/>
  <c r="AK31" i="28"/>
  <c r="AK31" i="35"/>
  <c r="AK31" i="37" s="1"/>
  <c r="AK44" i="32"/>
  <c r="AK44" i="34" s="1"/>
  <c r="AK44" i="28"/>
  <c r="AK44" i="35"/>
  <c r="AK44" i="37" s="1"/>
  <c r="AK71" i="32"/>
  <c r="AK71" i="34" s="1"/>
  <c r="AK71" i="28"/>
  <c r="AK71" i="35"/>
  <c r="AK71" i="37" s="1"/>
  <c r="AG68" i="45"/>
  <c r="AG219" i="44"/>
  <c r="AJ24" i="35"/>
  <c r="AJ24" i="37" s="1"/>
  <c r="AJ87" i="35"/>
  <c r="AJ87" i="37" s="1"/>
  <c r="AJ26" i="35"/>
  <c r="AJ26" i="37" s="1"/>
  <c r="AJ34" i="35"/>
  <c r="AJ34" i="37" s="1"/>
  <c r="AJ68" i="35"/>
  <c r="AJ78"/>
  <c r="AJ78" i="37" s="1"/>
  <c r="AJ97" i="34"/>
  <c r="AJ97" i="35"/>
  <c r="AJ97" i="37" s="1"/>
  <c r="AJ43" i="35"/>
  <c r="AJ63"/>
  <c r="AJ63" i="37" s="1"/>
  <c r="AJ33" i="35"/>
  <c r="AJ33" i="37" s="1"/>
  <c r="AJ59" i="35"/>
  <c r="AJ59" i="37" s="1"/>
  <c r="AJ47" i="35"/>
  <c r="AJ47" i="37" s="1"/>
  <c r="AJ23" i="35"/>
  <c r="AJ23" i="37" s="1"/>
  <c r="AJ103" i="36"/>
  <c r="AJ103" i="37" s="1"/>
  <c r="AJ96" i="35"/>
  <c r="AJ102"/>
  <c r="AJ102" i="37" s="1"/>
  <c r="AJ81" i="36"/>
  <c r="AJ81" i="37" s="1"/>
  <c r="AI105" i="34"/>
  <c r="AJ98" i="36"/>
  <c r="AJ98" i="37" s="1"/>
  <c r="AJ54" i="35"/>
  <c r="AJ54" i="37" s="1"/>
  <c r="AJ64" i="35"/>
  <c r="AJ79" i="34"/>
  <c r="AJ70" i="35"/>
  <c r="AJ70" i="37" s="1"/>
  <c r="AJ72" i="34"/>
  <c r="AI18" i="38"/>
  <c r="AJ91" i="36"/>
  <c r="AJ91" i="37" s="1"/>
  <c r="AJ22" i="34"/>
  <c r="AJ73"/>
  <c r="AJ55"/>
  <c r="AJ50"/>
  <c r="AJ36"/>
  <c r="AJ20"/>
  <c r="AJ27" i="36"/>
  <c r="AJ27" i="37" s="1"/>
  <c r="AJ31" i="36"/>
  <c r="AJ31" i="37" s="1"/>
  <c r="AJ61" i="36"/>
  <c r="AJ61" i="37" s="1"/>
  <c r="AJ69" i="34"/>
  <c r="AJ29"/>
  <c r="AJ52"/>
  <c r="AJ52" i="35"/>
  <c r="AJ66" i="34"/>
  <c r="AJ66" i="35"/>
  <c r="AJ38" i="34"/>
  <c r="AJ38" i="35"/>
  <c r="AJ60" i="34"/>
  <c r="AJ60" i="35"/>
  <c r="AJ65" i="34"/>
  <c r="AJ65" i="35"/>
  <c r="AJ89" i="34"/>
  <c r="AJ89" i="35"/>
  <c r="AJ89" i="37" s="1"/>
  <c r="AJ46" i="34"/>
  <c r="AJ46" i="35"/>
  <c r="AJ46" i="37" s="1"/>
  <c r="AJ67" i="34"/>
  <c r="AJ67" i="35"/>
  <c r="AJ19" i="34"/>
  <c r="AI105" i="36"/>
  <c r="AI105" i="35"/>
  <c r="AI16" i="38"/>
  <c r="AI37" s="1"/>
  <c r="AK92" i="33"/>
  <c r="AK92" i="36" s="1"/>
  <c r="AK91" i="33"/>
  <c r="AK91" i="36" s="1"/>
  <c r="AK77" i="33"/>
  <c r="AK77" i="36" s="1"/>
  <c r="AK80" i="33"/>
  <c r="AK80" i="34" s="1"/>
  <c r="AJ112" i="32"/>
  <c r="AJ30" i="34"/>
  <c r="AJ84" i="35"/>
  <c r="AJ84" i="37" s="1"/>
  <c r="AJ84" i="34"/>
  <c r="AO87" i="30"/>
  <c r="AM75"/>
  <c r="AN75" s="1"/>
  <c r="AL75" i="32"/>
  <c r="AK47" i="33"/>
  <c r="AK47" i="36" s="1"/>
  <c r="AK37" i="33"/>
  <c r="AK37" i="34" s="1"/>
  <c r="AK36" i="33"/>
  <c r="AK36" i="36" s="1"/>
  <c r="AK33" i="33"/>
  <c r="AK33" i="36" s="1"/>
  <c r="AK59" i="33"/>
  <c r="AK59" i="36" s="1"/>
  <c r="AK28" i="33"/>
  <c r="AK28" i="36" s="1"/>
  <c r="AK63" i="33"/>
  <c r="AK63" i="36" s="1"/>
  <c r="AK20" i="32"/>
  <c r="AK20" i="28"/>
  <c r="AK26" i="33"/>
  <c r="AK26" i="36" s="1"/>
  <c r="AK21" i="33"/>
  <c r="AK21" i="36" s="1"/>
  <c r="AK53" i="33"/>
  <c r="AK53" i="36" s="1"/>
  <c r="AK38" i="33"/>
  <c r="AK38" i="34" s="1"/>
  <c r="AK30" i="33"/>
  <c r="AG30" s="1"/>
  <c r="AK20"/>
  <c r="AG20" s="1"/>
  <c r="AK48"/>
  <c r="AK48" i="36" s="1"/>
  <c r="AK18" i="33"/>
  <c r="AK14" i="38"/>
  <c r="AK105" i="27"/>
  <c r="AK39" i="32"/>
  <c r="AK39" i="34" s="1"/>
  <c r="AK39" i="28"/>
  <c r="AK39" i="35"/>
  <c r="AK39" i="37" s="1"/>
  <c r="AM43" i="25"/>
  <c r="AL43" i="27"/>
  <c r="AI213" i="44"/>
  <c r="AJ25" i="34"/>
  <c r="AJ110" i="32"/>
  <c r="AJ109"/>
  <c r="AJ92" i="35"/>
  <c r="AJ92" i="34"/>
  <c r="AJ77" i="35"/>
  <c r="AJ77" i="34"/>
  <c r="AM25" i="25"/>
  <c r="AL25" i="27"/>
  <c r="AM70" i="25"/>
  <c r="AL70" i="27"/>
  <c r="AL70" i="33" s="1"/>
  <c r="AL70" i="36" s="1"/>
  <c r="AM46" i="25"/>
  <c r="AL46" i="27"/>
  <c r="AL46" i="33" s="1"/>
  <c r="AL46" i="36" s="1"/>
  <c r="AM57" i="25"/>
  <c r="AL57" i="27"/>
  <c r="AL57" i="33" s="1"/>
  <c r="AL57" i="36" s="1"/>
  <c r="AM69" i="25"/>
  <c r="AL69" i="27"/>
  <c r="AL69" i="33" s="1"/>
  <c r="AL69" i="36" s="1"/>
  <c r="AM29" i="25"/>
  <c r="AL29" i="27"/>
  <c r="AL29" i="33" s="1"/>
  <c r="AL29" i="36" s="1"/>
  <c r="AM58" i="25"/>
  <c r="AL58" i="27"/>
  <c r="AL58" i="33" s="1"/>
  <c r="AL58" i="36" s="1"/>
  <c r="AN42" i="38"/>
  <c r="AM43"/>
  <c r="AM37" i="24"/>
  <c r="AL37" i="26"/>
  <c r="AP91" i="31"/>
  <c r="AR73"/>
  <c r="AR57"/>
  <c r="AR70"/>
  <c r="AR35"/>
  <c r="AR21"/>
  <c r="AR27"/>
  <c r="AR55"/>
  <c r="AQ77"/>
  <c r="AR77" s="1"/>
  <c r="AQ90"/>
  <c r="AR90" s="1"/>
  <c r="AQ79"/>
  <c r="AR79" s="1"/>
  <c r="AQ75"/>
  <c r="AR75" s="1"/>
  <c r="AR41"/>
  <c r="AR54"/>
  <c r="AR24"/>
  <c r="AR28"/>
  <c r="AR48"/>
  <c r="AR49"/>
  <c r="AR44"/>
  <c r="AP85"/>
  <c r="AR72"/>
  <c r="AR47"/>
  <c r="AR50"/>
  <c r="AR25"/>
  <c r="AR52"/>
  <c r="AR26"/>
  <c r="AR29"/>
  <c r="AQ93"/>
  <c r="AO81"/>
  <c r="AR18"/>
  <c r="AR46"/>
  <c r="AR58"/>
  <c r="AR31"/>
  <c r="AR33"/>
  <c r="AR53"/>
  <c r="AR59"/>
  <c r="AR68"/>
  <c r="AR72" i="30"/>
  <c r="AR38"/>
  <c r="AR53"/>
  <c r="AR69"/>
  <c r="AR65"/>
  <c r="AR43"/>
  <c r="AR30"/>
  <c r="AR21"/>
  <c r="AR46"/>
  <c r="AR63"/>
  <c r="AR29"/>
  <c r="AR41"/>
  <c r="AR56"/>
  <c r="AR71"/>
  <c r="AO96"/>
  <c r="AO82"/>
  <c r="AP78"/>
  <c r="AR62"/>
  <c r="AR33"/>
  <c r="AR32"/>
  <c r="AR59"/>
  <c r="AR55"/>
  <c r="AR28"/>
  <c r="AR45"/>
  <c r="AR42"/>
  <c r="AR54"/>
  <c r="AR18"/>
  <c r="AR31"/>
  <c r="AR44"/>
  <c r="AR61"/>
  <c r="AM52" i="24"/>
  <c r="AL52" i="26"/>
  <c r="AM45" i="24"/>
  <c r="AL45" i="26"/>
  <c r="AM66" i="24"/>
  <c r="AL66" i="26"/>
  <c r="AM51" i="24"/>
  <c r="AL51" i="26"/>
  <c r="AM38" i="24"/>
  <c r="AL38" i="26"/>
  <c r="AM42" i="24"/>
  <c r="AL42" i="26"/>
  <c r="AM60" i="24"/>
  <c r="AL60" i="26"/>
  <c r="AM35" i="24"/>
  <c r="AL35" i="26"/>
  <c r="AM65" i="24"/>
  <c r="AL65" i="26"/>
  <c r="AM61" i="24"/>
  <c r="AL61" i="26"/>
  <c r="AM18" i="24"/>
  <c r="AL18" i="26"/>
  <c r="AJ107" i="32"/>
  <c r="AJ108"/>
  <c r="AJ21" i="34"/>
  <c r="AK91" i="28"/>
  <c r="AK91" i="32"/>
  <c r="AK91" i="35" s="1"/>
  <c r="AK89" i="28"/>
  <c r="AK89" i="32"/>
  <c r="AK89" i="35" s="1"/>
  <c r="AK46" i="32"/>
  <c r="AK46" i="35" s="1"/>
  <c r="AK46" i="28"/>
  <c r="AK67" i="32"/>
  <c r="AK67" i="34" s="1"/>
  <c r="AK67" i="28"/>
  <c r="AK67" i="35"/>
  <c r="AK67" i="37" s="1"/>
  <c r="AK27" i="32"/>
  <c r="AK27" i="34" s="1"/>
  <c r="AK27" i="28"/>
  <c r="AK27" i="35"/>
  <c r="AK27" i="37" s="1"/>
  <c r="BH2" i="21"/>
  <c r="BG2" i="11"/>
  <c r="BG2" i="9"/>
  <c r="AN96" i="31"/>
  <c r="AO97" i="30"/>
  <c r="AK24" i="32"/>
  <c r="AK24" i="28"/>
  <c r="AK82"/>
  <c r="AK82" i="32"/>
  <c r="AK82" i="35" s="1"/>
  <c r="AK103" i="28"/>
  <c r="AK103" i="35"/>
  <c r="AK87" i="28"/>
  <c r="AK87" i="32"/>
  <c r="AK87" i="35" s="1"/>
  <c r="AK75" i="28"/>
  <c r="AK75" i="35"/>
  <c r="AK80" i="28"/>
  <c r="AK80" i="35"/>
  <c r="AK101" i="28"/>
  <c r="AK101" i="32"/>
  <c r="AK101" i="35" s="1"/>
  <c r="AK86" i="28"/>
  <c r="AK86" i="35"/>
  <c r="AK86" i="32"/>
  <c r="AK86" i="34" s="1"/>
  <c r="AK69" i="32"/>
  <c r="AK69" i="35" s="1"/>
  <c r="AK69" i="28"/>
  <c r="AK28" i="32"/>
  <c r="AK28" i="28"/>
  <c r="AK28" i="35"/>
  <c r="AK73" i="32"/>
  <c r="AK73" i="34" s="1"/>
  <c r="AK73" i="28"/>
  <c r="AK73" i="35"/>
  <c r="AK73" i="37" s="1"/>
  <c r="AK30" i="32"/>
  <c r="AK30" i="28"/>
  <c r="AK30" i="35"/>
  <c r="AK32" i="32"/>
  <c r="AK32" i="28"/>
  <c r="AK29" i="32"/>
  <c r="AK29" i="34" s="1"/>
  <c r="AK29" i="28"/>
  <c r="AK29" i="35"/>
  <c r="AK29" i="37" s="1"/>
  <c r="AK34" i="32"/>
  <c r="AK34" i="34" s="1"/>
  <c r="AK34" i="28"/>
  <c r="AK34" i="35"/>
  <c r="AK34" i="37" s="1"/>
  <c r="AK50" i="32"/>
  <c r="AK50" i="34" s="1"/>
  <c r="AK50" i="28"/>
  <c r="AK50" i="35"/>
  <c r="AK50" i="37" s="1"/>
  <c r="AK40" i="32"/>
  <c r="AK40" i="34" s="1"/>
  <c r="AK40" i="28"/>
  <c r="AK40" i="35"/>
  <c r="AK40" i="37" s="1"/>
  <c r="AK36" i="32"/>
  <c r="AK36" i="35" s="1"/>
  <c r="AK36" i="28"/>
  <c r="AK68" i="32"/>
  <c r="AK68" i="34" s="1"/>
  <c r="AK68" i="28"/>
  <c r="AK68" i="35"/>
  <c r="AK68" i="37" s="1"/>
  <c r="AO94" i="31"/>
  <c r="AP94" s="1"/>
  <c r="AK78" i="28"/>
  <c r="AK78" i="32"/>
  <c r="AK99" i="28"/>
  <c r="AK99" i="32"/>
  <c r="AK99" i="35" s="1"/>
  <c r="AK85" i="28"/>
  <c r="AK85" i="32"/>
  <c r="AK85" i="35" s="1"/>
  <c r="AK100" i="28"/>
  <c r="AK100" i="32"/>
  <c r="AK100" i="35" s="1"/>
  <c r="AK76" i="28"/>
  <c r="AK76" i="32"/>
  <c r="AK76" i="35" s="1"/>
  <c r="AK97" i="28"/>
  <c r="AK97" i="32"/>
  <c r="AK97" i="35" s="1"/>
  <c r="AK84" i="28"/>
  <c r="AK84" i="32"/>
  <c r="AK84" i="35" s="1"/>
  <c r="AK43" i="32"/>
  <c r="AK43" i="35" s="1"/>
  <c r="AK43" i="28"/>
  <c r="AK63" i="32"/>
  <c r="AK63" i="35" s="1"/>
  <c r="AK63" i="28"/>
  <c r="AK33" i="32"/>
  <c r="AK33" i="35" s="1"/>
  <c r="AK33" i="28"/>
  <c r="AK59" i="32"/>
  <c r="AK59" i="35" s="1"/>
  <c r="AK59" i="28"/>
  <c r="AK26" i="32"/>
  <c r="AK26" i="35" s="1"/>
  <c r="AK26" i="28"/>
  <c r="AK55" i="32"/>
  <c r="AK55" i="28"/>
  <c r="AK47" i="32"/>
  <c r="AK47" i="35" s="1"/>
  <c r="AK47" i="28"/>
  <c r="AK23" i="32"/>
  <c r="AK23" i="28"/>
  <c r="AK88" i="33"/>
  <c r="AK88" i="36" s="1"/>
  <c r="AK103" i="33"/>
  <c r="AK103" i="34" s="1"/>
  <c r="AK87" i="33"/>
  <c r="AK87" i="34" s="1"/>
  <c r="AK96" i="28"/>
  <c r="AK96" i="32"/>
  <c r="AK96" i="34" s="1"/>
  <c r="AK74" i="28"/>
  <c r="AK74" i="32"/>
  <c r="AK74" i="35" s="1"/>
  <c r="AK95" i="28"/>
  <c r="AK95" i="35"/>
  <c r="AK83" i="28"/>
  <c r="AK83" i="32"/>
  <c r="AK83" i="35" s="1"/>
  <c r="AK94" i="28"/>
  <c r="AK94" i="32"/>
  <c r="AK94" i="35" s="1"/>
  <c r="AK102" i="28"/>
  <c r="AK102" i="32"/>
  <c r="AK102" i="35" s="1"/>
  <c r="AK93" i="28"/>
  <c r="AK93" i="32"/>
  <c r="AK93" i="35" s="1"/>
  <c r="AK81" i="28"/>
  <c r="AK81" i="35"/>
  <c r="AN86" i="31"/>
  <c r="AM37" i="41"/>
  <c r="AL36"/>
  <c r="AV10" i="40"/>
  <c r="AW11"/>
  <c r="AK79" i="33"/>
  <c r="AK79" i="36" s="1"/>
  <c r="AK97" i="33"/>
  <c r="AK97" i="34" s="1"/>
  <c r="AK81" i="33"/>
  <c r="AK81" i="34" s="1"/>
  <c r="AK94" i="33"/>
  <c r="AK94" i="34" s="1"/>
  <c r="AK78" i="33"/>
  <c r="AK78" i="36" s="1"/>
  <c r="AJ112" i="33"/>
  <c r="AJ111"/>
  <c r="AJ18" i="37"/>
  <c r="AJ105" i="36"/>
  <c r="AJ17" i="38"/>
  <c r="AJ38" s="1"/>
  <c r="AJ32"/>
  <c r="AJ23"/>
  <c r="AJ35" s="1"/>
  <c r="AH236" i="44"/>
  <c r="AH233" s="1"/>
  <c r="AH69" i="45"/>
  <c r="AK100" i="36"/>
  <c r="AK100" i="33"/>
  <c r="AK84" i="36"/>
  <c r="AK84" i="33"/>
  <c r="AK99" i="36"/>
  <c r="AK99" i="33"/>
  <c r="AK83" i="36"/>
  <c r="AK83" i="33"/>
  <c r="AK83" i="34" s="1"/>
  <c r="AK101" i="36"/>
  <c r="AK101" i="33"/>
  <c r="AK101" i="34" s="1"/>
  <c r="AK85" i="36"/>
  <c r="AK85" i="33"/>
  <c r="AK85" i="34" s="1"/>
  <c r="AK98" i="36"/>
  <c r="AK98" i="33"/>
  <c r="AK82" i="36"/>
  <c r="AK82" i="33"/>
  <c r="AK82" i="34" s="1"/>
  <c r="AK48" i="32"/>
  <c r="AK48" i="35" s="1"/>
  <c r="AK48" i="28"/>
  <c r="AK25" i="32"/>
  <c r="AK25" i="28"/>
  <c r="AK25" i="35"/>
  <c r="AK57" i="32"/>
  <c r="AK57" i="28"/>
  <c r="AK54" i="32"/>
  <c r="AK54" i="28"/>
  <c r="AK64" i="32"/>
  <c r="AK64" i="28"/>
  <c r="AK89" i="33"/>
  <c r="AK89" i="34" s="1"/>
  <c r="AK102" i="33"/>
  <c r="AK102" i="34" s="1"/>
  <c r="AK98" i="28"/>
  <c r="AK98" i="32"/>
  <c r="AK98" i="35" s="1"/>
  <c r="AK79" i="28"/>
  <c r="AK79" i="32"/>
  <c r="AK79" i="35" s="1"/>
  <c r="AK92" i="28"/>
  <c r="AK92" i="32"/>
  <c r="AK92" i="35" s="1"/>
  <c r="AK77" i="28"/>
  <c r="AK77" i="32"/>
  <c r="AK77" i="35" s="1"/>
  <c r="AK49" i="32"/>
  <c r="AK49" i="34" s="1"/>
  <c r="AK49" i="28"/>
  <c r="AK49" i="35"/>
  <c r="AK49" i="37" s="1"/>
  <c r="AK53" i="32"/>
  <c r="AK53" i="35" s="1"/>
  <c r="AK53" i="28"/>
  <c r="AK70" i="32"/>
  <c r="AK70" i="34" s="1"/>
  <c r="AK70" i="28"/>
  <c r="AK70" i="35"/>
  <c r="AK70" i="37" s="1"/>
  <c r="AK58" i="32"/>
  <c r="AK58" i="34" s="1"/>
  <c r="AK58" i="28"/>
  <c r="AK58" i="35"/>
  <c r="AK58" i="37" s="1"/>
  <c r="AK41" i="32"/>
  <c r="AK41" i="34" s="1"/>
  <c r="AK41" i="28"/>
  <c r="AK41" i="35"/>
  <c r="AK41" i="37" s="1"/>
  <c r="AK56" i="32"/>
  <c r="AK56" i="34" s="1"/>
  <c r="AK56" i="28"/>
  <c r="AK56" i="35"/>
  <c r="AK56" i="37" s="1"/>
  <c r="AJ109" i="33"/>
  <c r="AJ110"/>
  <c r="AT11" i="45"/>
  <c r="AK22" i="32"/>
  <c r="AK22" i="34" s="1"/>
  <c r="AK22" i="28"/>
  <c r="AK22" i="35"/>
  <c r="AK22" i="37" s="1"/>
  <c r="AN84" i="30"/>
  <c r="AK72" i="28"/>
  <c r="AK72" i="32"/>
  <c r="AK72" i="34" s="1"/>
  <c r="AP100" i="31"/>
  <c r="AP84"/>
  <c r="AR62"/>
  <c r="AR37"/>
  <c r="AR40"/>
  <c r="AR20"/>
  <c r="AR42"/>
  <c r="AR64"/>
  <c r="AR60"/>
  <c r="AQ83"/>
  <c r="AR83" s="1"/>
  <c r="AO95"/>
  <c r="AP95" s="1"/>
  <c r="AR19"/>
  <c r="AR56"/>
  <c r="AR63"/>
  <c r="AR36"/>
  <c r="AR38"/>
  <c r="AR66"/>
  <c r="AR71"/>
  <c r="AR67"/>
  <c r="AR22"/>
  <c r="AR30"/>
  <c r="AO78"/>
  <c r="AR32"/>
  <c r="AR65"/>
  <c r="AR45"/>
  <c r="AO97"/>
  <c r="AP92"/>
  <c r="AR23"/>
  <c r="AR61"/>
  <c r="AR69"/>
  <c r="AR51"/>
  <c r="AR43"/>
  <c r="AR39"/>
  <c r="AR34"/>
  <c r="AJ105" i="28"/>
  <c r="AJ12" i="38"/>
  <c r="AJ48" s="1"/>
  <c r="AJ31"/>
  <c r="AJ22"/>
  <c r="AJ34" s="1"/>
  <c r="AQ101" i="31"/>
  <c r="AQ88"/>
  <c r="AK19" i="32"/>
  <c r="AK19" i="34" s="1"/>
  <c r="AK19" i="28"/>
  <c r="AK19" i="35"/>
  <c r="AK19" i="37" s="1"/>
  <c r="AN103" i="31"/>
  <c r="AO82"/>
  <c r="AP82" s="1"/>
  <c r="AK21" i="32"/>
  <c r="AK21" i="28"/>
  <c r="AK21" i="35"/>
  <c r="AM90" i="24"/>
  <c r="AL90" i="26"/>
  <c r="AM88" i="24"/>
  <c r="AL88" i="26"/>
  <c r="AM62" i="24"/>
  <c r="AL62" i="26"/>
  <c r="AM31" i="24"/>
  <c r="AL31" i="26"/>
  <c r="AM44" i="24"/>
  <c r="AL44" i="26"/>
  <c r="AM71" i="24"/>
  <c r="AL71" i="26"/>
  <c r="AK96" i="36"/>
  <c r="AJ86" i="35"/>
  <c r="AJ86" i="37" s="1"/>
  <c r="AJ28" i="35"/>
  <c r="AJ28" i="37" s="1"/>
  <c r="AJ94"/>
  <c r="AJ99"/>
  <c r="AJ83"/>
  <c r="AJ25" i="35"/>
  <c r="AJ25" i="37" s="1"/>
  <c r="AJ49" i="35"/>
  <c r="AJ49" i="37" s="1"/>
  <c r="AJ41" i="35"/>
  <c r="AJ41" i="37" s="1"/>
  <c r="AJ96"/>
  <c r="AJ92"/>
  <c r="AJ76"/>
  <c r="AJ93"/>
  <c r="AJ77"/>
  <c r="AJ90"/>
  <c r="AJ74"/>
  <c r="AJ80"/>
  <c r="AJ22"/>
  <c r="AJ73"/>
  <c r="AJ52"/>
  <c r="AJ55"/>
  <c r="AJ50"/>
  <c r="AJ36"/>
  <c r="AJ60"/>
  <c r="AJ42"/>
  <c r="AJ21"/>
  <c r="AJ40"/>
  <c r="AJ53" i="34"/>
  <c r="AJ38" i="37"/>
  <c r="AJ64"/>
  <c r="AJ56" i="34"/>
  <c r="AJ65" i="37"/>
  <c r="AJ32"/>
  <c r="AJ68"/>
  <c r="AJ67"/>
  <c r="AJ66"/>
  <c r="AJ48" i="34"/>
  <c r="AJ51" i="37"/>
  <c r="AJ39" i="34"/>
  <c r="AJ39" i="35"/>
  <c r="AJ39" i="37" s="1"/>
  <c r="AJ43"/>
  <c r="AK86" i="36"/>
  <c r="AK86" i="37" s="1"/>
  <c r="AJ69"/>
  <c r="AJ29"/>
  <c r="AJ58"/>
  <c r="AJ37" i="34"/>
  <c r="AJ37" i="35"/>
  <c r="AJ37" i="37" s="1"/>
  <c r="AJ45" i="34"/>
  <c r="AJ45" i="35"/>
  <c r="AJ45" i="37" s="1"/>
  <c r="AJ51" i="34"/>
  <c r="AJ42"/>
  <c r="AJ35"/>
  <c r="AJ35" i="35"/>
  <c r="AJ35" i="37" s="1"/>
  <c r="AJ88" i="34"/>
  <c r="AJ88" i="35"/>
  <c r="AJ88" i="37" s="1"/>
  <c r="AJ62" i="34"/>
  <c r="AJ62" i="35"/>
  <c r="AJ62" i="37" s="1"/>
  <c r="AJ44" i="35"/>
  <c r="AJ44" i="37" s="1"/>
  <c r="AJ71" i="34"/>
  <c r="AJ71" i="35"/>
  <c r="AJ71" i="37" s="1"/>
  <c r="AI17" i="38"/>
  <c r="AI38" s="1"/>
  <c r="AU208" i="44" l="1"/>
  <c r="AU209" s="1"/>
  <c r="AU9" i="52"/>
  <c r="AU18" s="1"/>
  <c r="AK83" i="37"/>
  <c r="AK28"/>
  <c r="AK30" i="36"/>
  <c r="AK30" i="37" s="1"/>
  <c r="AK38" i="36"/>
  <c r="AK38" i="37" s="1"/>
  <c r="AK37" i="36"/>
  <c r="AK37" i="37" s="1"/>
  <c r="AK20" i="36"/>
  <c r="AI230" i="44"/>
  <c r="AJ52"/>
  <c r="AJ52" i="50"/>
  <c r="AJ52" i="48"/>
  <c r="AJ54" i="44"/>
  <c r="AJ54" i="50"/>
  <c r="AJ54" i="48"/>
  <c r="AJ43" i="44"/>
  <c r="AJ43" i="50"/>
  <c r="AJ43" i="48"/>
  <c r="AJ45" i="44"/>
  <c r="AJ45" i="50"/>
  <c r="AJ45" i="48"/>
  <c r="AJ48" i="44"/>
  <c r="AJ231" s="1"/>
  <c r="AJ237" s="1"/>
  <c r="AJ48" i="50"/>
  <c r="AJ231" s="1"/>
  <c r="AJ48" i="48"/>
  <c r="AJ231" s="1"/>
  <c r="AJ50" i="44"/>
  <c r="AJ50" i="50"/>
  <c r="AJ50" i="48"/>
  <c r="AJ47" i="44"/>
  <c r="AJ47" i="50"/>
  <c r="AJ47" i="48"/>
  <c r="AH216"/>
  <c r="AH224"/>
  <c r="AH225" s="1"/>
  <c r="AH226" s="1"/>
  <c r="AH123" i="45" s="1"/>
  <c r="AM36" i="51"/>
  <c r="AN37"/>
  <c r="AM28"/>
  <c r="AM27" s="1"/>
  <c r="AM33" s="1"/>
  <c r="AN29"/>
  <c r="AH216" i="50"/>
  <c r="AH224"/>
  <c r="AH225" s="1"/>
  <c r="AH226" s="1"/>
  <c r="AH192" i="45" s="1"/>
  <c r="AI213" i="48"/>
  <c r="AI220"/>
  <c r="AI219" s="1"/>
  <c r="AI230"/>
  <c r="AI237"/>
  <c r="AI236" s="1"/>
  <c r="AK79" i="37"/>
  <c r="AL81" i="28"/>
  <c r="AL103"/>
  <c r="AH233" i="48"/>
  <c r="AH233" i="50"/>
  <c r="AJ53" i="44"/>
  <c r="AJ53" i="50"/>
  <c r="AJ53" i="48"/>
  <c r="AJ55" i="44"/>
  <c r="AJ232" s="1"/>
  <c r="AJ55" i="50"/>
  <c r="AJ232" s="1"/>
  <c r="AJ238" s="1"/>
  <c r="AJ55" i="48"/>
  <c r="AJ232" s="1"/>
  <c r="AJ238" s="1"/>
  <c r="AJ44" i="44"/>
  <c r="AJ214" s="1"/>
  <c r="AJ44" i="50"/>
  <c r="AJ214" s="1"/>
  <c r="AJ44" i="48"/>
  <c r="AJ214" s="1"/>
  <c r="AJ46" i="44"/>
  <c r="AJ46" i="50"/>
  <c r="AJ46" i="48"/>
  <c r="AJ51" i="44"/>
  <c r="AJ215" s="1"/>
  <c r="AJ221" s="1"/>
  <c r="AJ77" i="45" s="1"/>
  <c r="AJ51" i="50"/>
  <c r="AJ215" s="1"/>
  <c r="AJ221" s="1"/>
  <c r="AJ51" i="48"/>
  <c r="AJ215" s="1"/>
  <c r="AJ221" s="1"/>
  <c r="AN37" i="49"/>
  <c r="AM36"/>
  <c r="AN29"/>
  <c r="AM28"/>
  <c r="AM27" s="1"/>
  <c r="AM33" s="1"/>
  <c r="AI213" i="50"/>
  <c r="AI220"/>
  <c r="AI219" s="1"/>
  <c r="AI230"/>
  <c r="AI237"/>
  <c r="AI236" s="1"/>
  <c r="AK96" i="35"/>
  <c r="AK96" i="37" s="1"/>
  <c r="AK91"/>
  <c r="AK90"/>
  <c r="AU160" i="45"/>
  <c r="AU229"/>
  <c r="AU207" i="48"/>
  <c r="AU208" s="1"/>
  <c r="AU209" s="1"/>
  <c r="AU159" i="45"/>
  <c r="AU228"/>
  <c r="AU191"/>
  <c r="AW56" i="50"/>
  <c r="AV206"/>
  <c r="AV207" s="1"/>
  <c r="AV208" s="1"/>
  <c r="AV209" s="1"/>
  <c r="AV170"/>
  <c r="AV223"/>
  <c r="AV149"/>
  <c r="AV111"/>
  <c r="AV88"/>
  <c r="AV130"/>
  <c r="AV241"/>
  <c r="AV69"/>
  <c r="AT122" i="45"/>
  <c r="AW56" i="48"/>
  <c r="AV88"/>
  <c r="AV170"/>
  <c r="AV206"/>
  <c r="AV130"/>
  <c r="AV111"/>
  <c r="AV241"/>
  <c r="AV223"/>
  <c r="AV149"/>
  <c r="AV69"/>
  <c r="AH23" i="40"/>
  <c r="AH39"/>
  <c r="AW43"/>
  <c r="AX44"/>
  <c r="AW46"/>
  <c r="AV47"/>
  <c r="AX25"/>
  <c r="AH15"/>
  <c r="AH29"/>
  <c r="AH32" s="1"/>
  <c r="AX28"/>
  <c r="AW27"/>
  <c r="AW30"/>
  <c r="AV31"/>
  <c r="AW56" i="44"/>
  <c r="AV69"/>
  <c r="AV206"/>
  <c r="AV207" s="1"/>
  <c r="AV149"/>
  <c r="AV130"/>
  <c r="AV88"/>
  <c r="AV170"/>
  <c r="AV241"/>
  <c r="AV223"/>
  <c r="AV49" i="45" s="1"/>
  <c r="AV111" i="44"/>
  <c r="AJ238"/>
  <c r="AJ78" i="45" s="1"/>
  <c r="AI39" i="38"/>
  <c r="AI50"/>
  <c r="AI33"/>
  <c r="AI51"/>
  <c r="AK77" i="37"/>
  <c r="AK92"/>
  <c r="AK74"/>
  <c r="AK93"/>
  <c r="AK76"/>
  <c r="AM44" i="26"/>
  <c r="AN44" i="24"/>
  <c r="AM31" i="26"/>
  <c r="AN31" i="24"/>
  <c r="AM88" i="26"/>
  <c r="AN88" i="24"/>
  <c r="AM90" i="26"/>
  <c r="AN90" i="24"/>
  <c r="AR88" i="31"/>
  <c r="AS34"/>
  <c r="AS43"/>
  <c r="AS69"/>
  <c r="AS23"/>
  <c r="AP97"/>
  <c r="AS65"/>
  <c r="AS32"/>
  <c r="AS30"/>
  <c r="AS67"/>
  <c r="AS66"/>
  <c r="AS36"/>
  <c r="AS56"/>
  <c r="AS64"/>
  <c r="AL71" i="28"/>
  <c r="AL71" i="32"/>
  <c r="AL71" i="34" s="1"/>
  <c r="AL44" i="28"/>
  <c r="AL44" i="32"/>
  <c r="AL44" i="34" s="1"/>
  <c r="AL31" i="28"/>
  <c r="AL31" i="32"/>
  <c r="AL31" i="34" s="1"/>
  <c r="AL62" i="28"/>
  <c r="AL62" i="32"/>
  <c r="AL62" i="34" s="1"/>
  <c r="AL88" i="32"/>
  <c r="AL88" i="28"/>
  <c r="AL88" i="35"/>
  <c r="AL90" i="28"/>
  <c r="AL90" i="32"/>
  <c r="AL90" i="35" s="1"/>
  <c r="AK108" i="32"/>
  <c r="AK107"/>
  <c r="AK21" i="34"/>
  <c r="AQ82" i="31"/>
  <c r="AR82" s="1"/>
  <c r="AO103"/>
  <c r="AP103" s="1"/>
  <c r="AR101"/>
  <c r="AS101" s="1"/>
  <c r="AT101" s="1"/>
  <c r="AJ21" i="38"/>
  <c r="AJ30"/>
  <c r="AQ95" i="31"/>
  <c r="AR95" s="1"/>
  <c r="AS83"/>
  <c r="AQ84"/>
  <c r="AQ100"/>
  <c r="AK64" i="35"/>
  <c r="AK64" i="37" s="1"/>
  <c r="AK64" i="34"/>
  <c r="AK54" i="35"/>
  <c r="AK54" i="37" s="1"/>
  <c r="AK54" i="34"/>
  <c r="AK57" i="35"/>
  <c r="AK57" i="37" s="1"/>
  <c r="AK57" i="34"/>
  <c r="AN37" i="41"/>
  <c r="AM36"/>
  <c r="AO86" i="31"/>
  <c r="AK23" i="35"/>
  <c r="AK23" i="37" s="1"/>
  <c r="AK23" i="34"/>
  <c r="AK55" i="35"/>
  <c r="AK55" i="37" s="1"/>
  <c r="AK55" i="34"/>
  <c r="AK78" i="35"/>
  <c r="AK78" i="37" s="1"/>
  <c r="AK78" i="34"/>
  <c r="AK32" i="35"/>
  <c r="AK32" i="37" s="1"/>
  <c r="AK32" i="34"/>
  <c r="BI2" i="21"/>
  <c r="BH2" i="9"/>
  <c r="BH2" i="11"/>
  <c r="AL18" i="28"/>
  <c r="AL13" i="38"/>
  <c r="AL105" i="26"/>
  <c r="AL18" i="32"/>
  <c r="AL61" i="28"/>
  <c r="AL61" i="32"/>
  <c r="AL61" i="34" s="1"/>
  <c r="AL65" i="28"/>
  <c r="AL65" i="32"/>
  <c r="AL65" i="34" s="1"/>
  <c r="AL35" i="28"/>
  <c r="AL35" i="32"/>
  <c r="AL35" i="34" s="1"/>
  <c r="AL60" i="28"/>
  <c r="AL60" i="32"/>
  <c r="AL60" i="34" s="1"/>
  <c r="AL42" i="28"/>
  <c r="AL42" i="35"/>
  <c r="AL42" i="37" s="1"/>
  <c r="AL42" i="32"/>
  <c r="AL42" i="34" s="1"/>
  <c r="AL38" i="28"/>
  <c r="AL38" i="32"/>
  <c r="AL38" i="35" s="1"/>
  <c r="AL51" i="28"/>
  <c r="AL51" i="32"/>
  <c r="AL51" i="34" s="1"/>
  <c r="AL66" i="28"/>
  <c r="AL66" i="32"/>
  <c r="AL66" i="34" s="1"/>
  <c r="AL45" i="28"/>
  <c r="AL45" i="32"/>
  <c r="AL45" i="34" s="1"/>
  <c r="AL52" i="28"/>
  <c r="AL52" i="32"/>
  <c r="AL52" i="34" s="1"/>
  <c r="AQ78" i="30"/>
  <c r="AR93" i="31"/>
  <c r="AQ85"/>
  <c r="AS75"/>
  <c r="AS79"/>
  <c r="AS90"/>
  <c r="AS77"/>
  <c r="AQ91"/>
  <c r="AL37" i="28"/>
  <c r="AL37" i="32"/>
  <c r="AL37" i="34" s="1"/>
  <c r="AL25" i="33"/>
  <c r="AL25" i="36" s="1"/>
  <c r="AJ230" i="44"/>
  <c r="AI68" i="45"/>
  <c r="AI219" i="44"/>
  <c r="AM43" i="27"/>
  <c r="AM43" i="33" s="1"/>
  <c r="AM43" i="36" s="1"/>
  <c r="AN43" i="25"/>
  <c r="AK18" i="36"/>
  <c r="AK20" i="38"/>
  <c r="AK41" s="1"/>
  <c r="G41" i="23" s="1"/>
  <c r="AK105" i="33"/>
  <c r="AG20" i="36"/>
  <c r="AG105" i="33"/>
  <c r="AG20" i="38"/>
  <c r="AG41" s="1"/>
  <c r="AG30" i="36"/>
  <c r="AG112" i="33"/>
  <c r="AG110"/>
  <c r="AG111"/>
  <c r="AG109"/>
  <c r="AK107"/>
  <c r="AK108"/>
  <c r="AK20" i="35"/>
  <c r="AK20" i="34"/>
  <c r="AG20" s="1"/>
  <c r="AG20" i="32"/>
  <c r="AK111" i="33"/>
  <c r="AK112"/>
  <c r="AO75" i="30"/>
  <c r="AG216" i="44"/>
  <c r="AG224"/>
  <c r="AG225" s="1"/>
  <c r="AG226" s="1"/>
  <c r="AG12" i="45" s="1"/>
  <c r="AK88" i="35"/>
  <c r="AK88" i="37" s="1"/>
  <c r="AK88" i="34"/>
  <c r="AM21" i="26"/>
  <c r="AN21" i="24"/>
  <c r="AM19" i="26"/>
  <c r="AN19" i="24"/>
  <c r="AJ105" i="35"/>
  <c r="AJ16" i="38"/>
  <c r="AJ37" s="1"/>
  <c r="AQ76" i="31"/>
  <c r="AL72" i="28"/>
  <c r="AL72" i="32"/>
  <c r="AL72" i="34" s="1"/>
  <c r="AU98" i="31"/>
  <c r="AM22" i="26"/>
  <c r="AN22" i="24"/>
  <c r="AS68" i="30"/>
  <c r="AS51"/>
  <c r="AS39"/>
  <c r="AS24"/>
  <c r="AS58"/>
  <c r="AS36"/>
  <c r="AS20"/>
  <c r="AS40"/>
  <c r="AS48"/>
  <c r="AS64"/>
  <c r="AS52"/>
  <c r="AS57"/>
  <c r="AS60"/>
  <c r="AS26"/>
  <c r="AP94"/>
  <c r="AS73"/>
  <c r="AS49"/>
  <c r="AS34"/>
  <c r="AS19"/>
  <c r="AS66"/>
  <c r="AS23"/>
  <c r="AS25"/>
  <c r="AS50"/>
  <c r="AS70"/>
  <c r="AS37"/>
  <c r="AS22"/>
  <c r="AS67"/>
  <c r="AS35"/>
  <c r="AS47"/>
  <c r="AS27"/>
  <c r="AL56" i="28"/>
  <c r="AL56" i="32"/>
  <c r="AL56" i="34" s="1"/>
  <c r="AL41" i="28"/>
  <c r="AL41" i="32"/>
  <c r="AL41" i="34" s="1"/>
  <c r="AL58" i="28"/>
  <c r="AL58" i="35"/>
  <c r="AL58" i="37" s="1"/>
  <c r="AL58" i="32"/>
  <c r="AL58" i="34" s="1"/>
  <c r="AL70" i="28"/>
  <c r="AL70" i="32"/>
  <c r="AL70" i="34" s="1"/>
  <c r="AL53" i="28"/>
  <c r="AL53" i="32"/>
  <c r="AL49" i="28"/>
  <c r="AL49" i="32"/>
  <c r="AL49" i="34" s="1"/>
  <c r="AL77" i="28"/>
  <c r="AL77" i="32"/>
  <c r="AL77" i="35" s="1"/>
  <c r="AL92" i="28"/>
  <c r="AL92" i="32"/>
  <c r="AL79"/>
  <c r="AL79" i="34" s="1"/>
  <c r="AL79" i="28"/>
  <c r="AL98" i="32"/>
  <c r="AL98" i="35" s="1"/>
  <c r="AL98" i="28"/>
  <c r="AL86" i="33"/>
  <c r="AL86" i="36" s="1"/>
  <c r="AL102" i="33"/>
  <c r="AL102" i="36" s="1"/>
  <c r="AL89" i="33"/>
  <c r="AL89" i="36" s="1"/>
  <c r="AL64" i="28"/>
  <c r="AL64" i="32"/>
  <c r="AL64" i="34" s="1"/>
  <c r="AL54" i="28"/>
  <c r="AL54" i="32"/>
  <c r="AL54" i="34" s="1"/>
  <c r="AL57" i="28"/>
  <c r="AL57" i="32"/>
  <c r="AL57" i="34" s="1"/>
  <c r="AL25" i="28"/>
  <c r="AL25" i="32"/>
  <c r="AL25" i="35" s="1"/>
  <c r="AL48" i="28"/>
  <c r="AL48" i="32"/>
  <c r="AL82" i="33"/>
  <c r="AL82" i="36" s="1"/>
  <c r="AL98" i="33"/>
  <c r="AL98" i="36" s="1"/>
  <c r="AL85" i="33"/>
  <c r="AL85" i="36" s="1"/>
  <c r="AL101" i="33"/>
  <c r="AL101" i="36" s="1"/>
  <c r="AL83"/>
  <c r="AL83" i="33"/>
  <c r="AL99"/>
  <c r="AL99" i="36" s="1"/>
  <c r="AL84" i="33"/>
  <c r="AL84" i="36" s="1"/>
  <c r="AL100" i="33"/>
  <c r="AL100" i="36" s="1"/>
  <c r="AL78" i="33"/>
  <c r="AL78" i="36" s="1"/>
  <c r="AL94"/>
  <c r="AL94" i="33"/>
  <c r="AL81"/>
  <c r="AL81" i="36" s="1"/>
  <c r="AL97" i="33"/>
  <c r="AL97" i="36" s="1"/>
  <c r="AL79"/>
  <c r="AL79" i="33"/>
  <c r="AN81" i="24"/>
  <c r="AM81" i="26"/>
  <c r="AN93" i="24"/>
  <c r="AM93" i="26"/>
  <c r="AN102" i="24"/>
  <c r="AM102" i="26"/>
  <c r="AN94" i="24"/>
  <c r="AM94" i="26"/>
  <c r="AN83" i="24"/>
  <c r="AM83" i="26"/>
  <c r="AN95" i="24"/>
  <c r="AM95" i="26"/>
  <c r="AN74" i="24"/>
  <c r="AM74" i="26"/>
  <c r="AN96" i="24"/>
  <c r="AM96" i="26"/>
  <c r="AL87" i="33"/>
  <c r="AL87" i="36" s="1"/>
  <c r="AL103" i="33"/>
  <c r="AL103" i="36" s="1"/>
  <c r="AL88" i="33"/>
  <c r="AL88" i="36" s="1"/>
  <c r="AL88" i="37" s="1"/>
  <c r="AL23" i="28"/>
  <c r="AL23" i="32"/>
  <c r="AL23" i="34" s="1"/>
  <c r="AL47" i="28"/>
  <c r="AL47" i="32"/>
  <c r="AL47" i="34" s="1"/>
  <c r="AL55" i="28"/>
  <c r="AL55" i="32"/>
  <c r="AL55" i="34" s="1"/>
  <c r="AL26" i="28"/>
  <c r="AL26" i="32"/>
  <c r="AL26" i="34" s="1"/>
  <c r="AL59" i="28"/>
  <c r="AL59" i="32"/>
  <c r="AL59" i="34" s="1"/>
  <c r="AL33" i="28"/>
  <c r="AL33" i="32"/>
  <c r="AL33" i="34" s="1"/>
  <c r="AL63" i="28"/>
  <c r="AL63" i="32"/>
  <c r="AL63" i="34" s="1"/>
  <c r="AL43" i="28"/>
  <c r="AL43" i="32"/>
  <c r="AL43" i="35" s="1"/>
  <c r="AL84" i="28"/>
  <c r="AL84" i="32"/>
  <c r="AL97"/>
  <c r="AL97" i="28"/>
  <c r="AL97" i="35"/>
  <c r="AL76" i="28"/>
  <c r="AL76" i="32"/>
  <c r="AL100" i="28"/>
  <c r="AL100" i="32"/>
  <c r="AL85" i="28"/>
  <c r="AL85" i="32"/>
  <c r="AL99" i="28"/>
  <c r="AL99" i="32"/>
  <c r="AL78"/>
  <c r="AL78" i="34" s="1"/>
  <c r="AL78" i="28"/>
  <c r="AL68"/>
  <c r="AL68" i="32"/>
  <c r="AL68" i="34" s="1"/>
  <c r="AL36" i="28"/>
  <c r="AL36" i="32"/>
  <c r="AL36" i="34" s="1"/>
  <c r="AL40" i="28"/>
  <c r="AL40" i="32"/>
  <c r="AL40" i="34" s="1"/>
  <c r="AL50" i="28"/>
  <c r="AL50" i="32"/>
  <c r="AL50" i="34" s="1"/>
  <c r="AL34" i="28"/>
  <c r="AL34" i="32"/>
  <c r="AL34" i="34" s="1"/>
  <c r="AL29" i="28"/>
  <c r="AL29" i="32"/>
  <c r="AL29" i="34" s="1"/>
  <c r="AL32" i="28"/>
  <c r="AL32" i="32"/>
  <c r="AL32" i="34" s="1"/>
  <c r="AL30" i="28"/>
  <c r="AL30" i="32"/>
  <c r="AL30" i="34" s="1"/>
  <c r="AL73" i="28"/>
  <c r="AL73" i="32"/>
  <c r="AL73" i="34" s="1"/>
  <c r="AL28" i="28"/>
  <c r="AL28" i="32"/>
  <c r="AL28" i="35" s="1"/>
  <c r="AL69" i="28"/>
  <c r="AL69" i="32"/>
  <c r="AL69" i="34" s="1"/>
  <c r="AN86" i="24"/>
  <c r="AM86" i="26"/>
  <c r="AN101" i="24"/>
  <c r="AM101" i="26"/>
  <c r="AN80" i="24"/>
  <c r="AM80" i="26"/>
  <c r="AN75" i="24"/>
  <c r="AM75" i="26"/>
  <c r="AN87" i="24"/>
  <c r="AM87" i="26"/>
  <c r="AN103" i="24"/>
  <c r="AM103" i="26"/>
  <c r="AN82" i="24"/>
  <c r="AM82" i="26"/>
  <c r="AL24" i="28"/>
  <c r="AL24" i="32"/>
  <c r="AL24" i="34" s="1"/>
  <c r="AL27" i="28"/>
  <c r="AL27" i="32"/>
  <c r="AL27" i="34" s="1"/>
  <c r="AL67" i="28"/>
  <c r="AL67" i="32"/>
  <c r="AL67" i="34" s="1"/>
  <c r="AL46" i="28"/>
  <c r="AL46" i="32"/>
  <c r="AL46" i="34" s="1"/>
  <c r="AL89" i="32"/>
  <c r="AL89" i="34" s="1"/>
  <c r="AL89" i="28"/>
  <c r="AL89" i="35"/>
  <c r="AL91" i="32"/>
  <c r="AL91" i="28"/>
  <c r="AL91" i="35"/>
  <c r="AO90" i="30"/>
  <c r="AP90" s="1"/>
  <c r="AO85"/>
  <c r="AP85" s="1"/>
  <c r="AK105" i="28"/>
  <c r="AK12" i="38"/>
  <c r="AK48" s="1"/>
  <c r="AK19"/>
  <c r="AK40" s="1"/>
  <c r="F41" i="23" s="1"/>
  <c r="AK105" i="32"/>
  <c r="AK18" i="34"/>
  <c r="AK61" i="35"/>
  <c r="AK61" i="37" s="1"/>
  <c r="AK61" i="34"/>
  <c r="AK65" i="35"/>
  <c r="AK65" i="37" s="1"/>
  <c r="AK65" i="34"/>
  <c r="AK35" i="35"/>
  <c r="AK35" i="37" s="1"/>
  <c r="AK35" i="34"/>
  <c r="AK60" i="35"/>
  <c r="AK60" i="37" s="1"/>
  <c r="AK60" i="34"/>
  <c r="AK42" i="35"/>
  <c r="AK42" i="37" s="1"/>
  <c r="AK42" i="34"/>
  <c r="AK51" i="35"/>
  <c r="AK51" i="37" s="1"/>
  <c r="AK51" i="34"/>
  <c r="AK66" i="35"/>
  <c r="AK66" i="37" s="1"/>
  <c r="AK66" i="34"/>
  <c r="AK45" i="35"/>
  <c r="AK45" i="37" s="1"/>
  <c r="AK45" i="34"/>
  <c r="AK52" i="35"/>
  <c r="AK52" i="37" s="1"/>
  <c r="AK52" i="34"/>
  <c r="AO102" i="30"/>
  <c r="AK110" i="33"/>
  <c r="AK109"/>
  <c r="AT74" i="31"/>
  <c r="AU74" s="1"/>
  <c r="AR99"/>
  <c r="AS99" s="1"/>
  <c r="AM39" i="26"/>
  <c r="AN39" i="24"/>
  <c r="AN81" i="30"/>
  <c r="AM81" i="32"/>
  <c r="AN80" i="30"/>
  <c r="AM80" i="32"/>
  <c r="AQ100" i="30"/>
  <c r="AR100" s="1"/>
  <c r="AQ99"/>
  <c r="AR99" s="1"/>
  <c r="AM18" i="27"/>
  <c r="AN18" i="25"/>
  <c r="AM51" i="27"/>
  <c r="AM51" i="33" s="1"/>
  <c r="AM51" i="36" s="1"/>
  <c r="AN51" i="25"/>
  <c r="AM48" i="27"/>
  <c r="AM48" i="33" s="1"/>
  <c r="AM48" i="36" s="1"/>
  <c r="AN48" i="25"/>
  <c r="AM66" i="27"/>
  <c r="AM66" i="33" s="1"/>
  <c r="AM66" i="36" s="1"/>
  <c r="AN66" i="25"/>
  <c r="AM61" i="27"/>
  <c r="AM61" i="33" s="1"/>
  <c r="AM61" i="36" s="1"/>
  <c r="AN61" i="25"/>
  <c r="AM67" i="27"/>
  <c r="AN67" i="25"/>
  <c r="AM19" i="27"/>
  <c r="AM19" i="33" s="1"/>
  <c r="AM19" i="36" s="1"/>
  <c r="AN19" i="25"/>
  <c r="AM62" i="27"/>
  <c r="AM62" i="33" s="1"/>
  <c r="AM62" i="36" s="1"/>
  <c r="AN62" i="25"/>
  <c r="AM20" i="27"/>
  <c r="AM20" i="33" s="1"/>
  <c r="AM20" i="36" s="1"/>
  <c r="AN20" i="25"/>
  <c r="AM68" i="27"/>
  <c r="AM68" i="33" s="1"/>
  <c r="AM68" i="36" s="1"/>
  <c r="AN68" i="25"/>
  <c r="AM32" i="27"/>
  <c r="AM32" i="33" s="1"/>
  <c r="AM32" i="36" s="1"/>
  <c r="AN32" i="25"/>
  <c r="AM30" i="27"/>
  <c r="AM30" i="33" s="1"/>
  <c r="AM30" i="36" s="1"/>
  <c r="AN30" i="25"/>
  <c r="AM65" i="27"/>
  <c r="AM65" i="33" s="1"/>
  <c r="AM65" i="36" s="1"/>
  <c r="AN65" i="25"/>
  <c r="AM56" i="27"/>
  <c r="AM56" i="33" s="1"/>
  <c r="AM56" i="36" s="1"/>
  <c r="AN56" i="25"/>
  <c r="AM64" i="27"/>
  <c r="AM64" i="33" s="1"/>
  <c r="AM64" i="36" s="1"/>
  <c r="AN64" i="25"/>
  <c r="AM49" i="27"/>
  <c r="AM49" i="33" s="1"/>
  <c r="AM49" i="36" s="1"/>
  <c r="AN49" i="25"/>
  <c r="AM38" i="27"/>
  <c r="AM38" i="33" s="1"/>
  <c r="AM38" i="36" s="1"/>
  <c r="AN38" i="25"/>
  <c r="AM44" i="27"/>
  <c r="AM44" i="33" s="1"/>
  <c r="AM44" i="36" s="1"/>
  <c r="AN44" i="25"/>
  <c r="AM31" i="27"/>
  <c r="AM31" i="33" s="1"/>
  <c r="AM31" i="36" s="1"/>
  <c r="AN31" i="25"/>
  <c r="AM53" i="27"/>
  <c r="AN53" i="25"/>
  <c r="AM54" i="27"/>
  <c r="AM54" i="33" s="1"/>
  <c r="AM54" i="36" s="1"/>
  <c r="AN54" i="25"/>
  <c r="AM27" i="27"/>
  <c r="AM27" i="33" s="1"/>
  <c r="AM27" i="36" s="1"/>
  <c r="AN27" i="25"/>
  <c r="AM40" i="27"/>
  <c r="AM40" i="33" s="1"/>
  <c r="AM40" i="36" s="1"/>
  <c r="AN40" i="25"/>
  <c r="AM21" i="27"/>
  <c r="AN21" i="25"/>
  <c r="AM42" i="27"/>
  <c r="AM42" i="33" s="1"/>
  <c r="AM42" i="36" s="1"/>
  <c r="AN42" i="25"/>
  <c r="AM60" i="27"/>
  <c r="AM60" i="33" s="1"/>
  <c r="AM60" i="36" s="1"/>
  <c r="AN60" i="25"/>
  <c r="AM26" i="27"/>
  <c r="AM26" i="33" s="1"/>
  <c r="AM26" i="36" s="1"/>
  <c r="AN26" i="25"/>
  <c r="AM20" i="26"/>
  <c r="AN20" i="24"/>
  <c r="AN95" i="30"/>
  <c r="AM95" i="32"/>
  <c r="AM63" i="27"/>
  <c r="AM63" i="33" s="1"/>
  <c r="AM63" i="36" s="1"/>
  <c r="AN63" i="25"/>
  <c r="AM71" i="27"/>
  <c r="AM71" i="33" s="1"/>
  <c r="AM71" i="36" s="1"/>
  <c r="AN71" i="25"/>
  <c r="AM41" i="27"/>
  <c r="AM41" i="33" s="1"/>
  <c r="AM41" i="36" s="1"/>
  <c r="AN41" i="25"/>
  <c r="AM28" i="27"/>
  <c r="AN28" i="25"/>
  <c r="AM34" i="27"/>
  <c r="AM34" i="33" s="1"/>
  <c r="AM34" i="36" s="1"/>
  <c r="AN34" i="25"/>
  <c r="AM59" i="27"/>
  <c r="AM59" i="33" s="1"/>
  <c r="AM59" i="36" s="1"/>
  <c r="AN59" i="25"/>
  <c r="AM33" i="27"/>
  <c r="AM33" i="33" s="1"/>
  <c r="AM33" i="36" s="1"/>
  <c r="AN33" i="25"/>
  <c r="AM36" i="27"/>
  <c r="AM36" i="33" s="1"/>
  <c r="AM36" i="36" s="1"/>
  <c r="AN36" i="25"/>
  <c r="AM37" i="27"/>
  <c r="AM37" i="33" s="1"/>
  <c r="AM37" i="36" s="1"/>
  <c r="AN37" i="25"/>
  <c r="AM50" i="27"/>
  <c r="AM50" i="33" s="1"/>
  <c r="AM50" i="36" s="1"/>
  <c r="AN50" i="25"/>
  <c r="AM55" i="27"/>
  <c r="AM55" i="33" s="1"/>
  <c r="AM55" i="36" s="1"/>
  <c r="AN55" i="25"/>
  <c r="AM52" i="27"/>
  <c r="AM52" i="33" s="1"/>
  <c r="AM52" i="36" s="1"/>
  <c r="AN52" i="25"/>
  <c r="AM45" i="27"/>
  <c r="AM45" i="33" s="1"/>
  <c r="AM45" i="36" s="1"/>
  <c r="AN45" i="25"/>
  <c r="AM23" i="27"/>
  <c r="AM23" i="33" s="1"/>
  <c r="AM23" i="36" s="1"/>
  <c r="AN23" i="25"/>
  <c r="AM73" i="27"/>
  <c r="AM73" i="33" s="1"/>
  <c r="AM73" i="36" s="1"/>
  <c r="AN73" i="25"/>
  <c r="AM24" i="27"/>
  <c r="AM24" i="33" s="1"/>
  <c r="AM24" i="36" s="1"/>
  <c r="AN24" i="25"/>
  <c r="AM39" i="27"/>
  <c r="AM39" i="33" s="1"/>
  <c r="AM39" i="36" s="1"/>
  <c r="AN39" i="25"/>
  <c r="AM47" i="27"/>
  <c r="AM47" i="33" s="1"/>
  <c r="AM47" i="36" s="1"/>
  <c r="AN47" i="25"/>
  <c r="AM22" i="27"/>
  <c r="AM22" i="33" s="1"/>
  <c r="AM22" i="36" s="1"/>
  <c r="AN22" i="25"/>
  <c r="AM35" i="27"/>
  <c r="AM35" i="33" s="1"/>
  <c r="AM35" i="36" s="1"/>
  <c r="AN35" i="25"/>
  <c r="AN103" i="30"/>
  <c r="AM103" i="32"/>
  <c r="AQ76" i="30"/>
  <c r="AR76" s="1"/>
  <c r="AQ92"/>
  <c r="AR92" s="1"/>
  <c r="AQ102" i="31"/>
  <c r="AR102" s="1"/>
  <c r="AP79" i="30"/>
  <c r="AP91"/>
  <c r="AM80" i="27"/>
  <c r="AN80" i="25"/>
  <c r="AM96" i="27"/>
  <c r="AN96" i="25"/>
  <c r="AM74" i="27"/>
  <c r="AN74" i="25"/>
  <c r="AM90" i="27"/>
  <c r="AN90" i="25"/>
  <c r="AM77" i="27"/>
  <c r="AN77" i="25"/>
  <c r="AM93" i="27"/>
  <c r="AN93" i="25"/>
  <c r="AM75" i="27"/>
  <c r="AN75" i="25"/>
  <c r="AM91" i="27"/>
  <c r="AN91" i="25"/>
  <c r="AM76" i="27"/>
  <c r="AN76" i="25"/>
  <c r="AM92" i="27"/>
  <c r="AN92" i="25"/>
  <c r="AM95" i="27"/>
  <c r="AN95" i="25"/>
  <c r="AP101" i="30"/>
  <c r="AP89"/>
  <c r="AP88"/>
  <c r="AK72" i="35"/>
  <c r="AK72" i="37" s="1"/>
  <c r="AK102" i="36"/>
  <c r="AK102" i="37" s="1"/>
  <c r="AK89" i="36"/>
  <c r="AK89" i="37" s="1"/>
  <c r="AK98" i="34"/>
  <c r="AK99"/>
  <c r="AK84"/>
  <c r="AK100"/>
  <c r="AJ15" i="38"/>
  <c r="AJ49" s="1"/>
  <c r="AK94" i="36"/>
  <c r="AK94" i="37" s="1"/>
  <c r="AK81" i="36"/>
  <c r="AK81" i="37" s="1"/>
  <c r="AK97" i="36"/>
  <c r="AK97" i="37" s="1"/>
  <c r="AK87" i="36"/>
  <c r="AK87" i="37" s="1"/>
  <c r="AK103" i="36"/>
  <c r="AK103" i="37" s="1"/>
  <c r="AK48" i="34"/>
  <c r="AK53"/>
  <c r="AK26"/>
  <c r="AK63"/>
  <c r="AK59"/>
  <c r="AK33"/>
  <c r="AK36"/>
  <c r="AK47"/>
  <c r="AK80" i="36"/>
  <c r="AK80" i="37" s="1"/>
  <c r="AK69" i="34"/>
  <c r="AK46"/>
  <c r="AK43"/>
  <c r="AK75" i="36"/>
  <c r="AK75" i="37" s="1"/>
  <c r="AK95" i="36"/>
  <c r="AK95" i="37" s="1"/>
  <c r="AM71" i="26"/>
  <c r="AN71" i="24"/>
  <c r="AM62" i="26"/>
  <c r="AN62" i="24"/>
  <c r="AS39" i="31"/>
  <c r="AS51"/>
  <c r="AS61"/>
  <c r="AQ92"/>
  <c r="AS45"/>
  <c r="AP78"/>
  <c r="AS22"/>
  <c r="AS71"/>
  <c r="AS38"/>
  <c r="AS63"/>
  <c r="AS19"/>
  <c r="AS60"/>
  <c r="AS42"/>
  <c r="AS20"/>
  <c r="AS40"/>
  <c r="AS37"/>
  <c r="AS62"/>
  <c r="AO84" i="30"/>
  <c r="AP84" s="1"/>
  <c r="AK110" i="32"/>
  <c r="AK25" i="34"/>
  <c r="AK109" i="32"/>
  <c r="AW10" i="40"/>
  <c r="AX11"/>
  <c r="AQ94" i="31"/>
  <c r="AR94" s="1"/>
  <c r="AG30" i="32"/>
  <c r="AK30" i="34"/>
  <c r="AG30" s="1"/>
  <c r="AK111" i="32"/>
  <c r="AK112"/>
  <c r="AK28" i="34"/>
  <c r="AK24" i="35"/>
  <c r="AK24" i="37" s="1"/>
  <c r="AK24" i="34"/>
  <c r="AP97" i="30"/>
  <c r="AO96" i="31"/>
  <c r="AJ220" i="44"/>
  <c r="AM18" i="26"/>
  <c r="AN18" i="24"/>
  <c r="AM61" i="26"/>
  <c r="AN61" i="24"/>
  <c r="AM65" i="26"/>
  <c r="AN65" i="24"/>
  <c r="AM35" i="26"/>
  <c r="AN35" i="24"/>
  <c r="AM60" i="26"/>
  <c r="AN60" i="24"/>
  <c r="AM42" i="26"/>
  <c r="AN42" i="24"/>
  <c r="AM38" i="26"/>
  <c r="AN38" i="24"/>
  <c r="AM51" i="26"/>
  <c r="AN51" i="24"/>
  <c r="AM66" i="26"/>
  <c r="AN66" i="24"/>
  <c r="AM45" i="26"/>
  <c r="AN45" i="24"/>
  <c r="AM52" i="26"/>
  <c r="AN52" i="24"/>
  <c r="AS61" i="30"/>
  <c r="AS44"/>
  <c r="AS31"/>
  <c r="AS18"/>
  <c r="AS54"/>
  <c r="AS42"/>
  <c r="AS45"/>
  <c r="AS28"/>
  <c r="AS55"/>
  <c r="AS59"/>
  <c r="AS32"/>
  <c r="AS33"/>
  <c r="AS62"/>
  <c r="AP82"/>
  <c r="AP96"/>
  <c r="AS71"/>
  <c r="AS56"/>
  <c r="AS41"/>
  <c r="AS29"/>
  <c r="AS63"/>
  <c r="AS46"/>
  <c r="AS21"/>
  <c r="AS30"/>
  <c r="AS43"/>
  <c r="AS65"/>
  <c r="AS69"/>
  <c r="AS53"/>
  <c r="AS38"/>
  <c r="AS72"/>
  <c r="AS68" i="31"/>
  <c r="AS59"/>
  <c r="AS53"/>
  <c r="AS33"/>
  <c r="AS31"/>
  <c r="AS58"/>
  <c r="AS46"/>
  <c r="AS18"/>
  <c r="AP81"/>
  <c r="AS29"/>
  <c r="AS26"/>
  <c r="AS52"/>
  <c r="AS25"/>
  <c r="AS50"/>
  <c r="AS47"/>
  <c r="AS72"/>
  <c r="AS44"/>
  <c r="AS49"/>
  <c r="AS48"/>
  <c r="AS28"/>
  <c r="AS24"/>
  <c r="AS54"/>
  <c r="AS41"/>
  <c r="AS55"/>
  <c r="AS27"/>
  <c r="AS21"/>
  <c r="AS35"/>
  <c r="AS70"/>
  <c r="AS57"/>
  <c r="AS73"/>
  <c r="AM37" i="26"/>
  <c r="AN37" i="24"/>
  <c r="AN43" i="38"/>
  <c r="AO42"/>
  <c r="AM58" i="27"/>
  <c r="AM58" i="33" s="1"/>
  <c r="AM58" i="36" s="1"/>
  <c r="AN58" i="25"/>
  <c r="AM29" i="27"/>
  <c r="AM29" i="33" s="1"/>
  <c r="AM29" i="36" s="1"/>
  <c r="AN29" i="25"/>
  <c r="AM69" i="27"/>
  <c r="AM69" i="33" s="1"/>
  <c r="AM69" i="36" s="1"/>
  <c r="AN69" i="25"/>
  <c r="AM57" i="27"/>
  <c r="AN57" i="25"/>
  <c r="AM46" i="27"/>
  <c r="AM46" i="33" s="1"/>
  <c r="AM46" i="36" s="1"/>
  <c r="AN46" i="25"/>
  <c r="AM70" i="27"/>
  <c r="AM70" i="33" s="1"/>
  <c r="AM70" i="36" s="1"/>
  <c r="AN70" i="25"/>
  <c r="AM25" i="27"/>
  <c r="AN25" i="25"/>
  <c r="AL43" i="33"/>
  <c r="AL43" i="34" s="1"/>
  <c r="AK23" i="38"/>
  <c r="AK35" s="1"/>
  <c r="AK32"/>
  <c r="AL75" i="35"/>
  <c r="AP87" i="30"/>
  <c r="AL21" i="28"/>
  <c r="AL21" i="32"/>
  <c r="AL19" i="28"/>
  <c r="AL19" i="32"/>
  <c r="AL19" i="34" s="1"/>
  <c r="AJ105"/>
  <c r="AJ18" i="38"/>
  <c r="AT87" i="31"/>
  <c r="AN72" i="24"/>
  <c r="AM72" i="26"/>
  <c r="AL22" i="28"/>
  <c r="AL22" i="32"/>
  <c r="AL22" i="34" s="1"/>
  <c r="AQ98" i="30"/>
  <c r="AU11" i="45"/>
  <c r="AM56" i="26"/>
  <c r="AN56" i="24"/>
  <c r="AM41" i="26"/>
  <c r="AN41" i="24"/>
  <c r="AM58" i="26"/>
  <c r="AN58" i="24"/>
  <c r="AM70" i="26"/>
  <c r="AN70" i="24"/>
  <c r="AM53" i="26"/>
  <c r="AN53" i="24"/>
  <c r="AM49" i="26"/>
  <c r="AN49" i="24"/>
  <c r="AM77" i="26"/>
  <c r="AN77" i="24"/>
  <c r="AM92" i="26"/>
  <c r="AN92" i="24"/>
  <c r="AM79" i="26"/>
  <c r="AN79" i="24"/>
  <c r="AM98" i="26"/>
  <c r="AN98" i="24"/>
  <c r="AM86" i="27"/>
  <c r="AN86" i="25"/>
  <c r="AM102" i="27"/>
  <c r="AN102" i="25"/>
  <c r="AM89" i="27"/>
  <c r="AN89" i="25"/>
  <c r="AM72" i="27"/>
  <c r="AM72" i="33" s="1"/>
  <c r="AM72" i="36" s="1"/>
  <c r="AN72" i="25"/>
  <c r="AM64" i="26"/>
  <c r="AN64" i="24"/>
  <c r="AM54" i="26"/>
  <c r="AN54" i="24"/>
  <c r="AM57" i="26"/>
  <c r="AN57" i="24"/>
  <c r="AM25" i="26"/>
  <c r="AN25" i="24"/>
  <c r="AM48" i="26"/>
  <c r="AN48" i="24"/>
  <c r="AM82" i="27"/>
  <c r="AN82" i="25"/>
  <c r="AM98" i="27"/>
  <c r="AN98" i="25"/>
  <c r="AM85" i="27"/>
  <c r="AN85" i="25"/>
  <c r="AM101" i="27"/>
  <c r="AN101" i="25"/>
  <c r="AM83" i="27"/>
  <c r="AN83" i="25"/>
  <c r="AM99" i="27"/>
  <c r="AN99" i="25"/>
  <c r="AM84" i="27"/>
  <c r="AN84" i="25"/>
  <c r="AM100" i="27"/>
  <c r="AN100" i="25"/>
  <c r="AM78" i="27"/>
  <c r="AN78" i="25"/>
  <c r="AM94" i="27"/>
  <c r="AN94" i="25"/>
  <c r="AM81" i="27"/>
  <c r="AN81" i="25"/>
  <c r="AM97" i="27"/>
  <c r="AN97" i="25"/>
  <c r="AM79" i="27"/>
  <c r="AM79" i="33" s="1"/>
  <c r="AM79" i="36" s="1"/>
  <c r="AN79" i="25"/>
  <c r="AL93" i="28"/>
  <c r="AL93" i="32"/>
  <c r="AL102" i="28"/>
  <c r="AL102" i="32"/>
  <c r="AL102" i="34" s="1"/>
  <c r="AL94" i="28"/>
  <c r="AL94" i="32"/>
  <c r="AL83" i="28"/>
  <c r="AL83" i="32"/>
  <c r="AL83" i="35" s="1"/>
  <c r="AL74" i="28"/>
  <c r="AL74" i="32"/>
  <c r="AL96" i="28"/>
  <c r="AL96" i="32"/>
  <c r="AM87" i="27"/>
  <c r="AN87" i="25"/>
  <c r="AM103" i="27"/>
  <c r="AN103" i="25"/>
  <c r="AM88" i="27"/>
  <c r="AN88" i="25"/>
  <c r="AM23" i="26"/>
  <c r="AN23" i="24"/>
  <c r="AM47" i="26"/>
  <c r="AN47" i="24"/>
  <c r="AM55" i="26"/>
  <c r="AN55" i="24"/>
  <c r="AM26" i="26"/>
  <c r="AN26" i="24"/>
  <c r="AM59" i="26"/>
  <c r="AN59" i="24"/>
  <c r="AM33" i="26"/>
  <c r="AN33" i="24"/>
  <c r="AM63" i="26"/>
  <c r="AN63" i="24"/>
  <c r="AM43" i="26"/>
  <c r="AN43" i="24"/>
  <c r="AM84" i="26"/>
  <c r="AN84" i="24"/>
  <c r="AM97" i="26"/>
  <c r="AN97" i="24"/>
  <c r="AM76" i="26"/>
  <c r="AN76" i="24"/>
  <c r="AM100" i="26"/>
  <c r="AN100" i="24"/>
  <c r="AM85" i="26"/>
  <c r="AN85" i="24"/>
  <c r="AM99" i="26"/>
  <c r="AN99" i="24"/>
  <c r="AM78" i="26"/>
  <c r="AN78" i="24"/>
  <c r="AM68" i="26"/>
  <c r="AN68" i="24"/>
  <c r="AM36" i="26"/>
  <c r="AN36" i="24"/>
  <c r="AM40" i="26"/>
  <c r="AN40" i="24"/>
  <c r="AM50" i="26"/>
  <c r="AN50" i="24"/>
  <c r="AM34" i="26"/>
  <c r="AN34" i="24"/>
  <c r="AM29" i="26"/>
  <c r="AN29" i="24"/>
  <c r="AM32" i="26"/>
  <c r="AN32" i="24"/>
  <c r="AM30" i="26"/>
  <c r="AN30" i="24"/>
  <c r="AM73" i="26"/>
  <c r="AN73" i="24"/>
  <c r="AM28" i="26"/>
  <c r="AN28" i="24"/>
  <c r="AM69" i="26"/>
  <c r="AN69" i="24"/>
  <c r="AL86" i="28"/>
  <c r="AL86" i="32"/>
  <c r="AL101" i="28"/>
  <c r="AL101" i="32"/>
  <c r="AL87" i="28"/>
  <c r="AL87" i="32"/>
  <c r="AL87" i="34" s="1"/>
  <c r="AL82" i="28"/>
  <c r="AL82" i="32"/>
  <c r="AL82" i="34" s="1"/>
  <c r="AP93" i="30"/>
  <c r="AP83"/>
  <c r="AM24" i="26"/>
  <c r="AN24" i="24"/>
  <c r="AM27" i="26"/>
  <c r="AN27" i="24"/>
  <c r="AM67" i="26"/>
  <c r="AN67" i="24"/>
  <c r="AM46" i="26"/>
  <c r="AN46" i="24"/>
  <c r="AM89" i="26"/>
  <c r="AN89" i="24"/>
  <c r="AM91" i="26"/>
  <c r="AN91" i="24"/>
  <c r="AK31" i="38"/>
  <c r="AK22"/>
  <c r="AK34" s="1"/>
  <c r="AT80" i="31"/>
  <c r="AO77" i="30"/>
  <c r="AP77" s="1"/>
  <c r="AH216" i="44"/>
  <c r="AH224"/>
  <c r="AL39" i="28"/>
  <c r="AL39" i="32"/>
  <c r="AL39" i="34" s="1"/>
  <c r="AP86" i="30"/>
  <c r="AL14" i="38"/>
  <c r="AL105" i="27"/>
  <c r="AL18" i="33"/>
  <c r="AL18" i="36" s="1"/>
  <c r="AL48" i="33"/>
  <c r="AL48" i="36" s="1"/>
  <c r="AL38" i="33"/>
  <c r="AL38" i="34" s="1"/>
  <c r="AL53" i="33"/>
  <c r="AL53" i="36" s="1"/>
  <c r="AL21" i="33"/>
  <c r="AL21" i="36" s="1"/>
  <c r="AL20" i="28"/>
  <c r="AL20" i="32"/>
  <c r="AL20" i="34" s="1"/>
  <c r="AL28" i="33"/>
  <c r="AP74" i="30"/>
  <c r="AR89" i="31"/>
  <c r="AL80" i="33"/>
  <c r="AL80" i="36" s="1"/>
  <c r="AL96" i="33"/>
  <c r="AL96" i="36" s="1"/>
  <c r="AL74" i="33"/>
  <c r="AL74" i="36" s="1"/>
  <c r="AL90" i="33"/>
  <c r="AL90" i="34" s="1"/>
  <c r="AL77" i="33"/>
  <c r="AL77" i="34" s="1"/>
  <c r="AL93" i="33"/>
  <c r="AL93" i="36" s="1"/>
  <c r="AL75" i="33"/>
  <c r="AL75" i="34" s="1"/>
  <c r="AL91" i="33"/>
  <c r="AL91" i="36" s="1"/>
  <c r="AL91" i="37" s="1"/>
  <c r="AL76" i="33"/>
  <c r="AL76" i="36" s="1"/>
  <c r="AL92" i="33"/>
  <c r="AL92" i="36" s="1"/>
  <c r="AL95" i="33"/>
  <c r="AL95" i="36" s="1"/>
  <c r="AI69" i="45"/>
  <c r="AI236" i="44"/>
  <c r="AN29" i="41"/>
  <c r="AM28"/>
  <c r="AM27" s="1"/>
  <c r="AM33" s="1"/>
  <c r="AI6" i="40"/>
  <c r="AI39" s="1"/>
  <c r="AI40" s="1"/>
  <c r="AI42" s="1"/>
  <c r="AI27" i="38"/>
  <c r="AI12" i="40" s="1"/>
  <c r="AI45" s="1"/>
  <c r="AI48" s="1"/>
  <c r="AI36" i="38"/>
  <c r="AI28"/>
  <c r="AK82" i="37"/>
  <c r="AK98"/>
  <c r="AK85"/>
  <c r="AK101"/>
  <c r="AK99"/>
  <c r="AK84"/>
  <c r="AK100"/>
  <c r="AK79" i="34"/>
  <c r="AK48" i="37"/>
  <c r="AK20"/>
  <c r="AK53"/>
  <c r="AK21"/>
  <c r="AK26"/>
  <c r="AK63"/>
  <c r="AK59"/>
  <c r="AK33"/>
  <c r="AK36"/>
  <c r="AK47"/>
  <c r="AK77" i="34"/>
  <c r="AK91"/>
  <c r="AK92"/>
  <c r="AK69" i="37"/>
  <c r="AK46"/>
  <c r="AK25"/>
  <c r="AK43"/>
  <c r="AL81" i="32"/>
  <c r="AL80"/>
  <c r="AL95"/>
  <c r="AL103"/>
  <c r="AL103" i="35" s="1"/>
  <c r="AK74" i="34"/>
  <c r="AK90"/>
  <c r="AK93"/>
  <c r="AK76"/>
  <c r="AJ105" i="37"/>
  <c r="AH225" i="44" l="1"/>
  <c r="AH226" s="1"/>
  <c r="AH10" i="52"/>
  <c r="AH19" s="1"/>
  <c r="AV208" i="44"/>
  <c r="AV209" s="1"/>
  <c r="AV9" i="52"/>
  <c r="AV18" s="1"/>
  <c r="AL102" i="35"/>
  <c r="AL32"/>
  <c r="AL32" i="37" s="1"/>
  <c r="AI233" i="44"/>
  <c r="AV48" i="45"/>
  <c r="AJ213" i="44"/>
  <c r="AI233" i="50"/>
  <c r="AK47" i="44"/>
  <c r="AK47" i="50"/>
  <c r="AK47" i="48"/>
  <c r="AK45" i="44"/>
  <c r="AK45" i="50"/>
  <c r="AK45" i="48"/>
  <c r="AK46" i="44"/>
  <c r="AK46" i="50"/>
  <c r="AK46" i="48"/>
  <c r="AK52" i="44"/>
  <c r="AK52" i="50"/>
  <c r="AK52" i="48"/>
  <c r="AK54" i="44"/>
  <c r="AK54" i="50"/>
  <c r="AK54" i="48"/>
  <c r="AK51" i="44"/>
  <c r="AK215" s="1"/>
  <c r="AK51" i="50"/>
  <c r="AK215" s="1"/>
  <c r="AK221" s="1"/>
  <c r="AK51" i="48"/>
  <c r="AK215" s="1"/>
  <c r="AK221" s="1"/>
  <c r="AG52" i="44"/>
  <c r="AG52" i="50"/>
  <c r="AG52" i="48"/>
  <c r="AG53" i="44"/>
  <c r="AG53" i="50"/>
  <c r="AG53" i="48"/>
  <c r="AK44" i="44"/>
  <c r="AK214" s="1"/>
  <c r="AK44" i="50"/>
  <c r="AK214" s="1"/>
  <c r="AK44" i="48"/>
  <c r="AK214" s="1"/>
  <c r="AN28" i="49"/>
  <c r="AN27" s="1"/>
  <c r="AN33" s="1"/>
  <c r="AO29"/>
  <c r="AO37"/>
  <c r="AN36"/>
  <c r="AJ213" i="50"/>
  <c r="AJ220"/>
  <c r="AJ219" s="1"/>
  <c r="AI216" i="48"/>
  <c r="AI224"/>
  <c r="AI225" s="1"/>
  <c r="AI226" s="1"/>
  <c r="AI123" i="45" s="1"/>
  <c r="AO29" i="51"/>
  <c r="AN28"/>
  <c r="AN27" s="1"/>
  <c r="AN33" s="1"/>
  <c r="AN36"/>
  <c r="AO37"/>
  <c r="AJ230" i="48"/>
  <c r="AJ237"/>
  <c r="AJ236" s="1"/>
  <c r="AL75" i="36"/>
  <c r="AL75" i="37" s="1"/>
  <c r="AL87" i="35"/>
  <c r="AL97" i="37"/>
  <c r="AL98"/>
  <c r="AI233" i="48"/>
  <c r="AK48" i="44"/>
  <c r="AK231" s="1"/>
  <c r="AK48" i="50"/>
  <c r="AK231" s="1"/>
  <c r="AK48" i="48"/>
  <c r="AK231" s="1"/>
  <c r="AK53" i="44"/>
  <c r="AK53" i="50"/>
  <c r="AK53" i="48"/>
  <c r="AK55" i="44"/>
  <c r="AK232" s="1"/>
  <c r="AK55" i="50"/>
  <c r="AK232" s="1"/>
  <c r="AK238" s="1"/>
  <c r="AK55" i="48"/>
  <c r="AK232" s="1"/>
  <c r="AK238" s="1"/>
  <c r="AK50" i="44"/>
  <c r="AK50" i="50"/>
  <c r="AK50" i="48"/>
  <c r="AG54" i="44"/>
  <c r="AG54" i="50"/>
  <c r="AG54" i="48"/>
  <c r="AG55" i="44"/>
  <c r="AG232" s="1"/>
  <c r="AG55" i="50"/>
  <c r="AG232" s="1"/>
  <c r="AG238" s="1"/>
  <c r="AG55" i="48"/>
  <c r="AG232" s="1"/>
  <c r="AG238" s="1"/>
  <c r="AK43" i="44"/>
  <c r="AK43" i="50"/>
  <c r="AK43" i="48"/>
  <c r="AI216" i="50"/>
  <c r="AI224"/>
  <c r="AI225" s="1"/>
  <c r="AI226" s="1"/>
  <c r="AI192" i="45" s="1"/>
  <c r="AJ213" i="48"/>
  <c r="AJ220"/>
  <c r="AJ219" s="1"/>
  <c r="AJ230" i="50"/>
  <c r="AJ237"/>
  <c r="AJ236" s="1"/>
  <c r="AL89" i="37"/>
  <c r="AX56" i="50"/>
  <c r="AW111"/>
  <c r="AW149"/>
  <c r="AW223"/>
  <c r="AW170"/>
  <c r="AW206"/>
  <c r="AW207" s="1"/>
  <c r="AW208" s="1"/>
  <c r="AW209" s="1"/>
  <c r="AW69"/>
  <c r="AW241"/>
  <c r="AW130"/>
  <c r="AW88"/>
  <c r="AV160" i="45"/>
  <c r="AV229"/>
  <c r="AV207" i="48"/>
  <c r="AV208" s="1"/>
  <c r="AV209" s="1"/>
  <c r="AV159" i="45"/>
  <c r="AV228"/>
  <c r="AX56" i="48"/>
  <c r="AW206"/>
  <c r="AW170"/>
  <c r="AW241"/>
  <c r="AW88"/>
  <c r="AW130"/>
  <c r="AW223"/>
  <c r="AW149"/>
  <c r="AW111"/>
  <c r="AW69"/>
  <c r="AV191" i="45"/>
  <c r="AU122"/>
  <c r="AX43" i="40"/>
  <c r="AY44"/>
  <c r="AY43" s="1"/>
  <c r="AX46"/>
  <c r="AW47"/>
  <c r="AY25"/>
  <c r="AI7"/>
  <c r="AI9" s="1"/>
  <c r="AI23"/>
  <c r="AI24" s="1"/>
  <c r="AI26" s="1"/>
  <c r="AW31"/>
  <c r="AX30"/>
  <c r="AY28"/>
  <c r="AX27"/>
  <c r="AI15"/>
  <c r="AI29"/>
  <c r="AI32" s="1"/>
  <c r="AX56" i="44"/>
  <c r="AW69"/>
  <c r="AW206"/>
  <c r="AW149"/>
  <c r="AW130"/>
  <c r="AW223"/>
  <c r="AW170"/>
  <c r="AW88"/>
  <c r="AW241"/>
  <c r="AW111"/>
  <c r="AK238"/>
  <c r="AK78" i="45" s="1"/>
  <c r="AG238" i="44"/>
  <c r="AG78" i="45" s="1"/>
  <c r="AK221" i="44"/>
  <c r="AK77" i="45" s="1"/>
  <c r="AL46" i="35"/>
  <c r="AL46" i="37" s="1"/>
  <c r="AJ33" i="38"/>
  <c r="AJ51"/>
  <c r="AJ39"/>
  <c r="AJ50"/>
  <c r="AL39" i="35"/>
  <c r="AL39" i="37" s="1"/>
  <c r="AL19" i="35"/>
  <c r="AL19" i="37" s="1"/>
  <c r="AL69" i="35"/>
  <c r="AL69" i="37" s="1"/>
  <c r="AL40" i="35"/>
  <c r="AL40" i="37" s="1"/>
  <c r="AL26" i="35"/>
  <c r="AL26" i="37" s="1"/>
  <c r="AL72" i="35"/>
  <c r="AL72" i="37" s="1"/>
  <c r="AL52" i="35"/>
  <c r="AL52" i="37" s="1"/>
  <c r="AL61" i="35"/>
  <c r="AL61" i="37" s="1"/>
  <c r="AL62" i="35"/>
  <c r="AL62" i="37" s="1"/>
  <c r="AL38" i="36"/>
  <c r="AL38" i="37" s="1"/>
  <c r="AL43" i="36"/>
  <c r="AL43" i="37" s="1"/>
  <c r="AL27" i="35"/>
  <c r="AL27" i="37" s="1"/>
  <c r="AL73" i="35"/>
  <c r="AL73" i="37" s="1"/>
  <c r="AL34" i="35"/>
  <c r="AL34" i="37" s="1"/>
  <c r="AL68" i="35"/>
  <c r="AL68" i="37" s="1"/>
  <c r="AL33" i="35"/>
  <c r="AL33" i="37" s="1"/>
  <c r="AL47" i="35"/>
  <c r="AL47" i="37" s="1"/>
  <c r="AL54" i="35"/>
  <c r="AL54" i="37" s="1"/>
  <c r="AL49" i="35"/>
  <c r="AL49" i="37" s="1"/>
  <c r="AL56" i="35"/>
  <c r="AL56" i="37" s="1"/>
  <c r="AL66" i="35"/>
  <c r="AL66" i="37" s="1"/>
  <c r="AL35" i="35"/>
  <c r="AL35" i="37" s="1"/>
  <c r="AL44" i="35"/>
  <c r="AL44" i="37" s="1"/>
  <c r="AL81" i="35"/>
  <c r="AL81" i="37" s="1"/>
  <c r="AL81" i="34"/>
  <c r="AL111" i="33"/>
  <c r="AL112"/>
  <c r="AL23" i="38"/>
  <c r="AL35" s="1"/>
  <c r="AL32"/>
  <c r="AQ86" i="30"/>
  <c r="AH12" i="45"/>
  <c r="AN91" i="26"/>
  <c r="AO91" i="24"/>
  <c r="AN89" i="26"/>
  <c r="AO89" i="24"/>
  <c r="AN46" i="26"/>
  <c r="AO46" i="24"/>
  <c r="AN67" i="26"/>
  <c r="AO67" i="24"/>
  <c r="AN27" i="26"/>
  <c r="AO27" i="24"/>
  <c r="AN24" i="26"/>
  <c r="AO24" i="24"/>
  <c r="AL101" i="35"/>
  <c r="AL101" i="37" s="1"/>
  <c r="AL101" i="34"/>
  <c r="AL86" i="35"/>
  <c r="AL86" i="37" s="1"/>
  <c r="AL86" i="34"/>
  <c r="AN69" i="26"/>
  <c r="AO69" i="24"/>
  <c r="AN28" i="26"/>
  <c r="AO28" i="24"/>
  <c r="AN73" i="26"/>
  <c r="AO73" i="24"/>
  <c r="AN30" i="26"/>
  <c r="AO30" i="24"/>
  <c r="AN32" i="26"/>
  <c r="AO32" i="24"/>
  <c r="AN29" i="26"/>
  <c r="AO29" i="24"/>
  <c r="AN34" i="26"/>
  <c r="AO34" i="24"/>
  <c r="AN50" i="26"/>
  <c r="AO50" i="24"/>
  <c r="AN40" i="26"/>
  <c r="AO40" i="24"/>
  <c r="AN36" i="26"/>
  <c r="AO36" i="24"/>
  <c r="AN68" i="26"/>
  <c r="AO68" i="24"/>
  <c r="AN78" i="26"/>
  <c r="AO78" i="24"/>
  <c r="AN99" i="26"/>
  <c r="AO99" i="24"/>
  <c r="AN85" i="26"/>
  <c r="AO85" i="24"/>
  <c r="AN100" i="26"/>
  <c r="AO100" i="24"/>
  <c r="AN76" i="26"/>
  <c r="AO76" i="24"/>
  <c r="AN97" i="26"/>
  <c r="AO97" i="24"/>
  <c r="AN84" i="26"/>
  <c r="AO84" i="24"/>
  <c r="AN43" i="26"/>
  <c r="AO43" i="24"/>
  <c r="AN63" i="26"/>
  <c r="AO63" i="24"/>
  <c r="AN33" i="26"/>
  <c r="AO33" i="24"/>
  <c r="AN59" i="26"/>
  <c r="AO59" i="24"/>
  <c r="AN26" i="26"/>
  <c r="AO26" i="24"/>
  <c r="AN55" i="26"/>
  <c r="AO55" i="24"/>
  <c r="AN47" i="26"/>
  <c r="AO47" i="24"/>
  <c r="AN23" i="26"/>
  <c r="AO23" i="24"/>
  <c r="AN88" i="27"/>
  <c r="AO88" i="25"/>
  <c r="AN103" i="27"/>
  <c r="AO103" i="25"/>
  <c r="AN87" i="27"/>
  <c r="AO87" i="25"/>
  <c r="AL96" i="35"/>
  <c r="AL96" i="34"/>
  <c r="AL93" i="35"/>
  <c r="AL93" i="34"/>
  <c r="AN79" i="27"/>
  <c r="AO79" i="25"/>
  <c r="AN97" i="27"/>
  <c r="AO97" i="25"/>
  <c r="AN81" i="27"/>
  <c r="AO81" i="25"/>
  <c r="AN94" i="27"/>
  <c r="AO94" i="25"/>
  <c r="AN78" i="27"/>
  <c r="AO78" i="25"/>
  <c r="AN100" i="27"/>
  <c r="AO100" i="25"/>
  <c r="AN84" i="27"/>
  <c r="AO84" i="25"/>
  <c r="AN99" i="27"/>
  <c r="AO99" i="25"/>
  <c r="AN83" i="27"/>
  <c r="AO83" i="25"/>
  <c r="AN101" i="27"/>
  <c r="AO101" i="25"/>
  <c r="AN85" i="27"/>
  <c r="AO85" i="25"/>
  <c r="AN98" i="27"/>
  <c r="AO98" i="25"/>
  <c r="AN82" i="27"/>
  <c r="AO82" i="25"/>
  <c r="AN48" i="26"/>
  <c r="AO48" i="24"/>
  <c r="AN25" i="26"/>
  <c r="AO25" i="24"/>
  <c r="AN57" i="26"/>
  <c r="AO57" i="24"/>
  <c r="AN54" i="26"/>
  <c r="AO54" i="24"/>
  <c r="AN64" i="26"/>
  <c r="AO64" i="24"/>
  <c r="AN72" i="27"/>
  <c r="AN72" i="33" s="1"/>
  <c r="AN72" i="36" s="1"/>
  <c r="AO72" i="25"/>
  <c r="AN89" i="27"/>
  <c r="AO89" i="25"/>
  <c r="AN102" i="27"/>
  <c r="AO102" i="25"/>
  <c r="AN86" i="27"/>
  <c r="AO86" i="25"/>
  <c r="AN98" i="26"/>
  <c r="AO98" i="24"/>
  <c r="AN79" i="26"/>
  <c r="AO79" i="24"/>
  <c r="AN92" i="26"/>
  <c r="AO92" i="24"/>
  <c r="AN77" i="26"/>
  <c r="AO77" i="24"/>
  <c r="AN49" i="26"/>
  <c r="AO49" i="24"/>
  <c r="AN53" i="26"/>
  <c r="AO53" i="24"/>
  <c r="AN70" i="26"/>
  <c r="AO70" i="24"/>
  <c r="AN58" i="26"/>
  <c r="AO58" i="24"/>
  <c r="AN41" i="26"/>
  <c r="AO41" i="24"/>
  <c r="AN56" i="26"/>
  <c r="AO56" i="24"/>
  <c r="AO72"/>
  <c r="AN72" i="26"/>
  <c r="AU87" i="31"/>
  <c r="AL108" i="32"/>
  <c r="AL107"/>
  <c r="AL21" i="34"/>
  <c r="AQ87" i="30"/>
  <c r="AM25" i="33"/>
  <c r="AM25" i="36" s="1"/>
  <c r="AM57" i="33"/>
  <c r="AM57" i="36" s="1"/>
  <c r="AM37" i="28"/>
  <c r="AM37" i="32"/>
  <c r="AM37" i="34" s="1"/>
  <c r="AT73" i="31"/>
  <c r="AT57"/>
  <c r="AT70"/>
  <c r="AT35"/>
  <c r="AT21"/>
  <c r="AT27"/>
  <c r="AT55"/>
  <c r="AT41"/>
  <c r="AT54"/>
  <c r="AT24"/>
  <c r="AT28"/>
  <c r="AT48"/>
  <c r="AT49"/>
  <c r="AT44"/>
  <c r="AT72"/>
  <c r="AT47"/>
  <c r="AT50"/>
  <c r="AT25"/>
  <c r="AT52"/>
  <c r="AT26"/>
  <c r="AT29"/>
  <c r="AQ81"/>
  <c r="AT18"/>
  <c r="AT46"/>
  <c r="AT58"/>
  <c r="AT31"/>
  <c r="AT33"/>
  <c r="AT53"/>
  <c r="AT59"/>
  <c r="AT68"/>
  <c r="AT72" i="30"/>
  <c r="AT38"/>
  <c r="AT53"/>
  <c r="AT69"/>
  <c r="AT65"/>
  <c r="AT43"/>
  <c r="AT30"/>
  <c r="AT21"/>
  <c r="AT46"/>
  <c r="AT63"/>
  <c r="AT29"/>
  <c r="AT41"/>
  <c r="AT56"/>
  <c r="AT71"/>
  <c r="AT62"/>
  <c r="AT33"/>
  <c r="AT32"/>
  <c r="AT59"/>
  <c r="AT55"/>
  <c r="AT28"/>
  <c r="AT45"/>
  <c r="AT42"/>
  <c r="AT54"/>
  <c r="AT18"/>
  <c r="AT31"/>
  <c r="AT44"/>
  <c r="AT61"/>
  <c r="AM52" i="28"/>
  <c r="AM52" i="32"/>
  <c r="AM52" i="34" s="1"/>
  <c r="AM45" i="28"/>
  <c r="AM45" i="32"/>
  <c r="AM45" i="34" s="1"/>
  <c r="AM66" i="28"/>
  <c r="AM66" i="32"/>
  <c r="AM66" i="34" s="1"/>
  <c r="AM51" i="28"/>
  <c r="AM51" i="32"/>
  <c r="AM51" i="34" s="1"/>
  <c r="AM38" i="28"/>
  <c r="AM38" i="32"/>
  <c r="AM38" i="34" s="1"/>
  <c r="AM42" i="28"/>
  <c r="AM42" i="32"/>
  <c r="AM42" i="34" s="1"/>
  <c r="AM60" i="28"/>
  <c r="AM60" i="32"/>
  <c r="AM60" i="34" s="1"/>
  <c r="AM35" i="28"/>
  <c r="AM35" i="32"/>
  <c r="AM35" i="34" s="1"/>
  <c r="AM65" i="28"/>
  <c r="AM65" i="32"/>
  <c r="AM65" i="34" s="1"/>
  <c r="AM61" i="28"/>
  <c r="AM61" i="32"/>
  <c r="AM61" i="34" s="1"/>
  <c r="AM13" i="38"/>
  <c r="AM105" i="26"/>
  <c r="AM18" i="28"/>
  <c r="AM18" i="32"/>
  <c r="AM18" i="35" s="1"/>
  <c r="AJ68" i="45"/>
  <c r="AJ219" i="44"/>
  <c r="AJ224" s="1"/>
  <c r="AP96" i="31"/>
  <c r="AS94"/>
  <c r="AY11" i="40"/>
  <c r="AY10" s="1"/>
  <c r="AX10"/>
  <c r="AK237" i="44"/>
  <c r="AK230"/>
  <c r="AQ84" i="30"/>
  <c r="AR84" s="1"/>
  <c r="AT62" i="31"/>
  <c r="AT37"/>
  <c r="AT40"/>
  <c r="AT20"/>
  <c r="AT42"/>
  <c r="AT60"/>
  <c r="AT19"/>
  <c r="AT63"/>
  <c r="AT38"/>
  <c r="AT71"/>
  <c r="AT22"/>
  <c r="AT45"/>
  <c r="AT61"/>
  <c r="AT51"/>
  <c r="AT39"/>
  <c r="AM62" i="28"/>
  <c r="AM62" i="32"/>
  <c r="AM62" i="34" s="1"/>
  <c r="AM71" i="28"/>
  <c r="AM71" i="32"/>
  <c r="AM71" i="34" s="1"/>
  <c r="AQ101" i="30"/>
  <c r="AM95" i="33"/>
  <c r="AM95" i="34" s="1"/>
  <c r="AM92" i="33"/>
  <c r="AM92" i="36" s="1"/>
  <c r="AM76" i="33"/>
  <c r="AM76" i="36" s="1"/>
  <c r="AM91" i="33"/>
  <c r="AM91" i="36" s="1"/>
  <c r="AM75" i="33"/>
  <c r="AM93"/>
  <c r="AM93" i="36" s="1"/>
  <c r="AM77" i="33"/>
  <c r="AM77" i="36" s="1"/>
  <c r="AM90" i="33"/>
  <c r="AM90" i="36" s="1"/>
  <c r="AM74" i="33"/>
  <c r="AM96"/>
  <c r="AM96" i="36" s="1"/>
  <c r="AM80" i="33"/>
  <c r="AM80" i="34" s="1"/>
  <c r="AS92" i="30"/>
  <c r="AT92" s="1"/>
  <c r="AS76"/>
  <c r="AT76" s="1"/>
  <c r="AO103"/>
  <c r="AM28" i="33"/>
  <c r="AM28" i="36" s="1"/>
  <c r="AO95" i="30"/>
  <c r="AM20" i="28"/>
  <c r="AM20" i="32"/>
  <c r="AM20" i="34" s="1"/>
  <c r="AM21" i="33"/>
  <c r="AM21" i="36" s="1"/>
  <c r="AM53" i="33"/>
  <c r="AM53" i="36" s="1"/>
  <c r="AM67" i="33"/>
  <c r="AM67" i="36" s="1"/>
  <c r="AM14" i="38"/>
  <c r="AM105" i="27"/>
  <c r="AM18" i="33"/>
  <c r="AM18" i="36" s="1"/>
  <c r="AS99" i="30"/>
  <c r="AT99" s="1"/>
  <c r="AU99" s="1"/>
  <c r="AS100"/>
  <c r="AT100" s="1"/>
  <c r="AO80"/>
  <c r="AO81"/>
  <c r="AM39" i="28"/>
  <c r="AM39" i="32"/>
  <c r="AM39" i="34" s="1"/>
  <c r="AT99" i="31"/>
  <c r="AU99" s="1"/>
  <c r="AV74"/>
  <c r="AP102" i="30"/>
  <c r="AK21" i="38"/>
  <c r="AK30"/>
  <c r="AM82" i="32"/>
  <c r="AM82" i="28"/>
  <c r="AM82" i="35"/>
  <c r="AM103" i="28"/>
  <c r="AM103" i="35"/>
  <c r="AM87" i="28"/>
  <c r="AM87" i="32"/>
  <c r="AM87" i="35" s="1"/>
  <c r="AM75" i="32"/>
  <c r="AM75" i="28"/>
  <c r="AM75" i="35"/>
  <c r="AM80" i="28"/>
  <c r="AM80" i="35"/>
  <c r="AM101" i="28"/>
  <c r="AM101" i="32"/>
  <c r="AM101" i="35" s="1"/>
  <c r="AM86" i="28"/>
  <c r="AM86" i="35"/>
  <c r="AM86" i="32"/>
  <c r="AL99" i="35"/>
  <c r="AL99" i="37" s="1"/>
  <c r="AL99" i="34"/>
  <c r="AL85" i="35"/>
  <c r="AL85" i="37" s="1"/>
  <c r="AL85" i="34"/>
  <c r="AL100" i="35"/>
  <c r="AL100" i="37" s="1"/>
  <c r="AL100" i="34"/>
  <c r="AL76" i="35"/>
  <c r="AL76" i="34"/>
  <c r="AM96" i="32"/>
  <c r="AM96" i="28"/>
  <c r="AM96" i="35"/>
  <c r="AM74" i="28"/>
  <c r="AM74" i="35"/>
  <c r="AM74" i="32"/>
  <c r="AM95" i="28"/>
  <c r="AM95" i="35"/>
  <c r="AM83" i="28"/>
  <c r="AM83" i="32"/>
  <c r="AM83" i="35" s="1"/>
  <c r="AM94" i="32"/>
  <c r="AM94" i="28"/>
  <c r="AM94" i="35"/>
  <c r="AM102" i="28"/>
  <c r="AM102" i="32"/>
  <c r="AM102" i="35" s="1"/>
  <c r="AM93" i="28"/>
  <c r="AM93" i="35"/>
  <c r="AM93" i="32"/>
  <c r="AM81" i="28"/>
  <c r="AM81" i="35"/>
  <c r="AW49" i="45"/>
  <c r="AL48" i="35"/>
  <c r="AL48" i="37" s="1"/>
  <c r="AL48" i="34"/>
  <c r="AL109" i="32"/>
  <c r="AL110"/>
  <c r="AL25" i="34"/>
  <c r="AL92" i="35"/>
  <c r="AL92" i="34"/>
  <c r="AV11" i="45"/>
  <c r="AQ94" i="30"/>
  <c r="AO22" i="24"/>
  <c r="AN22" i="26"/>
  <c r="AV98" i="31"/>
  <c r="AM19" i="28"/>
  <c r="AM19" i="32"/>
  <c r="AM19" i="34" s="1"/>
  <c r="AM21" i="28"/>
  <c r="AM21" i="32"/>
  <c r="AM21" i="35" s="1"/>
  <c r="AP75" i="30"/>
  <c r="AG105" i="34"/>
  <c r="AG18" i="38"/>
  <c r="AK18" i="37"/>
  <c r="AK17" i="38"/>
  <c r="AK38" s="1"/>
  <c r="AK105" i="36"/>
  <c r="AJ69" i="45"/>
  <c r="AJ236" i="44"/>
  <c r="AJ233" s="1"/>
  <c r="AT77" i="31"/>
  <c r="AT90"/>
  <c r="AT79"/>
  <c r="AT75"/>
  <c r="AL12" i="38"/>
  <c r="AL48" s="1"/>
  <c r="AL105" i="28"/>
  <c r="AT83" i="31"/>
  <c r="AS95"/>
  <c r="AQ103"/>
  <c r="AR103" s="1"/>
  <c r="AS82"/>
  <c r="AN90" i="26"/>
  <c r="AO90" i="24"/>
  <c r="AN88" i="26"/>
  <c r="AO88" i="24"/>
  <c r="AN31" i="26"/>
  <c r="AO31" i="24"/>
  <c r="AN44" i="26"/>
  <c r="AO44" i="24"/>
  <c r="AL92" i="37"/>
  <c r="AL76"/>
  <c r="AL93"/>
  <c r="AL96"/>
  <c r="AL87"/>
  <c r="AL74" i="34"/>
  <c r="AK16" i="38"/>
  <c r="AK37" s="1"/>
  <c r="AL91" i="34"/>
  <c r="AL67" i="35"/>
  <c r="AL67" i="37" s="1"/>
  <c r="AL24" i="35"/>
  <c r="AL24" i="37" s="1"/>
  <c r="AL30" i="35"/>
  <c r="AL30" i="37" s="1"/>
  <c r="AL29" i="35"/>
  <c r="AL29" i="37" s="1"/>
  <c r="AL50" i="35"/>
  <c r="AL50" i="37" s="1"/>
  <c r="AL36" i="35"/>
  <c r="AL36" i="37" s="1"/>
  <c r="AL78" i="35"/>
  <c r="AL78" i="37" s="1"/>
  <c r="AL97" i="34"/>
  <c r="AL63" i="35"/>
  <c r="AL63" i="37" s="1"/>
  <c r="AL59" i="35"/>
  <c r="AL59" i="37" s="1"/>
  <c r="AL55" i="35"/>
  <c r="AL55" i="37" s="1"/>
  <c r="AL23" i="35"/>
  <c r="AL23" i="37" s="1"/>
  <c r="AL103" i="34"/>
  <c r="AL83"/>
  <c r="AL57" i="35"/>
  <c r="AL57" i="37" s="1"/>
  <c r="AL64" i="35"/>
  <c r="AL64" i="37" s="1"/>
  <c r="AL98" i="34"/>
  <c r="AL79" i="35"/>
  <c r="AL70"/>
  <c r="AL70" i="37" s="1"/>
  <c r="AL41" i="35"/>
  <c r="AL41" i="37" s="1"/>
  <c r="AL37" i="35"/>
  <c r="AL37" i="37" s="1"/>
  <c r="AL45" i="35"/>
  <c r="AL45" i="37" s="1"/>
  <c r="AL51" i="35"/>
  <c r="AL51" i="37" s="1"/>
  <c r="AL60" i="35"/>
  <c r="AL60" i="37" s="1"/>
  <c r="AL65" i="35"/>
  <c r="AL65" i="37" s="1"/>
  <c r="AL31" i="35"/>
  <c r="AL31" i="37" s="1"/>
  <c r="AL71" i="35"/>
  <c r="AL71" i="37" s="1"/>
  <c r="AL95" i="35"/>
  <c r="AL95" i="37" s="1"/>
  <c r="AL95" i="34"/>
  <c r="AL80" i="35"/>
  <c r="AL80" i="37" s="1"/>
  <c r="AL80" i="34"/>
  <c r="AN28" i="41"/>
  <c r="AN27" s="1"/>
  <c r="AN33" s="1"/>
  <c r="AO29"/>
  <c r="AS89" i="31"/>
  <c r="AT89" s="1"/>
  <c r="AQ74" i="30"/>
  <c r="AL107" i="33"/>
  <c r="AL108"/>
  <c r="AL20" i="38"/>
  <c r="AL41" s="1"/>
  <c r="AL105" i="33"/>
  <c r="AQ77" i="30"/>
  <c r="AR77" s="1"/>
  <c r="AU80" i="31"/>
  <c r="AM91" i="28"/>
  <c r="AM91" i="32"/>
  <c r="AM91" i="35" s="1"/>
  <c r="AM89" i="28"/>
  <c r="AM89" i="32"/>
  <c r="AM46" i="28"/>
  <c r="AM46" i="32"/>
  <c r="AM46" i="34" s="1"/>
  <c r="AM67" i="28"/>
  <c r="AM67" i="32"/>
  <c r="AM67" i="35" s="1"/>
  <c r="AM27" i="28"/>
  <c r="AM27" i="32"/>
  <c r="AM27" i="34" s="1"/>
  <c r="AM24" i="28"/>
  <c r="AM24" i="32"/>
  <c r="AM24" i="34" s="1"/>
  <c r="AQ83" i="30"/>
  <c r="AQ93"/>
  <c r="AM69" i="28"/>
  <c r="AM69" i="32"/>
  <c r="AM69" i="34" s="1"/>
  <c r="AM28" i="28"/>
  <c r="AM28" i="32"/>
  <c r="AM28" i="35" s="1"/>
  <c r="AM28" i="37" s="1"/>
  <c r="AM73" i="28"/>
  <c r="AM73" i="32"/>
  <c r="AM73" i="34" s="1"/>
  <c r="AM30" i="28"/>
  <c r="AM30" i="32"/>
  <c r="AM30" i="34" s="1"/>
  <c r="AM32" i="28"/>
  <c r="AM32" i="32"/>
  <c r="AM32" i="34" s="1"/>
  <c r="AM29" i="28"/>
  <c r="AM29" i="32"/>
  <c r="AM29" i="34" s="1"/>
  <c r="AM34" i="28"/>
  <c r="AM34" i="32"/>
  <c r="AM34" i="34" s="1"/>
  <c r="AM50" i="28"/>
  <c r="AM50" i="32"/>
  <c r="AM50" i="34" s="1"/>
  <c r="AM40" i="28"/>
  <c r="AM40" i="32"/>
  <c r="AM40" i="34" s="1"/>
  <c r="AM36" i="28"/>
  <c r="AM36" i="32"/>
  <c r="AM36" i="34" s="1"/>
  <c r="AM68" i="28"/>
  <c r="AM68" i="32"/>
  <c r="AM68" i="34" s="1"/>
  <c r="AM78" i="28"/>
  <c r="AM78" i="32"/>
  <c r="AM78" i="35" s="1"/>
  <c r="AM99" i="28"/>
  <c r="AM99" i="32"/>
  <c r="AM99" i="35" s="1"/>
  <c r="AM85" i="28"/>
  <c r="AM85" i="35"/>
  <c r="AM85" i="32"/>
  <c r="AM100" i="28"/>
  <c r="AM100" i="32"/>
  <c r="AM100" i="35" s="1"/>
  <c r="AM76" i="28"/>
  <c r="AM76" i="32"/>
  <c r="AM76" i="35" s="1"/>
  <c r="AM97" i="28"/>
  <c r="AM97" i="32"/>
  <c r="AM84" i="28"/>
  <c r="AM84" i="32"/>
  <c r="AM84" i="35" s="1"/>
  <c r="AM43" i="28"/>
  <c r="AM43" i="32"/>
  <c r="AM43" i="34" s="1"/>
  <c r="AM63" i="28"/>
  <c r="AM63" i="32"/>
  <c r="AM63" i="34" s="1"/>
  <c r="AM33" i="28"/>
  <c r="AM33" i="32"/>
  <c r="AM33" i="34" s="1"/>
  <c r="AM59" i="28"/>
  <c r="AM59" i="32"/>
  <c r="AM59" i="34" s="1"/>
  <c r="AM26" i="28"/>
  <c r="AM26" i="32"/>
  <c r="AM26" i="34" s="1"/>
  <c r="AM55" i="28"/>
  <c r="AM55" i="32"/>
  <c r="AM55" i="34" s="1"/>
  <c r="AM47" i="28"/>
  <c r="AM47" i="32"/>
  <c r="AM47" i="34" s="1"/>
  <c r="AM23" i="28"/>
  <c r="AM23" i="32"/>
  <c r="AM23" i="34" s="1"/>
  <c r="AM88" i="33"/>
  <c r="AM88" i="36" s="1"/>
  <c r="AM103" i="33"/>
  <c r="AM103" i="34" s="1"/>
  <c r="AM87" i="33"/>
  <c r="AM87" i="34" s="1"/>
  <c r="AL94" i="35"/>
  <c r="AL94" i="34"/>
  <c r="AM97" i="33"/>
  <c r="AM97" i="36" s="1"/>
  <c r="AM81" i="33"/>
  <c r="AM81" i="34" s="1"/>
  <c r="AM94" i="33"/>
  <c r="AM94" i="34" s="1"/>
  <c r="AM78" i="33"/>
  <c r="AM78" i="34" s="1"/>
  <c r="AM100" i="33"/>
  <c r="AM100" i="34" s="1"/>
  <c r="AM84" i="33"/>
  <c r="AM84" i="34" s="1"/>
  <c r="AM99" i="33"/>
  <c r="AM99" i="34" s="1"/>
  <c r="AM83" i="33"/>
  <c r="AM83" i="34" s="1"/>
  <c r="AM101" i="33"/>
  <c r="AM101" i="34" s="1"/>
  <c r="AM85" i="33"/>
  <c r="AM85" i="34" s="1"/>
  <c r="AM98" i="33"/>
  <c r="AM98" i="36" s="1"/>
  <c r="AM82" i="33"/>
  <c r="AM82" i="34" s="1"/>
  <c r="AM48" i="28"/>
  <c r="AM48" i="32"/>
  <c r="AM48" i="34" s="1"/>
  <c r="AM25" i="28"/>
  <c r="AM25" i="32"/>
  <c r="AM25" i="35" s="1"/>
  <c r="AM25" i="37" s="1"/>
  <c r="AM57" i="28"/>
  <c r="AM57" i="32"/>
  <c r="AM57" i="35" s="1"/>
  <c r="AM54" i="28"/>
  <c r="AM54" i="32"/>
  <c r="AM54" i="34" s="1"/>
  <c r="AM64" i="28"/>
  <c r="AM64" i="32"/>
  <c r="AM64" i="34" s="1"/>
  <c r="AM89" i="33"/>
  <c r="AM89" i="36" s="1"/>
  <c r="AM102" i="33"/>
  <c r="AM102" i="34" s="1"/>
  <c r="AM86" i="33"/>
  <c r="AM86" i="34" s="1"/>
  <c r="AM98" i="28"/>
  <c r="AM98" i="32"/>
  <c r="AM79" i="28"/>
  <c r="AM79" i="32"/>
  <c r="AM92" i="28"/>
  <c r="AM92" i="32"/>
  <c r="AM92" i="35" s="1"/>
  <c r="AM77" i="28"/>
  <c r="AM77" i="32"/>
  <c r="AM77" i="35" s="1"/>
  <c r="AM49" i="28"/>
  <c r="AM49" i="32"/>
  <c r="AM49" i="34" s="1"/>
  <c r="AM53" i="28"/>
  <c r="AM53" i="32"/>
  <c r="AM53" i="35" s="1"/>
  <c r="AM70" i="28"/>
  <c r="AM70" i="32"/>
  <c r="AM70" i="34" s="1"/>
  <c r="AM58" i="28"/>
  <c r="AM58" i="32"/>
  <c r="AM58" i="34" s="1"/>
  <c r="AM41" i="28"/>
  <c r="AM41" i="32"/>
  <c r="AM41" i="34" s="1"/>
  <c r="AM56" i="28"/>
  <c r="AM56" i="32"/>
  <c r="AM56" i="34" s="1"/>
  <c r="AR98" i="30"/>
  <c r="AM72" i="28"/>
  <c r="AM72" i="32"/>
  <c r="AM72" i="34" s="1"/>
  <c r="AO25" i="25"/>
  <c r="AN25" i="27"/>
  <c r="AO70" i="25"/>
  <c r="AN70" i="27"/>
  <c r="AN70" i="33" s="1"/>
  <c r="AN70" i="36" s="1"/>
  <c r="AO46" i="25"/>
  <c r="AN46" i="27"/>
  <c r="AN46" i="33" s="1"/>
  <c r="AN46" i="36" s="1"/>
  <c r="AO57" i="25"/>
  <c r="AN57" i="27"/>
  <c r="AO69" i="25"/>
  <c r="AN69" i="27"/>
  <c r="AN69" i="33" s="1"/>
  <c r="AN69" i="36" s="1"/>
  <c r="AO29" i="25"/>
  <c r="AN29" i="27"/>
  <c r="AN29" i="33" s="1"/>
  <c r="AN29" i="36" s="1"/>
  <c r="AO58" i="25"/>
  <c r="AN58" i="27"/>
  <c r="AN58" i="33" s="1"/>
  <c r="AN58" i="36" s="1"/>
  <c r="AP42" i="38"/>
  <c r="AO43"/>
  <c r="AN37" i="26"/>
  <c r="AO37" i="24"/>
  <c r="AQ96" i="30"/>
  <c r="AQ82"/>
  <c r="AN52" i="26"/>
  <c r="AO52" i="24"/>
  <c r="AN45" i="26"/>
  <c r="AO45" i="24"/>
  <c r="AN66" i="26"/>
  <c r="AO66" i="24"/>
  <c r="AN51" i="26"/>
  <c r="AO51" i="24"/>
  <c r="AN38" i="26"/>
  <c r="AO38" i="24"/>
  <c r="AN42" i="26"/>
  <c r="AO42" i="24"/>
  <c r="AN60" i="26"/>
  <c r="AO60" i="24"/>
  <c r="AN35" i="26"/>
  <c r="AO35" i="24"/>
  <c r="AN65" i="26"/>
  <c r="AO65" i="24"/>
  <c r="AN61" i="26"/>
  <c r="AO61" i="24"/>
  <c r="AO18"/>
  <c r="AN18" i="26"/>
  <c r="AQ97" i="30"/>
  <c r="AG30" i="35"/>
  <c r="AG30" i="37" s="1"/>
  <c r="AG109" i="32"/>
  <c r="AG110"/>
  <c r="AG111"/>
  <c r="AG112"/>
  <c r="AQ78" i="31"/>
  <c r="AR92"/>
  <c r="AN62" i="26"/>
  <c r="AO62" i="24"/>
  <c r="AN71" i="26"/>
  <c r="AO71" i="24"/>
  <c r="AJ6" i="40"/>
  <c r="AJ39" s="1"/>
  <c r="AJ40" s="1"/>
  <c r="AJ42" s="1"/>
  <c r="AJ28" i="38"/>
  <c r="AJ36"/>
  <c r="AJ27"/>
  <c r="AJ12" i="40" s="1"/>
  <c r="AJ45" s="1"/>
  <c r="AJ48" s="1"/>
  <c r="AQ88" i="30"/>
  <c r="AQ89"/>
  <c r="AN95" i="27"/>
  <c r="AO95" i="25"/>
  <c r="AN92" i="27"/>
  <c r="AO92" i="25"/>
  <c r="AN76" i="27"/>
  <c r="AO76" i="25"/>
  <c r="AN91" i="27"/>
  <c r="AO91" i="25"/>
  <c r="AN75" i="27"/>
  <c r="AO75" i="25"/>
  <c r="AN93" i="27"/>
  <c r="AO93" i="25"/>
  <c r="AN77" i="27"/>
  <c r="AO77" i="25"/>
  <c r="AN90" i="27"/>
  <c r="AO90" i="25"/>
  <c r="AN74" i="27"/>
  <c r="AO74" i="25"/>
  <c r="AN96" i="27"/>
  <c r="AO96" i="25"/>
  <c r="AN80" i="27"/>
  <c r="AO80" i="25"/>
  <c r="AQ91" i="30"/>
  <c r="AQ79"/>
  <c r="AS102" i="31"/>
  <c r="AO35" i="25"/>
  <c r="AN35" i="27"/>
  <c r="AN35" i="33" s="1"/>
  <c r="AN35" i="36" s="1"/>
  <c r="AO22" i="25"/>
  <c r="AN22" i="27"/>
  <c r="AN22" i="33" s="1"/>
  <c r="AN22" i="36" s="1"/>
  <c r="AO47" i="25"/>
  <c r="AN47" i="27"/>
  <c r="AN47" i="33" s="1"/>
  <c r="AN47" i="36" s="1"/>
  <c r="AO39" i="25"/>
  <c r="AN39" i="27"/>
  <c r="AN39" i="33" s="1"/>
  <c r="AN39" i="36" s="1"/>
  <c r="AO24" i="25"/>
  <c r="AN24" i="27"/>
  <c r="AN24" i="33" s="1"/>
  <c r="AN24" i="36" s="1"/>
  <c r="AO73" i="25"/>
  <c r="AN73" i="27"/>
  <c r="AN73" i="33" s="1"/>
  <c r="AN73" i="36" s="1"/>
  <c r="AO23" i="25"/>
  <c r="AN23" i="27"/>
  <c r="AN23" i="33" s="1"/>
  <c r="AN23" i="36" s="1"/>
  <c r="AO45" i="25"/>
  <c r="AN45" i="27"/>
  <c r="AN45" i="33" s="1"/>
  <c r="AN45" i="36" s="1"/>
  <c r="AO52" i="25"/>
  <c r="AN52" i="27"/>
  <c r="AN52" i="33" s="1"/>
  <c r="AN52" i="36" s="1"/>
  <c r="AO55" i="25"/>
  <c r="AN55" i="27"/>
  <c r="AN55" i="33" s="1"/>
  <c r="AN55" i="36" s="1"/>
  <c r="AO50" i="25"/>
  <c r="AN50" i="27"/>
  <c r="AN50" i="33" s="1"/>
  <c r="AN50" i="36" s="1"/>
  <c r="AO37" i="25"/>
  <c r="AN37" i="27"/>
  <c r="AN37" i="33" s="1"/>
  <c r="AN37" i="36" s="1"/>
  <c r="AO36" i="25"/>
  <c r="AN36" i="27"/>
  <c r="AN36" i="33" s="1"/>
  <c r="AN36" i="36" s="1"/>
  <c r="AO33" i="25"/>
  <c r="AN33" i="27"/>
  <c r="AN33" i="33" s="1"/>
  <c r="AN33" i="36" s="1"/>
  <c r="AO59" i="25"/>
  <c r="AN59" i="27"/>
  <c r="AN59" i="33" s="1"/>
  <c r="AN59" i="36" s="1"/>
  <c r="AO34" i="25"/>
  <c r="AN34" i="27"/>
  <c r="AN34" i="33" s="1"/>
  <c r="AN34" i="36" s="1"/>
  <c r="AO28" i="25"/>
  <c r="AN28" i="27"/>
  <c r="AO41" i="25"/>
  <c r="AN41" i="27"/>
  <c r="AN41" i="33" s="1"/>
  <c r="AN41" i="36" s="1"/>
  <c r="AO71" i="25"/>
  <c r="AN71" i="27"/>
  <c r="AN71" i="33" s="1"/>
  <c r="AN71" i="36" s="1"/>
  <c r="AO63" i="25"/>
  <c r="AN63" i="27"/>
  <c r="AN63" i="33" s="1"/>
  <c r="AN63" i="36" s="1"/>
  <c r="AO20" i="24"/>
  <c r="AN20" i="26"/>
  <c r="AO26" i="25"/>
  <c r="AN26" i="27"/>
  <c r="AN26" i="33" s="1"/>
  <c r="AN26" i="36" s="1"/>
  <c r="AO60" i="25"/>
  <c r="AN60" i="27"/>
  <c r="AN60" i="33" s="1"/>
  <c r="AN60" i="36" s="1"/>
  <c r="AO42" i="25"/>
  <c r="AN42" i="27"/>
  <c r="AN42" i="33" s="1"/>
  <c r="AN42" i="36" s="1"/>
  <c r="AO21" i="25"/>
  <c r="AN21" i="27"/>
  <c r="AO40" i="25"/>
  <c r="AN40" i="27"/>
  <c r="AN40" i="33" s="1"/>
  <c r="AN40" i="36" s="1"/>
  <c r="AO27" i="25"/>
  <c r="AN27" i="27"/>
  <c r="AN27" i="33" s="1"/>
  <c r="AN27" i="36" s="1"/>
  <c r="AO54" i="25"/>
  <c r="AN54" i="27"/>
  <c r="AN54" i="33" s="1"/>
  <c r="AN54" i="36" s="1"/>
  <c r="AO53" i="25"/>
  <c r="AN53" i="27"/>
  <c r="AO31" i="25"/>
  <c r="AN31" i="27"/>
  <c r="AN31" i="33" s="1"/>
  <c r="AN31" i="36" s="1"/>
  <c r="AO44" i="25"/>
  <c r="AN44" i="27"/>
  <c r="AN44" i="33" s="1"/>
  <c r="AN44" i="36" s="1"/>
  <c r="AO38" i="25"/>
  <c r="AN38" i="27"/>
  <c r="AN38" i="33" s="1"/>
  <c r="AN38" i="36" s="1"/>
  <c r="AO49" i="25"/>
  <c r="AN49" i="27"/>
  <c r="AN49" i="33" s="1"/>
  <c r="AN49" i="36" s="1"/>
  <c r="AO64" i="25"/>
  <c r="AN64" i="27"/>
  <c r="AN64" i="33" s="1"/>
  <c r="AN64" i="36" s="1"/>
  <c r="AO56" i="25"/>
  <c r="AN56" i="27"/>
  <c r="AN56" i="33" s="1"/>
  <c r="AN56" i="36" s="1"/>
  <c r="AO65" i="25"/>
  <c r="AN65" i="27"/>
  <c r="AN65" i="33" s="1"/>
  <c r="AN65" i="36" s="1"/>
  <c r="AO30" i="25"/>
  <c r="AN30" i="27"/>
  <c r="AN30" i="33" s="1"/>
  <c r="AN30" i="36" s="1"/>
  <c r="AO32" i="25"/>
  <c r="AN32" i="27"/>
  <c r="AN32" i="33" s="1"/>
  <c r="AN32" i="36" s="1"/>
  <c r="AO68" i="25"/>
  <c r="AN68" i="27"/>
  <c r="AN68" i="33" s="1"/>
  <c r="AN68" i="36" s="1"/>
  <c r="AO20" i="25"/>
  <c r="AN20" i="27"/>
  <c r="AN20" i="33" s="1"/>
  <c r="AN20" i="36" s="1"/>
  <c r="AO62" i="25"/>
  <c r="AN62" i="27"/>
  <c r="AN62" i="33" s="1"/>
  <c r="AN62" i="36" s="1"/>
  <c r="AO19" i="25"/>
  <c r="AN19" i="27"/>
  <c r="AN19" i="33" s="1"/>
  <c r="AN19" i="36" s="1"/>
  <c r="AO67" i="25"/>
  <c r="AN67" i="27"/>
  <c r="AO61" i="25"/>
  <c r="AN61" i="27"/>
  <c r="AN61" i="33" s="1"/>
  <c r="AN61" i="36" s="1"/>
  <c r="AO66" i="25"/>
  <c r="AN66" i="27"/>
  <c r="AN66" i="33" s="1"/>
  <c r="AN66" i="36" s="1"/>
  <c r="AO48" i="25"/>
  <c r="AN48" i="27"/>
  <c r="AN48" i="33" s="1"/>
  <c r="AN48" i="36" s="1"/>
  <c r="AO51" i="25"/>
  <c r="AN51" i="27"/>
  <c r="AN51" i="33" s="1"/>
  <c r="AN51" i="36" s="1"/>
  <c r="AO18" i="25"/>
  <c r="AN18" i="27"/>
  <c r="AN39" i="26"/>
  <c r="AO39" i="24"/>
  <c r="AK18" i="38"/>
  <c r="AK105" i="34"/>
  <c r="AQ85" i="30"/>
  <c r="AR85" s="1"/>
  <c r="AQ90"/>
  <c r="AR90" s="1"/>
  <c r="AO82" i="24"/>
  <c r="AN82" i="26"/>
  <c r="AO103" i="24"/>
  <c r="AN103" i="26"/>
  <c r="AO87" i="24"/>
  <c r="AN87" i="26"/>
  <c r="AO75" i="24"/>
  <c r="AN75" i="26"/>
  <c r="AO80" i="24"/>
  <c r="AN80" i="26"/>
  <c r="AO101" i="24"/>
  <c r="AN101" i="26"/>
  <c r="AO86" i="24"/>
  <c r="AN86" i="26"/>
  <c r="AL28" i="34"/>
  <c r="AL111" i="32"/>
  <c r="AL112"/>
  <c r="AL84" i="35"/>
  <c r="AL84" i="37" s="1"/>
  <c r="AL84" i="34"/>
  <c r="AO96" i="24"/>
  <c r="AN96" i="26"/>
  <c r="AO74" i="24"/>
  <c r="AN74" i="26"/>
  <c r="AO95" i="24"/>
  <c r="AN95" i="26"/>
  <c r="AN95" i="28" s="1"/>
  <c r="AO83" i="24"/>
  <c r="AN83" i="26"/>
  <c r="AO94" i="24"/>
  <c r="AN94" i="26"/>
  <c r="AO102" i="24"/>
  <c r="AN102" i="26"/>
  <c r="AO93" i="24"/>
  <c r="AN93" i="26"/>
  <c r="AO81" i="24"/>
  <c r="AN81" i="26"/>
  <c r="AN81" i="28" s="1"/>
  <c r="AL53" i="35"/>
  <c r="AL53" i="37" s="1"/>
  <c r="AL53" i="34"/>
  <c r="AW48" i="45"/>
  <c r="AW207" i="44"/>
  <c r="AT27" i="30"/>
  <c r="AT47"/>
  <c r="AT35"/>
  <c r="AT67"/>
  <c r="AT22"/>
  <c r="AT37"/>
  <c r="AT70"/>
  <c r="AT50"/>
  <c r="AT25"/>
  <c r="AT23"/>
  <c r="AT66"/>
  <c r="AT19"/>
  <c r="AT34"/>
  <c r="AT49"/>
  <c r="AT73"/>
  <c r="AT26"/>
  <c r="AT60"/>
  <c r="AT57"/>
  <c r="AT52"/>
  <c r="AT64"/>
  <c r="AT48"/>
  <c r="AT40"/>
  <c r="AT20"/>
  <c r="AT36"/>
  <c r="AT58"/>
  <c r="AT24"/>
  <c r="AT39"/>
  <c r="AT51"/>
  <c r="AT68"/>
  <c r="AM22" i="28"/>
  <c r="AM22" i="32"/>
  <c r="AM22" i="34" s="1"/>
  <c r="AR76" i="31"/>
  <c r="AO19" i="24"/>
  <c r="AN19" i="26"/>
  <c r="AO21" i="24"/>
  <c r="AN21" i="26"/>
  <c r="AG20" i="35"/>
  <c r="AG20" i="37" s="1"/>
  <c r="AG105" i="32"/>
  <c r="AG19" i="38"/>
  <c r="AG40" s="1"/>
  <c r="AG105" i="36"/>
  <c r="AG17" i="38"/>
  <c r="AG38" s="1"/>
  <c r="AO43" i="25"/>
  <c r="AN43" i="27"/>
  <c r="AN43" i="33" s="1"/>
  <c r="AN43" i="36" s="1"/>
  <c r="AI224" i="44"/>
  <c r="AI216"/>
  <c r="AL110" i="33"/>
  <c r="AL109"/>
  <c r="AR91" i="31"/>
  <c r="AR85"/>
  <c r="AS93"/>
  <c r="AT93" s="1"/>
  <c r="AR78" i="30"/>
  <c r="AL18" i="35"/>
  <c r="AL19" i="38"/>
  <c r="AL40" s="1"/>
  <c r="AL105" i="32"/>
  <c r="AL18" i="34"/>
  <c r="AL22" i="38"/>
  <c r="AL34" s="1"/>
  <c r="AL31"/>
  <c r="BJ2" i="21"/>
  <c r="BI2" i="11"/>
  <c r="BI2" i="9"/>
  <c r="AP86" i="31"/>
  <c r="AO37" i="41"/>
  <c r="AN36"/>
  <c r="AR100" i="31"/>
  <c r="AR84"/>
  <c r="AU101"/>
  <c r="AK220" i="44"/>
  <c r="AK213"/>
  <c r="AT64" i="31"/>
  <c r="AT56"/>
  <c r="AT36"/>
  <c r="AT66"/>
  <c r="AT67"/>
  <c r="AT30"/>
  <c r="AT32"/>
  <c r="AT65"/>
  <c r="AQ97"/>
  <c r="AT23"/>
  <c r="AT69"/>
  <c r="AT43"/>
  <c r="AT34"/>
  <c r="AS88"/>
  <c r="AM90" i="28"/>
  <c r="AM90" i="32"/>
  <c r="AM90" i="35" s="1"/>
  <c r="AM88" i="28"/>
  <c r="AM88" i="32"/>
  <c r="AM31" i="28"/>
  <c r="AM31" i="32"/>
  <c r="AM31" i="34" s="1"/>
  <c r="AM44" i="28"/>
  <c r="AM44" i="32"/>
  <c r="AM44" i="34" s="1"/>
  <c r="AL77" i="36"/>
  <c r="AL77" i="37" s="1"/>
  <c r="AL90" i="36"/>
  <c r="AL90" i="37" s="1"/>
  <c r="AL28" i="36"/>
  <c r="AL28" i="37" s="1"/>
  <c r="AL20" i="35"/>
  <c r="AL20" i="37" s="1"/>
  <c r="AL82" i="35"/>
  <c r="AL82" i="37" s="1"/>
  <c r="AL74" i="35"/>
  <c r="AL74" i="37" s="1"/>
  <c r="AL22" i="35"/>
  <c r="AL22" i="37" s="1"/>
  <c r="AL21" i="35"/>
  <c r="AL21" i="37" s="1"/>
  <c r="AK105" i="35"/>
  <c r="AL103" i="37"/>
  <c r="AL79"/>
  <c r="AL94"/>
  <c r="AL83"/>
  <c r="AL25"/>
  <c r="AL102"/>
  <c r="AL88" i="34"/>
  <c r="AJ225" i="44" l="1"/>
  <c r="AJ226" s="1"/>
  <c r="AJ10" i="52"/>
  <c r="AJ19" s="1"/>
  <c r="AI225" i="44"/>
  <c r="AI226" s="1"/>
  <c r="AI12" i="45" s="1"/>
  <c r="AI10" i="52"/>
  <c r="AI19" s="1"/>
  <c r="AW208" i="44"/>
  <c r="AW209" s="1"/>
  <c r="AW11" i="45" s="1"/>
  <c r="AW9" i="52"/>
  <c r="AW18" s="1"/>
  <c r="AJ233" i="50"/>
  <c r="AL52" i="44"/>
  <c r="AL52" i="50"/>
  <c r="AL52" i="48"/>
  <c r="AL48" i="44"/>
  <c r="AL231" s="1"/>
  <c r="AL48" i="50"/>
  <c r="AL231" s="1"/>
  <c r="AL48" i="48"/>
  <c r="AL231" s="1"/>
  <c r="AG48" i="44"/>
  <c r="AG231" s="1"/>
  <c r="AG48" i="50"/>
  <c r="AG231" s="1"/>
  <c r="AG48" i="48"/>
  <c r="AG231" s="1"/>
  <c r="AG46" i="44"/>
  <c r="AG46" i="50"/>
  <c r="AG46" i="48"/>
  <c r="AL51" i="44"/>
  <c r="AL215" s="1"/>
  <c r="AL221" s="1"/>
  <c r="AL77" i="45" s="1"/>
  <c r="AL51" i="50"/>
  <c r="AL215" s="1"/>
  <c r="AL221" s="1"/>
  <c r="AL51" i="48"/>
  <c r="AL215" s="1"/>
  <c r="AL221" s="1"/>
  <c r="AL45" i="44"/>
  <c r="AL45" i="50"/>
  <c r="AL45" i="48"/>
  <c r="AL44" i="44"/>
  <c r="AL214" s="1"/>
  <c r="AL44" i="50"/>
  <c r="AL214" s="1"/>
  <c r="AL44" i="48"/>
  <c r="AL214" s="1"/>
  <c r="AL55" i="44"/>
  <c r="AL232" s="1"/>
  <c r="AL55" i="50"/>
  <c r="AL232" s="1"/>
  <c r="AL238" s="1"/>
  <c r="AL55" i="48"/>
  <c r="AL232" s="1"/>
  <c r="AL238" s="1"/>
  <c r="AK230" i="50"/>
  <c r="AK237"/>
  <c r="AK236" s="1"/>
  <c r="AP37" i="51"/>
  <c r="AO36"/>
  <c r="AJ216" i="50"/>
  <c r="AJ224"/>
  <c r="AJ225" s="1"/>
  <c r="AJ226" s="1"/>
  <c r="AJ192" i="45" s="1"/>
  <c r="AO28" i="49"/>
  <c r="AO27" s="1"/>
  <c r="AO33" s="1"/>
  <c r="AP29"/>
  <c r="AK213" i="48"/>
  <c r="AK220"/>
  <c r="AK219" s="1"/>
  <c r="AM56" i="35"/>
  <c r="AM56" i="37" s="1"/>
  <c r="AM68" i="35"/>
  <c r="AM68" i="37" s="1"/>
  <c r="AM96"/>
  <c r="AM93"/>
  <c r="AM91"/>
  <c r="AM92"/>
  <c r="AM35" i="35"/>
  <c r="AM35" i="37" s="1"/>
  <c r="AJ233" i="48"/>
  <c r="AL53" i="44"/>
  <c r="AL53" i="50"/>
  <c r="AL53" i="48"/>
  <c r="AL47" i="44"/>
  <c r="AL47" i="50"/>
  <c r="AL47" i="48"/>
  <c r="AG47" i="44"/>
  <c r="AG47" i="50"/>
  <c r="AG47" i="48"/>
  <c r="AG45" i="44"/>
  <c r="AG45" i="50"/>
  <c r="AG45" i="48"/>
  <c r="AL50" i="44"/>
  <c r="AL50" i="50"/>
  <c r="AL50" i="48"/>
  <c r="AL46" i="44"/>
  <c r="AL46" i="50"/>
  <c r="AL46" i="48"/>
  <c r="AL43" i="44"/>
  <c r="AL43" i="50"/>
  <c r="AL43" i="48"/>
  <c r="AL54" i="44"/>
  <c r="AL54" i="50"/>
  <c r="AL54" i="48"/>
  <c r="AJ216"/>
  <c r="AJ224"/>
  <c r="AJ225" s="1"/>
  <c r="AJ226" s="1"/>
  <c r="AJ123" i="45" s="1"/>
  <c r="AK230" i="48"/>
  <c r="AK237"/>
  <c r="AK236" s="1"/>
  <c r="AP29" i="51"/>
  <c r="AO28"/>
  <c r="AO27" s="1"/>
  <c r="AO33" s="1"/>
  <c r="AP37" i="49"/>
  <c r="AO36"/>
  <c r="AK213" i="50"/>
  <c r="AK220"/>
  <c r="AK219" s="1"/>
  <c r="AM74" i="34"/>
  <c r="AM75"/>
  <c r="AM76" i="37"/>
  <c r="AW207" i="48"/>
  <c r="AW208" s="1"/>
  <c r="AW209" s="1"/>
  <c r="AW159" i="45"/>
  <c r="AW228"/>
  <c r="AV122"/>
  <c r="AW191"/>
  <c r="AY56" i="50"/>
  <c r="AX206"/>
  <c r="AX207" s="1"/>
  <c r="AX208" s="1"/>
  <c r="AX209" s="1"/>
  <c r="AX88"/>
  <c r="AX130"/>
  <c r="AX241"/>
  <c r="AX69"/>
  <c r="AX170"/>
  <c r="AX223"/>
  <c r="AX149"/>
  <c r="AX111"/>
  <c r="AW160" i="45"/>
  <c r="AW229"/>
  <c r="AY56" i="48"/>
  <c r="AX130"/>
  <c r="AX111"/>
  <c r="AX241"/>
  <c r="AX223"/>
  <c r="AX88"/>
  <c r="AX206"/>
  <c r="AX149"/>
  <c r="AX69"/>
  <c r="AX170"/>
  <c r="AY46" i="40"/>
  <c r="AX47"/>
  <c r="AY27"/>
  <c r="AJ7"/>
  <c r="AJ9" s="1"/>
  <c r="AJ23"/>
  <c r="AJ24" s="1"/>
  <c r="AJ26" s="1"/>
  <c r="AJ15"/>
  <c r="AJ29"/>
  <c r="AJ32" s="1"/>
  <c r="AY30"/>
  <c r="AX31"/>
  <c r="AY56" i="44"/>
  <c r="AX69"/>
  <c r="AX206"/>
  <c r="AX130"/>
  <c r="AX149"/>
  <c r="AX88"/>
  <c r="AX170"/>
  <c r="AX241"/>
  <c r="AX223"/>
  <c r="AX49" i="45" s="1"/>
  <c r="AX111" i="44"/>
  <c r="AJ216"/>
  <c r="AM48" i="35"/>
  <c r="AM48" i="37" s="1"/>
  <c r="AM47" i="35"/>
  <c r="AM47" i="37" s="1"/>
  <c r="AM73" i="35"/>
  <c r="AM73" i="37" s="1"/>
  <c r="AK39" i="38"/>
  <c r="AK50"/>
  <c r="AK33"/>
  <c r="AK51"/>
  <c r="AG39"/>
  <c r="AG50"/>
  <c r="AH50"/>
  <c r="AM49" i="35"/>
  <c r="AM49" i="37" s="1"/>
  <c r="AM33" i="35"/>
  <c r="AM33" i="37" s="1"/>
  <c r="AM34" i="35"/>
  <c r="AM34" i="37" s="1"/>
  <c r="AM27" i="35"/>
  <c r="AM27" i="37" s="1"/>
  <c r="AM20" i="35"/>
  <c r="AM20" i="37" s="1"/>
  <c r="AM62" i="35"/>
  <c r="AM62" i="37" s="1"/>
  <c r="AM51" i="35"/>
  <c r="AM51" i="37" s="1"/>
  <c r="AM21"/>
  <c r="AM58" i="35"/>
  <c r="AM58" i="37" s="1"/>
  <c r="AM54" i="35"/>
  <c r="AM54" i="37" s="1"/>
  <c r="AM26" i="35"/>
  <c r="AM26" i="37" s="1"/>
  <c r="AM43" i="35"/>
  <c r="AM43" i="37" s="1"/>
  <c r="AM40" i="35"/>
  <c r="AM40" i="37" s="1"/>
  <c r="AM32" i="35"/>
  <c r="AM32" i="37" s="1"/>
  <c r="AM69" i="35"/>
  <c r="AM69" i="37" s="1"/>
  <c r="AM19" i="35"/>
  <c r="AM19" i="37" s="1"/>
  <c r="AM61" i="35"/>
  <c r="AM61" i="37" s="1"/>
  <c r="AM42" i="35"/>
  <c r="AM42" i="37" s="1"/>
  <c r="AM45" i="35"/>
  <c r="AM45" i="37" s="1"/>
  <c r="AM37" i="35"/>
  <c r="AM37" i="37" s="1"/>
  <c r="AM57"/>
  <c r="AM31" i="35"/>
  <c r="AM31" i="37" s="1"/>
  <c r="AM77"/>
  <c r="AM90"/>
  <c r="AT88" i="31"/>
  <c r="AR97"/>
  <c r="AV101"/>
  <c r="AS84"/>
  <c r="AT84" s="1"/>
  <c r="AS100"/>
  <c r="AT100" s="1"/>
  <c r="BK2" i="21"/>
  <c r="BJ2" i="9"/>
  <c r="BJ2" i="11"/>
  <c r="AL105" i="35"/>
  <c r="AL16" i="38"/>
  <c r="AL37" s="1"/>
  <c r="AP43" i="25"/>
  <c r="AO43" i="27"/>
  <c r="AO43" i="33" s="1"/>
  <c r="AO43" i="36" s="1"/>
  <c r="AG105" i="35"/>
  <c r="AG16" i="38"/>
  <c r="AG37" s="1"/>
  <c r="AP21" i="24"/>
  <c r="AO21" i="26"/>
  <c r="AP19" i="24"/>
  <c r="AO19" i="26"/>
  <c r="AS76" i="31"/>
  <c r="AT76" s="1"/>
  <c r="AO81" i="26"/>
  <c r="AP81" i="24"/>
  <c r="AO93" i="26"/>
  <c r="AP93" i="24"/>
  <c r="AO102" i="26"/>
  <c r="AP102" i="24"/>
  <c r="AO94" i="26"/>
  <c r="AP94" i="24"/>
  <c r="AO83" i="26"/>
  <c r="AP83" i="24"/>
  <c r="AO95" i="26"/>
  <c r="AP95" i="24"/>
  <c r="AO74" i="26"/>
  <c r="AP74" i="24"/>
  <c r="AO96" i="26"/>
  <c r="AP96" i="24"/>
  <c r="AN86" i="28"/>
  <c r="AN86" i="32"/>
  <c r="AN86" i="35" s="1"/>
  <c r="AN101" i="28"/>
  <c r="AN101" i="32"/>
  <c r="AN101" i="35" s="1"/>
  <c r="AN80" i="28"/>
  <c r="AN75"/>
  <c r="AN75" i="32"/>
  <c r="AN75" i="35" s="1"/>
  <c r="AN87" i="28"/>
  <c r="AN87" i="32"/>
  <c r="AN87" i="35" s="1"/>
  <c r="AN103" i="28"/>
  <c r="AN82"/>
  <c r="AN82" i="32"/>
  <c r="AN82" i="35" s="1"/>
  <c r="AO39" i="26"/>
  <c r="AP39" i="24"/>
  <c r="AN105" i="27"/>
  <c r="AN14" i="38"/>
  <c r="AN18" i="33"/>
  <c r="AN18" i="36" s="1"/>
  <c r="AN67" i="33"/>
  <c r="AN67" i="36" s="1"/>
  <c r="AN53" i="33"/>
  <c r="AN53" i="36" s="1"/>
  <c r="AN21" i="33"/>
  <c r="AN21" i="36" s="1"/>
  <c r="AN20" i="28"/>
  <c r="AN20" i="32"/>
  <c r="AN20" i="34" s="1"/>
  <c r="AN28" i="33"/>
  <c r="AN28" i="36" s="1"/>
  <c r="AT102" i="31"/>
  <c r="AO80" i="27"/>
  <c r="AP80" i="25"/>
  <c r="AO96" i="27"/>
  <c r="AP96" i="25"/>
  <c r="AO74" i="27"/>
  <c r="AP74" i="25"/>
  <c r="AO90" i="27"/>
  <c r="AP90" i="25"/>
  <c r="AO77" i="27"/>
  <c r="AP77" i="25"/>
  <c r="AO93" i="27"/>
  <c r="AP93" i="25"/>
  <c r="AO75" i="27"/>
  <c r="AP75" i="25"/>
  <c r="AO91" i="27"/>
  <c r="AP91" i="25"/>
  <c r="AO76" i="27"/>
  <c r="AP76" i="25"/>
  <c r="AO92" i="27"/>
  <c r="AP92" i="25"/>
  <c r="AO95" i="27"/>
  <c r="AP95" i="25"/>
  <c r="AO71" i="26"/>
  <c r="AP71" i="24"/>
  <c r="AO62" i="26"/>
  <c r="AP62" i="24"/>
  <c r="AR97" i="30"/>
  <c r="AP18" i="24"/>
  <c r="AO18" i="26"/>
  <c r="AN61" i="28"/>
  <c r="AN61" i="32"/>
  <c r="AN61" i="34" s="1"/>
  <c r="AN65" i="28"/>
  <c r="AN65" i="32"/>
  <c r="AN65" i="34" s="1"/>
  <c r="AN35" i="28"/>
  <c r="AN35" i="32"/>
  <c r="AN35" i="34" s="1"/>
  <c r="AN60" i="28"/>
  <c r="AN60" i="32"/>
  <c r="AN60" i="34" s="1"/>
  <c r="AN42" i="28"/>
  <c r="AN42" i="32"/>
  <c r="AN42" i="34" s="1"/>
  <c r="AN38" i="28"/>
  <c r="AN38" i="32"/>
  <c r="AN38" i="34" s="1"/>
  <c r="AN51" i="28"/>
  <c r="AN51" i="32"/>
  <c r="AN51" i="34" s="1"/>
  <c r="AN66" i="28"/>
  <c r="AN66" i="32"/>
  <c r="AN66" i="34" s="1"/>
  <c r="AN45" i="28"/>
  <c r="AN45" i="32"/>
  <c r="AN45" i="34" s="1"/>
  <c r="AN52" i="28"/>
  <c r="AN52" i="32"/>
  <c r="AN52" i="34" s="1"/>
  <c r="AR82" i="30"/>
  <c r="AR96"/>
  <c r="AN37" i="28"/>
  <c r="AN37" i="32"/>
  <c r="AN37" i="34" s="1"/>
  <c r="AQ42" i="38"/>
  <c r="AP43"/>
  <c r="AP58" i="25"/>
  <c r="AO58" i="27"/>
  <c r="AO58" i="33" s="1"/>
  <c r="AO58" i="36" s="1"/>
  <c r="AP29" i="25"/>
  <c r="AO29" i="27"/>
  <c r="AO29" i="33" s="1"/>
  <c r="AO29" i="36" s="1"/>
  <c r="AP69" i="25"/>
  <c r="AO69" i="27"/>
  <c r="AO69" i="33" s="1"/>
  <c r="AO69" i="36" s="1"/>
  <c r="AP57" i="25"/>
  <c r="AO57" i="27"/>
  <c r="AO57" i="33" s="1"/>
  <c r="AO57" i="36" s="1"/>
  <c r="AP46" i="25"/>
  <c r="AO46" i="27"/>
  <c r="AO46" i="33" s="1"/>
  <c r="AO46" i="36" s="1"/>
  <c r="AP70" i="25"/>
  <c r="AO70" i="27"/>
  <c r="AO70" i="33" s="1"/>
  <c r="AO70" i="36" s="1"/>
  <c r="AP25" i="25"/>
  <c r="AO25" i="27"/>
  <c r="AS98" i="30"/>
  <c r="AT98" s="1"/>
  <c r="AM97" i="35"/>
  <c r="AM97" i="37" s="1"/>
  <c r="AM97" i="34"/>
  <c r="AR93" i="30"/>
  <c r="AR83"/>
  <c r="AM89" i="35"/>
  <c r="AM89" i="37" s="1"/>
  <c r="AM89" i="34"/>
  <c r="AV80" i="31"/>
  <c r="AR74" i="30"/>
  <c r="AP29" i="41"/>
  <c r="AO28"/>
  <c r="AO27" s="1"/>
  <c r="AO33" s="1"/>
  <c r="AO44" i="26"/>
  <c r="AP44" i="24"/>
  <c r="AO31" i="26"/>
  <c r="AP31" i="24"/>
  <c r="AO88" i="26"/>
  <c r="AP88" i="24"/>
  <c r="AO90" i="26"/>
  <c r="AP90" i="24"/>
  <c r="AT82" i="31"/>
  <c r="AS103"/>
  <c r="AT95"/>
  <c r="AK15" i="38"/>
  <c r="AK49" s="1"/>
  <c r="AK105" i="37"/>
  <c r="AW98" i="31"/>
  <c r="AX98" s="1"/>
  <c r="AP22" i="24"/>
  <c r="AO22" i="26"/>
  <c r="AR94" i="30"/>
  <c r="AW74" i="31"/>
  <c r="AV99"/>
  <c r="AM105" i="33"/>
  <c r="AM20" i="38"/>
  <c r="AM41" s="1"/>
  <c r="AM107" i="33"/>
  <c r="AM108"/>
  <c r="AO95" i="32"/>
  <c r="AP95" i="30"/>
  <c r="AP103"/>
  <c r="AU76"/>
  <c r="AV76" s="1"/>
  <c r="AU92"/>
  <c r="AV92" s="1"/>
  <c r="AR101"/>
  <c r="AU39" i="31"/>
  <c r="AU51"/>
  <c r="AU61"/>
  <c r="AU45"/>
  <c r="AU22"/>
  <c r="AU71"/>
  <c r="AU38"/>
  <c r="AU63"/>
  <c r="AU19"/>
  <c r="AU60"/>
  <c r="AU42"/>
  <c r="AU20"/>
  <c r="AU40"/>
  <c r="AU37"/>
  <c r="AU62"/>
  <c r="AS84" i="30"/>
  <c r="AT84" s="1"/>
  <c r="AK69" i="45"/>
  <c r="AK236" i="44"/>
  <c r="AK233" s="1"/>
  <c r="AQ96" i="31"/>
  <c r="AR81"/>
  <c r="AL220" i="44"/>
  <c r="AL213"/>
  <c r="AV87" i="31"/>
  <c r="AN72" i="28"/>
  <c r="AN72" i="32"/>
  <c r="AN72" i="34" s="1"/>
  <c r="AO56" i="26"/>
  <c r="AP56" i="24"/>
  <c r="AO41" i="26"/>
  <c r="AP41" i="24"/>
  <c r="AO58" i="26"/>
  <c r="AP58" i="24"/>
  <c r="AO70" i="26"/>
  <c r="AP70" i="24"/>
  <c r="AO53" i="26"/>
  <c r="AP53" i="24"/>
  <c r="AO49" i="26"/>
  <c r="AP49" i="24"/>
  <c r="AO77" i="26"/>
  <c r="AP77" i="24"/>
  <c r="AO92" i="26"/>
  <c r="AP92" i="24"/>
  <c r="AO79" i="26"/>
  <c r="AP79" i="24"/>
  <c r="AO98" i="26"/>
  <c r="AP98" i="24"/>
  <c r="AO86" i="27"/>
  <c r="AO86" i="33" s="1"/>
  <c r="AO86" i="36" s="1"/>
  <c r="AP86" i="25"/>
  <c r="AO102" i="27"/>
  <c r="AP102" i="25"/>
  <c r="AO89" i="27"/>
  <c r="AP89" i="25"/>
  <c r="AO72" i="27"/>
  <c r="AO72" i="33" s="1"/>
  <c r="AO72" i="36" s="1"/>
  <c r="AP72" i="25"/>
  <c r="AO64" i="26"/>
  <c r="AP64" i="24"/>
  <c r="AO54" i="26"/>
  <c r="AP54" i="24"/>
  <c r="AO57" i="26"/>
  <c r="AP57" i="24"/>
  <c r="AO25" i="26"/>
  <c r="AP25" i="24"/>
  <c r="AO48" i="26"/>
  <c r="AP48" i="24"/>
  <c r="AO82" i="27"/>
  <c r="AP82" i="25"/>
  <c r="AO98" i="27"/>
  <c r="AP98" i="25"/>
  <c r="AO85" i="27"/>
  <c r="AP85" i="25"/>
  <c r="AO101" i="27"/>
  <c r="AP101" i="25"/>
  <c r="AO83" i="27"/>
  <c r="AP83" i="25"/>
  <c r="AO99" i="27"/>
  <c r="AP99" i="25"/>
  <c r="AO84" i="27"/>
  <c r="AP84" i="25"/>
  <c r="AO100" i="27"/>
  <c r="AP100" i="25"/>
  <c r="AO78" i="27"/>
  <c r="AP78" i="25"/>
  <c r="AO94" i="27"/>
  <c r="AP94" i="25"/>
  <c r="AO81" i="27"/>
  <c r="AP81" i="25"/>
  <c r="AO97" i="27"/>
  <c r="AP97" i="25"/>
  <c r="AO79" i="27"/>
  <c r="AP79" i="25"/>
  <c r="AO87" i="27"/>
  <c r="AP87" i="25"/>
  <c r="AO103" i="27"/>
  <c r="AP103" i="25"/>
  <c r="AO88" i="27"/>
  <c r="AP88" i="25"/>
  <c r="AO23" i="26"/>
  <c r="AP23" i="24"/>
  <c r="AO47" i="26"/>
  <c r="AP47" i="24"/>
  <c r="AO55" i="26"/>
  <c r="AP55" i="24"/>
  <c r="AO26" i="26"/>
  <c r="AP26" i="24"/>
  <c r="AO59" i="26"/>
  <c r="AP59" i="24"/>
  <c r="AO33" i="26"/>
  <c r="AP33" i="24"/>
  <c r="AO63" i="26"/>
  <c r="AP63" i="24"/>
  <c r="AO43" i="26"/>
  <c r="AP43" i="24"/>
  <c r="AO84" i="26"/>
  <c r="AP84" i="24"/>
  <c r="AO97" i="26"/>
  <c r="AP97" i="24"/>
  <c r="AO76" i="26"/>
  <c r="AP76" i="24"/>
  <c r="AO100" i="26"/>
  <c r="AP100" i="24"/>
  <c r="AO85" i="26"/>
  <c r="AP85" i="24"/>
  <c r="AO99" i="26"/>
  <c r="AP99" i="24"/>
  <c r="AO78" i="26"/>
  <c r="AP78" i="24"/>
  <c r="AO68" i="26"/>
  <c r="AP68" i="24"/>
  <c r="AO36" i="26"/>
  <c r="AP36" i="24"/>
  <c r="AO40" i="26"/>
  <c r="AP40" i="24"/>
  <c r="AO50" i="26"/>
  <c r="AP50" i="24"/>
  <c r="AO34" i="26"/>
  <c r="AP34" i="24"/>
  <c r="AO29" i="26"/>
  <c r="AP29" i="24"/>
  <c r="AO32" i="26"/>
  <c r="AP32" i="24"/>
  <c r="AO30" i="26"/>
  <c r="AP30" i="24"/>
  <c r="AO73" i="26"/>
  <c r="AP73" i="24"/>
  <c r="AO28" i="26"/>
  <c r="AP28" i="24"/>
  <c r="AO69" i="26"/>
  <c r="AP69" i="24"/>
  <c r="AO24" i="26"/>
  <c r="AP24" i="24"/>
  <c r="AO27" i="26"/>
  <c r="AP27" i="24"/>
  <c r="AO67" i="26"/>
  <c r="AP67" i="24"/>
  <c r="AO46" i="26"/>
  <c r="AP46" i="24"/>
  <c r="AO89" i="26"/>
  <c r="AP89" i="24"/>
  <c r="AO91" i="26"/>
  <c r="AP91" i="24"/>
  <c r="AR86" i="30"/>
  <c r="AM44" i="35"/>
  <c r="AM44" i="37" s="1"/>
  <c r="AM22" i="35"/>
  <c r="AM22" i="37" s="1"/>
  <c r="AM72" i="35"/>
  <c r="AM72" i="37" s="1"/>
  <c r="AM41" i="35"/>
  <c r="AM41" i="37" s="1"/>
  <c r="AM70" i="35"/>
  <c r="AM70" i="37" s="1"/>
  <c r="AM86" i="36"/>
  <c r="AM86" i="37" s="1"/>
  <c r="AM102" i="36"/>
  <c r="AM102" i="37" s="1"/>
  <c r="AM64" i="35"/>
  <c r="AM64" i="37" s="1"/>
  <c r="AM82" i="36"/>
  <c r="AM82" i="37" s="1"/>
  <c r="AM85" i="36"/>
  <c r="AM85" i="37" s="1"/>
  <c r="AM101" i="36"/>
  <c r="AM101" i="37" s="1"/>
  <c r="AM83" i="36"/>
  <c r="AM83" i="37" s="1"/>
  <c r="AM99" i="36"/>
  <c r="AM99" i="37" s="1"/>
  <c r="AM84" i="36"/>
  <c r="AM84" i="37" s="1"/>
  <c r="AM100" i="36"/>
  <c r="AM100" i="37" s="1"/>
  <c r="AM78" i="36"/>
  <c r="AM78" i="37" s="1"/>
  <c r="AM94" i="36"/>
  <c r="AM94" i="37" s="1"/>
  <c r="AM81" i="36"/>
  <c r="AM81" i="37" s="1"/>
  <c r="AM87" i="36"/>
  <c r="AM87" i="37" s="1"/>
  <c r="AM103" i="36"/>
  <c r="AM103" i="37" s="1"/>
  <c r="AM23" i="35"/>
  <c r="AM23" i="37" s="1"/>
  <c r="AM55" i="35"/>
  <c r="AM55" i="37" s="1"/>
  <c r="AM59" i="35"/>
  <c r="AM59" i="37" s="1"/>
  <c r="AM63" i="35"/>
  <c r="AM63" i="37" s="1"/>
  <c r="AM36" i="35"/>
  <c r="AM36" i="37" s="1"/>
  <c r="AM50" i="35"/>
  <c r="AM50" i="37" s="1"/>
  <c r="AM29" i="35"/>
  <c r="AM29" i="37" s="1"/>
  <c r="AM30" i="35"/>
  <c r="AM30" i="37" s="1"/>
  <c r="AM24" i="35"/>
  <c r="AM24" i="37" s="1"/>
  <c r="AM46" i="35"/>
  <c r="AM46" i="37" s="1"/>
  <c r="AM39" i="35"/>
  <c r="AM39" i="37" s="1"/>
  <c r="AN81" i="32"/>
  <c r="AN80"/>
  <c r="AN80" i="35" s="1"/>
  <c r="AM67" i="34"/>
  <c r="AM53"/>
  <c r="AM80" i="36"/>
  <c r="AM80" i="37" s="1"/>
  <c r="AM74" i="36"/>
  <c r="AM74" i="37" s="1"/>
  <c r="AM75" i="36"/>
  <c r="AM75" i="37" s="1"/>
  <c r="AM95" i="36"/>
  <c r="AM95" i="37" s="1"/>
  <c r="AM71" i="35"/>
  <c r="AM71" i="37" s="1"/>
  <c r="AM65" i="35"/>
  <c r="AM65" i="37" s="1"/>
  <c r="AM60" i="35"/>
  <c r="AM60" i="37" s="1"/>
  <c r="AM38" i="35"/>
  <c r="AM38" i="37" s="1"/>
  <c r="AM66" i="35"/>
  <c r="AM66" i="37" s="1"/>
  <c r="AM52" i="35"/>
  <c r="AM52" i="37" s="1"/>
  <c r="AL105" i="36"/>
  <c r="AL18" i="37"/>
  <c r="AM88" i="35"/>
  <c r="AM88" i="37" s="1"/>
  <c r="AM88" i="34"/>
  <c r="AU34" i="31"/>
  <c r="AU43"/>
  <c r="AU69"/>
  <c r="AU23"/>
  <c r="AU65"/>
  <c r="AU32"/>
  <c r="AU30"/>
  <c r="AU67"/>
  <c r="AU66"/>
  <c r="AU36"/>
  <c r="AU56"/>
  <c r="AU64"/>
  <c r="AK68" i="45"/>
  <c r="AK219" i="44"/>
  <c r="AO36" i="41"/>
  <c r="AP37"/>
  <c r="AQ86" i="31"/>
  <c r="AL105" i="34"/>
  <c r="AL18" i="38"/>
  <c r="AS78" i="30"/>
  <c r="AT78" s="1"/>
  <c r="AU93" i="31"/>
  <c r="AS85"/>
  <c r="AT85" s="1"/>
  <c r="AS91"/>
  <c r="AT91" s="1"/>
  <c r="AG15" i="38"/>
  <c r="AG105" i="37"/>
  <c r="AN21" i="28"/>
  <c r="AN21" i="32"/>
  <c r="AN21" i="35" s="1"/>
  <c r="AN19" i="28"/>
  <c r="AN19" i="32"/>
  <c r="AN19" i="34" s="1"/>
  <c r="AU68" i="30"/>
  <c r="AU51"/>
  <c r="AU39"/>
  <c r="AU24"/>
  <c r="AU58"/>
  <c r="AU36"/>
  <c r="AU20"/>
  <c r="AU40"/>
  <c r="AU48"/>
  <c r="AU64"/>
  <c r="AU52"/>
  <c r="AU57"/>
  <c r="AU60"/>
  <c r="AU26"/>
  <c r="AU73"/>
  <c r="AU49"/>
  <c r="AU34"/>
  <c r="AU19"/>
  <c r="AU66"/>
  <c r="AU23"/>
  <c r="AU25"/>
  <c r="AU50"/>
  <c r="AU70"/>
  <c r="AU37"/>
  <c r="AU22"/>
  <c r="AU67"/>
  <c r="AU35"/>
  <c r="AU47"/>
  <c r="AU27"/>
  <c r="AX48" i="45"/>
  <c r="AX207" i="44"/>
  <c r="AN93" i="28"/>
  <c r="AN93" i="32"/>
  <c r="AN93" i="35" s="1"/>
  <c r="AN102" i="28"/>
  <c r="AN102" i="32"/>
  <c r="AN102" i="35" s="1"/>
  <c r="AN94" i="28"/>
  <c r="AN94" i="32"/>
  <c r="AN83" i="28"/>
  <c r="AN83" i="32"/>
  <c r="AN83" i="35" s="1"/>
  <c r="AN74" i="28"/>
  <c r="AN74" i="32"/>
  <c r="AN74" i="35" s="1"/>
  <c r="AN96" i="28"/>
  <c r="AN96" i="32"/>
  <c r="AO86" i="26"/>
  <c r="AP86" i="24"/>
  <c r="AO101" i="26"/>
  <c r="AP101" i="24"/>
  <c r="AO80" i="26"/>
  <c r="AP80" i="24"/>
  <c r="AO75" i="26"/>
  <c r="AP75" i="24"/>
  <c r="AO87" i="26"/>
  <c r="AP87" i="24"/>
  <c r="AO103" i="26"/>
  <c r="AP103" i="24"/>
  <c r="AO82" i="26"/>
  <c r="AP82" i="24"/>
  <c r="AS90" i="30"/>
  <c r="AT90" s="1"/>
  <c r="AS85"/>
  <c r="AT85" s="1"/>
  <c r="AN39" i="28"/>
  <c r="AN39" i="32"/>
  <c r="AN39" i="34" s="1"/>
  <c r="AP18" i="25"/>
  <c r="AO18" i="27"/>
  <c r="AP51" i="25"/>
  <c r="AO51" i="27"/>
  <c r="AO51" i="33" s="1"/>
  <c r="AO51" i="36" s="1"/>
  <c r="AP48" i="25"/>
  <c r="AO48" i="27"/>
  <c r="AO48" i="33" s="1"/>
  <c r="AO48" i="36" s="1"/>
  <c r="AP66" i="25"/>
  <c r="AO66" i="27"/>
  <c r="AO66" i="33" s="1"/>
  <c r="AO66" i="36" s="1"/>
  <c r="AP61" i="25"/>
  <c r="AO61" i="27"/>
  <c r="AO61" i="33" s="1"/>
  <c r="AO61" i="36" s="1"/>
  <c r="AP67" i="25"/>
  <c r="AO67" i="27"/>
  <c r="AO67" i="33" s="1"/>
  <c r="AO67" i="36" s="1"/>
  <c r="AP19" i="25"/>
  <c r="AO19" i="27"/>
  <c r="AO19" i="33" s="1"/>
  <c r="AO19" i="36" s="1"/>
  <c r="AP62" i="25"/>
  <c r="AO62" i="27"/>
  <c r="AO62" i="33" s="1"/>
  <c r="AO62" i="36" s="1"/>
  <c r="AP20" i="25"/>
  <c r="AO20" i="27"/>
  <c r="AO20" i="33" s="1"/>
  <c r="AO20" i="36" s="1"/>
  <c r="AP68" i="25"/>
  <c r="AO68" i="27"/>
  <c r="AO68" i="33" s="1"/>
  <c r="AO68" i="36" s="1"/>
  <c r="AP32" i="25"/>
  <c r="AO32" i="27"/>
  <c r="AO32" i="33" s="1"/>
  <c r="AO32" i="36" s="1"/>
  <c r="AP30" i="25"/>
  <c r="AO30" i="27"/>
  <c r="AO30" i="33" s="1"/>
  <c r="AO30" i="36" s="1"/>
  <c r="AP65" i="25"/>
  <c r="AO65" i="27"/>
  <c r="AO65" i="33" s="1"/>
  <c r="AO65" i="36" s="1"/>
  <c r="AP56" i="25"/>
  <c r="AO56" i="27"/>
  <c r="AO56" i="33" s="1"/>
  <c r="AO56" i="36" s="1"/>
  <c r="AP64" i="25"/>
  <c r="AO64" i="27"/>
  <c r="AO64" i="33" s="1"/>
  <c r="AO64" i="36" s="1"/>
  <c r="AP49" i="25"/>
  <c r="AO49" i="27"/>
  <c r="AO49" i="33" s="1"/>
  <c r="AO49" i="36" s="1"/>
  <c r="AP38" i="25"/>
  <c r="AO38" i="27"/>
  <c r="AO38" i="33" s="1"/>
  <c r="AO38" i="36" s="1"/>
  <c r="AP44" i="25"/>
  <c r="AO44" i="27"/>
  <c r="AO44" i="33" s="1"/>
  <c r="AO44" i="36" s="1"/>
  <c r="AP31" i="25"/>
  <c r="AO31" i="27"/>
  <c r="AO31" i="33" s="1"/>
  <c r="AO31" i="36" s="1"/>
  <c r="AP53" i="25"/>
  <c r="AO53" i="27"/>
  <c r="AO53" i="33" s="1"/>
  <c r="AO53" i="36" s="1"/>
  <c r="AP54" i="25"/>
  <c r="AO54" i="27"/>
  <c r="AO54" i="33" s="1"/>
  <c r="AO54" i="36" s="1"/>
  <c r="AP27" i="25"/>
  <c r="AO27" i="27"/>
  <c r="AO27" i="33" s="1"/>
  <c r="AO27" i="36" s="1"/>
  <c r="AP40" i="25"/>
  <c r="AO40" i="27"/>
  <c r="AO40" i="33" s="1"/>
  <c r="AO40" i="36" s="1"/>
  <c r="AP21" i="25"/>
  <c r="AO21" i="27"/>
  <c r="AP42" i="25"/>
  <c r="AO42" i="27"/>
  <c r="AO42" i="33" s="1"/>
  <c r="AO42" i="36" s="1"/>
  <c r="AP60" i="25"/>
  <c r="AO60" i="27"/>
  <c r="AO60" i="33" s="1"/>
  <c r="AO60" i="36" s="1"/>
  <c r="AP26" i="25"/>
  <c r="AO26" i="27"/>
  <c r="AO26" i="33" s="1"/>
  <c r="AO26" i="36" s="1"/>
  <c r="AP20" i="24"/>
  <c r="AO20" i="26"/>
  <c r="AP63" i="25"/>
  <c r="AO63" i="27"/>
  <c r="AO63" i="33" s="1"/>
  <c r="AO63" i="36" s="1"/>
  <c r="AP71" i="25"/>
  <c r="AO71" i="27"/>
  <c r="AO71" i="33" s="1"/>
  <c r="AO71" i="36" s="1"/>
  <c r="AP41" i="25"/>
  <c r="AO41" i="27"/>
  <c r="AO41" i="33" s="1"/>
  <c r="AO41" i="36" s="1"/>
  <c r="AP28" i="25"/>
  <c r="AO28" i="27"/>
  <c r="AP34" i="25"/>
  <c r="AO34" i="27"/>
  <c r="AO34" i="33" s="1"/>
  <c r="AO34" i="36" s="1"/>
  <c r="AP59" i="25"/>
  <c r="AO59" i="27"/>
  <c r="AO59" i="33" s="1"/>
  <c r="AO59" i="36" s="1"/>
  <c r="AP33" i="25"/>
  <c r="AO33" i="27"/>
  <c r="AO33" i="33" s="1"/>
  <c r="AO33" i="36" s="1"/>
  <c r="AP36" i="25"/>
  <c r="AO36" i="27"/>
  <c r="AO36" i="33" s="1"/>
  <c r="AO36" i="36" s="1"/>
  <c r="AP37" i="25"/>
  <c r="AO37" i="27"/>
  <c r="AO37" i="33" s="1"/>
  <c r="AO37" i="36" s="1"/>
  <c r="AP50" i="25"/>
  <c r="AO50" i="27"/>
  <c r="AO50" i="33" s="1"/>
  <c r="AO50" i="36" s="1"/>
  <c r="AP55" i="25"/>
  <c r="AO55" i="27"/>
  <c r="AO55" i="33" s="1"/>
  <c r="AO55" i="36" s="1"/>
  <c r="AP52" i="25"/>
  <c r="AO52" i="27"/>
  <c r="AO52" i="33" s="1"/>
  <c r="AO52" i="36" s="1"/>
  <c r="AP45" i="25"/>
  <c r="AO45" i="27"/>
  <c r="AO45" i="33" s="1"/>
  <c r="AO45" i="36" s="1"/>
  <c r="AP23" i="25"/>
  <c r="AO23" i="27"/>
  <c r="AO23" i="33" s="1"/>
  <c r="AO23" i="36" s="1"/>
  <c r="AP73" i="25"/>
  <c r="AO73" i="27"/>
  <c r="AO73" i="33" s="1"/>
  <c r="AO73" i="36" s="1"/>
  <c r="AP24" i="25"/>
  <c r="AO24" i="27"/>
  <c r="AO24" i="33" s="1"/>
  <c r="AO24" i="36" s="1"/>
  <c r="AP39" i="25"/>
  <c r="AO39" i="27"/>
  <c r="AO39" i="33" s="1"/>
  <c r="AO39" i="36" s="1"/>
  <c r="AP47" i="25"/>
  <c r="AO47" i="27"/>
  <c r="AO47" i="33" s="1"/>
  <c r="AO47" i="36" s="1"/>
  <c r="AP22" i="25"/>
  <c r="AO22" i="27"/>
  <c r="AO22" i="33" s="1"/>
  <c r="AO22" i="36" s="1"/>
  <c r="AP35" i="25"/>
  <c r="AO35" i="27"/>
  <c r="AO35" i="33" s="1"/>
  <c r="AO35" i="36" s="1"/>
  <c r="AR79" i="30"/>
  <c r="AR91"/>
  <c r="AN80" i="33"/>
  <c r="AN80" i="36" s="1"/>
  <c r="AN96" i="33"/>
  <c r="AN96" i="36" s="1"/>
  <c r="AN74" i="33"/>
  <c r="AN74" i="36"/>
  <c r="AN90" i="33"/>
  <c r="AN90" i="36"/>
  <c r="AN77" i="33"/>
  <c r="AN77" i="36"/>
  <c r="AN93" i="33"/>
  <c r="AN93" i="36"/>
  <c r="AN75" i="33"/>
  <c r="AN75" i="36"/>
  <c r="AN91" i="33"/>
  <c r="AN91" i="36" s="1"/>
  <c r="AN76" i="33"/>
  <c r="AN76" i="36" s="1"/>
  <c r="AN92" i="33"/>
  <c r="AN92" i="36" s="1"/>
  <c r="AN95" i="33"/>
  <c r="AN95" i="36" s="1"/>
  <c r="AR89" i="30"/>
  <c r="AR88"/>
  <c r="AN71" i="28"/>
  <c r="AN71" i="35"/>
  <c r="AN71" i="37" s="1"/>
  <c r="AN71" i="32"/>
  <c r="AN71" i="34" s="1"/>
  <c r="AN62" i="28"/>
  <c r="AN62" i="32"/>
  <c r="AN62" i="34" s="1"/>
  <c r="AS92" i="31"/>
  <c r="AT92" s="1"/>
  <c r="AR78"/>
  <c r="AG230" i="44"/>
  <c r="AG237"/>
  <c r="AN13" i="38"/>
  <c r="AN105" i="26"/>
  <c r="AN18" i="28"/>
  <c r="AN18" i="32"/>
  <c r="AO61" i="26"/>
  <c r="AP61" i="24"/>
  <c r="AO65" i="26"/>
  <c r="AP65" i="24"/>
  <c r="AO35" i="26"/>
  <c r="AP35" i="24"/>
  <c r="AO60" i="26"/>
  <c r="AP60" i="24"/>
  <c r="AO42" i="26"/>
  <c r="AP42" i="24"/>
  <c r="AO38" i="26"/>
  <c r="AP38" i="24"/>
  <c r="AO51" i="26"/>
  <c r="AP51" i="24"/>
  <c r="AO66" i="26"/>
  <c r="AP66" i="24"/>
  <c r="AO45" i="26"/>
  <c r="AP45" i="24"/>
  <c r="AO52" i="26"/>
  <c r="AP52" i="24"/>
  <c r="AO37" i="26"/>
  <c r="AP37" i="24"/>
  <c r="AN57" i="33"/>
  <c r="AN25"/>
  <c r="AM79" i="35"/>
  <c r="AM79" i="37" s="1"/>
  <c r="AM79" i="34"/>
  <c r="AM98" i="35"/>
  <c r="AM98" i="37" s="1"/>
  <c r="AM98" i="34"/>
  <c r="AM109" i="32"/>
  <c r="AM25" i="34"/>
  <c r="AM110" i="32"/>
  <c r="AM112"/>
  <c r="AM28" i="34"/>
  <c r="AM111" i="32"/>
  <c r="AS77" i="30"/>
  <c r="AT77" s="1"/>
  <c r="AU89" i="31"/>
  <c r="AN44" i="28"/>
  <c r="AN44" i="32"/>
  <c r="AN44" i="34" s="1"/>
  <c r="AN31" i="28"/>
  <c r="AN31" i="32"/>
  <c r="AN31" i="34" s="1"/>
  <c r="AN88" i="28"/>
  <c r="AN88" i="32"/>
  <c r="AN90" i="28"/>
  <c r="AN90" i="32"/>
  <c r="AU83" i="31"/>
  <c r="AL21" i="38"/>
  <c r="AL30"/>
  <c r="AU75" i="31"/>
  <c r="AU79"/>
  <c r="AU90"/>
  <c r="AU77"/>
  <c r="AQ75" i="30"/>
  <c r="AM108" i="32"/>
  <c r="AM21" i="34"/>
  <c r="AM107" i="32"/>
  <c r="AN22" i="28"/>
  <c r="AN22" i="32"/>
  <c r="AN22" i="34" s="1"/>
  <c r="AL230" i="44"/>
  <c r="AL237"/>
  <c r="AQ102" i="30"/>
  <c r="AO81" i="32"/>
  <c r="AP81" i="30"/>
  <c r="AO80" i="32"/>
  <c r="AP80" i="30"/>
  <c r="AU100"/>
  <c r="AV100" s="1"/>
  <c r="AV99"/>
  <c r="AM18" i="37"/>
  <c r="AM17" i="38"/>
  <c r="AM38" s="1"/>
  <c r="AM105" i="36"/>
  <c r="AM32" i="38"/>
  <c r="AM23"/>
  <c r="AM35" s="1"/>
  <c r="AM111" i="33"/>
  <c r="AM112"/>
  <c r="AT94" i="31"/>
  <c r="AJ12" i="45"/>
  <c r="AM18" i="34"/>
  <c r="AM19" i="38"/>
  <c r="AM40" s="1"/>
  <c r="AM105" i="32"/>
  <c r="AM105" i="28"/>
  <c r="AM12" i="38"/>
  <c r="AM48" s="1"/>
  <c r="AM31"/>
  <c r="AM22"/>
  <c r="AM34" s="1"/>
  <c r="AU61" i="30"/>
  <c r="AU44"/>
  <c r="AU31"/>
  <c r="AU18"/>
  <c r="AU54"/>
  <c r="AU42"/>
  <c r="AU45"/>
  <c r="AU28"/>
  <c r="AU55"/>
  <c r="AU59"/>
  <c r="AU32"/>
  <c r="AU33"/>
  <c r="AU62"/>
  <c r="AU71"/>
  <c r="AU56"/>
  <c r="AU41"/>
  <c r="AU29"/>
  <c r="AU63"/>
  <c r="AU46"/>
  <c r="AU21"/>
  <c r="AU30"/>
  <c r="AU43"/>
  <c r="AU65"/>
  <c r="AU69"/>
  <c r="AU53"/>
  <c r="AU38"/>
  <c r="AU72"/>
  <c r="AU68" i="31"/>
  <c r="AU59"/>
  <c r="AU53"/>
  <c r="AU33"/>
  <c r="AU31"/>
  <c r="AU58"/>
  <c r="AU46"/>
  <c r="AU18"/>
  <c r="AU29"/>
  <c r="AU26"/>
  <c r="AU52"/>
  <c r="AU25"/>
  <c r="AU50"/>
  <c r="AU47"/>
  <c r="AU72"/>
  <c r="AU44"/>
  <c r="AU49"/>
  <c r="AU48"/>
  <c r="AU28"/>
  <c r="AU24"/>
  <c r="AU54"/>
  <c r="AU41"/>
  <c r="AU55"/>
  <c r="AU27"/>
  <c r="AU21"/>
  <c r="AU35"/>
  <c r="AU70"/>
  <c r="AU57"/>
  <c r="AU73"/>
  <c r="AM109" i="33"/>
  <c r="AM110"/>
  <c r="AR87" i="30"/>
  <c r="AO72" i="26"/>
  <c r="AP72" i="24"/>
  <c r="AN56" i="28"/>
  <c r="AN56" i="32"/>
  <c r="AN56" i="34" s="1"/>
  <c r="AN41" i="28"/>
  <c r="AN41" i="32"/>
  <c r="AN41" i="34" s="1"/>
  <c r="AN58" i="28"/>
  <c r="AN58" i="35"/>
  <c r="AN58" i="37" s="1"/>
  <c r="AN58" i="32"/>
  <c r="AN58" i="34" s="1"/>
  <c r="AN70" i="28"/>
  <c r="AN70" i="32"/>
  <c r="AN70" i="34" s="1"/>
  <c r="AN53" i="28"/>
  <c r="AN53" i="32"/>
  <c r="AN53" i="35" s="1"/>
  <c r="AN49" i="28"/>
  <c r="AN49" i="32"/>
  <c r="AN49" i="34" s="1"/>
  <c r="AN77" i="28"/>
  <c r="AN77" i="32"/>
  <c r="AN92" i="28"/>
  <c r="AN92" i="32"/>
  <c r="AN79" i="28"/>
  <c r="AN79" i="32"/>
  <c r="AN98" i="28"/>
  <c r="AN98" i="32"/>
  <c r="AN86" i="36"/>
  <c r="AN86" i="33"/>
  <c r="AN86" i="34" s="1"/>
  <c r="AN102" i="36"/>
  <c r="AN102" i="37" s="1"/>
  <c r="AN102" i="33"/>
  <c r="AN102" i="34" s="1"/>
  <c r="AN89" i="33"/>
  <c r="AN89" i="36" s="1"/>
  <c r="AN64" i="28"/>
  <c r="AN64" i="32"/>
  <c r="AN64" i="34" s="1"/>
  <c r="AN54" i="28"/>
  <c r="AN54" i="32"/>
  <c r="AN54" i="34" s="1"/>
  <c r="AN57" i="28"/>
  <c r="AN57" i="32"/>
  <c r="AN57" i="35" s="1"/>
  <c r="AN25" i="28"/>
  <c r="AN25" i="32"/>
  <c r="AN48" i="28"/>
  <c r="AN48" i="32"/>
  <c r="AN48" i="34" s="1"/>
  <c r="AN82" i="33"/>
  <c r="AN82" i="34" s="1"/>
  <c r="AN98" i="33"/>
  <c r="AN98" i="36" s="1"/>
  <c r="AN85" i="33"/>
  <c r="AN85" i="36" s="1"/>
  <c r="AN101" i="33"/>
  <c r="AN101" i="36" s="1"/>
  <c r="AN83" i="33"/>
  <c r="AN83" i="36" s="1"/>
  <c r="AN99" i="33"/>
  <c r="AN99" i="36" s="1"/>
  <c r="AN84" i="33"/>
  <c r="AN84" i="36" s="1"/>
  <c r="AN100" i="33"/>
  <c r="AN100" i="36" s="1"/>
  <c r="AN78" i="33"/>
  <c r="AN78" i="36" s="1"/>
  <c r="AN94" i="33"/>
  <c r="AN94" i="36" s="1"/>
  <c r="AN81" i="33"/>
  <c r="AN81" i="36" s="1"/>
  <c r="AN97" i="33"/>
  <c r="AN97" i="36" s="1"/>
  <c r="AN79" i="33"/>
  <c r="AN79" i="36" s="1"/>
  <c r="AN87" i="33"/>
  <c r="AN87" i="34" s="1"/>
  <c r="AN103" i="33"/>
  <c r="AN103" i="36" s="1"/>
  <c r="AN88" i="33"/>
  <c r="AN88" i="36" s="1"/>
  <c r="AN23" i="28"/>
  <c r="AN23" i="32"/>
  <c r="AN23" i="34" s="1"/>
  <c r="AN47" i="28"/>
  <c r="AN47" i="32"/>
  <c r="AN47" i="34" s="1"/>
  <c r="AN55" i="28"/>
  <c r="AN55" i="32"/>
  <c r="AN55" i="34" s="1"/>
  <c r="AN26" i="28"/>
  <c r="AN26" i="32"/>
  <c r="AN26" i="34" s="1"/>
  <c r="AN59" i="28"/>
  <c r="AN59" i="32"/>
  <c r="AN59" i="34" s="1"/>
  <c r="AN33" i="28"/>
  <c r="AN33" i="32"/>
  <c r="AN33" i="34" s="1"/>
  <c r="AN63" i="28"/>
  <c r="AN63" i="32"/>
  <c r="AN63" i="34" s="1"/>
  <c r="AN43" i="28"/>
  <c r="AN43" i="32"/>
  <c r="AN43" i="34" s="1"/>
  <c r="AN84" i="28"/>
  <c r="AN84" i="32"/>
  <c r="AN84" i="35" s="1"/>
  <c r="AN97" i="28"/>
  <c r="AN97" i="32"/>
  <c r="AN76" i="28"/>
  <c r="AN76" i="32"/>
  <c r="AN100" i="28"/>
  <c r="AN100" i="32"/>
  <c r="AN100" i="35" s="1"/>
  <c r="AN85" i="28"/>
  <c r="AN85" i="32"/>
  <c r="AN85" i="35" s="1"/>
  <c r="AN99" i="28"/>
  <c r="AN99" i="32"/>
  <c r="AN78" i="28"/>
  <c r="AN78" i="32"/>
  <c r="AN68" i="28"/>
  <c r="AN68" i="32"/>
  <c r="AN68" i="34" s="1"/>
  <c r="AN36" i="28"/>
  <c r="AN36" i="32"/>
  <c r="AN36" i="34" s="1"/>
  <c r="AN40" i="28"/>
  <c r="AN40" i="32"/>
  <c r="AN40" i="34" s="1"/>
  <c r="AN50" i="28"/>
  <c r="AN50" i="32"/>
  <c r="AN50" i="34" s="1"/>
  <c r="AN34" i="28"/>
  <c r="AN34" i="32"/>
  <c r="AN34" i="34" s="1"/>
  <c r="AN29" i="28"/>
  <c r="AN29" i="32"/>
  <c r="AN29" i="34" s="1"/>
  <c r="AN32" i="28"/>
  <c r="AN32" i="32"/>
  <c r="AN32" i="34" s="1"/>
  <c r="AN30" i="28"/>
  <c r="AN30" i="32"/>
  <c r="AN30" i="34" s="1"/>
  <c r="AN73" i="28"/>
  <c r="AN73" i="32"/>
  <c r="AN73" i="34" s="1"/>
  <c r="AN28" i="28"/>
  <c r="AN28" i="32"/>
  <c r="AN28" i="35" s="1"/>
  <c r="AN69" i="28"/>
  <c r="AN69" i="32"/>
  <c r="AN69" i="34" s="1"/>
  <c r="AN24" i="28"/>
  <c r="AN24" i="32"/>
  <c r="AN24" i="34" s="1"/>
  <c r="AN27" i="28"/>
  <c r="AN27" i="32"/>
  <c r="AN27" i="34" s="1"/>
  <c r="AN67" i="28"/>
  <c r="AN67" i="32"/>
  <c r="AN67" i="35" s="1"/>
  <c r="AN46" i="28"/>
  <c r="AN46" i="32"/>
  <c r="AN46" i="34" s="1"/>
  <c r="AN89" i="28"/>
  <c r="AN89" i="32"/>
  <c r="AN91" i="28"/>
  <c r="AN91" i="32"/>
  <c r="AM67" i="37"/>
  <c r="AM53"/>
  <c r="AN95" i="32"/>
  <c r="AN103"/>
  <c r="AN103" i="34" s="1"/>
  <c r="AM96"/>
  <c r="AM90"/>
  <c r="AM77"/>
  <c r="AM93"/>
  <c r="AM91"/>
  <c r="AM76"/>
  <c r="AM92"/>
  <c r="AM57"/>
  <c r="AL17" i="38"/>
  <c r="AL38" s="1"/>
  <c r="AX208" i="44" l="1"/>
  <c r="AX209" s="1"/>
  <c r="AX9" i="52"/>
  <c r="AX18" s="1"/>
  <c r="AN84" i="37"/>
  <c r="AN85"/>
  <c r="AN87" i="36"/>
  <c r="AN100" i="37"/>
  <c r="AN82" i="36"/>
  <c r="AN82" i="37" s="1"/>
  <c r="AN83"/>
  <c r="AN21"/>
  <c r="AN61" i="35"/>
  <c r="AN61" i="37" s="1"/>
  <c r="AN48" i="35"/>
  <c r="AN48" i="37" s="1"/>
  <c r="AK233" i="50"/>
  <c r="AM53" i="44"/>
  <c r="AM53" i="50"/>
  <c r="AM53" i="48"/>
  <c r="AM54" i="44"/>
  <c r="AM54" i="50"/>
  <c r="AM54" i="48"/>
  <c r="AM47" i="44"/>
  <c r="AM47" i="50"/>
  <c r="AM47" i="48"/>
  <c r="AM48" i="44"/>
  <c r="AM231" s="1"/>
  <c r="AM48" i="50"/>
  <c r="AM231" s="1"/>
  <c r="AM48" i="48"/>
  <c r="AM231" s="1"/>
  <c r="AM50" i="44"/>
  <c r="AM50" i="50"/>
  <c r="AM50" i="48"/>
  <c r="AK216" i="50"/>
  <c r="AK224"/>
  <c r="AK225" s="1"/>
  <c r="AK226" s="1"/>
  <c r="AK192" i="45" s="1"/>
  <c r="AQ37" i="51"/>
  <c r="AP36"/>
  <c r="AL213" i="48"/>
  <c r="AL220"/>
  <c r="AL219" s="1"/>
  <c r="AG230"/>
  <c r="AG237"/>
  <c r="AG236" s="1"/>
  <c r="AL230" i="50"/>
  <c r="AL237"/>
  <c r="AL236" s="1"/>
  <c r="AN30" i="35"/>
  <c r="AN30" i="37" s="1"/>
  <c r="AN101"/>
  <c r="AN75"/>
  <c r="AK233" i="48"/>
  <c r="AL238" i="44"/>
  <c r="AL78" i="45" s="1"/>
  <c r="AM52" i="44"/>
  <c r="AM52" i="50"/>
  <c r="AM52" i="48"/>
  <c r="AM55" i="44"/>
  <c r="AM232" s="1"/>
  <c r="AM55" i="50"/>
  <c r="AM232" s="1"/>
  <c r="AM238" s="1"/>
  <c r="AM55" i="48"/>
  <c r="AM232" s="1"/>
  <c r="AM238" s="1"/>
  <c r="AM43" i="44"/>
  <c r="AM43" i="50"/>
  <c r="AM43" i="48"/>
  <c r="AM44" i="44"/>
  <c r="AM214" s="1"/>
  <c r="AM44" i="50"/>
  <c r="AM214" s="1"/>
  <c r="AM44" i="48"/>
  <c r="AM214" s="1"/>
  <c r="AM46" i="44"/>
  <c r="AM46" i="50"/>
  <c r="AM46" i="48"/>
  <c r="AM45" i="44"/>
  <c r="AM45" i="50"/>
  <c r="AM45" i="48"/>
  <c r="AM51" i="44"/>
  <c r="AM215" s="1"/>
  <c r="AM51" i="50"/>
  <c r="AM215" s="1"/>
  <c r="AM221" s="1"/>
  <c r="AM51" i="48"/>
  <c r="AM215" s="1"/>
  <c r="AM221" s="1"/>
  <c r="AP36" i="49"/>
  <c r="AQ37"/>
  <c r="AQ29" i="51"/>
  <c r="AP28"/>
  <c r="AP27" s="1"/>
  <c r="AP33" s="1"/>
  <c r="AK216" i="48"/>
  <c r="AK224"/>
  <c r="AK225" s="1"/>
  <c r="AK226" s="1"/>
  <c r="AK123" i="45" s="1"/>
  <c r="AP28" i="49"/>
  <c r="AP27" s="1"/>
  <c r="AP33" s="1"/>
  <c r="AQ29"/>
  <c r="AL213" i="50"/>
  <c r="AL220"/>
  <c r="AL219" s="1"/>
  <c r="AG230"/>
  <c r="AG237"/>
  <c r="AG236" s="1"/>
  <c r="AL230" i="48"/>
  <c r="AL237"/>
  <c r="AL236" s="1"/>
  <c r="AN87" i="37"/>
  <c r="AX207" i="48"/>
  <c r="AX208" s="1"/>
  <c r="AX209" s="1"/>
  <c r="AX159" i="45"/>
  <c r="AX228"/>
  <c r="AX160"/>
  <c r="AX229"/>
  <c r="AX191"/>
  <c r="AW122"/>
  <c r="AZ56" i="48"/>
  <c r="AY170"/>
  <c r="AY206"/>
  <c r="AY69"/>
  <c r="AY149"/>
  <c r="AY241"/>
  <c r="AY130"/>
  <c r="AY111"/>
  <c r="AY223"/>
  <c r="AY88"/>
  <c r="AZ56" i="50"/>
  <c r="AY69"/>
  <c r="AY111"/>
  <c r="AY206"/>
  <c r="AY207" s="1"/>
  <c r="AY208" s="1"/>
  <c r="AY209" s="1"/>
  <c r="AY130"/>
  <c r="AY149"/>
  <c r="AY170"/>
  <c r="AY241"/>
  <c r="AY223"/>
  <c r="AY88"/>
  <c r="AZ46" i="40"/>
  <c r="AY47"/>
  <c r="AY31"/>
  <c r="AZ30"/>
  <c r="AZ56" i="44"/>
  <c r="AY69"/>
  <c r="AY206"/>
  <c r="AY207" s="1"/>
  <c r="AY149"/>
  <c r="AY130"/>
  <c r="AY170"/>
  <c r="AY223"/>
  <c r="AY88"/>
  <c r="AY111"/>
  <c r="AY241"/>
  <c r="AM221"/>
  <c r="AM77" i="45" s="1"/>
  <c r="AN45" i="35"/>
  <c r="AN45" i="37" s="1"/>
  <c r="AN43" i="35"/>
  <c r="AN43" i="37" s="1"/>
  <c r="AL33" i="38"/>
  <c r="AL51"/>
  <c r="AL39"/>
  <c r="AL50"/>
  <c r="AG49"/>
  <c r="AH49"/>
  <c r="AN24" i="35"/>
  <c r="AN24" i="37" s="1"/>
  <c r="AN50" i="35"/>
  <c r="AN50" i="37" s="1"/>
  <c r="AN26" i="35"/>
  <c r="AN26" i="37" s="1"/>
  <c r="AN39" i="35"/>
  <c r="AN39" i="37" s="1"/>
  <c r="AN42" i="35"/>
  <c r="AN42" i="37" s="1"/>
  <c r="AN37" i="35"/>
  <c r="AN37" i="37" s="1"/>
  <c r="AN51" i="35"/>
  <c r="AN51" i="37" s="1"/>
  <c r="AN35" i="35"/>
  <c r="AN35" i="37" s="1"/>
  <c r="AN46" i="35"/>
  <c r="AN46" i="37" s="1"/>
  <c r="AN29" i="35"/>
  <c r="AN29" i="37" s="1"/>
  <c r="AN36" i="35"/>
  <c r="AN36" i="37" s="1"/>
  <c r="AN33" i="35"/>
  <c r="AN33" i="37" s="1"/>
  <c r="AN47" i="35"/>
  <c r="AN47" i="37" s="1"/>
  <c r="AN54" i="35"/>
  <c r="AN54" i="37" s="1"/>
  <c r="AN49" i="35"/>
  <c r="AN49" i="37" s="1"/>
  <c r="AN56" i="35"/>
  <c r="AN56" i="37" s="1"/>
  <c r="AN44" i="35"/>
  <c r="AN44" i="37" s="1"/>
  <c r="AN80"/>
  <c r="AN109" i="32"/>
  <c r="AN25" i="34"/>
  <c r="AN110" i="32"/>
  <c r="AQ72" i="24"/>
  <c r="AP72" i="26"/>
  <c r="AM30" i="38"/>
  <c r="AM21"/>
  <c r="AM105" i="34"/>
  <c r="AM18" i="38"/>
  <c r="AU94" i="31"/>
  <c r="AQ80" i="30"/>
  <c r="AQ81"/>
  <c r="AL69" i="45"/>
  <c r="AL236" i="44"/>
  <c r="AL233" s="1"/>
  <c r="AV77" i="31"/>
  <c r="AV90"/>
  <c r="AV79"/>
  <c r="AV75"/>
  <c r="AV83"/>
  <c r="AN90" i="35"/>
  <c r="AN90" i="34"/>
  <c r="AN88" i="35"/>
  <c r="AN88" i="34"/>
  <c r="AV89" i="31"/>
  <c r="AN110" i="33"/>
  <c r="AN109"/>
  <c r="AP37" i="26"/>
  <c r="AQ37" i="24"/>
  <c r="AP52" i="26"/>
  <c r="AQ52" i="24"/>
  <c r="AP45" i="26"/>
  <c r="AQ45" i="24"/>
  <c r="AP66" i="26"/>
  <c r="AQ66" i="24"/>
  <c r="AP51" i="26"/>
  <c r="AQ51" i="24"/>
  <c r="AP38" i="26"/>
  <c r="AQ38" i="24"/>
  <c r="AP42" i="26"/>
  <c r="AQ42" i="24"/>
  <c r="AP60" i="26"/>
  <c r="AQ60" i="24"/>
  <c r="AP35" i="26"/>
  <c r="AQ35" i="24"/>
  <c r="AP65" i="26"/>
  <c r="AQ65" i="24"/>
  <c r="AP61" i="26"/>
  <c r="AQ61" i="24"/>
  <c r="AN18" i="35"/>
  <c r="AN18" i="34"/>
  <c r="AN19" i="38"/>
  <c r="AN40" s="1"/>
  <c r="AN105" i="32"/>
  <c r="AG236" i="44"/>
  <c r="AG233" s="1"/>
  <c r="AG69" i="45"/>
  <c r="AS78" i="31"/>
  <c r="AT78" s="1"/>
  <c r="AU92"/>
  <c r="AS88" i="30"/>
  <c r="AT88" s="1"/>
  <c r="AS89"/>
  <c r="AT89" s="1"/>
  <c r="AS91"/>
  <c r="AT91" s="1"/>
  <c r="AS79"/>
  <c r="AT79" s="1"/>
  <c r="AO28" i="33"/>
  <c r="AO28" i="36" s="1"/>
  <c r="AO20" i="28"/>
  <c r="AO20" i="32"/>
  <c r="AO20" i="34" s="1"/>
  <c r="AO21" i="33"/>
  <c r="AO21" i="36" s="1"/>
  <c r="AO14" i="38"/>
  <c r="AO105" i="27"/>
  <c r="AO18" i="33"/>
  <c r="AO18" i="36" s="1"/>
  <c r="AU85" i="30"/>
  <c r="AV85" s="1"/>
  <c r="AU90"/>
  <c r="AV90" s="1"/>
  <c r="AO82" i="28"/>
  <c r="AO82" i="32"/>
  <c r="AO103" i="28"/>
  <c r="AO87"/>
  <c r="AO87" i="32"/>
  <c r="AO87" i="35" s="1"/>
  <c r="AO75" i="28"/>
  <c r="AO75" i="32"/>
  <c r="AO75" i="35" s="1"/>
  <c r="AO80" i="28"/>
  <c r="AO80" i="35"/>
  <c r="AO101" i="28"/>
  <c r="AO101" i="35"/>
  <c r="AO101" i="32"/>
  <c r="AO86" i="28"/>
  <c r="AO86" i="32"/>
  <c r="AV27" i="30"/>
  <c r="AV47"/>
  <c r="AV35"/>
  <c r="AV67"/>
  <c r="AV22"/>
  <c r="AV37"/>
  <c r="AV70"/>
  <c r="AV50"/>
  <c r="AV25"/>
  <c r="AV23"/>
  <c r="AV66"/>
  <c r="AV19"/>
  <c r="AV34"/>
  <c r="AV49"/>
  <c r="AV73"/>
  <c r="AV26"/>
  <c r="AV60"/>
  <c r="AV57"/>
  <c r="AV52"/>
  <c r="AV64"/>
  <c r="AV48"/>
  <c r="AV40"/>
  <c r="AV20"/>
  <c r="AV36"/>
  <c r="AV58"/>
  <c r="AV24"/>
  <c r="AV39"/>
  <c r="AV51"/>
  <c r="AV68"/>
  <c r="AN108" i="32"/>
  <c r="AN107"/>
  <c r="AN21" i="34"/>
  <c r="AG6" i="40"/>
  <c r="AG39" s="1"/>
  <c r="AG27" i="38"/>
  <c r="AG12" i="40" s="1"/>
  <c r="AG45" s="1"/>
  <c r="AG48" s="1"/>
  <c r="AG28" i="38"/>
  <c r="AG36"/>
  <c r="AU91" i="31"/>
  <c r="AU85"/>
  <c r="AV85" s="1"/>
  <c r="AU78" i="30"/>
  <c r="AV64" i="31"/>
  <c r="AV56"/>
  <c r="AV36"/>
  <c r="AV66"/>
  <c r="AV67"/>
  <c r="AV30"/>
  <c r="AV32"/>
  <c r="AV65"/>
  <c r="AV23"/>
  <c r="AV69"/>
  <c r="AV43"/>
  <c r="AV34"/>
  <c r="AN81" i="35"/>
  <c r="AN81" i="34"/>
  <c r="AS86" i="30"/>
  <c r="AO91" i="28"/>
  <c r="AO91" i="32"/>
  <c r="AO91" i="35" s="1"/>
  <c r="AO89" i="28"/>
  <c r="AO89" i="32"/>
  <c r="AO89" i="35" s="1"/>
  <c r="AO46" i="28"/>
  <c r="AO46" i="32"/>
  <c r="AO46" i="34" s="1"/>
  <c r="AO67" i="28"/>
  <c r="AO67" i="32"/>
  <c r="AO27" i="28"/>
  <c r="AO27" i="32"/>
  <c r="AO27" i="34" s="1"/>
  <c r="AO24" i="28"/>
  <c r="AO24" i="32"/>
  <c r="AO24" i="34" s="1"/>
  <c r="AO69" i="28"/>
  <c r="AO69" i="32"/>
  <c r="AO28" i="28"/>
  <c r="AO28" i="32"/>
  <c r="AO28" i="35" s="1"/>
  <c r="AO73" i="28"/>
  <c r="AO73" i="32"/>
  <c r="AO73" i="34" s="1"/>
  <c r="AO30" i="28"/>
  <c r="AO30" i="32"/>
  <c r="AO30" i="34" s="1"/>
  <c r="AO32" i="28"/>
  <c r="AO32" i="32"/>
  <c r="AO32" i="34" s="1"/>
  <c r="AO29" i="28"/>
  <c r="AO29" i="32"/>
  <c r="AO29" i="34" s="1"/>
  <c r="AO34" i="28"/>
  <c r="AO34" i="32"/>
  <c r="AO34" i="34" s="1"/>
  <c r="AO50" i="28"/>
  <c r="AO50" i="32"/>
  <c r="AO50" i="34" s="1"/>
  <c r="AO40" i="28"/>
  <c r="AO40" i="32"/>
  <c r="AO40" i="34" s="1"/>
  <c r="AO36" i="28"/>
  <c r="AO36" i="32"/>
  <c r="AO36" i="34" s="1"/>
  <c r="AO68" i="28"/>
  <c r="AO68" i="32"/>
  <c r="AO68" i="34" s="1"/>
  <c r="AO78" i="28"/>
  <c r="AO78" i="35"/>
  <c r="AO78" i="32"/>
  <c r="AO99"/>
  <c r="AO99" i="28"/>
  <c r="AO99" i="35"/>
  <c r="AO85" i="32"/>
  <c r="AO85" i="28"/>
  <c r="AO85" i="35"/>
  <c r="AO100" i="32"/>
  <c r="AO100" i="28"/>
  <c r="AO100" i="35"/>
  <c r="AO76" i="32"/>
  <c r="AO76" i="28"/>
  <c r="AO76" i="35"/>
  <c r="AO97" i="28"/>
  <c r="AO97" i="32"/>
  <c r="AO97" i="35" s="1"/>
  <c r="AO84" i="32"/>
  <c r="AO84" i="28"/>
  <c r="AO84" i="35"/>
  <c r="AO43" i="28"/>
  <c r="AO43" i="32"/>
  <c r="AO63" i="28"/>
  <c r="AO63" i="32"/>
  <c r="AO63" i="34" s="1"/>
  <c r="AO33" i="28"/>
  <c r="AO33" i="32"/>
  <c r="AO59" i="28"/>
  <c r="AO59" i="32"/>
  <c r="AO26" i="28"/>
  <c r="AO26" i="32"/>
  <c r="AO26" i="34" s="1"/>
  <c r="AO55" i="28"/>
  <c r="AO55" i="32"/>
  <c r="AO55" i="34" s="1"/>
  <c r="AO47" i="28"/>
  <c r="AO47" i="32"/>
  <c r="AO47" i="34" s="1"/>
  <c r="AO23" i="28"/>
  <c r="AO23" i="32"/>
  <c r="AO23" i="34" s="1"/>
  <c r="AO88" i="33"/>
  <c r="AO88" i="36"/>
  <c r="AO103" i="33"/>
  <c r="AO103" i="36"/>
  <c r="AO87" i="33"/>
  <c r="AO87" i="36"/>
  <c r="AO79" i="33"/>
  <c r="AO79" i="36"/>
  <c r="AO97" i="33"/>
  <c r="AO97" i="34" s="1"/>
  <c r="AO81" i="33"/>
  <c r="AO81" i="34" s="1"/>
  <c r="AO94" i="33"/>
  <c r="AO94" i="36"/>
  <c r="AO78" i="33"/>
  <c r="AO78" i="36" s="1"/>
  <c r="AO100" i="33"/>
  <c r="AO100" i="36" s="1"/>
  <c r="AO100" i="37" s="1"/>
  <c r="AO84" i="33"/>
  <c r="AO84" i="36" s="1"/>
  <c r="AO99" i="33"/>
  <c r="AO99" i="36" s="1"/>
  <c r="AO99" i="37" s="1"/>
  <c r="AO83" i="33"/>
  <c r="AO83" i="36" s="1"/>
  <c r="AO101" i="33"/>
  <c r="AO101" i="36" s="1"/>
  <c r="AO101" i="37" s="1"/>
  <c r="AO85" i="33"/>
  <c r="AO85" i="36" s="1"/>
  <c r="AO85" i="37" s="1"/>
  <c r="AO98" i="33"/>
  <c r="AO98" i="36" s="1"/>
  <c r="AO82" i="33"/>
  <c r="AO82" i="36" s="1"/>
  <c r="AO48" i="28"/>
  <c r="AO48" i="32"/>
  <c r="AO25" i="28"/>
  <c r="AO25" i="32"/>
  <c r="AO25" i="35" s="1"/>
  <c r="AO57" i="28"/>
  <c r="AO57" i="32"/>
  <c r="AO54" i="28"/>
  <c r="AO54" i="32"/>
  <c r="AO54" i="34" s="1"/>
  <c r="AO64" i="28"/>
  <c r="AO64" i="32"/>
  <c r="AO64" i="34" s="1"/>
  <c r="AO89" i="33"/>
  <c r="AO89" i="36" s="1"/>
  <c r="AO102" i="33"/>
  <c r="AO102" i="36" s="1"/>
  <c r="AO98" i="28"/>
  <c r="AO98" i="32"/>
  <c r="AO79" i="28"/>
  <c r="AO79" i="32"/>
  <c r="AO79" i="34" s="1"/>
  <c r="AO92" i="32"/>
  <c r="AO92" i="28"/>
  <c r="AO92" i="35"/>
  <c r="AO77" i="32"/>
  <c r="AO77" i="28"/>
  <c r="AO77" i="35"/>
  <c r="AO49" i="28"/>
  <c r="AO49" i="32"/>
  <c r="AO49" i="34" s="1"/>
  <c r="AO53" i="28"/>
  <c r="AO53" i="32"/>
  <c r="AO70" i="28"/>
  <c r="AO70" i="32"/>
  <c r="AO70" i="34" s="1"/>
  <c r="AO58" i="28"/>
  <c r="AO58" i="32"/>
  <c r="AO58" i="34" s="1"/>
  <c r="AO41" i="28"/>
  <c r="AO41" i="32"/>
  <c r="AO41" i="34" s="1"/>
  <c r="AO56" i="28"/>
  <c r="AO56" i="32"/>
  <c r="AO56" i="34" s="1"/>
  <c r="AR96" i="31"/>
  <c r="AQ103" i="30"/>
  <c r="AQ95"/>
  <c r="AS94"/>
  <c r="AT94" s="1"/>
  <c r="AO22" i="28"/>
  <c r="AO22" i="32"/>
  <c r="AO22" i="34" s="1"/>
  <c r="AT103" i="31"/>
  <c r="AP90" i="26"/>
  <c r="AQ90" i="24"/>
  <c r="AP88" i="26"/>
  <c r="AQ88" i="24"/>
  <c r="AP31" i="26"/>
  <c r="AQ31" i="24"/>
  <c r="AP44" i="26"/>
  <c r="AQ44" i="24"/>
  <c r="AO25" i="33"/>
  <c r="AO25" i="36" s="1"/>
  <c r="AQ18" i="24"/>
  <c r="AP18" i="26"/>
  <c r="AO62" i="28"/>
  <c r="AO62" i="32"/>
  <c r="AO62" i="34" s="1"/>
  <c r="AO71" i="28"/>
  <c r="AO71" i="35"/>
  <c r="AO71" i="37" s="1"/>
  <c r="AO71" i="32"/>
  <c r="AO71" i="34" s="1"/>
  <c r="AO95" i="33"/>
  <c r="AO95" i="36" s="1"/>
  <c r="AO92" i="33"/>
  <c r="AO92" i="36" s="1"/>
  <c r="AO92" i="37" s="1"/>
  <c r="AO76" i="33"/>
  <c r="AO76" i="34" s="1"/>
  <c r="AO91" i="33"/>
  <c r="AO91" i="36" s="1"/>
  <c r="AO75" i="33"/>
  <c r="AO75" i="36" s="1"/>
  <c r="AO75" i="37" s="1"/>
  <c r="AO93" i="33"/>
  <c r="AO93" i="36" s="1"/>
  <c r="AO77" i="33"/>
  <c r="AO77" i="36" s="1"/>
  <c r="AO90" i="33"/>
  <c r="AO90" i="36" s="1"/>
  <c r="AO74" i="33"/>
  <c r="AO74" i="36" s="1"/>
  <c r="AO96" i="33"/>
  <c r="AO96" i="36" s="1"/>
  <c r="AO80" i="33"/>
  <c r="AO80" i="36" s="1"/>
  <c r="AO80" i="37" s="1"/>
  <c r="AU102" i="31"/>
  <c r="AN107" i="33"/>
  <c r="AN108"/>
  <c r="AN105"/>
  <c r="AN20" i="38"/>
  <c r="AN41" s="1"/>
  <c r="AN23"/>
  <c r="AN35" s="1"/>
  <c r="AN32"/>
  <c r="AP39" i="26"/>
  <c r="AQ39" i="24"/>
  <c r="AQ96"/>
  <c r="AP96" i="26"/>
  <c r="AQ74" i="24"/>
  <c r="AP74" i="26"/>
  <c r="AQ95" i="24"/>
  <c r="AP95" i="26"/>
  <c r="AP95" i="32" s="1"/>
  <c r="AQ83" i="24"/>
  <c r="AP83" i="26"/>
  <c r="AQ94" i="24"/>
  <c r="AP94" i="26"/>
  <c r="AQ102" i="24"/>
  <c r="AP102" i="26"/>
  <c r="AQ93" i="24"/>
  <c r="AP93" i="26"/>
  <c r="AQ81" i="24"/>
  <c r="AP81" i="26"/>
  <c r="AU76" i="31"/>
  <c r="AO19" i="28"/>
  <c r="AO19" i="32"/>
  <c r="AO19" i="34" s="1"/>
  <c r="AO21" i="28"/>
  <c r="AO21" i="32"/>
  <c r="AO21" i="35" s="1"/>
  <c r="BL2" i="21"/>
  <c r="BK2" i="11"/>
  <c r="BK2" i="9"/>
  <c r="AU100" i="31"/>
  <c r="AU84"/>
  <c r="AW101"/>
  <c r="AX101" s="1"/>
  <c r="AS97"/>
  <c r="AT97" s="1"/>
  <c r="AU88"/>
  <c r="AN88" i="37"/>
  <c r="AN81"/>
  <c r="AN78"/>
  <c r="AN86"/>
  <c r="AN57" i="34"/>
  <c r="AN93" i="37"/>
  <c r="AN90"/>
  <c r="AN74"/>
  <c r="AN83" i="34"/>
  <c r="AN19" i="35"/>
  <c r="AN19" i="37" s="1"/>
  <c r="AN72" i="35"/>
  <c r="AN72" i="37" s="1"/>
  <c r="AN52" i="35"/>
  <c r="AN52" i="37" s="1"/>
  <c r="AN66" i="35"/>
  <c r="AN66" i="37" s="1"/>
  <c r="AN38" i="35"/>
  <c r="AN38" i="37" s="1"/>
  <c r="AN60" i="35"/>
  <c r="AN60" i="37" s="1"/>
  <c r="AN65" i="35"/>
  <c r="AN65" i="37" s="1"/>
  <c r="AN20" i="35"/>
  <c r="AN20" i="37" s="1"/>
  <c r="AN53" i="34"/>
  <c r="AN67"/>
  <c r="AN103" i="35"/>
  <c r="AN103" i="37" s="1"/>
  <c r="AN101" i="34"/>
  <c r="AM16" i="38"/>
  <c r="AM37" s="1"/>
  <c r="AN95" i="35"/>
  <c r="AN95" i="37" s="1"/>
  <c r="AN95" i="34"/>
  <c r="AN91" i="35"/>
  <c r="AN91" i="37" s="1"/>
  <c r="AN91" i="34"/>
  <c r="AN89" i="35"/>
  <c r="AN89" i="37" s="1"/>
  <c r="AN89" i="34"/>
  <c r="AN111" i="32"/>
  <c r="AN28" i="34"/>
  <c r="AN112" i="32"/>
  <c r="AN78" i="35"/>
  <c r="AN78" i="34"/>
  <c r="AN99" i="35"/>
  <c r="AN99" i="37" s="1"/>
  <c r="AN99" i="34"/>
  <c r="AN76" i="35"/>
  <c r="AN76" i="37" s="1"/>
  <c r="AN76" i="34"/>
  <c r="AN97" i="35"/>
  <c r="AN97" i="37" s="1"/>
  <c r="AN97" i="34"/>
  <c r="AN98" i="35"/>
  <c r="AN98" i="37" s="1"/>
  <c r="AN98" i="34"/>
  <c r="AN79" i="35"/>
  <c r="AN79" i="37" s="1"/>
  <c r="AN79" i="34"/>
  <c r="AN92" i="35"/>
  <c r="AN92" i="37" s="1"/>
  <c r="AN92" i="34"/>
  <c r="AN77" i="35"/>
  <c r="AN77" i="37" s="1"/>
  <c r="AN77" i="34"/>
  <c r="AO72" i="28"/>
  <c r="AO72" i="32"/>
  <c r="AO72" i="34" s="1"/>
  <c r="AS87" i="30"/>
  <c r="AV73" i="31"/>
  <c r="AV57"/>
  <c r="AV70"/>
  <c r="AV35"/>
  <c r="AV21"/>
  <c r="AV27"/>
  <c r="AV55"/>
  <c r="AV41"/>
  <c r="AV54"/>
  <c r="AV24"/>
  <c r="AV28"/>
  <c r="AV48"/>
  <c r="AV49"/>
  <c r="AV44"/>
  <c r="AV72"/>
  <c r="AV47"/>
  <c r="AV50"/>
  <c r="AV25"/>
  <c r="AV52"/>
  <c r="AV26"/>
  <c r="AV29"/>
  <c r="AV18"/>
  <c r="AV46"/>
  <c r="AV58"/>
  <c r="AV31"/>
  <c r="AV33"/>
  <c r="AV53"/>
  <c r="AV59"/>
  <c r="AV68"/>
  <c r="AV72" i="30"/>
  <c r="AV38"/>
  <c r="AV53"/>
  <c r="AV69"/>
  <c r="AV65"/>
  <c r="AV43"/>
  <c r="AV30"/>
  <c r="AV21"/>
  <c r="AV46"/>
  <c r="AV63"/>
  <c r="AV29"/>
  <c r="AV41"/>
  <c r="AV56"/>
  <c r="AV71"/>
  <c r="AV62"/>
  <c r="AV33"/>
  <c r="AV32"/>
  <c r="AV59"/>
  <c r="AV55"/>
  <c r="AV28"/>
  <c r="AV45"/>
  <c r="AV42"/>
  <c r="AV54"/>
  <c r="AV18"/>
  <c r="AV31"/>
  <c r="AV44"/>
  <c r="AV61"/>
  <c r="AM15" i="38"/>
  <c r="AM105" i="37"/>
  <c r="AW99" i="30"/>
  <c r="AX99" s="1"/>
  <c r="AW100"/>
  <c r="AX100" s="1"/>
  <c r="AR102"/>
  <c r="AM220" i="44"/>
  <c r="AM213"/>
  <c r="AR75" i="30"/>
  <c r="AU77"/>
  <c r="AV77" s="1"/>
  <c r="AM237" i="44"/>
  <c r="AM230"/>
  <c r="AO37" i="28"/>
  <c r="AO37" i="32"/>
  <c r="AO37" i="34" s="1"/>
  <c r="AO52" i="28"/>
  <c r="AO52" i="32"/>
  <c r="AO52" i="34" s="1"/>
  <c r="AO45" i="28"/>
  <c r="AO45" i="32"/>
  <c r="AO45" i="34" s="1"/>
  <c r="AO66" i="28"/>
  <c r="AO66" i="32"/>
  <c r="AO66" i="34" s="1"/>
  <c r="AO51" i="28"/>
  <c r="AO51" i="32"/>
  <c r="AO51" i="34" s="1"/>
  <c r="AO38" i="28"/>
  <c r="AO38" i="32"/>
  <c r="AO42" i="28"/>
  <c r="AO42" i="32"/>
  <c r="AO42" i="34" s="1"/>
  <c r="AO60" i="28"/>
  <c r="AO60" i="32"/>
  <c r="AO60" i="34" s="1"/>
  <c r="AO35" i="28"/>
  <c r="AO35" i="32"/>
  <c r="AO35" i="34" s="1"/>
  <c r="AO65" i="28"/>
  <c r="AO65" i="32"/>
  <c r="AO65" i="34" s="1"/>
  <c r="AO61" i="28"/>
  <c r="AO61" i="35"/>
  <c r="AO61" i="37" s="1"/>
  <c r="AO61" i="32"/>
  <c r="AO61" i="34" s="1"/>
  <c r="AN105" i="28"/>
  <c r="AN12" i="38"/>
  <c r="AN48" s="1"/>
  <c r="AN31"/>
  <c r="AN22"/>
  <c r="AN34" s="1"/>
  <c r="AQ35" i="25"/>
  <c r="AP35" i="27"/>
  <c r="AP35" i="33" s="1"/>
  <c r="AP35" i="36" s="1"/>
  <c r="AQ22" i="25"/>
  <c r="AP22" i="27"/>
  <c r="AP22" i="33" s="1"/>
  <c r="AP22" i="36" s="1"/>
  <c r="AQ47" i="25"/>
  <c r="AP47" i="27"/>
  <c r="AP47" i="33" s="1"/>
  <c r="AP47" i="36" s="1"/>
  <c r="AQ39" i="25"/>
  <c r="AP39" i="27"/>
  <c r="AP39" i="33" s="1"/>
  <c r="AP39" i="36" s="1"/>
  <c r="AQ24" i="25"/>
  <c r="AP24" i="27"/>
  <c r="AP24" i="33" s="1"/>
  <c r="AP24" i="36" s="1"/>
  <c r="AQ73" i="25"/>
  <c r="AP73" i="27"/>
  <c r="AP73" i="33" s="1"/>
  <c r="AP73" i="36" s="1"/>
  <c r="AQ23" i="25"/>
  <c r="AP23" i="27"/>
  <c r="AP23" i="33" s="1"/>
  <c r="AP23" i="36" s="1"/>
  <c r="AQ45" i="25"/>
  <c r="AP45" i="27"/>
  <c r="AP45" i="33" s="1"/>
  <c r="AP45" i="36" s="1"/>
  <c r="AQ52" i="25"/>
  <c r="AP52" i="27"/>
  <c r="AP52" i="33" s="1"/>
  <c r="AP52" i="36" s="1"/>
  <c r="AQ55" i="25"/>
  <c r="AP55" i="27"/>
  <c r="AP55" i="33" s="1"/>
  <c r="AP55" i="36" s="1"/>
  <c r="AQ50" i="25"/>
  <c r="AP50" i="27"/>
  <c r="AP50" i="33" s="1"/>
  <c r="AP50" i="36" s="1"/>
  <c r="AQ37" i="25"/>
  <c r="AP37" i="27"/>
  <c r="AP37" i="33" s="1"/>
  <c r="AP37" i="36" s="1"/>
  <c r="AQ36" i="25"/>
  <c r="AP36" i="27"/>
  <c r="AP36" i="33" s="1"/>
  <c r="AP36" i="36" s="1"/>
  <c r="AQ33" i="25"/>
  <c r="AP33" i="27"/>
  <c r="AP33" i="33" s="1"/>
  <c r="AP33" i="36" s="1"/>
  <c r="AQ59" i="25"/>
  <c r="AP59" i="27"/>
  <c r="AP59" i="33" s="1"/>
  <c r="AP59" i="36" s="1"/>
  <c r="AQ34" i="25"/>
  <c r="AP34" i="27"/>
  <c r="AP34" i="33" s="1"/>
  <c r="AP34" i="36" s="1"/>
  <c r="AQ28" i="25"/>
  <c r="AP28" i="27"/>
  <c r="AQ41" i="25"/>
  <c r="AP41" i="27"/>
  <c r="AP41" i="33" s="1"/>
  <c r="AP41" i="36" s="1"/>
  <c r="AQ71" i="25"/>
  <c r="AP71" i="27"/>
  <c r="AP71" i="33" s="1"/>
  <c r="AP71" i="36" s="1"/>
  <c r="AQ63" i="25"/>
  <c r="AP63" i="27"/>
  <c r="AP63" i="33" s="1"/>
  <c r="AP63" i="36" s="1"/>
  <c r="AQ20" i="24"/>
  <c r="AP20" i="26"/>
  <c r="AQ26" i="25"/>
  <c r="AP26" i="27"/>
  <c r="AP26" i="33" s="1"/>
  <c r="AP26" i="36" s="1"/>
  <c r="AQ60" i="25"/>
  <c r="AP60" i="27"/>
  <c r="AP60" i="33" s="1"/>
  <c r="AP60" i="36" s="1"/>
  <c r="AQ42" i="25"/>
  <c r="AP42" i="27"/>
  <c r="AP42" i="33" s="1"/>
  <c r="AP42" i="36" s="1"/>
  <c r="AQ21" i="25"/>
  <c r="AP21" i="27"/>
  <c r="AQ40" i="25"/>
  <c r="AP40" i="27"/>
  <c r="AP40" i="33" s="1"/>
  <c r="AP40" i="36" s="1"/>
  <c r="AQ27" i="25"/>
  <c r="AP27" i="27"/>
  <c r="AP27" i="33" s="1"/>
  <c r="AP27" i="36" s="1"/>
  <c r="AQ54" i="25"/>
  <c r="AP54" i="27"/>
  <c r="AP54" i="33" s="1"/>
  <c r="AP54" i="36" s="1"/>
  <c r="AQ53" i="25"/>
  <c r="AP53" i="27"/>
  <c r="AQ31" i="25"/>
  <c r="AP31" i="27"/>
  <c r="AP31" i="33" s="1"/>
  <c r="AP31" i="36" s="1"/>
  <c r="AQ44" i="25"/>
  <c r="AP44" i="27"/>
  <c r="AP44" i="33" s="1"/>
  <c r="AP44" i="36" s="1"/>
  <c r="AQ38" i="25"/>
  <c r="AP38" i="27"/>
  <c r="AP38" i="33" s="1"/>
  <c r="AP38" i="36" s="1"/>
  <c r="AQ49" i="25"/>
  <c r="AP49" i="27"/>
  <c r="AP49" i="33" s="1"/>
  <c r="AP49" i="36" s="1"/>
  <c r="AQ64" i="25"/>
  <c r="AP64" i="27"/>
  <c r="AP64" i="33" s="1"/>
  <c r="AP64" i="36" s="1"/>
  <c r="AQ56" i="25"/>
  <c r="AP56" i="27"/>
  <c r="AP56" i="33" s="1"/>
  <c r="AP56" i="36" s="1"/>
  <c r="AQ65" i="25"/>
  <c r="AP65" i="27"/>
  <c r="AP65" i="33" s="1"/>
  <c r="AP65" i="36" s="1"/>
  <c r="AQ30" i="25"/>
  <c r="AP30" i="27"/>
  <c r="AP30" i="33" s="1"/>
  <c r="AP30" i="36" s="1"/>
  <c r="AQ32" i="25"/>
  <c r="AP32" i="27"/>
  <c r="AP32" i="33" s="1"/>
  <c r="AP32" i="36" s="1"/>
  <c r="AQ68" i="25"/>
  <c r="AP68" i="27"/>
  <c r="AP68" i="33" s="1"/>
  <c r="AP68" i="36" s="1"/>
  <c r="AQ20" i="25"/>
  <c r="AP20" i="27"/>
  <c r="AP20" i="33" s="1"/>
  <c r="AP20" i="36" s="1"/>
  <c r="AQ62" i="25"/>
  <c r="AP62" i="27"/>
  <c r="AP62" i="33" s="1"/>
  <c r="AP62" i="36" s="1"/>
  <c r="AQ19" i="25"/>
  <c r="AP19" i="27"/>
  <c r="AP19" i="33" s="1"/>
  <c r="AP19" i="36" s="1"/>
  <c r="AQ67" i="25"/>
  <c r="AP67" i="27"/>
  <c r="AQ61" i="25"/>
  <c r="AP61" i="27"/>
  <c r="AP61" i="33" s="1"/>
  <c r="AP61" i="36" s="1"/>
  <c r="AQ66" i="25"/>
  <c r="AP66" i="27"/>
  <c r="AP66" i="33" s="1"/>
  <c r="AP66" i="36" s="1"/>
  <c r="AQ48" i="25"/>
  <c r="AP48" i="27"/>
  <c r="AP48" i="33" s="1"/>
  <c r="AP48" i="36" s="1"/>
  <c r="AQ51" i="25"/>
  <c r="AP51" i="27"/>
  <c r="AP51" i="33" s="1"/>
  <c r="AP51" i="36" s="1"/>
  <c r="AQ18" i="25"/>
  <c r="AP18" i="27"/>
  <c r="AQ82" i="24"/>
  <c r="AP82" i="26"/>
  <c r="AQ103" i="24"/>
  <c r="AP103" i="26"/>
  <c r="AQ87" i="24"/>
  <c r="AP87" i="26"/>
  <c r="AQ75" i="24"/>
  <c r="AP75" i="26"/>
  <c r="AQ80" i="24"/>
  <c r="AP80" i="26"/>
  <c r="AQ101" i="24"/>
  <c r="AP101" i="26"/>
  <c r="AQ86" i="24"/>
  <c r="AP86" i="26"/>
  <c r="AN96" i="35"/>
  <c r="AN96" i="37" s="1"/>
  <c r="AN96" i="34"/>
  <c r="AN94" i="35"/>
  <c r="AN94" i="37" s="1"/>
  <c r="AN94" i="34"/>
  <c r="AX11" i="45"/>
  <c r="AV93" i="31"/>
  <c r="AR86"/>
  <c r="AP36" i="41"/>
  <c r="AQ37"/>
  <c r="AK224" i="44"/>
  <c r="AK216"/>
  <c r="AL105" i="37"/>
  <c r="AL15" i="38"/>
  <c r="AL49" s="1"/>
  <c r="AP91" i="26"/>
  <c r="AQ91" i="24"/>
  <c r="AP89" i="26"/>
  <c r="AQ89" i="24"/>
  <c r="AP46" i="26"/>
  <c r="AQ46" i="24"/>
  <c r="AP67" i="26"/>
  <c r="AQ67" i="24"/>
  <c r="AP27" i="26"/>
  <c r="AQ27" i="24"/>
  <c r="AP24" i="26"/>
  <c r="AQ24" i="24"/>
  <c r="AP69" i="26"/>
  <c r="AQ69" i="24"/>
  <c r="AP28" i="26"/>
  <c r="AQ28" i="24"/>
  <c r="AP73" i="26"/>
  <c r="AQ73" i="24"/>
  <c r="AP30" i="26"/>
  <c r="AQ30" i="24"/>
  <c r="AP32" i="26"/>
  <c r="AQ32" i="24"/>
  <c r="AP29" i="26"/>
  <c r="AQ29" i="24"/>
  <c r="AP34" i="26"/>
  <c r="AQ34" i="24"/>
  <c r="AP50" i="26"/>
  <c r="AQ50" i="24"/>
  <c r="AP40" i="26"/>
  <c r="AQ40" i="24"/>
  <c r="AP36" i="26"/>
  <c r="AQ36" i="24"/>
  <c r="AP68" i="26"/>
  <c r="AQ68" i="24"/>
  <c r="AP78" i="26"/>
  <c r="AQ78" i="24"/>
  <c r="AP99" i="26"/>
  <c r="AQ99" i="24"/>
  <c r="AP85" i="26"/>
  <c r="AQ85" i="24"/>
  <c r="AP100" i="26"/>
  <c r="AQ100" i="24"/>
  <c r="AP76" i="26"/>
  <c r="AQ76" i="24"/>
  <c r="AP97" i="26"/>
  <c r="AQ97" i="24"/>
  <c r="AP84" i="26"/>
  <c r="AQ84" i="24"/>
  <c r="AP43" i="26"/>
  <c r="AQ43" i="24"/>
  <c r="AP63" i="26"/>
  <c r="AQ63" i="24"/>
  <c r="AP33" i="26"/>
  <c r="AQ33" i="24"/>
  <c r="AP59" i="26"/>
  <c r="AQ59" i="24"/>
  <c r="AP26" i="26"/>
  <c r="AQ26" i="24"/>
  <c r="AP55" i="26"/>
  <c r="AQ55" i="24"/>
  <c r="AP47" i="26"/>
  <c r="AQ47" i="24"/>
  <c r="AP23" i="26"/>
  <c r="AQ23" i="24"/>
  <c r="AP88" i="27"/>
  <c r="AQ88" i="25"/>
  <c r="AP103" i="27"/>
  <c r="AQ103" i="25"/>
  <c r="AP87" i="27"/>
  <c r="AQ87" i="25"/>
  <c r="AP79" i="27"/>
  <c r="AQ79" i="25"/>
  <c r="AP97" i="27"/>
  <c r="AQ97" i="25"/>
  <c r="AP81" i="27"/>
  <c r="AQ81" i="25"/>
  <c r="AP94" i="27"/>
  <c r="AQ94" i="25"/>
  <c r="AP78" i="27"/>
  <c r="AP78" i="33" s="1"/>
  <c r="AP78" i="36" s="1"/>
  <c r="AQ78" i="25"/>
  <c r="AP100" i="27"/>
  <c r="AQ100" i="25"/>
  <c r="AP84" i="27"/>
  <c r="AQ84" i="25"/>
  <c r="AP99" i="27"/>
  <c r="AQ99" i="25"/>
  <c r="AP83" i="27"/>
  <c r="AQ83" i="25"/>
  <c r="AP101" i="27"/>
  <c r="AQ101" i="25"/>
  <c r="AP85" i="27"/>
  <c r="AQ85" i="25"/>
  <c r="AP98" i="27"/>
  <c r="AQ98" i="25"/>
  <c r="AP82" i="27"/>
  <c r="AQ82" i="25"/>
  <c r="AP48" i="26"/>
  <c r="AQ48" i="24"/>
  <c r="AP25" i="26"/>
  <c r="AQ25" i="24"/>
  <c r="AP57" i="26"/>
  <c r="AQ57" i="24"/>
  <c r="AP54" i="26"/>
  <c r="AQ54" i="24"/>
  <c r="AP64" i="26"/>
  <c r="AQ64" i="24"/>
  <c r="AP72" i="27"/>
  <c r="AP72" i="33" s="1"/>
  <c r="AP72" i="36" s="1"/>
  <c r="AQ72" i="25"/>
  <c r="AP89" i="27"/>
  <c r="AQ89" i="25"/>
  <c r="AP102" i="27"/>
  <c r="AQ102" i="25"/>
  <c r="AP86" i="27"/>
  <c r="AQ86" i="25"/>
  <c r="AP98" i="26"/>
  <c r="AQ98" i="24"/>
  <c r="AP79" i="26"/>
  <c r="AQ79" i="24"/>
  <c r="AP92" i="26"/>
  <c r="AQ92" i="24"/>
  <c r="AP77" i="26"/>
  <c r="AQ77" i="24"/>
  <c r="AP49" i="26"/>
  <c r="AQ49" i="24"/>
  <c r="AP53" i="26"/>
  <c r="AQ53" i="24"/>
  <c r="AP70" i="26"/>
  <c r="AQ70" i="24"/>
  <c r="AP58" i="26"/>
  <c r="AQ58" i="24"/>
  <c r="AP41" i="26"/>
  <c r="AQ41" i="24"/>
  <c r="AP56" i="26"/>
  <c r="AQ56" i="24"/>
  <c r="AW87" i="31"/>
  <c r="AX87" s="1"/>
  <c r="AL68" i="45"/>
  <c r="AL219" i="44"/>
  <c r="AS81" i="31"/>
  <c r="AT81" s="1"/>
  <c r="AU84" i="30"/>
  <c r="AV84" s="1"/>
  <c r="AV62" i="31"/>
  <c r="AV37"/>
  <c r="AV40"/>
  <c r="AV20"/>
  <c r="AV42"/>
  <c r="AV60"/>
  <c r="AV19"/>
  <c r="AV63"/>
  <c r="AV38"/>
  <c r="AV71"/>
  <c r="AV22"/>
  <c r="AV45"/>
  <c r="AV61"/>
  <c r="AV51"/>
  <c r="AV39"/>
  <c r="AS101" i="30"/>
  <c r="AW92"/>
  <c r="AX92" s="1"/>
  <c r="AW76"/>
  <c r="AX76" s="1"/>
  <c r="AW99" i="31"/>
  <c r="AX74"/>
  <c r="AY49" i="45"/>
  <c r="AQ22" i="24"/>
  <c r="AP22" i="26"/>
  <c r="AY98" i="31"/>
  <c r="AK6" i="40"/>
  <c r="AK39" s="1"/>
  <c r="AK40" s="1"/>
  <c r="AK42" s="1"/>
  <c r="N23" i="39" s="1"/>
  <c r="AK27" i="38"/>
  <c r="AK12" i="40" s="1"/>
  <c r="AK45" s="1"/>
  <c r="AK48" s="1"/>
  <c r="AK36" i="38"/>
  <c r="AK28"/>
  <c r="AU95" i="31"/>
  <c r="AU82"/>
  <c r="AO90" i="32"/>
  <c r="AO90" i="34" s="1"/>
  <c r="AO90" i="28"/>
  <c r="AO90" i="35"/>
  <c r="AO88" i="28"/>
  <c r="AO88" i="32"/>
  <c r="AO88" i="34" s="1"/>
  <c r="AO31" i="28"/>
  <c r="AO31" i="32"/>
  <c r="AO31" i="34" s="1"/>
  <c r="AO44" i="28"/>
  <c r="AO44" i="32"/>
  <c r="AO44" i="34" s="1"/>
  <c r="AP28" i="41"/>
  <c r="AP27" s="1"/>
  <c r="AP33" s="1"/>
  <c r="AQ29"/>
  <c r="AS74" i="30"/>
  <c r="AW80" i="31"/>
  <c r="AX80" s="1"/>
  <c r="AS83" i="30"/>
  <c r="AS93"/>
  <c r="AU98"/>
  <c r="AQ25" i="25"/>
  <c r="AP25" i="27"/>
  <c r="AQ70" i="25"/>
  <c r="AP70" i="27"/>
  <c r="AP70" i="33" s="1"/>
  <c r="AP70" i="36" s="1"/>
  <c r="AQ46" i="25"/>
  <c r="AP46" i="27"/>
  <c r="AP46" i="33" s="1"/>
  <c r="AP46" i="36" s="1"/>
  <c r="AQ57" i="25"/>
  <c r="AP57" i="27"/>
  <c r="AQ69" i="25"/>
  <c r="AP69" i="27"/>
  <c r="AP69" i="33" s="1"/>
  <c r="AP69" i="36" s="1"/>
  <c r="AQ29" i="25"/>
  <c r="AP29" i="27"/>
  <c r="AP29" i="33" s="1"/>
  <c r="AP29" i="36" s="1"/>
  <c r="AQ58" i="25"/>
  <c r="AP58" i="27"/>
  <c r="AP58" i="33" s="1"/>
  <c r="AP58" i="36" s="1"/>
  <c r="AR42" i="38"/>
  <c r="AQ43"/>
  <c r="AS96" i="30"/>
  <c r="AS82"/>
  <c r="AT82" s="1"/>
  <c r="AO13" i="38"/>
  <c r="AO105" i="26"/>
  <c r="AO18" i="28"/>
  <c r="AO18" i="32"/>
  <c r="AS97" i="30"/>
  <c r="AT97" s="1"/>
  <c r="AP62" i="26"/>
  <c r="AQ62" i="24"/>
  <c r="AP71" i="26"/>
  <c r="AQ71" i="24"/>
  <c r="AP95" i="27"/>
  <c r="AQ95" i="25"/>
  <c r="AP92" i="27"/>
  <c r="AQ92" i="25"/>
  <c r="AP76" i="27"/>
  <c r="AQ76" i="25"/>
  <c r="AP91" i="27"/>
  <c r="AQ91" i="25"/>
  <c r="AP75" i="27"/>
  <c r="AQ75" i="25"/>
  <c r="AP93" i="27"/>
  <c r="AQ93" i="25"/>
  <c r="AP77" i="27"/>
  <c r="AQ77" i="25"/>
  <c r="AP90" i="27"/>
  <c r="AQ90" i="25"/>
  <c r="AP74" i="27"/>
  <c r="AQ74" i="25"/>
  <c r="AP96" i="27"/>
  <c r="AQ96" i="25"/>
  <c r="AP80" i="27"/>
  <c r="AQ80" i="25"/>
  <c r="AN112" i="33"/>
  <c r="AN111"/>
  <c r="AN18" i="37"/>
  <c r="AO39" i="28"/>
  <c r="AO39" i="32"/>
  <c r="AO39" i="34" s="1"/>
  <c r="AO96" i="28"/>
  <c r="AO96" i="32"/>
  <c r="AO96" i="35" s="1"/>
  <c r="AO74" i="28"/>
  <c r="AO74" i="32"/>
  <c r="AO74" i="34" s="1"/>
  <c r="AO95" i="28"/>
  <c r="AO95" i="35"/>
  <c r="AO83" i="28"/>
  <c r="AO83" i="32"/>
  <c r="AO83" i="34" s="1"/>
  <c r="AO94" i="28"/>
  <c r="AO94" i="32"/>
  <c r="AO94" i="34" s="1"/>
  <c r="AO102" i="28"/>
  <c r="AO102" i="35"/>
  <c r="AO102" i="32"/>
  <c r="AO102" i="34" s="1"/>
  <c r="AO93" i="28"/>
  <c r="AO93" i="32"/>
  <c r="AO81" i="35"/>
  <c r="AO81" i="28"/>
  <c r="AQ19" i="24"/>
  <c r="AP19" i="26"/>
  <c r="AQ21" i="24"/>
  <c r="AP21" i="26"/>
  <c r="AQ43" i="25"/>
  <c r="AP43" i="27"/>
  <c r="AP43" i="33" s="1"/>
  <c r="AP43" i="36" s="1"/>
  <c r="AN28" i="37"/>
  <c r="AN27" i="35"/>
  <c r="AN27" i="37" s="1"/>
  <c r="AN69" i="35"/>
  <c r="AN69" i="37" s="1"/>
  <c r="AN73" i="35"/>
  <c r="AN73" i="37" s="1"/>
  <c r="AN32" i="35"/>
  <c r="AN32" i="37" s="1"/>
  <c r="AN34" i="35"/>
  <c r="AN34" i="37" s="1"/>
  <c r="AN40" i="35"/>
  <c r="AN40" i="37" s="1"/>
  <c r="AN68" i="35"/>
  <c r="AN68" i="37" s="1"/>
  <c r="AN63" i="35"/>
  <c r="AN63" i="37" s="1"/>
  <c r="AN59" i="35"/>
  <c r="AN59" i="37" s="1"/>
  <c r="AN55" i="35"/>
  <c r="AN55" i="37" s="1"/>
  <c r="AN23" i="35"/>
  <c r="AN23" i="37" s="1"/>
  <c r="AN100" i="34"/>
  <c r="AN84"/>
  <c r="AN85"/>
  <c r="AN25" i="35"/>
  <c r="AN64"/>
  <c r="AN64" i="37" s="1"/>
  <c r="AN70" i="35"/>
  <c r="AN70" i="37" s="1"/>
  <c r="AN41" i="35"/>
  <c r="AN41" i="37" s="1"/>
  <c r="AO80" i="34"/>
  <c r="AN22" i="35"/>
  <c r="AN22" i="37" s="1"/>
  <c r="AN31" i="35"/>
  <c r="AN31" i="37" s="1"/>
  <c r="AN25" i="36"/>
  <c r="AN57"/>
  <c r="AN57" i="37" s="1"/>
  <c r="AN62" i="35"/>
  <c r="AN62" i="37" s="1"/>
  <c r="AN74" i="34"/>
  <c r="AN93"/>
  <c r="AN80"/>
  <c r="AO103" i="32"/>
  <c r="AO103" i="34" s="1"/>
  <c r="AO95"/>
  <c r="AN53" i="37"/>
  <c r="AN67"/>
  <c r="AN75" i="34"/>
  <c r="AM105" i="35"/>
  <c r="AK225" i="44" l="1"/>
  <c r="AK226" s="1"/>
  <c r="AK10" i="52"/>
  <c r="AK19" s="1"/>
  <c r="AY208" i="44"/>
  <c r="AY209" s="1"/>
  <c r="AY9" i="52"/>
  <c r="AY18" s="1"/>
  <c r="AO77" i="37"/>
  <c r="AO79" i="35"/>
  <c r="AO98" i="34"/>
  <c r="AO78" i="37"/>
  <c r="AO89"/>
  <c r="AY48" i="45"/>
  <c r="AN54" i="44"/>
  <c r="AN54" i="50"/>
  <c r="AN54" i="48"/>
  <c r="AN50" i="44"/>
  <c r="AN50" i="50"/>
  <c r="AN50" i="48"/>
  <c r="AN43" i="44"/>
  <c r="AN43" i="50"/>
  <c r="AN43" i="48"/>
  <c r="AN52" i="44"/>
  <c r="AN52" i="50"/>
  <c r="AN52" i="48"/>
  <c r="AL216" i="50"/>
  <c r="AL224"/>
  <c r="AL225" s="1"/>
  <c r="AL226" s="1"/>
  <c r="AL192" i="45" s="1"/>
  <c r="AQ28" i="49"/>
  <c r="AQ27" s="1"/>
  <c r="AQ33" s="1"/>
  <c r="AR29"/>
  <c r="AR37"/>
  <c r="AQ36"/>
  <c r="AM213" i="50"/>
  <c r="AM220"/>
  <c r="AM219" s="1"/>
  <c r="AL216" i="48"/>
  <c r="AL224"/>
  <c r="AL225" s="1"/>
  <c r="AL226" s="1"/>
  <c r="AL123" i="45" s="1"/>
  <c r="AM230" i="50"/>
  <c r="AM237"/>
  <c r="AM236" s="1"/>
  <c r="AO90" i="37"/>
  <c r="AO76" i="36"/>
  <c r="AO76" i="37" s="1"/>
  <c r="AO84"/>
  <c r="AO30" i="35"/>
  <c r="AO30" i="37" s="1"/>
  <c r="AL233" i="48"/>
  <c r="AG233" i="50"/>
  <c r="AM238" i="44"/>
  <c r="AM78" i="45" s="1"/>
  <c r="AL233" i="50"/>
  <c r="AG233" i="48"/>
  <c r="AN55" i="44"/>
  <c r="AN232" s="1"/>
  <c r="AN238" s="1"/>
  <c r="AN78" i="45" s="1"/>
  <c r="AN55" i="50"/>
  <c r="AN232" s="1"/>
  <c r="AN238" s="1"/>
  <c r="AN55" i="48"/>
  <c r="AN232" s="1"/>
  <c r="AN238" s="1"/>
  <c r="AN48" i="44"/>
  <c r="AN231" s="1"/>
  <c r="AN48" i="50"/>
  <c r="AN231" s="1"/>
  <c r="AN48" i="48"/>
  <c r="AN231" s="1"/>
  <c r="AN47" i="44"/>
  <c r="AN47" i="50"/>
  <c r="AN47" i="48"/>
  <c r="AN51" i="44"/>
  <c r="AN215" s="1"/>
  <c r="AN51" i="50"/>
  <c r="AN215" s="1"/>
  <c r="AN221" s="1"/>
  <c r="AN51" i="48"/>
  <c r="AN215" s="1"/>
  <c r="AN221" s="1"/>
  <c r="AN44" i="44"/>
  <c r="AN214" s="1"/>
  <c r="AN44" i="50"/>
  <c r="AN214" s="1"/>
  <c r="AN44" i="48"/>
  <c r="AN214" s="1"/>
  <c r="AN53" i="44"/>
  <c r="AN53" i="50"/>
  <c r="AN53" i="48"/>
  <c r="AN46" i="44"/>
  <c r="AN46" i="50"/>
  <c r="AN46" i="48"/>
  <c r="AN45" i="44"/>
  <c r="AN45" i="50"/>
  <c r="AN45" i="48"/>
  <c r="AR29" i="51"/>
  <c r="AQ28"/>
  <c r="AQ27" s="1"/>
  <c r="AQ33" s="1"/>
  <c r="AM213" i="48"/>
  <c r="AM220"/>
  <c r="AM219" s="1"/>
  <c r="AR37" i="51"/>
  <c r="AQ36"/>
  <c r="AM230" i="48"/>
  <c r="AM237"/>
  <c r="AM236" s="1"/>
  <c r="AO83" i="35"/>
  <c r="AO31"/>
  <c r="AO31" i="37" s="1"/>
  <c r="AO95"/>
  <c r="AO102"/>
  <c r="AO99" i="34"/>
  <c r="AY191" i="45"/>
  <c r="AZ88" i="48"/>
  <c r="AZ223"/>
  <c r="AZ206"/>
  <c r="AZ130"/>
  <c r="AZ170"/>
  <c r="AZ111"/>
  <c r="AZ241"/>
  <c r="AZ149"/>
  <c r="AZ69"/>
  <c r="AX122" i="45"/>
  <c r="AZ88" i="50"/>
  <c r="AZ223"/>
  <c r="AZ224" s="1"/>
  <c r="AZ225" s="1"/>
  <c r="AZ226" s="1"/>
  <c r="AZ206"/>
  <c r="AZ207" s="1"/>
  <c r="AZ208" s="1"/>
  <c r="AZ209" s="1"/>
  <c r="AZ130"/>
  <c r="AZ170"/>
  <c r="AZ69"/>
  <c r="AZ241"/>
  <c r="AZ111"/>
  <c r="AZ149"/>
  <c r="AY160" i="45"/>
  <c r="AY229"/>
  <c r="AY207" i="48"/>
  <c r="AY208" s="1"/>
  <c r="AY209" s="1"/>
  <c r="AY159" i="45"/>
  <c r="AY228"/>
  <c r="AG40" i="40"/>
  <c r="AG42" s="1"/>
  <c r="AG36" s="1"/>
  <c r="AH40"/>
  <c r="AH42" s="1"/>
  <c r="AZ48"/>
  <c r="AZ47"/>
  <c r="AK15"/>
  <c r="AK29"/>
  <c r="AK32" s="1"/>
  <c r="AK7"/>
  <c r="AK9" s="1"/>
  <c r="D23" i="39" s="1"/>
  <c r="AK23" i="40"/>
  <c r="AK24" s="1"/>
  <c r="AK26" s="1"/>
  <c r="I23" i="39" s="1"/>
  <c r="AG15" i="40"/>
  <c r="AG29"/>
  <c r="AG32" s="1"/>
  <c r="AG23"/>
  <c r="AG7"/>
  <c r="AG9" s="1"/>
  <c r="AG3" s="1"/>
  <c r="AZ31"/>
  <c r="AZ32"/>
  <c r="AZ223" i="44"/>
  <c r="AZ49" i="45" s="1"/>
  <c r="AZ241" i="44"/>
  <c r="AZ69"/>
  <c r="AZ170"/>
  <c r="AZ206"/>
  <c r="AZ149"/>
  <c r="AZ130"/>
  <c r="AZ111"/>
  <c r="AZ88"/>
  <c r="AO52" i="35"/>
  <c r="AO52" i="37" s="1"/>
  <c r="AO26" i="35"/>
  <c r="AO26" i="37" s="1"/>
  <c r="AM39" i="38"/>
  <c r="AM50"/>
  <c r="AM33"/>
  <c r="AM51"/>
  <c r="AM49"/>
  <c r="AO42" i="35"/>
  <c r="AO42" i="37" s="1"/>
  <c r="AO21"/>
  <c r="AO22" i="35"/>
  <c r="AO22" i="37" s="1"/>
  <c r="AO41" i="35"/>
  <c r="AO41" i="37" s="1"/>
  <c r="AO50" i="35"/>
  <c r="AO50" i="37" s="1"/>
  <c r="AO27" i="35"/>
  <c r="AO27" i="37" s="1"/>
  <c r="AO20" i="35"/>
  <c r="AO20" i="37" s="1"/>
  <c r="AO25"/>
  <c r="AO35" i="35"/>
  <c r="AO35" i="37" s="1"/>
  <c r="AO66" i="35"/>
  <c r="AO66" i="37" s="1"/>
  <c r="AO72" i="35"/>
  <c r="AO72" i="37" s="1"/>
  <c r="AO70" i="35"/>
  <c r="AO70" i="37" s="1"/>
  <c r="AO64" i="35"/>
  <c r="AO64" i="37" s="1"/>
  <c r="AO47" i="35"/>
  <c r="AO47" i="37" s="1"/>
  <c r="AO36" i="35"/>
  <c r="AO36" i="37" s="1"/>
  <c r="AO29" i="35"/>
  <c r="AO29" i="37" s="1"/>
  <c r="AN105" i="36"/>
  <c r="AO28" i="37"/>
  <c r="AQ43" i="27"/>
  <c r="AQ43" i="33" s="1"/>
  <c r="AQ43" i="36" s="1"/>
  <c r="AR43" i="25"/>
  <c r="AQ21" i="26"/>
  <c r="AR21" i="24"/>
  <c r="AQ19" i="26"/>
  <c r="AR19" i="24"/>
  <c r="AQ80" i="27"/>
  <c r="AR80" i="25"/>
  <c r="AQ96" i="27"/>
  <c r="AR96" i="25"/>
  <c r="AQ74" i="27"/>
  <c r="AQ74" i="33" s="1"/>
  <c r="AQ74" i="36" s="1"/>
  <c r="AR74" i="25"/>
  <c r="AQ90" i="27"/>
  <c r="AR90" i="25"/>
  <c r="AQ77" i="27"/>
  <c r="AR77" i="25"/>
  <c r="AQ93" i="27"/>
  <c r="AR93" i="25"/>
  <c r="AQ75" i="27"/>
  <c r="AR75" i="25"/>
  <c r="AQ91" i="27"/>
  <c r="AR91" i="25"/>
  <c r="AQ76" i="27"/>
  <c r="AR76" i="25"/>
  <c r="AQ92" i="27"/>
  <c r="AR92" i="25"/>
  <c r="AQ95" i="27"/>
  <c r="AR95" i="25"/>
  <c r="AQ71" i="26"/>
  <c r="AR71" i="24"/>
  <c r="AQ62" i="26"/>
  <c r="AR62" i="24"/>
  <c r="AO18" i="35"/>
  <c r="AO19" i="38"/>
  <c r="AO40" s="1"/>
  <c r="AO105" i="32"/>
  <c r="AO18" i="34"/>
  <c r="AP57" i="33"/>
  <c r="AP57" i="36" s="1"/>
  <c r="AP25" i="33"/>
  <c r="AP25" i="36" s="1"/>
  <c r="AT74" i="30"/>
  <c r="AR29" i="41"/>
  <c r="AQ28"/>
  <c r="AQ27" s="1"/>
  <c r="AQ33" s="1"/>
  <c r="AV82" i="31"/>
  <c r="AV95"/>
  <c r="AP22" i="28"/>
  <c r="AP22" i="32"/>
  <c r="AP22" i="34" s="1"/>
  <c r="AX99" i="31"/>
  <c r="AU81"/>
  <c r="AL216" i="44"/>
  <c r="AL224"/>
  <c r="AQ56" i="26"/>
  <c r="AR56" i="24"/>
  <c r="AQ41" i="26"/>
  <c r="AR41" i="24"/>
  <c r="AQ58" i="26"/>
  <c r="AR58" i="24"/>
  <c r="AQ70" i="26"/>
  <c r="AR70" i="24"/>
  <c r="AQ53" i="26"/>
  <c r="AR53" i="24"/>
  <c r="AQ49" i="26"/>
  <c r="AR49" i="24"/>
  <c r="AQ77" i="26"/>
  <c r="AR77" i="24"/>
  <c r="AQ92" i="26"/>
  <c r="AR92" i="24"/>
  <c r="AQ79" i="26"/>
  <c r="AR79" i="24"/>
  <c r="AQ98" i="26"/>
  <c r="AR98" i="24"/>
  <c r="AQ86" i="27"/>
  <c r="AR86" i="25"/>
  <c r="AQ102" i="27"/>
  <c r="AR102" i="25"/>
  <c r="AQ89" i="27"/>
  <c r="AR89" i="25"/>
  <c r="AQ72" i="27"/>
  <c r="AQ72" i="33" s="1"/>
  <c r="AQ72" i="36" s="1"/>
  <c r="AR72" i="25"/>
  <c r="AQ64" i="26"/>
  <c r="AR64" i="24"/>
  <c r="AQ54" i="26"/>
  <c r="AR54" i="24"/>
  <c r="AQ57" i="26"/>
  <c r="AR57" i="24"/>
  <c r="AQ25" i="26"/>
  <c r="AR25" i="24"/>
  <c r="AQ48" i="26"/>
  <c r="AR48" i="24"/>
  <c r="AQ82" i="27"/>
  <c r="AR82" i="25"/>
  <c r="AQ98" i="27"/>
  <c r="AR98" i="25"/>
  <c r="AQ85" i="27"/>
  <c r="AR85" i="25"/>
  <c r="AQ101" i="27"/>
  <c r="AR101" i="25"/>
  <c r="AQ83" i="27"/>
  <c r="AR83" i="25"/>
  <c r="AQ99" i="27"/>
  <c r="AR99" i="25"/>
  <c r="AQ84" i="27"/>
  <c r="AR84" i="25"/>
  <c r="AQ100" i="27"/>
  <c r="AR100" i="25"/>
  <c r="AQ78" i="27"/>
  <c r="AR78" i="25"/>
  <c r="AQ94" i="27"/>
  <c r="AR94" i="25"/>
  <c r="AQ81" i="27"/>
  <c r="AR81" i="25"/>
  <c r="AQ97" i="27"/>
  <c r="AR97" i="25"/>
  <c r="AQ79" i="27"/>
  <c r="AR79" i="25"/>
  <c r="AQ87" i="27"/>
  <c r="AR87" i="25"/>
  <c r="AQ103" i="27"/>
  <c r="AR103" i="25"/>
  <c r="AQ88" i="27"/>
  <c r="AR88" i="25"/>
  <c r="AQ23" i="26"/>
  <c r="AR23" i="24"/>
  <c r="AQ47" i="26"/>
  <c r="AR47" i="24"/>
  <c r="AQ55" i="26"/>
  <c r="AR55" i="24"/>
  <c r="AQ26" i="26"/>
  <c r="AR26" i="24"/>
  <c r="AQ59" i="26"/>
  <c r="AR59" i="24"/>
  <c r="AQ33" i="26"/>
  <c r="AR33" i="24"/>
  <c r="AQ63" i="26"/>
  <c r="AR63" i="24"/>
  <c r="AQ43" i="26"/>
  <c r="AR43" i="24"/>
  <c r="AQ84" i="26"/>
  <c r="AR84" i="24"/>
  <c r="AQ97" i="26"/>
  <c r="AR97" i="24"/>
  <c r="AQ76" i="26"/>
  <c r="AR76" i="24"/>
  <c r="AQ100" i="26"/>
  <c r="AR100" i="24"/>
  <c r="AQ85" i="26"/>
  <c r="AR85" i="24"/>
  <c r="AQ99" i="26"/>
  <c r="AR99" i="24"/>
  <c r="AQ78" i="26"/>
  <c r="AR78" i="24"/>
  <c r="AQ68" i="26"/>
  <c r="AR68" i="24"/>
  <c r="AQ36" i="26"/>
  <c r="AR36" i="24"/>
  <c r="AQ40" i="26"/>
  <c r="AR40" i="24"/>
  <c r="AQ50" i="26"/>
  <c r="AR50" i="24"/>
  <c r="AQ34" i="26"/>
  <c r="AR34" i="24"/>
  <c r="AQ29" i="26"/>
  <c r="AR29" i="24"/>
  <c r="AQ32" i="26"/>
  <c r="AR32" i="24"/>
  <c r="AQ30" i="26"/>
  <c r="AR30" i="24"/>
  <c r="AQ73" i="26"/>
  <c r="AR73" i="24"/>
  <c r="AQ28" i="26"/>
  <c r="AR28" i="24"/>
  <c r="AQ69" i="26"/>
  <c r="AR69" i="24"/>
  <c r="AQ24" i="26"/>
  <c r="AR24" i="24"/>
  <c r="AQ27" i="26"/>
  <c r="AR27" i="24"/>
  <c r="AQ67" i="26"/>
  <c r="AR67" i="24"/>
  <c r="AQ46" i="26"/>
  <c r="AR46" i="24"/>
  <c r="AQ89" i="26"/>
  <c r="AR89" i="24"/>
  <c r="AQ91" i="26"/>
  <c r="AR91" i="24"/>
  <c r="AL6" i="40"/>
  <c r="AL39" s="1"/>
  <c r="AL40" s="1"/>
  <c r="AL42" s="1"/>
  <c r="AL27" i="38"/>
  <c r="AL12" i="40" s="1"/>
  <c r="AL28" i="38"/>
  <c r="AL36"/>
  <c r="AR37" i="41"/>
  <c r="AQ36"/>
  <c r="AP86" i="28"/>
  <c r="AP86" i="32"/>
  <c r="AP86" i="35" s="1"/>
  <c r="AP101" i="28"/>
  <c r="AP101" i="35"/>
  <c r="AP101" i="32"/>
  <c r="AP75" i="28"/>
  <c r="AP75" i="32"/>
  <c r="AP87" i="28"/>
  <c r="AP87" i="32"/>
  <c r="AP87" i="35" s="1"/>
  <c r="AP82" i="28"/>
  <c r="AP82" i="32"/>
  <c r="AP105" i="27"/>
  <c r="AP14" i="38"/>
  <c r="AP18" i="33"/>
  <c r="AP18" i="36" s="1"/>
  <c r="AP67" i="33"/>
  <c r="AP67" i="36" s="1"/>
  <c r="AP53" i="33"/>
  <c r="AP53" i="36" s="1"/>
  <c r="AP21" i="33"/>
  <c r="AP21" i="36" s="1"/>
  <c r="AP20" i="28"/>
  <c r="AP20" i="32"/>
  <c r="AP20" i="34" s="1"/>
  <c r="AP28" i="33"/>
  <c r="AP28" i="36" s="1"/>
  <c r="AN30" i="38"/>
  <c r="AN21"/>
  <c r="AS75" i="30"/>
  <c r="AS102"/>
  <c r="AT102" s="1"/>
  <c r="AY99"/>
  <c r="AT87"/>
  <c r="AY101" i="31"/>
  <c r="AV84"/>
  <c r="AV100"/>
  <c r="AO108" i="32"/>
  <c r="AO21" i="34"/>
  <c r="AO107" i="32"/>
  <c r="AV76" i="31"/>
  <c r="AP93" i="28"/>
  <c r="AP93" i="32"/>
  <c r="AP93" i="35" s="1"/>
  <c r="AP102" i="28"/>
  <c r="AP102" i="32"/>
  <c r="AP94" i="28"/>
  <c r="AP94" i="32"/>
  <c r="AP83" i="28"/>
  <c r="AP83" i="32"/>
  <c r="AP83" i="35" s="1"/>
  <c r="AP74" i="28"/>
  <c r="AP74" i="32"/>
  <c r="AP74" i="35" s="1"/>
  <c r="AP96" i="28"/>
  <c r="AP96" i="32"/>
  <c r="AQ39" i="26"/>
  <c r="AR39" i="24"/>
  <c r="AV102" i="31"/>
  <c r="AP13" i="38"/>
  <c r="AP105" i="26"/>
  <c r="AP18" i="28"/>
  <c r="AP18" i="32"/>
  <c r="AO110" i="33"/>
  <c r="AO109"/>
  <c r="AQ44" i="26"/>
  <c r="AR44" i="24"/>
  <c r="AQ31" i="26"/>
  <c r="AR31" i="24"/>
  <c r="AQ88" i="26"/>
  <c r="AR88" i="24"/>
  <c r="AQ90" i="26"/>
  <c r="AR90" i="24"/>
  <c r="AU94" i="30"/>
  <c r="AR95"/>
  <c r="AR103"/>
  <c r="AS96" i="31"/>
  <c r="AT96" s="1"/>
  <c r="AO57" i="35"/>
  <c r="AO57" i="37" s="1"/>
  <c r="AO57" i="34"/>
  <c r="AO25"/>
  <c r="AO110" i="32"/>
  <c r="AO109"/>
  <c r="AO43" i="35"/>
  <c r="AO43" i="37" s="1"/>
  <c r="AO43" i="34"/>
  <c r="AO111" i="32"/>
  <c r="AO28" i="34"/>
  <c r="AO112" i="32"/>
  <c r="AT86" i="30"/>
  <c r="AW68"/>
  <c r="AW51"/>
  <c r="AW39"/>
  <c r="AW24"/>
  <c r="AW58"/>
  <c r="AW36"/>
  <c r="AW20"/>
  <c r="AW40"/>
  <c r="AW48"/>
  <c r="AW64"/>
  <c r="AW52"/>
  <c r="AW57"/>
  <c r="AW60"/>
  <c r="AW26"/>
  <c r="AW73"/>
  <c r="AW49"/>
  <c r="AW34"/>
  <c r="AW19"/>
  <c r="AW66"/>
  <c r="AW23"/>
  <c r="AW25"/>
  <c r="AW50"/>
  <c r="AW70"/>
  <c r="AW37"/>
  <c r="AW22"/>
  <c r="AW67"/>
  <c r="AW35"/>
  <c r="AW47"/>
  <c r="AW27"/>
  <c r="AZ48" i="45"/>
  <c r="AZ207" i="44"/>
  <c r="AO86" i="35"/>
  <c r="AO86" i="37" s="1"/>
  <c r="AO86" i="34"/>
  <c r="AO105" i="33"/>
  <c r="AO20" i="38"/>
  <c r="AO41" s="1"/>
  <c r="AO107" i="33"/>
  <c r="AO108"/>
  <c r="AU79" i="30"/>
  <c r="AU91"/>
  <c r="AU89"/>
  <c r="AU88"/>
  <c r="AU78" i="31"/>
  <c r="AV78" s="1"/>
  <c r="AN105" i="35"/>
  <c r="AN16" i="38"/>
  <c r="AN37" s="1"/>
  <c r="AP61" i="28"/>
  <c r="AP61" i="32"/>
  <c r="AP61" i="34" s="1"/>
  <c r="AP65" i="28"/>
  <c r="AP65" i="32"/>
  <c r="AP65" i="34" s="1"/>
  <c r="AP35" i="28"/>
  <c r="AP35" i="32"/>
  <c r="AP35" i="34" s="1"/>
  <c r="AP60" i="28"/>
  <c r="AP60" i="32"/>
  <c r="AP60" i="34" s="1"/>
  <c r="AP42" i="28"/>
  <c r="AP42" i="32"/>
  <c r="AP42" i="34" s="1"/>
  <c r="AP38" i="28"/>
  <c r="AP38" i="32"/>
  <c r="AP38" i="34" s="1"/>
  <c r="AP51" i="28"/>
  <c r="AP51" i="32"/>
  <c r="AP51" i="34" s="1"/>
  <c r="AP66" i="28"/>
  <c r="AP66" i="32"/>
  <c r="AP66" i="34" s="1"/>
  <c r="AP45" i="28"/>
  <c r="AP45" i="32"/>
  <c r="AP45" i="34" s="1"/>
  <c r="AP52" i="28"/>
  <c r="AP52" i="32"/>
  <c r="AP52" i="34" s="1"/>
  <c r="AP37" i="28"/>
  <c r="AP37" i="32"/>
  <c r="AP37" i="34" s="1"/>
  <c r="AW89" i="31"/>
  <c r="AX89" s="1"/>
  <c r="AW83"/>
  <c r="AX83" s="1"/>
  <c r="AW75"/>
  <c r="AX75" s="1"/>
  <c r="AW79"/>
  <c r="AX79" s="1"/>
  <c r="AW90"/>
  <c r="AX90" s="1"/>
  <c r="AW77"/>
  <c r="AX77" s="1"/>
  <c r="AR81" i="30"/>
  <c r="AR80"/>
  <c r="AQ72" i="26"/>
  <c r="AR72" i="24"/>
  <c r="AN17" i="38"/>
  <c r="AN38" s="1"/>
  <c r="AP80" i="28"/>
  <c r="AP103"/>
  <c r="AO65" i="35"/>
  <c r="AO65" i="37" s="1"/>
  <c r="AO60" i="35"/>
  <c r="AO60" i="37" s="1"/>
  <c r="AO51" i="35"/>
  <c r="AO51" i="37" s="1"/>
  <c r="AO45" i="35"/>
  <c r="AO45" i="37" s="1"/>
  <c r="AO37" i="35"/>
  <c r="AO37" i="37" s="1"/>
  <c r="AO19" i="35"/>
  <c r="AO19" i="37" s="1"/>
  <c r="AP81" i="28"/>
  <c r="AP95"/>
  <c r="AN221" i="44"/>
  <c r="AN77" i="45" s="1"/>
  <c r="AO96" i="34"/>
  <c r="AO92"/>
  <c r="AO62" i="35"/>
  <c r="AO62" i="37" s="1"/>
  <c r="AO56" i="35"/>
  <c r="AO56" i="37" s="1"/>
  <c r="AO58" i="35"/>
  <c r="AO58" i="37" s="1"/>
  <c r="AO49" i="35"/>
  <c r="AO49" i="37" s="1"/>
  <c r="AO77" i="34"/>
  <c r="AO98" i="35"/>
  <c r="AO54"/>
  <c r="AO54" i="37" s="1"/>
  <c r="AO81" i="36"/>
  <c r="AO81" i="37" s="1"/>
  <c r="AO97" i="36"/>
  <c r="AO97" i="37" s="1"/>
  <c r="AO23" i="35"/>
  <c r="AO23" i="37" s="1"/>
  <c r="AO55" i="35"/>
  <c r="AO55" i="37" s="1"/>
  <c r="AO63" i="35"/>
  <c r="AO63" i="37" s="1"/>
  <c r="AO84" i="34"/>
  <c r="AO85"/>
  <c r="AO78"/>
  <c r="AO68" i="35"/>
  <c r="AO68" i="37" s="1"/>
  <c r="AO40" i="35"/>
  <c r="AO40" i="37" s="1"/>
  <c r="AO34" i="35"/>
  <c r="AO34" i="37" s="1"/>
  <c r="AO32" i="35"/>
  <c r="AO32" i="37" s="1"/>
  <c r="AO73" i="35"/>
  <c r="AO73" i="37" s="1"/>
  <c r="AO24" i="35"/>
  <c r="AO24" i="37" s="1"/>
  <c r="AO46" i="35"/>
  <c r="AO46" i="37" s="1"/>
  <c r="AO89" i="34"/>
  <c r="AO101"/>
  <c r="AO87"/>
  <c r="AP21" i="28"/>
  <c r="AP21" i="32"/>
  <c r="AP21" i="35" s="1"/>
  <c r="AP19" i="28"/>
  <c r="AP19" i="32"/>
  <c r="AP19" i="34" s="1"/>
  <c r="AO93" i="35"/>
  <c r="AO93" i="34"/>
  <c r="AP80" i="33"/>
  <c r="AP80" i="36" s="1"/>
  <c r="AP96" i="33"/>
  <c r="AP96" i="36" s="1"/>
  <c r="AP74" i="33"/>
  <c r="AP74" i="36" s="1"/>
  <c r="AP90" i="33"/>
  <c r="AP90" i="36" s="1"/>
  <c r="AP77" i="33"/>
  <c r="AP77" i="36" s="1"/>
  <c r="AP93" i="33"/>
  <c r="AP93" i="34" s="1"/>
  <c r="AP75" i="33"/>
  <c r="AP75" i="36" s="1"/>
  <c r="AP91" i="33"/>
  <c r="AP91" i="36" s="1"/>
  <c r="AP76" i="33"/>
  <c r="AP76" i="36" s="1"/>
  <c r="AP92" i="33"/>
  <c r="AP92" i="36" s="1"/>
  <c r="AP95" i="33"/>
  <c r="AP95" i="36" s="1"/>
  <c r="AP71" i="28"/>
  <c r="AP71" i="32"/>
  <c r="AP71" i="34" s="1"/>
  <c r="AP62" i="28"/>
  <c r="AP62" i="32"/>
  <c r="AP62" i="34" s="1"/>
  <c r="AU97" i="30"/>
  <c r="AO12" i="38"/>
  <c r="AO48" s="1"/>
  <c r="AO105" i="28"/>
  <c r="AO22" i="38"/>
  <c r="AO34" s="1"/>
  <c r="AO31"/>
  <c r="AU82" i="30"/>
  <c r="AT96"/>
  <c r="AR43" i="38"/>
  <c r="AS42"/>
  <c r="AQ58" i="27"/>
  <c r="AQ58" i="33" s="1"/>
  <c r="AQ58" i="36" s="1"/>
  <c r="AR58" i="25"/>
  <c r="AQ29" i="27"/>
  <c r="AQ29" i="33" s="1"/>
  <c r="AQ29" i="36" s="1"/>
  <c r="AR29" i="25"/>
  <c r="AQ69" i="27"/>
  <c r="AQ69" i="33" s="1"/>
  <c r="AQ69" i="36" s="1"/>
  <c r="AR69" i="25"/>
  <c r="AQ57" i="27"/>
  <c r="AQ57" i="33" s="1"/>
  <c r="AQ57" i="36" s="1"/>
  <c r="AR57" i="25"/>
  <c r="AQ46" i="27"/>
  <c r="AQ46" i="33" s="1"/>
  <c r="AQ46" i="36" s="1"/>
  <c r="AR46" i="25"/>
  <c r="AQ70" i="27"/>
  <c r="AQ70" i="33" s="1"/>
  <c r="AQ70" i="36" s="1"/>
  <c r="AR70" i="25"/>
  <c r="AQ25" i="27"/>
  <c r="AR25" i="25"/>
  <c r="AV98" i="30"/>
  <c r="AT93"/>
  <c r="AT83"/>
  <c r="AY80" i="31"/>
  <c r="AQ22" i="26"/>
  <c r="AR22" i="24"/>
  <c r="AY74" i="31"/>
  <c r="AY76" i="30"/>
  <c r="AY92"/>
  <c r="AT101"/>
  <c r="AW39" i="31"/>
  <c r="AW51"/>
  <c r="AW61"/>
  <c r="AW45"/>
  <c r="AW22"/>
  <c r="AW71"/>
  <c r="AW38"/>
  <c r="AW63"/>
  <c r="AW19"/>
  <c r="AW60"/>
  <c r="AW42"/>
  <c r="AW20"/>
  <c r="AW40"/>
  <c r="AW37"/>
  <c r="AW62"/>
  <c r="AW84" i="30"/>
  <c r="AX84" s="1"/>
  <c r="AY87" i="31"/>
  <c r="AP56" i="28"/>
  <c r="AP56" i="32"/>
  <c r="AP56" i="34" s="1"/>
  <c r="AP41" i="28"/>
  <c r="AP41" i="32"/>
  <c r="AP41" i="34" s="1"/>
  <c r="AP58" i="28"/>
  <c r="AP58" i="32"/>
  <c r="AP58" i="34" s="1"/>
  <c r="AP70" i="28"/>
  <c r="AP70" i="32"/>
  <c r="AP70" i="34" s="1"/>
  <c r="AP53" i="28"/>
  <c r="AP53" i="32"/>
  <c r="AP53" i="35" s="1"/>
  <c r="AP49" i="28"/>
  <c r="AP49" i="32"/>
  <c r="AP49" i="34" s="1"/>
  <c r="AP77" i="28"/>
  <c r="AP77" i="32"/>
  <c r="AP92" i="28"/>
  <c r="AP92" i="32"/>
  <c r="AP79" i="28"/>
  <c r="AP79" i="32"/>
  <c r="AP98" i="28"/>
  <c r="AP98" i="32"/>
  <c r="AP86" i="33"/>
  <c r="AP86" i="34" s="1"/>
  <c r="AP102" i="33"/>
  <c r="AP102" i="36" s="1"/>
  <c r="AP89" i="33"/>
  <c r="AP89" i="36" s="1"/>
  <c r="AP64" i="28"/>
  <c r="AP64" i="32"/>
  <c r="AP64" i="34" s="1"/>
  <c r="AP54" i="28"/>
  <c r="AP54" i="32"/>
  <c r="AP54" i="34" s="1"/>
  <c r="AP57" i="28"/>
  <c r="AP57" i="32"/>
  <c r="AP57" i="35" s="1"/>
  <c r="AP25" i="28"/>
  <c r="AP25" i="32"/>
  <c r="AP25" i="35" s="1"/>
  <c r="AP48" i="28"/>
  <c r="AP48" i="32"/>
  <c r="AP48" i="34" s="1"/>
  <c r="AP82" i="33"/>
  <c r="AP82" i="36" s="1"/>
  <c r="AP98" i="33"/>
  <c r="AP98" i="36" s="1"/>
  <c r="AP85" i="33"/>
  <c r="AP85" i="36" s="1"/>
  <c r="AP101" i="33"/>
  <c r="AP101" i="34" s="1"/>
  <c r="AP83" i="33"/>
  <c r="AP83" i="34" s="1"/>
  <c r="AP99" i="33"/>
  <c r="AP99" i="36" s="1"/>
  <c r="AP84" i="33"/>
  <c r="AP84" i="36" s="1"/>
  <c r="AP100" i="33"/>
  <c r="AP100" i="36" s="1"/>
  <c r="AP94" i="33"/>
  <c r="AP94" i="36" s="1"/>
  <c r="AP81" i="33"/>
  <c r="AP81" i="36" s="1"/>
  <c r="AP97" i="33"/>
  <c r="AP97" i="36" s="1"/>
  <c r="AP79" i="33"/>
  <c r="AP79" i="36" s="1"/>
  <c r="AP87" i="33"/>
  <c r="AP87" i="34" s="1"/>
  <c r="AP103" i="33"/>
  <c r="AP103" i="36" s="1"/>
  <c r="AP88" i="33"/>
  <c r="AP88" i="36" s="1"/>
  <c r="AP23" i="28"/>
  <c r="AP23" i="32"/>
  <c r="AP23" i="34" s="1"/>
  <c r="AP47" i="28"/>
  <c r="AP47" i="32"/>
  <c r="AP47" i="34" s="1"/>
  <c r="AP55" i="28"/>
  <c r="AP55" i="32"/>
  <c r="AP55" i="34" s="1"/>
  <c r="AP26" i="28"/>
  <c r="AP26" i="32"/>
  <c r="AP26" i="34" s="1"/>
  <c r="AP59" i="28"/>
  <c r="AP59" i="32"/>
  <c r="AP59" i="34" s="1"/>
  <c r="AP33" i="28"/>
  <c r="AP33" i="32"/>
  <c r="AP33" i="34" s="1"/>
  <c r="AP63" i="28"/>
  <c r="AP63" i="32"/>
  <c r="AP63" i="34" s="1"/>
  <c r="AP43" i="28"/>
  <c r="AP43" i="32"/>
  <c r="AP43" i="34" s="1"/>
  <c r="AP84" i="28"/>
  <c r="AP84" i="32"/>
  <c r="AP84" i="35" s="1"/>
  <c r="AP97" i="28"/>
  <c r="AP97" i="32"/>
  <c r="AP76" i="28"/>
  <c r="AP76" i="32"/>
  <c r="AP100" i="28"/>
  <c r="AP100" i="32"/>
  <c r="AP100" i="35" s="1"/>
  <c r="AP85" i="28"/>
  <c r="AP85" i="32"/>
  <c r="AP85" i="35" s="1"/>
  <c r="AP99" i="28"/>
  <c r="AP99" i="32"/>
  <c r="AP78" i="28"/>
  <c r="AP78" i="32"/>
  <c r="AP68" i="28"/>
  <c r="AP68" i="32"/>
  <c r="AP68" i="34" s="1"/>
  <c r="AP36" i="28"/>
  <c r="AP36" i="32"/>
  <c r="AP36" i="34" s="1"/>
  <c r="AP40" i="28"/>
  <c r="AP40" i="32"/>
  <c r="AP40" i="34" s="1"/>
  <c r="AP50" i="28"/>
  <c r="AP50" i="32"/>
  <c r="AP50" i="34" s="1"/>
  <c r="AP34" i="28"/>
  <c r="AP34" i="32"/>
  <c r="AP34" i="34" s="1"/>
  <c r="AP29" i="28"/>
  <c r="AP29" i="32"/>
  <c r="AP29" i="34" s="1"/>
  <c r="AP32" i="28"/>
  <c r="AP32" i="32"/>
  <c r="AP32" i="34" s="1"/>
  <c r="AP30" i="28"/>
  <c r="AP30" i="32"/>
  <c r="AP30" i="34" s="1"/>
  <c r="AP73" i="28"/>
  <c r="AP73" i="32"/>
  <c r="AP73" i="34" s="1"/>
  <c r="AP28" i="28"/>
  <c r="AP28" i="32"/>
  <c r="AP28" i="35" s="1"/>
  <c r="AP69" i="28"/>
  <c r="AP69" i="32"/>
  <c r="AP69" i="34" s="1"/>
  <c r="AP24" i="28"/>
  <c r="AP24" i="32"/>
  <c r="AP24" i="34" s="1"/>
  <c r="AP27" i="28"/>
  <c r="AP27" i="32"/>
  <c r="AP27" i="34" s="1"/>
  <c r="AP67" i="28"/>
  <c r="AP67" i="32"/>
  <c r="AP67" i="35" s="1"/>
  <c r="AP46" i="28"/>
  <c r="AP46" i="32"/>
  <c r="AP46" i="34" s="1"/>
  <c r="AP89" i="28"/>
  <c r="AP89" i="32"/>
  <c r="AP91" i="28"/>
  <c r="AP91" i="32"/>
  <c r="AK12" i="45"/>
  <c r="AS86" i="31"/>
  <c r="AT86" s="1"/>
  <c r="AW93"/>
  <c r="AX93" s="1"/>
  <c r="AQ86" i="26"/>
  <c r="AR86" i="24"/>
  <c r="AQ101" i="26"/>
  <c r="AR101" i="24"/>
  <c r="AQ80" i="26"/>
  <c r="AR80" i="24"/>
  <c r="AQ75" i="26"/>
  <c r="AR75" i="24"/>
  <c r="AQ87" i="26"/>
  <c r="AR87" i="24"/>
  <c r="AQ103" i="26"/>
  <c r="AR103" i="24"/>
  <c r="AQ82" i="26"/>
  <c r="AR82" i="24"/>
  <c r="AQ18" i="27"/>
  <c r="AR18" i="25"/>
  <c r="AQ51" i="27"/>
  <c r="AQ51" i="33" s="1"/>
  <c r="AQ51" i="36" s="1"/>
  <c r="AR51" i="25"/>
  <c r="AQ48" i="27"/>
  <c r="AQ48" i="33" s="1"/>
  <c r="AQ48" i="36" s="1"/>
  <c r="AR48" i="25"/>
  <c r="AQ66" i="27"/>
  <c r="AQ66" i="33" s="1"/>
  <c r="AQ66" i="36" s="1"/>
  <c r="AR66" i="25"/>
  <c r="AQ61" i="27"/>
  <c r="AQ61" i="33" s="1"/>
  <c r="AQ61" i="36" s="1"/>
  <c r="AR61" i="25"/>
  <c r="AQ67" i="27"/>
  <c r="AQ67" i="33" s="1"/>
  <c r="AQ67" i="36" s="1"/>
  <c r="AR67" i="25"/>
  <c r="AQ19" i="27"/>
  <c r="AQ19" i="33" s="1"/>
  <c r="AQ19" i="36" s="1"/>
  <c r="AR19" i="25"/>
  <c r="AQ62" i="27"/>
  <c r="AQ62" i="33" s="1"/>
  <c r="AQ62" i="36" s="1"/>
  <c r="AR62" i="25"/>
  <c r="AQ20" i="27"/>
  <c r="AQ20" i="33" s="1"/>
  <c r="AQ20" i="36" s="1"/>
  <c r="AR20" i="25"/>
  <c r="AQ68" i="27"/>
  <c r="AQ68" i="33" s="1"/>
  <c r="AQ68" i="36" s="1"/>
  <c r="AR68" i="25"/>
  <c r="AQ32" i="27"/>
  <c r="AQ32" i="33" s="1"/>
  <c r="AQ32" i="36" s="1"/>
  <c r="AR32" i="25"/>
  <c r="AQ30" i="27"/>
  <c r="AQ30" i="33" s="1"/>
  <c r="AQ30" i="36" s="1"/>
  <c r="AR30" i="25"/>
  <c r="AQ65" i="27"/>
  <c r="AQ65" i="33" s="1"/>
  <c r="AQ65" i="36" s="1"/>
  <c r="AR65" i="25"/>
  <c r="AQ56" i="27"/>
  <c r="AQ56" i="33" s="1"/>
  <c r="AQ56" i="36" s="1"/>
  <c r="AR56" i="25"/>
  <c r="AQ64" i="27"/>
  <c r="AQ64" i="33" s="1"/>
  <c r="AQ64" i="36" s="1"/>
  <c r="AR64" i="25"/>
  <c r="AQ49" i="27"/>
  <c r="AQ49" i="33" s="1"/>
  <c r="AQ49" i="36" s="1"/>
  <c r="AR49" i="25"/>
  <c r="AQ38" i="27"/>
  <c r="AQ38" i="33" s="1"/>
  <c r="AQ38" i="36" s="1"/>
  <c r="AR38" i="25"/>
  <c r="AQ44" i="27"/>
  <c r="AQ44" i="33" s="1"/>
  <c r="AQ44" i="36" s="1"/>
  <c r="AR44" i="25"/>
  <c r="AQ31" i="27"/>
  <c r="AQ31" i="33" s="1"/>
  <c r="AQ31" i="36" s="1"/>
  <c r="AR31" i="25"/>
  <c r="AQ53" i="27"/>
  <c r="AQ53" i="33" s="1"/>
  <c r="AQ53" i="36" s="1"/>
  <c r="AR53" i="25"/>
  <c r="AQ54" i="27"/>
  <c r="AQ54" i="33" s="1"/>
  <c r="AQ54" i="36" s="1"/>
  <c r="AR54" i="25"/>
  <c r="AQ27" i="27"/>
  <c r="AQ27" i="33" s="1"/>
  <c r="AQ27" i="36" s="1"/>
  <c r="AR27" i="25"/>
  <c r="AQ40" i="27"/>
  <c r="AQ40" i="33" s="1"/>
  <c r="AQ40" i="36" s="1"/>
  <c r="AR40" i="25"/>
  <c r="AQ21" i="27"/>
  <c r="AR21" i="25"/>
  <c r="AQ42" i="27"/>
  <c r="AQ42" i="33" s="1"/>
  <c r="AQ42" i="36" s="1"/>
  <c r="AR42" i="25"/>
  <c r="AQ60" i="27"/>
  <c r="AQ60" i="33" s="1"/>
  <c r="AQ60" i="36" s="1"/>
  <c r="AR60" i="25"/>
  <c r="AQ26" i="27"/>
  <c r="AQ26" i="33" s="1"/>
  <c r="AQ26" i="36" s="1"/>
  <c r="AR26" i="25"/>
  <c r="AQ20" i="26"/>
  <c r="AR20" i="24"/>
  <c r="AQ63" i="27"/>
  <c r="AQ63" i="33" s="1"/>
  <c r="AQ63" i="36" s="1"/>
  <c r="AR63" i="25"/>
  <c r="AQ71" i="27"/>
  <c r="AQ71" i="33" s="1"/>
  <c r="AQ71" i="36" s="1"/>
  <c r="AR71" i="25"/>
  <c r="AQ41" i="27"/>
  <c r="AQ41" i="33" s="1"/>
  <c r="AQ41" i="36" s="1"/>
  <c r="AR41" i="25"/>
  <c r="AQ28" i="27"/>
  <c r="AR28" i="25"/>
  <c r="AQ34" i="27"/>
  <c r="AQ34" i="33" s="1"/>
  <c r="AQ34" i="36" s="1"/>
  <c r="AR34" i="25"/>
  <c r="AQ59" i="27"/>
  <c r="AQ59" i="33" s="1"/>
  <c r="AQ59" i="36" s="1"/>
  <c r="AR59" i="25"/>
  <c r="AQ33" i="27"/>
  <c r="AQ33" i="33" s="1"/>
  <c r="AQ33" i="36" s="1"/>
  <c r="AR33" i="25"/>
  <c r="AQ36" i="27"/>
  <c r="AQ36" i="33" s="1"/>
  <c r="AQ36" i="36" s="1"/>
  <c r="AR36" i="25"/>
  <c r="AQ37" i="27"/>
  <c r="AQ37" i="33" s="1"/>
  <c r="AQ37" i="36" s="1"/>
  <c r="AR37" i="25"/>
  <c r="AQ50" i="27"/>
  <c r="AQ50" i="33" s="1"/>
  <c r="AQ50" i="36" s="1"/>
  <c r="AR50" i="25"/>
  <c r="AQ55" i="27"/>
  <c r="AQ55" i="33" s="1"/>
  <c r="AQ55" i="36" s="1"/>
  <c r="AR55" i="25"/>
  <c r="AQ52" i="27"/>
  <c r="AQ52" i="33" s="1"/>
  <c r="AQ52" i="36" s="1"/>
  <c r="AR52" i="25"/>
  <c r="AQ45" i="27"/>
  <c r="AQ45" i="33" s="1"/>
  <c r="AQ45" i="36" s="1"/>
  <c r="AR45" i="25"/>
  <c r="AQ23" i="27"/>
  <c r="AQ23" i="33" s="1"/>
  <c r="AQ23" i="36" s="1"/>
  <c r="AR23" i="25"/>
  <c r="AQ73" i="27"/>
  <c r="AQ73" i="33" s="1"/>
  <c r="AQ73" i="36" s="1"/>
  <c r="AR73" i="25"/>
  <c r="AQ24" i="27"/>
  <c r="AQ24" i="33" s="1"/>
  <c r="AQ24" i="36" s="1"/>
  <c r="AR24" i="25"/>
  <c r="AQ39" i="27"/>
  <c r="AQ39" i="33" s="1"/>
  <c r="AQ39" i="36" s="1"/>
  <c r="AR39" i="25"/>
  <c r="AQ47" i="27"/>
  <c r="AQ47" i="33" s="1"/>
  <c r="AQ47" i="36" s="1"/>
  <c r="AR47" i="25"/>
  <c r="AQ22" i="27"/>
  <c r="AQ22" i="33" s="1"/>
  <c r="AQ22" i="36" s="1"/>
  <c r="AR22" i="25"/>
  <c r="AQ35" i="27"/>
  <c r="AQ35" i="33" s="1"/>
  <c r="AQ35" i="36" s="1"/>
  <c r="AR35" i="25"/>
  <c r="AO38" i="35"/>
  <c r="AO38" i="37" s="1"/>
  <c r="AO38" i="34"/>
  <c r="AM236" i="44"/>
  <c r="AM233" s="1"/>
  <c r="AM69" i="45"/>
  <c r="AW77" i="30"/>
  <c r="AX77" s="1"/>
  <c r="AM219" i="44"/>
  <c r="AM68" i="45"/>
  <c r="AY100" i="30"/>
  <c r="AM6" i="40"/>
  <c r="AM39" s="1"/>
  <c r="AM40" s="1"/>
  <c r="AM42" s="1"/>
  <c r="AM28" i="38"/>
  <c r="AM27"/>
  <c r="AM12" i="40" s="1"/>
  <c r="AM36" i="38"/>
  <c r="AW61" i="30"/>
  <c r="AW44"/>
  <c r="AW31"/>
  <c r="AW18"/>
  <c r="AW54"/>
  <c r="AW42"/>
  <c r="AW45"/>
  <c r="AW28"/>
  <c r="AW55"/>
  <c r="AW59"/>
  <c r="AW32"/>
  <c r="AW33"/>
  <c r="AW62"/>
  <c r="AW71"/>
  <c r="AW56"/>
  <c r="AW41"/>
  <c r="AW29"/>
  <c r="AW63"/>
  <c r="AW46"/>
  <c r="AW21"/>
  <c r="AW30"/>
  <c r="AW43"/>
  <c r="AW65"/>
  <c r="AW69"/>
  <c r="AW53"/>
  <c r="AW38"/>
  <c r="AW72"/>
  <c r="AW68" i="31"/>
  <c r="AW59"/>
  <c r="AW53"/>
  <c r="AW33"/>
  <c r="AW31"/>
  <c r="AW58"/>
  <c r="AW46"/>
  <c r="AW18"/>
  <c r="AW29"/>
  <c r="AW26"/>
  <c r="AW52"/>
  <c r="AW25"/>
  <c r="AW50"/>
  <c r="AW47"/>
  <c r="AW72"/>
  <c r="AW44"/>
  <c r="AW49"/>
  <c r="AW48"/>
  <c r="AW28"/>
  <c r="AW24"/>
  <c r="AW54"/>
  <c r="AW41"/>
  <c r="AW55"/>
  <c r="AW27"/>
  <c r="AW21"/>
  <c r="AW35"/>
  <c r="AW70"/>
  <c r="AW57"/>
  <c r="AW73"/>
  <c r="AV88"/>
  <c r="AU97"/>
  <c r="BM2" i="21"/>
  <c r="BL2" i="9"/>
  <c r="BL2" i="11"/>
  <c r="AQ81" i="26"/>
  <c r="AQ81" i="32" s="1"/>
  <c r="AR81" i="24"/>
  <c r="AQ93" i="26"/>
  <c r="AR93" i="24"/>
  <c r="AQ102" i="26"/>
  <c r="AR102" i="24"/>
  <c r="AQ94" i="26"/>
  <c r="AR94" i="24"/>
  <c r="AQ83" i="26"/>
  <c r="AR83" i="24"/>
  <c r="AQ95" i="26"/>
  <c r="AR95" i="24"/>
  <c r="AQ74" i="26"/>
  <c r="AR74" i="24"/>
  <c r="AQ96" i="26"/>
  <c r="AR96" i="24"/>
  <c r="AP39" i="28"/>
  <c r="AP39" i="35"/>
  <c r="AP39" i="37" s="1"/>
  <c r="AP39" i="32"/>
  <c r="AP39" i="34" s="1"/>
  <c r="AQ18" i="26"/>
  <c r="AR18" i="24"/>
  <c r="AP44" i="28"/>
  <c r="AP44" i="32"/>
  <c r="AP44" i="34" s="1"/>
  <c r="AP31" i="28"/>
  <c r="AP31" i="32"/>
  <c r="AP31" i="34" s="1"/>
  <c r="AP88" i="28"/>
  <c r="AP88" i="32"/>
  <c r="AP90" i="28"/>
  <c r="AP90" i="32"/>
  <c r="AU103" i="31"/>
  <c r="AP95" i="35"/>
  <c r="AP95" i="34"/>
  <c r="AO53" i="35"/>
  <c r="AO53" i="37" s="1"/>
  <c r="AO53" i="34"/>
  <c r="AO48" i="35"/>
  <c r="AO48" i="37" s="1"/>
  <c r="AO48" i="34"/>
  <c r="AO59" i="35"/>
  <c r="AO59" i="37" s="1"/>
  <c r="AO59" i="34"/>
  <c r="AO33" i="35"/>
  <c r="AO33" i="37" s="1"/>
  <c r="AO33" i="34"/>
  <c r="AO69" i="35"/>
  <c r="AO69" i="37" s="1"/>
  <c r="AO69" i="34"/>
  <c r="AO67" i="35"/>
  <c r="AO67" i="37" s="1"/>
  <c r="AO67" i="34"/>
  <c r="AW34" i="31"/>
  <c r="AW43"/>
  <c r="AW69"/>
  <c r="AW23"/>
  <c r="AW65"/>
  <c r="AW32"/>
  <c r="AW30"/>
  <c r="AW67"/>
  <c r="AW66"/>
  <c r="AW36"/>
  <c r="AW56"/>
  <c r="AW64"/>
  <c r="AV78" i="30"/>
  <c r="AW85" i="31"/>
  <c r="AV91"/>
  <c r="AH7" i="40"/>
  <c r="AH9" s="1"/>
  <c r="AN220" i="44"/>
  <c r="AN213"/>
  <c r="AY11" i="45"/>
  <c r="AW90" i="30"/>
  <c r="AX90" s="1"/>
  <c r="AW85"/>
  <c r="AX85" s="1"/>
  <c r="AO17" i="38"/>
  <c r="AO38" s="1"/>
  <c r="AO105" i="36"/>
  <c r="AO18" i="37"/>
  <c r="AO23" i="38"/>
  <c r="AO35" s="1"/>
  <c r="AO32"/>
  <c r="AO112" i="33"/>
  <c r="AO111"/>
  <c r="AV92" i="31"/>
  <c r="AN105" i="34"/>
  <c r="AN18" i="38"/>
  <c r="AQ61" i="26"/>
  <c r="AR61" i="24"/>
  <c r="AQ65" i="26"/>
  <c r="AR65" i="24"/>
  <c r="AQ35" i="26"/>
  <c r="AR35" i="24"/>
  <c r="AQ60" i="26"/>
  <c r="AR60" i="24"/>
  <c r="AQ42" i="26"/>
  <c r="AR42" i="24"/>
  <c r="AQ38" i="26"/>
  <c r="AR38" i="24"/>
  <c r="AQ51" i="26"/>
  <c r="AR51" i="24"/>
  <c r="AQ66" i="26"/>
  <c r="AR66" i="24"/>
  <c r="AQ45" i="26"/>
  <c r="AR45" i="24"/>
  <c r="AQ52" i="26"/>
  <c r="AR52" i="24"/>
  <c r="AQ37" i="26"/>
  <c r="AR37" i="24"/>
  <c r="AV94" i="31"/>
  <c r="AP72" i="28"/>
  <c r="AP72" i="32"/>
  <c r="AP72" i="34" s="1"/>
  <c r="AN237" i="44"/>
  <c r="AN230"/>
  <c r="AN25" i="37"/>
  <c r="AN105" s="1"/>
  <c r="AO94" i="35"/>
  <c r="AO94" i="37" s="1"/>
  <c r="AO74" i="35"/>
  <c r="AO74" i="37" s="1"/>
  <c r="AO39" i="35"/>
  <c r="AO39" i="37" s="1"/>
  <c r="AO44" i="35"/>
  <c r="AO44" i="37" s="1"/>
  <c r="AO88" i="35"/>
  <c r="AO88" i="37" s="1"/>
  <c r="AO96"/>
  <c r="AO93"/>
  <c r="AO91"/>
  <c r="AP103" i="32"/>
  <c r="AO98" i="37"/>
  <c r="AO83"/>
  <c r="AO79"/>
  <c r="AO100" i="34"/>
  <c r="AO91"/>
  <c r="AO75"/>
  <c r="AO87" i="37"/>
  <c r="AO103" i="35"/>
  <c r="AO103" i="37" s="1"/>
  <c r="AO82" i="34"/>
  <c r="AO82" i="35"/>
  <c r="AO82" i="37" s="1"/>
  <c r="AP81" i="32"/>
  <c r="AP80"/>
  <c r="AG5" i="41" l="1"/>
  <c r="AG7"/>
  <c r="AZ208" i="44"/>
  <c r="AZ209" s="1"/>
  <c r="AZ9" i="52"/>
  <c r="AZ18" s="1"/>
  <c r="AL225" i="44"/>
  <c r="AL226" s="1"/>
  <c r="AL10" i="52"/>
  <c r="AL19" s="1"/>
  <c r="AZ224" i="44"/>
  <c r="AP84" i="37"/>
  <c r="AP85"/>
  <c r="AP74"/>
  <c r="AP41" i="35"/>
  <c r="AP41" i="37" s="1"/>
  <c r="AP23" i="35"/>
  <c r="AP23" i="37" s="1"/>
  <c r="AM233" i="50"/>
  <c r="AM233" i="48"/>
  <c r="AO55" i="44"/>
  <c r="AO232" s="1"/>
  <c r="AO55" i="50"/>
  <c r="AO232" s="1"/>
  <c r="AO238" s="1"/>
  <c r="AO55" i="48"/>
  <c r="AO232" s="1"/>
  <c r="AO238" s="1"/>
  <c r="AO54" i="44"/>
  <c r="AO54" i="50"/>
  <c r="AO54" i="48"/>
  <c r="AO50" i="44"/>
  <c r="AO50" i="50"/>
  <c r="AO50" i="48"/>
  <c r="AO45" i="44"/>
  <c r="AO45" i="50"/>
  <c r="AO45" i="48"/>
  <c r="AO53" i="44"/>
  <c r="AO53" i="50"/>
  <c r="AO53" i="48"/>
  <c r="AR36" i="51"/>
  <c r="AS37"/>
  <c r="AS29"/>
  <c r="AR28"/>
  <c r="AR27" s="1"/>
  <c r="AR33" s="1"/>
  <c r="AN213" i="48"/>
  <c r="AN220"/>
  <c r="AN219" s="1"/>
  <c r="AN230" i="50"/>
  <c r="AN237"/>
  <c r="AN236" s="1"/>
  <c r="AS37" i="49"/>
  <c r="AR36"/>
  <c r="AP73" i="35"/>
  <c r="AP73" i="37" s="1"/>
  <c r="AP100"/>
  <c r="AP93" i="36"/>
  <c r="AP93" i="37" s="1"/>
  <c r="AO51" i="44"/>
  <c r="AO215" s="1"/>
  <c r="AO51" i="50"/>
  <c r="AO215" s="1"/>
  <c r="AO221" s="1"/>
  <c r="AO51" i="48"/>
  <c r="AO215" s="1"/>
  <c r="AO221" s="1"/>
  <c r="AO48" i="44"/>
  <c r="AO231" s="1"/>
  <c r="AO48" i="50"/>
  <c r="AO231" s="1"/>
  <c r="AO48" i="48"/>
  <c r="AO231" s="1"/>
  <c r="AO47" i="44"/>
  <c r="AO47" i="50"/>
  <c r="AO47" i="48"/>
  <c r="AO46" i="44"/>
  <c r="AO46" i="50"/>
  <c r="AO46" i="48"/>
  <c r="AO52" i="44"/>
  <c r="AO52" i="50"/>
  <c r="AO52" i="48"/>
  <c r="AO43" i="44"/>
  <c r="AO43" i="50"/>
  <c r="AO43" i="48"/>
  <c r="AO44" i="44"/>
  <c r="AO214" s="1"/>
  <c r="AO44" i="50"/>
  <c r="AO214" s="1"/>
  <c r="AO44" i="48"/>
  <c r="AO214" s="1"/>
  <c r="AM216"/>
  <c r="AM224"/>
  <c r="AM225" s="1"/>
  <c r="AM226" s="1"/>
  <c r="AM123" i="45" s="1"/>
  <c r="AN213" i="50"/>
  <c r="AN220"/>
  <c r="AN219" s="1"/>
  <c r="AN230" i="48"/>
  <c r="AN237"/>
  <c r="AN236" s="1"/>
  <c r="AM216" i="50"/>
  <c r="AM224"/>
  <c r="AM225" s="1"/>
  <c r="AM226" s="1"/>
  <c r="AM192" i="45" s="1"/>
  <c r="AS29" i="49"/>
  <c r="AR28"/>
  <c r="AR27" s="1"/>
  <c r="AR33" s="1"/>
  <c r="AG38" i="40"/>
  <c r="AG6" i="51"/>
  <c r="AG8"/>
  <c r="AG10"/>
  <c r="AG14"/>
  <c r="AG16"/>
  <c r="AG5"/>
  <c r="AG227" i="50"/>
  <c r="AG201" i="45" s="1"/>
  <c r="AG210" i="50"/>
  <c r="AG200" i="45" s="1"/>
  <c r="AG7" i="51"/>
  <c r="AG9"/>
  <c r="AG11"/>
  <c r="AG15"/>
  <c r="AG17"/>
  <c r="AZ207" i="48"/>
  <c r="AZ208" s="1"/>
  <c r="AZ209" s="1"/>
  <c r="AZ159" i="45"/>
  <c r="AZ228"/>
  <c r="AY122"/>
  <c r="AZ191"/>
  <c r="AZ192"/>
  <c r="AZ224" i="48"/>
  <c r="AZ225" s="1"/>
  <c r="AZ226" s="1"/>
  <c r="AZ160" i="45"/>
  <c r="AZ229"/>
  <c r="AM29" i="40"/>
  <c r="AM32" s="1"/>
  <c r="AM45"/>
  <c r="AM48" s="1"/>
  <c r="AL29"/>
  <c r="AL32" s="1"/>
  <c r="AL45"/>
  <c r="AL48" s="1"/>
  <c r="AG49"/>
  <c r="AH36"/>
  <c r="AM7"/>
  <c r="AM9" s="1"/>
  <c r="AM23"/>
  <c r="AG24"/>
  <c r="AG26" s="1"/>
  <c r="AG20" s="1"/>
  <c r="AH24"/>
  <c r="AH26" s="1"/>
  <c r="AL7"/>
  <c r="AL9" s="1"/>
  <c r="AL23"/>
  <c r="AL24" s="1"/>
  <c r="AL26" s="1"/>
  <c r="AO238" i="44"/>
  <c r="AO78" i="45" s="1"/>
  <c r="AP68" i="35"/>
  <c r="AP68" i="37" s="1"/>
  <c r="AP60" i="35"/>
  <c r="AP60" i="37" s="1"/>
  <c r="AN39" i="38"/>
  <c r="AN50"/>
  <c r="AN33"/>
  <c r="AN51"/>
  <c r="AP72" i="35"/>
  <c r="AP72" i="37" s="1"/>
  <c r="AP27" i="35"/>
  <c r="AP27" i="37" s="1"/>
  <c r="AP34" i="35"/>
  <c r="AP34" i="37" s="1"/>
  <c r="AP59" i="35"/>
  <c r="AP59" i="37" s="1"/>
  <c r="AP19" i="35"/>
  <c r="AP19" i="37" s="1"/>
  <c r="AP66" i="35"/>
  <c r="AP66" i="37" s="1"/>
  <c r="AP69" i="35"/>
  <c r="AP69" i="37" s="1"/>
  <c r="AP28"/>
  <c r="AP32" i="35"/>
  <c r="AP32" i="37" s="1"/>
  <c r="AP40" i="35"/>
  <c r="AP40" i="37" s="1"/>
  <c r="AP63" i="35"/>
  <c r="AP63" i="37" s="1"/>
  <c r="AP55" i="35"/>
  <c r="AP55" i="37" s="1"/>
  <c r="AP64" i="35"/>
  <c r="AP64" i="37" s="1"/>
  <c r="AP70" i="35"/>
  <c r="AP70" i="37" s="1"/>
  <c r="AP62" i="35"/>
  <c r="AP62" i="37" s="1"/>
  <c r="AP52" i="35"/>
  <c r="AP52" i="37" s="1"/>
  <c r="AP38" i="35"/>
  <c r="AP38" i="37" s="1"/>
  <c r="AP65" i="35"/>
  <c r="AP65" i="37" s="1"/>
  <c r="AP20" i="35"/>
  <c r="AP20" i="37" s="1"/>
  <c r="AP67"/>
  <c r="AP22" i="35"/>
  <c r="AP22" i="37" s="1"/>
  <c r="AP57"/>
  <c r="AP31" i="35"/>
  <c r="AP31" i="37" s="1"/>
  <c r="AP53"/>
  <c r="AP25"/>
  <c r="AP21"/>
  <c r="AP17" i="38"/>
  <c r="AP38" s="1"/>
  <c r="AP80" i="35"/>
  <c r="AP80" i="34"/>
  <c r="AN69" i="45"/>
  <c r="AN236" i="44"/>
  <c r="AN233" s="1"/>
  <c r="AR37" i="26"/>
  <c r="AS37" i="24"/>
  <c r="AR52" i="26"/>
  <c r="AS52" i="24"/>
  <c r="AR45" i="26"/>
  <c r="AS45" i="24"/>
  <c r="AR66" i="26"/>
  <c r="AS66" i="24"/>
  <c r="AR51" i="26"/>
  <c r="AS51" i="24"/>
  <c r="AR38" i="26"/>
  <c r="AS38" i="24"/>
  <c r="AR42" i="26"/>
  <c r="AS42" i="24"/>
  <c r="AR60" i="26"/>
  <c r="AS60" i="24"/>
  <c r="AR35" i="26"/>
  <c r="AS35" i="24"/>
  <c r="AR65" i="26"/>
  <c r="AS65" i="24"/>
  <c r="AR61" i="26"/>
  <c r="AS61" i="24"/>
  <c r="AO105" i="37"/>
  <c r="AO15" i="38"/>
  <c r="AY85" i="30"/>
  <c r="AY90"/>
  <c r="AN68" i="45"/>
  <c r="AN219" i="44"/>
  <c r="AG227"/>
  <c r="AG21" i="45" s="1"/>
  <c r="AG210" i="44"/>
  <c r="AG20" i="45" s="1"/>
  <c r="AG6" i="41"/>
  <c r="AG17"/>
  <c r="AG13"/>
  <c r="AG15"/>
  <c r="AG9"/>
  <c r="AG16"/>
  <c r="AG14"/>
  <c r="AG5" i="40"/>
  <c r="G71" i="43" s="1"/>
  <c r="AG12" i="41"/>
  <c r="AG8"/>
  <c r="AG10"/>
  <c r="AG11"/>
  <c r="AX85" i="31"/>
  <c r="AX64"/>
  <c r="AX56"/>
  <c r="AX36"/>
  <c r="AX66"/>
  <c r="AX67"/>
  <c r="AX30"/>
  <c r="AX32"/>
  <c r="AX65"/>
  <c r="AX23"/>
  <c r="AX69"/>
  <c r="AX43"/>
  <c r="AX34"/>
  <c r="AQ18" i="28"/>
  <c r="AQ13" i="38"/>
  <c r="AQ105" i="26"/>
  <c r="AQ18" i="32"/>
  <c r="AQ18" i="35" s="1"/>
  <c r="AS96" i="24"/>
  <c r="AR96" i="26"/>
  <c r="AS74" i="24"/>
  <c r="AR74" i="26"/>
  <c r="AS95" i="24"/>
  <c r="AR95" i="26"/>
  <c r="AS83" i="24"/>
  <c r="AR83" i="26"/>
  <c r="AS94" i="24"/>
  <c r="AR94" i="26"/>
  <c r="AS102" i="24"/>
  <c r="AR102" i="26"/>
  <c r="AS93" i="24"/>
  <c r="AR93" i="26"/>
  <c r="AS81" i="24"/>
  <c r="AR81" i="26"/>
  <c r="BN2" i="21"/>
  <c r="BM2" i="11"/>
  <c r="BM2" i="9"/>
  <c r="AW88" i="31"/>
  <c r="AX73"/>
  <c r="AX57"/>
  <c r="AX70"/>
  <c r="AX35"/>
  <c r="AX21"/>
  <c r="AX27"/>
  <c r="AX55"/>
  <c r="AX41"/>
  <c r="AX54"/>
  <c r="AX24"/>
  <c r="AX28"/>
  <c r="AX48"/>
  <c r="AX49"/>
  <c r="AX44"/>
  <c r="AX72"/>
  <c r="AX47"/>
  <c r="AX50"/>
  <c r="AX25"/>
  <c r="AX52"/>
  <c r="AX26"/>
  <c r="AX29"/>
  <c r="AX18"/>
  <c r="AX46"/>
  <c r="AX58"/>
  <c r="AX31"/>
  <c r="AX33"/>
  <c r="AX53"/>
  <c r="AX59"/>
  <c r="AX68"/>
  <c r="AX72" i="30"/>
  <c r="AX38"/>
  <c r="AX53"/>
  <c r="AX69"/>
  <c r="AX65"/>
  <c r="AX43"/>
  <c r="AX30"/>
  <c r="AX21"/>
  <c r="AX46"/>
  <c r="AX63"/>
  <c r="AX29"/>
  <c r="AX41"/>
  <c r="AX56"/>
  <c r="AX71"/>
  <c r="AX62"/>
  <c r="AX33"/>
  <c r="AX32"/>
  <c r="AX59"/>
  <c r="AX55"/>
  <c r="AX28"/>
  <c r="AX45"/>
  <c r="AX42"/>
  <c r="AX54"/>
  <c r="AX18"/>
  <c r="AX31"/>
  <c r="AX44"/>
  <c r="AX61"/>
  <c r="AM224" i="44"/>
  <c r="AM216"/>
  <c r="AY77" i="30"/>
  <c r="AQ28" i="33"/>
  <c r="AQ28" i="36" s="1"/>
  <c r="AQ20" i="28"/>
  <c r="AQ20" i="32"/>
  <c r="AQ20" i="34" s="1"/>
  <c r="AQ21" i="33"/>
  <c r="AQ21" i="36" s="1"/>
  <c r="AQ105" i="27"/>
  <c r="AQ14" i="38"/>
  <c r="AQ18" i="33"/>
  <c r="AQ18" i="36" s="1"/>
  <c r="AQ82" i="28"/>
  <c r="AQ82" i="32"/>
  <c r="AQ103" i="28"/>
  <c r="AQ87"/>
  <c r="AQ87" i="32"/>
  <c r="AQ87" i="35" s="1"/>
  <c r="AQ75" i="28"/>
  <c r="AQ75" i="32"/>
  <c r="AQ75" i="35" s="1"/>
  <c r="AQ80" i="28"/>
  <c r="AQ101"/>
  <c r="AQ101" i="32"/>
  <c r="AQ86" i="28"/>
  <c r="AQ86" i="32"/>
  <c r="AY93" i="31"/>
  <c r="AP110" i="32"/>
  <c r="AP25" i="34"/>
  <c r="AP109" i="32"/>
  <c r="AS22" i="24"/>
  <c r="AR22" i="26"/>
  <c r="AS25" i="25"/>
  <c r="AR25" i="27"/>
  <c r="AS70" i="25"/>
  <c r="AR70" i="27"/>
  <c r="AR70" i="33" s="1"/>
  <c r="AR70" i="36" s="1"/>
  <c r="AS46" i="25"/>
  <c r="AR46" i="27"/>
  <c r="AR46" i="33" s="1"/>
  <c r="AR46" i="36" s="1"/>
  <c r="AS57" i="25"/>
  <c r="AR57" i="27"/>
  <c r="AR57" i="33" s="1"/>
  <c r="AR57" i="36" s="1"/>
  <c r="AS69" i="25"/>
  <c r="AR69" i="27"/>
  <c r="AR69" i="33" s="1"/>
  <c r="AR69" i="36" s="1"/>
  <c r="AS29" i="25"/>
  <c r="AR29" i="27"/>
  <c r="AR29" i="33" s="1"/>
  <c r="AR29" i="36" s="1"/>
  <c r="AS58" i="25"/>
  <c r="AR58" i="27"/>
  <c r="AR58" i="33" s="1"/>
  <c r="AR58" i="36" s="1"/>
  <c r="AT42" i="38"/>
  <c r="AS43"/>
  <c r="AQ72" i="28"/>
  <c r="AQ72" i="32"/>
  <c r="AQ72" i="34" s="1"/>
  <c r="AY77" i="31"/>
  <c r="AY90"/>
  <c r="AY79"/>
  <c r="AY75"/>
  <c r="AY83"/>
  <c r="AY89"/>
  <c r="AZ11" i="45"/>
  <c r="AU96" i="31"/>
  <c r="AS103" i="30"/>
  <c r="AT103" s="1"/>
  <c r="AS95"/>
  <c r="AT95" s="1"/>
  <c r="AR95" i="32"/>
  <c r="AR90" i="26"/>
  <c r="AS90" i="24"/>
  <c r="AR88" i="26"/>
  <c r="AS88" i="24"/>
  <c r="AR31" i="26"/>
  <c r="AS31" i="24"/>
  <c r="AR44" i="26"/>
  <c r="AS44" i="24"/>
  <c r="AP18" i="35"/>
  <c r="AP18" i="34"/>
  <c r="AP19" i="38"/>
  <c r="AP40" s="1"/>
  <c r="AP105" i="32"/>
  <c r="AR39" i="26"/>
  <c r="AS39" i="24"/>
  <c r="AP96" i="35"/>
  <c r="AP96" i="34"/>
  <c r="AP94" i="35"/>
  <c r="AP94" i="37" s="1"/>
  <c r="AP94" i="34"/>
  <c r="AP102" i="35"/>
  <c r="AP102" i="37" s="1"/>
  <c r="AP102" i="34"/>
  <c r="AW76" i="31"/>
  <c r="AX76" s="1"/>
  <c r="AW100"/>
  <c r="AW84"/>
  <c r="AP111" i="33"/>
  <c r="AP112"/>
  <c r="AP75" i="35"/>
  <c r="AP75" i="34"/>
  <c r="AR91" i="26"/>
  <c r="AS91" i="24"/>
  <c r="AR89" i="26"/>
  <c r="AS89" i="24"/>
  <c r="AR46" i="26"/>
  <c r="AS46" i="24"/>
  <c r="AR67" i="26"/>
  <c r="AS67" i="24"/>
  <c r="AR27" i="26"/>
  <c r="AS27" i="24"/>
  <c r="AR24" i="26"/>
  <c r="AS24" i="24"/>
  <c r="AR69" i="26"/>
  <c r="AS69" i="24"/>
  <c r="AR28" i="26"/>
  <c r="AS28" i="24"/>
  <c r="AR73" i="26"/>
  <c r="AS73" i="24"/>
  <c r="AR30" i="26"/>
  <c r="AS30" i="24"/>
  <c r="AR32" i="26"/>
  <c r="AS32" i="24"/>
  <c r="AR29" i="26"/>
  <c r="AS29" i="24"/>
  <c r="AR34" i="26"/>
  <c r="AS34" i="24"/>
  <c r="AR50" i="26"/>
  <c r="AS50" i="24"/>
  <c r="AR40" i="26"/>
  <c r="AS40" i="24"/>
  <c r="AR36" i="26"/>
  <c r="AS36" i="24"/>
  <c r="AR68" i="26"/>
  <c r="AS68" i="24"/>
  <c r="AR78" i="26"/>
  <c r="AS78" i="24"/>
  <c r="AR99" i="26"/>
  <c r="AS99" i="24"/>
  <c r="AR85" i="26"/>
  <c r="AS85" i="24"/>
  <c r="AR100" i="26"/>
  <c r="AS100" i="24"/>
  <c r="AR76" i="26"/>
  <c r="AS76" i="24"/>
  <c r="AR97" i="26"/>
  <c r="AS97" i="24"/>
  <c r="AR84" i="26"/>
  <c r="AS84" i="24"/>
  <c r="AR43" i="26"/>
  <c r="AS43" i="24"/>
  <c r="AR63" i="26"/>
  <c r="AS63" i="24"/>
  <c r="AR33" i="26"/>
  <c r="AS33" i="24"/>
  <c r="AR59" i="26"/>
  <c r="AS59" i="24"/>
  <c r="AR26" i="26"/>
  <c r="AS26" i="24"/>
  <c r="AR55" i="26"/>
  <c r="AS55" i="24"/>
  <c r="AR47" i="26"/>
  <c r="AS47" i="24"/>
  <c r="AR23" i="26"/>
  <c r="AS23" i="24"/>
  <c r="AR88" i="27"/>
  <c r="AS88" i="25"/>
  <c r="AR103" i="27"/>
  <c r="AS103" i="25"/>
  <c r="AR87" i="27"/>
  <c r="AS87" i="25"/>
  <c r="AR79" i="27"/>
  <c r="AS79" i="25"/>
  <c r="AR97" i="27"/>
  <c r="AS97" i="25"/>
  <c r="AR81" i="27"/>
  <c r="AS81" i="25"/>
  <c r="AR94" i="27"/>
  <c r="AS94" i="25"/>
  <c r="AR78" i="27"/>
  <c r="AR78" i="33" s="1"/>
  <c r="AR78" i="36" s="1"/>
  <c r="AS78" i="25"/>
  <c r="AR100" i="27"/>
  <c r="AS100" i="25"/>
  <c r="AR84" i="27"/>
  <c r="AS84" i="25"/>
  <c r="AR99" i="27"/>
  <c r="AS99" i="25"/>
  <c r="AR83" i="27"/>
  <c r="AS83" i="25"/>
  <c r="AR101" i="27"/>
  <c r="AS101" i="25"/>
  <c r="AR85" i="27"/>
  <c r="AS85" i="25"/>
  <c r="AR98" i="27"/>
  <c r="AS98" i="25"/>
  <c r="AR82" i="27"/>
  <c r="AS82" i="25"/>
  <c r="AR48" i="26"/>
  <c r="AS48" i="24"/>
  <c r="AR25" i="26"/>
  <c r="AS25" i="24"/>
  <c r="AR57" i="26"/>
  <c r="AS57" i="24"/>
  <c r="AR54" i="26"/>
  <c r="AS54" i="24"/>
  <c r="AR64" i="26"/>
  <c r="AS64" i="24"/>
  <c r="AR72" i="27"/>
  <c r="AR72" i="33" s="1"/>
  <c r="AR72" i="36" s="1"/>
  <c r="AS72" i="25"/>
  <c r="AR89" i="27"/>
  <c r="AS89" i="25"/>
  <c r="AR102" i="27"/>
  <c r="AS102" i="25"/>
  <c r="AR86" i="27"/>
  <c r="AS86" i="25"/>
  <c r="AR98" i="26"/>
  <c r="AS98" i="24"/>
  <c r="AR79" i="26"/>
  <c r="AS79" i="24"/>
  <c r="AR92" i="26"/>
  <c r="AS92" i="24"/>
  <c r="AR77" i="26"/>
  <c r="AS77" i="24"/>
  <c r="AR49" i="26"/>
  <c r="AS49" i="24"/>
  <c r="AR53" i="26"/>
  <c r="AS53" i="24"/>
  <c r="AR70" i="26"/>
  <c r="AS70" i="24"/>
  <c r="AR58" i="26"/>
  <c r="AS58" i="24"/>
  <c r="AR41" i="26"/>
  <c r="AS41" i="24"/>
  <c r="AR56" i="26"/>
  <c r="AS56" i="24"/>
  <c r="AL12" i="45"/>
  <c r="AV81" i="31"/>
  <c r="AW95"/>
  <c r="AX95" s="1"/>
  <c r="AW82"/>
  <c r="AX82" s="1"/>
  <c r="AS29" i="41"/>
  <c r="AR28"/>
  <c r="AR27" s="1"/>
  <c r="AR33" s="1"/>
  <c r="AU74" i="30"/>
  <c r="AO16" i="38"/>
  <c r="AO37" s="1"/>
  <c r="AO105" i="35"/>
  <c r="AQ62" i="28"/>
  <c r="AQ62" i="32"/>
  <c r="AQ62" i="34" s="1"/>
  <c r="AQ71" i="28"/>
  <c r="AQ71" i="32"/>
  <c r="AQ71" i="34" s="1"/>
  <c r="AQ95" i="33"/>
  <c r="AQ95" i="36" s="1"/>
  <c r="AQ92"/>
  <c r="AQ92" i="33"/>
  <c r="AQ76" i="36"/>
  <c r="AQ76" i="33"/>
  <c r="AQ91" i="36"/>
  <c r="AQ91" i="33"/>
  <c r="AQ75"/>
  <c r="AQ75" i="36" s="1"/>
  <c r="AQ93" i="33"/>
  <c r="AQ93" i="36" s="1"/>
  <c r="AQ77" i="33"/>
  <c r="AQ77" i="36" s="1"/>
  <c r="AQ90" i="33"/>
  <c r="AQ90" i="36" s="1"/>
  <c r="AQ96" i="33"/>
  <c r="AQ96" i="36" s="1"/>
  <c r="AQ80" i="33"/>
  <c r="AQ80" i="36" s="1"/>
  <c r="AQ19" i="28"/>
  <c r="AQ19" i="32"/>
  <c r="AQ19" i="34" s="1"/>
  <c r="AQ21" i="28"/>
  <c r="AQ21" i="32"/>
  <c r="AQ21" i="35" s="1"/>
  <c r="AP46"/>
  <c r="AP46" i="37" s="1"/>
  <c r="AP24" i="35"/>
  <c r="AP24" i="37" s="1"/>
  <c r="AP30" i="35"/>
  <c r="AP30" i="37" s="1"/>
  <c r="AP29" i="35"/>
  <c r="AP29" i="37" s="1"/>
  <c r="AP50" i="35"/>
  <c r="AP50" i="37" s="1"/>
  <c r="AP36" i="35"/>
  <c r="AP36" i="37" s="1"/>
  <c r="AP43" i="35"/>
  <c r="AP43" i="37" s="1"/>
  <c r="AP33" i="35"/>
  <c r="AP33" i="37" s="1"/>
  <c r="AP26" i="35"/>
  <c r="AP26" i="37" s="1"/>
  <c r="AP47" i="35"/>
  <c r="AP47" i="37" s="1"/>
  <c r="AP87" i="36"/>
  <c r="AP87" i="37" s="1"/>
  <c r="AP83" i="36"/>
  <c r="AP83" i="37" s="1"/>
  <c r="AP101" i="36"/>
  <c r="AP101" i="37" s="1"/>
  <c r="AP48" i="35"/>
  <c r="AP48" i="37" s="1"/>
  <c r="AP54" i="35"/>
  <c r="AP54" i="37" s="1"/>
  <c r="AP86" i="36"/>
  <c r="AP86" i="37" s="1"/>
  <c r="AP49" i="35"/>
  <c r="AP49" i="37" s="1"/>
  <c r="AP58" i="35"/>
  <c r="AP58" i="37" s="1"/>
  <c r="AP56" i="35"/>
  <c r="AP56" i="37" s="1"/>
  <c r="AP71" i="35"/>
  <c r="AP71" i="37" s="1"/>
  <c r="AN15" i="38"/>
  <c r="AN49" s="1"/>
  <c r="AG16" i="40"/>
  <c r="AQ80" i="32"/>
  <c r="AQ80" i="34" s="1"/>
  <c r="AP37" i="35"/>
  <c r="AP37" i="37" s="1"/>
  <c r="AP45" i="35"/>
  <c r="AP45" i="37" s="1"/>
  <c r="AP51" i="35"/>
  <c r="AP51" i="37" s="1"/>
  <c r="AP42" i="35"/>
  <c r="AP42" i="37" s="1"/>
  <c r="AP35" i="35"/>
  <c r="AP35" i="37" s="1"/>
  <c r="AP61" i="35"/>
  <c r="AP61" i="37" s="1"/>
  <c r="AO221" i="44"/>
  <c r="AO77" i="45" s="1"/>
  <c r="AP74" i="34"/>
  <c r="AP103" i="35"/>
  <c r="AP103" i="37" s="1"/>
  <c r="AP103" i="34"/>
  <c r="AP81" i="35"/>
  <c r="AP81" i="37" s="1"/>
  <c r="AP81" i="34"/>
  <c r="AW94" i="31"/>
  <c r="AX94" s="1"/>
  <c r="AQ37" i="28"/>
  <c r="AQ37" i="32"/>
  <c r="AQ37" i="34" s="1"/>
  <c r="AQ52" i="28"/>
  <c r="AQ52" i="32"/>
  <c r="AQ52" i="34" s="1"/>
  <c r="AQ45" i="28"/>
  <c r="AQ45" i="32"/>
  <c r="AQ45" i="34" s="1"/>
  <c r="AQ66" i="28"/>
  <c r="AQ66" i="32"/>
  <c r="AQ66" i="34" s="1"/>
  <c r="AQ51" i="28"/>
  <c r="AQ51" i="32"/>
  <c r="AQ51" i="34" s="1"/>
  <c r="AQ38" i="28"/>
  <c r="AQ38" i="32"/>
  <c r="AQ42" i="28"/>
  <c r="AQ42" i="32"/>
  <c r="AQ42" i="34" s="1"/>
  <c r="AQ60" i="28"/>
  <c r="AQ60" i="32"/>
  <c r="AQ60" i="34" s="1"/>
  <c r="AQ35" i="28"/>
  <c r="AQ35" i="32"/>
  <c r="AQ35" i="34" s="1"/>
  <c r="AQ65" i="28"/>
  <c r="AQ65" i="32"/>
  <c r="AQ65" i="34" s="1"/>
  <c r="AQ61" i="28"/>
  <c r="AQ61" i="32"/>
  <c r="AQ61" i="34" s="1"/>
  <c r="AW92" i="31"/>
  <c r="AX92" s="1"/>
  <c r="AW91"/>
  <c r="AW78" i="30"/>
  <c r="AX78" s="1"/>
  <c r="AV103" i="31"/>
  <c r="AP90" i="35"/>
  <c r="AP90" i="34"/>
  <c r="AP88" i="35"/>
  <c r="AP88" i="37" s="1"/>
  <c r="AP88" i="34"/>
  <c r="AS18" i="24"/>
  <c r="AR18" i="26"/>
  <c r="AQ96" i="28"/>
  <c r="AQ96" i="32"/>
  <c r="AQ96" i="35" s="1"/>
  <c r="AQ74" i="28"/>
  <c r="AQ74" i="32"/>
  <c r="AQ74" i="34" s="1"/>
  <c r="AQ95" i="28"/>
  <c r="AQ83"/>
  <c r="AQ83" i="32"/>
  <c r="AQ83" i="35" s="1"/>
  <c r="AQ94" i="28"/>
  <c r="AQ94" i="32"/>
  <c r="AQ94" i="35" s="1"/>
  <c r="AQ102" i="28"/>
  <c r="AQ102" i="35"/>
  <c r="AQ102" i="32"/>
  <c r="AQ93" i="28"/>
  <c r="AQ93" i="32"/>
  <c r="AQ81" i="35"/>
  <c r="AQ81" i="28"/>
  <c r="AV97" i="31"/>
  <c r="AS35" i="25"/>
  <c r="AR35" i="27"/>
  <c r="AR35" i="33" s="1"/>
  <c r="AR35" i="36" s="1"/>
  <c r="AS22" i="25"/>
  <c r="AR22" i="27"/>
  <c r="AR22" i="33" s="1"/>
  <c r="AR22" i="36" s="1"/>
  <c r="AS47" i="25"/>
  <c r="AR47" i="27"/>
  <c r="AR47" i="33" s="1"/>
  <c r="AR47" i="36" s="1"/>
  <c r="AS39" i="25"/>
  <c r="AR39" i="27"/>
  <c r="AR39" i="33" s="1"/>
  <c r="AR39" i="36" s="1"/>
  <c r="AS24" i="25"/>
  <c r="AR24" i="27"/>
  <c r="AR24" i="33" s="1"/>
  <c r="AR24" i="36" s="1"/>
  <c r="AS73" i="25"/>
  <c r="AR73" i="27"/>
  <c r="AR73" i="33" s="1"/>
  <c r="AR73" i="36" s="1"/>
  <c r="AS23" i="25"/>
  <c r="AR23" i="27"/>
  <c r="AR23" i="33" s="1"/>
  <c r="AR23" i="36" s="1"/>
  <c r="AS45" i="25"/>
  <c r="AR45" i="27"/>
  <c r="AR45" i="33" s="1"/>
  <c r="AR45" i="36" s="1"/>
  <c r="AS52" i="25"/>
  <c r="AR52" i="27"/>
  <c r="AR52" i="33" s="1"/>
  <c r="AR52" i="36" s="1"/>
  <c r="AS55" i="25"/>
  <c r="AR55" i="27"/>
  <c r="AR55" i="33" s="1"/>
  <c r="AR55" i="36" s="1"/>
  <c r="AS50" i="25"/>
  <c r="AR50" i="27"/>
  <c r="AR50" i="33" s="1"/>
  <c r="AR50" i="36" s="1"/>
  <c r="AS37" i="25"/>
  <c r="AR37" i="27"/>
  <c r="AR37" i="33" s="1"/>
  <c r="AR37" i="36" s="1"/>
  <c r="AS36" i="25"/>
  <c r="AR36" i="27"/>
  <c r="AR36" i="33" s="1"/>
  <c r="AR36" i="36" s="1"/>
  <c r="AS33" i="25"/>
  <c r="AR33" i="27"/>
  <c r="AR33" i="33" s="1"/>
  <c r="AR33" i="36" s="1"/>
  <c r="AS59" i="25"/>
  <c r="AR59" i="27"/>
  <c r="AR59" i="33" s="1"/>
  <c r="AR59" i="36" s="1"/>
  <c r="AS34" i="25"/>
  <c r="AR34" i="27"/>
  <c r="AR34" i="33" s="1"/>
  <c r="AR34" i="36" s="1"/>
  <c r="AS28" i="25"/>
  <c r="AR28" i="27"/>
  <c r="AS41" i="25"/>
  <c r="AR41" i="27"/>
  <c r="AR41" i="33" s="1"/>
  <c r="AR41" i="36" s="1"/>
  <c r="AS71" i="25"/>
  <c r="AR71" i="27"/>
  <c r="AR71" i="33" s="1"/>
  <c r="AR71" i="36" s="1"/>
  <c r="AS63" i="25"/>
  <c r="AR63" i="27"/>
  <c r="AR63" i="33" s="1"/>
  <c r="AR63" i="36" s="1"/>
  <c r="AS20" i="24"/>
  <c r="AR20" i="26"/>
  <c r="AS26" i="25"/>
  <c r="AR26" i="27"/>
  <c r="AR26" i="33" s="1"/>
  <c r="AR26" i="36" s="1"/>
  <c r="AS60" i="25"/>
  <c r="AR60" i="27"/>
  <c r="AR60" i="33" s="1"/>
  <c r="AR60" i="36" s="1"/>
  <c r="AS42" i="25"/>
  <c r="AR42" i="27"/>
  <c r="AR42" i="33" s="1"/>
  <c r="AR42" i="36" s="1"/>
  <c r="AS21" i="25"/>
  <c r="AR21" i="27"/>
  <c r="AS40" i="25"/>
  <c r="AR40" i="27"/>
  <c r="AR40" i="33" s="1"/>
  <c r="AR40" i="36" s="1"/>
  <c r="AS27" i="25"/>
  <c r="AR27" i="27"/>
  <c r="AR27" i="33" s="1"/>
  <c r="AR27" i="36" s="1"/>
  <c r="AS54" i="25"/>
  <c r="AR54" i="27"/>
  <c r="AR54" i="33" s="1"/>
  <c r="AR54" i="36" s="1"/>
  <c r="AS53" i="25"/>
  <c r="AR53" i="27"/>
  <c r="AR53" i="33" s="1"/>
  <c r="AR53" i="36" s="1"/>
  <c r="AS31" i="25"/>
  <c r="AR31" i="27"/>
  <c r="AR31" i="33" s="1"/>
  <c r="AR31" i="36" s="1"/>
  <c r="AS44" i="25"/>
  <c r="AR44" i="27"/>
  <c r="AR44" i="33" s="1"/>
  <c r="AR44" i="36" s="1"/>
  <c r="AS38" i="25"/>
  <c r="AR38" i="27"/>
  <c r="AR38" i="33" s="1"/>
  <c r="AR38" i="36" s="1"/>
  <c r="AS49" i="25"/>
  <c r="AR49" i="27"/>
  <c r="AR49" i="33" s="1"/>
  <c r="AR49" i="36" s="1"/>
  <c r="AS64" i="25"/>
  <c r="AR64" i="27"/>
  <c r="AR64" i="33" s="1"/>
  <c r="AR64" i="36" s="1"/>
  <c r="AS56" i="25"/>
  <c r="AR56" i="27"/>
  <c r="AR56" i="33" s="1"/>
  <c r="AR56" i="36" s="1"/>
  <c r="AS65" i="25"/>
  <c r="AR65" i="27"/>
  <c r="AR65" i="33" s="1"/>
  <c r="AR65" i="36" s="1"/>
  <c r="AS30" i="25"/>
  <c r="AR30" i="27"/>
  <c r="AR30" i="33" s="1"/>
  <c r="AR30" i="36" s="1"/>
  <c r="AS32" i="25"/>
  <c r="AR32" i="27"/>
  <c r="AR32" i="33" s="1"/>
  <c r="AR32" i="36" s="1"/>
  <c r="AS68" i="25"/>
  <c r="AR68" i="27"/>
  <c r="AR68" i="33" s="1"/>
  <c r="AR68" i="36" s="1"/>
  <c r="AS20" i="25"/>
  <c r="AR20" i="27"/>
  <c r="AR20" i="33" s="1"/>
  <c r="AR20" i="36" s="1"/>
  <c r="AS62" i="25"/>
  <c r="AR62" i="27"/>
  <c r="AR62" i="33" s="1"/>
  <c r="AR62" i="36" s="1"/>
  <c r="AS19" i="25"/>
  <c r="AR19" i="27"/>
  <c r="AR19" i="33" s="1"/>
  <c r="AR19" i="36" s="1"/>
  <c r="AS67" i="25"/>
  <c r="AR67" i="27"/>
  <c r="AR67" i="33" s="1"/>
  <c r="AR67" i="36" s="1"/>
  <c r="AS61" i="25"/>
  <c r="AR61" i="27"/>
  <c r="AR61" i="33" s="1"/>
  <c r="AR61" i="36" s="1"/>
  <c r="AS66" i="25"/>
  <c r="AR66" i="27"/>
  <c r="AR66" i="33" s="1"/>
  <c r="AR66" i="36" s="1"/>
  <c r="AS48" i="25"/>
  <c r="AR48" i="27"/>
  <c r="AR48" i="33" s="1"/>
  <c r="AR48" i="36" s="1"/>
  <c r="AS51" i="25"/>
  <c r="AR51" i="27"/>
  <c r="AR51" i="33" s="1"/>
  <c r="AR51" i="36" s="1"/>
  <c r="AS18" i="25"/>
  <c r="AR18" i="27"/>
  <c r="AS82" i="24"/>
  <c r="AR82" i="26"/>
  <c r="AS103" i="24"/>
  <c r="AR103" i="26"/>
  <c r="AS87" i="24"/>
  <c r="AR87" i="26"/>
  <c r="AS75" i="24"/>
  <c r="AR75" i="26"/>
  <c r="AS80" i="24"/>
  <c r="AR80" i="26"/>
  <c r="AR80" i="32" s="1"/>
  <c r="AS101" i="24"/>
  <c r="AR101" i="26"/>
  <c r="AS86" i="24"/>
  <c r="AR86" i="26"/>
  <c r="AU86" i="31"/>
  <c r="AP91" i="35"/>
  <c r="AP91" i="34"/>
  <c r="AP89" i="35"/>
  <c r="AP89" i="37" s="1"/>
  <c r="AP89" i="34"/>
  <c r="AP112" i="32"/>
  <c r="AP111"/>
  <c r="AP28" i="34"/>
  <c r="AP78" i="35"/>
  <c r="AP78" i="37" s="1"/>
  <c r="AP78" i="34"/>
  <c r="AP99" i="35"/>
  <c r="AP99" i="37" s="1"/>
  <c r="AP99" i="34"/>
  <c r="AP76" i="35"/>
  <c r="AP76" i="34"/>
  <c r="AP97" i="35"/>
  <c r="AP97" i="37" s="1"/>
  <c r="AP97" i="34"/>
  <c r="AP98" i="35"/>
  <c r="AP98" i="37" s="1"/>
  <c r="AP98" i="34"/>
  <c r="AP79" i="35"/>
  <c r="AP79" i="37" s="1"/>
  <c r="AP79" i="34"/>
  <c r="AP92" i="35"/>
  <c r="AP92" i="34"/>
  <c r="AP77" i="35"/>
  <c r="AP77" i="34"/>
  <c r="AY84" i="30"/>
  <c r="AX62" i="31"/>
  <c r="AX37"/>
  <c r="AX40"/>
  <c r="AX20"/>
  <c r="AX42"/>
  <c r="AX60"/>
  <c r="AX19"/>
  <c r="AX63"/>
  <c r="AX38"/>
  <c r="AX71"/>
  <c r="AX22"/>
  <c r="AX45"/>
  <c r="AX61"/>
  <c r="AX51"/>
  <c r="AX39"/>
  <c r="AU101" i="30"/>
  <c r="AQ22" i="28"/>
  <c r="AQ22" i="32"/>
  <c r="AQ22" i="34" s="1"/>
  <c r="AU83" i="30"/>
  <c r="AU93"/>
  <c r="AW98"/>
  <c r="AX98" s="1"/>
  <c r="AQ25" i="33"/>
  <c r="AQ25" i="36" s="1"/>
  <c r="AU96" i="30"/>
  <c r="AV82"/>
  <c r="AO21" i="38"/>
  <c r="AO30"/>
  <c r="AV97" i="30"/>
  <c r="AP108" i="32"/>
  <c r="AP107"/>
  <c r="AP21" i="34"/>
  <c r="AS72" i="24"/>
  <c r="AR72" i="26"/>
  <c r="AS80" i="30"/>
  <c r="AT80" s="1"/>
  <c r="AS81"/>
  <c r="AT81" s="1"/>
  <c r="AR81" i="32"/>
  <c r="AW78" i="31"/>
  <c r="AX78" s="1"/>
  <c r="AV88" i="30"/>
  <c r="AV89"/>
  <c r="AV91"/>
  <c r="AV79"/>
  <c r="AX27"/>
  <c r="AX47"/>
  <c r="AX35"/>
  <c r="AX67"/>
  <c r="AX22"/>
  <c r="AX37"/>
  <c r="AX70"/>
  <c r="AX50"/>
  <c r="AX25"/>
  <c r="AX23"/>
  <c r="AX66"/>
  <c r="AX19"/>
  <c r="AX34"/>
  <c r="AX49"/>
  <c r="AX73"/>
  <c r="AX26"/>
  <c r="AX60"/>
  <c r="AX57"/>
  <c r="AX52"/>
  <c r="AX64"/>
  <c r="AX48"/>
  <c r="AX40"/>
  <c r="AX20"/>
  <c r="AX36"/>
  <c r="AX58"/>
  <c r="AX24"/>
  <c r="AX39"/>
  <c r="AX51"/>
  <c r="AX68"/>
  <c r="AU86"/>
  <c r="AO230" i="44"/>
  <c r="AO237"/>
  <c r="AV94" i="30"/>
  <c r="AQ90" i="32"/>
  <c r="AQ90" i="34" s="1"/>
  <c r="AQ90" i="28"/>
  <c r="AQ90" i="35"/>
  <c r="AQ88" i="28"/>
  <c r="AQ88" i="32"/>
  <c r="AQ88" i="35" s="1"/>
  <c r="AQ31" i="28"/>
  <c r="AQ31" i="32"/>
  <c r="AQ31" i="34" s="1"/>
  <c r="AQ44" i="28"/>
  <c r="AQ44" i="32"/>
  <c r="AQ44" i="34" s="1"/>
  <c r="AP105" i="28"/>
  <c r="AP12" i="38"/>
  <c r="AP48" s="1"/>
  <c r="AP31"/>
  <c r="AP22"/>
  <c r="AP34" s="1"/>
  <c r="AW102" i="31"/>
  <c r="AX102" s="1"/>
  <c r="AQ39" i="28"/>
  <c r="AQ39" i="32"/>
  <c r="AQ39" i="34" s="1"/>
  <c r="AO220" i="44"/>
  <c r="AO213"/>
  <c r="AU87" i="30"/>
  <c r="AU102"/>
  <c r="AT75"/>
  <c r="AP107" i="33"/>
  <c r="AP108"/>
  <c r="AP105"/>
  <c r="AP20" i="38"/>
  <c r="AP41" s="1"/>
  <c r="AP23"/>
  <c r="AP35" s="1"/>
  <c r="AP32"/>
  <c r="AP82" i="35"/>
  <c r="AP82" i="37" s="1"/>
  <c r="AP82" i="34"/>
  <c r="AS37" i="41"/>
  <c r="AR36"/>
  <c r="AQ91" i="28"/>
  <c r="AQ91" i="32"/>
  <c r="AQ91" i="34" s="1"/>
  <c r="AQ89" i="28"/>
  <c r="AQ89" i="32"/>
  <c r="AQ89" i="35" s="1"/>
  <c r="AQ46" i="28"/>
  <c r="AQ46" i="32"/>
  <c r="AQ46" i="34" s="1"/>
  <c r="AQ67" i="28"/>
  <c r="AQ67" i="32"/>
  <c r="AQ27" i="28"/>
  <c r="AQ27" i="32"/>
  <c r="AQ27" i="34" s="1"/>
  <c r="AQ24" i="28"/>
  <c r="AQ24" i="32"/>
  <c r="AQ24" i="34" s="1"/>
  <c r="AQ69" i="28"/>
  <c r="AQ69" i="32"/>
  <c r="AQ28" i="28"/>
  <c r="AQ28" i="32"/>
  <c r="AQ28" i="35" s="1"/>
  <c r="AQ73" i="28"/>
  <c r="AQ73" i="32"/>
  <c r="AQ73" i="34" s="1"/>
  <c r="AQ30" i="28"/>
  <c r="AQ30" i="32"/>
  <c r="AQ30" i="34" s="1"/>
  <c r="AQ32" i="28"/>
  <c r="AQ32" i="32"/>
  <c r="AQ32" i="34" s="1"/>
  <c r="AQ29" i="28"/>
  <c r="AQ29" i="32"/>
  <c r="AQ29" i="34" s="1"/>
  <c r="AQ34" i="28"/>
  <c r="AQ34" i="32"/>
  <c r="AQ34" i="34" s="1"/>
  <c r="AQ50" i="28"/>
  <c r="AQ50" i="32"/>
  <c r="AQ50" i="34" s="1"/>
  <c r="AQ40" i="28"/>
  <c r="AQ40" i="32"/>
  <c r="AQ40" i="34" s="1"/>
  <c r="AQ36" i="28"/>
  <c r="AQ36" i="32"/>
  <c r="AQ36" i="34" s="1"/>
  <c r="AQ68" i="28"/>
  <c r="AQ68" i="32"/>
  <c r="AQ68" i="34" s="1"/>
  <c r="AQ78" i="28"/>
  <c r="AQ78" i="32"/>
  <c r="AQ78" i="35" s="1"/>
  <c r="AQ99" i="32"/>
  <c r="AQ99" i="28"/>
  <c r="AQ99" i="35"/>
  <c r="AQ85" i="32"/>
  <c r="AQ85" i="28"/>
  <c r="AQ85" i="35"/>
  <c r="AQ100" i="32"/>
  <c r="AQ100" i="28"/>
  <c r="AQ100" i="35"/>
  <c r="AQ76" i="32"/>
  <c r="AQ76" i="28"/>
  <c r="AQ76" i="35"/>
  <c r="AQ97" i="28"/>
  <c r="AQ97" i="32"/>
  <c r="AQ97" i="35" s="1"/>
  <c r="AQ84" i="32"/>
  <c r="AQ84" i="28"/>
  <c r="AQ84" i="35"/>
  <c r="AQ43" i="28"/>
  <c r="AQ43" i="32"/>
  <c r="AQ63" i="28"/>
  <c r="AQ63" i="32"/>
  <c r="AQ63" i="34" s="1"/>
  <c r="AQ33" i="28"/>
  <c r="AQ33" i="32"/>
  <c r="AQ59" i="28"/>
  <c r="AQ59" i="32"/>
  <c r="AQ26" i="28"/>
  <c r="AQ26" i="32"/>
  <c r="AQ26" i="34" s="1"/>
  <c r="AQ55" i="28"/>
  <c r="AQ55" i="32"/>
  <c r="AQ55" i="34" s="1"/>
  <c r="AQ47" i="28"/>
  <c r="AQ47" i="32"/>
  <c r="AQ47" i="34" s="1"/>
  <c r="AQ23" i="28"/>
  <c r="AQ23" i="32"/>
  <c r="AQ23" i="34" s="1"/>
  <c r="AQ88" i="33"/>
  <c r="AQ103"/>
  <c r="AQ103" i="36" s="1"/>
  <c r="AQ87" i="33"/>
  <c r="AQ87" i="36" s="1"/>
  <c r="AQ79" i="33"/>
  <c r="AQ79" i="36" s="1"/>
  <c r="AQ97" i="33"/>
  <c r="AQ97" i="34" s="1"/>
  <c r="AQ81" i="33"/>
  <c r="AQ81" i="34" s="1"/>
  <c r="AQ94" i="33"/>
  <c r="AQ94" i="36" s="1"/>
  <c r="AQ78" i="33"/>
  <c r="AQ78" i="36" s="1"/>
  <c r="AQ100" i="33"/>
  <c r="AQ100" i="36" s="1"/>
  <c r="AQ100" i="37" s="1"/>
  <c r="AQ84" i="33"/>
  <c r="AQ84" i="36" s="1"/>
  <c r="AQ84" i="37" s="1"/>
  <c r="AQ99" i="33"/>
  <c r="AQ99" i="34" s="1"/>
  <c r="AQ83" i="33"/>
  <c r="AQ83" i="36" s="1"/>
  <c r="AQ83" i="37" s="1"/>
  <c r="AQ101" i="33"/>
  <c r="AQ101" i="36" s="1"/>
  <c r="AQ85" i="33"/>
  <c r="AQ85" i="36" s="1"/>
  <c r="AQ98" i="33"/>
  <c r="AQ98" i="36" s="1"/>
  <c r="AQ82" i="33"/>
  <c r="AQ82" i="36" s="1"/>
  <c r="AQ48" i="28"/>
  <c r="AQ48" i="32"/>
  <c r="AQ25" i="28"/>
  <c r="AQ25" i="32"/>
  <c r="AQ25" i="35" s="1"/>
  <c r="AQ57" i="28"/>
  <c r="AQ57" i="32"/>
  <c r="AQ54" i="28"/>
  <c r="AQ54" i="32"/>
  <c r="AQ54" i="34" s="1"/>
  <c r="AQ64" i="28"/>
  <c r="AQ64" i="32"/>
  <c r="AQ64" i="34" s="1"/>
  <c r="AQ89" i="33"/>
  <c r="AQ89" i="34" s="1"/>
  <c r="AQ102" i="33"/>
  <c r="AQ102" i="36" s="1"/>
  <c r="AQ102" i="37" s="1"/>
  <c r="AQ86" i="36"/>
  <c r="AQ86" i="33"/>
  <c r="AQ98" i="28"/>
  <c r="AQ98" i="32"/>
  <c r="AQ79" i="28"/>
  <c r="AQ79" i="32"/>
  <c r="AQ79" i="34" s="1"/>
  <c r="AQ92" i="32"/>
  <c r="AQ92" i="28"/>
  <c r="AQ92" i="35"/>
  <c r="AQ77" i="32"/>
  <c r="AQ77" i="34" s="1"/>
  <c r="AQ77" i="28"/>
  <c r="AQ49"/>
  <c r="AQ49" i="32"/>
  <c r="AQ49" i="34" s="1"/>
  <c r="AQ53" i="28"/>
  <c r="AQ53" i="32"/>
  <c r="AQ70" i="28"/>
  <c r="AQ70" i="32"/>
  <c r="AQ70" i="34" s="1"/>
  <c r="AQ58" i="28"/>
  <c r="AQ58" i="32"/>
  <c r="AQ58" i="34" s="1"/>
  <c r="AQ41" i="28"/>
  <c r="AQ41" i="32"/>
  <c r="AQ41" i="34" s="1"/>
  <c r="AQ56" i="28"/>
  <c r="AQ56" i="32"/>
  <c r="AQ56" i="34" s="1"/>
  <c r="AY99" i="31"/>
  <c r="AP110" i="33"/>
  <c r="AP109"/>
  <c r="AO18" i="38"/>
  <c r="AO105" i="34"/>
  <c r="AR62" i="26"/>
  <c r="AS62" i="24"/>
  <c r="AR71" i="26"/>
  <c r="AS71" i="24"/>
  <c r="AR95" i="27"/>
  <c r="AS95" i="25"/>
  <c r="AR92" i="27"/>
  <c r="AS92" i="25"/>
  <c r="AR76" i="27"/>
  <c r="AS76" i="25"/>
  <c r="AR91" i="27"/>
  <c r="AS91" i="25"/>
  <c r="AR75" i="27"/>
  <c r="AS75" i="25"/>
  <c r="AR93" i="27"/>
  <c r="AS93" i="25"/>
  <c r="AR77" i="27"/>
  <c r="AS77" i="25"/>
  <c r="AR90" i="27"/>
  <c r="AS90" i="25"/>
  <c r="AR74" i="27"/>
  <c r="AS74" i="25"/>
  <c r="AR96" i="27"/>
  <c r="AS96" i="25"/>
  <c r="AR80" i="27"/>
  <c r="AS80" i="25"/>
  <c r="AS19" i="24"/>
  <c r="AR19" i="26"/>
  <c r="AS21" i="24"/>
  <c r="AR21" i="26"/>
  <c r="AS43" i="25"/>
  <c r="AR43" i="27"/>
  <c r="AR43" i="33" s="1"/>
  <c r="AR43" i="36" s="1"/>
  <c r="AH3" i="40"/>
  <c r="AP44" i="35"/>
  <c r="AP44" i="37" s="1"/>
  <c r="AP100" i="34"/>
  <c r="AP84"/>
  <c r="AP85"/>
  <c r="AP95" i="37"/>
  <c r="AP92"/>
  <c r="AP76"/>
  <c r="AP91"/>
  <c r="AP75"/>
  <c r="AP77"/>
  <c r="AP90"/>
  <c r="AP96"/>
  <c r="AP80"/>
  <c r="AQ103" i="32"/>
  <c r="AQ103" i="34" s="1"/>
  <c r="AQ95" i="32"/>
  <c r="AQ95" i="34" s="1"/>
  <c r="AP53"/>
  <c r="AP67"/>
  <c r="AP57"/>
  <c r="AM225" i="44" l="1"/>
  <c r="AM226" s="1"/>
  <c r="AM10" i="52"/>
  <c r="AM19" s="1"/>
  <c r="AZ225" i="44"/>
  <c r="AZ226" s="1"/>
  <c r="AZ12" i="45" s="1"/>
  <c r="AZ10" i="52"/>
  <c r="AZ19" s="1"/>
  <c r="AQ72" i="35"/>
  <c r="AQ72" i="37" s="1"/>
  <c r="AG20" i="51"/>
  <c r="AP51" i="44"/>
  <c r="AP215" s="1"/>
  <c r="AP221" s="1"/>
  <c r="AP77" i="45" s="1"/>
  <c r="AP51" i="50"/>
  <c r="AP215" s="1"/>
  <c r="AP221" s="1"/>
  <c r="AP51" i="48"/>
  <c r="AP215" s="1"/>
  <c r="AP221" s="1"/>
  <c r="AP43" i="44"/>
  <c r="AP43" i="50"/>
  <c r="AP43" i="48"/>
  <c r="AP48" i="44"/>
  <c r="AP231" s="1"/>
  <c r="AP237" s="1"/>
  <c r="AP48" i="50"/>
  <c r="AP231" s="1"/>
  <c r="AP48" i="48"/>
  <c r="AP231" s="1"/>
  <c r="AP55" i="44"/>
  <c r="AP232" s="1"/>
  <c r="AP55" i="50"/>
  <c r="AP232" s="1"/>
  <c r="AP238" s="1"/>
  <c r="AP55" i="48"/>
  <c r="AP232" s="1"/>
  <c r="AP238" s="1"/>
  <c r="AN216" i="50"/>
  <c r="AN224"/>
  <c r="AN225" s="1"/>
  <c r="AN226" s="1"/>
  <c r="AN192" i="45" s="1"/>
  <c r="AO213" i="48"/>
  <c r="AO220"/>
  <c r="AO219" s="1"/>
  <c r="AO230" i="50"/>
  <c r="AO237"/>
  <c r="AO236" s="1"/>
  <c r="AN216" i="48"/>
  <c r="AN224"/>
  <c r="AN225" s="1"/>
  <c r="AN226" s="1"/>
  <c r="AN123" i="45" s="1"/>
  <c r="AS36" i="51"/>
  <c r="AT37"/>
  <c r="AQ77" i="35"/>
  <c r="AQ78" i="37"/>
  <c r="AQ90"/>
  <c r="AQ75"/>
  <c r="AN233" i="48"/>
  <c r="AN233" i="50"/>
  <c r="AP53" i="44"/>
  <c r="AP53" i="50"/>
  <c r="AP53" i="48"/>
  <c r="AP52" i="44"/>
  <c r="AP52" i="50"/>
  <c r="AP52" i="48"/>
  <c r="AP50" i="44"/>
  <c r="AP50" i="50"/>
  <c r="AP50" i="48"/>
  <c r="AP44" i="44"/>
  <c r="AP214" s="1"/>
  <c r="AP44" i="50"/>
  <c r="AP214" s="1"/>
  <c r="AP44" i="48"/>
  <c r="AP214" s="1"/>
  <c r="AP47" i="44"/>
  <c r="AP47" i="50"/>
  <c r="AP47" i="48"/>
  <c r="AP54" i="44"/>
  <c r="AP54" i="50"/>
  <c r="AP54" i="48"/>
  <c r="AP45" i="44"/>
  <c r="AP45" i="50"/>
  <c r="AP45" i="48"/>
  <c r="AP46" i="44"/>
  <c r="AP46" i="50"/>
  <c r="AP46" i="48"/>
  <c r="AS28" i="49"/>
  <c r="AS27" s="1"/>
  <c r="AS33" s="1"/>
  <c r="AT29"/>
  <c r="AO213" i="50"/>
  <c r="AO220"/>
  <c r="AO219" s="1"/>
  <c r="AO230" i="48"/>
  <c r="AO237"/>
  <c r="AO236" s="1"/>
  <c r="AS36" i="49"/>
  <c r="AT37"/>
  <c r="AT29" i="51"/>
  <c r="AS28"/>
  <c r="AS27" s="1"/>
  <c r="AS33" s="1"/>
  <c r="AQ79" i="35"/>
  <c r="AQ98" i="34"/>
  <c r="AQ89" i="36"/>
  <c r="AQ89" i="37" s="1"/>
  <c r="AQ64" i="35"/>
  <c r="AQ64" i="37" s="1"/>
  <c r="AQ85"/>
  <c r="AQ88" i="34"/>
  <c r="AQ26" i="35"/>
  <c r="AQ26" i="37" s="1"/>
  <c r="AQ37" i="35"/>
  <c r="AQ37" i="37" s="1"/>
  <c r="AQ77"/>
  <c r="AH6" i="51"/>
  <c r="AH8"/>
  <c r="AH10"/>
  <c r="AH14"/>
  <c r="AH16"/>
  <c r="AH5"/>
  <c r="AH7"/>
  <c r="AH9"/>
  <c r="AH11"/>
  <c r="AH15"/>
  <c r="AH17"/>
  <c r="AH227" i="50"/>
  <c r="AH201" i="45" s="1"/>
  <c r="AH210" i="50"/>
  <c r="AH200" i="45" s="1"/>
  <c r="AZ123"/>
  <c r="AG219"/>
  <c r="AG218"/>
  <c r="AG209"/>
  <c r="AG210"/>
  <c r="AG237"/>
  <c r="AG239" i="50"/>
  <c r="AG242" s="1"/>
  <c r="AG243" s="1"/>
  <c r="AG244" s="1"/>
  <c r="AG245" s="1"/>
  <c r="AG168"/>
  <c r="AG171" s="1"/>
  <c r="AG147"/>
  <c r="AG128"/>
  <c r="AG131" s="1"/>
  <c r="AG132" s="1"/>
  <c r="AG133" s="1"/>
  <c r="AG134" s="1"/>
  <c r="AG109"/>
  <c r="AG112" s="1"/>
  <c r="AG113" s="1"/>
  <c r="AG114" s="1"/>
  <c r="AG115" s="1"/>
  <c r="AG86"/>
  <c r="AG89" s="1"/>
  <c r="AG91" s="1"/>
  <c r="AG238" i="45"/>
  <c r="AG67" i="50"/>
  <c r="AG70" s="1"/>
  <c r="AG71" s="1"/>
  <c r="AG72" s="1"/>
  <c r="AG73" s="1"/>
  <c r="AG5" i="49"/>
  <c r="AG17"/>
  <c r="AG227" i="48"/>
  <c r="AG132" i="45" s="1"/>
  <c r="AG6" i="49"/>
  <c r="AG9"/>
  <c r="AG14"/>
  <c r="AG16"/>
  <c r="AG7"/>
  <c r="AG11"/>
  <c r="AG15"/>
  <c r="AG210" i="48"/>
  <c r="AG131" i="45" s="1"/>
  <c r="AZ122"/>
  <c r="AH38" i="40"/>
  <c r="AH49"/>
  <c r="AI36"/>
  <c r="AG22"/>
  <c r="AM24"/>
  <c r="AM26" s="1"/>
  <c r="G107" i="43"/>
  <c r="AG168" i="44"/>
  <c r="AG128"/>
  <c r="AG131" s="1"/>
  <c r="AG46" i="45" s="1"/>
  <c r="AG86" i="44"/>
  <c r="AG89" s="1"/>
  <c r="AG91" s="1"/>
  <c r="AG44" i="45" s="1"/>
  <c r="G40" i="43"/>
  <c r="G70"/>
  <c r="G51"/>
  <c r="G21"/>
  <c r="G10"/>
  <c r="AG147" i="44"/>
  <c r="AG239"/>
  <c r="AG242" s="1"/>
  <c r="AG50" i="45" s="1"/>
  <c r="AG109" i="44"/>
  <c r="AG112" s="1"/>
  <c r="AG45" i="45" s="1"/>
  <c r="AG67" i="44"/>
  <c r="AG70" s="1"/>
  <c r="AP238"/>
  <c r="AP78" i="45" s="1"/>
  <c r="AQ30" i="35"/>
  <c r="AQ30" i="37" s="1"/>
  <c r="AQ65" i="35"/>
  <c r="AQ65" i="37" s="1"/>
  <c r="AO39" i="38"/>
  <c r="AO50"/>
  <c r="AO49"/>
  <c r="AO33"/>
  <c r="AO51"/>
  <c r="AQ25" i="37"/>
  <c r="AQ51" i="35"/>
  <c r="AQ51" i="37" s="1"/>
  <c r="AQ41" i="35"/>
  <c r="AQ41" i="37" s="1"/>
  <c r="AQ50" i="35"/>
  <c r="AQ50" i="37" s="1"/>
  <c r="AQ27" i="35"/>
  <c r="AQ27" i="37" s="1"/>
  <c r="AQ44" i="35"/>
  <c r="AQ44" i="37" s="1"/>
  <c r="AQ60" i="35"/>
  <c r="AQ60" i="37" s="1"/>
  <c r="AQ45" i="35"/>
  <c r="AQ45" i="37" s="1"/>
  <c r="AQ71" i="35"/>
  <c r="AQ71" i="37" s="1"/>
  <c r="AQ70" i="35"/>
  <c r="AQ70" i="37" s="1"/>
  <c r="AQ47" i="35"/>
  <c r="AQ47" i="37" s="1"/>
  <c r="AQ36" i="35"/>
  <c r="AQ36" i="37" s="1"/>
  <c r="AQ29" i="35"/>
  <c r="AQ29" i="37" s="1"/>
  <c r="AQ22" i="35"/>
  <c r="AQ22" i="37" s="1"/>
  <c r="AQ18"/>
  <c r="AQ17" i="38"/>
  <c r="AQ38" s="1"/>
  <c r="AH210" i="44"/>
  <c r="AH20" i="45" s="1"/>
  <c r="AI3" i="40"/>
  <c r="AH227" i="44"/>
  <c r="AH21" i="45" s="1"/>
  <c r="AH10" i="41"/>
  <c r="AH7"/>
  <c r="AH12"/>
  <c r="AH15"/>
  <c r="AH5"/>
  <c r="AH6"/>
  <c r="AH13"/>
  <c r="AH5" i="40"/>
  <c r="AH14" i="41"/>
  <c r="AH17"/>
  <c r="AH11"/>
  <c r="AH20" s="1"/>
  <c r="AH8"/>
  <c r="AH16" i="40"/>
  <c r="AH9" i="41"/>
  <c r="AH16"/>
  <c r="AS43" i="27"/>
  <c r="AS43" i="33" s="1"/>
  <c r="AS43" i="36" s="1"/>
  <c r="AT43" i="25"/>
  <c r="AS21" i="26"/>
  <c r="AT21" i="24"/>
  <c r="AS19" i="26"/>
  <c r="AT19" i="24"/>
  <c r="AR80" i="33"/>
  <c r="AR80" i="36" s="1"/>
  <c r="AR96" i="33"/>
  <c r="AR96" i="36" s="1"/>
  <c r="AR74" i="33"/>
  <c r="AR74" i="36"/>
  <c r="AR90" i="33"/>
  <c r="AR90" i="36" s="1"/>
  <c r="AR77" i="33"/>
  <c r="AR77" i="36" s="1"/>
  <c r="AR93" i="33"/>
  <c r="AR93" i="36" s="1"/>
  <c r="AR75" i="33"/>
  <c r="AR75" i="36" s="1"/>
  <c r="AR91" i="33"/>
  <c r="AR91" i="36" s="1"/>
  <c r="AR76" i="33"/>
  <c r="AR76" i="36" s="1"/>
  <c r="AR92" i="33"/>
  <c r="AR92" i="36" s="1"/>
  <c r="AR95" i="33"/>
  <c r="AR95" i="36" s="1"/>
  <c r="AR71" i="28"/>
  <c r="AR71" i="32"/>
  <c r="AR71" i="34" s="1"/>
  <c r="AR62" i="28"/>
  <c r="AR62" i="32"/>
  <c r="AR62" i="34" s="1"/>
  <c r="AQ57" i="35"/>
  <c r="AQ57" i="37" s="1"/>
  <c r="AQ57" i="34"/>
  <c r="AQ25"/>
  <c r="AQ110" i="32"/>
  <c r="AQ109"/>
  <c r="AQ43" i="35"/>
  <c r="AQ43" i="37" s="1"/>
  <c r="AQ43" i="34"/>
  <c r="AQ111" i="32"/>
  <c r="AQ28" i="34"/>
  <c r="AQ112" i="32"/>
  <c r="AV87" i="30"/>
  <c r="AY102" i="31"/>
  <c r="AW94" i="30"/>
  <c r="AX94" s="1"/>
  <c r="AY68"/>
  <c r="AY51"/>
  <c r="AY39"/>
  <c r="AY24"/>
  <c r="AY58"/>
  <c r="AY36"/>
  <c r="AY20"/>
  <c r="AY40"/>
  <c r="AY48"/>
  <c r="AY64"/>
  <c r="AY52"/>
  <c r="AY57"/>
  <c r="AY60"/>
  <c r="AY26"/>
  <c r="AY73"/>
  <c r="AY49"/>
  <c r="AY34"/>
  <c r="AY19"/>
  <c r="AY66"/>
  <c r="AY23"/>
  <c r="AY25"/>
  <c r="AY50"/>
  <c r="AY70"/>
  <c r="AY37"/>
  <c r="AY22"/>
  <c r="AY67"/>
  <c r="AY35"/>
  <c r="AY47"/>
  <c r="AY27"/>
  <c r="AW79"/>
  <c r="AX79" s="1"/>
  <c r="AW91"/>
  <c r="AX91" s="1"/>
  <c r="AY78" i="31"/>
  <c r="AU81" i="30"/>
  <c r="AU80"/>
  <c r="AT72" i="24"/>
  <c r="AS72" i="26"/>
  <c r="AP213" i="44"/>
  <c r="AP220"/>
  <c r="AW82" i="30"/>
  <c r="AX82" s="1"/>
  <c r="AQ109" i="33"/>
  <c r="AQ110"/>
  <c r="AV101" i="30"/>
  <c r="AY39" i="31"/>
  <c r="AY51"/>
  <c r="AY61"/>
  <c r="AY45"/>
  <c r="AY22"/>
  <c r="AY71"/>
  <c r="AY38"/>
  <c r="AY63"/>
  <c r="AY19"/>
  <c r="AY60"/>
  <c r="AY42"/>
  <c r="AY20"/>
  <c r="AY40"/>
  <c r="AY37"/>
  <c r="AY62"/>
  <c r="AV86"/>
  <c r="AR86" i="28"/>
  <c r="AR86" i="32"/>
  <c r="AR86" i="35" s="1"/>
  <c r="AR101" i="28"/>
  <c r="AR101" i="32"/>
  <c r="AR101" i="35" s="1"/>
  <c r="AR80" i="28"/>
  <c r="AR80" i="35"/>
  <c r="AR75" i="28"/>
  <c r="AR75" i="32"/>
  <c r="AR75" i="34" s="1"/>
  <c r="AR87" i="28"/>
  <c r="AR87" i="32"/>
  <c r="AR87" i="35" s="1"/>
  <c r="AR103" i="28"/>
  <c r="AR82"/>
  <c r="AR82" i="32"/>
  <c r="AR105" i="27"/>
  <c r="AR14" i="38"/>
  <c r="AR18" i="33"/>
  <c r="AR21"/>
  <c r="AR20" i="28"/>
  <c r="AR20" i="32"/>
  <c r="AR20" i="34" s="1"/>
  <c r="AR28" i="33"/>
  <c r="AR28" i="36" s="1"/>
  <c r="AQ93" i="35"/>
  <c r="AQ93" i="34"/>
  <c r="AS18" i="26"/>
  <c r="AT18" i="24"/>
  <c r="AW103" i="31"/>
  <c r="AX103" s="1"/>
  <c r="AY78" i="30"/>
  <c r="AX91" i="31"/>
  <c r="AY92"/>
  <c r="AQ38" i="35"/>
  <c r="AQ38" i="37" s="1"/>
  <c r="AQ38" i="34"/>
  <c r="AY94" i="31"/>
  <c r="AQ107" i="32"/>
  <c r="AQ21" i="34"/>
  <c r="AQ108" i="32"/>
  <c r="AV74" i="30"/>
  <c r="AW74" s="1"/>
  <c r="AS56" i="26"/>
  <c r="AT56" i="24"/>
  <c r="AS41" i="26"/>
  <c r="AT41" i="24"/>
  <c r="AS58" i="26"/>
  <c r="AT58" i="24"/>
  <c r="AS70" i="26"/>
  <c r="AT70" i="24"/>
  <c r="AS53" i="26"/>
  <c r="AT53" i="24"/>
  <c r="AS49" i="26"/>
  <c r="AT49" i="24"/>
  <c r="AS77" i="26"/>
  <c r="AT77" i="24"/>
  <c r="AS92" i="26"/>
  <c r="AT92" i="24"/>
  <c r="AS79" i="26"/>
  <c r="AT79" i="24"/>
  <c r="AS98" i="26"/>
  <c r="AT98" i="24"/>
  <c r="AS86" i="27"/>
  <c r="AT86" i="25"/>
  <c r="AS102" i="27"/>
  <c r="AT102" i="25"/>
  <c r="AS89" i="27"/>
  <c r="AT89" i="25"/>
  <c r="AS72" i="27"/>
  <c r="AS72" i="33" s="1"/>
  <c r="AS72" i="36" s="1"/>
  <c r="AT72" i="25"/>
  <c r="AS64" i="26"/>
  <c r="AT64" i="24"/>
  <c r="AS54" i="26"/>
  <c r="AT54" i="24"/>
  <c r="AS57" i="26"/>
  <c r="AT57" i="24"/>
  <c r="AS25" i="26"/>
  <c r="AT25" i="24"/>
  <c r="AS48" i="26"/>
  <c r="AT48" i="24"/>
  <c r="AS82" i="27"/>
  <c r="AT82" i="25"/>
  <c r="AS98" i="27"/>
  <c r="AT98" i="25"/>
  <c r="AS85" i="27"/>
  <c r="AT85" i="25"/>
  <c r="AS101" i="27"/>
  <c r="AT101" i="25"/>
  <c r="AS83" i="27"/>
  <c r="AT83" i="25"/>
  <c r="AS99" i="27"/>
  <c r="AT99" i="25"/>
  <c r="AS84" i="27"/>
  <c r="AT84" i="25"/>
  <c r="AS100" i="27"/>
  <c r="AT100" i="25"/>
  <c r="AS78" i="27"/>
  <c r="AT78" i="25"/>
  <c r="AS94" i="27"/>
  <c r="AT94" i="25"/>
  <c r="AS81" i="27"/>
  <c r="AT81" i="25"/>
  <c r="AS97" i="27"/>
  <c r="AT97" i="25"/>
  <c r="AS79" i="27"/>
  <c r="AT79" i="25"/>
  <c r="AS87" i="27"/>
  <c r="AT87" i="25"/>
  <c r="AS103" i="27"/>
  <c r="AT103" i="25"/>
  <c r="AS88" i="27"/>
  <c r="AT88" i="25"/>
  <c r="AS23" i="26"/>
  <c r="AT23" i="24"/>
  <c r="AS47" i="26"/>
  <c r="AT47" i="24"/>
  <c r="AS55" i="26"/>
  <c r="AT55" i="24"/>
  <c r="AS26" i="26"/>
  <c r="AT26" i="24"/>
  <c r="AS59" i="26"/>
  <c r="AT59" i="24"/>
  <c r="AS33" i="26"/>
  <c r="AT33" i="24"/>
  <c r="AS63" i="26"/>
  <c r="AT63" i="24"/>
  <c r="AS43" i="26"/>
  <c r="AT43" i="24"/>
  <c r="AS84" i="26"/>
  <c r="AT84" i="24"/>
  <c r="AS97" i="26"/>
  <c r="AT97" i="24"/>
  <c r="AS76" i="26"/>
  <c r="AT76" i="24"/>
  <c r="AS100" i="26"/>
  <c r="AT100" i="24"/>
  <c r="AS85" i="26"/>
  <c r="AT85" i="24"/>
  <c r="AS99" i="26"/>
  <c r="AT99" i="24"/>
  <c r="AS78" i="26"/>
  <c r="AT78" i="24"/>
  <c r="AS68" i="26"/>
  <c r="AT68" i="24"/>
  <c r="AS36" i="26"/>
  <c r="AT36" i="24"/>
  <c r="AS40" i="26"/>
  <c r="AT40" i="24"/>
  <c r="AS50" i="26"/>
  <c r="AT50" i="24"/>
  <c r="AS34" i="26"/>
  <c r="AT34" i="24"/>
  <c r="AS29" i="26"/>
  <c r="AT29" i="24"/>
  <c r="AS32" i="26"/>
  <c r="AT32" i="24"/>
  <c r="AS30" i="26"/>
  <c r="AT30" i="24"/>
  <c r="AS73" i="26"/>
  <c r="AT73" i="24"/>
  <c r="AS28" i="26"/>
  <c r="AT28" i="24"/>
  <c r="AS69" i="26"/>
  <c r="AT69" i="24"/>
  <c r="AS24" i="26"/>
  <c r="AT24" i="24"/>
  <c r="AS27" i="26"/>
  <c r="AT27" i="24"/>
  <c r="AS67" i="26"/>
  <c r="AT67" i="24"/>
  <c r="AS46" i="26"/>
  <c r="AT46" i="24"/>
  <c r="AS89" i="26"/>
  <c r="AT89" i="24"/>
  <c r="AS91" i="26"/>
  <c r="AT91" i="24"/>
  <c r="AS39" i="26"/>
  <c r="AT39" i="24"/>
  <c r="AP105" i="34"/>
  <c r="AP18" i="38"/>
  <c r="AS44" i="26"/>
  <c r="AT44" i="24"/>
  <c r="AS31" i="26"/>
  <c r="AT31" i="24"/>
  <c r="AS88" i="26"/>
  <c r="AT88" i="24"/>
  <c r="AS90" i="26"/>
  <c r="AT90" i="24"/>
  <c r="AV96" i="31"/>
  <c r="AT43" i="38"/>
  <c r="AU42"/>
  <c r="AS58" i="27"/>
  <c r="AS58" i="33" s="1"/>
  <c r="AS58" i="36" s="1"/>
  <c r="AT58" i="25"/>
  <c r="AS29" i="27"/>
  <c r="AS29" i="33" s="1"/>
  <c r="AS29" i="36" s="1"/>
  <c r="AT29" i="25"/>
  <c r="AS69" i="27"/>
  <c r="AS69" i="33" s="1"/>
  <c r="AS69" i="36" s="1"/>
  <c r="AT69" i="25"/>
  <c r="AS57" i="27"/>
  <c r="AS57" i="33" s="1"/>
  <c r="AS57" i="36" s="1"/>
  <c r="AT57" i="25"/>
  <c r="AS46" i="27"/>
  <c r="AS46" i="33" s="1"/>
  <c r="AS46" i="36" s="1"/>
  <c r="AT46" i="25"/>
  <c r="AS70" i="27"/>
  <c r="AS70" i="33" s="1"/>
  <c r="AS70" i="36" s="1"/>
  <c r="AT70" i="25"/>
  <c r="AS25" i="27"/>
  <c r="AT25" i="25"/>
  <c r="AS22" i="26"/>
  <c r="AT22" i="24"/>
  <c r="AQ86" i="35"/>
  <c r="AQ86" i="34"/>
  <c r="AQ101" i="35"/>
  <c r="AQ101" i="37" s="1"/>
  <c r="AQ101" i="34"/>
  <c r="AQ112" i="33"/>
  <c r="AQ111"/>
  <c r="AX88" i="31"/>
  <c r="BO2" i="21"/>
  <c r="BN2" i="9"/>
  <c r="BN2" i="11"/>
  <c r="AT81" i="24"/>
  <c r="AS81" i="26"/>
  <c r="AT93" i="24"/>
  <c r="AS93" i="26"/>
  <c r="AT102" i="24"/>
  <c r="AS102" i="26"/>
  <c r="AT94" i="24"/>
  <c r="AS94" i="26"/>
  <c r="AT83" i="24"/>
  <c r="AS83" i="26"/>
  <c r="AT95" i="24"/>
  <c r="AS95" i="26"/>
  <c r="AT74" i="24"/>
  <c r="AS74" i="26"/>
  <c r="AT96" i="24"/>
  <c r="AS96" i="26"/>
  <c r="AQ31" i="38"/>
  <c r="AQ22"/>
  <c r="AQ34" s="1"/>
  <c r="AY85" i="31"/>
  <c r="AG57" i="45"/>
  <c r="AG58"/>
  <c r="AG38"/>
  <c r="AG39"/>
  <c r="AN216" i="44"/>
  <c r="AN224"/>
  <c r="AO6" i="40"/>
  <c r="AO28" i="38"/>
  <c r="AO27"/>
  <c r="AO12" i="40" s="1"/>
  <c r="AO36" i="38"/>
  <c r="AS61" i="26"/>
  <c r="AT61" i="24"/>
  <c r="AS65" i="26"/>
  <c r="AT65" i="24"/>
  <c r="AS35" i="26"/>
  <c r="AT35" i="24"/>
  <c r="AS60" i="26"/>
  <c r="AT60" i="24"/>
  <c r="AS42" i="26"/>
  <c r="AT42" i="24"/>
  <c r="AS38" i="26"/>
  <c r="AT38" i="24"/>
  <c r="AS51" i="26"/>
  <c r="AT51" i="24"/>
  <c r="AS66" i="26"/>
  <c r="AT66" i="24"/>
  <c r="AS45" i="26"/>
  <c r="AT45" i="24"/>
  <c r="AS52" i="26"/>
  <c r="AT52" i="24"/>
  <c r="AS37" i="26"/>
  <c r="AT37" i="24"/>
  <c r="AQ56" i="35"/>
  <c r="AQ56" i="37" s="1"/>
  <c r="AQ58" i="35"/>
  <c r="AQ58" i="37" s="1"/>
  <c r="AQ49" i="35"/>
  <c r="AQ49" i="37" s="1"/>
  <c r="AQ98" i="35"/>
  <c r="AQ54"/>
  <c r="AQ54" i="37" s="1"/>
  <c r="AQ99" i="36"/>
  <c r="AQ99" i="37" s="1"/>
  <c r="AQ81" i="36"/>
  <c r="AQ81" i="37" s="1"/>
  <c r="AQ97" i="36"/>
  <c r="AQ97" i="37" s="1"/>
  <c r="AQ88" i="36"/>
  <c r="AQ88" i="37" s="1"/>
  <c r="AQ23" i="35"/>
  <c r="AQ23" i="37" s="1"/>
  <c r="AQ55" i="35"/>
  <c r="AQ55" i="37" s="1"/>
  <c r="AQ63" i="35"/>
  <c r="AQ63" i="37" s="1"/>
  <c r="AQ84" i="34"/>
  <c r="AQ85"/>
  <c r="AQ78"/>
  <c r="AQ68" i="35"/>
  <c r="AQ68" i="37" s="1"/>
  <c r="AQ40" i="35"/>
  <c r="AQ40" i="37" s="1"/>
  <c r="AQ34" i="35"/>
  <c r="AQ34" i="37" s="1"/>
  <c r="AQ32" i="35"/>
  <c r="AQ32" i="37" s="1"/>
  <c r="AQ73" i="35"/>
  <c r="AQ73" i="37" s="1"/>
  <c r="AQ24" i="35"/>
  <c r="AQ24" i="37" s="1"/>
  <c r="AQ46" i="35"/>
  <c r="AQ46" i="37" s="1"/>
  <c r="AQ91" i="35"/>
  <c r="AQ102" i="34"/>
  <c r="AQ83"/>
  <c r="AQ74" i="35"/>
  <c r="AQ74" i="37" s="1"/>
  <c r="AQ61" i="35"/>
  <c r="AQ61" i="37" s="1"/>
  <c r="AQ35" i="35"/>
  <c r="AQ35" i="37" s="1"/>
  <c r="AQ42" i="35"/>
  <c r="AQ42" i="37" s="1"/>
  <c r="AQ66" i="35"/>
  <c r="AQ66" i="37" s="1"/>
  <c r="AQ52" i="35"/>
  <c r="AQ52" i="37" s="1"/>
  <c r="AQ19" i="35"/>
  <c r="AQ19" i="37" s="1"/>
  <c r="AQ96" i="34"/>
  <c r="AQ76"/>
  <c r="AQ92"/>
  <c r="AQ62" i="35"/>
  <c r="AQ62" i="37" s="1"/>
  <c r="AR95" i="34"/>
  <c r="AR103" i="32"/>
  <c r="AQ80" i="35"/>
  <c r="AQ80" i="37" s="1"/>
  <c r="AQ75" i="34"/>
  <c r="AQ103" i="35"/>
  <c r="AQ82" i="34"/>
  <c r="AQ82" i="35"/>
  <c r="AQ20"/>
  <c r="AQ20" i="37" s="1"/>
  <c r="AG20" i="41"/>
  <c r="AP105" i="36"/>
  <c r="AR21" i="28"/>
  <c r="AR21" i="32"/>
  <c r="AR21" i="35" s="1"/>
  <c r="AR19" i="28"/>
  <c r="AR19" i="32"/>
  <c r="AR19" i="34" s="1"/>
  <c r="AS80" i="27"/>
  <c r="AT80" i="25"/>
  <c r="AS96" i="27"/>
  <c r="AT96" i="25"/>
  <c r="AS74" i="27"/>
  <c r="AS74" i="33" s="1"/>
  <c r="AS74" i="36" s="1"/>
  <c r="AT74" i="25"/>
  <c r="AS90" i="27"/>
  <c r="AT90" i="25"/>
  <c r="AS77" i="27"/>
  <c r="AT77" i="25"/>
  <c r="AS93" i="27"/>
  <c r="AT93" i="25"/>
  <c r="AS75" i="27"/>
  <c r="AT75" i="25"/>
  <c r="AS91" i="27"/>
  <c r="AT91" i="25"/>
  <c r="AS76" i="27"/>
  <c r="AT76" i="25"/>
  <c r="AS92" i="27"/>
  <c r="AT92" i="25"/>
  <c r="AS95" i="27"/>
  <c r="AT95" i="25"/>
  <c r="AS71" i="26"/>
  <c r="AT71" i="24"/>
  <c r="AS62" i="26"/>
  <c r="AT62" i="24"/>
  <c r="AQ53" i="35"/>
  <c r="AQ53" i="37" s="1"/>
  <c r="AQ53" i="34"/>
  <c r="AQ48" i="35"/>
  <c r="AQ48" i="37" s="1"/>
  <c r="AQ48" i="34"/>
  <c r="AQ59" i="35"/>
  <c r="AQ59" i="37" s="1"/>
  <c r="AQ59" i="34"/>
  <c r="AQ33" i="35"/>
  <c r="AQ33" i="37" s="1"/>
  <c r="AQ33" i="34"/>
  <c r="AQ69" i="35"/>
  <c r="AQ69" i="37" s="1"/>
  <c r="AQ69" i="34"/>
  <c r="AQ67" i="35"/>
  <c r="AQ67" i="37" s="1"/>
  <c r="AQ67" i="34"/>
  <c r="AT37" i="41"/>
  <c r="AS36"/>
  <c r="AU75" i="30"/>
  <c r="AV102"/>
  <c r="AO219" i="44"/>
  <c r="AO68" i="45"/>
  <c r="AP21" i="38"/>
  <c r="AP30"/>
  <c r="AO236" i="44"/>
  <c r="AO233" s="1"/>
  <c r="AO69" i="45"/>
  <c r="AV86" i="30"/>
  <c r="AW86" s="1"/>
  <c r="AW89"/>
  <c r="AX89" s="1"/>
  <c r="AW88"/>
  <c r="AX88" s="1"/>
  <c r="AR81" i="35"/>
  <c r="AR72" i="28"/>
  <c r="AR72" i="32"/>
  <c r="AR72" i="34" s="1"/>
  <c r="AW97" i="30"/>
  <c r="AV96"/>
  <c r="AY98"/>
  <c r="AV93"/>
  <c r="AV83"/>
  <c r="AT86" i="24"/>
  <c r="AS86" i="26"/>
  <c r="AT101" i="24"/>
  <c r="AS101" i="26"/>
  <c r="AT80" i="24"/>
  <c r="AS80" i="26"/>
  <c r="AT75" i="24"/>
  <c r="AS75" i="26"/>
  <c r="AT87" i="24"/>
  <c r="AS87" i="26"/>
  <c r="AT103" i="24"/>
  <c r="AS103" i="26"/>
  <c r="AT82" i="24"/>
  <c r="AS82" i="26"/>
  <c r="AS18" i="27"/>
  <c r="AT18" i="25"/>
  <c r="AS51" i="27"/>
  <c r="AS51" i="33" s="1"/>
  <c r="AS51" i="36" s="1"/>
  <c r="AT51" i="25"/>
  <c r="AS48" i="27"/>
  <c r="AS48" i="33" s="1"/>
  <c r="AS48" i="36" s="1"/>
  <c r="AT48" i="25"/>
  <c r="AS66" i="27"/>
  <c r="AS66" i="33" s="1"/>
  <c r="AS66" i="36" s="1"/>
  <c r="AT66" i="25"/>
  <c r="AS61" i="27"/>
  <c r="AS61" i="33" s="1"/>
  <c r="AS61" i="36" s="1"/>
  <c r="AT61" i="25"/>
  <c r="AS67" i="27"/>
  <c r="AS67" i="33" s="1"/>
  <c r="AS67" i="36" s="1"/>
  <c r="AT67" i="25"/>
  <c r="AS19" i="27"/>
  <c r="AS19" i="33" s="1"/>
  <c r="AS19" i="36" s="1"/>
  <c r="AT19" i="25"/>
  <c r="AS62" i="27"/>
  <c r="AS62" i="33" s="1"/>
  <c r="AS62" i="36" s="1"/>
  <c r="AT62" i="25"/>
  <c r="AS20" i="27"/>
  <c r="AS20" i="33" s="1"/>
  <c r="AS20" i="36" s="1"/>
  <c r="AT20" i="25"/>
  <c r="AS68" i="27"/>
  <c r="AS68" i="33" s="1"/>
  <c r="AS68" i="36" s="1"/>
  <c r="AT68" i="25"/>
  <c r="AS32" i="27"/>
  <c r="AS32" i="33" s="1"/>
  <c r="AS32" i="36" s="1"/>
  <c r="AT32" i="25"/>
  <c r="AS30" i="27"/>
  <c r="AS30" i="33" s="1"/>
  <c r="AS30" i="36" s="1"/>
  <c r="AT30" i="25"/>
  <c r="AS65" i="27"/>
  <c r="AS65" i="33" s="1"/>
  <c r="AS65" i="36" s="1"/>
  <c r="AT65" i="25"/>
  <c r="AS56" i="27"/>
  <c r="AS56" i="33" s="1"/>
  <c r="AS56" i="36" s="1"/>
  <c r="AT56" i="25"/>
  <c r="AS64" i="27"/>
  <c r="AS64" i="33" s="1"/>
  <c r="AS64" i="36" s="1"/>
  <c r="AT64" i="25"/>
  <c r="AS49" i="27"/>
  <c r="AS49" i="33" s="1"/>
  <c r="AS49" i="36" s="1"/>
  <c r="AT49" i="25"/>
  <c r="AS38" i="27"/>
  <c r="AS38" i="33" s="1"/>
  <c r="AS38" i="36" s="1"/>
  <c r="AT38" i="25"/>
  <c r="AS44" i="27"/>
  <c r="AS44" i="33" s="1"/>
  <c r="AS44" i="36" s="1"/>
  <c r="AT44" i="25"/>
  <c r="AS31" i="27"/>
  <c r="AS31" i="33" s="1"/>
  <c r="AS31" i="36" s="1"/>
  <c r="AT31" i="25"/>
  <c r="AS53" i="27"/>
  <c r="AS53" i="33" s="1"/>
  <c r="AS53" i="36" s="1"/>
  <c r="AT53" i="25"/>
  <c r="AS54" i="27"/>
  <c r="AS54" i="33" s="1"/>
  <c r="AS54" i="36" s="1"/>
  <c r="AT54" i="25"/>
  <c r="AS27" i="27"/>
  <c r="AS27" i="33" s="1"/>
  <c r="AS27" i="36" s="1"/>
  <c r="AT27" i="25"/>
  <c r="AS40" i="27"/>
  <c r="AS40" i="33" s="1"/>
  <c r="AS40" i="36" s="1"/>
  <c r="AT40" i="25"/>
  <c r="AS21" i="27"/>
  <c r="AT21" i="25"/>
  <c r="AS42" i="27"/>
  <c r="AS42" i="33" s="1"/>
  <c r="AS42" i="36" s="1"/>
  <c r="AT42" i="25"/>
  <c r="AS60" i="27"/>
  <c r="AS60" i="33" s="1"/>
  <c r="AS60" i="36" s="1"/>
  <c r="AT60" i="25"/>
  <c r="AS26" i="27"/>
  <c r="AS26" i="33" s="1"/>
  <c r="AS26" i="36" s="1"/>
  <c r="AT26" i="25"/>
  <c r="AS20" i="26"/>
  <c r="AT20" i="24"/>
  <c r="AS63" i="27"/>
  <c r="AS63" i="33" s="1"/>
  <c r="AS63" i="36" s="1"/>
  <c r="AT63" i="25"/>
  <c r="AS71" i="27"/>
  <c r="AS71" i="33" s="1"/>
  <c r="AS71" i="36" s="1"/>
  <c r="AT71" i="25"/>
  <c r="AS41" i="27"/>
  <c r="AS41" i="33" s="1"/>
  <c r="AS41" i="36" s="1"/>
  <c r="AT41" i="25"/>
  <c r="AS28" i="27"/>
  <c r="AT28" i="25"/>
  <c r="AS34" i="27"/>
  <c r="AS34" i="33" s="1"/>
  <c r="AS34" i="36" s="1"/>
  <c r="AT34" i="25"/>
  <c r="AS59" i="27"/>
  <c r="AS59" i="33" s="1"/>
  <c r="AS59" i="36" s="1"/>
  <c r="AT59" i="25"/>
  <c r="AS33" i="27"/>
  <c r="AS33" i="33" s="1"/>
  <c r="AS33" i="36" s="1"/>
  <c r="AT33" i="25"/>
  <c r="AS36" i="27"/>
  <c r="AS36" i="33" s="1"/>
  <c r="AS36" i="36" s="1"/>
  <c r="AT36" i="25"/>
  <c r="AS37" i="27"/>
  <c r="AS37" i="33" s="1"/>
  <c r="AS37" i="36" s="1"/>
  <c r="AT37" i="25"/>
  <c r="AS50" i="27"/>
  <c r="AS50" i="33" s="1"/>
  <c r="AS50" i="36" s="1"/>
  <c r="AT50" i="25"/>
  <c r="AS55" i="27"/>
  <c r="AS55" i="33" s="1"/>
  <c r="AS55" i="36" s="1"/>
  <c r="AT55" i="25"/>
  <c r="AS52" i="27"/>
  <c r="AS52" i="33" s="1"/>
  <c r="AS52" i="36" s="1"/>
  <c r="AT52" i="25"/>
  <c r="AS45" i="27"/>
  <c r="AS45" i="33" s="1"/>
  <c r="AS45" i="36" s="1"/>
  <c r="AT45" i="25"/>
  <c r="AS23" i="27"/>
  <c r="AS23" i="33" s="1"/>
  <c r="AS23" i="36" s="1"/>
  <c r="AT23" i="25"/>
  <c r="AS73" i="27"/>
  <c r="AS73" i="33" s="1"/>
  <c r="AS73" i="36" s="1"/>
  <c r="AT73" i="25"/>
  <c r="AS24" i="27"/>
  <c r="AS24" i="33" s="1"/>
  <c r="AS24" i="36" s="1"/>
  <c r="AT24" i="25"/>
  <c r="AS39" i="27"/>
  <c r="AS39" i="33" s="1"/>
  <c r="AS39" i="36" s="1"/>
  <c r="AT39" i="25"/>
  <c r="AS47" i="27"/>
  <c r="AS47" i="33" s="1"/>
  <c r="AS47" i="36" s="1"/>
  <c r="AT47" i="25"/>
  <c r="AS22" i="27"/>
  <c r="AS22" i="33" s="1"/>
  <c r="AS22" i="36" s="1"/>
  <c r="AT22" i="25"/>
  <c r="AS35" i="27"/>
  <c r="AS35" i="33" s="1"/>
  <c r="AS35" i="36" s="1"/>
  <c r="AT35" i="25"/>
  <c r="AW97" i="31"/>
  <c r="AX97" s="1"/>
  <c r="AR13" i="38"/>
  <c r="AR105" i="26"/>
  <c r="AR18" i="28"/>
  <c r="AR18" i="32"/>
  <c r="AN6" i="40"/>
  <c r="AN39" s="1"/>
  <c r="AN40" s="1"/>
  <c r="AN42" s="1"/>
  <c r="AN27" i="38"/>
  <c r="AN12" i="40" s="1"/>
  <c r="AN28" i="38"/>
  <c r="AN36"/>
  <c r="AT29" i="41"/>
  <c r="AS28"/>
  <c r="AS27" s="1"/>
  <c r="AS33" s="1"/>
  <c r="AY82" i="31"/>
  <c r="AY95"/>
  <c r="AW81"/>
  <c r="AX81" s="1"/>
  <c r="AR56" i="28"/>
  <c r="AR56" i="32"/>
  <c r="AR56" i="34" s="1"/>
  <c r="AR41" i="28"/>
  <c r="AR41" i="32"/>
  <c r="AR41" i="34" s="1"/>
  <c r="AR58" i="28"/>
  <c r="AR58" i="32"/>
  <c r="AR58" i="34" s="1"/>
  <c r="AR70" i="28"/>
  <c r="AR70" i="32"/>
  <c r="AR70" i="34" s="1"/>
  <c r="AR53" i="28"/>
  <c r="AR53" i="32"/>
  <c r="AR49" i="28"/>
  <c r="AR49" i="32"/>
  <c r="AR49" i="34" s="1"/>
  <c r="AR77" i="28"/>
  <c r="AR77" i="32"/>
  <c r="AR77" i="34" s="1"/>
  <c r="AR92" i="28"/>
  <c r="AR92" i="32"/>
  <c r="AR92" i="34" s="1"/>
  <c r="AR79" i="28"/>
  <c r="AR79" i="32"/>
  <c r="AR79" i="35" s="1"/>
  <c r="AR98" i="28"/>
  <c r="AR98" i="32"/>
  <c r="AR86" i="33"/>
  <c r="AR86" i="34" s="1"/>
  <c r="AR102" i="33"/>
  <c r="AR102" i="36" s="1"/>
  <c r="AR89" i="33"/>
  <c r="AR89" i="36" s="1"/>
  <c r="AR64" i="28"/>
  <c r="AR64" i="32"/>
  <c r="AR64" i="34" s="1"/>
  <c r="AR54" i="28"/>
  <c r="AR54" i="32"/>
  <c r="AR54" i="34" s="1"/>
  <c r="AR57" i="28"/>
  <c r="AR57" i="32"/>
  <c r="AR25" i="28"/>
  <c r="AR25" i="32"/>
  <c r="AR25" i="35" s="1"/>
  <c r="AR48" i="28"/>
  <c r="AR48" i="32"/>
  <c r="AR48" i="34" s="1"/>
  <c r="AR82" i="33"/>
  <c r="AR82" i="36" s="1"/>
  <c r="AR98" i="33"/>
  <c r="AR98" i="36" s="1"/>
  <c r="AR85" i="33"/>
  <c r="AR85" i="36" s="1"/>
  <c r="AR101" i="33"/>
  <c r="AR101" i="34" s="1"/>
  <c r="AR83" i="33"/>
  <c r="AR99"/>
  <c r="AR99" i="36"/>
  <c r="AR84" i="33"/>
  <c r="AR84" i="36" s="1"/>
  <c r="AR100" i="33"/>
  <c r="AR100" i="36" s="1"/>
  <c r="AR94" i="33"/>
  <c r="AR94" i="36" s="1"/>
  <c r="AR81" i="33"/>
  <c r="AR81" i="36" s="1"/>
  <c r="AR81" i="37" s="1"/>
  <c r="AR97" i="33"/>
  <c r="AR97" i="36" s="1"/>
  <c r="AR79" i="33"/>
  <c r="AR79" i="36" s="1"/>
  <c r="AR87" i="33"/>
  <c r="AR87" i="34" s="1"/>
  <c r="AR103" i="33"/>
  <c r="AR103" i="36" s="1"/>
  <c r="AR88" i="33"/>
  <c r="AR88" i="36" s="1"/>
  <c r="AR23" i="28"/>
  <c r="AR23" i="32"/>
  <c r="AR23" i="34" s="1"/>
  <c r="AR47" i="28"/>
  <c r="AR47" i="32"/>
  <c r="AR47" i="34" s="1"/>
  <c r="AR55" i="28"/>
  <c r="AR55" i="32"/>
  <c r="AR55" i="34" s="1"/>
  <c r="AR26" i="28"/>
  <c r="AR26" i="32"/>
  <c r="AR26" i="34" s="1"/>
  <c r="AR59" i="28"/>
  <c r="AR59" i="32"/>
  <c r="AR59" i="34" s="1"/>
  <c r="AR33" i="28"/>
  <c r="AR33" i="32"/>
  <c r="AR33" i="34" s="1"/>
  <c r="AR63" i="28"/>
  <c r="AR63" i="32"/>
  <c r="AR63" i="34" s="1"/>
  <c r="AR43" i="28"/>
  <c r="AR43" i="32"/>
  <c r="AR43" i="34" s="1"/>
  <c r="AR84" i="28"/>
  <c r="AR84" i="32"/>
  <c r="AR97" i="28"/>
  <c r="AR97" i="32"/>
  <c r="AR97" i="35" s="1"/>
  <c r="AR76" i="28"/>
  <c r="AR76" i="32"/>
  <c r="AR100" i="28"/>
  <c r="AR100" i="32"/>
  <c r="AR85" i="28"/>
  <c r="AR85" i="32"/>
  <c r="AR99" i="28"/>
  <c r="AR99" i="32"/>
  <c r="AR99" i="34" s="1"/>
  <c r="AR78" i="28"/>
  <c r="AR78" i="32"/>
  <c r="AR68" i="28"/>
  <c r="AR68" i="32"/>
  <c r="AR68" i="34" s="1"/>
  <c r="AR36" i="28"/>
  <c r="AR36" i="32"/>
  <c r="AR36" i="34" s="1"/>
  <c r="AR40" i="28"/>
  <c r="AR40" i="32"/>
  <c r="AR40" i="34" s="1"/>
  <c r="AR50" i="28"/>
  <c r="AR50" i="32"/>
  <c r="AR50" i="34" s="1"/>
  <c r="AR34" i="28"/>
  <c r="AR34" i="32"/>
  <c r="AR34" i="34" s="1"/>
  <c r="AR29" i="28"/>
  <c r="AR29" i="32"/>
  <c r="AR29" i="34" s="1"/>
  <c r="AR32" i="28"/>
  <c r="AR32" i="32"/>
  <c r="AR32" i="34" s="1"/>
  <c r="AR30" i="28"/>
  <c r="AR30" i="32"/>
  <c r="AR30" i="34" s="1"/>
  <c r="AR73" i="28"/>
  <c r="AR73" i="32"/>
  <c r="AR73" i="34" s="1"/>
  <c r="AR28" i="28"/>
  <c r="AR28" i="32"/>
  <c r="AR69" i="28"/>
  <c r="AR69" i="32"/>
  <c r="AR69" i="34" s="1"/>
  <c r="AR24" i="28"/>
  <c r="AR24" i="32"/>
  <c r="AR24" i="34" s="1"/>
  <c r="AR27" i="28"/>
  <c r="AR27" i="32"/>
  <c r="AR27" i="34" s="1"/>
  <c r="AR67" i="28"/>
  <c r="AR67" i="32"/>
  <c r="AR46" i="28"/>
  <c r="AR46" i="32"/>
  <c r="AR46" i="34" s="1"/>
  <c r="AR89" i="28"/>
  <c r="AR89" i="32"/>
  <c r="AR89" i="34" s="1"/>
  <c r="AR91" i="28"/>
  <c r="AR91" i="32"/>
  <c r="AX84" i="31"/>
  <c r="AX100"/>
  <c r="AY76"/>
  <c r="AR39" i="28"/>
  <c r="AR39" i="32"/>
  <c r="AR39" i="34" s="1"/>
  <c r="AP16" i="38"/>
  <c r="AP37" s="1"/>
  <c r="AP105" i="35"/>
  <c r="AR44" i="28"/>
  <c r="AR44" i="32"/>
  <c r="AR44" i="34" s="1"/>
  <c r="AR31" i="28"/>
  <c r="AR31" i="32"/>
  <c r="AR31" i="34" s="1"/>
  <c r="AR88" i="28"/>
  <c r="AR88" i="32"/>
  <c r="AR88" i="35" s="1"/>
  <c r="AR90" i="28"/>
  <c r="AR90" i="32"/>
  <c r="AR90" i="34" s="1"/>
  <c r="AU95" i="30"/>
  <c r="AU103"/>
  <c r="AR25" i="33"/>
  <c r="AR22" i="28"/>
  <c r="AR22" i="32"/>
  <c r="AR22" i="34" s="1"/>
  <c r="AP230" i="44"/>
  <c r="AQ20" i="38"/>
  <c r="AQ41" s="1"/>
  <c r="AQ105" i="33"/>
  <c r="AQ32" i="38"/>
  <c r="AQ23"/>
  <c r="AQ35" s="1"/>
  <c r="AQ108" i="33"/>
  <c r="AQ107"/>
  <c r="AM12" i="45"/>
  <c r="AY61" i="30"/>
  <c r="AY44"/>
  <c r="AY31"/>
  <c r="AY18"/>
  <c r="AY54"/>
  <c r="AY42"/>
  <c r="AY45"/>
  <c r="AY28"/>
  <c r="AY55"/>
  <c r="AY59"/>
  <c r="AY32"/>
  <c r="AY33"/>
  <c r="AY62"/>
  <c r="AY71"/>
  <c r="AY56"/>
  <c r="AY41"/>
  <c r="AY29"/>
  <c r="AY63"/>
  <c r="AY46"/>
  <c r="AY21"/>
  <c r="AY30"/>
  <c r="AY43"/>
  <c r="AY65"/>
  <c r="AY69"/>
  <c r="AY53"/>
  <c r="AY38"/>
  <c r="AY72"/>
  <c r="AY68" i="31"/>
  <c r="AY59"/>
  <c r="AY53"/>
  <c r="AY33"/>
  <c r="AY31"/>
  <c r="AY58"/>
  <c r="AY46"/>
  <c r="AY18"/>
  <c r="AY29"/>
  <c r="AY26"/>
  <c r="AY52"/>
  <c r="AY25"/>
  <c r="AY50"/>
  <c r="AY47"/>
  <c r="AY72"/>
  <c r="AY44"/>
  <c r="AY49"/>
  <c r="AY48"/>
  <c r="AY28"/>
  <c r="AY24"/>
  <c r="AY54"/>
  <c r="AY41"/>
  <c r="AY55"/>
  <c r="AY27"/>
  <c r="AY21"/>
  <c r="AY35"/>
  <c r="AY70"/>
  <c r="AY57"/>
  <c r="AY73"/>
  <c r="AR93" i="28"/>
  <c r="AR93" i="32"/>
  <c r="AR93" i="35" s="1"/>
  <c r="AR102" i="28"/>
  <c r="AR102" i="32"/>
  <c r="AR94" i="28"/>
  <c r="AR94" i="32"/>
  <c r="AR94" i="34" s="1"/>
  <c r="AR83" i="28"/>
  <c r="AR83" i="32"/>
  <c r="AR83" i="35" s="1"/>
  <c r="AR95" i="28"/>
  <c r="AR95" i="35"/>
  <c r="AR74" i="28"/>
  <c r="AR74" i="32"/>
  <c r="AR74" i="34" s="1"/>
  <c r="AR96" i="28"/>
  <c r="AR96" i="32"/>
  <c r="AQ18" i="34"/>
  <c r="AQ19" i="38"/>
  <c r="AQ40" s="1"/>
  <c r="AQ105" i="32"/>
  <c r="AQ105" i="28"/>
  <c r="AQ12" i="38"/>
  <c r="AQ48" s="1"/>
  <c r="AY34" i="31"/>
  <c r="AY43"/>
  <c r="AY69"/>
  <c r="AY23"/>
  <c r="AY65"/>
  <c r="AY32"/>
  <c r="AY30"/>
  <c r="AY67"/>
  <c r="AY66"/>
  <c r="AY36"/>
  <c r="AY56"/>
  <c r="AY64"/>
  <c r="AG29" i="45"/>
  <c r="AG30"/>
  <c r="AR61" i="28"/>
  <c r="AR61" i="32"/>
  <c r="AR61" i="34" s="1"/>
  <c r="AR65" i="28"/>
  <c r="AR65" i="32"/>
  <c r="AR65" i="34" s="1"/>
  <c r="AR35" i="28"/>
  <c r="AR35" i="32"/>
  <c r="AR35" i="34" s="1"/>
  <c r="AR60" i="28"/>
  <c r="AR60" i="32"/>
  <c r="AR60" i="34" s="1"/>
  <c r="AR42" i="28"/>
  <c r="AR42" i="32"/>
  <c r="AR42" i="34" s="1"/>
  <c r="AR38" i="28"/>
  <c r="AR38" i="32"/>
  <c r="AR38" i="34" s="1"/>
  <c r="AR51" i="28"/>
  <c r="AR51" i="32"/>
  <c r="AR51" i="34" s="1"/>
  <c r="AR66" i="28"/>
  <c r="AR66" i="32"/>
  <c r="AR66" i="34" s="1"/>
  <c r="AR45" i="28"/>
  <c r="AR45" i="32"/>
  <c r="AR45" i="34" s="1"/>
  <c r="AR52" i="28"/>
  <c r="AR52" i="32"/>
  <c r="AR52" i="34" s="1"/>
  <c r="AR37" i="28"/>
  <c r="AR37" i="32"/>
  <c r="AR37" i="34" s="1"/>
  <c r="AQ86" i="37"/>
  <c r="AQ82"/>
  <c r="AQ98"/>
  <c r="AQ94"/>
  <c r="AQ79"/>
  <c r="AQ87"/>
  <c r="AQ103"/>
  <c r="AQ100" i="34"/>
  <c r="AQ39" i="35"/>
  <c r="AQ39" i="37" s="1"/>
  <c r="AQ31" i="35"/>
  <c r="AQ31" i="37" s="1"/>
  <c r="AR80" i="34"/>
  <c r="AQ94"/>
  <c r="AQ95" i="35"/>
  <c r="AQ95" i="37" s="1"/>
  <c r="AQ21"/>
  <c r="AQ96"/>
  <c r="AQ93"/>
  <c r="AQ91"/>
  <c r="AQ76"/>
  <c r="AQ92"/>
  <c r="AQ87" i="34"/>
  <c r="AQ28" i="37"/>
  <c r="AR81" i="28"/>
  <c r="AP18" i="37"/>
  <c r="AL13" i="40"/>
  <c r="AN225" i="44" l="1"/>
  <c r="AN226" s="1"/>
  <c r="AN10" i="52"/>
  <c r="AN19" s="1"/>
  <c r="AR94" i="35"/>
  <c r="AR79" i="37"/>
  <c r="AG150" i="44"/>
  <c r="G76" i="43" s="1"/>
  <c r="AG150" i="50"/>
  <c r="AG190" s="1"/>
  <c r="AG191" s="1"/>
  <c r="AR45" i="35"/>
  <c r="AR45" i="37" s="1"/>
  <c r="AR73" i="35"/>
  <c r="AR73" i="37" s="1"/>
  <c r="AO233" i="48"/>
  <c r="AG171" i="44"/>
  <c r="AO233" i="50"/>
  <c r="AQ51" i="44"/>
  <c r="AQ215" s="1"/>
  <c r="AQ51" i="50"/>
  <c r="AQ215" s="1"/>
  <c r="AQ221" s="1"/>
  <c r="AQ51" i="48"/>
  <c r="AQ215" s="1"/>
  <c r="AQ221" s="1"/>
  <c r="AQ50" i="44"/>
  <c r="AQ50" i="50"/>
  <c r="AQ50" i="48"/>
  <c r="AQ54" i="44"/>
  <c r="AQ54" i="50"/>
  <c r="AQ54" i="48"/>
  <c r="AQ44" i="44"/>
  <c r="AQ214" s="1"/>
  <c r="AQ44" i="50"/>
  <c r="AQ214" s="1"/>
  <c r="AQ44" i="48"/>
  <c r="AQ214" s="1"/>
  <c r="AQ43" i="44"/>
  <c r="AQ43" i="50"/>
  <c r="AQ43" i="48"/>
  <c r="AQ52" i="44"/>
  <c r="AQ52" i="50"/>
  <c r="AQ52" i="48"/>
  <c r="AQ45" i="44"/>
  <c r="AQ45" i="50"/>
  <c r="AQ45" i="48"/>
  <c r="AU29" i="51"/>
  <c r="AT28"/>
  <c r="AT27" s="1"/>
  <c r="AT33" s="1"/>
  <c r="AP213" i="50"/>
  <c r="AP220"/>
  <c r="AP219" s="1"/>
  <c r="AP230" i="48"/>
  <c r="AP237"/>
  <c r="AP236" s="1"/>
  <c r="AR89" i="35"/>
  <c r="AR89" i="37" s="1"/>
  <c r="AR101" i="36"/>
  <c r="AR77" i="35"/>
  <c r="AR77" i="37" s="1"/>
  <c r="AR80"/>
  <c r="AQ55" i="44"/>
  <c r="AQ232" s="1"/>
  <c r="AQ55" i="50"/>
  <c r="AQ232" s="1"/>
  <c r="AQ238" s="1"/>
  <c r="AQ55" i="48"/>
  <c r="AQ232" s="1"/>
  <c r="AQ238" s="1"/>
  <c r="AQ53" i="44"/>
  <c r="AQ53" i="50"/>
  <c r="AQ53" i="48"/>
  <c r="AQ48" i="44"/>
  <c r="AQ231" s="1"/>
  <c r="AQ48" i="50"/>
  <c r="AQ231" s="1"/>
  <c r="AQ48" i="48"/>
  <c r="AQ231" s="1"/>
  <c r="AQ47" i="44"/>
  <c r="AQ47" i="50"/>
  <c r="AQ47" i="48"/>
  <c r="AQ46" i="44"/>
  <c r="AQ46" i="50"/>
  <c r="AQ46" i="48"/>
  <c r="AT36" i="49"/>
  <c r="AU37"/>
  <c r="AO216" i="50"/>
  <c r="AO224"/>
  <c r="AO225" s="1"/>
  <c r="AO226" s="1"/>
  <c r="AO192" i="45" s="1"/>
  <c r="AU29" i="49"/>
  <c r="AT28"/>
  <c r="AT27" s="1"/>
  <c r="AT33" s="1"/>
  <c r="AP213" i="48"/>
  <c r="AP220"/>
  <c r="AP219" s="1"/>
  <c r="AT36" i="51"/>
  <c r="AU37"/>
  <c r="AO216" i="48"/>
  <c r="AO224"/>
  <c r="AO225" s="1"/>
  <c r="AO226" s="1"/>
  <c r="AO123" i="45" s="1"/>
  <c r="AP230" i="50"/>
  <c r="AP237"/>
  <c r="AP236" s="1"/>
  <c r="AG168" i="45"/>
  <c r="AG67" i="48"/>
  <c r="AG70" s="1"/>
  <c r="AG169" i="45"/>
  <c r="AG239" i="48"/>
  <c r="AG242" s="1"/>
  <c r="AG168"/>
  <c r="AG171" s="1"/>
  <c r="AG147"/>
  <c r="AG128"/>
  <c r="AG131" s="1"/>
  <c r="AG109"/>
  <c r="AG112" s="1"/>
  <c r="AG86"/>
  <c r="AG89" s="1"/>
  <c r="AG91" s="1"/>
  <c r="AG74" i="50"/>
  <c r="AG195" i="45" s="1"/>
  <c r="AG186"/>
  <c r="AG92" i="50"/>
  <c r="AG95" s="1"/>
  <c r="AG93"/>
  <c r="AG94"/>
  <c r="AG189" i="45"/>
  <c r="AG135" i="50"/>
  <c r="AG198" i="45" s="1"/>
  <c r="AG175" i="50"/>
  <c r="AG172"/>
  <c r="AG176" s="1"/>
  <c r="AG174"/>
  <c r="AG173"/>
  <c r="AG20" i="49"/>
  <c r="AH20" i="51"/>
  <c r="AG71" i="44"/>
  <c r="AG4" i="52" s="1"/>
  <c r="AG13" s="1"/>
  <c r="AG43" i="45"/>
  <c r="AI5" i="51"/>
  <c r="AI7"/>
  <c r="AI9"/>
  <c r="AI11"/>
  <c r="AI15"/>
  <c r="AI17"/>
  <c r="AI6"/>
  <c r="AI8"/>
  <c r="AI10"/>
  <c r="AI14"/>
  <c r="AI16"/>
  <c r="AI210" i="50"/>
  <c r="AI200" i="45" s="1"/>
  <c r="AI227" i="50"/>
  <c r="AI201" i="45" s="1"/>
  <c r="AH239" i="50"/>
  <c r="AH242" s="1"/>
  <c r="AH243" s="1"/>
  <c r="AH244" s="1"/>
  <c r="AH245" s="1"/>
  <c r="AH168"/>
  <c r="AH171" s="1"/>
  <c r="AH147"/>
  <c r="AH128"/>
  <c r="AH131" s="1"/>
  <c r="AH132" s="1"/>
  <c r="AH133" s="1"/>
  <c r="AH134" s="1"/>
  <c r="AH109"/>
  <c r="AH112" s="1"/>
  <c r="AH113" s="1"/>
  <c r="AH114" s="1"/>
  <c r="AH115" s="1"/>
  <c r="AH86"/>
  <c r="AH89" s="1"/>
  <c r="AH91" s="1"/>
  <c r="AH67"/>
  <c r="AH70" s="1"/>
  <c r="AH71" s="1"/>
  <c r="AH72" s="1"/>
  <c r="AH73" s="1"/>
  <c r="AH237" i="45"/>
  <c r="AH238"/>
  <c r="AG141"/>
  <c r="AG140"/>
  <c r="AG149"/>
  <c r="AG150"/>
  <c r="AG116" i="50"/>
  <c r="AG197" i="45" s="1"/>
  <c r="AG188"/>
  <c r="AG151" i="50"/>
  <c r="AG152"/>
  <c r="AG153"/>
  <c r="AG246"/>
  <c r="AG202" i="45" s="1"/>
  <c r="AG193"/>
  <c r="AH218"/>
  <c r="AH219"/>
  <c r="AH209"/>
  <c r="AH210"/>
  <c r="AN29" i="40"/>
  <c r="AN32" s="1"/>
  <c r="AN45"/>
  <c r="AN48" s="1"/>
  <c r="AI38"/>
  <c r="AJ36"/>
  <c r="AI49"/>
  <c r="AO29"/>
  <c r="AO32" s="1"/>
  <c r="AO45"/>
  <c r="AO48" s="1"/>
  <c r="AO23"/>
  <c r="AO39"/>
  <c r="AO40" s="1"/>
  <c r="AO42" s="1"/>
  <c r="AG33"/>
  <c r="AH20"/>
  <c r="AN7"/>
  <c r="AN9" s="1"/>
  <c r="AN23"/>
  <c r="AN24" s="1"/>
  <c r="AN26" s="1"/>
  <c r="G77" i="43"/>
  <c r="AG151" i="44"/>
  <c r="AG154" s="1"/>
  <c r="AG152"/>
  <c r="AG153"/>
  <c r="G25" i="43"/>
  <c r="G24"/>
  <c r="AG93" i="44"/>
  <c r="AG92"/>
  <c r="AG94"/>
  <c r="AH239"/>
  <c r="AH242" s="1"/>
  <c r="AH109"/>
  <c r="AH112" s="1"/>
  <c r="AH86"/>
  <c r="AH89" s="1"/>
  <c r="AH91" s="1"/>
  <c r="AH67"/>
  <c r="AH70" s="1"/>
  <c r="AH168"/>
  <c r="AH171" s="1"/>
  <c r="AH147"/>
  <c r="AH128"/>
  <c r="AH131" s="1"/>
  <c r="AQ221"/>
  <c r="AQ77" i="45" s="1"/>
  <c r="AQ238" i="44"/>
  <c r="AQ78" i="45" s="1"/>
  <c r="AR61" i="35"/>
  <c r="AR61" i="37" s="1"/>
  <c r="AR22" i="35"/>
  <c r="AR22" i="37" s="1"/>
  <c r="AR68" i="35"/>
  <c r="AR68" i="37" s="1"/>
  <c r="AR63" i="35"/>
  <c r="AR63" i="37" s="1"/>
  <c r="AR71" i="35"/>
  <c r="AR71" i="37" s="1"/>
  <c r="AP33" i="38"/>
  <c r="AP51"/>
  <c r="AP39"/>
  <c r="AP50"/>
  <c r="AR42" i="35"/>
  <c r="AR42" i="37" s="1"/>
  <c r="AR27" i="35"/>
  <c r="AR27" i="37" s="1"/>
  <c r="AR34" i="35"/>
  <c r="AR34" i="37" s="1"/>
  <c r="AR55" i="35"/>
  <c r="AR55" i="37" s="1"/>
  <c r="AR64" i="35"/>
  <c r="AR64" i="37" s="1"/>
  <c r="AR70" i="35"/>
  <c r="AR70" i="37" s="1"/>
  <c r="AR20" i="35"/>
  <c r="AR20" i="37" s="1"/>
  <c r="AR37" i="35"/>
  <c r="AR37" i="37" s="1"/>
  <c r="AR51" i="35"/>
  <c r="AR51" i="37" s="1"/>
  <c r="AR35" i="35"/>
  <c r="AR35" i="37" s="1"/>
  <c r="AR44" i="35"/>
  <c r="AR44" i="37" s="1"/>
  <c r="AR69" i="35"/>
  <c r="AR69" i="37" s="1"/>
  <c r="AR32" i="35"/>
  <c r="AR32" i="37" s="1"/>
  <c r="AR40" i="35"/>
  <c r="AR40" i="37" s="1"/>
  <c r="AR59" i="35"/>
  <c r="AR59" i="37" s="1"/>
  <c r="AR23" i="35"/>
  <c r="AR23" i="37" s="1"/>
  <c r="AR41" i="35"/>
  <c r="AR41" i="37" s="1"/>
  <c r="AR93"/>
  <c r="AP15" i="38"/>
  <c r="AP49" s="1"/>
  <c r="AP105" i="37"/>
  <c r="AQ30" i="38"/>
  <c r="AQ21"/>
  <c r="AQ18"/>
  <c r="AQ105" i="34"/>
  <c r="AP236" i="44"/>
  <c r="AP233" s="1"/>
  <c r="AP69" i="45"/>
  <c r="AR110" i="33"/>
  <c r="AR109"/>
  <c r="AY100" i="31"/>
  <c r="AY84"/>
  <c r="AR28" i="34"/>
  <c r="AR112" i="32"/>
  <c r="AR111"/>
  <c r="AR78" i="35"/>
  <c r="AR78" i="37" s="1"/>
  <c r="AR78" i="34"/>
  <c r="AR84" i="35"/>
  <c r="AR84" i="37" s="1"/>
  <c r="AR84" i="34"/>
  <c r="AR57" i="35"/>
  <c r="AR57" i="37" s="1"/>
  <c r="AR57" i="34"/>
  <c r="AY81" i="31"/>
  <c r="AU29" i="41"/>
  <c r="AT28"/>
  <c r="AT27" s="1"/>
  <c r="AT33" s="1"/>
  <c r="AR12" i="38"/>
  <c r="AR48" s="1"/>
  <c r="AR105" i="28"/>
  <c r="AR22" i="38"/>
  <c r="AR34" s="1"/>
  <c r="AR31"/>
  <c r="AY97" i="31"/>
  <c r="AS28" i="33"/>
  <c r="AS28" i="36" s="1"/>
  <c r="AS20" i="28"/>
  <c r="AS20" i="32"/>
  <c r="AS20" i="34" s="1"/>
  <c r="AS21" i="33"/>
  <c r="AS21" i="36" s="1"/>
  <c r="AS14" i="38"/>
  <c r="AS105" i="27"/>
  <c r="AS18" i="33"/>
  <c r="AS18" i="36" s="1"/>
  <c r="AU82" i="24"/>
  <c r="AT82" i="26"/>
  <c r="AU103" i="24"/>
  <c r="AT103" i="26"/>
  <c r="AU87" i="24"/>
  <c r="AT87" i="26"/>
  <c r="AU75" i="24"/>
  <c r="AT75" i="26"/>
  <c r="AU80" i="24"/>
  <c r="AT80" i="26"/>
  <c r="AU101" i="24"/>
  <c r="AT101" i="26"/>
  <c r="AU86" i="24"/>
  <c r="AT86" i="26"/>
  <c r="AW83" i="30"/>
  <c r="AW93"/>
  <c r="AW96"/>
  <c r="AX96" s="1"/>
  <c r="AX97"/>
  <c r="AW102"/>
  <c r="AX102" s="1"/>
  <c r="AT62" i="26"/>
  <c r="AU62" i="24"/>
  <c r="AT71" i="26"/>
  <c r="AU71" i="24"/>
  <c r="AT95" i="27"/>
  <c r="AU95" i="25"/>
  <c r="AT92" i="27"/>
  <c r="AU92" i="25"/>
  <c r="AT76" i="27"/>
  <c r="AU76" i="25"/>
  <c r="AT91" i="27"/>
  <c r="AU91" i="25"/>
  <c r="AT75" i="27"/>
  <c r="AU75" i="25"/>
  <c r="AT93" i="27"/>
  <c r="AU93" i="25"/>
  <c r="AT77" i="27"/>
  <c r="AU77" i="25"/>
  <c r="AT90" i="27"/>
  <c r="AU90" i="25"/>
  <c r="AT74" i="27"/>
  <c r="AU74" i="25"/>
  <c r="AT96" i="27"/>
  <c r="AU96" i="25"/>
  <c r="AT80" i="27"/>
  <c r="AU80" i="25"/>
  <c r="AS37" i="28"/>
  <c r="AS37" i="32"/>
  <c r="AS37" i="34" s="1"/>
  <c r="AS52" i="28"/>
  <c r="AS52" i="32"/>
  <c r="AS52" i="34" s="1"/>
  <c r="AS45" i="28"/>
  <c r="AS45" i="32"/>
  <c r="AS45" i="34" s="1"/>
  <c r="AS66" i="28"/>
  <c r="AS66" i="32"/>
  <c r="AS66" i="34" s="1"/>
  <c r="AS51" i="28"/>
  <c r="AS51" i="32"/>
  <c r="AS51" i="34" s="1"/>
  <c r="AS38" i="28"/>
  <c r="AS38" i="32"/>
  <c r="AS42" i="28"/>
  <c r="AS42" i="32"/>
  <c r="AS42" i="34" s="1"/>
  <c r="AS60" i="28"/>
  <c r="AS60" i="32"/>
  <c r="AS60" i="34" s="1"/>
  <c r="AS35" i="28"/>
  <c r="AS35" i="32"/>
  <c r="AS35" i="34" s="1"/>
  <c r="AS65" i="28"/>
  <c r="AS65" i="32"/>
  <c r="AS65" i="34" s="1"/>
  <c r="AS61" i="28"/>
  <c r="AS61" i="32"/>
  <c r="AS61" i="34" s="1"/>
  <c r="AG55" i="45"/>
  <c r="AG132" i="44"/>
  <c r="AG54" i="45"/>
  <c r="AG113" i="44"/>
  <c r="AU96" i="24"/>
  <c r="AT96" i="26"/>
  <c r="AU74" i="24"/>
  <c r="AT74" i="26"/>
  <c r="AU95" i="24"/>
  <c r="AT95" i="26"/>
  <c r="AU83" i="24"/>
  <c r="AT83" i="26"/>
  <c r="AU94" i="24"/>
  <c r="AT94" i="26"/>
  <c r="AU102" i="24"/>
  <c r="AT102" i="26"/>
  <c r="AU93" i="24"/>
  <c r="AT93" i="26"/>
  <c r="AU81" i="24"/>
  <c r="AT81" i="26"/>
  <c r="AT22"/>
  <c r="AU22" i="24"/>
  <c r="AT25" i="27"/>
  <c r="AU25" i="25"/>
  <c r="AT70" i="27"/>
  <c r="AT70" i="33" s="1"/>
  <c r="AT70" i="36" s="1"/>
  <c r="AU70" i="25"/>
  <c r="AT46" i="27"/>
  <c r="AT46" i="33" s="1"/>
  <c r="AT46" i="36" s="1"/>
  <c r="AU46" i="25"/>
  <c r="AT57" i="27"/>
  <c r="AT57" i="33" s="1"/>
  <c r="AT57" i="36" s="1"/>
  <c r="AU57" i="25"/>
  <c r="AT69" i="27"/>
  <c r="AT69" i="33" s="1"/>
  <c r="AT69" i="36" s="1"/>
  <c r="AU69" i="25"/>
  <c r="AT29" i="27"/>
  <c r="AT29" i="33" s="1"/>
  <c r="AT29" i="36" s="1"/>
  <c r="AU29" i="25"/>
  <c r="AT58" i="27"/>
  <c r="AT58" i="33" s="1"/>
  <c r="AT58" i="36" s="1"/>
  <c r="AU58" i="25"/>
  <c r="AU43" i="38"/>
  <c r="AV42"/>
  <c r="AT90" i="26"/>
  <c r="AU90" i="24"/>
  <c r="AT88" i="26"/>
  <c r="AU88" i="24"/>
  <c r="AT31" i="26"/>
  <c r="AU31" i="24"/>
  <c r="AT44" i="26"/>
  <c r="AU44" i="24"/>
  <c r="AT39" i="26"/>
  <c r="AU39" i="24"/>
  <c r="AT91" i="26"/>
  <c r="AU91" i="24"/>
  <c r="AT89" i="26"/>
  <c r="AU89" i="24"/>
  <c r="AT46" i="26"/>
  <c r="AU46" i="24"/>
  <c r="AT67" i="26"/>
  <c r="AU67" i="24"/>
  <c r="AT27" i="26"/>
  <c r="AU27" i="24"/>
  <c r="AT24" i="26"/>
  <c r="AU24" i="24"/>
  <c r="AT69" i="26"/>
  <c r="AU69" i="24"/>
  <c r="AT28" i="26"/>
  <c r="AU28" i="24"/>
  <c r="AT73" i="26"/>
  <c r="AU73" i="24"/>
  <c r="AT30" i="26"/>
  <c r="AU30" i="24"/>
  <c r="AT32" i="26"/>
  <c r="AU32" i="24"/>
  <c r="AT29" i="26"/>
  <c r="AU29" i="24"/>
  <c r="AT34" i="26"/>
  <c r="AU34" i="24"/>
  <c r="AT50" i="26"/>
  <c r="AU50" i="24"/>
  <c r="AT40" i="26"/>
  <c r="AU40" i="24"/>
  <c r="AT36" i="26"/>
  <c r="AU36" i="24"/>
  <c r="AT68" i="26"/>
  <c r="AU68" i="24"/>
  <c r="AT78" i="26"/>
  <c r="AU78" i="24"/>
  <c r="AT99" i="26"/>
  <c r="AU99" i="24"/>
  <c r="AT85" i="26"/>
  <c r="AU85" i="24"/>
  <c r="AT100" i="26"/>
  <c r="AU100" i="24"/>
  <c r="AT76" i="26"/>
  <c r="AU76" i="24"/>
  <c r="AT97" i="26"/>
  <c r="AU97" i="24"/>
  <c r="AT84" i="26"/>
  <c r="AU84" i="24"/>
  <c r="AT43" i="26"/>
  <c r="AU43" i="24"/>
  <c r="AT63" i="26"/>
  <c r="AU63" i="24"/>
  <c r="AT33" i="26"/>
  <c r="AU33" i="24"/>
  <c r="AT59" i="26"/>
  <c r="AU59" i="24"/>
  <c r="AT26" i="26"/>
  <c r="AU26" i="24"/>
  <c r="AT55" i="26"/>
  <c r="AU55" i="24"/>
  <c r="AT47" i="26"/>
  <c r="AU47" i="24"/>
  <c r="AT23" i="26"/>
  <c r="AU23" i="24"/>
  <c r="AT88" i="27"/>
  <c r="AU88" i="25"/>
  <c r="AT103" i="27"/>
  <c r="AU103" i="25"/>
  <c r="AT87" i="27"/>
  <c r="AU87" i="25"/>
  <c r="AT79" i="27"/>
  <c r="AU79" i="25"/>
  <c r="AT97" i="27"/>
  <c r="AU97" i="25"/>
  <c r="AT81" i="27"/>
  <c r="AU81" i="25"/>
  <c r="AT94" i="27"/>
  <c r="AU94" i="25"/>
  <c r="AT78" i="27"/>
  <c r="AT78" i="33" s="1"/>
  <c r="AT78" i="36" s="1"/>
  <c r="AU78" i="25"/>
  <c r="AT100" i="27"/>
  <c r="AU100" i="25"/>
  <c r="AT84" i="27"/>
  <c r="AU84" i="25"/>
  <c r="AT99" i="27"/>
  <c r="AU99" i="25"/>
  <c r="AT83" i="27"/>
  <c r="AU83" i="25"/>
  <c r="AT101" i="27"/>
  <c r="AU101" i="25"/>
  <c r="AT85" i="27"/>
  <c r="AU85" i="25"/>
  <c r="AT98" i="27"/>
  <c r="AU98" i="25"/>
  <c r="AT82" i="27"/>
  <c r="AU82" i="25"/>
  <c r="AT48" i="26"/>
  <c r="AU48" i="24"/>
  <c r="AT25" i="26"/>
  <c r="AU25" i="24"/>
  <c r="AT57" i="26"/>
  <c r="AU57" i="24"/>
  <c r="AT54" i="26"/>
  <c r="AU54" i="24"/>
  <c r="AT64" i="26"/>
  <c r="AU64" i="24"/>
  <c r="AT72" i="27"/>
  <c r="AT72" i="33" s="1"/>
  <c r="AT72" i="36" s="1"/>
  <c r="AU72" i="25"/>
  <c r="AT89" i="27"/>
  <c r="AU89" i="25"/>
  <c r="AT102" i="27"/>
  <c r="AU102" i="25"/>
  <c r="AT86" i="27"/>
  <c r="AU86" i="25"/>
  <c r="AT98" i="26"/>
  <c r="AU98" i="24"/>
  <c r="AT79" i="26"/>
  <c r="AU79" i="24"/>
  <c r="AT92" i="26"/>
  <c r="AU92" i="24"/>
  <c r="AT77" i="26"/>
  <c r="AU77" i="24"/>
  <c r="AT49" i="26"/>
  <c r="AU49" i="24"/>
  <c r="AT53" i="26"/>
  <c r="AU53" i="24"/>
  <c r="AT70" i="26"/>
  <c r="AU70" i="24"/>
  <c r="AT58" i="26"/>
  <c r="AU58" i="24"/>
  <c r="AT41" i="26"/>
  <c r="AU41" i="24"/>
  <c r="AT56" i="26"/>
  <c r="AU56" i="24"/>
  <c r="AQ213" i="44"/>
  <c r="AQ220"/>
  <c r="AY91" i="31"/>
  <c r="AY103"/>
  <c r="AS18" i="28"/>
  <c r="AS13" i="38"/>
  <c r="AS105" i="26"/>
  <c r="AS18" i="32"/>
  <c r="AR108" i="33"/>
  <c r="AR107"/>
  <c r="AR20" i="38"/>
  <c r="AR41" s="1"/>
  <c r="AR105" i="33"/>
  <c r="AR32" i="38"/>
  <c r="AR23"/>
  <c r="AR35" s="1"/>
  <c r="AW86" i="31"/>
  <c r="AX86" s="1"/>
  <c r="AW101" i="30"/>
  <c r="AY82"/>
  <c r="AU72" i="24"/>
  <c r="AT72" i="26"/>
  <c r="AV80" i="30"/>
  <c r="AV81"/>
  <c r="AY91"/>
  <c r="AY79"/>
  <c r="AY94"/>
  <c r="AW87"/>
  <c r="AQ230" i="44"/>
  <c r="AQ237"/>
  <c r="AS19" i="28"/>
  <c r="AS19" i="32"/>
  <c r="AS19" i="34" s="1"/>
  <c r="AS21" i="28"/>
  <c r="AS21" i="32"/>
  <c r="AS21" i="35" s="1"/>
  <c r="AS21" i="37" s="1"/>
  <c r="AH58" i="45"/>
  <c r="AH57"/>
  <c r="AR95" i="37"/>
  <c r="AR94"/>
  <c r="AR88"/>
  <c r="AR97"/>
  <c r="AR83" i="34"/>
  <c r="AR101" i="37"/>
  <c r="AR98" i="34"/>
  <c r="AR72" i="35"/>
  <c r="AR72" i="37" s="1"/>
  <c r="AR81" i="34"/>
  <c r="AO7" i="40"/>
  <c r="AO9" s="1"/>
  <c r="AR82" i="34"/>
  <c r="AR62" i="35"/>
  <c r="AR62" i="37" s="1"/>
  <c r="AQ16" i="38"/>
  <c r="AQ37" s="1"/>
  <c r="AR102" i="35"/>
  <c r="AR102" i="37" s="1"/>
  <c r="AR102" i="34"/>
  <c r="AR96" i="35"/>
  <c r="AR96" i="37" s="1"/>
  <c r="AR96" i="34"/>
  <c r="AV103" i="30"/>
  <c r="AV95"/>
  <c r="AR91" i="35"/>
  <c r="AR91" i="37" s="1"/>
  <c r="AR91" i="34"/>
  <c r="AR67" i="35"/>
  <c r="AR67" i="37" s="1"/>
  <c r="AR67" i="34"/>
  <c r="AR85" i="35"/>
  <c r="AR85" i="37" s="1"/>
  <c r="AR85" i="34"/>
  <c r="AR100" i="35"/>
  <c r="AR100" i="37" s="1"/>
  <c r="AR100" i="34"/>
  <c r="AR76" i="35"/>
  <c r="AR76" i="37" s="1"/>
  <c r="AR76" i="34"/>
  <c r="AR109" i="32"/>
  <c r="AR25" i="34"/>
  <c r="AR110" i="32"/>
  <c r="AR53" i="35"/>
  <c r="AR53" i="37" s="1"/>
  <c r="AR53" i="34"/>
  <c r="AR18" i="35"/>
  <c r="AR19" i="38"/>
  <c r="AR40" s="1"/>
  <c r="AR105" i="32"/>
  <c r="AR18" i="34"/>
  <c r="AT35" i="27"/>
  <c r="AT35" i="33" s="1"/>
  <c r="AT35" i="36" s="1"/>
  <c r="AU35" i="25"/>
  <c r="AT22" i="27"/>
  <c r="AT22" i="33" s="1"/>
  <c r="AT22" i="36" s="1"/>
  <c r="AU22" i="25"/>
  <c r="AT47" i="27"/>
  <c r="AT47" i="33" s="1"/>
  <c r="AT47" i="36" s="1"/>
  <c r="AU47" i="25"/>
  <c r="AT39" i="27"/>
  <c r="AT39" i="33" s="1"/>
  <c r="AT39" i="36" s="1"/>
  <c r="AU39" i="25"/>
  <c r="AT24" i="27"/>
  <c r="AT24" i="33" s="1"/>
  <c r="AT24" i="36" s="1"/>
  <c r="AU24" i="25"/>
  <c r="AT73" i="27"/>
  <c r="AT73" i="33" s="1"/>
  <c r="AT73" i="36" s="1"/>
  <c r="AU73" i="25"/>
  <c r="AT23" i="27"/>
  <c r="AT23" i="33" s="1"/>
  <c r="AT23" i="36" s="1"/>
  <c r="AU23" i="25"/>
  <c r="AT45" i="27"/>
  <c r="AT45" i="33" s="1"/>
  <c r="AT45" i="36" s="1"/>
  <c r="AU45" i="25"/>
  <c r="AT52" i="27"/>
  <c r="AT52" i="33" s="1"/>
  <c r="AT52" i="36" s="1"/>
  <c r="AU52" i="25"/>
  <c r="AT55" i="27"/>
  <c r="AT55" i="33" s="1"/>
  <c r="AT55" i="36" s="1"/>
  <c r="AU55" i="25"/>
  <c r="AT50" i="27"/>
  <c r="AT50" i="33" s="1"/>
  <c r="AT50" i="36" s="1"/>
  <c r="AU50" i="25"/>
  <c r="AT37" i="27"/>
  <c r="AT37" i="33" s="1"/>
  <c r="AT37" i="36" s="1"/>
  <c r="AU37" i="25"/>
  <c r="AT36" i="27"/>
  <c r="AT36" i="33" s="1"/>
  <c r="AT36" i="36" s="1"/>
  <c r="AU36" i="25"/>
  <c r="AT33" i="27"/>
  <c r="AT33" i="33" s="1"/>
  <c r="AT33" i="36" s="1"/>
  <c r="AU33" i="25"/>
  <c r="AT59" i="27"/>
  <c r="AT59" i="33" s="1"/>
  <c r="AT59" i="36" s="1"/>
  <c r="AU59" i="25"/>
  <c r="AT34" i="27"/>
  <c r="AT34" i="33" s="1"/>
  <c r="AT34" i="36" s="1"/>
  <c r="AU34" i="25"/>
  <c r="AT28" i="27"/>
  <c r="AU28" i="25"/>
  <c r="AT41" i="27"/>
  <c r="AT41" i="33" s="1"/>
  <c r="AT41" i="36" s="1"/>
  <c r="AU41" i="25"/>
  <c r="AT71" i="27"/>
  <c r="AT71" i="33" s="1"/>
  <c r="AT71" i="36" s="1"/>
  <c r="AU71" i="25"/>
  <c r="AT63" i="27"/>
  <c r="AT63" i="33" s="1"/>
  <c r="AT63" i="36" s="1"/>
  <c r="AU63" i="25"/>
  <c r="AT20" i="26"/>
  <c r="AU20" i="24"/>
  <c r="AT26" i="27"/>
  <c r="AT26" i="33" s="1"/>
  <c r="AT26" i="36" s="1"/>
  <c r="AU26" i="25"/>
  <c r="AT60" i="27"/>
  <c r="AT60" i="33" s="1"/>
  <c r="AT60" i="36" s="1"/>
  <c r="AU60" i="25"/>
  <c r="AT42" i="27"/>
  <c r="AT42" i="33" s="1"/>
  <c r="AT42" i="36" s="1"/>
  <c r="AU42" i="25"/>
  <c r="AT21" i="27"/>
  <c r="AU21" i="25"/>
  <c r="AT40" i="27"/>
  <c r="AT40" i="33" s="1"/>
  <c r="AT40" i="36" s="1"/>
  <c r="AU40" i="25"/>
  <c r="AT27" i="27"/>
  <c r="AT27" i="33" s="1"/>
  <c r="AT27" i="36" s="1"/>
  <c r="AU27" i="25"/>
  <c r="AT54" i="27"/>
  <c r="AT54" i="33" s="1"/>
  <c r="AT54" i="36" s="1"/>
  <c r="AU54" i="25"/>
  <c r="AT53" i="27"/>
  <c r="AT53" i="33" s="1"/>
  <c r="AT53" i="36" s="1"/>
  <c r="AU53" i="25"/>
  <c r="AT31" i="27"/>
  <c r="AT31" i="33" s="1"/>
  <c r="AT31" i="36" s="1"/>
  <c r="AU31" i="25"/>
  <c r="AT44" i="27"/>
  <c r="AT44" i="33" s="1"/>
  <c r="AT44" i="36" s="1"/>
  <c r="AU44" i="25"/>
  <c r="AT38" i="27"/>
  <c r="AT38" i="33" s="1"/>
  <c r="AT38" i="36" s="1"/>
  <c r="AU38" i="25"/>
  <c r="AT49" i="27"/>
  <c r="AT49" i="33" s="1"/>
  <c r="AT49" i="36" s="1"/>
  <c r="AU49" i="25"/>
  <c r="AT64" i="27"/>
  <c r="AT64" i="33" s="1"/>
  <c r="AT64" i="36" s="1"/>
  <c r="AU64" i="25"/>
  <c r="AT56" i="27"/>
  <c r="AT56" i="33" s="1"/>
  <c r="AT56" i="36" s="1"/>
  <c r="AU56" i="25"/>
  <c r="AT65" i="27"/>
  <c r="AT65" i="33" s="1"/>
  <c r="AT65" i="36" s="1"/>
  <c r="AU65" i="25"/>
  <c r="AT30" i="27"/>
  <c r="AT30" i="33" s="1"/>
  <c r="AT30" i="36" s="1"/>
  <c r="AU30" i="25"/>
  <c r="AT32" i="27"/>
  <c r="AT32" i="33" s="1"/>
  <c r="AT32" i="36" s="1"/>
  <c r="AU32" i="25"/>
  <c r="AT68" i="27"/>
  <c r="AT68" i="33" s="1"/>
  <c r="AT68" i="36" s="1"/>
  <c r="AU68" i="25"/>
  <c r="AT20" i="27"/>
  <c r="AT20" i="33" s="1"/>
  <c r="AT20" i="36" s="1"/>
  <c r="AU20" i="25"/>
  <c r="AT62" i="27"/>
  <c r="AT62" i="33" s="1"/>
  <c r="AT62" i="36" s="1"/>
  <c r="AU62" i="25"/>
  <c r="AT19" i="27"/>
  <c r="AT19" i="33" s="1"/>
  <c r="AT19" i="36" s="1"/>
  <c r="AU19" i="25"/>
  <c r="AT67" i="27"/>
  <c r="AT67" i="33" s="1"/>
  <c r="AT67" i="36" s="1"/>
  <c r="AU67" i="25"/>
  <c r="AT61" i="27"/>
  <c r="AT61" i="33" s="1"/>
  <c r="AT61" i="36" s="1"/>
  <c r="AU61" i="25"/>
  <c r="AT66" i="27"/>
  <c r="AT66" i="33" s="1"/>
  <c r="AT66" i="36" s="1"/>
  <c r="AU66" i="25"/>
  <c r="AT48" i="27"/>
  <c r="AT48" i="33" s="1"/>
  <c r="AT48" i="36" s="1"/>
  <c r="AU48" i="25"/>
  <c r="AU51"/>
  <c r="AT51" i="27"/>
  <c r="AT51" i="33" s="1"/>
  <c r="AT51" i="36" s="1"/>
  <c r="AT18" i="27"/>
  <c r="AU18" i="25"/>
  <c r="AS82" i="32"/>
  <c r="AS82" i="28"/>
  <c r="AS82" i="35"/>
  <c r="AS103" i="32"/>
  <c r="AS103" i="35"/>
  <c r="AS103" i="28"/>
  <c r="AS87"/>
  <c r="AS87" i="32"/>
  <c r="AS75" i="28"/>
  <c r="AS75" i="32"/>
  <c r="AS80"/>
  <c r="AS80" i="35" s="1"/>
  <c r="AS80" i="28"/>
  <c r="AS101"/>
  <c r="AS101" i="32"/>
  <c r="AS86" i="28"/>
  <c r="AS86" i="32"/>
  <c r="AY88" i="30"/>
  <c r="AY89"/>
  <c r="AX86"/>
  <c r="AO224" i="44"/>
  <c r="AO216"/>
  <c r="AV75" i="30"/>
  <c r="AU37" i="41"/>
  <c r="AT36"/>
  <c r="AS62" i="28"/>
  <c r="AS62" i="32"/>
  <c r="AS62" i="34" s="1"/>
  <c r="AS71" i="28"/>
  <c r="AS71" i="32"/>
  <c r="AS71" i="34" s="1"/>
  <c r="AS95" i="33"/>
  <c r="AS95" i="36" s="1"/>
  <c r="AS92" i="33"/>
  <c r="AS92" i="36"/>
  <c r="AS76" i="33"/>
  <c r="AS76" i="36"/>
  <c r="AS91" i="33"/>
  <c r="AS91" i="36"/>
  <c r="AS75" i="33"/>
  <c r="AS75" i="36" s="1"/>
  <c r="AS93" i="33"/>
  <c r="AS93" i="36" s="1"/>
  <c r="AS77" i="33"/>
  <c r="AS77" i="36" s="1"/>
  <c r="AS90" i="33"/>
  <c r="AS90" i="36" s="1"/>
  <c r="AS96" i="33"/>
  <c r="AS96" i="36" s="1"/>
  <c r="AS80" i="33"/>
  <c r="AS80" i="36" s="1"/>
  <c r="AR108" i="32"/>
  <c r="AR107"/>
  <c r="AR21" i="34"/>
  <c r="AT37" i="26"/>
  <c r="AU37" i="24"/>
  <c r="AT52" i="26"/>
  <c r="AU52" i="24"/>
  <c r="AT45" i="26"/>
  <c r="AU45" i="24"/>
  <c r="AT66" i="26"/>
  <c r="AU66" i="24"/>
  <c r="AT51" i="26"/>
  <c r="AU51" i="24"/>
  <c r="AT38" i="26"/>
  <c r="AU38" i="24"/>
  <c r="AT42" i="26"/>
  <c r="AU42" i="24"/>
  <c r="AT60" i="26"/>
  <c r="AU60" i="24"/>
  <c r="AT35" i="26"/>
  <c r="AU35" i="24"/>
  <c r="AT65" i="26"/>
  <c r="AU65" i="24"/>
  <c r="AT61" i="26"/>
  <c r="AU61" i="24"/>
  <c r="AN12" i="45"/>
  <c r="AG52"/>
  <c r="AG72" i="44"/>
  <c r="AG73" s="1"/>
  <c r="AG53" i="45"/>
  <c r="AG59"/>
  <c r="AG243" i="44"/>
  <c r="AS96" i="28"/>
  <c r="AS96" i="32"/>
  <c r="AS96" i="35" s="1"/>
  <c r="AS74" i="28"/>
  <c r="AS74" i="32"/>
  <c r="AS74" i="34" s="1"/>
  <c r="AS95" i="32"/>
  <c r="AS95" i="28"/>
  <c r="AS83"/>
  <c r="AS83" i="32"/>
  <c r="AS94"/>
  <c r="AS94" i="35" s="1"/>
  <c r="AS94" i="28"/>
  <c r="AS102" i="32"/>
  <c r="AS102" i="35"/>
  <c r="AS102" i="28"/>
  <c r="AS93"/>
  <c r="AS93" i="32"/>
  <c r="AS81"/>
  <c r="AS81" i="28"/>
  <c r="AS81" i="35"/>
  <c r="BP2" i="21"/>
  <c r="BO2" i="11"/>
  <c r="BO2" i="9"/>
  <c r="AY88" i="31"/>
  <c r="AS22" i="28"/>
  <c r="AS22" i="32"/>
  <c r="AS22" i="34" s="1"/>
  <c r="AS25" i="33"/>
  <c r="AS25" i="36" s="1"/>
  <c r="AW96" i="31"/>
  <c r="AX96" s="1"/>
  <c r="AS90" i="32"/>
  <c r="AS90" i="35"/>
  <c r="AS90" i="28"/>
  <c r="AS88" i="32"/>
  <c r="AS88" i="35" s="1"/>
  <c r="AS88" i="28"/>
  <c r="AS31"/>
  <c r="AS31" i="32"/>
  <c r="AS31" i="34" s="1"/>
  <c r="AS44" i="28"/>
  <c r="AS44" i="32"/>
  <c r="AS44" i="34" s="1"/>
  <c r="AS39" i="28"/>
  <c r="AS39" i="32"/>
  <c r="AS39" i="34" s="1"/>
  <c r="AS91" i="32"/>
  <c r="AS91" i="34" s="1"/>
  <c r="AS91" i="28"/>
  <c r="AS89" i="32"/>
  <c r="AS89" i="35" s="1"/>
  <c r="AS89" i="28"/>
  <c r="AS46"/>
  <c r="AS46" i="32"/>
  <c r="AS46" i="34" s="1"/>
  <c r="AS67" i="28"/>
  <c r="AS67" i="32"/>
  <c r="AS27" i="28"/>
  <c r="AS27" i="32"/>
  <c r="AS27" i="34" s="1"/>
  <c r="AS24" i="28"/>
  <c r="AS24" i="32"/>
  <c r="AS24" i="34" s="1"/>
  <c r="AS69" i="28"/>
  <c r="AS69" i="32"/>
  <c r="AS28" i="28"/>
  <c r="AS28" i="32"/>
  <c r="AS28" i="35" s="1"/>
  <c r="AS73" i="28"/>
  <c r="AS73" i="32"/>
  <c r="AS73" i="34" s="1"/>
  <c r="AS30" i="28"/>
  <c r="AS30" i="32"/>
  <c r="AS30" i="34" s="1"/>
  <c r="AS32" i="28"/>
  <c r="AS32" i="32"/>
  <c r="AS32" i="34" s="1"/>
  <c r="AS29" i="28"/>
  <c r="AS29" i="32"/>
  <c r="AS29" i="34" s="1"/>
  <c r="AS34" i="28"/>
  <c r="AS34" i="32"/>
  <c r="AS34" i="34" s="1"/>
  <c r="AS50" i="28"/>
  <c r="AS50" i="32"/>
  <c r="AS50" i="34" s="1"/>
  <c r="AS40" i="28"/>
  <c r="AS40" i="32"/>
  <c r="AS40" i="34" s="1"/>
  <c r="AS36" i="28"/>
  <c r="AS36" i="32"/>
  <c r="AS36" i="34" s="1"/>
  <c r="AS68" i="28"/>
  <c r="AS68" i="32"/>
  <c r="AS68" i="34" s="1"/>
  <c r="AS78" i="32"/>
  <c r="AS78" i="35" s="1"/>
  <c r="AS78" i="28"/>
  <c r="AS99" i="32"/>
  <c r="AS99" i="35" s="1"/>
  <c r="AS99" i="28"/>
  <c r="AS85" i="32"/>
  <c r="AS85" i="35" s="1"/>
  <c r="AS85" i="28"/>
  <c r="AS100" i="32"/>
  <c r="AS100" i="35" s="1"/>
  <c r="AS100" i="28"/>
  <c r="AS76" i="32"/>
  <c r="AS76" i="34" s="1"/>
  <c r="AS76" i="28"/>
  <c r="AS97" i="32"/>
  <c r="AS97" i="35" s="1"/>
  <c r="AS97" i="28"/>
  <c r="AS84" i="32"/>
  <c r="AS84" i="35"/>
  <c r="AS84" i="28"/>
  <c r="AS43"/>
  <c r="AS43" i="32"/>
  <c r="AS63" i="28"/>
  <c r="AS63" i="32"/>
  <c r="AS63" i="34" s="1"/>
  <c r="AS33" i="28"/>
  <c r="AS33" i="32"/>
  <c r="AS59" i="28"/>
  <c r="AS59" i="32"/>
  <c r="AS26" i="28"/>
  <c r="AS26" i="32"/>
  <c r="AS26" i="34" s="1"/>
  <c r="AS55" i="28"/>
  <c r="AS55" i="32"/>
  <c r="AS55" i="34" s="1"/>
  <c r="AS47" i="28"/>
  <c r="AS47" i="32"/>
  <c r="AS47" i="34" s="1"/>
  <c r="AS23" i="28"/>
  <c r="AS23" i="32"/>
  <c r="AS23" i="34" s="1"/>
  <c r="AS88" i="33"/>
  <c r="AS88" i="34" s="1"/>
  <c r="AS103" i="33"/>
  <c r="AS103" i="36" s="1"/>
  <c r="AS103" i="37" s="1"/>
  <c r="AS87" i="33"/>
  <c r="AS87" i="36" s="1"/>
  <c r="AS79" i="33"/>
  <c r="AS79" i="36" s="1"/>
  <c r="AS97" i="33"/>
  <c r="AS97" i="36" s="1"/>
  <c r="AS81" i="33"/>
  <c r="AS81" i="36" s="1"/>
  <c r="AS94" i="33"/>
  <c r="AS94" i="36" s="1"/>
  <c r="AS94" i="37" s="1"/>
  <c r="AS78" i="33"/>
  <c r="AS78" i="36"/>
  <c r="AS100" i="33"/>
  <c r="AS100" i="36"/>
  <c r="AS84" i="33"/>
  <c r="AS84" i="36"/>
  <c r="AS84" i="37" s="1"/>
  <c r="AS99" i="33"/>
  <c r="AS83"/>
  <c r="AS83" i="36" s="1"/>
  <c r="AS101" i="33"/>
  <c r="AS101" i="36"/>
  <c r="AS85" i="33"/>
  <c r="AS85" i="36"/>
  <c r="AS98" i="33"/>
  <c r="AS98" i="36" s="1"/>
  <c r="AS82" i="33"/>
  <c r="AS82" i="36" s="1"/>
  <c r="AS82" i="37" s="1"/>
  <c r="AS48" i="28"/>
  <c r="AS48" i="32"/>
  <c r="AS25" i="28"/>
  <c r="AS25" i="32"/>
  <c r="AS25" i="35" s="1"/>
  <c r="AS57" i="28"/>
  <c r="AS57" i="32"/>
  <c r="AS54" i="28"/>
  <c r="AS54" i="32"/>
  <c r="AS54" i="34" s="1"/>
  <c r="AS64" i="28"/>
  <c r="AS64" i="32"/>
  <c r="AS64" i="34" s="1"/>
  <c r="AS89" i="33"/>
  <c r="AS89" i="36" s="1"/>
  <c r="AS102"/>
  <c r="AS102" i="37" s="1"/>
  <c r="AS102" i="33"/>
  <c r="AS86"/>
  <c r="AS86" i="36" s="1"/>
  <c r="AS98" i="32"/>
  <c r="AS98" i="34" s="1"/>
  <c r="AS98" i="28"/>
  <c r="AS79" i="32"/>
  <c r="AS79" i="34" s="1"/>
  <c r="AS79" i="35"/>
  <c r="AS79" i="28"/>
  <c r="AS92" i="32"/>
  <c r="AS92" i="34" s="1"/>
  <c r="AS92" i="28"/>
  <c r="AS77" i="32"/>
  <c r="AS77" i="34" s="1"/>
  <c r="AS77" i="28"/>
  <c r="AS49"/>
  <c r="AS49" i="32"/>
  <c r="AS49" i="34" s="1"/>
  <c r="AS53" i="28"/>
  <c r="AS53" i="32"/>
  <c r="AS70" i="28"/>
  <c r="AS70" i="32"/>
  <c r="AS70" i="34" s="1"/>
  <c r="AS58" i="28"/>
  <c r="AS58" i="32"/>
  <c r="AS58" i="34" s="1"/>
  <c r="AS41" i="28"/>
  <c r="AS41" i="32"/>
  <c r="AS41" i="34" s="1"/>
  <c r="AS56" i="28"/>
  <c r="AS56" i="32"/>
  <c r="AS56" i="34" s="1"/>
  <c r="AX74" i="30"/>
  <c r="AT18" i="26"/>
  <c r="AU18" i="24"/>
  <c r="AR111" i="33"/>
  <c r="AR112"/>
  <c r="AP219" i="44"/>
  <c r="AP68" i="45"/>
  <c r="AS72" i="28"/>
  <c r="AS72" i="32"/>
  <c r="AS72" i="34" s="1"/>
  <c r="AT19" i="26"/>
  <c r="AU19" i="24"/>
  <c r="AT21" i="26"/>
  <c r="AU21" i="24"/>
  <c r="AT43" i="27"/>
  <c r="AT43" i="33" s="1"/>
  <c r="AT43" i="36" s="1"/>
  <c r="AU43" i="25"/>
  <c r="AH30" i="45"/>
  <c r="AH29"/>
  <c r="AH39"/>
  <c r="AH38"/>
  <c r="AI210" i="44"/>
  <c r="AI20" i="45" s="1"/>
  <c r="AJ3" i="40"/>
  <c r="AI227" i="44"/>
  <c r="AI21" i="45" s="1"/>
  <c r="AI5" i="41"/>
  <c r="AI15"/>
  <c r="AI10"/>
  <c r="AI7"/>
  <c r="AI12"/>
  <c r="AI8"/>
  <c r="AI16"/>
  <c r="AI16" i="40"/>
  <c r="AI13" i="41"/>
  <c r="AI5" i="40"/>
  <c r="AI14" i="41"/>
  <c r="AI11"/>
  <c r="AI6"/>
  <c r="AI17"/>
  <c r="AI9"/>
  <c r="AQ105" i="37"/>
  <c r="AQ15" i="38"/>
  <c r="AQ49" s="1"/>
  <c r="AR52" i="35"/>
  <c r="AR52" i="37" s="1"/>
  <c r="AR66" i="35"/>
  <c r="AR66" i="37" s="1"/>
  <c r="AR38" i="35"/>
  <c r="AR38" i="37" s="1"/>
  <c r="AR60" i="35"/>
  <c r="AR60" i="37" s="1"/>
  <c r="AR65" i="35"/>
  <c r="AR65" i="37" s="1"/>
  <c r="AR74" i="35"/>
  <c r="AR25" i="36"/>
  <c r="AR25" i="37" s="1"/>
  <c r="AR90" i="35"/>
  <c r="AR90" i="37" s="1"/>
  <c r="AR88" i="34"/>
  <c r="AR31" i="35"/>
  <c r="AR31" i="37" s="1"/>
  <c r="AR39" i="35"/>
  <c r="AR39" i="37" s="1"/>
  <c r="AR46" i="35"/>
  <c r="AR46" i="37" s="1"/>
  <c r="AR24" i="35"/>
  <c r="AR24" i="37" s="1"/>
  <c r="AR28" i="35"/>
  <c r="AR28" i="37" s="1"/>
  <c r="AR30" i="35"/>
  <c r="AR30" i="37" s="1"/>
  <c r="AR29" i="35"/>
  <c r="AR29" i="37" s="1"/>
  <c r="AR50" i="35"/>
  <c r="AR50" i="37" s="1"/>
  <c r="AR36" i="35"/>
  <c r="AR36" i="37" s="1"/>
  <c r="AR99" i="35"/>
  <c r="AR99" i="37" s="1"/>
  <c r="AR97" i="34"/>
  <c r="AR43" i="35"/>
  <c r="AR43" i="37" s="1"/>
  <c r="AR33" i="35"/>
  <c r="AR33" i="37" s="1"/>
  <c r="AR26" i="35"/>
  <c r="AR26" i="37" s="1"/>
  <c r="AR47" i="35"/>
  <c r="AR47" i="37" s="1"/>
  <c r="AR87" i="36"/>
  <c r="AR87" i="37" s="1"/>
  <c r="AR83" i="36"/>
  <c r="AR83" i="37" s="1"/>
  <c r="AR48" i="35"/>
  <c r="AR48" i="37" s="1"/>
  <c r="AR54" i="35"/>
  <c r="AR54" i="37" s="1"/>
  <c r="AR86" i="36"/>
  <c r="AR86" i="37" s="1"/>
  <c r="AR98" i="35"/>
  <c r="AR98" i="37" s="1"/>
  <c r="AR79" i="34"/>
  <c r="AR92" i="35"/>
  <c r="AR92" i="37" s="1"/>
  <c r="AR49" i="35"/>
  <c r="AR49" i="37" s="1"/>
  <c r="AR58" i="35"/>
  <c r="AR58" i="37" s="1"/>
  <c r="AR56" i="35"/>
  <c r="AR56" i="37" s="1"/>
  <c r="AR19" i="35"/>
  <c r="AR19" i="37" s="1"/>
  <c r="AR103" i="34"/>
  <c r="AR21" i="36"/>
  <c r="AR21" i="37" s="1"/>
  <c r="AR18" i="36"/>
  <c r="AR82" i="35"/>
  <c r="AR82" i="37" s="1"/>
  <c r="AR103" i="35"/>
  <c r="AR103" i="37" s="1"/>
  <c r="AR75" i="35"/>
  <c r="AR75" i="37" s="1"/>
  <c r="AR93" i="34"/>
  <c r="AR74" i="37"/>
  <c r="AQ105" i="36"/>
  <c r="AQ105" i="35"/>
  <c r="AL14" i="40"/>
  <c r="AL15"/>
  <c r="AM13"/>
  <c r="AG244" i="44" l="1"/>
  <c r="AG245" s="1"/>
  <c r="AG11" i="52"/>
  <c r="AG20" s="1"/>
  <c r="AG114" i="44"/>
  <c r="AG115" s="1"/>
  <c r="AG8" i="45" s="1"/>
  <c r="AG6" i="52"/>
  <c r="AG15" s="1"/>
  <c r="AG133" i="44"/>
  <c r="AG134" s="1"/>
  <c r="AG9" i="45" s="1"/>
  <c r="AG7" i="52"/>
  <c r="AG16" s="1"/>
  <c r="AO225" i="44"/>
  <c r="AO226" s="1"/>
  <c r="AO10" i="52"/>
  <c r="AO19" s="1"/>
  <c r="AS99" i="34"/>
  <c r="AS81" i="37"/>
  <c r="AS90" i="34"/>
  <c r="AS95"/>
  <c r="AS85" i="37"/>
  <c r="AG190" i="44"/>
  <c r="AG191" s="1"/>
  <c r="AG47" i="45" s="1"/>
  <c r="AG56" s="1"/>
  <c r="AH150" i="44"/>
  <c r="AH190" s="1"/>
  <c r="AH191" s="1"/>
  <c r="AH47" i="45" s="1"/>
  <c r="AH56" s="1"/>
  <c r="AH150" i="50"/>
  <c r="AH190" s="1"/>
  <c r="AH191"/>
  <c r="AG150" i="48"/>
  <c r="AG190" s="1"/>
  <c r="AG191"/>
  <c r="AS30" i="35"/>
  <c r="AS30" i="37" s="1"/>
  <c r="AS19" i="35"/>
  <c r="AS19" i="37" s="1"/>
  <c r="AS65" i="35"/>
  <c r="AS65" i="37" s="1"/>
  <c r="AS62" i="35"/>
  <c r="AS62" i="37" s="1"/>
  <c r="AP233" i="50"/>
  <c r="AR55" i="44"/>
  <c r="AR232" s="1"/>
  <c r="AR55" i="50"/>
  <c r="AR232" s="1"/>
  <c r="AR238" s="1"/>
  <c r="AR55" i="48"/>
  <c r="AR232" s="1"/>
  <c r="AR238" s="1"/>
  <c r="AR44" i="44"/>
  <c r="AR214" s="1"/>
  <c r="AR44" i="50"/>
  <c r="AR214" s="1"/>
  <c r="AR44" i="48"/>
  <c r="AR214" s="1"/>
  <c r="AR46" i="44"/>
  <c r="AR46" i="50"/>
  <c r="AR46" i="48"/>
  <c r="AR45" i="44"/>
  <c r="AR45" i="50"/>
  <c r="AR45" i="48"/>
  <c r="AR50" i="44"/>
  <c r="AR50" i="50"/>
  <c r="AR50" i="48"/>
  <c r="AR48" i="44"/>
  <c r="AR231" s="1"/>
  <c r="AR237" s="1"/>
  <c r="AR48" i="50"/>
  <c r="AR231" s="1"/>
  <c r="AR48" i="48"/>
  <c r="AR231" s="1"/>
  <c r="AR52" i="44"/>
  <c r="AR52" i="50"/>
  <c r="AR52" i="48"/>
  <c r="AU28" i="49"/>
  <c r="AU27" s="1"/>
  <c r="AU33" s="1"/>
  <c r="AV29"/>
  <c r="AQ230" i="50"/>
  <c r="AQ237"/>
  <c r="AQ236" s="1"/>
  <c r="AP216"/>
  <c r="AP224"/>
  <c r="AP225" s="1"/>
  <c r="AP226" s="1"/>
  <c r="AP192" i="45" s="1"/>
  <c r="AQ213" i="50"/>
  <c r="AQ220"/>
  <c r="AQ219" s="1"/>
  <c r="AS77" i="35"/>
  <c r="AS77" i="37" s="1"/>
  <c r="AS89"/>
  <c r="AS79"/>
  <c r="AS76" i="35"/>
  <c r="AS95"/>
  <c r="AS96" i="34"/>
  <c r="AS90" i="37"/>
  <c r="AP233" i="48"/>
  <c r="AR54" i="44"/>
  <c r="AR54" i="50"/>
  <c r="AR54" i="48"/>
  <c r="AR43" i="44"/>
  <c r="AR43" i="50"/>
  <c r="AR43" i="48"/>
  <c r="AR51" i="44"/>
  <c r="AR215" s="1"/>
  <c r="AR221" s="1"/>
  <c r="AR77" i="45" s="1"/>
  <c r="AR51" i="50"/>
  <c r="AR215" s="1"/>
  <c r="AR221" s="1"/>
  <c r="AR51" i="48"/>
  <c r="AR215" s="1"/>
  <c r="AR221" s="1"/>
  <c r="AR47" i="44"/>
  <c r="AR47" i="50"/>
  <c r="AR47" i="48"/>
  <c r="AR53" i="44"/>
  <c r="AR53" i="50"/>
  <c r="AR53" i="48"/>
  <c r="AV37" i="51"/>
  <c r="AU36"/>
  <c r="AP216" i="48"/>
  <c r="AP224"/>
  <c r="AP225" s="1"/>
  <c r="AP226" s="1"/>
  <c r="AP123" i="45" s="1"/>
  <c r="AU36" i="49"/>
  <c r="AV37"/>
  <c r="AQ230" i="48"/>
  <c r="AQ237"/>
  <c r="AQ236" s="1"/>
  <c r="AU28" i="51"/>
  <c r="AU27" s="1"/>
  <c r="AU33" s="1"/>
  <c r="AV29"/>
  <c r="AQ213" i="48"/>
  <c r="AQ220"/>
  <c r="AQ219" s="1"/>
  <c r="AS78" i="37"/>
  <c r="AS80"/>
  <c r="AS95"/>
  <c r="AG74" i="44"/>
  <c r="AG15" i="45" s="1"/>
  <c r="AG6"/>
  <c r="AH33" i="40"/>
  <c r="AH17" i="49"/>
  <c r="AH6"/>
  <c r="AH9"/>
  <c r="AH16"/>
  <c r="AH7"/>
  <c r="AH15"/>
  <c r="AH5"/>
  <c r="AH11"/>
  <c r="AH14"/>
  <c r="AH227" i="48"/>
  <c r="AH132" i="45" s="1"/>
  <c r="AH210" i="48"/>
  <c r="AH131" i="45" s="1"/>
  <c r="AI239" i="50"/>
  <c r="AI242" s="1"/>
  <c r="AI243" s="1"/>
  <c r="AI244" s="1"/>
  <c r="AI245" s="1"/>
  <c r="AI147"/>
  <c r="AI128"/>
  <c r="AI131" s="1"/>
  <c r="AI132" s="1"/>
  <c r="AI133" s="1"/>
  <c r="AI134" s="1"/>
  <c r="AI109"/>
  <c r="AI112" s="1"/>
  <c r="AI113" s="1"/>
  <c r="AI114" s="1"/>
  <c r="AI115" s="1"/>
  <c r="AI86"/>
  <c r="AI89" s="1"/>
  <c r="AI91" s="1"/>
  <c r="AI67"/>
  <c r="AI70" s="1"/>
  <c r="AI71" s="1"/>
  <c r="AI72" s="1"/>
  <c r="AI73" s="1"/>
  <c r="AI168"/>
  <c r="AI171" s="1"/>
  <c r="AI237" i="45"/>
  <c r="AI238"/>
  <c r="AG206"/>
  <c r="AG215"/>
  <c r="AH74" i="50"/>
  <c r="AH195" i="45" s="1"/>
  <c r="AH186"/>
  <c r="AH188"/>
  <c r="AH116" i="50"/>
  <c r="AH197" i="45" s="1"/>
  <c r="AH152" i="50"/>
  <c r="AH151"/>
  <c r="AH154" s="1"/>
  <c r="AH153"/>
  <c r="AH193" i="45"/>
  <c r="AH246" i="50"/>
  <c r="AH202" i="45" s="1"/>
  <c r="AI218"/>
  <c r="AI219"/>
  <c r="AG216"/>
  <c r="AG207"/>
  <c r="AG204"/>
  <c r="AG213"/>
  <c r="AG224"/>
  <c r="AG233" s="1"/>
  <c r="AG155"/>
  <c r="AG164" s="1"/>
  <c r="AG92" i="48"/>
  <c r="AG95" s="1"/>
  <c r="AG93"/>
  <c r="AG94"/>
  <c r="AG226" i="45"/>
  <c r="AG235" s="1"/>
  <c r="AG157"/>
  <c r="AG166" s="1"/>
  <c r="AG132" i="48"/>
  <c r="AG133" s="1"/>
  <c r="AG134" s="1"/>
  <c r="AG246" i="44"/>
  <c r="AG22" i="45" s="1"/>
  <c r="AG13"/>
  <c r="AJ6" i="51"/>
  <c r="AJ8"/>
  <c r="AJ10"/>
  <c r="AJ14"/>
  <c r="AJ16"/>
  <c r="AJ5"/>
  <c r="AJ7"/>
  <c r="AJ9"/>
  <c r="AJ11"/>
  <c r="AJ15"/>
  <c r="AJ17"/>
  <c r="AJ227" i="50"/>
  <c r="AJ201" i="45" s="1"/>
  <c r="AJ210" i="50"/>
  <c r="AJ200" i="45" s="1"/>
  <c r="AG211"/>
  <c r="AG220"/>
  <c r="AG154" i="50"/>
  <c r="AG155" s="1"/>
  <c r="AH94"/>
  <c r="AH92"/>
  <c r="AH95" s="1"/>
  <c r="AH93"/>
  <c r="AH189" i="45"/>
  <c r="AH135" i="50"/>
  <c r="AH198" i="45" s="1"/>
  <c r="AH174" i="50"/>
  <c r="AH175"/>
  <c r="AH172"/>
  <c r="AH176" s="1"/>
  <c r="AH173"/>
  <c r="AI209" i="45"/>
  <c r="AI210"/>
  <c r="AG156"/>
  <c r="AG165" s="1"/>
  <c r="AG225"/>
  <c r="AG234" s="1"/>
  <c r="AG113" i="48"/>
  <c r="AG114" s="1"/>
  <c r="AG115" s="1"/>
  <c r="AG153"/>
  <c r="AG151"/>
  <c r="AG154" s="1"/>
  <c r="AG152"/>
  <c r="AG161" i="45"/>
  <c r="AG170" s="1"/>
  <c r="AG230"/>
  <c r="AG239" s="1"/>
  <c r="AG243" i="48"/>
  <c r="AG244" s="1"/>
  <c r="AG245" s="1"/>
  <c r="AG154" i="45"/>
  <c r="AG163" s="1"/>
  <c r="AG223"/>
  <c r="AG232" s="1"/>
  <c r="AG71" i="48"/>
  <c r="AG72" s="1"/>
  <c r="AG73" s="1"/>
  <c r="AI20" i="51"/>
  <c r="AG177" i="50"/>
  <c r="AG178" s="1"/>
  <c r="AG96"/>
  <c r="AI20" i="40"/>
  <c r="AI33" s="1"/>
  <c r="AK36"/>
  <c r="AJ38"/>
  <c r="AJ49"/>
  <c r="AO24"/>
  <c r="AO26" s="1"/>
  <c r="AH22"/>
  <c r="AI147" i="44"/>
  <c r="AI128"/>
  <c r="AI131" s="1"/>
  <c r="AI86"/>
  <c r="AI89" s="1"/>
  <c r="AI91" s="1"/>
  <c r="AI168"/>
  <c r="AI171" s="1"/>
  <c r="AI239"/>
  <c r="AI242" s="1"/>
  <c r="AI109"/>
  <c r="AI112" s="1"/>
  <c r="AI67"/>
  <c r="AI70" s="1"/>
  <c r="AH93"/>
  <c r="AH94"/>
  <c r="G80" i="43"/>
  <c r="G79"/>
  <c r="G81"/>
  <c r="AG175" i="44"/>
  <c r="AG174"/>
  <c r="AG173"/>
  <c r="AG172"/>
  <c r="AG176" s="1"/>
  <c r="AG95"/>
  <c r="AG96" s="1"/>
  <c r="AG155"/>
  <c r="AH153"/>
  <c r="AH152"/>
  <c r="AR238"/>
  <c r="AR78" i="45" s="1"/>
  <c r="AS64" i="35"/>
  <c r="AS64" i="37" s="1"/>
  <c r="AS26" i="35"/>
  <c r="AS26" i="37" s="1"/>
  <c r="AS37" i="35"/>
  <c r="AS37" i="37" s="1"/>
  <c r="AQ39" i="38"/>
  <c r="AQ50"/>
  <c r="AQ33"/>
  <c r="AQ51"/>
  <c r="AI20" i="41"/>
  <c r="AS72" i="35"/>
  <c r="AS72" i="37" s="1"/>
  <c r="AS41" i="35"/>
  <c r="AS41" i="37" s="1"/>
  <c r="AS50" i="35"/>
  <c r="AS50" i="37" s="1"/>
  <c r="AS27" i="35"/>
  <c r="AS27" i="37" s="1"/>
  <c r="AS39" i="35"/>
  <c r="AS39" i="37" s="1"/>
  <c r="AS51" i="35"/>
  <c r="AS51" i="37" s="1"/>
  <c r="AS70" i="35"/>
  <c r="AS70" i="37" s="1"/>
  <c r="AS47" i="35"/>
  <c r="AS47" i="37" s="1"/>
  <c r="AS36" i="35"/>
  <c r="AS36" i="37" s="1"/>
  <c r="AS29" i="35"/>
  <c r="AS29" i="37" s="1"/>
  <c r="AS31" i="35"/>
  <c r="AS31" i="37" s="1"/>
  <c r="AS60" i="35"/>
  <c r="AS60" i="37" s="1"/>
  <c r="AS45" i="35"/>
  <c r="AS45" i="37" s="1"/>
  <c r="AS17" i="38"/>
  <c r="AS38" s="1"/>
  <c r="AR17"/>
  <c r="AR38" s="1"/>
  <c r="AR105" i="36"/>
  <c r="AR18" i="37"/>
  <c r="AQ6" i="40"/>
  <c r="AQ27" i="38"/>
  <c r="AQ12" i="40" s="1"/>
  <c r="AQ36" i="38"/>
  <c r="AQ28"/>
  <c r="AI30" i="45"/>
  <c r="AI29"/>
  <c r="AI39"/>
  <c r="AI38"/>
  <c r="AK3" i="40"/>
  <c r="AH30" i="52" s="1"/>
  <c r="H17" i="53" s="1"/>
  <c r="AJ210" i="44"/>
  <c r="AJ20" i="45" s="1"/>
  <c r="AJ227" i="44"/>
  <c r="AJ21" i="45" s="1"/>
  <c r="AJ7" i="41"/>
  <c r="AJ5"/>
  <c r="AJ12"/>
  <c r="AJ11"/>
  <c r="AJ17"/>
  <c r="AJ14"/>
  <c r="AJ16" i="40"/>
  <c r="AJ5"/>
  <c r="AJ8" i="41"/>
  <c r="AJ16"/>
  <c r="AJ15"/>
  <c r="AJ10"/>
  <c r="AJ13"/>
  <c r="AJ9"/>
  <c r="AJ6"/>
  <c r="AU43" i="27"/>
  <c r="AV43" i="25"/>
  <c r="AU21" i="26"/>
  <c r="AV21" i="24"/>
  <c r="AU19" i="26"/>
  <c r="AV19" i="24"/>
  <c r="AP216" i="44"/>
  <c r="AP224"/>
  <c r="AT13" i="38"/>
  <c r="AT18" i="28"/>
  <c r="AT105" i="26"/>
  <c r="AT18" i="32"/>
  <c r="AY74" i="30"/>
  <c r="AS57" i="35"/>
  <c r="AS57" i="37" s="1"/>
  <c r="AS57" i="34"/>
  <c r="AS110" i="32"/>
  <c r="AS109"/>
  <c r="AS25" i="34"/>
  <c r="AS43" i="35"/>
  <c r="AS43" i="37" s="1"/>
  <c r="AS43" i="34"/>
  <c r="AS112" i="32"/>
  <c r="AS28" i="34"/>
  <c r="AS111" i="32"/>
  <c r="AY96" i="31"/>
  <c r="BQ2" i="21"/>
  <c r="BP2" i="9"/>
  <c r="BP2" i="11"/>
  <c r="AS93" i="35"/>
  <c r="AS93" i="34"/>
  <c r="AS83" i="35"/>
  <c r="AS83" i="37" s="1"/>
  <c r="AS83" i="34"/>
  <c r="AT61" i="28"/>
  <c r="AT61" i="32"/>
  <c r="AT61" i="34" s="1"/>
  <c r="AT65" i="28"/>
  <c r="AT65" i="32"/>
  <c r="AT65" i="34" s="1"/>
  <c r="AT35" i="28"/>
  <c r="AT35" i="32"/>
  <c r="AT35" i="34" s="1"/>
  <c r="AT60" i="28"/>
  <c r="AT60" i="32"/>
  <c r="AT60" i="34" s="1"/>
  <c r="AT42" i="28"/>
  <c r="AT42" i="35"/>
  <c r="AT42" i="37" s="1"/>
  <c r="AT42" i="32"/>
  <c r="AT42" i="34" s="1"/>
  <c r="AT38" i="28"/>
  <c r="AT38" i="32"/>
  <c r="AT38" i="34" s="1"/>
  <c r="AT51" i="28"/>
  <c r="AT51" i="32"/>
  <c r="AT51" i="34" s="1"/>
  <c r="AT66" i="28"/>
  <c r="AT66" i="32"/>
  <c r="AT66" i="34" s="1"/>
  <c r="AT45" i="28"/>
  <c r="AT45" i="32"/>
  <c r="AT45" i="34" s="1"/>
  <c r="AT52" i="28"/>
  <c r="AT52" i="32"/>
  <c r="AT52" i="34" s="1"/>
  <c r="AT37" i="28"/>
  <c r="AT37" i="32"/>
  <c r="AT37" i="34" s="1"/>
  <c r="AW75" i="30"/>
  <c r="AX75" s="1"/>
  <c r="AS86" i="35"/>
  <c r="AS86" i="37" s="1"/>
  <c r="AS86" i="34"/>
  <c r="AT105" i="27"/>
  <c r="AT14" i="38"/>
  <c r="AT18" i="33"/>
  <c r="AT18" i="36" s="1"/>
  <c r="AU51" i="27"/>
  <c r="AU51" i="33" s="1"/>
  <c r="AU51" i="36" s="1"/>
  <c r="AV51" i="25"/>
  <c r="AT21" i="33"/>
  <c r="AT21" i="36" s="1"/>
  <c r="AT20" i="28"/>
  <c r="AT20" i="32"/>
  <c r="AT20" i="34" s="1"/>
  <c r="AT28" i="33"/>
  <c r="AT28" i="36" s="1"/>
  <c r="AR16" i="38"/>
  <c r="AR37" s="1"/>
  <c r="AR105" i="35"/>
  <c r="AW95" i="30"/>
  <c r="AW103"/>
  <c r="AX103" s="1"/>
  <c r="AH151" i="44"/>
  <c r="AH154" s="1"/>
  <c r="AH50" i="45"/>
  <c r="AH59" s="1"/>
  <c r="AH243" i="44"/>
  <c r="AX87" i="30"/>
  <c r="AW81"/>
  <c r="AX81" s="1"/>
  <c r="AV72" i="24"/>
  <c r="AU72" i="26"/>
  <c r="AY86" i="31"/>
  <c r="AS105" i="28"/>
  <c r="AS12" i="38"/>
  <c r="AS48" s="1"/>
  <c r="AT56" i="28"/>
  <c r="AT56" i="32"/>
  <c r="AT56" i="34" s="1"/>
  <c r="AT41" i="28"/>
  <c r="AT41" i="32"/>
  <c r="AT41" i="34" s="1"/>
  <c r="AT58" i="28"/>
  <c r="AT58" i="32"/>
  <c r="AT58" i="34" s="1"/>
  <c r="AT70" i="28"/>
  <c r="AT70" i="32"/>
  <c r="AT70" i="34" s="1"/>
  <c r="AT53" i="28"/>
  <c r="AT53" i="32"/>
  <c r="AT49" i="28"/>
  <c r="AT49" i="32"/>
  <c r="AT49" i="34" s="1"/>
  <c r="AT77" i="28"/>
  <c r="AT77" i="32"/>
  <c r="AT92" i="28"/>
  <c r="AT92" i="32"/>
  <c r="AT79" i="28"/>
  <c r="AT79" i="32"/>
  <c r="AT98" i="28"/>
  <c r="AT98" i="32"/>
  <c r="AT86" i="33"/>
  <c r="AT86" i="36" s="1"/>
  <c r="AT102" i="33"/>
  <c r="AT102" i="36" s="1"/>
  <c r="AT89" i="33"/>
  <c r="AT89" i="36" s="1"/>
  <c r="AT64" i="28"/>
  <c r="AT64" i="32"/>
  <c r="AT64" i="34" s="1"/>
  <c r="AT54" i="28"/>
  <c r="AT54" i="35"/>
  <c r="AT54" i="37" s="1"/>
  <c r="AT54" i="32"/>
  <c r="AT54" i="34" s="1"/>
  <c r="AT57" i="28"/>
  <c r="AT57" i="32"/>
  <c r="AT25" i="28"/>
  <c r="AT25" i="32"/>
  <c r="AT25" i="35" s="1"/>
  <c r="AT48" i="28"/>
  <c r="AT48" i="32"/>
  <c r="AT82" i="33"/>
  <c r="AT82" i="36" s="1"/>
  <c r="AT98" i="33"/>
  <c r="AT98" i="36" s="1"/>
  <c r="AT85" i="33"/>
  <c r="AT85" i="36" s="1"/>
  <c r="AT101" i="33"/>
  <c r="AT101" i="36" s="1"/>
  <c r="AT83" i="33"/>
  <c r="AT83" i="36" s="1"/>
  <c r="AT99" i="33"/>
  <c r="AT99" i="36"/>
  <c r="AT84" i="33"/>
  <c r="AT84" i="36" s="1"/>
  <c r="AT100" i="33"/>
  <c r="AT100" i="36" s="1"/>
  <c r="AT94" i="33"/>
  <c r="AT94" i="36" s="1"/>
  <c r="AT81" i="33"/>
  <c r="AT81" i="36" s="1"/>
  <c r="AT97" i="33"/>
  <c r="AT97" i="36" s="1"/>
  <c r="AT79" i="33"/>
  <c r="AT79" i="36" s="1"/>
  <c r="AT87" i="33"/>
  <c r="AT87" i="36" s="1"/>
  <c r="AT103" i="33"/>
  <c r="AT103" i="36" s="1"/>
  <c r="AT88" i="33"/>
  <c r="AT88" i="36" s="1"/>
  <c r="AT23" i="28"/>
  <c r="AT23" i="32"/>
  <c r="AT23" i="34" s="1"/>
  <c r="AT47" i="28"/>
  <c r="AT47" i="32"/>
  <c r="AT47" i="34" s="1"/>
  <c r="AT55" i="28"/>
  <c r="AT55" i="32"/>
  <c r="AT55" i="34" s="1"/>
  <c r="AT26" i="28"/>
  <c r="AT26" i="32"/>
  <c r="AT26" i="34" s="1"/>
  <c r="AT59" i="28"/>
  <c r="AT59" i="32"/>
  <c r="AT59" i="34" s="1"/>
  <c r="AT33" i="28"/>
  <c r="AT33" i="32"/>
  <c r="AT63" i="28"/>
  <c r="AT63" i="32"/>
  <c r="AT63" i="34" s="1"/>
  <c r="AT43" i="28"/>
  <c r="AT43" i="32"/>
  <c r="AT43" i="34" s="1"/>
  <c r="AT84" i="28"/>
  <c r="AT84" i="32"/>
  <c r="AT97" i="28"/>
  <c r="AT97" i="32"/>
  <c r="AT76" i="28"/>
  <c r="AT76" i="32"/>
  <c r="AT100" i="28"/>
  <c r="AT100" i="32"/>
  <c r="AT85" i="28"/>
  <c r="AT85" i="32"/>
  <c r="AT99"/>
  <c r="AT99" i="34" s="1"/>
  <c r="AT99" i="28"/>
  <c r="AT99" i="35"/>
  <c r="AT78" i="28"/>
  <c r="AT78" i="32"/>
  <c r="AT68" i="28"/>
  <c r="AT68" i="32"/>
  <c r="AT68" i="34" s="1"/>
  <c r="AT36" i="28"/>
  <c r="AT36" i="32"/>
  <c r="AT36" i="34" s="1"/>
  <c r="AT40" i="28"/>
  <c r="AT40" i="32"/>
  <c r="AT40" i="34" s="1"/>
  <c r="AT50" i="28"/>
  <c r="AT50" i="32"/>
  <c r="AT50" i="34" s="1"/>
  <c r="AT34" i="28"/>
  <c r="AT34" i="32"/>
  <c r="AT34" i="34" s="1"/>
  <c r="AT29" i="28"/>
  <c r="AT29" i="32"/>
  <c r="AT29" i="34" s="1"/>
  <c r="AT32" i="28"/>
  <c r="AT32" i="32"/>
  <c r="AT32" i="34" s="1"/>
  <c r="AT30" i="28"/>
  <c r="AT30" i="32"/>
  <c r="AT30" i="34" s="1"/>
  <c r="AT73" i="28"/>
  <c r="AT73" i="32"/>
  <c r="AT73" i="34" s="1"/>
  <c r="AT28" i="28"/>
  <c r="AT28" i="32"/>
  <c r="AT28" i="35" s="1"/>
  <c r="AT69" i="28"/>
  <c r="AT69" i="32"/>
  <c r="AT69" i="34" s="1"/>
  <c r="AT24" i="28"/>
  <c r="AT24" i="32"/>
  <c r="AT24" i="34" s="1"/>
  <c r="AT27" i="28"/>
  <c r="AT27" i="32"/>
  <c r="AT27" i="34" s="1"/>
  <c r="AT67" i="28"/>
  <c r="AT67" i="32"/>
  <c r="AT46" i="28"/>
  <c r="AT46" i="32"/>
  <c r="AT46" i="34" s="1"/>
  <c r="AT89" i="28"/>
  <c r="AT89" i="32"/>
  <c r="AT91" i="28"/>
  <c r="AT91" i="32"/>
  <c r="AT39" i="28"/>
  <c r="AT39" i="32"/>
  <c r="AT39" i="34" s="1"/>
  <c r="AT44" i="28"/>
  <c r="AT44" i="32"/>
  <c r="AT44" i="34" s="1"/>
  <c r="AT31" i="28"/>
  <c r="AT31" i="32"/>
  <c r="AT31" i="34" s="1"/>
  <c r="AT88" i="28"/>
  <c r="AT88" i="32"/>
  <c r="AT90" i="28"/>
  <c r="AT90" i="32"/>
  <c r="AT25" i="33"/>
  <c r="AT25" i="36" s="1"/>
  <c r="AT22" i="28"/>
  <c r="AT22" i="32"/>
  <c r="AT22" i="34" s="1"/>
  <c r="AV81" i="24"/>
  <c r="AU81" i="26"/>
  <c r="AV93" i="24"/>
  <c r="AU93" i="26"/>
  <c r="AV102" i="24"/>
  <c r="AU102" i="26"/>
  <c r="AV94" i="24"/>
  <c r="AU94" i="26"/>
  <c r="AV83" i="24"/>
  <c r="AU83" i="26"/>
  <c r="AV95" i="24"/>
  <c r="AU95" i="26"/>
  <c r="AV74" i="24"/>
  <c r="AU74" i="26"/>
  <c r="AV96" i="24"/>
  <c r="AU96" i="26"/>
  <c r="AS38" i="35"/>
  <c r="AS38" i="37" s="1"/>
  <c r="AS38" i="34"/>
  <c r="AT80" i="33"/>
  <c r="AT80" i="36" s="1"/>
  <c r="AT96" i="33"/>
  <c r="AT96" i="36" s="1"/>
  <c r="AT74" i="33"/>
  <c r="AT74" i="36" s="1"/>
  <c r="AT90" i="33"/>
  <c r="AT90" i="36" s="1"/>
  <c r="AT77" i="33"/>
  <c r="AT77" i="36" s="1"/>
  <c r="AT93" i="33"/>
  <c r="AT93" i="36" s="1"/>
  <c r="AT75" i="33"/>
  <c r="AT75" i="36" s="1"/>
  <c r="AT91" i="33"/>
  <c r="AT91" i="36" s="1"/>
  <c r="AT76" i="33"/>
  <c r="AT76" i="36" s="1"/>
  <c r="AT92" i="33"/>
  <c r="AT92" i="36" s="1"/>
  <c r="AT95" i="33"/>
  <c r="AT95" i="36" s="1"/>
  <c r="AT71" i="28"/>
  <c r="AT71" i="32"/>
  <c r="AT71" i="34" s="1"/>
  <c r="AT62" i="28"/>
  <c r="AT62" i="32"/>
  <c r="AT62" i="34" s="1"/>
  <c r="AY102" i="30"/>
  <c r="AY97"/>
  <c r="AY96"/>
  <c r="AV86" i="24"/>
  <c r="AU86" i="26"/>
  <c r="AV101" i="24"/>
  <c r="AU101" i="26"/>
  <c r="AV80" i="24"/>
  <c r="AU80" i="26"/>
  <c r="AV75" i="24"/>
  <c r="AU75" i="26"/>
  <c r="AU87"/>
  <c r="AV87" i="24"/>
  <c r="AV103"/>
  <c r="AU103" i="26"/>
  <c r="AU82"/>
  <c r="AV82" i="24"/>
  <c r="AS23" i="38"/>
  <c r="AS35" s="1"/>
  <c r="AS32"/>
  <c r="AS112" i="33"/>
  <c r="AS111"/>
  <c r="AP6" i="40"/>
  <c r="AP39" s="1"/>
  <c r="AP40" s="1"/>
  <c r="AP42" s="1"/>
  <c r="O23" i="39" s="1"/>
  <c r="AP28" i="38"/>
  <c r="AP36"/>
  <c r="AP27"/>
  <c r="AP12" i="40" s="1"/>
  <c r="AS56" i="35"/>
  <c r="AS56" i="37" s="1"/>
  <c r="AS58" i="35"/>
  <c r="AS58" i="37" s="1"/>
  <c r="AS49" i="35"/>
  <c r="AS49" i="37" s="1"/>
  <c r="AS92" i="35"/>
  <c r="AS98"/>
  <c r="AS98" i="37" s="1"/>
  <c r="AS54" i="35"/>
  <c r="AS54" i="37" s="1"/>
  <c r="AS99" i="36"/>
  <c r="AS99" i="37" s="1"/>
  <c r="AS88" i="36"/>
  <c r="AS88" i="37" s="1"/>
  <c r="AS23" i="35"/>
  <c r="AS23" i="37" s="1"/>
  <c r="AS55" i="35"/>
  <c r="AS55" i="37" s="1"/>
  <c r="AS63" i="35"/>
  <c r="AS63" i="37" s="1"/>
  <c r="AS84" i="34"/>
  <c r="AS85"/>
  <c r="AS78"/>
  <c r="AS68" i="35"/>
  <c r="AS68" i="37" s="1"/>
  <c r="AS40" i="35"/>
  <c r="AS40" i="37" s="1"/>
  <c r="AS34" i="35"/>
  <c r="AS34" i="37" s="1"/>
  <c r="AS32" i="35"/>
  <c r="AS32" i="37" s="1"/>
  <c r="AS73" i="35"/>
  <c r="AS73" i="37" s="1"/>
  <c r="AS24" i="35"/>
  <c r="AS24" i="37" s="1"/>
  <c r="AS46" i="35"/>
  <c r="AS46" i="37" s="1"/>
  <c r="AS89" i="34"/>
  <c r="AS91" i="35"/>
  <c r="AS91" i="37" s="1"/>
  <c r="AS44" i="35"/>
  <c r="AS44" i="37" s="1"/>
  <c r="AS22" i="35"/>
  <c r="AS22" i="37" s="1"/>
  <c r="AS102" i="34"/>
  <c r="AS74" i="35"/>
  <c r="AS74" i="37" s="1"/>
  <c r="AS96"/>
  <c r="AS93"/>
  <c r="AS76"/>
  <c r="AS92"/>
  <c r="AS101" i="34"/>
  <c r="AS75"/>
  <c r="AS75" i="35"/>
  <c r="AS75" i="37" s="1"/>
  <c r="AS82" i="34"/>
  <c r="AS61" i="35"/>
  <c r="AS61" i="37" s="1"/>
  <c r="AS35" i="35"/>
  <c r="AS35" i="37" s="1"/>
  <c r="AS42" i="35"/>
  <c r="AS42" i="37" s="1"/>
  <c r="AS66" i="35"/>
  <c r="AS66" i="37" s="1"/>
  <c r="AS52" i="35"/>
  <c r="AS52" i="37" s="1"/>
  <c r="AS20" i="35"/>
  <c r="AS20" i="37" s="1"/>
  <c r="AI58" i="45"/>
  <c r="AI57"/>
  <c r="AT21" i="28"/>
  <c r="AT21" i="32"/>
  <c r="AT21" i="35" s="1"/>
  <c r="AT19" i="28"/>
  <c r="AT19" i="32"/>
  <c r="AT19" i="34" s="1"/>
  <c r="AV18" i="24"/>
  <c r="AU18" i="26"/>
  <c r="AS53" i="35"/>
  <c r="AS53" i="37" s="1"/>
  <c r="AS53" i="34"/>
  <c r="AS48" i="35"/>
  <c r="AS48" i="37" s="1"/>
  <c r="AS48" i="34"/>
  <c r="AS59" i="35"/>
  <c r="AS59" i="37" s="1"/>
  <c r="AS59" i="34"/>
  <c r="AS33" i="35"/>
  <c r="AS33" i="37" s="1"/>
  <c r="AS33" i="34"/>
  <c r="AS69" i="35"/>
  <c r="AS69" i="37" s="1"/>
  <c r="AS69" i="34"/>
  <c r="AS67" i="35"/>
  <c r="AS67" i="37" s="1"/>
  <c r="AS67" i="34"/>
  <c r="AS110" i="33"/>
  <c r="AS109"/>
  <c r="AV61" i="24"/>
  <c r="AU61" i="26"/>
  <c r="AV65" i="24"/>
  <c r="AU65" i="26"/>
  <c r="AV35" i="24"/>
  <c r="AU35" i="26"/>
  <c r="AV60" i="24"/>
  <c r="AU60" i="26"/>
  <c r="AV42" i="24"/>
  <c r="AU42" i="26"/>
  <c r="AV38" i="24"/>
  <c r="AU38" i="26"/>
  <c r="AV51" i="24"/>
  <c r="AU51" i="26"/>
  <c r="AV66" i="24"/>
  <c r="AU66" i="26"/>
  <c r="AV45" i="24"/>
  <c r="AU45" i="26"/>
  <c r="AV52" i="24"/>
  <c r="AU52" i="26"/>
  <c r="AV37" i="24"/>
  <c r="AU37" i="26"/>
  <c r="AV37" i="41"/>
  <c r="AU36"/>
  <c r="AO12" i="45"/>
  <c r="AY86" i="30"/>
  <c r="AS87" i="35"/>
  <c r="AS87" i="37" s="1"/>
  <c r="AS87" i="34"/>
  <c r="AU18" i="27"/>
  <c r="AV18" i="25"/>
  <c r="AU48" i="27"/>
  <c r="AV48" i="25"/>
  <c r="AU66" i="27"/>
  <c r="AU66" i="33" s="1"/>
  <c r="AU66" i="36" s="1"/>
  <c r="AV66" i="25"/>
  <c r="AV61"/>
  <c r="AU61" i="27"/>
  <c r="AU61" i="33" s="1"/>
  <c r="AU61" i="36" s="1"/>
  <c r="AU67" i="27"/>
  <c r="AV67" i="25"/>
  <c r="AV19"/>
  <c r="AU19" i="27"/>
  <c r="AU19" i="33" s="1"/>
  <c r="AU19" i="36" s="1"/>
  <c r="AU62" i="27"/>
  <c r="AU62" i="33" s="1"/>
  <c r="AU62" i="36" s="1"/>
  <c r="AV62" i="25"/>
  <c r="AU20" i="27"/>
  <c r="AU20" i="33" s="1"/>
  <c r="AU20" i="36" s="1"/>
  <c r="AV20" i="25"/>
  <c r="AU68" i="27"/>
  <c r="AU68" i="33" s="1"/>
  <c r="AU68" i="36" s="1"/>
  <c r="AV68" i="25"/>
  <c r="AU32" i="27"/>
  <c r="AU32" i="33" s="1"/>
  <c r="AU32" i="36" s="1"/>
  <c r="AV32" i="25"/>
  <c r="AU30" i="27"/>
  <c r="AU30" i="33" s="1"/>
  <c r="AU30" i="36" s="1"/>
  <c r="AV30" i="25"/>
  <c r="AU65" i="27"/>
  <c r="AU65" i="33" s="1"/>
  <c r="AU65" i="36" s="1"/>
  <c r="AV65" i="25"/>
  <c r="AU56" i="27"/>
  <c r="AU56" i="33" s="1"/>
  <c r="AU56" i="36" s="1"/>
  <c r="AV56" i="25"/>
  <c r="AU64" i="27"/>
  <c r="AU64" i="33" s="1"/>
  <c r="AU64" i="36" s="1"/>
  <c r="AV64" i="25"/>
  <c r="AU49" i="27"/>
  <c r="AU49" i="33" s="1"/>
  <c r="AU49" i="36" s="1"/>
  <c r="AV49" i="25"/>
  <c r="AU38" i="27"/>
  <c r="AV38" i="25"/>
  <c r="AU44" i="27"/>
  <c r="AU44" i="33" s="1"/>
  <c r="AU44" i="36" s="1"/>
  <c r="AV44" i="25"/>
  <c r="AU31" i="27"/>
  <c r="AU31" i="33" s="1"/>
  <c r="AU31" i="36" s="1"/>
  <c r="AV31" i="25"/>
  <c r="AU53" i="27"/>
  <c r="AV53" i="25"/>
  <c r="AU54" i="27"/>
  <c r="AU54" i="33" s="1"/>
  <c r="AU54" i="36" s="1"/>
  <c r="AV54" i="25"/>
  <c r="AU27" i="27"/>
  <c r="AU27" i="33" s="1"/>
  <c r="AU27" i="36" s="1"/>
  <c r="AV27" i="25"/>
  <c r="AU40" i="27"/>
  <c r="AU40" i="33" s="1"/>
  <c r="AU40" i="36" s="1"/>
  <c r="AV40" i="25"/>
  <c r="AU21" i="27"/>
  <c r="AV21" i="25"/>
  <c r="AU42" i="27"/>
  <c r="AU42" i="33" s="1"/>
  <c r="AU42" i="36" s="1"/>
  <c r="AV42" i="25"/>
  <c r="AU60" i="27"/>
  <c r="AU60" i="33" s="1"/>
  <c r="AU60" i="36" s="1"/>
  <c r="AV60" i="25"/>
  <c r="AU26" i="27"/>
  <c r="AU26" i="33" s="1"/>
  <c r="AU26" i="36" s="1"/>
  <c r="AV26" i="25"/>
  <c r="AU20" i="26"/>
  <c r="AV20" i="24"/>
  <c r="AV63" i="25"/>
  <c r="AU63" i="27"/>
  <c r="AU63" i="33" s="1"/>
  <c r="AU63" i="36" s="1"/>
  <c r="AV71" i="25"/>
  <c r="AU71" i="27"/>
  <c r="AU71" i="33" s="1"/>
  <c r="AU71" i="36" s="1"/>
  <c r="AV41" i="25"/>
  <c r="AU41" i="27"/>
  <c r="AU41" i="33" s="1"/>
  <c r="AU41" i="36" s="1"/>
  <c r="AV28" i="25"/>
  <c r="AU28" i="27"/>
  <c r="AU34"/>
  <c r="AU34" i="33" s="1"/>
  <c r="AU34" i="36" s="1"/>
  <c r="AV34" i="25"/>
  <c r="AV59"/>
  <c r="AU59" i="27"/>
  <c r="AU33"/>
  <c r="AV33" i="25"/>
  <c r="AU36" i="27"/>
  <c r="AU36" i="33" s="1"/>
  <c r="AU36" i="36" s="1"/>
  <c r="AV36" i="25"/>
  <c r="AU37" i="27"/>
  <c r="AU37" i="33" s="1"/>
  <c r="AU37" i="36" s="1"/>
  <c r="AV37" i="25"/>
  <c r="AU50" i="27"/>
  <c r="AU50" i="33" s="1"/>
  <c r="AU50" i="36" s="1"/>
  <c r="AV50" i="25"/>
  <c r="AV55"/>
  <c r="AU55" i="27"/>
  <c r="AU55" i="33" s="1"/>
  <c r="AU55" i="36" s="1"/>
  <c r="AU52" i="27"/>
  <c r="AU52" i="33" s="1"/>
  <c r="AU52" i="36" s="1"/>
  <c r="AV52" i="25"/>
  <c r="AU45" i="27"/>
  <c r="AU45" i="33" s="1"/>
  <c r="AU45" i="36" s="1"/>
  <c r="AV45" i="25"/>
  <c r="AU23" i="27"/>
  <c r="AU23" i="33" s="1"/>
  <c r="AU23" i="36" s="1"/>
  <c r="AV23" i="25"/>
  <c r="AU73" i="27"/>
  <c r="AU73" i="33" s="1"/>
  <c r="AU73" i="36" s="1"/>
  <c r="AV73" i="25"/>
  <c r="AU24" i="27"/>
  <c r="AU24" i="33" s="1"/>
  <c r="AU24" i="36" s="1"/>
  <c r="AV24" i="25"/>
  <c r="AU39" i="27"/>
  <c r="AU39" i="33" s="1"/>
  <c r="AU39" i="36" s="1"/>
  <c r="AV39" i="25"/>
  <c r="AU47" i="27"/>
  <c r="AU47" i="33" s="1"/>
  <c r="AU47" i="36" s="1"/>
  <c r="AV47" i="25"/>
  <c r="AU22" i="27"/>
  <c r="AU22" i="33" s="1"/>
  <c r="AU22" i="36" s="1"/>
  <c r="AV22" i="25"/>
  <c r="AU35" i="27"/>
  <c r="AU35" i="33" s="1"/>
  <c r="AU35" i="36" s="1"/>
  <c r="AV35" i="25"/>
  <c r="AR18" i="38"/>
  <c r="AR105" i="34"/>
  <c r="AR230" i="44"/>
  <c r="AH45" i="45"/>
  <c r="AH54" s="1"/>
  <c r="AH113" i="44"/>
  <c r="AH44" i="45"/>
  <c r="AH53" s="1"/>
  <c r="AH92" i="44"/>
  <c r="AH95" s="1"/>
  <c r="AH96" s="1"/>
  <c r="AH5" i="52" s="1"/>
  <c r="AH14" s="1"/>
  <c r="AH46" i="45"/>
  <c r="AH55" s="1"/>
  <c r="AH132" i="44"/>
  <c r="AH43" i="45"/>
  <c r="AH52" s="1"/>
  <c r="AH71" i="44"/>
  <c r="AS107" i="32"/>
  <c r="AS108"/>
  <c r="AS21" i="34"/>
  <c r="AQ236" i="44"/>
  <c r="AQ233" s="1"/>
  <c r="AQ69" i="45"/>
  <c r="AW80" i="30"/>
  <c r="AX80" s="1"/>
  <c r="AT72" i="28"/>
  <c r="AT72" i="32"/>
  <c r="AT72" i="34" s="1"/>
  <c r="AX101" i="30"/>
  <c r="AS18" i="35"/>
  <c r="AS18" i="37" s="1"/>
  <c r="AS18" i="34"/>
  <c r="AS19" i="38"/>
  <c r="AS40" s="1"/>
  <c r="AS105" i="32"/>
  <c r="AS31" i="38"/>
  <c r="AS22"/>
  <c r="AS34" s="1"/>
  <c r="AQ219" i="44"/>
  <c r="AQ68" i="45"/>
  <c r="AU56" i="26"/>
  <c r="AV56" i="24"/>
  <c r="AU41" i="26"/>
  <c r="AV41" i="24"/>
  <c r="AU58" i="26"/>
  <c r="AV58" i="24"/>
  <c r="AU70" i="26"/>
  <c r="AV70" i="24"/>
  <c r="AU53" i="26"/>
  <c r="AV53" i="24"/>
  <c r="AU49" i="26"/>
  <c r="AV49" i="24"/>
  <c r="AU77" i="26"/>
  <c r="AV77" i="24"/>
  <c r="AU92" i="26"/>
  <c r="AV92" i="24"/>
  <c r="AU79" i="26"/>
  <c r="AV79" i="24"/>
  <c r="AU98" i="26"/>
  <c r="AV98" i="24"/>
  <c r="AV86" i="25"/>
  <c r="AU86" i="27"/>
  <c r="AV102" i="25"/>
  <c r="AU102" i="27"/>
  <c r="AV89" i="25"/>
  <c r="AU89" i="27"/>
  <c r="AV72" i="25"/>
  <c r="AU72" i="27"/>
  <c r="AU72" i="33" s="1"/>
  <c r="AU72" i="36" s="1"/>
  <c r="AU64" i="26"/>
  <c r="AV64" i="24"/>
  <c r="AU54" i="26"/>
  <c r="AV54" i="24"/>
  <c r="AU57" i="26"/>
  <c r="AV57" i="24"/>
  <c r="AU25" i="26"/>
  <c r="AV25" i="24"/>
  <c r="AU48" i="26"/>
  <c r="AV48" i="24"/>
  <c r="AU82" i="27"/>
  <c r="AV82" i="25"/>
  <c r="AU98" i="27"/>
  <c r="AV98" i="25"/>
  <c r="AU85" i="27"/>
  <c r="AV85" i="25"/>
  <c r="AU101" i="27"/>
  <c r="AV101" i="25"/>
  <c r="AU83" i="27"/>
  <c r="AV83" i="25"/>
  <c r="AU99" i="27"/>
  <c r="AV99" i="25"/>
  <c r="AU84" i="27"/>
  <c r="AV84" i="25"/>
  <c r="AU100" i="27"/>
  <c r="AV100" i="25"/>
  <c r="AV78"/>
  <c r="AU78" i="27"/>
  <c r="AV94" i="25"/>
  <c r="AU94" i="27"/>
  <c r="AV81" i="25"/>
  <c r="AU81" i="27"/>
  <c r="AV97" i="25"/>
  <c r="AU97" i="27"/>
  <c r="AV79" i="25"/>
  <c r="AU79" i="27"/>
  <c r="AV87" i="25"/>
  <c r="AU87" i="27"/>
  <c r="AV103" i="25"/>
  <c r="AU103" i="27"/>
  <c r="AV88" i="25"/>
  <c r="AU88" i="27"/>
  <c r="AU23" i="26"/>
  <c r="AV23" i="24"/>
  <c r="AU47" i="26"/>
  <c r="AV47" i="24"/>
  <c r="AU55" i="26"/>
  <c r="AV55" i="24"/>
  <c r="AU26" i="26"/>
  <c r="AV26" i="24"/>
  <c r="AU59" i="26"/>
  <c r="AV59" i="24"/>
  <c r="AU33" i="26"/>
  <c r="AV33" i="24"/>
  <c r="AU63" i="26"/>
  <c r="AV63" i="24"/>
  <c r="AU43" i="26"/>
  <c r="AV43" i="24"/>
  <c r="AU84" i="26"/>
  <c r="AV84" i="24"/>
  <c r="AU97" i="26"/>
  <c r="AV97" i="24"/>
  <c r="AU76" i="26"/>
  <c r="AV76" i="24"/>
  <c r="AU100" i="26"/>
  <c r="AV100" i="24"/>
  <c r="AU85" i="26"/>
  <c r="AV85" i="24"/>
  <c r="AU99" i="26"/>
  <c r="AV99" i="24"/>
  <c r="AU78" i="26"/>
  <c r="AV78" i="24"/>
  <c r="AV68"/>
  <c r="AU68" i="26"/>
  <c r="AV36" i="24"/>
  <c r="AU36" i="26"/>
  <c r="AV40" i="24"/>
  <c r="AU40" i="26"/>
  <c r="AV50" i="24"/>
  <c r="AU50" i="26"/>
  <c r="AV34" i="24"/>
  <c r="AU34" i="26"/>
  <c r="AV29" i="24"/>
  <c r="AU29" i="26"/>
  <c r="AV32" i="24"/>
  <c r="AU32" i="26"/>
  <c r="AV30" i="24"/>
  <c r="AU30" i="26"/>
  <c r="AV73" i="24"/>
  <c r="AU73" i="26"/>
  <c r="AV28" i="24"/>
  <c r="AU28" i="26"/>
  <c r="AV69" i="24"/>
  <c r="AU69" i="26"/>
  <c r="AU24"/>
  <c r="AV24" i="24"/>
  <c r="AU27" i="26"/>
  <c r="AV27" i="24"/>
  <c r="AU67" i="26"/>
  <c r="AV67" i="24"/>
  <c r="AU46" i="26"/>
  <c r="AV46" i="24"/>
  <c r="AU89" i="26"/>
  <c r="AV89" i="24"/>
  <c r="AU91" i="26"/>
  <c r="AV91" i="24"/>
  <c r="AV39"/>
  <c r="AU39" i="26"/>
  <c r="AU44"/>
  <c r="AV44" i="24"/>
  <c r="AU31" i="26"/>
  <c r="AV31" i="24"/>
  <c r="AU88" i="26"/>
  <c r="AV88" i="24"/>
  <c r="AU90" i="26"/>
  <c r="AV90" i="24"/>
  <c r="AV43" i="38"/>
  <c r="AW42"/>
  <c r="AU58" i="27"/>
  <c r="AU58" i="33" s="1"/>
  <c r="AU58" i="36" s="1"/>
  <c r="AV58" i="25"/>
  <c r="AU29" i="27"/>
  <c r="AU29" i="33" s="1"/>
  <c r="AU29" i="36" s="1"/>
  <c r="AV29" i="25"/>
  <c r="AU69" i="27"/>
  <c r="AV69" i="25"/>
  <c r="AU57" i="27"/>
  <c r="AV57" i="25"/>
  <c r="AU46" i="27"/>
  <c r="AU46" i="33" s="1"/>
  <c r="AU46" i="36" s="1"/>
  <c r="AV46" i="25"/>
  <c r="AU70" i="27"/>
  <c r="AU70" i="33" s="1"/>
  <c r="AU70" i="36" s="1"/>
  <c r="AV70" i="25"/>
  <c r="AU25" i="27"/>
  <c r="AV25" i="25"/>
  <c r="AU22" i="26"/>
  <c r="AV22" i="24"/>
  <c r="AT81" i="28"/>
  <c r="AT81" i="32"/>
  <c r="AT93" i="28"/>
  <c r="AT93" i="32"/>
  <c r="AT93" i="35" s="1"/>
  <c r="AT102" i="28"/>
  <c r="AT102" i="32"/>
  <c r="AT94" i="28"/>
  <c r="AT94" i="32"/>
  <c r="AT83" i="28"/>
  <c r="AT83" i="32"/>
  <c r="AT83" i="35" s="1"/>
  <c r="AT95" i="28"/>
  <c r="AT95" i="32"/>
  <c r="AT74" i="28"/>
  <c r="AT74" i="32"/>
  <c r="AT74" i="34" s="1"/>
  <c r="AT96" i="28"/>
  <c r="AT96" i="32"/>
  <c r="AG116" i="44"/>
  <c r="AG17" i="45" s="1"/>
  <c r="AG135" i="44"/>
  <c r="AG18" i="45" s="1"/>
  <c r="AV80" i="25"/>
  <c r="AU80" i="27"/>
  <c r="AV96" i="25"/>
  <c r="AU96" i="27"/>
  <c r="AU74"/>
  <c r="AU74" i="33" s="1"/>
  <c r="AU74" i="36" s="1"/>
  <c r="AV74" i="25"/>
  <c r="AU90" i="27"/>
  <c r="AV90" i="25"/>
  <c r="AU77" i="27"/>
  <c r="AV77" i="25"/>
  <c r="AU93" i="27"/>
  <c r="AV93" i="25"/>
  <c r="AU75" i="27"/>
  <c r="AV75" i="25"/>
  <c r="AU91" i="27"/>
  <c r="AV91" i="25"/>
  <c r="AU76" i="27"/>
  <c r="AV76" i="25"/>
  <c r="AU92" i="27"/>
  <c r="AV92" i="25"/>
  <c r="AV95"/>
  <c r="AU95" i="27"/>
  <c r="AU71" i="26"/>
  <c r="AV71" i="24"/>
  <c r="AU62" i="26"/>
  <c r="AV62" i="24"/>
  <c r="AX93" i="30"/>
  <c r="AX83"/>
  <c r="AT86" i="28"/>
  <c r="AT86" i="32"/>
  <c r="AT86" i="35" s="1"/>
  <c r="AT101" i="28"/>
  <c r="AT101" i="32"/>
  <c r="AT101" i="35" s="1"/>
  <c r="AT80" i="28"/>
  <c r="AT80" i="32"/>
  <c r="AT75" i="28"/>
  <c r="AT75" i="32"/>
  <c r="AT87" i="28"/>
  <c r="AT87" i="35"/>
  <c r="AT87" i="32"/>
  <c r="AT103" i="28"/>
  <c r="AT103" i="32"/>
  <c r="AT82" i="28"/>
  <c r="AT82" i="32"/>
  <c r="AS105" i="33"/>
  <c r="AS20" i="38"/>
  <c r="AS41" s="1"/>
  <c r="AS108" i="33"/>
  <c r="AS107"/>
  <c r="AR21" i="38"/>
  <c r="AR30"/>
  <c r="AV29" i="41"/>
  <c r="AU28"/>
  <c r="AU27" s="1"/>
  <c r="AU33" s="1"/>
  <c r="AS25" i="37"/>
  <c r="AS100"/>
  <c r="AS97"/>
  <c r="AS97" i="34"/>
  <c r="AS100"/>
  <c r="AS81"/>
  <c r="AS94"/>
  <c r="AS71" i="35"/>
  <c r="AS71" i="37" s="1"/>
  <c r="AS101" i="35"/>
  <c r="AS101" i="37" s="1"/>
  <c r="AS80" i="34"/>
  <c r="AS103"/>
  <c r="AS28" i="37"/>
  <c r="AM14" i="40"/>
  <c r="AM15"/>
  <c r="AN13"/>
  <c r="AG7" i="45" l="1"/>
  <c r="AG5" i="52"/>
  <c r="AG14" s="1"/>
  <c r="AH244" i="44"/>
  <c r="AH245" s="1"/>
  <c r="AH11" i="52"/>
  <c r="AH20" s="1"/>
  <c r="AH72" i="44"/>
  <c r="AH73" s="1"/>
  <c r="AH4" i="52"/>
  <c r="AH13" s="1"/>
  <c r="AH133" i="44"/>
  <c r="AH134" s="1"/>
  <c r="AH7" i="52"/>
  <c r="AH16" s="1"/>
  <c r="AH114" i="44"/>
  <c r="AH115" s="1"/>
  <c r="AH6" i="52"/>
  <c r="AH15" s="1"/>
  <c r="AP225" i="44"/>
  <c r="AP226" s="1"/>
  <c r="AP10" i="52"/>
  <c r="AP19" s="1"/>
  <c r="AT73" i="35"/>
  <c r="AT73" i="37" s="1"/>
  <c r="AG192" i="50"/>
  <c r="AI150" i="44"/>
  <c r="AI190" s="1"/>
  <c r="AI191" s="1"/>
  <c r="AI47" i="45" s="1"/>
  <c r="AI56" s="1"/>
  <c r="AI150" i="50"/>
  <c r="AI190" s="1"/>
  <c r="AI191" s="1"/>
  <c r="AG227" i="45"/>
  <c r="AG236" s="1"/>
  <c r="AG158"/>
  <c r="AG167" s="1"/>
  <c r="AQ233" i="48"/>
  <c r="AS43" i="44"/>
  <c r="AS43" i="50"/>
  <c r="AS43" i="48"/>
  <c r="AS53" i="44"/>
  <c r="AS53" i="50"/>
  <c r="AS53" i="48"/>
  <c r="AS54" i="44"/>
  <c r="AS54" i="50"/>
  <c r="AS54" i="48"/>
  <c r="AS46" i="44"/>
  <c r="AS46" i="50"/>
  <c r="AS46" i="48"/>
  <c r="AV36" i="51"/>
  <c r="AW37"/>
  <c r="AQ216" i="50"/>
  <c r="AQ224"/>
  <c r="AQ225" s="1"/>
  <c r="AQ226" s="1"/>
  <c r="AQ192" i="45" s="1"/>
  <c r="AV28" i="49"/>
  <c r="AV27" s="1"/>
  <c r="AV33" s="1"/>
  <c r="AW29"/>
  <c r="AR230" i="50"/>
  <c r="AR237"/>
  <c r="AR236" s="1"/>
  <c r="AR213"/>
  <c r="AR220"/>
  <c r="AR219" s="1"/>
  <c r="AT87" i="37"/>
  <c r="AQ233" i="50"/>
  <c r="AS51" i="44"/>
  <c r="AS215" s="1"/>
  <c r="AS51" i="50"/>
  <c r="AS215" s="1"/>
  <c r="AS221" s="1"/>
  <c r="AS51" i="48"/>
  <c r="AS215" s="1"/>
  <c r="AS221" s="1"/>
  <c r="AS50" i="44"/>
  <c r="AS50" i="50"/>
  <c r="AS50" i="48"/>
  <c r="AS44" i="44"/>
  <c r="AS214" s="1"/>
  <c r="AS44" i="50"/>
  <c r="AS214" s="1"/>
  <c r="AS44" i="48"/>
  <c r="AS214" s="1"/>
  <c r="AS52" i="44"/>
  <c r="AS52" i="50"/>
  <c r="AS52" i="48"/>
  <c r="AS55" i="44"/>
  <c r="AS232" s="1"/>
  <c r="AS55" i="50"/>
  <c r="AS232" s="1"/>
  <c r="AS238" s="1"/>
  <c r="AS55" i="48"/>
  <c r="AS232" s="1"/>
  <c r="AS238" s="1"/>
  <c r="AS47" i="44"/>
  <c r="AS47" i="50"/>
  <c r="AS47" i="48"/>
  <c r="AS48" i="44"/>
  <c r="AS231" s="1"/>
  <c r="AS48" i="50"/>
  <c r="AS231" s="1"/>
  <c r="AS48" i="48"/>
  <c r="AS231" s="1"/>
  <c r="AS45" i="44"/>
  <c r="AS45" i="50"/>
  <c r="AS45" i="48"/>
  <c r="AQ216"/>
  <c r="AQ224"/>
  <c r="AQ225" s="1"/>
  <c r="AQ226" s="1"/>
  <c r="AQ123" i="45" s="1"/>
  <c r="AV28" i="51"/>
  <c r="AV27" s="1"/>
  <c r="AV33" s="1"/>
  <c r="AW29"/>
  <c r="AW37" i="49"/>
  <c r="AV36"/>
  <c r="AR230" i="48"/>
  <c r="AR237"/>
  <c r="AR236" s="1"/>
  <c r="AR213"/>
  <c r="AR220"/>
  <c r="AR219" s="1"/>
  <c r="AT83" i="37"/>
  <c r="AH177" i="50"/>
  <c r="AH178" s="1"/>
  <c r="AH96"/>
  <c r="AH187" i="45" s="1"/>
  <c r="AH155" i="50"/>
  <c r="AH192" s="1"/>
  <c r="AH239" i="48"/>
  <c r="AH242" s="1"/>
  <c r="AH168"/>
  <c r="AH171" s="1"/>
  <c r="AH147"/>
  <c r="AH128"/>
  <c r="AH131" s="1"/>
  <c r="AH109"/>
  <c r="AH112" s="1"/>
  <c r="AH86"/>
  <c r="AH89" s="1"/>
  <c r="AH91" s="1"/>
  <c r="AH67"/>
  <c r="AH70" s="1"/>
  <c r="AH169" i="45"/>
  <c r="AH168"/>
  <c r="AJ168" i="50"/>
  <c r="AJ171" s="1"/>
  <c r="AJ239"/>
  <c r="AJ242" s="1"/>
  <c r="AJ243" s="1"/>
  <c r="AJ244" s="1"/>
  <c r="AJ245" s="1"/>
  <c r="AJ147"/>
  <c r="AJ128"/>
  <c r="AJ131" s="1"/>
  <c r="AJ132" s="1"/>
  <c r="AJ133" s="1"/>
  <c r="AJ134" s="1"/>
  <c r="AJ109"/>
  <c r="AJ112" s="1"/>
  <c r="AJ113" s="1"/>
  <c r="AJ114" s="1"/>
  <c r="AJ115" s="1"/>
  <c r="AJ86"/>
  <c r="AJ89" s="1"/>
  <c r="AJ91" s="1"/>
  <c r="AJ67"/>
  <c r="AJ70" s="1"/>
  <c r="AJ71" s="1"/>
  <c r="AJ72" s="1"/>
  <c r="AJ73" s="1"/>
  <c r="AJ237" i="45"/>
  <c r="AJ238"/>
  <c r="AJ20" i="40"/>
  <c r="AK20" s="1"/>
  <c r="AI16" i="49"/>
  <c r="AI5"/>
  <c r="AI7"/>
  <c r="AI11"/>
  <c r="AI17"/>
  <c r="AI9"/>
  <c r="AI14"/>
  <c r="AI6"/>
  <c r="AI15"/>
  <c r="AI210" i="48"/>
  <c r="AI131" i="45" s="1"/>
  <c r="AI227" i="48"/>
  <c r="AI132" i="45" s="1"/>
  <c r="AG187"/>
  <c r="AG97" i="50"/>
  <c r="AG196" i="45" s="1"/>
  <c r="AG124"/>
  <c r="AG246" i="48"/>
  <c r="AG133" i="45" s="1"/>
  <c r="AG119"/>
  <c r="AG116" i="48"/>
  <c r="AG128" i="45" s="1"/>
  <c r="AG135" i="48"/>
  <c r="AG129" i="45" s="1"/>
  <c r="AG120"/>
  <c r="AH206"/>
  <c r="AH215"/>
  <c r="AI74" i="50"/>
  <c r="AI195" i="45" s="1"/>
  <c r="AI186"/>
  <c r="AI188"/>
  <c r="AI116" i="50"/>
  <c r="AI197" i="45" s="1"/>
  <c r="AI151" i="50"/>
  <c r="AI154" s="1"/>
  <c r="AI152"/>
  <c r="AI153"/>
  <c r="AG155" i="48"/>
  <c r="AJ20" i="51"/>
  <c r="AH20" i="49"/>
  <c r="AG156" i="44"/>
  <c r="AK5" i="51"/>
  <c r="AK7"/>
  <c r="AK9"/>
  <c r="AK11"/>
  <c r="AK15"/>
  <c r="AK17"/>
  <c r="AK6"/>
  <c r="AK8"/>
  <c r="AK10"/>
  <c r="AK14"/>
  <c r="AK16"/>
  <c r="AK210" i="50"/>
  <c r="AK200" i="45" s="1"/>
  <c r="AK227" i="50"/>
  <c r="AK201" i="45" s="1"/>
  <c r="AG117"/>
  <c r="AG74" i="48"/>
  <c r="AG126" i="45" s="1"/>
  <c r="AH207"/>
  <c r="AH216"/>
  <c r="AH97" i="50"/>
  <c r="AH196" i="45" s="1"/>
  <c r="AG156" i="50"/>
  <c r="AJ218" i="45"/>
  <c r="AJ219"/>
  <c r="AJ209"/>
  <c r="AJ210"/>
  <c r="AG175" i="48"/>
  <c r="AG172"/>
  <c r="AG176" s="1"/>
  <c r="AG173"/>
  <c r="AG174"/>
  <c r="AH211" i="45"/>
  <c r="AH220"/>
  <c r="AH204"/>
  <c r="AH213"/>
  <c r="AI175" i="50"/>
  <c r="AI172"/>
  <c r="AI176" s="1"/>
  <c r="AI173"/>
  <c r="AI174"/>
  <c r="AI92"/>
  <c r="AI95" s="1"/>
  <c r="AI94"/>
  <c r="AI93"/>
  <c r="AI189" i="45"/>
  <c r="AI135" i="50"/>
  <c r="AI198" i="45" s="1"/>
  <c r="AI193"/>
  <c r="AI246" i="50"/>
  <c r="AI202" i="45" s="1"/>
  <c r="AH141"/>
  <c r="AH140"/>
  <c r="AH150"/>
  <c r="AH149"/>
  <c r="AG96" i="48"/>
  <c r="AI22" i="40"/>
  <c r="AQ23"/>
  <c r="AQ39"/>
  <c r="AQ40" s="1"/>
  <c r="AQ42" s="1"/>
  <c r="AP29"/>
  <c r="AP32" s="1"/>
  <c r="AP45"/>
  <c r="AP48" s="1"/>
  <c r="AQ29"/>
  <c r="AQ32" s="1"/>
  <c r="AQ45"/>
  <c r="AQ48" s="1"/>
  <c r="AK38"/>
  <c r="AL36"/>
  <c r="AK49"/>
  <c r="AP7"/>
  <c r="AP9" s="1"/>
  <c r="E23" i="39" s="1"/>
  <c r="AP23" i="40"/>
  <c r="AP24" s="1"/>
  <c r="AP26" s="1"/>
  <c r="J23" i="39" s="1"/>
  <c r="AJ22" i="40"/>
  <c r="AQ24"/>
  <c r="AQ26" s="1"/>
  <c r="AH155" i="44"/>
  <c r="AG97"/>
  <c r="AG16" i="45" s="1"/>
  <c r="AG177" i="44"/>
  <c r="AG192" s="1"/>
  <c r="AG8" i="52" s="1"/>
  <c r="AG17" s="1"/>
  <c r="AJ168" i="44"/>
  <c r="AJ171" s="1"/>
  <c r="AJ239"/>
  <c r="AJ242" s="1"/>
  <c r="AJ109"/>
  <c r="AJ112" s="1"/>
  <c r="AJ67"/>
  <c r="AJ70" s="1"/>
  <c r="AJ147"/>
  <c r="AJ128"/>
  <c r="AJ131" s="1"/>
  <c r="AJ86"/>
  <c r="AJ89" s="1"/>
  <c r="AJ91" s="1"/>
  <c r="AI93"/>
  <c r="AI94"/>
  <c r="AI153"/>
  <c r="AI152"/>
  <c r="AH174"/>
  <c r="AH175"/>
  <c r="AH173"/>
  <c r="AH172"/>
  <c r="AH176" s="1"/>
  <c r="AS221"/>
  <c r="AS77" i="45" s="1"/>
  <c r="AT31" i="35"/>
  <c r="AT31" i="37" s="1"/>
  <c r="AT68" i="35"/>
  <c r="AT68" i="37" s="1"/>
  <c r="AT43" i="35"/>
  <c r="AT43" i="37" s="1"/>
  <c r="AT21"/>
  <c r="AR33" i="38"/>
  <c r="AR51"/>
  <c r="AR39"/>
  <c r="AR50"/>
  <c r="AT19" i="35"/>
  <c r="AT19" i="37" s="1"/>
  <c r="AT27" i="35"/>
  <c r="AT27" i="37" s="1"/>
  <c r="AT34" i="35"/>
  <c r="AT34" i="37" s="1"/>
  <c r="AT55" i="35"/>
  <c r="AT55" i="37" s="1"/>
  <c r="AT58" i="35"/>
  <c r="AT58" i="37" s="1"/>
  <c r="AT45" i="35"/>
  <c r="AT45" i="37" s="1"/>
  <c r="AT61" i="35"/>
  <c r="AT61" i="37" s="1"/>
  <c r="AT72" i="35"/>
  <c r="AT72" i="37" s="1"/>
  <c r="AT71" i="35"/>
  <c r="AT71" i="37" s="1"/>
  <c r="AT39" i="35"/>
  <c r="AT39" i="37" s="1"/>
  <c r="AT69" i="35"/>
  <c r="AT69" i="37" s="1"/>
  <c r="AT32" i="35"/>
  <c r="AT32" i="37" s="1"/>
  <c r="AT40" i="35"/>
  <c r="AT40" i="37" s="1"/>
  <c r="AT59" i="35"/>
  <c r="AT59" i="37" s="1"/>
  <c r="AT23" i="35"/>
  <c r="AT23" i="37" s="1"/>
  <c r="AT25"/>
  <c r="AT49" i="35"/>
  <c r="AT49" i="37" s="1"/>
  <c r="AT56" i="35"/>
  <c r="AT56" i="37" s="1"/>
  <c r="AT37" i="35"/>
  <c r="AT37" i="37" s="1"/>
  <c r="AT51" i="35"/>
  <c r="AT51" i="37" s="1"/>
  <c r="AT35" i="35"/>
  <c r="AT35" i="37" s="1"/>
  <c r="AS105"/>
  <c r="AS15" i="38"/>
  <c r="AT93" i="37"/>
  <c r="AT28"/>
  <c r="AT101"/>
  <c r="AR213" i="44"/>
  <c r="AR220"/>
  <c r="AV28" i="41"/>
  <c r="AV27" s="1"/>
  <c r="AV33" s="1"/>
  <c r="AW29"/>
  <c r="AT80" i="35"/>
  <c r="AT80" i="37" s="1"/>
  <c r="AT80" i="34"/>
  <c r="AW71" i="24"/>
  <c r="AV71" i="26"/>
  <c r="AW92" i="25"/>
  <c r="AV92" i="27"/>
  <c r="AW91" i="25"/>
  <c r="AV91" i="27"/>
  <c r="AV91" i="33" s="1"/>
  <c r="AV91" i="36" s="1"/>
  <c r="AW93" i="25"/>
  <c r="AV93" i="27"/>
  <c r="AW90" i="25"/>
  <c r="AV90" i="27"/>
  <c r="AU96" i="33"/>
  <c r="AU96" i="36" s="1"/>
  <c r="AT94" i="35"/>
  <c r="AT94" i="37" s="1"/>
  <c r="AT94" i="34"/>
  <c r="AU25" i="33"/>
  <c r="AU25" i="36" s="1"/>
  <c r="AT82" i="35"/>
  <c r="AT82" i="37" s="1"/>
  <c r="AT82" i="34"/>
  <c r="AT103" i="35"/>
  <c r="AT103" i="37" s="1"/>
  <c r="AT103" i="34"/>
  <c r="AY83" i="30"/>
  <c r="AY93"/>
  <c r="AU62" i="28"/>
  <c r="AU62" i="32"/>
  <c r="AU62" i="34" s="1"/>
  <c r="AU71" i="28"/>
  <c r="AU71" i="32"/>
  <c r="AU71" i="34" s="1"/>
  <c r="AV95" i="27"/>
  <c r="AW95" i="25"/>
  <c r="AU92" i="36"/>
  <c r="AU92" i="33"/>
  <c r="AU76" i="36"/>
  <c r="AU76" i="33"/>
  <c r="AU91" i="36"/>
  <c r="AU91" i="33"/>
  <c r="AU75" i="36"/>
  <c r="AU75" i="33"/>
  <c r="AU93" i="36"/>
  <c r="AU93" i="33"/>
  <c r="AU77" i="36"/>
  <c r="AU77" i="33"/>
  <c r="AU90" i="36"/>
  <c r="AU90" i="33"/>
  <c r="AV96" i="27"/>
  <c r="AW96" i="25"/>
  <c r="AV80" i="27"/>
  <c r="AW80" i="25"/>
  <c r="AG36" i="45"/>
  <c r="AG27"/>
  <c r="AG35"/>
  <c r="AG26"/>
  <c r="AT95" i="35"/>
  <c r="AT95" i="37" s="1"/>
  <c r="AT95" i="34"/>
  <c r="AT81" i="35"/>
  <c r="AT81" i="37" s="1"/>
  <c r="AT81" i="34"/>
  <c r="AW22" i="24"/>
  <c r="AV22" i="26"/>
  <c r="AW25" i="25"/>
  <c r="AV25" i="27"/>
  <c r="AW70" i="25"/>
  <c r="AV70" i="27"/>
  <c r="AV70" i="33" s="1"/>
  <c r="AV70" i="36" s="1"/>
  <c r="AW46" i="25"/>
  <c r="AV46" i="27"/>
  <c r="AV46" i="33" s="1"/>
  <c r="AV46" i="36" s="1"/>
  <c r="AW57" i="25"/>
  <c r="AV57" i="27"/>
  <c r="AW69" i="25"/>
  <c r="AV69" i="27"/>
  <c r="AV69" i="33" s="1"/>
  <c r="AV69" i="36" s="1"/>
  <c r="AW29" i="25"/>
  <c r="AV29" i="27"/>
  <c r="AV29" i="33" s="1"/>
  <c r="AV29" i="36" s="1"/>
  <c r="AW58" i="25"/>
  <c r="AV58" i="27"/>
  <c r="AV58" i="33" s="1"/>
  <c r="AV58" i="36" s="1"/>
  <c r="AX42" i="38"/>
  <c r="AW43"/>
  <c r="AW90" i="24"/>
  <c r="AV90" i="26"/>
  <c r="AW88" i="24"/>
  <c r="AV88" i="26"/>
  <c r="AW31" i="24"/>
  <c r="AV31" i="26"/>
  <c r="AW44" i="24"/>
  <c r="AV44" i="26"/>
  <c r="AU39" i="28"/>
  <c r="AU39" i="32"/>
  <c r="AU39" i="34" s="1"/>
  <c r="AW91" i="24"/>
  <c r="AV91" i="26"/>
  <c r="AW89" i="24"/>
  <c r="AV89" i="26"/>
  <c r="AW46" i="24"/>
  <c r="AV46" i="26"/>
  <c r="AW67" i="24"/>
  <c r="AV67" i="26"/>
  <c r="AW27" i="24"/>
  <c r="AV27" i="26"/>
  <c r="AW24" i="24"/>
  <c r="AV24" i="26"/>
  <c r="AU69" i="28"/>
  <c r="AU69" i="32"/>
  <c r="AU69" i="35" s="1"/>
  <c r="AU28" i="28"/>
  <c r="AU28" i="32"/>
  <c r="AU28" i="35" s="1"/>
  <c r="AU73" i="28"/>
  <c r="AU73" i="32"/>
  <c r="AU73" i="34" s="1"/>
  <c r="AU30" i="28"/>
  <c r="AU30" i="32"/>
  <c r="AU30" i="34" s="1"/>
  <c r="AU32" i="28"/>
  <c r="AU32" i="32"/>
  <c r="AU32" i="34" s="1"/>
  <c r="AU29" i="28"/>
  <c r="AU29" i="32"/>
  <c r="AU29" i="34" s="1"/>
  <c r="AU34" i="28"/>
  <c r="AU34" i="32"/>
  <c r="AU34" i="34" s="1"/>
  <c r="AU50" i="28"/>
  <c r="AU50" i="32"/>
  <c r="AU50" i="34" s="1"/>
  <c r="AU40" i="28"/>
  <c r="AU40" i="32"/>
  <c r="AU40" i="34" s="1"/>
  <c r="AU36" i="28"/>
  <c r="AU36" i="32"/>
  <c r="AU36" i="34" s="1"/>
  <c r="AU68" i="28"/>
  <c r="AU68" i="32"/>
  <c r="AU68" i="34" s="1"/>
  <c r="AW78" i="24"/>
  <c r="AV78" i="26"/>
  <c r="AW99" i="24"/>
  <c r="AV99" i="26"/>
  <c r="AW85" i="24"/>
  <c r="AV85" i="26"/>
  <c r="AW100" i="24"/>
  <c r="AV100" i="26"/>
  <c r="AW76" i="24"/>
  <c r="AV76" i="26"/>
  <c r="AW97" i="24"/>
  <c r="AV97" i="26"/>
  <c r="AW84" i="24"/>
  <c r="AV84" i="26"/>
  <c r="AW43" i="24"/>
  <c r="AV43" i="26"/>
  <c r="AW63" i="24"/>
  <c r="AV63" i="26"/>
  <c r="AW33" i="24"/>
  <c r="AV33" i="26"/>
  <c r="AW59" i="24"/>
  <c r="AV59" i="26"/>
  <c r="AW26" i="24"/>
  <c r="AV26" i="26"/>
  <c r="AW55" i="24"/>
  <c r="AV55" i="26"/>
  <c r="AW47" i="24"/>
  <c r="AV47" i="26"/>
  <c r="AW23" i="24"/>
  <c r="AV23" i="26"/>
  <c r="AU88" i="33"/>
  <c r="AU88" i="36" s="1"/>
  <c r="AU103" i="33"/>
  <c r="AU103" i="36" s="1"/>
  <c r="AU87" i="33"/>
  <c r="AU87" i="36" s="1"/>
  <c r="AU79" i="33"/>
  <c r="AU79" i="36" s="1"/>
  <c r="AU97" i="33"/>
  <c r="AU97" i="36" s="1"/>
  <c r="AU81" i="33"/>
  <c r="AU81" i="36" s="1"/>
  <c r="AU94" i="33"/>
  <c r="AU94" i="36" s="1"/>
  <c r="AU78" i="33"/>
  <c r="AU78" i="36" s="1"/>
  <c r="AW100" i="25"/>
  <c r="AV100" i="27"/>
  <c r="AW84" i="25"/>
  <c r="AV84" i="27"/>
  <c r="AW99" i="25"/>
  <c r="AV99" i="27"/>
  <c r="AW83" i="25"/>
  <c r="AV83" i="27"/>
  <c r="AW101" i="25"/>
  <c r="AV101" i="27"/>
  <c r="AW85" i="25"/>
  <c r="AV85" i="27"/>
  <c r="AW98" i="25"/>
  <c r="AV98" i="27"/>
  <c r="AW82" i="25"/>
  <c r="AV82" i="27"/>
  <c r="AW48" i="24"/>
  <c r="AV48" i="26"/>
  <c r="AW25" i="24"/>
  <c r="AV25" i="26"/>
  <c r="AW57" i="24"/>
  <c r="AV57" i="26"/>
  <c r="AW54" i="24"/>
  <c r="AV54" i="26"/>
  <c r="AW64" i="24"/>
  <c r="AV64" i="26"/>
  <c r="AU89" i="33"/>
  <c r="AU89" i="36" s="1"/>
  <c r="AU102" i="33"/>
  <c r="AU102" i="36" s="1"/>
  <c r="AU86" i="33"/>
  <c r="AU86" i="36" s="1"/>
  <c r="AW98" i="24"/>
  <c r="AV98" i="26"/>
  <c r="AW79" i="24"/>
  <c r="AV79" i="26"/>
  <c r="AW92" i="24"/>
  <c r="AV92" i="26"/>
  <c r="AW77" i="24"/>
  <c r="AV77" i="26"/>
  <c r="AW49" i="24"/>
  <c r="AV49" i="26"/>
  <c r="AW53" i="24"/>
  <c r="AV53" i="26"/>
  <c r="AW70" i="24"/>
  <c r="AV70" i="26"/>
  <c r="AW58" i="24"/>
  <c r="AV58" i="26"/>
  <c r="AW41" i="24"/>
  <c r="AV41" i="26"/>
  <c r="AW56" i="24"/>
  <c r="AV56" i="26"/>
  <c r="AS18" i="38"/>
  <c r="AS105" i="34"/>
  <c r="AY80" i="30"/>
  <c r="AH6" i="45"/>
  <c r="AH74" i="44"/>
  <c r="AH15" i="45" s="1"/>
  <c r="AH135" i="44"/>
  <c r="AH18" i="45" s="1"/>
  <c r="AH9"/>
  <c r="AH7"/>
  <c r="AH97" i="44"/>
  <c r="AH16" i="45" s="1"/>
  <c r="AH116" i="44"/>
  <c r="AH17" i="45" s="1"/>
  <c r="AH8"/>
  <c r="AW35" i="25"/>
  <c r="AV35" i="27"/>
  <c r="AV35" i="33" s="1"/>
  <c r="AV35" i="36" s="1"/>
  <c r="AW22" i="25"/>
  <c r="AV22" i="27"/>
  <c r="AV22" i="33" s="1"/>
  <c r="AV22" i="36" s="1"/>
  <c r="AW47" i="25"/>
  <c r="AV47" i="27"/>
  <c r="AV47" i="33" s="1"/>
  <c r="AV47" i="36" s="1"/>
  <c r="AW39" i="25"/>
  <c r="AV39" i="27"/>
  <c r="AV39" i="33" s="1"/>
  <c r="AV39" i="36" s="1"/>
  <c r="AW24" i="25"/>
  <c r="AV24" i="27"/>
  <c r="AV24" i="33" s="1"/>
  <c r="AV24" i="36" s="1"/>
  <c r="AW73" i="25"/>
  <c r="AV73" i="27"/>
  <c r="AV73" i="33" s="1"/>
  <c r="AV73" i="36" s="1"/>
  <c r="AW23" i="25"/>
  <c r="AV23" i="27"/>
  <c r="AV23" i="33" s="1"/>
  <c r="AV23" i="36" s="1"/>
  <c r="AW45" i="25"/>
  <c r="AV45" i="27"/>
  <c r="AV45" i="33" s="1"/>
  <c r="AV45" i="36" s="1"/>
  <c r="AW52" i="25"/>
  <c r="AV52" i="27"/>
  <c r="AV52" i="33" s="1"/>
  <c r="AV52" i="36" s="1"/>
  <c r="AW50" i="25"/>
  <c r="AV50" i="27"/>
  <c r="AV50" i="33" s="1"/>
  <c r="AV50" i="36" s="1"/>
  <c r="AW37" i="25"/>
  <c r="AV37" i="27"/>
  <c r="AV37" i="33" s="1"/>
  <c r="AV37" i="36" s="1"/>
  <c r="AW36" i="25"/>
  <c r="AV36" i="27"/>
  <c r="AV36" i="33" s="1"/>
  <c r="AV36" i="36" s="1"/>
  <c r="AW33" i="25"/>
  <c r="AV33" i="27"/>
  <c r="AV33" i="33" s="1"/>
  <c r="AV33" i="36" s="1"/>
  <c r="AU59" i="33"/>
  <c r="AU59" i="36" s="1"/>
  <c r="AW34" i="25"/>
  <c r="AV34" i="27"/>
  <c r="AV34" i="33" s="1"/>
  <c r="AV34" i="36" s="1"/>
  <c r="AU28" i="33"/>
  <c r="AU28" i="36" s="1"/>
  <c r="AW20" i="24"/>
  <c r="AV20" i="26"/>
  <c r="AW26" i="25"/>
  <c r="AV26" i="27"/>
  <c r="AV26" i="33" s="1"/>
  <c r="AV26" i="36" s="1"/>
  <c r="AW60" i="25"/>
  <c r="AV60" i="27"/>
  <c r="AV60" i="33" s="1"/>
  <c r="AV60" i="36" s="1"/>
  <c r="AW42" i="25"/>
  <c r="AV42" i="27"/>
  <c r="AV42" i="33" s="1"/>
  <c r="AV42" i="36" s="1"/>
  <c r="AW21" i="25"/>
  <c r="AV21" i="27"/>
  <c r="AW40" i="25"/>
  <c r="AV40" i="27"/>
  <c r="AV40" i="33" s="1"/>
  <c r="AV40" i="36" s="1"/>
  <c r="AW27" i="25"/>
  <c r="AV27" i="27"/>
  <c r="AV27" i="33" s="1"/>
  <c r="AV27" i="36" s="1"/>
  <c r="AW54" i="25"/>
  <c r="AV54" i="27"/>
  <c r="AV54" i="33" s="1"/>
  <c r="AV54" i="36" s="1"/>
  <c r="AW53" i="25"/>
  <c r="AV53" i="27"/>
  <c r="AW31" i="25"/>
  <c r="AV31" i="27"/>
  <c r="AV31" i="33" s="1"/>
  <c r="AV31" i="36" s="1"/>
  <c r="AW44" i="25"/>
  <c r="AV44" i="27"/>
  <c r="AV44" i="33" s="1"/>
  <c r="AV44" i="36" s="1"/>
  <c r="AW38" i="25"/>
  <c r="AV38" i="27"/>
  <c r="AV38" i="33" s="1"/>
  <c r="AV38" i="36" s="1"/>
  <c r="AW49" i="25"/>
  <c r="AV49" i="27"/>
  <c r="AV49" i="33" s="1"/>
  <c r="AV49" i="36" s="1"/>
  <c r="AW64" i="25"/>
  <c r="AV64" i="27"/>
  <c r="AV64" i="33" s="1"/>
  <c r="AV64" i="36" s="1"/>
  <c r="AW56" i="25"/>
  <c r="AV56" i="27"/>
  <c r="AV56" i="33" s="1"/>
  <c r="AV56" i="36" s="1"/>
  <c r="AW65" i="25"/>
  <c r="AV65" i="27"/>
  <c r="AV65" i="33" s="1"/>
  <c r="AV65" i="36" s="1"/>
  <c r="AW30" i="25"/>
  <c r="AV30" i="27"/>
  <c r="AV30" i="33" s="1"/>
  <c r="AV30" i="36" s="1"/>
  <c r="AW32" i="25"/>
  <c r="AV32" i="27"/>
  <c r="AV32" i="33" s="1"/>
  <c r="AV32" i="36" s="1"/>
  <c r="AW68" i="25"/>
  <c r="AV68" i="27"/>
  <c r="AV68" i="33" s="1"/>
  <c r="AV68" i="36" s="1"/>
  <c r="AW20" i="25"/>
  <c r="AV20" i="27"/>
  <c r="AV20" i="33" s="1"/>
  <c r="AV20" i="36" s="1"/>
  <c r="AW62" i="25"/>
  <c r="AV62" i="27"/>
  <c r="AV62" i="33" s="1"/>
  <c r="AV62" i="36" s="1"/>
  <c r="AW67" i="25"/>
  <c r="AV67" i="27"/>
  <c r="AW66" i="25"/>
  <c r="AV66" i="27"/>
  <c r="AV66" i="33" s="1"/>
  <c r="AV66" i="36" s="1"/>
  <c r="AW48" i="25"/>
  <c r="AV48" i="27"/>
  <c r="AV48" i="33" s="1"/>
  <c r="AV48" i="36" s="1"/>
  <c r="AW18" i="25"/>
  <c r="AV18" i="27"/>
  <c r="AU37" i="28"/>
  <c r="AU37" i="35"/>
  <c r="AU37" i="37" s="1"/>
  <c r="AU37" i="32"/>
  <c r="AU37" i="34" s="1"/>
  <c r="AU52" i="28"/>
  <c r="AU52" i="32"/>
  <c r="AU52" i="34" s="1"/>
  <c r="AU45" i="28"/>
  <c r="AU45" i="32"/>
  <c r="AU45" i="34" s="1"/>
  <c r="AU66" i="28"/>
  <c r="AU66" i="32"/>
  <c r="AU66" i="34" s="1"/>
  <c r="AU51" i="28"/>
  <c r="AU51" i="32"/>
  <c r="AU51" i="34" s="1"/>
  <c r="AU38" i="28"/>
  <c r="AU38" i="32"/>
  <c r="AU38" i="35" s="1"/>
  <c r="AU42" i="28"/>
  <c r="AU42" i="32"/>
  <c r="AU42" i="34" s="1"/>
  <c r="AU60" i="28"/>
  <c r="AU60" i="32"/>
  <c r="AU60" i="34" s="1"/>
  <c r="AU35" i="28"/>
  <c r="AU35" i="32"/>
  <c r="AU35" i="34" s="1"/>
  <c r="AU65" i="28"/>
  <c r="AU65" i="32"/>
  <c r="AU65" i="34" s="1"/>
  <c r="AU61" i="28"/>
  <c r="AU61" i="32"/>
  <c r="AU61" i="34" s="1"/>
  <c r="AU18" i="28"/>
  <c r="AU13" i="38"/>
  <c r="AU105" i="26"/>
  <c r="AU18" i="32"/>
  <c r="AI46" i="45"/>
  <c r="AI55" s="1"/>
  <c r="AI132" i="44"/>
  <c r="AI71"/>
  <c r="AI43" i="45"/>
  <c r="AI52" s="1"/>
  <c r="AI151" i="44"/>
  <c r="AI154" s="1"/>
  <c r="AU82" i="28"/>
  <c r="AU82" i="32"/>
  <c r="AU82" i="35" s="1"/>
  <c r="AV103" i="26"/>
  <c r="AW103" i="24"/>
  <c r="AU87" i="28"/>
  <c r="AU87" i="32"/>
  <c r="AU87" i="35" s="1"/>
  <c r="AV75" i="26"/>
  <c r="AW75" i="24"/>
  <c r="AV80" i="26"/>
  <c r="AW80" i="24"/>
  <c r="AV101" i="26"/>
  <c r="AW101" i="24"/>
  <c r="AV86" i="26"/>
  <c r="AW86" i="24"/>
  <c r="AV96" i="26"/>
  <c r="AW96" i="24"/>
  <c r="AV74" i="26"/>
  <c r="AW74" i="24"/>
  <c r="AV95" i="26"/>
  <c r="AW95" i="24"/>
  <c r="AV83" i="26"/>
  <c r="AW83" i="24"/>
  <c r="AV94" i="26"/>
  <c r="AW94" i="24"/>
  <c r="AV102" i="26"/>
  <c r="AW102" i="24"/>
  <c r="AV93" i="26"/>
  <c r="AW93" i="24"/>
  <c r="AV81" i="26"/>
  <c r="AW81" i="24"/>
  <c r="AT109" i="33"/>
  <c r="AT110"/>
  <c r="AT90" i="35"/>
  <c r="AT90" i="37" s="1"/>
  <c r="AT90" i="34"/>
  <c r="AT88" i="35"/>
  <c r="AT88" i="37" s="1"/>
  <c r="AT88" i="34"/>
  <c r="AT67" i="35"/>
  <c r="AT67" i="37" s="1"/>
  <c r="AT67" i="34"/>
  <c r="AT85" i="35"/>
  <c r="AT85" i="37" s="1"/>
  <c r="AT85" i="34"/>
  <c r="AT100" i="35"/>
  <c r="AT100" i="37" s="1"/>
  <c r="AT100" i="34"/>
  <c r="AT76" i="35"/>
  <c r="AT76" i="37" s="1"/>
  <c r="AT76" i="34"/>
  <c r="AT97" i="35"/>
  <c r="AT97" i="37" s="1"/>
  <c r="AT97" i="34"/>
  <c r="AT84" i="35"/>
  <c r="AT84" i="37" s="1"/>
  <c r="AT84" i="34"/>
  <c r="AT33" i="35"/>
  <c r="AT33" i="37" s="1"/>
  <c r="AT33" i="34"/>
  <c r="AT57" i="35"/>
  <c r="AT57" i="37" s="1"/>
  <c r="AT57" i="34"/>
  <c r="AT98" i="35"/>
  <c r="AT98" i="37" s="1"/>
  <c r="AT98" i="34"/>
  <c r="AT79" i="35"/>
  <c r="AT79" i="37" s="1"/>
  <c r="AT79" i="34"/>
  <c r="AT92" i="35"/>
  <c r="AT92" i="37" s="1"/>
  <c r="AT92" i="34"/>
  <c r="AT77" i="35"/>
  <c r="AT77" i="37" s="1"/>
  <c r="AT77" i="34"/>
  <c r="AV72" i="26"/>
  <c r="AW72" i="24"/>
  <c r="AY81" i="30"/>
  <c r="AY87"/>
  <c r="AY103"/>
  <c r="AX95"/>
  <c r="AT107" i="33"/>
  <c r="AT108"/>
  <c r="AV51" i="27"/>
  <c r="AV51" i="33" s="1"/>
  <c r="AV51" i="36" s="1"/>
  <c r="AW51" i="25"/>
  <c r="AT105" i="33"/>
  <c r="AT20" i="38"/>
  <c r="AT41" s="1"/>
  <c r="AT32"/>
  <c r="AT23"/>
  <c r="AT35" s="1"/>
  <c r="AS237" i="44"/>
  <c r="AS230"/>
  <c r="AT18" i="35"/>
  <c r="AT19" i="38"/>
  <c r="AT40" s="1"/>
  <c r="AT105" i="32"/>
  <c r="AT18" i="34"/>
  <c r="AT12" i="38"/>
  <c r="AT48" s="1"/>
  <c r="AT105" i="28"/>
  <c r="AP12" i="45"/>
  <c r="AW19" i="24"/>
  <c r="AV19" i="26"/>
  <c r="AW21" i="24"/>
  <c r="AV21" i="26"/>
  <c r="AW43" i="25"/>
  <c r="AV43" i="27"/>
  <c r="AV43" i="33" s="1"/>
  <c r="AV43" i="36" s="1"/>
  <c r="AR15" i="38"/>
  <c r="AR49" s="1"/>
  <c r="AR105" i="37"/>
  <c r="AT74" i="35"/>
  <c r="AT62"/>
  <c r="AT62" i="37" s="1"/>
  <c r="AT22" i="35"/>
  <c r="AT22" i="37" s="1"/>
  <c r="AT44" i="35"/>
  <c r="AT44" i="37" s="1"/>
  <c r="AT46" i="35"/>
  <c r="AT46" i="37" s="1"/>
  <c r="AT24" i="35"/>
  <c r="AT24" i="37" s="1"/>
  <c r="AT30" i="35"/>
  <c r="AT30" i="37" s="1"/>
  <c r="AT29" i="35"/>
  <c r="AT29" i="37" s="1"/>
  <c r="AT50" i="35"/>
  <c r="AT50" i="37" s="1"/>
  <c r="AT36" i="35"/>
  <c r="AT36" i="37" s="1"/>
  <c r="AT63" i="35"/>
  <c r="AT63" i="37" s="1"/>
  <c r="AT26" i="35"/>
  <c r="AT26" i="37" s="1"/>
  <c r="AT47" i="35"/>
  <c r="AT47" i="37" s="1"/>
  <c r="AT64" i="35"/>
  <c r="AT64" i="37" s="1"/>
  <c r="AT86" i="34"/>
  <c r="AT70" i="35"/>
  <c r="AT70" i="37" s="1"/>
  <c r="AT41" i="35"/>
  <c r="AT41" i="37" s="1"/>
  <c r="AT20" i="35"/>
  <c r="AT20" i="37" s="1"/>
  <c r="AT52" i="35"/>
  <c r="AT52" i="37" s="1"/>
  <c r="AT66" i="35"/>
  <c r="AT66" i="37" s="1"/>
  <c r="AT38" i="35"/>
  <c r="AT38" i="37" s="1"/>
  <c r="AT60" i="35"/>
  <c r="AT60" i="37" s="1"/>
  <c r="AT65" i="35"/>
  <c r="AT65" i="37" s="1"/>
  <c r="AS105" i="36"/>
  <c r="AT75" i="35"/>
  <c r="AT75" i="37" s="1"/>
  <c r="AT75" i="34"/>
  <c r="AW62" i="24"/>
  <c r="AV62" i="26"/>
  <c r="AU95" i="33"/>
  <c r="AU95" i="36" s="1"/>
  <c r="AW76" i="25"/>
  <c r="AV76" i="27"/>
  <c r="AW75" i="25"/>
  <c r="AV75" i="27"/>
  <c r="AW77" i="25"/>
  <c r="AV77" i="27"/>
  <c r="AW74" i="25"/>
  <c r="AV74" i="27"/>
  <c r="AU80" i="33"/>
  <c r="AU80" i="36" s="1"/>
  <c r="AT96" i="35"/>
  <c r="AT96" i="37" s="1"/>
  <c r="AT96" i="34"/>
  <c r="AT102" i="35"/>
  <c r="AT102" i="34"/>
  <c r="AU22" i="28"/>
  <c r="AU22" i="32"/>
  <c r="AU22" i="34" s="1"/>
  <c r="AU57" i="33"/>
  <c r="AU57" i="36" s="1"/>
  <c r="AU69" i="33"/>
  <c r="AU69" i="34" s="1"/>
  <c r="AU90" i="32"/>
  <c r="AU90" i="35" s="1"/>
  <c r="AU90" i="28"/>
  <c r="AU88"/>
  <c r="AU88" i="32"/>
  <c r="AU88" i="35" s="1"/>
  <c r="AU31" i="28"/>
  <c r="AU31" i="32"/>
  <c r="AU31" i="34" s="1"/>
  <c r="AU44" i="28"/>
  <c r="AU44" i="32"/>
  <c r="AU44" i="34" s="1"/>
  <c r="AV39" i="26"/>
  <c r="AW39" i="24"/>
  <c r="AU91" i="28"/>
  <c r="AU91" i="32"/>
  <c r="AU91" i="34" s="1"/>
  <c r="AU89" i="28"/>
  <c r="AU89" i="32"/>
  <c r="AU89" i="35" s="1"/>
  <c r="AU46" i="28"/>
  <c r="AU46" i="32"/>
  <c r="AU46" i="34" s="1"/>
  <c r="AU67" i="28"/>
  <c r="AU67" i="32"/>
  <c r="AU67" i="35" s="1"/>
  <c r="AU27" i="28"/>
  <c r="AU27" i="32"/>
  <c r="AU27" i="34" s="1"/>
  <c r="AU24" i="28"/>
  <c r="AU24" i="32"/>
  <c r="AU24" i="34" s="1"/>
  <c r="AV69" i="26"/>
  <c r="AW69" i="24"/>
  <c r="AV28" i="26"/>
  <c r="AW28" i="24"/>
  <c r="AV73" i="26"/>
  <c r="AW73" i="24"/>
  <c r="AV30" i="26"/>
  <c r="AW30" i="24"/>
  <c r="AV32" i="26"/>
  <c r="AW32" i="24"/>
  <c r="AV29" i="26"/>
  <c r="AW29" i="24"/>
  <c r="AV34" i="26"/>
  <c r="AW34" i="24"/>
  <c r="AV50" i="26"/>
  <c r="AW50" i="24"/>
  <c r="AV40" i="26"/>
  <c r="AW40" i="24"/>
  <c r="AV36" i="26"/>
  <c r="AW36" i="24"/>
  <c r="AV68" i="26"/>
  <c r="AW68" i="24"/>
  <c r="AU78" i="28"/>
  <c r="AU78" i="32"/>
  <c r="AU78" i="34" s="1"/>
  <c r="AU99" i="28"/>
  <c r="AU99" i="32"/>
  <c r="AU85"/>
  <c r="AU85" i="28"/>
  <c r="AU85" i="35"/>
  <c r="AU100" i="32"/>
  <c r="AU100" i="28"/>
  <c r="AU100" i="35"/>
  <c r="AU76" i="32"/>
  <c r="AU76" i="28"/>
  <c r="AU76" i="35"/>
  <c r="AU97" i="28"/>
  <c r="AU97" i="32"/>
  <c r="AU97" i="35" s="1"/>
  <c r="AU84" i="32"/>
  <c r="AU84" i="28"/>
  <c r="AU84" i="35"/>
  <c r="AU43" i="28"/>
  <c r="AU43" i="32"/>
  <c r="AU43" i="35" s="1"/>
  <c r="AU63" i="28"/>
  <c r="AU63" i="32"/>
  <c r="AU63" i="34" s="1"/>
  <c r="AU33" i="28"/>
  <c r="AU33" i="32"/>
  <c r="AU33" i="35" s="1"/>
  <c r="AU59" i="28"/>
  <c r="AU59" i="32"/>
  <c r="AU59" i="35" s="1"/>
  <c r="AU26" i="28"/>
  <c r="AU26" i="32"/>
  <c r="AU26" i="34" s="1"/>
  <c r="AU55" i="28"/>
  <c r="AU55" i="32"/>
  <c r="AU55" i="34" s="1"/>
  <c r="AU47" i="28"/>
  <c r="AU47" i="32"/>
  <c r="AU47" i="34" s="1"/>
  <c r="AU23" i="28"/>
  <c r="AU23" i="32"/>
  <c r="AU23" i="34" s="1"/>
  <c r="AV88" i="27"/>
  <c r="AW88" i="25"/>
  <c r="AV103" i="27"/>
  <c r="AW103" i="25"/>
  <c r="AV87" i="27"/>
  <c r="AW87" i="25"/>
  <c r="AV79" i="27"/>
  <c r="AW79" i="25"/>
  <c r="AV97" i="27"/>
  <c r="AW97" i="25"/>
  <c r="AV81" i="27"/>
  <c r="AW81" i="25"/>
  <c r="AV94" i="27"/>
  <c r="AW94" i="25"/>
  <c r="AV78" i="27"/>
  <c r="AV78" i="33" s="1"/>
  <c r="AV78" i="36" s="1"/>
  <c r="AW78" i="25"/>
  <c r="AU100" i="33"/>
  <c r="AU100" i="36" s="1"/>
  <c r="AU100" i="37" s="1"/>
  <c r="AU84" i="33"/>
  <c r="AU84" i="36" s="1"/>
  <c r="AU84" i="37" s="1"/>
  <c r="AU99" i="33"/>
  <c r="AU99" i="36" s="1"/>
  <c r="AU83" i="33"/>
  <c r="AU83" i="36" s="1"/>
  <c r="AU101" i="33"/>
  <c r="AU101" i="36" s="1"/>
  <c r="AU85" i="33"/>
  <c r="AU85" i="36" s="1"/>
  <c r="AU85" i="37" s="1"/>
  <c r="AU98" i="33"/>
  <c r="AU98" i="36" s="1"/>
  <c r="AU82" i="33"/>
  <c r="AU82" i="34" s="1"/>
  <c r="AU48" i="28"/>
  <c r="AU48" i="32"/>
  <c r="AU48" i="35" s="1"/>
  <c r="AU25" i="28"/>
  <c r="AU25" i="32"/>
  <c r="AU25" i="35" s="1"/>
  <c r="AU57" i="28"/>
  <c r="AU57" i="32"/>
  <c r="AU57" i="35" s="1"/>
  <c r="AU54" i="28"/>
  <c r="AU54" i="32"/>
  <c r="AU54" i="34" s="1"/>
  <c r="AU64" i="28"/>
  <c r="AU64" i="32"/>
  <c r="AU64" i="34" s="1"/>
  <c r="AV72" i="27"/>
  <c r="AV72" i="33" s="1"/>
  <c r="AV72" i="36" s="1"/>
  <c r="AW72" i="25"/>
  <c r="AV89" i="27"/>
  <c r="AW89" i="25"/>
  <c r="AV102" i="27"/>
  <c r="AW102" i="25"/>
  <c r="AV86" i="27"/>
  <c r="AW86" i="25"/>
  <c r="AU98" i="28"/>
  <c r="AU98" i="32"/>
  <c r="AU98" i="35" s="1"/>
  <c r="AU79" i="28"/>
  <c r="AU79" i="32"/>
  <c r="AU79" i="35" s="1"/>
  <c r="AU92" i="32"/>
  <c r="AU92" i="28"/>
  <c r="AU92" i="35"/>
  <c r="AU77" i="32"/>
  <c r="AU77" i="28"/>
  <c r="AU77" i="35"/>
  <c r="AU49" i="28"/>
  <c r="AU49" i="32"/>
  <c r="AU49" i="34" s="1"/>
  <c r="AU53" i="28"/>
  <c r="AU53" i="32"/>
  <c r="AU53" i="35" s="1"/>
  <c r="AU70" i="28"/>
  <c r="AU70" i="32"/>
  <c r="AU70" i="34" s="1"/>
  <c r="AU58" i="28"/>
  <c r="AU58" i="32"/>
  <c r="AU58" i="34" s="1"/>
  <c r="AU41" i="28"/>
  <c r="AU41" i="32"/>
  <c r="AU41" i="34" s="1"/>
  <c r="AU56" i="28"/>
  <c r="AU56" i="32"/>
  <c r="AU56" i="34" s="1"/>
  <c r="AQ224" i="44"/>
  <c r="AQ216"/>
  <c r="AS105" i="35"/>
  <c r="AS16" i="38"/>
  <c r="AS37" s="1"/>
  <c r="AY101" i="30"/>
  <c r="AS213" i="44"/>
  <c r="AS220"/>
  <c r="AR236"/>
  <c r="AR233" s="1"/>
  <c r="AR69" i="45"/>
  <c r="AW55" i="25"/>
  <c r="AV55" i="27"/>
  <c r="AV55" i="33" s="1"/>
  <c r="AV55" i="36" s="1"/>
  <c r="AU33" i="33"/>
  <c r="AW59" i="25"/>
  <c r="AV59" i="27"/>
  <c r="AV59" i="33" s="1"/>
  <c r="AV59" i="36" s="1"/>
  <c r="AW28" i="25"/>
  <c r="AV28" i="27"/>
  <c r="AW41" i="25"/>
  <c r="AV41" i="27"/>
  <c r="AV41" i="33" s="1"/>
  <c r="AV41" i="36" s="1"/>
  <c r="AW71" i="25"/>
  <c r="AV71" i="27"/>
  <c r="AV71" i="33" s="1"/>
  <c r="AV71" i="36" s="1"/>
  <c r="AW63" i="25"/>
  <c r="AV63" i="27"/>
  <c r="AV63" i="33" s="1"/>
  <c r="AV63" i="36" s="1"/>
  <c r="AU20" i="28"/>
  <c r="AU20" i="32"/>
  <c r="AU20" i="34" s="1"/>
  <c r="AU21" i="33"/>
  <c r="AU21" i="36" s="1"/>
  <c r="AU53" i="33"/>
  <c r="AU53" i="34" s="1"/>
  <c r="AU38" i="33"/>
  <c r="AU38" i="34" s="1"/>
  <c r="AW19" i="25"/>
  <c r="AV19" i="27"/>
  <c r="AV19" i="33" s="1"/>
  <c r="AV19" i="36" s="1"/>
  <c r="AU67" i="33"/>
  <c r="AU67" i="34" s="1"/>
  <c r="AW61" i="25"/>
  <c r="AV61" i="27"/>
  <c r="AV61" i="33" s="1"/>
  <c r="AV61" i="36" s="1"/>
  <c r="AU48" i="33"/>
  <c r="AU14" i="38"/>
  <c r="AU105" i="27"/>
  <c r="AU18" i="33"/>
  <c r="AU18" i="36" s="1"/>
  <c r="AV36" i="41"/>
  <c r="AW37"/>
  <c r="AV37" i="26"/>
  <c r="AW37" i="24"/>
  <c r="AV52" i="26"/>
  <c r="AW52" i="24"/>
  <c r="AV45" i="26"/>
  <c r="AW45" i="24"/>
  <c r="AV66" i="26"/>
  <c r="AW66" i="24"/>
  <c r="AV51" i="26"/>
  <c r="AW51" i="24"/>
  <c r="AV38" i="26"/>
  <c r="AW38" i="24"/>
  <c r="AV42" i="26"/>
  <c r="AW42" i="24"/>
  <c r="AV60" i="26"/>
  <c r="AW60" i="24"/>
  <c r="AV35" i="26"/>
  <c r="AW35" i="24"/>
  <c r="AV65" i="26"/>
  <c r="AW65" i="24"/>
  <c r="AV61" i="26"/>
  <c r="AW61" i="24"/>
  <c r="AG24" i="45"/>
  <c r="AG33"/>
  <c r="AG25"/>
  <c r="AG34"/>
  <c r="AG31"/>
  <c r="AG40"/>
  <c r="AW18" i="24"/>
  <c r="AV18" i="26"/>
  <c r="AT108" i="32"/>
  <c r="AT107"/>
  <c r="AT21" i="34"/>
  <c r="AI50" i="45"/>
  <c r="AI59" s="1"/>
  <c r="AI243" i="44"/>
  <c r="AI113"/>
  <c r="AI45" i="45"/>
  <c r="AI54" s="1"/>
  <c r="AI92" i="44"/>
  <c r="AI95" s="1"/>
  <c r="AI44" i="45"/>
  <c r="AI53" s="1"/>
  <c r="AV82" i="26"/>
  <c r="AW82" i="24"/>
  <c r="AU103" i="28"/>
  <c r="AU103" i="32"/>
  <c r="AU103" i="35" s="1"/>
  <c r="AV87" i="26"/>
  <c r="AW87" i="24"/>
  <c r="AU75" i="28"/>
  <c r="AU75" i="32"/>
  <c r="AU75" i="35" s="1"/>
  <c r="AU80" i="28"/>
  <c r="AU80" i="35"/>
  <c r="AU80" i="32"/>
  <c r="AU101" i="28"/>
  <c r="AU101" i="32"/>
  <c r="AU101" i="35" s="1"/>
  <c r="AU86" i="28"/>
  <c r="AU86" i="32"/>
  <c r="AU86" i="35" s="1"/>
  <c r="AU96" i="28"/>
  <c r="AU96" i="32"/>
  <c r="AU96" i="35" s="1"/>
  <c r="AU74" i="28"/>
  <c r="AU74" i="32"/>
  <c r="AU95" i="28"/>
  <c r="AU95" i="32"/>
  <c r="AU95" i="35" s="1"/>
  <c r="AU83" i="28"/>
  <c r="AU83" i="32"/>
  <c r="AU83" i="35" s="1"/>
  <c r="AU94" i="28"/>
  <c r="AU94" i="32"/>
  <c r="AU94" i="35" s="1"/>
  <c r="AU102" i="28"/>
  <c r="AU102" i="32"/>
  <c r="AU102" i="35" s="1"/>
  <c r="AU93" i="28"/>
  <c r="AU93" i="32"/>
  <c r="AU93" i="35" s="1"/>
  <c r="AU81" i="28"/>
  <c r="AU81" i="32"/>
  <c r="AU81" i="35" s="1"/>
  <c r="AT91"/>
  <c r="AT91" i="37" s="1"/>
  <c r="AT91" i="34"/>
  <c r="AT89" i="35"/>
  <c r="AT89" i="34"/>
  <c r="AT111" i="32"/>
  <c r="AT28" i="34"/>
  <c r="AT112" i="32"/>
  <c r="AT78" i="35"/>
  <c r="AT78" i="37" s="1"/>
  <c r="AT78" i="34"/>
  <c r="AT48" i="35"/>
  <c r="AT48" i="37" s="1"/>
  <c r="AT48" i="34"/>
  <c r="AT25"/>
  <c r="AT110" i="32"/>
  <c r="AT109"/>
  <c r="AT53" i="35"/>
  <c r="AT53" i="37" s="1"/>
  <c r="AT53" i="34"/>
  <c r="AS21" i="38"/>
  <c r="AS30"/>
  <c r="AU72" i="28"/>
  <c r="AU72" i="32"/>
  <c r="AU72" i="34" s="1"/>
  <c r="AH13" i="45"/>
  <c r="AH246" i="44"/>
  <c r="AH22" i="45" s="1"/>
  <c r="AH156" i="44"/>
  <c r="AT112" i="33"/>
  <c r="AT111"/>
  <c r="AT18" i="37"/>
  <c r="AT17" i="38"/>
  <c r="AT38" s="1"/>
  <c r="AT105" i="36"/>
  <c r="AY75" i="30"/>
  <c r="BR2" i="21"/>
  <c r="BQ2" i="11"/>
  <c r="BQ2" i="9"/>
  <c r="AT22" i="38"/>
  <c r="AT34" s="1"/>
  <c r="AT31"/>
  <c r="AU19" i="28"/>
  <c r="AU19" i="32"/>
  <c r="AU19" i="34" s="1"/>
  <c r="AU21" i="28"/>
  <c r="AU21" i="35"/>
  <c r="AU21" i="32"/>
  <c r="AU43" i="36"/>
  <c r="AU43" i="37" s="1"/>
  <c r="AU43" i="33"/>
  <c r="AU43" i="34" s="1"/>
  <c r="AJ57" i="45"/>
  <c r="AJ58"/>
  <c r="AJ29"/>
  <c r="AJ30"/>
  <c r="AJ38"/>
  <c r="AJ39"/>
  <c r="AK210" i="44"/>
  <c r="AK20" i="45" s="1"/>
  <c r="AL3" i="40"/>
  <c r="AK227" i="44"/>
  <c r="AK21" i="45" s="1"/>
  <c r="AK15" i="41"/>
  <c r="AK7"/>
  <c r="AK10"/>
  <c r="AK13"/>
  <c r="AK5" i="40"/>
  <c r="AK16" i="41"/>
  <c r="AK11"/>
  <c r="AK5"/>
  <c r="AK17"/>
  <c r="AK14"/>
  <c r="AK16" i="40"/>
  <c r="AK6" i="41"/>
  <c r="AK9"/>
  <c r="AK12"/>
  <c r="AK8"/>
  <c r="AT93" i="34"/>
  <c r="AT74" i="37"/>
  <c r="AT87" i="34"/>
  <c r="AT99" i="37"/>
  <c r="AT83" i="34"/>
  <c r="AT101"/>
  <c r="AT89" i="37"/>
  <c r="AT102"/>
  <c r="AT86"/>
  <c r="AJ20" i="41"/>
  <c r="AQ7" i="40"/>
  <c r="AQ9" s="1"/>
  <c r="AN14"/>
  <c r="AN15"/>
  <c r="AO13"/>
  <c r="AG21" i="52" l="1"/>
  <c r="AI114" i="44"/>
  <c r="AI115" s="1"/>
  <c r="AI6" i="52"/>
  <c r="AI15" s="1"/>
  <c r="AI133" i="44"/>
  <c r="AI134" s="1"/>
  <c r="AI7" i="52"/>
  <c r="AI16" s="1"/>
  <c r="AI244" i="44"/>
  <c r="AI245" s="1"/>
  <c r="AI11" i="52"/>
  <c r="AI20" s="1"/>
  <c r="AQ225" i="44"/>
  <c r="AQ226" s="1"/>
  <c r="AQ10" i="52"/>
  <c r="AQ19" s="1"/>
  <c r="AI72" i="44"/>
  <c r="AI73" s="1"/>
  <c r="AI4" i="52"/>
  <c r="AI13" s="1"/>
  <c r="AH156" i="50"/>
  <c r="AJ150"/>
  <c r="AJ190" s="1"/>
  <c r="AJ191" s="1"/>
  <c r="AJ150" i="44"/>
  <c r="AH150" i="48"/>
  <c r="AH190" s="1"/>
  <c r="AH191" s="1"/>
  <c r="AU33" i="34"/>
  <c r="AH193" i="50"/>
  <c r="AH199" i="45" s="1"/>
  <c r="AH194" s="1"/>
  <c r="AH190"/>
  <c r="AH185" s="1"/>
  <c r="AH203" s="1"/>
  <c r="AG193" i="50"/>
  <c r="AG199" i="45" s="1"/>
  <c r="AG194" s="1"/>
  <c r="AG190"/>
  <c r="AG185" s="1"/>
  <c r="AG178" i="44"/>
  <c r="AR233" i="48"/>
  <c r="AS238" i="44"/>
  <c r="AS78" i="45" s="1"/>
  <c r="AR233" i="50"/>
  <c r="AT55" i="44"/>
  <c r="AT232" s="1"/>
  <c r="AT55" i="50"/>
  <c r="AT232" s="1"/>
  <c r="AT238" s="1"/>
  <c r="AT55" i="48"/>
  <c r="AT232" s="1"/>
  <c r="AT238" s="1"/>
  <c r="AT46" i="44"/>
  <c r="AT46" i="50"/>
  <c r="AT46" i="48"/>
  <c r="AT48" i="44"/>
  <c r="AT231" s="1"/>
  <c r="AT48" i="50"/>
  <c r="AT231" s="1"/>
  <c r="AT48" i="48"/>
  <c r="AT231" s="1"/>
  <c r="AT47" i="44"/>
  <c r="AT47" i="50"/>
  <c r="AT47" i="48"/>
  <c r="AT43" i="44"/>
  <c r="AT43" i="50"/>
  <c r="AT43" i="48"/>
  <c r="AT50" i="44"/>
  <c r="AT50" i="50"/>
  <c r="AT50" i="48"/>
  <c r="AT52" i="44"/>
  <c r="AT52" i="50"/>
  <c r="AT52" i="48"/>
  <c r="AX37" i="49"/>
  <c r="AW36"/>
  <c r="AS230" i="48"/>
  <c r="AS237"/>
  <c r="AS236" s="1"/>
  <c r="AS213"/>
  <c r="AS220"/>
  <c r="AS219" s="1"/>
  <c r="AU101" i="37"/>
  <c r="AU83"/>
  <c r="AU80"/>
  <c r="AU102"/>
  <c r="AU97"/>
  <c r="AU87"/>
  <c r="AU88"/>
  <c r="AU36" i="35"/>
  <c r="AU36" i="37" s="1"/>
  <c r="AT54" i="44"/>
  <c r="AT54" i="50"/>
  <c r="AT54" i="48"/>
  <c r="AT45" i="44"/>
  <c r="AT45" i="50"/>
  <c r="AT45" i="48"/>
  <c r="AT44" i="44"/>
  <c r="AT214" s="1"/>
  <c r="AT44" i="50"/>
  <c r="AT214" s="1"/>
  <c r="AT44" i="48"/>
  <c r="AT214" s="1"/>
  <c r="AT51" i="44"/>
  <c r="AT215" s="1"/>
  <c r="AT51" i="50"/>
  <c r="AT215" s="1"/>
  <c r="AT221" s="1"/>
  <c r="AT51" i="48"/>
  <c r="AT215" s="1"/>
  <c r="AT221" s="1"/>
  <c r="AT53" i="44"/>
  <c r="AT53" i="50"/>
  <c r="AT53" i="48"/>
  <c r="AR216"/>
  <c r="AR224"/>
  <c r="AR225" s="1"/>
  <c r="AR226" s="1"/>
  <c r="AR123" i="45" s="1"/>
  <c r="AW28" i="51"/>
  <c r="AW27" s="1"/>
  <c r="AW33" s="1"/>
  <c r="AX29"/>
  <c r="AS230" i="50"/>
  <c r="AS237"/>
  <c r="AS236" s="1"/>
  <c r="AS213"/>
  <c r="AS220"/>
  <c r="AS219" s="1"/>
  <c r="AR216"/>
  <c r="AR224"/>
  <c r="AR225" s="1"/>
  <c r="AR226" s="1"/>
  <c r="AR192" i="45" s="1"/>
  <c r="AX29" i="49"/>
  <c r="AW28"/>
  <c r="AW27" s="1"/>
  <c r="AW33" s="1"/>
  <c r="AX37" i="51"/>
  <c r="AW36"/>
  <c r="AU72" i="35"/>
  <c r="AU72" i="37" s="1"/>
  <c r="AU82" i="36"/>
  <c r="AU84" i="34"/>
  <c r="AU95" i="37"/>
  <c r="AU86"/>
  <c r="AU89"/>
  <c r="AU103"/>
  <c r="AI96" i="44"/>
  <c r="AI5" i="52" s="1"/>
  <c r="AI14" s="1"/>
  <c r="AI155" i="44"/>
  <c r="AJ33" i="40"/>
  <c r="AK16" i="49"/>
  <c r="AK5"/>
  <c r="AK7"/>
  <c r="AK11"/>
  <c r="AK6"/>
  <c r="AK14"/>
  <c r="AK17"/>
  <c r="AK9"/>
  <c r="AK15"/>
  <c r="AK210" i="48"/>
  <c r="AK131" i="45" s="1"/>
  <c r="AK227" i="48"/>
  <c r="AK132" i="45" s="1"/>
  <c r="AK239" i="50"/>
  <c r="AK242" s="1"/>
  <c r="AK243" s="1"/>
  <c r="AK244" s="1"/>
  <c r="AK245" s="1"/>
  <c r="AK147"/>
  <c r="AK128"/>
  <c r="AK131" s="1"/>
  <c r="AK132" s="1"/>
  <c r="AK133" s="1"/>
  <c r="AK134" s="1"/>
  <c r="AK109"/>
  <c r="AK112" s="1"/>
  <c r="AK113" s="1"/>
  <c r="AK114" s="1"/>
  <c r="AK115" s="1"/>
  <c r="AK86"/>
  <c r="AK89" s="1"/>
  <c r="AK91" s="1"/>
  <c r="AK67"/>
  <c r="AK70" s="1"/>
  <c r="AK71" s="1"/>
  <c r="AK72" s="1"/>
  <c r="AK73" s="1"/>
  <c r="AK168"/>
  <c r="AK171" s="1"/>
  <c r="AK238" i="45"/>
  <c r="AK237"/>
  <c r="AK210"/>
  <c r="AK209"/>
  <c r="AG156" i="48"/>
  <c r="AI204" i="45"/>
  <c r="AI213"/>
  <c r="AG138"/>
  <c r="AG147"/>
  <c r="AI150"/>
  <c r="AI149"/>
  <c r="AJ17" i="49"/>
  <c r="AJ6"/>
  <c r="AJ9"/>
  <c r="AJ5"/>
  <c r="AJ11"/>
  <c r="AJ15"/>
  <c r="AJ16"/>
  <c r="AJ7"/>
  <c r="AJ14"/>
  <c r="AJ227" i="48"/>
  <c r="AJ132" i="45" s="1"/>
  <c r="AJ210" i="48"/>
  <c r="AJ131" i="45" s="1"/>
  <c r="AJ94" i="50"/>
  <c r="AJ93"/>
  <c r="AJ92"/>
  <c r="AJ95" s="1"/>
  <c r="AJ189" i="45"/>
  <c r="AJ135" i="50"/>
  <c r="AJ198" i="45" s="1"/>
  <c r="AJ193"/>
  <c r="AJ246" i="50"/>
  <c r="AJ202" i="45" s="1"/>
  <c r="AH223"/>
  <c r="AH232" s="1"/>
  <c r="AH154"/>
  <c r="AH163" s="1"/>
  <c r="AH71" i="48"/>
  <c r="AH72" s="1"/>
  <c r="AH73" s="1"/>
  <c r="AH225" i="45"/>
  <c r="AH234" s="1"/>
  <c r="AH156"/>
  <c r="AH165" s="1"/>
  <c r="AH113" i="48"/>
  <c r="AH114" s="1"/>
  <c r="AH115" s="1"/>
  <c r="AH153"/>
  <c r="AH152"/>
  <c r="AH230" i="45"/>
  <c r="AH239" s="1"/>
  <c r="AH161"/>
  <c r="AH170" s="1"/>
  <c r="AH243" i="48"/>
  <c r="AH244" s="1"/>
  <c r="AH245" s="1"/>
  <c r="AI96" i="50"/>
  <c r="AG177" i="48"/>
  <c r="AG192" s="1"/>
  <c r="AK20" i="51"/>
  <c r="AI20" i="49"/>
  <c r="AJ239" i="48"/>
  <c r="AJ242" s="1"/>
  <c r="AJ147"/>
  <c r="AJ67"/>
  <c r="AJ70" s="1"/>
  <c r="AJ168"/>
  <c r="AJ171" s="1"/>
  <c r="AJ128"/>
  <c r="AJ131" s="1"/>
  <c r="AJ109"/>
  <c r="AJ112" s="1"/>
  <c r="AJ86"/>
  <c r="AJ89" s="1"/>
  <c r="AJ91" s="1"/>
  <c r="AJ168" i="45"/>
  <c r="AJ169"/>
  <c r="AL6" i="51"/>
  <c r="AL8"/>
  <c r="AL10"/>
  <c r="AL14"/>
  <c r="AL16"/>
  <c r="AL5"/>
  <c r="AL7"/>
  <c r="AL9"/>
  <c r="AL11"/>
  <c r="AL15"/>
  <c r="AL17"/>
  <c r="AL210" i="50"/>
  <c r="AL200" i="45" s="1"/>
  <c r="AL227" i="50"/>
  <c r="AL201" i="45" s="1"/>
  <c r="AI168" i="48"/>
  <c r="AI171" s="1"/>
  <c r="AI128"/>
  <c r="AI131" s="1"/>
  <c r="AI109"/>
  <c r="AI112" s="1"/>
  <c r="AI86"/>
  <c r="AI89" s="1"/>
  <c r="AI91" s="1"/>
  <c r="AI239"/>
  <c r="AI242" s="1"/>
  <c r="AI147"/>
  <c r="AI67"/>
  <c r="AI70" s="1"/>
  <c r="AI169" i="45"/>
  <c r="AI168"/>
  <c r="AG118"/>
  <c r="AG97" i="48"/>
  <c r="AG127" i="45" s="1"/>
  <c r="AI211"/>
  <c r="AI220"/>
  <c r="AI207"/>
  <c r="AI216"/>
  <c r="AH205"/>
  <c r="AH214"/>
  <c r="AG135"/>
  <c r="AG144"/>
  <c r="AK219"/>
  <c r="AK218"/>
  <c r="AI206"/>
  <c r="AI215"/>
  <c r="AG146"/>
  <c r="AG137"/>
  <c r="AG151"/>
  <c r="AG142"/>
  <c r="AG214"/>
  <c r="AG205"/>
  <c r="AI141"/>
  <c r="AI140"/>
  <c r="AJ74" i="50"/>
  <c r="AJ195" i="45" s="1"/>
  <c r="AJ186"/>
  <c r="AJ188"/>
  <c r="AJ116" i="50"/>
  <c r="AJ197" i="45" s="1"/>
  <c r="AJ151" i="50"/>
  <c r="AJ154" s="1"/>
  <c r="AJ153"/>
  <c r="AJ152"/>
  <c r="AJ175"/>
  <c r="AJ172"/>
  <c r="AJ176" s="1"/>
  <c r="AJ174"/>
  <c r="AJ173"/>
  <c r="AH155" i="45"/>
  <c r="AH164" s="1"/>
  <c r="AH224"/>
  <c r="AH233" s="1"/>
  <c r="AH93" i="48"/>
  <c r="AH92"/>
  <c r="AH95" s="1"/>
  <c r="AH94"/>
  <c r="AH157" i="45"/>
  <c r="AH166" s="1"/>
  <c r="AH226"/>
  <c r="AH235" s="1"/>
  <c r="AH132" i="48"/>
  <c r="AH133" s="1"/>
  <c r="AH134" s="1"/>
  <c r="AI177" i="50"/>
  <c r="AI155"/>
  <c r="AM36" i="40"/>
  <c r="AL38"/>
  <c r="AL49"/>
  <c r="AL20"/>
  <c r="AK22"/>
  <c r="AK33"/>
  <c r="AK147" i="44"/>
  <c r="AK128"/>
  <c r="AK131" s="1"/>
  <c r="AK86"/>
  <c r="AK89" s="1"/>
  <c r="AK91" s="1"/>
  <c r="AK168"/>
  <c r="AK171" s="1"/>
  <c r="AK239"/>
  <c r="AK242" s="1"/>
  <c r="AK109"/>
  <c r="AK112" s="1"/>
  <c r="AK67"/>
  <c r="AK70" s="1"/>
  <c r="AI175"/>
  <c r="AI174"/>
  <c r="AI172"/>
  <c r="AI176" s="1"/>
  <c r="AI173"/>
  <c r="AH177"/>
  <c r="AH192" s="1"/>
  <c r="AH8" i="52" s="1"/>
  <c r="AH17" s="1"/>
  <c r="AH21" s="1"/>
  <c r="AJ93" i="44"/>
  <c r="AJ94"/>
  <c r="AJ152"/>
  <c r="AJ153"/>
  <c r="AT238"/>
  <c r="AT78" i="45" s="1"/>
  <c r="AU49" i="35"/>
  <c r="AU49" i="37" s="1"/>
  <c r="AU55" i="35"/>
  <c r="AU55" i="37" s="1"/>
  <c r="AU65" i="35"/>
  <c r="AU65" i="37" s="1"/>
  <c r="AU28"/>
  <c r="AS33" i="38"/>
  <c r="AS51"/>
  <c r="AS49"/>
  <c r="AS39"/>
  <c r="AS50"/>
  <c r="AU48" i="34"/>
  <c r="AU56" i="35"/>
  <c r="AU56" i="37" s="1"/>
  <c r="AU51" i="35"/>
  <c r="AU51" i="37" s="1"/>
  <c r="AU29" i="35"/>
  <c r="AU29" i="37" s="1"/>
  <c r="AU25"/>
  <c r="AU33" i="36"/>
  <c r="AU33" i="37" s="1"/>
  <c r="AU58" i="35"/>
  <c r="AU58" i="37" s="1"/>
  <c r="AU54" i="35"/>
  <c r="AU54" i="37" s="1"/>
  <c r="AU23" i="35"/>
  <c r="AU23" i="37" s="1"/>
  <c r="AU63" i="35"/>
  <c r="AU63" i="37" s="1"/>
  <c r="AU27" i="35"/>
  <c r="AU27" i="37" s="1"/>
  <c r="AU44" i="35"/>
  <c r="AU44" i="37" s="1"/>
  <c r="AU69" i="36"/>
  <c r="AU69" i="37" s="1"/>
  <c r="AU22" i="35"/>
  <c r="AU22" i="37" s="1"/>
  <c r="AU60" i="35"/>
  <c r="AU60" i="37" s="1"/>
  <c r="AU45" i="35"/>
  <c r="AU45" i="37" s="1"/>
  <c r="AU59"/>
  <c r="AU50" i="35"/>
  <c r="AU50" i="37" s="1"/>
  <c r="AU30" i="35"/>
  <c r="AU30" i="37" s="1"/>
  <c r="AU71" i="35"/>
  <c r="AU71" i="37" s="1"/>
  <c r="AU81"/>
  <c r="AU79"/>
  <c r="AU94"/>
  <c r="AK39" i="45"/>
  <c r="AK38"/>
  <c r="AJ50"/>
  <c r="AJ59" s="1"/>
  <c r="AJ243" i="44"/>
  <c r="AT15" i="38"/>
  <c r="AT49" s="1"/>
  <c r="AT105" i="37"/>
  <c r="AT237" i="44"/>
  <c r="AT230"/>
  <c r="AU74" i="35"/>
  <c r="AU74" i="37" s="1"/>
  <c r="AU74" i="34"/>
  <c r="AI246" i="44"/>
  <c r="AI22" i="45" s="1"/>
  <c r="AI13"/>
  <c r="AX18" i="24"/>
  <c r="AW18" i="26"/>
  <c r="AW61"/>
  <c r="AX61" i="24"/>
  <c r="AW35" i="26"/>
  <c r="AX35" i="24"/>
  <c r="AW42" i="26"/>
  <c r="AX42" i="24"/>
  <c r="AW51" i="26"/>
  <c r="AX51" i="24"/>
  <c r="AW52" i="26"/>
  <c r="AX52" i="24"/>
  <c r="AX37" i="41"/>
  <c r="AW36"/>
  <c r="AK58" i="45"/>
  <c r="AK57"/>
  <c r="AL210" i="44"/>
  <c r="AL20" i="45" s="1"/>
  <c r="AM3" i="40"/>
  <c r="AL227" i="44"/>
  <c r="AL21" i="45" s="1"/>
  <c r="AL15" i="41"/>
  <c r="AL17"/>
  <c r="AL10"/>
  <c r="AL11"/>
  <c r="AL7"/>
  <c r="AL12"/>
  <c r="AL5"/>
  <c r="AL13"/>
  <c r="AL9"/>
  <c r="AL14"/>
  <c r="AL6"/>
  <c r="AL8"/>
  <c r="AL5" i="40"/>
  <c r="AL16" i="41"/>
  <c r="AL16" i="40"/>
  <c r="AJ45" i="45"/>
  <c r="AJ54" s="1"/>
  <c r="AJ113" i="44"/>
  <c r="AJ151"/>
  <c r="AJ154" s="1"/>
  <c r="AJ44" i="45"/>
  <c r="AJ53" s="1"/>
  <c r="AJ92" i="44"/>
  <c r="AJ95" s="1"/>
  <c r="AJ43" i="45"/>
  <c r="AJ52" s="1"/>
  <c r="AJ71" i="44"/>
  <c r="AU108" i="32"/>
  <c r="AU21" i="34"/>
  <c r="AU107" i="32"/>
  <c r="BS2" i="21"/>
  <c r="BR2" i="9"/>
  <c r="BR2" i="11"/>
  <c r="AX87" i="24"/>
  <c r="AW87" i="26"/>
  <c r="AV82" i="28"/>
  <c r="AV82" i="32"/>
  <c r="AV82" i="35" s="1"/>
  <c r="AI97" i="44"/>
  <c r="AI16" i="45" s="1"/>
  <c r="AI7"/>
  <c r="AI8"/>
  <c r="AI116" i="44"/>
  <c r="AI17" i="45" s="1"/>
  <c r="AT213" i="44"/>
  <c r="AT220"/>
  <c r="AV13" i="38"/>
  <c r="AV105" i="26"/>
  <c r="AV18" i="28"/>
  <c r="AV18" i="32"/>
  <c r="AV61" i="28"/>
  <c r="AV61" i="32"/>
  <c r="AV61" i="34" s="1"/>
  <c r="AV65" i="28"/>
  <c r="AV65" i="32"/>
  <c r="AV65" i="34" s="1"/>
  <c r="AV35" i="28"/>
  <c r="AV35" i="32"/>
  <c r="AV35" i="34" s="1"/>
  <c r="AV60" i="28"/>
  <c r="AV60" i="32"/>
  <c r="AV60" i="34" s="1"/>
  <c r="AV42" i="28"/>
  <c r="AV42" i="32"/>
  <c r="AV42" i="34" s="1"/>
  <c r="AV38" i="28"/>
  <c r="AV38" i="32"/>
  <c r="AV38" i="34" s="1"/>
  <c r="AV51" i="28"/>
  <c r="AV51" i="32"/>
  <c r="AV51" i="34" s="1"/>
  <c r="AV66" i="28"/>
  <c r="AV66" i="32"/>
  <c r="AV66" i="34" s="1"/>
  <c r="AV45" i="28"/>
  <c r="AV45" i="32"/>
  <c r="AV45" i="34" s="1"/>
  <c r="AV52" i="28"/>
  <c r="AV52" i="32"/>
  <c r="AV52" i="34" s="1"/>
  <c r="AV37" i="28"/>
  <c r="AV37" i="32"/>
  <c r="AV37" i="34" s="1"/>
  <c r="AU23" i="38"/>
  <c r="AU35" s="1"/>
  <c r="AU32"/>
  <c r="AX61" i="25"/>
  <c r="AW61" i="27"/>
  <c r="AW61" i="33" s="1"/>
  <c r="AW61" i="36" s="1"/>
  <c r="AX19" i="25"/>
  <c r="AW19" i="27"/>
  <c r="AW19" i="33" s="1"/>
  <c r="AW19" i="36" s="1"/>
  <c r="AV28" i="33"/>
  <c r="AV28" i="36" s="1"/>
  <c r="AS68" i="45"/>
  <c r="AS219" i="44"/>
  <c r="AV86" i="33"/>
  <c r="AV86" i="36" s="1"/>
  <c r="AV102" i="33"/>
  <c r="AV102" i="36" s="1"/>
  <c r="AV89" i="33"/>
  <c r="AV89" i="36" s="1"/>
  <c r="AW78" i="27"/>
  <c r="AX78" i="25"/>
  <c r="AW94" i="27"/>
  <c r="AX94" i="25"/>
  <c r="AW81" i="27"/>
  <c r="AX81" i="25"/>
  <c r="AW97" i="27"/>
  <c r="AX97" i="25"/>
  <c r="AW79" i="27"/>
  <c r="AX79" i="25"/>
  <c r="AW87" i="27"/>
  <c r="AX87" i="25"/>
  <c r="AW103" i="27"/>
  <c r="AX103" i="25"/>
  <c r="AW88" i="27"/>
  <c r="AX88" i="25"/>
  <c r="AU99" i="35"/>
  <c r="AU99" i="34"/>
  <c r="AV68" i="28"/>
  <c r="AV68" i="32"/>
  <c r="AV68" i="34" s="1"/>
  <c r="AV36" i="28"/>
  <c r="AV36" i="32"/>
  <c r="AV36" i="34" s="1"/>
  <c r="AV40" i="28"/>
  <c r="AV40" i="32"/>
  <c r="AV40" i="34" s="1"/>
  <c r="AV50" i="28"/>
  <c r="AV50" i="32"/>
  <c r="AV50" i="34" s="1"/>
  <c r="AV34" i="28"/>
  <c r="AV34" i="32"/>
  <c r="AV34" i="34" s="1"/>
  <c r="AV29" i="28"/>
  <c r="AV29" i="35"/>
  <c r="AV29" i="37" s="1"/>
  <c r="AV29" i="32"/>
  <c r="AV29" i="34" s="1"/>
  <c r="AV32" i="28"/>
  <c r="AV32" i="32"/>
  <c r="AV32" i="34" s="1"/>
  <c r="AV30" i="28"/>
  <c r="AV30" i="32"/>
  <c r="AV30" i="34" s="1"/>
  <c r="AV73" i="28"/>
  <c r="AV73" i="32"/>
  <c r="AV73" i="34" s="1"/>
  <c r="AV28" i="28"/>
  <c r="AV28" i="32"/>
  <c r="AV28" i="35" s="1"/>
  <c r="AV69" i="28"/>
  <c r="AV69" i="32"/>
  <c r="AV69" i="34" s="1"/>
  <c r="AW39" i="26"/>
  <c r="AX39" i="24"/>
  <c r="AX74" i="25"/>
  <c r="AW74" i="27"/>
  <c r="AW74" i="33" s="1"/>
  <c r="AW74" i="36" s="1"/>
  <c r="AX77" i="25"/>
  <c r="AW77" i="27"/>
  <c r="AX75" i="25"/>
  <c r="AW75" i="27"/>
  <c r="AX76" i="25"/>
  <c r="AW76" i="27"/>
  <c r="AX62" i="24"/>
  <c r="AW62" i="26"/>
  <c r="AV21" i="28"/>
  <c r="AV21" i="32"/>
  <c r="AV21" i="35" s="1"/>
  <c r="AV19" i="28"/>
  <c r="AV19" i="32"/>
  <c r="AV19" i="34" s="1"/>
  <c r="AT18" i="38"/>
  <c r="AT105" i="34"/>
  <c r="AW51" i="27"/>
  <c r="AW51" i="33" s="1"/>
  <c r="AW51" i="36" s="1"/>
  <c r="AX51" i="25"/>
  <c r="AY95" i="30"/>
  <c r="AW72" i="26"/>
  <c r="AX72" i="24"/>
  <c r="AW81" i="26"/>
  <c r="AX81" i="24"/>
  <c r="AW93" i="26"/>
  <c r="AX93" i="24"/>
  <c r="AW102" i="26"/>
  <c r="AX102" i="24"/>
  <c r="AW94" i="26"/>
  <c r="AX94" i="24"/>
  <c r="AW83" i="26"/>
  <c r="AX83" i="24"/>
  <c r="AW95" i="26"/>
  <c r="AX95" i="24"/>
  <c r="AW74" i="26"/>
  <c r="AX74" i="24"/>
  <c r="AW96" i="26"/>
  <c r="AX96" i="24"/>
  <c r="AW86" i="26"/>
  <c r="AX86" i="24"/>
  <c r="AW101" i="26"/>
  <c r="AX101" i="24"/>
  <c r="AW80" i="26"/>
  <c r="AX80" i="24"/>
  <c r="AW75" i="26"/>
  <c r="AX75" i="24"/>
  <c r="AW103" i="26"/>
  <c r="AX103" i="24"/>
  <c r="AI74" i="44"/>
  <c r="AI15" i="45" s="1"/>
  <c r="AI6"/>
  <c r="AU12" i="38"/>
  <c r="AU48" s="1"/>
  <c r="AU105" i="28"/>
  <c r="AX18" i="25"/>
  <c r="AW18" i="27"/>
  <c r="AX48" i="25"/>
  <c r="AW48" i="27"/>
  <c r="AX66" i="25"/>
  <c r="AW66" i="27"/>
  <c r="AW66" i="33" s="1"/>
  <c r="AW66" i="36" s="1"/>
  <c r="AX67" i="25"/>
  <c r="AW67" i="27"/>
  <c r="AX62" i="25"/>
  <c r="AW62" i="27"/>
  <c r="AW62" i="33" s="1"/>
  <c r="AW62" i="36" s="1"/>
  <c r="AX20" i="25"/>
  <c r="AW20" i="27"/>
  <c r="AW20" i="33" s="1"/>
  <c r="AW20" i="36" s="1"/>
  <c r="AX68" i="25"/>
  <c r="AW68" i="27"/>
  <c r="AW68" i="33" s="1"/>
  <c r="AW68" i="36" s="1"/>
  <c r="AX32" i="25"/>
  <c r="AW32" i="27"/>
  <c r="AW32" i="33" s="1"/>
  <c r="AW32" i="36" s="1"/>
  <c r="AX30" i="25"/>
  <c r="AW30" i="27"/>
  <c r="AW30" i="33" s="1"/>
  <c r="AW30" i="36" s="1"/>
  <c r="AX65" i="25"/>
  <c r="AW65" i="27"/>
  <c r="AW65" i="33" s="1"/>
  <c r="AW65" i="36" s="1"/>
  <c r="AX56" i="25"/>
  <c r="AW56" i="27"/>
  <c r="AW56" i="33" s="1"/>
  <c r="AW56" i="36" s="1"/>
  <c r="AX64" i="25"/>
  <c r="AW64" i="27"/>
  <c r="AW64" i="33" s="1"/>
  <c r="AW64" i="36" s="1"/>
  <c r="AX49" i="25"/>
  <c r="AW49" i="27"/>
  <c r="AW49" i="33" s="1"/>
  <c r="AW49" i="36" s="1"/>
  <c r="AX38" i="25"/>
  <c r="AW38" i="27"/>
  <c r="AX44" i="25"/>
  <c r="AW44" i="27"/>
  <c r="AW44" i="33" s="1"/>
  <c r="AW44" i="36" s="1"/>
  <c r="AX31" i="25"/>
  <c r="AW31" i="27"/>
  <c r="AW31" i="33" s="1"/>
  <c r="AW31" i="36" s="1"/>
  <c r="AX53" i="25"/>
  <c r="AW53" i="27"/>
  <c r="AX54" i="25"/>
  <c r="AW54" i="27"/>
  <c r="AW54" i="33" s="1"/>
  <c r="AW54" i="36" s="1"/>
  <c r="AX27" i="25"/>
  <c r="AW27" i="27"/>
  <c r="AW27" i="33" s="1"/>
  <c r="AW27" i="36" s="1"/>
  <c r="AX40" i="25"/>
  <c r="AW40" i="27"/>
  <c r="AW40" i="33" s="1"/>
  <c r="AW40" i="36" s="1"/>
  <c r="AX21" i="25"/>
  <c r="AW21" i="27"/>
  <c r="AX42" i="25"/>
  <c r="AW42" i="27"/>
  <c r="AW42" i="33" s="1"/>
  <c r="AW42" i="36" s="1"/>
  <c r="AX60" i="25"/>
  <c r="AW60" i="27"/>
  <c r="AW60" i="33" s="1"/>
  <c r="AW60" i="36" s="1"/>
  <c r="AX26" i="25"/>
  <c r="AW26" i="27"/>
  <c r="AW26" i="33" s="1"/>
  <c r="AW26" i="36" s="1"/>
  <c r="AX20" i="24"/>
  <c r="AW20" i="26"/>
  <c r="AX34" i="25"/>
  <c r="AW34" i="27"/>
  <c r="AW34" i="33" s="1"/>
  <c r="AW34" i="36" s="1"/>
  <c r="AX33" i="25"/>
  <c r="AW33" i="27"/>
  <c r="AX36" i="25"/>
  <c r="AW36" i="27"/>
  <c r="AW36" i="33" s="1"/>
  <c r="AW36" i="36" s="1"/>
  <c r="AX37" i="25"/>
  <c r="AW37" i="27"/>
  <c r="AW37" i="33" s="1"/>
  <c r="AW37" i="36" s="1"/>
  <c r="AX50" i="25"/>
  <c r="AW50" i="27"/>
  <c r="AW50" i="33" s="1"/>
  <c r="AW50" i="36" s="1"/>
  <c r="AX52" i="25"/>
  <c r="AW52" i="27"/>
  <c r="AW52" i="33" s="1"/>
  <c r="AW52" i="36" s="1"/>
  <c r="AX45" i="25"/>
  <c r="AW45" i="27"/>
  <c r="AW45" i="33" s="1"/>
  <c r="AW45" i="36" s="1"/>
  <c r="AX23" i="25"/>
  <c r="AW23" i="27"/>
  <c r="AW23" i="33" s="1"/>
  <c r="AW23" i="36" s="1"/>
  <c r="AX73" i="25"/>
  <c r="AW73" i="27"/>
  <c r="AW73" i="33" s="1"/>
  <c r="AW73" i="36" s="1"/>
  <c r="AX24" i="25"/>
  <c r="AW24" i="27"/>
  <c r="AW24" i="33" s="1"/>
  <c r="AW24" i="36" s="1"/>
  <c r="AX39" i="25"/>
  <c r="AW39" i="27"/>
  <c r="AW39" i="33" s="1"/>
  <c r="AW39" i="36" s="1"/>
  <c r="AX47" i="25"/>
  <c r="AW47" i="27"/>
  <c r="AW47" i="33" s="1"/>
  <c r="AW47" i="36" s="1"/>
  <c r="AX22" i="25"/>
  <c r="AW22" i="27"/>
  <c r="AW22" i="33" s="1"/>
  <c r="AW22" i="36" s="1"/>
  <c r="AX35" i="25"/>
  <c r="AW35" i="27"/>
  <c r="AW35" i="33" s="1"/>
  <c r="AW35" i="36" s="1"/>
  <c r="AH34" i="45"/>
  <c r="AH25"/>
  <c r="AH33"/>
  <c r="AH24"/>
  <c r="AX56" i="24"/>
  <c r="AW56" i="26"/>
  <c r="AX41" i="24"/>
  <c r="AW41" i="26"/>
  <c r="AX58" i="24"/>
  <c r="AW58" i="26"/>
  <c r="AX70" i="24"/>
  <c r="AW70" i="26"/>
  <c r="AX53" i="24"/>
  <c r="AW53" i="26"/>
  <c r="AX49" i="24"/>
  <c r="AW49" i="26"/>
  <c r="AX77" i="24"/>
  <c r="AW77" i="26"/>
  <c r="AX92" i="24"/>
  <c r="AW92" i="26"/>
  <c r="AX79" i="24"/>
  <c r="AW79" i="26"/>
  <c r="AX98" i="24"/>
  <c r="AW98" i="26"/>
  <c r="AX64" i="24"/>
  <c r="AW64" i="26"/>
  <c r="AX54" i="24"/>
  <c r="AW54" i="26"/>
  <c r="AX57" i="24"/>
  <c r="AW57" i="26"/>
  <c r="AX25" i="24"/>
  <c r="AW25" i="26"/>
  <c r="AX48" i="24"/>
  <c r="AW48" i="26"/>
  <c r="AX82" i="25"/>
  <c r="AW82" i="27"/>
  <c r="AX98" i="25"/>
  <c r="AW98" i="27"/>
  <c r="AX85" i="25"/>
  <c r="AW85" i="27"/>
  <c r="AX101" i="25"/>
  <c r="AW101" i="27"/>
  <c r="AX83" i="25"/>
  <c r="AW83" i="27"/>
  <c r="AX99" i="25"/>
  <c r="AW99" i="27"/>
  <c r="AX84" i="25"/>
  <c r="AW84" i="27"/>
  <c r="AX100" i="25"/>
  <c r="AW100" i="27"/>
  <c r="AX23" i="24"/>
  <c r="AW23" i="26"/>
  <c r="AX47" i="24"/>
  <c r="AW47" i="26"/>
  <c r="AX55" i="24"/>
  <c r="AW55" i="26"/>
  <c r="AX26" i="24"/>
  <c r="AW26" i="26"/>
  <c r="AX59" i="24"/>
  <c r="AW59" i="26"/>
  <c r="AX33" i="24"/>
  <c r="AW33" i="26"/>
  <c r="AX63" i="24"/>
  <c r="AW63" i="26"/>
  <c r="AX43" i="24"/>
  <c r="AW43" i="26"/>
  <c r="AX84" i="24"/>
  <c r="AW84" i="26"/>
  <c r="AX97" i="24"/>
  <c r="AW97" i="26"/>
  <c r="AX76" i="24"/>
  <c r="AW76" i="26"/>
  <c r="AX100" i="24"/>
  <c r="AW100" i="26"/>
  <c r="AX85" i="24"/>
  <c r="AW85" i="26"/>
  <c r="AX99" i="24"/>
  <c r="AW99" i="26"/>
  <c r="AX78" i="24"/>
  <c r="AW78" i="26"/>
  <c r="AU28" i="34"/>
  <c r="AU111" i="32"/>
  <c r="AU112"/>
  <c r="AX24" i="24"/>
  <c r="AW24" i="26"/>
  <c r="AX27" i="24"/>
  <c r="AW27" i="26"/>
  <c r="AX67" i="24"/>
  <c r="AW67" i="26"/>
  <c r="AX46" i="24"/>
  <c r="AW46" i="26"/>
  <c r="AX89" i="24"/>
  <c r="AW89" i="26"/>
  <c r="AX91" i="24"/>
  <c r="AW91" i="26"/>
  <c r="AV44" i="28"/>
  <c r="AV44" i="32"/>
  <c r="AV44" i="34" s="1"/>
  <c r="AV31" i="28"/>
  <c r="AV31" i="32"/>
  <c r="AV31" i="34" s="1"/>
  <c r="AV88" i="28"/>
  <c r="AV88" i="32"/>
  <c r="AV88" i="35" s="1"/>
  <c r="AV90" i="28"/>
  <c r="AV90" i="32"/>
  <c r="AV90" i="35" s="1"/>
  <c r="AV57" i="33"/>
  <c r="AV57" i="36" s="1"/>
  <c r="AV25" i="33"/>
  <c r="AV25" i="36" s="1"/>
  <c r="AV22" i="28"/>
  <c r="AV22" i="32"/>
  <c r="AV22" i="34" s="1"/>
  <c r="AW80" i="27"/>
  <c r="AX80" i="25"/>
  <c r="AW96" i="27"/>
  <c r="AX96" i="25"/>
  <c r="AW95" i="27"/>
  <c r="AX95" i="25"/>
  <c r="AU109" i="33"/>
  <c r="AU110"/>
  <c r="AV90" i="36"/>
  <c r="AV90" i="37" s="1"/>
  <c r="AV90" i="33"/>
  <c r="AV93" i="36"/>
  <c r="AV93" i="33"/>
  <c r="AV92" i="36"/>
  <c r="AV92" i="33"/>
  <c r="AV71" i="28"/>
  <c r="AV71" i="32"/>
  <c r="AV71" i="34" s="1"/>
  <c r="AW28" i="41"/>
  <c r="AW27" s="1"/>
  <c r="AW33" s="1"/>
  <c r="AX29"/>
  <c r="AR219" i="44"/>
  <c r="AR68" i="45"/>
  <c r="AU21" i="37"/>
  <c r="AK20" i="41"/>
  <c r="AU19" i="35"/>
  <c r="AU19" i="37" s="1"/>
  <c r="AU48" i="36"/>
  <c r="AU48" i="37" s="1"/>
  <c r="AU67" i="36"/>
  <c r="AU67" i="37" s="1"/>
  <c r="AU38" i="36"/>
  <c r="AU38" i="37" s="1"/>
  <c r="AU53" i="36"/>
  <c r="AU53" i="37" s="1"/>
  <c r="AU20" i="35"/>
  <c r="AU20" i="37" s="1"/>
  <c r="AU41" i="35"/>
  <c r="AU41" i="37" s="1"/>
  <c r="AU70" i="35"/>
  <c r="AU70" i="37" s="1"/>
  <c r="AU64" i="35"/>
  <c r="AU64" i="37" s="1"/>
  <c r="AU98" i="34"/>
  <c r="AU101"/>
  <c r="AU83"/>
  <c r="AU47" i="35"/>
  <c r="AU47" i="37" s="1"/>
  <c r="AU26" i="35"/>
  <c r="AU26" i="37" s="1"/>
  <c r="AU100" i="34"/>
  <c r="AU78" i="35"/>
  <c r="AU24"/>
  <c r="AU24" i="37" s="1"/>
  <c r="AU46" i="35"/>
  <c r="AU46" i="37" s="1"/>
  <c r="AU91" i="35"/>
  <c r="AU31"/>
  <c r="AU31" i="37" s="1"/>
  <c r="AU57" i="34"/>
  <c r="AU61" i="35"/>
  <c r="AU61" i="37" s="1"/>
  <c r="AU35" i="35"/>
  <c r="AU35" i="37" s="1"/>
  <c r="AU42" i="35"/>
  <c r="AU42" i="37" s="1"/>
  <c r="AU66" i="35"/>
  <c r="AU66" i="37" s="1"/>
  <c r="AU52" i="35"/>
  <c r="AU52" i="37" s="1"/>
  <c r="AU68" i="35"/>
  <c r="AU68" i="37" s="1"/>
  <c r="AU40" i="35"/>
  <c r="AU40" i="37" s="1"/>
  <c r="AU34" i="35"/>
  <c r="AU34" i="37" s="1"/>
  <c r="AU32" i="35"/>
  <c r="AU32" i="37" s="1"/>
  <c r="AU73" i="35"/>
  <c r="AU73" i="37" s="1"/>
  <c r="AU39" i="35"/>
  <c r="AU39" i="37" s="1"/>
  <c r="AU90" i="34"/>
  <c r="AU77"/>
  <c r="AU93"/>
  <c r="AU75"/>
  <c r="AU76"/>
  <c r="AU92"/>
  <c r="AU62" i="35"/>
  <c r="AU62" i="37" s="1"/>
  <c r="AU96" i="34"/>
  <c r="AK30" i="45"/>
  <c r="AK29"/>
  <c r="AJ46"/>
  <c r="AJ55" s="1"/>
  <c r="AJ132" i="44"/>
  <c r="AH40" i="45"/>
  <c r="AH31"/>
  <c r="AV87" i="28"/>
  <c r="AV87" i="32"/>
  <c r="AV87" i="35" s="1"/>
  <c r="AW82" i="26"/>
  <c r="AX82" i="24"/>
  <c r="AW65" i="26"/>
  <c r="AX65" i="24"/>
  <c r="AW60" i="26"/>
  <c r="AX60" i="24"/>
  <c r="AW38" i="26"/>
  <c r="AX38" i="24"/>
  <c r="AW66" i="26"/>
  <c r="AX66" i="24"/>
  <c r="AW45" i="26"/>
  <c r="AX45" i="24"/>
  <c r="AW37" i="26"/>
  <c r="AX37" i="24"/>
  <c r="AU105" i="33"/>
  <c r="AU20" i="38"/>
  <c r="AU41" s="1"/>
  <c r="AU108" i="33"/>
  <c r="AU107"/>
  <c r="AX63" i="25"/>
  <c r="AW63" i="27"/>
  <c r="AW63" i="33" s="1"/>
  <c r="AW63" i="36" s="1"/>
  <c r="AX71" i="25"/>
  <c r="AW71" i="27"/>
  <c r="AW71" i="33" s="1"/>
  <c r="AW71" i="36" s="1"/>
  <c r="AX41" i="25"/>
  <c r="AW41" i="27"/>
  <c r="AW41" i="33" s="1"/>
  <c r="AW41" i="36" s="1"/>
  <c r="AX28" i="25"/>
  <c r="AW28" i="27"/>
  <c r="AX59" i="25"/>
  <c r="AW59" i="27"/>
  <c r="AX55" i="25"/>
  <c r="AW55" i="27"/>
  <c r="AW55" i="33" s="1"/>
  <c r="AW55" i="36" s="1"/>
  <c r="AQ12" i="45"/>
  <c r="AW86" i="27"/>
  <c r="AX86" i="25"/>
  <c r="AW102" i="27"/>
  <c r="AX102" i="25"/>
  <c r="AW89" i="27"/>
  <c r="AX89" i="25"/>
  <c r="AW72" i="27"/>
  <c r="AW72" i="33" s="1"/>
  <c r="AW72" i="36" s="1"/>
  <c r="AX72" i="25"/>
  <c r="AU110" i="32"/>
  <c r="AU25" i="34"/>
  <c r="AU109" i="32"/>
  <c r="AV94" i="33"/>
  <c r="AV81"/>
  <c r="AV81" i="36" s="1"/>
  <c r="AV97" i="33"/>
  <c r="AV97" i="36" s="1"/>
  <c r="AV79" i="33"/>
  <c r="AV79" i="36" s="1"/>
  <c r="AV87" i="33"/>
  <c r="AV103"/>
  <c r="AV103" i="36" s="1"/>
  <c r="AV88" i="33"/>
  <c r="AV88" i="36" s="1"/>
  <c r="AW68" i="26"/>
  <c r="AX68" i="24"/>
  <c r="AW36" i="26"/>
  <c r="AX36" i="24"/>
  <c r="AW40" i="26"/>
  <c r="AX40" i="24"/>
  <c r="AW50" i="26"/>
  <c r="AX50" i="24"/>
  <c r="AW34" i="26"/>
  <c r="AX34" i="24"/>
  <c r="AW29" i="26"/>
  <c r="AX29" i="24"/>
  <c r="AW32" i="26"/>
  <c r="AX32" i="24"/>
  <c r="AW30" i="26"/>
  <c r="AX30" i="24"/>
  <c r="AW73" i="26"/>
  <c r="AX73" i="24"/>
  <c r="AW28" i="26"/>
  <c r="AX28" i="24"/>
  <c r="AW69" i="26"/>
  <c r="AX69" i="24"/>
  <c r="AV39" i="28"/>
  <c r="AV39" i="32"/>
  <c r="AV39" i="34" s="1"/>
  <c r="AV74" i="33"/>
  <c r="AV74" i="36" s="1"/>
  <c r="AV74" i="37" s="1"/>
  <c r="AV77" i="33"/>
  <c r="AV77" i="36" s="1"/>
  <c r="AV75" i="33"/>
  <c r="AV75" i="36" s="1"/>
  <c r="AV76" i="33"/>
  <c r="AV76" i="36" s="1"/>
  <c r="AV62" i="28"/>
  <c r="AV62" i="32"/>
  <c r="AV62" i="34" s="1"/>
  <c r="AR6" i="40"/>
  <c r="AR39" s="1"/>
  <c r="AR40" s="1"/>
  <c r="AR42" s="1"/>
  <c r="AR27" i="38"/>
  <c r="AR12" i="40" s="1"/>
  <c r="AR28" i="38"/>
  <c r="AR36"/>
  <c r="AX43" i="25"/>
  <c r="AW43" i="27"/>
  <c r="AX21" i="24"/>
  <c r="AW21" i="26"/>
  <c r="AX19" i="24"/>
  <c r="AW19" i="26"/>
  <c r="AT30" i="38"/>
  <c r="AT21"/>
  <c r="AT16"/>
  <c r="AT37" s="1"/>
  <c r="AT105" i="35"/>
  <c r="AS69" i="45"/>
  <c r="AS236" i="44"/>
  <c r="AS233" s="1"/>
  <c r="AV72" i="28"/>
  <c r="AV72" i="32"/>
  <c r="AV72" i="34" s="1"/>
  <c r="AV81" i="28"/>
  <c r="AV81" i="32"/>
  <c r="AV93" i="28"/>
  <c r="AV93" i="32"/>
  <c r="AV93" i="35" s="1"/>
  <c r="AV102" i="28"/>
  <c r="AV102" i="32"/>
  <c r="AV102" i="35" s="1"/>
  <c r="AV94" i="28"/>
  <c r="AV94" i="32"/>
  <c r="AV94" i="35" s="1"/>
  <c r="AV83" i="28"/>
  <c r="AV83" i="32"/>
  <c r="AV83" i="35" s="1"/>
  <c r="AV95" i="28"/>
  <c r="AV95" i="32"/>
  <c r="AV95" i="35" s="1"/>
  <c r="AV74" i="32"/>
  <c r="AV74" i="28"/>
  <c r="AV74" i="35"/>
  <c r="AV96" i="28"/>
  <c r="AV96" i="32"/>
  <c r="AV86"/>
  <c r="AV86" i="34" s="1"/>
  <c r="AV86" i="28"/>
  <c r="AV86" i="35"/>
  <c r="AV101" i="28"/>
  <c r="AV101" i="32"/>
  <c r="AV101" i="35" s="1"/>
  <c r="AV80" i="28"/>
  <c r="AV80" i="32"/>
  <c r="AV75" i="28"/>
  <c r="AV75" i="32"/>
  <c r="AV103" i="28"/>
  <c r="AV103" i="32"/>
  <c r="AV103" i="35" s="1"/>
  <c r="AI156" i="44"/>
  <c r="AI9" i="45"/>
  <c r="AI135" i="44"/>
  <c r="AI18" i="45" s="1"/>
  <c r="AU18" i="35"/>
  <c r="AU19" i="38"/>
  <c r="AU40" s="1"/>
  <c r="AU105" i="32"/>
  <c r="AU18" i="34"/>
  <c r="AU22" i="38"/>
  <c r="AU34" s="1"/>
  <c r="AU31"/>
  <c r="AV14"/>
  <c r="AV105" i="27"/>
  <c r="AV18" i="33"/>
  <c r="AV18" i="36" s="1"/>
  <c r="AV67" i="33"/>
  <c r="AV67" i="36" s="1"/>
  <c r="AV53" i="33"/>
  <c r="AV21"/>
  <c r="AV21" i="36" s="1"/>
  <c r="AV20" i="28"/>
  <c r="AV20" i="32"/>
  <c r="AV20" i="34" s="1"/>
  <c r="AU112" i="33"/>
  <c r="AU111"/>
  <c r="AH35" i="45"/>
  <c r="AH26"/>
  <c r="AH36"/>
  <c r="AH27"/>
  <c r="AV56" i="28"/>
  <c r="AV56" i="32"/>
  <c r="AV56" i="34" s="1"/>
  <c r="AV41" i="28"/>
  <c r="AV41" i="32"/>
  <c r="AV41" i="34" s="1"/>
  <c r="AV58" i="28"/>
  <c r="AV58" i="32"/>
  <c r="AV58" i="34" s="1"/>
  <c r="AV70" i="28"/>
  <c r="AV70" i="32"/>
  <c r="AV70" i="34" s="1"/>
  <c r="AV53" i="28"/>
  <c r="AV53" i="32"/>
  <c r="AV53" i="35" s="1"/>
  <c r="AV49" i="28"/>
  <c r="AV49" i="32"/>
  <c r="AV49" i="34" s="1"/>
  <c r="AV77" i="28"/>
  <c r="AV77" i="32"/>
  <c r="AV92" i="28"/>
  <c r="AV92" i="32"/>
  <c r="AV79" i="28"/>
  <c r="AV79" i="32"/>
  <c r="AV79" i="35" s="1"/>
  <c r="AV98" i="28"/>
  <c r="AV98" i="32"/>
  <c r="AV98" i="35" s="1"/>
  <c r="AV64" i="28"/>
  <c r="AV64" i="32"/>
  <c r="AV64" i="34" s="1"/>
  <c r="AV54" i="28"/>
  <c r="AV54" i="32"/>
  <c r="AV54" i="34" s="1"/>
  <c r="AV57" i="28"/>
  <c r="AV57" i="32"/>
  <c r="AV25" i="28"/>
  <c r="AV25" i="32"/>
  <c r="AV25" i="35" s="1"/>
  <c r="AV48" i="28"/>
  <c r="AV48" i="32"/>
  <c r="AV48" i="34" s="1"/>
  <c r="AV82" i="33"/>
  <c r="AV82" i="34" s="1"/>
  <c r="AV98" i="33"/>
  <c r="AV85"/>
  <c r="AV85" i="36" s="1"/>
  <c r="AV101" i="33"/>
  <c r="AV83"/>
  <c r="AV83" i="34" s="1"/>
  <c r="AV99" i="33"/>
  <c r="AV84"/>
  <c r="AV84" i="36" s="1"/>
  <c r="AV100" i="33"/>
  <c r="AV100" i="36" s="1"/>
  <c r="AV23" i="28"/>
  <c r="AV23" i="32"/>
  <c r="AV23" i="34" s="1"/>
  <c r="AV47" i="28"/>
  <c r="AV47" i="32"/>
  <c r="AV47" i="34" s="1"/>
  <c r="AV55" i="28"/>
  <c r="AV55" i="32"/>
  <c r="AV55" i="34" s="1"/>
  <c r="AV26" i="28"/>
  <c r="AV26" i="32"/>
  <c r="AV26" i="34" s="1"/>
  <c r="AV59" i="28"/>
  <c r="AV59" i="32"/>
  <c r="AV59" i="34" s="1"/>
  <c r="AV33" i="28"/>
  <c r="AV33" i="32"/>
  <c r="AV33" i="34" s="1"/>
  <c r="AV63" i="28"/>
  <c r="AV63" i="32"/>
  <c r="AV63" i="34" s="1"/>
  <c r="AV43" i="28"/>
  <c r="AV43" i="32"/>
  <c r="AV43" i="34" s="1"/>
  <c r="AV84" i="28"/>
  <c r="AV84" i="32"/>
  <c r="AV97" i="28"/>
  <c r="AV97" i="32"/>
  <c r="AV76" i="28"/>
  <c r="AV76" i="32"/>
  <c r="AV76" i="34" s="1"/>
  <c r="AV100" i="28"/>
  <c r="AV100" i="32"/>
  <c r="AV85" i="28"/>
  <c r="AV85" i="32"/>
  <c r="AV99" i="28"/>
  <c r="AV99" i="32"/>
  <c r="AV99" i="35" s="1"/>
  <c r="AV78" i="28"/>
  <c r="AV78" i="32"/>
  <c r="AV24" i="28"/>
  <c r="AV24" i="32"/>
  <c r="AV24" i="34" s="1"/>
  <c r="AV27" i="28"/>
  <c r="AV27" i="32"/>
  <c r="AV27" i="34" s="1"/>
  <c r="AV67" i="28"/>
  <c r="AV67" i="32"/>
  <c r="AV67" i="35" s="1"/>
  <c r="AV46" i="28"/>
  <c r="AV46" i="32"/>
  <c r="AV46" i="34" s="1"/>
  <c r="AV89" i="28"/>
  <c r="AV89" i="32"/>
  <c r="AV91" i="28"/>
  <c r="AV91" i="32"/>
  <c r="AX44" i="24"/>
  <c r="AW44" i="26"/>
  <c r="AX31" i="24"/>
  <c r="AW31" i="26"/>
  <c r="AX88" i="24"/>
  <c r="AW88" i="26"/>
  <c r="AX90" i="24"/>
  <c r="AW90" i="26"/>
  <c r="AY42" i="38"/>
  <c r="AY43" s="1"/>
  <c r="AX43"/>
  <c r="AX58" i="25"/>
  <c r="AW58" i="27"/>
  <c r="AW58" i="33" s="1"/>
  <c r="AW58" i="36" s="1"/>
  <c r="AX29" i="25"/>
  <c r="AW29" i="27"/>
  <c r="AW29" i="33" s="1"/>
  <c r="AW29" i="36" s="1"/>
  <c r="AX69" i="25"/>
  <c r="AW69" i="27"/>
  <c r="AX57" i="25"/>
  <c r="AW57" i="27"/>
  <c r="AX46" i="25"/>
  <c r="AW46" i="27"/>
  <c r="AW46" i="33" s="1"/>
  <c r="AW46" i="36" s="1"/>
  <c r="AX70" i="25"/>
  <c r="AW70" i="27"/>
  <c r="AW70" i="33" s="1"/>
  <c r="AW70" i="36" s="1"/>
  <c r="AX25" i="25"/>
  <c r="AW25" i="27"/>
  <c r="AX22" i="24"/>
  <c r="AW22" i="26"/>
  <c r="AV80" i="33"/>
  <c r="AV80" i="36" s="1"/>
  <c r="AV96" i="33"/>
  <c r="AV96" i="36" s="1"/>
  <c r="AV95" i="33"/>
  <c r="AV95" i="36" s="1"/>
  <c r="AV95" i="37" s="1"/>
  <c r="AX90" i="25"/>
  <c r="AW90" i="27"/>
  <c r="AX93" i="25"/>
  <c r="AW93" i="27"/>
  <c r="AX91" i="25"/>
  <c r="AW91" i="27"/>
  <c r="AX92" i="25"/>
  <c r="AW92" i="27"/>
  <c r="AX71" i="24"/>
  <c r="AW71" i="26"/>
  <c r="AS6" i="40"/>
  <c r="AS39" s="1"/>
  <c r="AS40" s="1"/>
  <c r="AS42" s="1"/>
  <c r="AS27" i="38"/>
  <c r="AS12" i="40" s="1"/>
  <c r="AS36" i="38"/>
  <c r="AS28"/>
  <c r="AU82" i="37"/>
  <c r="AU98"/>
  <c r="AU99"/>
  <c r="AU85" i="34"/>
  <c r="AU57" i="37"/>
  <c r="AU80" i="34"/>
  <c r="AU95"/>
  <c r="AU59"/>
  <c r="AU86"/>
  <c r="AU102"/>
  <c r="AU89"/>
  <c r="AU78" i="37"/>
  <c r="AU94" i="34"/>
  <c r="AU81"/>
  <c r="AU97"/>
  <c r="AU79"/>
  <c r="AU87"/>
  <c r="AU103"/>
  <c r="AU88"/>
  <c r="AU90" i="37"/>
  <c r="AU77"/>
  <c r="AU93"/>
  <c r="AU75"/>
  <c r="AU91"/>
  <c r="AU76"/>
  <c r="AU92"/>
  <c r="AU96"/>
  <c r="AO14" i="40"/>
  <c r="AO15"/>
  <c r="AP13"/>
  <c r="AJ72" i="44" l="1"/>
  <c r="AJ73" s="1"/>
  <c r="AJ4" i="52"/>
  <c r="AJ13" s="1"/>
  <c r="AJ133" i="44"/>
  <c r="AJ134" s="1"/>
  <c r="AJ7" i="52"/>
  <c r="AJ16" s="1"/>
  <c r="AJ114" i="44"/>
  <c r="AJ115" s="1"/>
  <c r="AJ6" i="52"/>
  <c r="AJ15" s="1"/>
  <c r="AJ244" i="44"/>
  <c r="AJ245" s="1"/>
  <c r="AJ11" i="52"/>
  <c r="AJ20" s="1"/>
  <c r="AI192" i="50"/>
  <c r="AV76" i="35"/>
  <c r="AV76" i="37" s="1"/>
  <c r="AV74" i="34"/>
  <c r="AH208" i="45"/>
  <c r="AH151" i="48"/>
  <c r="AH154" s="1"/>
  <c r="AH217" i="45"/>
  <c r="AK150" i="44"/>
  <c r="AK190" s="1"/>
  <c r="AK191" s="1"/>
  <c r="AK47" i="45" s="1"/>
  <c r="AK56" s="1"/>
  <c r="AK150" i="50"/>
  <c r="AK190" s="1"/>
  <c r="AK191" s="1"/>
  <c r="AJ190" i="44"/>
  <c r="AJ191" s="1"/>
  <c r="AJ47" i="45" s="1"/>
  <c r="AJ56" s="1"/>
  <c r="AI150" i="48"/>
  <c r="AI190" s="1"/>
  <c r="AI191" s="1"/>
  <c r="AI227" i="45" s="1"/>
  <c r="AI236" s="1"/>
  <c r="AJ150" i="48"/>
  <c r="AJ190" s="1"/>
  <c r="AJ191" s="1"/>
  <c r="AG193" i="44"/>
  <c r="AG19" i="45" s="1"/>
  <c r="AG14" s="1"/>
  <c r="AG10"/>
  <c r="AH227"/>
  <c r="AH236" s="1"/>
  <c r="AH158"/>
  <c r="AH167" s="1"/>
  <c r="AG208"/>
  <c r="AG217"/>
  <c r="AH193" i="44"/>
  <c r="AH19" i="45" s="1"/>
  <c r="AH10"/>
  <c r="AH5" s="1"/>
  <c r="AV64" i="35"/>
  <c r="AV64" i="37" s="1"/>
  <c r="AV42" i="35"/>
  <c r="AV42" i="37" s="1"/>
  <c r="AG178" i="48"/>
  <c r="AH212" i="45"/>
  <c r="AS233" i="50"/>
  <c r="AT221" i="44"/>
  <c r="AT77" i="45" s="1"/>
  <c r="AU54" i="44"/>
  <c r="AU54" i="50"/>
  <c r="AU54" i="48"/>
  <c r="AU55" i="44"/>
  <c r="AU232" s="1"/>
  <c r="AU55" i="50"/>
  <c r="AU232" s="1"/>
  <c r="AU238" s="1"/>
  <c r="AU55" i="48"/>
  <c r="AU232" s="1"/>
  <c r="AU238" s="1"/>
  <c r="AU51" i="44"/>
  <c r="AU215" s="1"/>
  <c r="AU51" i="50"/>
  <c r="AU215" s="1"/>
  <c r="AU221" s="1"/>
  <c r="AU51" i="48"/>
  <c r="AU215" s="1"/>
  <c r="AU221" s="1"/>
  <c r="AU53" i="44"/>
  <c r="AU53" i="50"/>
  <c r="AU53" i="48"/>
  <c r="AU48" i="44"/>
  <c r="AU231" s="1"/>
  <c r="AU48" i="50"/>
  <c r="AU231" s="1"/>
  <c r="AU48" i="48"/>
  <c r="AU231" s="1"/>
  <c r="AU43" i="44"/>
  <c r="AU43" i="50"/>
  <c r="AU43" i="48"/>
  <c r="AU44" i="44"/>
  <c r="AU214" s="1"/>
  <c r="AU44" i="50"/>
  <c r="AU214" s="1"/>
  <c r="AU44" i="48"/>
  <c r="AU214" s="1"/>
  <c r="AX36" i="51"/>
  <c r="AY37"/>
  <c r="AY36" s="1"/>
  <c r="AY29" i="49"/>
  <c r="AY28" s="1"/>
  <c r="AY27" s="1"/>
  <c r="AY33" s="1"/>
  <c r="AX28"/>
  <c r="AX27" s="1"/>
  <c r="AX33" s="1"/>
  <c r="AT213" i="50"/>
  <c r="AT220"/>
  <c r="AT219" s="1"/>
  <c r="AS216" i="48"/>
  <c r="AS224"/>
  <c r="AS225" s="1"/>
  <c r="AS226" s="1"/>
  <c r="AS123" i="45" s="1"/>
  <c r="AT230" i="48"/>
  <c r="AT237"/>
  <c r="AT236" s="1"/>
  <c r="AV46" i="35"/>
  <c r="AV46" i="37" s="1"/>
  <c r="AV59" i="35"/>
  <c r="AV59" i="37" s="1"/>
  <c r="AV101" i="34"/>
  <c r="AV98"/>
  <c r="AV96"/>
  <c r="AV81"/>
  <c r="AV87"/>
  <c r="AV94"/>
  <c r="AS233" i="48"/>
  <c r="AU45" i="44"/>
  <c r="AU45" i="50"/>
  <c r="AU45" i="48"/>
  <c r="AU46" i="44"/>
  <c r="AU46" i="50"/>
  <c r="AU46" i="48"/>
  <c r="AU50" i="44"/>
  <c r="AU50" i="50"/>
  <c r="AU50" i="48"/>
  <c r="AU52" i="44"/>
  <c r="AU52" i="50"/>
  <c r="AU52" i="48"/>
  <c r="AU47" i="44"/>
  <c r="AU47" i="50"/>
  <c r="AU47" i="48"/>
  <c r="AS216" i="50"/>
  <c r="AS224"/>
  <c r="AS225" s="1"/>
  <c r="AS226" s="1"/>
  <c r="AS192" i="45" s="1"/>
  <c r="AX28" i="51"/>
  <c r="AX27" s="1"/>
  <c r="AX33" s="1"/>
  <c r="AY29"/>
  <c r="AY28" s="1"/>
  <c r="AY27" s="1"/>
  <c r="AY33" s="1"/>
  <c r="AT213" i="48"/>
  <c r="AT220"/>
  <c r="AT219" s="1"/>
  <c r="AY37" i="49"/>
  <c r="AY36" s="1"/>
  <c r="AX36"/>
  <c r="AT230" i="50"/>
  <c r="AT237"/>
  <c r="AT236" s="1"/>
  <c r="AV103" i="37"/>
  <c r="AV79"/>
  <c r="AH96" i="48"/>
  <c r="AH118" i="45" s="1"/>
  <c r="AL17" i="49"/>
  <c r="AL6"/>
  <c r="AL9"/>
  <c r="AL16"/>
  <c r="AL7"/>
  <c r="AL15"/>
  <c r="AL5"/>
  <c r="AL11"/>
  <c r="AL14"/>
  <c r="AL227" i="48"/>
  <c r="AL132" i="45" s="1"/>
  <c r="AL210" i="48"/>
  <c r="AL131" i="45" s="1"/>
  <c r="AM5" i="51"/>
  <c r="AM7"/>
  <c r="AM9"/>
  <c r="AM11"/>
  <c r="AM15"/>
  <c r="AM17"/>
  <c r="AM6"/>
  <c r="AM8"/>
  <c r="AM10"/>
  <c r="AM14"/>
  <c r="AM16"/>
  <c r="AM227" i="50"/>
  <c r="AM201" i="45" s="1"/>
  <c r="AM210" i="50"/>
  <c r="AM200" i="45" s="1"/>
  <c r="AI156" i="50"/>
  <c r="AH120" i="45"/>
  <c r="AH135" i="48"/>
  <c r="AH129" i="45" s="1"/>
  <c r="AJ206"/>
  <c r="AJ215"/>
  <c r="AG203"/>
  <c r="AG212"/>
  <c r="AG136"/>
  <c r="AG145"/>
  <c r="AI152" i="48"/>
  <c r="AI151"/>
  <c r="AI154" s="1"/>
  <c r="AI153"/>
  <c r="AI155" i="45"/>
  <c r="AI164" s="1"/>
  <c r="AI224"/>
  <c r="AI233" s="1"/>
  <c r="AI94" i="48"/>
  <c r="AI93"/>
  <c r="AI92"/>
  <c r="AI95" s="1"/>
  <c r="AI157" i="45"/>
  <c r="AI166" s="1"/>
  <c r="AI226"/>
  <c r="AI235" s="1"/>
  <c r="AI132" i="48"/>
  <c r="AI133" s="1"/>
  <c r="AI134" s="1"/>
  <c r="AL219" i="45"/>
  <c r="AL218"/>
  <c r="AL210"/>
  <c r="AL209"/>
  <c r="AJ155"/>
  <c r="AJ164" s="1"/>
  <c r="AJ224"/>
  <c r="AJ233" s="1"/>
  <c r="AJ92" i="48"/>
  <c r="AJ95" s="1"/>
  <c r="AJ94"/>
  <c r="AJ93"/>
  <c r="AJ157" i="45"/>
  <c r="AJ166" s="1"/>
  <c r="AJ226"/>
  <c r="AJ235" s="1"/>
  <c r="AJ132" i="48"/>
  <c r="AJ133" s="1"/>
  <c r="AJ134" s="1"/>
  <c r="AJ154" i="45"/>
  <c r="AJ163" s="1"/>
  <c r="AJ223"/>
  <c r="AJ232" s="1"/>
  <c r="AJ71" i="48"/>
  <c r="AJ72" s="1"/>
  <c r="AJ73" s="1"/>
  <c r="AJ161" i="45"/>
  <c r="AJ170" s="1"/>
  <c r="AJ230"/>
  <c r="AJ239" s="1"/>
  <c r="AJ243" i="48"/>
  <c r="AJ244" s="1"/>
  <c r="AJ245" s="1"/>
  <c r="AI187" i="45"/>
  <c r="AI97" i="50"/>
  <c r="AI196" i="45" s="1"/>
  <c r="AH246" i="48"/>
  <c r="AH133" i="45" s="1"/>
  <c r="AH124"/>
  <c r="AH116" i="48"/>
  <c r="AH128" i="45" s="1"/>
  <c r="AH119"/>
  <c r="AJ140"/>
  <c r="AJ141"/>
  <c r="AK175" i="50"/>
  <c r="AK172"/>
  <c r="AK176" s="1"/>
  <c r="AK174"/>
  <c r="AK173"/>
  <c r="AK93"/>
  <c r="AK92"/>
  <c r="AK95" s="1"/>
  <c r="AK94"/>
  <c r="AK189" i="45"/>
  <c r="AK135" i="50"/>
  <c r="AK198" i="45" s="1"/>
  <c r="AK193"/>
  <c r="AK246" i="50"/>
  <c r="AK202" i="45" s="1"/>
  <c r="AJ177" i="50"/>
  <c r="AJ155"/>
  <c r="AJ96"/>
  <c r="AJ20" i="49"/>
  <c r="AK168" i="48"/>
  <c r="AK171" s="1"/>
  <c r="AK128"/>
  <c r="AK131" s="1"/>
  <c r="AK109"/>
  <c r="AK112" s="1"/>
  <c r="AK86"/>
  <c r="AK89" s="1"/>
  <c r="AK91" s="1"/>
  <c r="AK239"/>
  <c r="AK242" s="1"/>
  <c r="AK147"/>
  <c r="AK67"/>
  <c r="AK70" s="1"/>
  <c r="AK168" i="45"/>
  <c r="AK169"/>
  <c r="AL168" i="50"/>
  <c r="AL171" s="1"/>
  <c r="AL239"/>
  <c r="AL242" s="1"/>
  <c r="AL243" s="1"/>
  <c r="AL244" s="1"/>
  <c r="AL245" s="1"/>
  <c r="AL147"/>
  <c r="AL128"/>
  <c r="AL131" s="1"/>
  <c r="AL132" s="1"/>
  <c r="AL133" s="1"/>
  <c r="AL134" s="1"/>
  <c r="AL109"/>
  <c r="AL112" s="1"/>
  <c r="AL113" s="1"/>
  <c r="AL114" s="1"/>
  <c r="AL115" s="1"/>
  <c r="AL86"/>
  <c r="AL89" s="1"/>
  <c r="AL91" s="1"/>
  <c r="AL67"/>
  <c r="AL70" s="1"/>
  <c r="AL71" s="1"/>
  <c r="AL72" s="1"/>
  <c r="AL73" s="1"/>
  <c r="AL237" i="45"/>
  <c r="AL238"/>
  <c r="AI178" i="50"/>
  <c r="AH175" i="48"/>
  <c r="AH172"/>
  <c r="AH176" s="1"/>
  <c r="AH174"/>
  <c r="AH173"/>
  <c r="AJ204" i="45"/>
  <c r="AJ213"/>
  <c r="AI154"/>
  <c r="AI163" s="1"/>
  <c r="AI223"/>
  <c r="AI232" s="1"/>
  <c r="AI71" i="48"/>
  <c r="AI72" s="1"/>
  <c r="AI73" s="1"/>
  <c r="AI161" i="45"/>
  <c r="AI170" s="1"/>
  <c r="AI230"/>
  <c r="AI239" s="1"/>
  <c r="AI243" i="48"/>
  <c r="AI244" s="1"/>
  <c r="AI245" s="1"/>
  <c r="AI156" i="45"/>
  <c r="AI165" s="1"/>
  <c r="AI225"/>
  <c r="AI234" s="1"/>
  <c r="AI113" i="48"/>
  <c r="AI114" s="1"/>
  <c r="AI115" s="1"/>
  <c r="AJ156" i="45"/>
  <c r="AJ165" s="1"/>
  <c r="AJ225"/>
  <c r="AJ234" s="1"/>
  <c r="AJ113" i="48"/>
  <c r="AJ114" s="1"/>
  <c r="AJ115" s="1"/>
  <c r="AJ152"/>
  <c r="AJ151"/>
  <c r="AJ154" s="1"/>
  <c r="AJ153"/>
  <c r="AH74"/>
  <c r="AH126" i="45" s="1"/>
  <c r="AH117"/>
  <c r="AJ211"/>
  <c r="AJ220"/>
  <c r="AJ207"/>
  <c r="AJ216"/>
  <c r="AJ149"/>
  <c r="AJ150"/>
  <c r="AK74" i="50"/>
  <c r="AK195" i="45" s="1"/>
  <c r="AK186"/>
  <c r="AK188"/>
  <c r="AK116" i="50"/>
  <c r="AK197" i="45" s="1"/>
  <c r="AK151" i="50"/>
  <c r="AK154" s="1"/>
  <c r="AK153"/>
  <c r="AK152"/>
  <c r="AK141" i="45"/>
  <c r="AK140"/>
  <c r="AK150"/>
  <c r="AK149"/>
  <c r="AL20" i="51"/>
  <c r="AH155" i="48"/>
  <c r="AK20" i="49"/>
  <c r="AS29" i="40"/>
  <c r="AS32" s="1"/>
  <c r="AS45"/>
  <c r="AS48" s="1"/>
  <c r="AN36"/>
  <c r="AM38"/>
  <c r="AM49"/>
  <c r="AR29"/>
  <c r="AR32" s="1"/>
  <c r="AR45"/>
  <c r="AR48" s="1"/>
  <c r="AR7"/>
  <c r="AR9" s="1"/>
  <c r="AR23"/>
  <c r="AR24" s="1"/>
  <c r="AR26" s="1"/>
  <c r="AM20"/>
  <c r="AL22"/>
  <c r="AL33"/>
  <c r="AS7"/>
  <c r="AS9" s="1"/>
  <c r="AS23"/>
  <c r="AJ96" i="44"/>
  <c r="AL168"/>
  <c r="AL171" s="1"/>
  <c r="AL239"/>
  <c r="AL242" s="1"/>
  <c r="AL109"/>
  <c r="AL112" s="1"/>
  <c r="AL67"/>
  <c r="AL70" s="1"/>
  <c r="AL147"/>
  <c r="AL128"/>
  <c r="AL131" s="1"/>
  <c r="AL86"/>
  <c r="AL89" s="1"/>
  <c r="AL91" s="1"/>
  <c r="AJ175"/>
  <c r="AJ172"/>
  <c r="AJ176" s="1"/>
  <c r="AJ174"/>
  <c r="AJ173"/>
  <c r="AI177"/>
  <c r="AI192" s="1"/>
  <c r="AI8" i="52" s="1"/>
  <c r="AI17" s="1"/>
  <c r="AI21" s="1"/>
  <c r="AJ155" i="44"/>
  <c r="AH178"/>
  <c r="AH14" i="45" s="1"/>
  <c r="AK94" i="44"/>
  <c r="AK93"/>
  <c r="AK153"/>
  <c r="AK152"/>
  <c r="AU238"/>
  <c r="AU78" i="45" s="1"/>
  <c r="AV23" i="35"/>
  <c r="AV23" i="37" s="1"/>
  <c r="AV41" i="35"/>
  <c r="AV41" i="37" s="1"/>
  <c r="AV39" i="35"/>
  <c r="AV39" i="37" s="1"/>
  <c r="AU221" i="44"/>
  <c r="AU77" i="45" s="1"/>
  <c r="AV22" i="35"/>
  <c r="AV22" i="37" s="1"/>
  <c r="AT33" i="38"/>
  <c r="AT51"/>
  <c r="AT39"/>
  <c r="AT50"/>
  <c r="AV36" i="35"/>
  <c r="AV36" i="37" s="1"/>
  <c r="AV45" i="35"/>
  <c r="AV45" i="37" s="1"/>
  <c r="AV61" i="35"/>
  <c r="AV61" i="37" s="1"/>
  <c r="AV53" i="34"/>
  <c r="AV30" i="35"/>
  <c r="AV30" i="37" s="1"/>
  <c r="AV50" i="35"/>
  <c r="AV50" i="37" s="1"/>
  <c r="AV37" i="35"/>
  <c r="AV37" i="37" s="1"/>
  <c r="AV51" i="35"/>
  <c r="AV51" i="37" s="1"/>
  <c r="AV35" i="35"/>
  <c r="AV35" i="37" s="1"/>
  <c r="AV24" i="35"/>
  <c r="AV24" i="37" s="1"/>
  <c r="AV63" i="35"/>
  <c r="AV63" i="37" s="1"/>
  <c r="AV55" i="35"/>
  <c r="AV55" i="37" s="1"/>
  <c r="AV70" i="35"/>
  <c r="AV70" i="37" s="1"/>
  <c r="AV20" i="35"/>
  <c r="AV20" i="37" s="1"/>
  <c r="AV67"/>
  <c r="AV72" i="35"/>
  <c r="AV72" i="37" s="1"/>
  <c r="AV31" i="35"/>
  <c r="AV31" i="37" s="1"/>
  <c r="AV28"/>
  <c r="AV88"/>
  <c r="AY71" i="24"/>
  <c r="AY71" i="26" s="1"/>
  <c r="AX71"/>
  <c r="AY91" i="25"/>
  <c r="AY91" i="27" s="1"/>
  <c r="AX91"/>
  <c r="AY25" i="25"/>
  <c r="AY25" i="27" s="1"/>
  <c r="AX25"/>
  <c r="AY70" i="25"/>
  <c r="AY70" i="27" s="1"/>
  <c r="AY70" i="33" s="1"/>
  <c r="AY70" i="36" s="1"/>
  <c r="AX70" i="27"/>
  <c r="AX70" i="33" s="1"/>
  <c r="AX70" i="36" s="1"/>
  <c r="AY57" i="25"/>
  <c r="AY57" i="27" s="1"/>
  <c r="AX57"/>
  <c r="AX57" i="33" s="1"/>
  <c r="AX57" i="36" s="1"/>
  <c r="AY29" i="25"/>
  <c r="AY29" i="27" s="1"/>
  <c r="AY29" i="33" s="1"/>
  <c r="AY29" i="36" s="1"/>
  <c r="AX29" i="27"/>
  <c r="AX29" i="33" s="1"/>
  <c r="AX29" i="36" s="1"/>
  <c r="AY58" i="25"/>
  <c r="AY58" i="27" s="1"/>
  <c r="AY58" i="33" s="1"/>
  <c r="AY58" i="36" s="1"/>
  <c r="AX58" i="27"/>
  <c r="AX58" i="33" s="1"/>
  <c r="AX58" i="36" s="1"/>
  <c r="AY90" i="24"/>
  <c r="AY90" i="26" s="1"/>
  <c r="AX90"/>
  <c r="AY31" i="24"/>
  <c r="AY31" i="26" s="1"/>
  <c r="AY31" i="32" s="1"/>
  <c r="AX31" i="26"/>
  <c r="AV78" i="35"/>
  <c r="AV78" i="37" s="1"/>
  <c r="AV78" i="34"/>
  <c r="AV97" i="35"/>
  <c r="AV97" i="37" s="1"/>
  <c r="AV97" i="34"/>
  <c r="AV84" i="35"/>
  <c r="AV84" i="37" s="1"/>
  <c r="AV84" i="34"/>
  <c r="AV77" i="35"/>
  <c r="AV77" i="34"/>
  <c r="AW71" i="28"/>
  <c r="AW71" i="32"/>
  <c r="AW71" i="34" s="1"/>
  <c r="AW92" i="33"/>
  <c r="AW92" i="36"/>
  <c r="AW91" i="33"/>
  <c r="AW91" i="36" s="1"/>
  <c r="AW93" i="33"/>
  <c r="AW93" i="36" s="1"/>
  <c r="AW90" i="33"/>
  <c r="AW90" i="36" s="1"/>
  <c r="AW22" i="28"/>
  <c r="AW22" i="32"/>
  <c r="AW22" i="34" s="1"/>
  <c r="AW25" i="33"/>
  <c r="AW25" i="36" s="1"/>
  <c r="AW57" i="33"/>
  <c r="AW57" i="36" s="1"/>
  <c r="AW69" i="33"/>
  <c r="AW69" i="36" s="1"/>
  <c r="AW90" i="32"/>
  <c r="AW90" i="28"/>
  <c r="AW90" i="35"/>
  <c r="AW88" i="32"/>
  <c r="AW88" i="28"/>
  <c r="AW88" i="35"/>
  <c r="AW31" i="28"/>
  <c r="AW31" i="32"/>
  <c r="AW31" i="34" s="1"/>
  <c r="AW44" i="28"/>
  <c r="AW44" i="32"/>
  <c r="AW44" i="34" s="1"/>
  <c r="AV91" i="35"/>
  <c r="AV91" i="37" s="1"/>
  <c r="AV91" i="34"/>
  <c r="AV89" i="35"/>
  <c r="AV89" i="34"/>
  <c r="AV85" i="35"/>
  <c r="AV85" i="37" s="1"/>
  <c r="AV85" i="34"/>
  <c r="AV100" i="35"/>
  <c r="AV100" i="37" s="1"/>
  <c r="AV100" i="34"/>
  <c r="AV109" i="32"/>
  <c r="AV110"/>
  <c r="AV25" i="34"/>
  <c r="AV32" i="38"/>
  <c r="AV23"/>
  <c r="AV35" s="1"/>
  <c r="AU105" i="35"/>
  <c r="AU16" i="38"/>
  <c r="AU37" s="1"/>
  <c r="AI27" i="45"/>
  <c r="AI36"/>
  <c r="AY19" i="24"/>
  <c r="AY19" i="26" s="1"/>
  <c r="AX19"/>
  <c r="AY21" i="24"/>
  <c r="AY21" i="26" s="1"/>
  <c r="AX21"/>
  <c r="AY43" i="25"/>
  <c r="AY43" i="27" s="1"/>
  <c r="AX43"/>
  <c r="AX43" i="33" s="1"/>
  <c r="AX43" i="36" s="1"/>
  <c r="AW69" i="28"/>
  <c r="AW69" i="32"/>
  <c r="AW28" i="28"/>
  <c r="AW28" i="32"/>
  <c r="AW28" i="35" s="1"/>
  <c r="AW73" i="28"/>
  <c r="AW73" i="32"/>
  <c r="AW73" i="34" s="1"/>
  <c r="AW30" i="28"/>
  <c r="AW30" i="32"/>
  <c r="AW30" i="34" s="1"/>
  <c r="AW32" i="28"/>
  <c r="AW32" i="32"/>
  <c r="AW32" i="34" s="1"/>
  <c r="AW29" i="28"/>
  <c r="AW29" i="32"/>
  <c r="AW29" i="34" s="1"/>
  <c r="AW34" i="28"/>
  <c r="AW34" i="32"/>
  <c r="AW34" i="34" s="1"/>
  <c r="AW50" i="28"/>
  <c r="AW50" i="32"/>
  <c r="AW50" i="34" s="1"/>
  <c r="AW40" i="28"/>
  <c r="AW40" i="32"/>
  <c r="AW40" i="34" s="1"/>
  <c r="AW36" i="28"/>
  <c r="AW36" i="32"/>
  <c r="AW36" i="34" s="1"/>
  <c r="AW68" i="28"/>
  <c r="AW68" i="32"/>
  <c r="AW68" i="34" s="1"/>
  <c r="AY72" i="25"/>
  <c r="AY72" i="27" s="1"/>
  <c r="AY72" i="33" s="1"/>
  <c r="AY72" i="36" s="1"/>
  <c r="AX72" i="27"/>
  <c r="AX72" i="33" s="1"/>
  <c r="AX72" i="36" s="1"/>
  <c r="AY89" i="25"/>
  <c r="AY89" i="27" s="1"/>
  <c r="AX89"/>
  <c r="AY102" i="25"/>
  <c r="AY102" i="27" s="1"/>
  <c r="AX102"/>
  <c r="AY86" i="25"/>
  <c r="AY86" i="27" s="1"/>
  <c r="AX86"/>
  <c r="AW59" i="33"/>
  <c r="AW59" i="36" s="1"/>
  <c r="AW28" i="33"/>
  <c r="AW28" i="36" s="1"/>
  <c r="AY37" i="24"/>
  <c r="AY37" i="26" s="1"/>
  <c r="AX37"/>
  <c r="AY45" i="24"/>
  <c r="AY45" i="26" s="1"/>
  <c r="AX45"/>
  <c r="AY66" i="24"/>
  <c r="AY66" i="26" s="1"/>
  <c r="AX66"/>
  <c r="AY38" i="24"/>
  <c r="AY38" i="26" s="1"/>
  <c r="AY38" i="32" s="1"/>
  <c r="AY38" i="35" s="1"/>
  <c r="AX38" i="26"/>
  <c r="AY60" i="24"/>
  <c r="AY60" i="26" s="1"/>
  <c r="AY60" i="32" s="1"/>
  <c r="AX60" i="26"/>
  <c r="AY65" i="24"/>
  <c r="AY65" i="26" s="1"/>
  <c r="AY65" i="32" s="1"/>
  <c r="AX65" i="26"/>
  <c r="AY82" i="24"/>
  <c r="AY82" i="26" s="1"/>
  <c r="AX82"/>
  <c r="AJ135" i="44"/>
  <c r="AJ18" i="45" s="1"/>
  <c r="AJ9"/>
  <c r="AR224" i="44"/>
  <c r="AR216"/>
  <c r="AY95" i="25"/>
  <c r="AY95" i="27" s="1"/>
  <c r="AX95"/>
  <c r="AY96" i="25"/>
  <c r="AY96" i="27" s="1"/>
  <c r="AX96"/>
  <c r="AY80" i="25"/>
  <c r="AY80" i="27" s="1"/>
  <c r="AX80"/>
  <c r="AW91" i="32"/>
  <c r="AW91" i="34" s="1"/>
  <c r="AW91" i="28"/>
  <c r="AW91" i="35"/>
  <c r="AW89" i="32"/>
  <c r="AW89" i="28"/>
  <c r="AW89" i="35"/>
  <c r="AW46" i="28"/>
  <c r="AW46" i="32"/>
  <c r="AW46" i="34" s="1"/>
  <c r="AW67" i="28"/>
  <c r="AW67" i="32"/>
  <c r="AW27" i="28"/>
  <c r="AW27" i="32"/>
  <c r="AW27" i="34" s="1"/>
  <c r="AW24" i="28"/>
  <c r="AW24" i="32"/>
  <c r="AW24" i="34" s="1"/>
  <c r="AY78" i="24"/>
  <c r="AY78" i="26" s="1"/>
  <c r="AX78"/>
  <c r="AY99" i="24"/>
  <c r="AY99" i="26" s="1"/>
  <c r="AX99"/>
  <c r="AY85" i="24"/>
  <c r="AY85" i="26" s="1"/>
  <c r="AX85"/>
  <c r="AY100" i="24"/>
  <c r="AY100" i="26" s="1"/>
  <c r="AX100"/>
  <c r="AY76" i="24"/>
  <c r="AY76" i="26" s="1"/>
  <c r="AX76"/>
  <c r="AY97" i="24"/>
  <c r="AY97" i="26" s="1"/>
  <c r="AX97"/>
  <c r="AY84" i="24"/>
  <c r="AY84" i="26" s="1"/>
  <c r="AX84"/>
  <c r="AY43" i="24"/>
  <c r="AY43" i="26" s="1"/>
  <c r="AX43"/>
  <c r="AY63" i="24"/>
  <c r="AY63" i="26" s="1"/>
  <c r="AY63" i="32" s="1"/>
  <c r="AX63" i="26"/>
  <c r="AY33" i="24"/>
  <c r="AY33" i="26" s="1"/>
  <c r="AY33" i="32" s="1"/>
  <c r="AX33" i="26"/>
  <c r="AY59" i="24"/>
  <c r="AY59" i="26" s="1"/>
  <c r="AX59"/>
  <c r="AY26" i="24"/>
  <c r="AY26" i="26" s="1"/>
  <c r="AY26" i="32" s="1"/>
  <c r="AX26" i="26"/>
  <c r="AY55" i="24"/>
  <c r="AY55" i="26" s="1"/>
  <c r="AY55" i="32" s="1"/>
  <c r="AX55" i="26"/>
  <c r="AY47" i="24"/>
  <c r="AY47" i="26" s="1"/>
  <c r="AX47"/>
  <c r="AY23" i="24"/>
  <c r="AY23" i="26" s="1"/>
  <c r="AX23"/>
  <c r="AY100" i="25"/>
  <c r="AY100" i="27" s="1"/>
  <c r="AX100"/>
  <c r="AY84" i="25"/>
  <c r="AY84" i="27" s="1"/>
  <c r="AX84"/>
  <c r="AY99" i="25"/>
  <c r="AY99" i="27" s="1"/>
  <c r="AX99"/>
  <c r="AY83" i="25"/>
  <c r="AY83" i="27" s="1"/>
  <c r="AX83"/>
  <c r="AY101" i="25"/>
  <c r="AY101" i="27" s="1"/>
  <c r="AX101"/>
  <c r="AY85" i="25"/>
  <c r="AY85" i="27" s="1"/>
  <c r="AX85"/>
  <c r="AY98" i="25"/>
  <c r="AY98" i="27" s="1"/>
  <c r="AX98"/>
  <c r="AY82" i="25"/>
  <c r="AY82" i="27" s="1"/>
  <c r="AX82"/>
  <c r="AY48" i="24"/>
  <c r="AY48" i="26" s="1"/>
  <c r="AY48" i="32" s="1"/>
  <c r="AX48" i="26"/>
  <c r="AY25" i="24"/>
  <c r="AY25" i="26" s="1"/>
  <c r="AX25"/>
  <c r="AY57" i="24"/>
  <c r="AY57" i="26" s="1"/>
  <c r="AX57"/>
  <c r="AY54" i="24"/>
  <c r="AY54" i="26" s="1"/>
  <c r="AY54" i="32" s="1"/>
  <c r="AX54" i="26"/>
  <c r="AY64" i="24"/>
  <c r="AY64" i="26" s="1"/>
  <c r="AY64" i="32" s="1"/>
  <c r="AX64" i="26"/>
  <c r="AY98" i="24"/>
  <c r="AY98" i="26" s="1"/>
  <c r="AX98"/>
  <c r="AY79" i="24"/>
  <c r="AY79" i="26" s="1"/>
  <c r="AX79"/>
  <c r="AY92" i="24"/>
  <c r="AY92" i="26" s="1"/>
  <c r="AX92"/>
  <c r="AY77" i="24"/>
  <c r="AY77" i="26" s="1"/>
  <c r="AX77"/>
  <c r="AY49" i="24"/>
  <c r="AY49" i="26" s="1"/>
  <c r="AY49" i="32" s="1"/>
  <c r="AX49" i="26"/>
  <c r="AY53" i="24"/>
  <c r="AY53" i="26" s="1"/>
  <c r="AY53" i="32" s="1"/>
  <c r="AY53" i="35" s="1"/>
  <c r="AX53" i="26"/>
  <c r="AY70" i="24"/>
  <c r="AY70" i="26" s="1"/>
  <c r="AX70"/>
  <c r="AY58" i="24"/>
  <c r="AY58" i="26" s="1"/>
  <c r="AX58"/>
  <c r="AY41" i="24"/>
  <c r="AY41" i="26" s="1"/>
  <c r="AY41" i="32" s="1"/>
  <c r="AX41" i="26"/>
  <c r="AY56" i="24"/>
  <c r="AY56" i="26" s="1"/>
  <c r="AY56" i="32" s="1"/>
  <c r="AX56" i="26"/>
  <c r="AY35" i="25"/>
  <c r="AY35" i="27" s="1"/>
  <c r="AY35" i="33" s="1"/>
  <c r="AY35" i="36" s="1"/>
  <c r="AX35" i="27"/>
  <c r="AX35" i="33" s="1"/>
  <c r="AX35" i="36" s="1"/>
  <c r="AY22" i="25"/>
  <c r="AY22" i="27" s="1"/>
  <c r="AY22" i="33" s="1"/>
  <c r="AY22" i="36" s="1"/>
  <c r="AX22" i="27"/>
  <c r="AX22" i="33" s="1"/>
  <c r="AX22" i="36" s="1"/>
  <c r="AY47" i="25"/>
  <c r="AY47" i="27" s="1"/>
  <c r="AY47" i="33" s="1"/>
  <c r="AY47" i="36" s="1"/>
  <c r="AX47" i="27"/>
  <c r="AX47" i="33" s="1"/>
  <c r="AX47" i="36" s="1"/>
  <c r="AY39" i="25"/>
  <c r="AY39" i="27" s="1"/>
  <c r="AY39" i="33" s="1"/>
  <c r="AY39" i="36" s="1"/>
  <c r="AX39" i="27"/>
  <c r="AX39" i="33" s="1"/>
  <c r="AX39" i="36" s="1"/>
  <c r="AY24" i="25"/>
  <c r="AY24" i="27" s="1"/>
  <c r="AY24" i="33" s="1"/>
  <c r="AY24" i="36" s="1"/>
  <c r="AX24" i="27"/>
  <c r="AX24" i="33" s="1"/>
  <c r="AX24" i="36" s="1"/>
  <c r="AY73" i="25"/>
  <c r="AY73" i="27" s="1"/>
  <c r="AY73" i="33" s="1"/>
  <c r="AY73" i="36" s="1"/>
  <c r="AX73" i="27"/>
  <c r="AX73" i="33" s="1"/>
  <c r="AX73" i="36" s="1"/>
  <c r="AY23" i="25"/>
  <c r="AY23" i="27" s="1"/>
  <c r="AY23" i="33" s="1"/>
  <c r="AY23" i="36" s="1"/>
  <c r="AX23" i="27"/>
  <c r="AX23" i="33" s="1"/>
  <c r="AX23" i="36" s="1"/>
  <c r="AY45" i="25"/>
  <c r="AY45" i="27" s="1"/>
  <c r="AY45" i="33" s="1"/>
  <c r="AY45" i="36" s="1"/>
  <c r="AX45" i="27"/>
  <c r="AX45" i="33" s="1"/>
  <c r="AX45" i="36" s="1"/>
  <c r="AY52" i="25"/>
  <c r="AY52" i="27" s="1"/>
  <c r="AY52" i="33" s="1"/>
  <c r="AY52" i="36" s="1"/>
  <c r="AX52" i="27"/>
  <c r="AX52" i="33" s="1"/>
  <c r="AX52" i="36" s="1"/>
  <c r="AY50" i="25"/>
  <c r="AY50" i="27" s="1"/>
  <c r="AX50"/>
  <c r="AX50" i="33" s="1"/>
  <c r="AX50" i="36" s="1"/>
  <c r="AY37" i="25"/>
  <c r="AY37" i="27" s="1"/>
  <c r="AY37" i="33" s="1"/>
  <c r="AY37" i="36" s="1"/>
  <c r="AX37" i="27"/>
  <c r="AX37" i="33" s="1"/>
  <c r="AX37" i="36" s="1"/>
  <c r="AY36" i="25"/>
  <c r="AY36" i="27" s="1"/>
  <c r="AY36" i="33" s="1"/>
  <c r="AY36" i="36" s="1"/>
  <c r="AX36" i="27"/>
  <c r="AX36" i="33" s="1"/>
  <c r="AX36" i="36" s="1"/>
  <c r="AY33" i="25"/>
  <c r="AY33" i="27" s="1"/>
  <c r="AX33"/>
  <c r="AX33" i="33" s="1"/>
  <c r="AX33" i="36" s="1"/>
  <c r="AY34" i="25"/>
  <c r="AY34" i="27" s="1"/>
  <c r="AX34"/>
  <c r="AX34" i="33" s="1"/>
  <c r="AX34" i="36" s="1"/>
  <c r="AY20" i="24"/>
  <c r="AY20" i="26" s="1"/>
  <c r="AX20"/>
  <c r="AY26" i="25"/>
  <c r="AY26" i="27" s="1"/>
  <c r="AX26"/>
  <c r="AX26" i="33" s="1"/>
  <c r="AX26" i="36" s="1"/>
  <c r="AY60" i="25"/>
  <c r="AY60" i="27" s="1"/>
  <c r="AX60"/>
  <c r="AX60" i="33" s="1"/>
  <c r="AX60" i="36" s="1"/>
  <c r="AY42" i="25"/>
  <c r="AY42" i="27" s="1"/>
  <c r="AX42"/>
  <c r="AX42" i="33" s="1"/>
  <c r="AX42" i="36" s="1"/>
  <c r="AY21" i="25"/>
  <c r="AY21" i="27" s="1"/>
  <c r="AX21"/>
  <c r="AY40" i="25"/>
  <c r="AY40" i="27" s="1"/>
  <c r="AX40"/>
  <c r="AX40" i="33" s="1"/>
  <c r="AX40" i="36" s="1"/>
  <c r="AY27" i="25"/>
  <c r="AY27" i="27" s="1"/>
  <c r="AX27"/>
  <c r="AX27" i="33" s="1"/>
  <c r="AX27" i="36" s="1"/>
  <c r="AY54" i="25"/>
  <c r="AY54" i="27" s="1"/>
  <c r="AX54"/>
  <c r="AX54" i="33" s="1"/>
  <c r="AX54" i="36" s="1"/>
  <c r="AY53" i="25"/>
  <c r="AY53" i="27" s="1"/>
  <c r="AX53"/>
  <c r="AX53" i="33" s="1"/>
  <c r="AX53" i="36" s="1"/>
  <c r="AY31" i="25"/>
  <c r="AY31" i="27" s="1"/>
  <c r="AX31"/>
  <c r="AX31" i="33" s="1"/>
  <c r="AX31" i="36" s="1"/>
  <c r="AY44" i="25"/>
  <c r="AY44" i="27" s="1"/>
  <c r="AX44"/>
  <c r="AX44" i="33" s="1"/>
  <c r="AX44" i="36" s="1"/>
  <c r="AY38" i="25"/>
  <c r="AY38" i="27" s="1"/>
  <c r="AX38"/>
  <c r="AX38" i="33" s="1"/>
  <c r="AX38" i="36" s="1"/>
  <c r="AY49" i="25"/>
  <c r="AY49" i="27" s="1"/>
  <c r="AX49"/>
  <c r="AX49" i="33" s="1"/>
  <c r="AX49" i="36" s="1"/>
  <c r="AY64" i="25"/>
  <c r="AY64" i="27" s="1"/>
  <c r="AX64"/>
  <c r="AX64" i="33" s="1"/>
  <c r="AX64" i="36" s="1"/>
  <c r="AY56" i="25"/>
  <c r="AY56" i="27" s="1"/>
  <c r="AX56"/>
  <c r="AX56" i="33" s="1"/>
  <c r="AX56" i="36" s="1"/>
  <c r="AY65" i="25"/>
  <c r="AY65" i="27" s="1"/>
  <c r="AX65"/>
  <c r="AX65" i="33" s="1"/>
  <c r="AX65" i="36" s="1"/>
  <c r="AY30" i="25"/>
  <c r="AY30" i="27" s="1"/>
  <c r="AX30"/>
  <c r="AX30" i="33" s="1"/>
  <c r="AX30" i="36" s="1"/>
  <c r="AY32" i="25"/>
  <c r="AY32" i="27" s="1"/>
  <c r="AX32"/>
  <c r="AX32" i="33" s="1"/>
  <c r="AX32" i="36" s="1"/>
  <c r="AY68" i="25"/>
  <c r="AY68" i="27" s="1"/>
  <c r="AY68" i="33" s="1"/>
  <c r="AY68" i="36" s="1"/>
  <c r="AX68" i="27"/>
  <c r="AX68" i="33" s="1"/>
  <c r="AX68" i="36" s="1"/>
  <c r="AY20" i="25"/>
  <c r="AY20" i="27" s="1"/>
  <c r="AY20" i="33" s="1"/>
  <c r="AY20" i="36" s="1"/>
  <c r="AX20" i="27"/>
  <c r="AX20" i="33" s="1"/>
  <c r="AX20" i="36" s="1"/>
  <c r="AY62" i="25"/>
  <c r="AY62" i="27" s="1"/>
  <c r="AX62"/>
  <c r="AX62" i="33" s="1"/>
  <c r="AX62" i="36" s="1"/>
  <c r="AY67" i="25"/>
  <c r="AY67" i="27" s="1"/>
  <c r="AX67"/>
  <c r="AX67" i="33" s="1"/>
  <c r="AX67" i="36" s="1"/>
  <c r="AY66" i="25"/>
  <c r="AY66" i="27" s="1"/>
  <c r="AY66" i="33" s="1"/>
  <c r="AY66" i="36" s="1"/>
  <c r="AX66" i="27"/>
  <c r="AX66" i="33" s="1"/>
  <c r="AX66" i="36" s="1"/>
  <c r="AY48" i="25"/>
  <c r="AY48" i="27" s="1"/>
  <c r="AX48"/>
  <c r="AX48" i="33" s="1"/>
  <c r="AX48" i="36" s="1"/>
  <c r="AY18" i="25"/>
  <c r="AY18" i="27" s="1"/>
  <c r="AX18"/>
  <c r="AU30" i="38"/>
  <c r="AU21"/>
  <c r="AW103" i="32"/>
  <c r="AW103" i="35" s="1"/>
  <c r="AW103" i="28"/>
  <c r="AW75" i="32"/>
  <c r="AW75" i="28"/>
  <c r="AW75" i="35"/>
  <c r="AW80" i="32"/>
  <c r="AW80" i="28"/>
  <c r="AW80" i="35"/>
  <c r="AW101" i="28"/>
  <c r="AW101" i="32"/>
  <c r="AW101" i="35" s="1"/>
  <c r="AW86" i="28"/>
  <c r="AW86" i="32"/>
  <c r="AW86" i="35" s="1"/>
  <c r="AW96" i="32"/>
  <c r="AW96" i="28"/>
  <c r="AW96" i="35"/>
  <c r="AW74" i="28"/>
  <c r="AW74" i="32"/>
  <c r="AW74" i="34" s="1"/>
  <c r="AW95" i="28"/>
  <c r="AW95" i="32"/>
  <c r="AW83" i="28"/>
  <c r="AW83" i="32"/>
  <c r="AW83" i="35" s="1"/>
  <c r="AW94" i="32"/>
  <c r="AW94" i="28"/>
  <c r="AW94" i="35"/>
  <c r="AW102" i="32"/>
  <c r="AW102" i="28"/>
  <c r="AW102" i="35"/>
  <c r="AW93" i="28"/>
  <c r="AW93" i="32"/>
  <c r="AW93" i="34" s="1"/>
  <c r="AW81" i="32"/>
  <c r="AW81" i="35" s="1"/>
  <c r="AW81" i="28"/>
  <c r="AW72"/>
  <c r="AW72" i="35"/>
  <c r="AW72" i="37" s="1"/>
  <c r="AW72" i="32"/>
  <c r="AW72" i="34" s="1"/>
  <c r="AV108" i="32"/>
  <c r="AV107"/>
  <c r="AV21" i="34"/>
  <c r="AY62" i="24"/>
  <c r="AY62" i="26" s="1"/>
  <c r="AY62" i="32" s="1"/>
  <c r="AX62" i="26"/>
  <c r="AY76" i="25"/>
  <c r="AY76" i="27" s="1"/>
  <c r="AX76"/>
  <c r="AY75" i="25"/>
  <c r="AY75" i="27" s="1"/>
  <c r="AX75"/>
  <c r="AY77" i="25"/>
  <c r="AY77" i="27" s="1"/>
  <c r="AX77"/>
  <c r="AY74" i="25"/>
  <c r="AY74" i="27" s="1"/>
  <c r="AX74"/>
  <c r="AW39" i="28"/>
  <c r="AW39" i="35"/>
  <c r="AW39" i="37" s="1"/>
  <c r="AW39" i="32"/>
  <c r="AW39" i="34" s="1"/>
  <c r="AV112" i="32"/>
  <c r="AV28" i="34"/>
  <c r="AV111" i="32"/>
  <c r="AY88" i="25"/>
  <c r="AY88" i="27" s="1"/>
  <c r="AX88"/>
  <c r="AY103" i="25"/>
  <c r="AY103" i="27" s="1"/>
  <c r="AX103"/>
  <c r="AY87" i="25"/>
  <c r="AY87" i="27" s="1"/>
  <c r="AX87"/>
  <c r="AY79" i="25"/>
  <c r="AY79" i="27" s="1"/>
  <c r="AX79"/>
  <c r="AY97" i="25"/>
  <c r="AY97" i="27" s="1"/>
  <c r="AX97"/>
  <c r="AY81" i="25"/>
  <c r="AY81" i="27" s="1"/>
  <c r="AX81"/>
  <c r="AY94" i="25"/>
  <c r="AY94" i="27" s="1"/>
  <c r="AX94"/>
  <c r="AY78" i="25"/>
  <c r="AY78" i="27" s="1"/>
  <c r="AX78"/>
  <c r="AS224" i="44"/>
  <c r="AS216"/>
  <c r="AV112" i="33"/>
  <c r="AV111"/>
  <c r="AV12" i="38"/>
  <c r="AV48" s="1"/>
  <c r="AV105" i="28"/>
  <c r="AV22" i="38"/>
  <c r="AV34" s="1"/>
  <c r="AV31"/>
  <c r="AI26" i="45"/>
  <c r="AI35"/>
  <c r="AX87" i="26"/>
  <c r="AY87" i="24"/>
  <c r="AY87" i="26" s="1"/>
  <c r="AU213" i="44"/>
  <c r="AU220"/>
  <c r="AL29" i="45"/>
  <c r="AL30"/>
  <c r="AK46"/>
  <c r="AK55" s="1"/>
  <c r="AK132" i="44"/>
  <c r="AK71"/>
  <c r="AK43" i="45"/>
  <c r="AK52" s="1"/>
  <c r="AY37" i="41"/>
  <c r="AY36" s="1"/>
  <c r="AX36"/>
  <c r="AW52" i="28"/>
  <c r="AW52" i="35"/>
  <c r="AW52" i="37" s="1"/>
  <c r="AW52" i="32"/>
  <c r="AW52" i="34" s="1"/>
  <c r="AW51" i="28"/>
  <c r="AW51" i="32"/>
  <c r="AW51" i="34" s="1"/>
  <c r="AW42" i="28"/>
  <c r="AW42" i="32"/>
  <c r="AW42" i="34" s="1"/>
  <c r="AW35" i="28"/>
  <c r="AW35" i="32"/>
  <c r="AW35" i="34" s="1"/>
  <c r="AW61" i="28"/>
  <c r="AW61" i="32"/>
  <c r="AW61" i="34" s="1"/>
  <c r="AY18" i="24"/>
  <c r="AY18" i="26" s="1"/>
  <c r="AX18"/>
  <c r="AT69" i="45"/>
  <c r="AT236" i="44"/>
  <c r="AT233" s="1"/>
  <c r="AT6" i="40"/>
  <c r="AT39" s="1"/>
  <c r="AT40" s="1"/>
  <c r="AT42" s="1"/>
  <c r="AT27" i="38"/>
  <c r="AT12" i="40" s="1"/>
  <c r="AT28" i="38"/>
  <c r="AT36"/>
  <c r="AV99" i="34"/>
  <c r="AV95"/>
  <c r="AV27" i="35"/>
  <c r="AV27" i="37" s="1"/>
  <c r="AV43" i="35"/>
  <c r="AV43" i="37" s="1"/>
  <c r="AV33" i="35"/>
  <c r="AV33" i="37" s="1"/>
  <c r="AV26" i="35"/>
  <c r="AV26" i="37" s="1"/>
  <c r="AV47" i="35"/>
  <c r="AV47" i="37" s="1"/>
  <c r="AV99" i="36"/>
  <c r="AV99" i="37" s="1"/>
  <c r="AV83" i="36"/>
  <c r="AV83" i="37" s="1"/>
  <c r="AV101" i="36"/>
  <c r="AV101" i="37" s="1"/>
  <c r="AV98" i="36"/>
  <c r="AV98" i="37" s="1"/>
  <c r="AV82" i="36"/>
  <c r="AV82" i="37" s="1"/>
  <c r="AV48" i="35"/>
  <c r="AV48" i="37" s="1"/>
  <c r="AV54" i="35"/>
  <c r="AV54" i="37" s="1"/>
  <c r="AV49" i="35"/>
  <c r="AV49" i="37" s="1"/>
  <c r="AV58" i="35"/>
  <c r="AV58" i="37" s="1"/>
  <c r="AV56" i="35"/>
  <c r="AV56" i="37" s="1"/>
  <c r="AV53" i="36"/>
  <c r="AV53" i="37" s="1"/>
  <c r="AV96" i="35"/>
  <c r="AV81"/>
  <c r="AV81" i="37" s="1"/>
  <c r="AV62" i="35"/>
  <c r="AV62" i="37" s="1"/>
  <c r="AV87" i="36"/>
  <c r="AV87" i="37" s="1"/>
  <c r="AV94" i="36"/>
  <c r="AV94" i="37" s="1"/>
  <c r="AV71" i="35"/>
  <c r="AV71" i="37" s="1"/>
  <c r="AV93" i="34"/>
  <c r="AV90"/>
  <c r="AV44" i="35"/>
  <c r="AV44" i="37" s="1"/>
  <c r="AV19" i="35"/>
  <c r="AV19" i="37" s="1"/>
  <c r="AV69" i="35"/>
  <c r="AV69" i="37" s="1"/>
  <c r="AV73" i="35"/>
  <c r="AV73" i="37" s="1"/>
  <c r="AV32" i="35"/>
  <c r="AV32" i="37" s="1"/>
  <c r="AV34" i="35"/>
  <c r="AV34" i="37" s="1"/>
  <c r="AV40" i="35"/>
  <c r="AV40" i="37" s="1"/>
  <c r="AV68" i="35"/>
  <c r="AV68" i="37" s="1"/>
  <c r="AV102" i="34"/>
  <c r="AV52" i="35"/>
  <c r="AV52" i="37" s="1"/>
  <c r="AV66" i="35"/>
  <c r="AV66" i="37" s="1"/>
  <c r="AV38" i="35"/>
  <c r="AV38" i="37" s="1"/>
  <c r="AV60" i="35"/>
  <c r="AV60" i="37" s="1"/>
  <c r="AV65" i="35"/>
  <c r="AV65" i="37" s="1"/>
  <c r="AL20" i="41"/>
  <c r="AU105" i="36"/>
  <c r="AU18" i="37"/>
  <c r="AY92" i="25"/>
  <c r="AY92" i="27" s="1"/>
  <c r="AX92"/>
  <c r="AY93" i="25"/>
  <c r="AY93" i="27" s="1"/>
  <c r="AX93"/>
  <c r="AY90" i="25"/>
  <c r="AY90" i="27" s="1"/>
  <c r="AX90"/>
  <c r="AY22" i="24"/>
  <c r="AY22" i="26" s="1"/>
  <c r="AX22"/>
  <c r="AY46" i="25"/>
  <c r="AY46" i="27" s="1"/>
  <c r="AY46" i="33" s="1"/>
  <c r="AY46" i="36" s="1"/>
  <c r="AX46" i="27"/>
  <c r="AX46" i="33" s="1"/>
  <c r="AX46" i="36" s="1"/>
  <c r="AY69" i="25"/>
  <c r="AY69" i="27" s="1"/>
  <c r="AY69" i="33" s="1"/>
  <c r="AY69" i="36" s="1"/>
  <c r="AX69" i="27"/>
  <c r="AX69" i="33" s="1"/>
  <c r="AX69" i="36" s="1"/>
  <c r="AY88" i="24"/>
  <c r="AY88" i="26" s="1"/>
  <c r="AX88"/>
  <c r="AY44" i="24"/>
  <c r="AY44" i="26" s="1"/>
  <c r="AY44" i="32" s="1"/>
  <c r="AX44" i="26"/>
  <c r="AV57" i="35"/>
  <c r="AV57" i="37" s="1"/>
  <c r="AV57" i="34"/>
  <c r="AV92" i="35"/>
  <c r="AV92" i="34"/>
  <c r="AV107" i="33"/>
  <c r="AV108"/>
  <c r="AV20" i="38"/>
  <c r="AV41" s="1"/>
  <c r="AV105" i="33"/>
  <c r="AU105" i="34"/>
  <c r="AU18" i="38"/>
  <c r="AV75" i="35"/>
  <c r="AV75" i="34"/>
  <c r="AV80" i="35"/>
  <c r="AV80" i="37" s="1"/>
  <c r="AV80" i="34"/>
  <c r="AW19" i="28"/>
  <c r="AW19" i="32"/>
  <c r="AW19" i="34" s="1"/>
  <c r="AW21" i="28"/>
  <c r="AW21" i="32"/>
  <c r="AW21" i="35" s="1"/>
  <c r="AW43" i="33"/>
  <c r="AW43" i="36" s="1"/>
  <c r="AY69" i="24"/>
  <c r="AY69" i="26" s="1"/>
  <c r="AX69"/>
  <c r="AY28" i="24"/>
  <c r="AY28" i="26" s="1"/>
  <c r="AX28"/>
  <c r="AY73" i="24"/>
  <c r="AY73" i="26" s="1"/>
  <c r="AX73"/>
  <c r="AY30" i="24"/>
  <c r="AY30" i="26" s="1"/>
  <c r="AY30" i="32" s="1"/>
  <c r="AX30" i="26"/>
  <c r="AY32" i="24"/>
  <c r="AY32" i="26" s="1"/>
  <c r="AY32" i="32" s="1"/>
  <c r="AX32" i="26"/>
  <c r="AY29" i="24"/>
  <c r="AY29" i="26" s="1"/>
  <c r="AX29"/>
  <c r="AY34" i="24"/>
  <c r="AY34" i="26" s="1"/>
  <c r="AY34" i="32" s="1"/>
  <c r="AX34" i="26"/>
  <c r="AY50" i="24"/>
  <c r="AY50" i="26" s="1"/>
  <c r="AY50" i="32" s="1"/>
  <c r="AX50" i="26"/>
  <c r="AY40" i="24"/>
  <c r="AY40" i="26" s="1"/>
  <c r="AY40" i="32" s="1"/>
  <c r="AX40" i="26"/>
  <c r="AY36" i="24"/>
  <c r="AY36" i="26" s="1"/>
  <c r="AX36"/>
  <c r="AY68" i="24"/>
  <c r="AY68" i="26" s="1"/>
  <c r="AX68"/>
  <c r="AU237" i="44"/>
  <c r="AU230"/>
  <c r="AW89" i="33"/>
  <c r="AW89" i="36" s="1"/>
  <c r="AW89" i="37" s="1"/>
  <c r="AW102" i="33"/>
  <c r="AW102" i="36" s="1"/>
  <c r="AW102" i="37" s="1"/>
  <c r="AW86" i="33"/>
  <c r="AW86" i="36" s="1"/>
  <c r="AY55" i="25"/>
  <c r="AY55" i="27" s="1"/>
  <c r="AX55"/>
  <c r="AX55" i="33" s="1"/>
  <c r="AX55" i="36" s="1"/>
  <c r="AY59" i="25"/>
  <c r="AY59" i="27" s="1"/>
  <c r="AY59" i="33" s="1"/>
  <c r="AY59" i="36" s="1"/>
  <c r="AX59" i="27"/>
  <c r="AX59" i="33" s="1"/>
  <c r="AX59" i="36" s="1"/>
  <c r="AY28" i="25"/>
  <c r="AY28" i="27" s="1"/>
  <c r="AX28"/>
  <c r="AY41" i="25"/>
  <c r="AY41" i="27" s="1"/>
  <c r="AX41"/>
  <c r="AX41" i="33" s="1"/>
  <c r="AX41" i="36" s="1"/>
  <c r="AY71" i="25"/>
  <c r="AY71" i="27" s="1"/>
  <c r="AY71" i="33" s="1"/>
  <c r="AY71" i="36" s="1"/>
  <c r="AX71" i="27"/>
  <c r="AX71" i="33" s="1"/>
  <c r="AX71" i="36" s="1"/>
  <c r="AY63" i="25"/>
  <c r="AY63" i="27" s="1"/>
  <c r="AX63"/>
  <c r="AX63" i="33" s="1"/>
  <c r="AX63" i="36" s="1"/>
  <c r="AW37" i="28"/>
  <c r="AW37" i="32"/>
  <c r="AW37" i="34" s="1"/>
  <c r="AW45" i="28"/>
  <c r="AW45" i="32"/>
  <c r="AW45" i="34" s="1"/>
  <c r="AW66" i="28"/>
  <c r="AW66" i="32"/>
  <c r="AW66" i="34" s="1"/>
  <c r="AW38" i="28"/>
  <c r="AW38" i="32"/>
  <c r="AW60" i="28"/>
  <c r="AW60" i="32"/>
  <c r="AW60" i="34" s="1"/>
  <c r="AW65" i="28"/>
  <c r="AW65" i="32"/>
  <c r="AW65" i="34" s="1"/>
  <c r="AW82" i="32"/>
  <c r="AW82" i="28"/>
  <c r="AW82" i="35"/>
  <c r="AY29" i="41"/>
  <c r="AY28" s="1"/>
  <c r="AY27" s="1"/>
  <c r="AY33" s="1"/>
  <c r="AX28"/>
  <c r="AX27" s="1"/>
  <c r="AX33" s="1"/>
  <c r="AW95" i="33"/>
  <c r="AW95" i="36" s="1"/>
  <c r="AW96" i="33"/>
  <c r="AW96" i="36" s="1"/>
  <c r="AW96" i="37" s="1"/>
  <c r="AW80" i="33"/>
  <c r="AW80" i="36" s="1"/>
  <c r="AW80" i="37" s="1"/>
  <c r="AV109" i="33"/>
  <c r="AV110"/>
  <c r="AY91" i="24"/>
  <c r="AY91" i="26" s="1"/>
  <c r="AX91"/>
  <c r="AY89" i="24"/>
  <c r="AY89" i="26" s="1"/>
  <c r="AX89"/>
  <c r="AY46" i="24"/>
  <c r="AY46" i="26" s="1"/>
  <c r="AX46"/>
  <c r="AY67" i="24"/>
  <c r="AY67" i="26" s="1"/>
  <c r="AX67"/>
  <c r="AY27" i="24"/>
  <c r="AY27" i="26" s="1"/>
  <c r="AY27" i="32" s="1"/>
  <c r="AX27" i="26"/>
  <c r="AY24" i="24"/>
  <c r="AY24" i="26" s="1"/>
  <c r="AX24"/>
  <c r="AW78" i="32"/>
  <c r="AW78" i="28"/>
  <c r="AW78" i="35"/>
  <c r="AW99" i="32"/>
  <c r="AW99" i="28"/>
  <c r="AW99" i="35"/>
  <c r="AW85" i="32"/>
  <c r="AW85" i="28"/>
  <c r="AW85" i="35"/>
  <c r="AW100" i="32"/>
  <c r="AW100" i="28"/>
  <c r="AW100" i="35"/>
  <c r="AW76" i="32"/>
  <c r="AW76" i="28"/>
  <c r="AW76" i="35"/>
  <c r="AW97" i="28"/>
  <c r="AW97" i="32"/>
  <c r="AW97" i="35" s="1"/>
  <c r="AW84" i="32"/>
  <c r="AW84" i="28"/>
  <c r="AW84" i="35"/>
  <c r="AW43" i="28"/>
  <c r="AW43" i="32"/>
  <c r="AW63" i="28"/>
  <c r="AW63" i="32"/>
  <c r="AW63" i="34" s="1"/>
  <c r="AW33" i="28"/>
  <c r="AW33" i="32"/>
  <c r="AW59" i="28"/>
  <c r="AW59" i="32"/>
  <c r="AW26" i="28"/>
  <c r="AW26" i="32"/>
  <c r="AW26" i="34" s="1"/>
  <c r="AW55" i="28"/>
  <c r="AW55" i="32"/>
  <c r="AW55" i="34" s="1"/>
  <c r="AW47" i="28"/>
  <c r="AW47" i="32"/>
  <c r="AW47" i="34" s="1"/>
  <c r="AW23" i="28"/>
  <c r="AW23" i="32"/>
  <c r="AW23" i="34" s="1"/>
  <c r="AW100" i="33"/>
  <c r="AW100" i="36" s="1"/>
  <c r="AW100" i="37" s="1"/>
  <c r="AW84" i="33"/>
  <c r="AW84" i="36" s="1"/>
  <c r="AW84" i="37" s="1"/>
  <c r="AW99" i="33"/>
  <c r="AW99" i="34" s="1"/>
  <c r="AW83" i="33"/>
  <c r="AW83" i="36" s="1"/>
  <c r="AW83" i="37" s="1"/>
  <c r="AW101" i="33"/>
  <c r="AW101" i="36" s="1"/>
  <c r="AW85" i="33"/>
  <c r="AW85" i="36" s="1"/>
  <c r="AW85" i="37" s="1"/>
  <c r="AW98" i="33"/>
  <c r="AW98" i="36" s="1"/>
  <c r="AW82" i="33"/>
  <c r="AW82" i="36" s="1"/>
  <c r="AW82" i="37" s="1"/>
  <c r="AW48" i="28"/>
  <c r="AW48" i="32"/>
  <c r="AW25" i="28"/>
  <c r="AW25" i="32"/>
  <c r="AW25" i="35" s="1"/>
  <c r="AW57" i="28"/>
  <c r="AW57" i="32"/>
  <c r="AW54" i="28"/>
  <c r="AW54" i="32"/>
  <c r="AW54" i="34" s="1"/>
  <c r="AW64" i="28"/>
  <c r="AW64" i="32"/>
  <c r="AW64" i="34" s="1"/>
  <c r="AW98" i="32"/>
  <c r="AW98" i="28"/>
  <c r="AW98" i="35"/>
  <c r="AW79" i="32"/>
  <c r="AW79" i="28"/>
  <c r="AW79" i="35"/>
  <c r="AW92" i="32"/>
  <c r="AW92" i="34" s="1"/>
  <c r="AW92" i="28"/>
  <c r="AW92" i="35"/>
  <c r="AW77" i="32"/>
  <c r="AW77" i="28"/>
  <c r="AW77" i="35"/>
  <c r="AW49" i="28"/>
  <c r="AW49" i="32"/>
  <c r="AW49" i="34" s="1"/>
  <c r="AW53" i="28"/>
  <c r="AW53" i="32"/>
  <c r="AW70" i="28"/>
  <c r="AW70" i="32"/>
  <c r="AW70" i="34" s="1"/>
  <c r="AW58" i="28"/>
  <c r="AW58" i="32"/>
  <c r="AW58" i="34" s="1"/>
  <c r="AW41" i="28"/>
  <c r="AW41" i="32"/>
  <c r="AW41" i="34" s="1"/>
  <c r="AW56" i="28"/>
  <c r="AW56" i="32"/>
  <c r="AW56" i="34" s="1"/>
  <c r="AW33" i="33"/>
  <c r="AW33" i="36" s="1"/>
  <c r="AW20" i="28"/>
  <c r="AW20" i="32"/>
  <c r="AW20" i="34" s="1"/>
  <c r="AW21" i="33"/>
  <c r="AW21" i="36" s="1"/>
  <c r="AW53" i="33"/>
  <c r="AW53" i="36" s="1"/>
  <c r="AW38" i="33"/>
  <c r="AW38" i="36" s="1"/>
  <c r="AW67" i="33"/>
  <c r="AW67" i="36" s="1"/>
  <c r="AW48" i="33"/>
  <c r="AW48" i="36" s="1"/>
  <c r="AW14" i="38"/>
  <c r="AW105" i="27"/>
  <c r="AW18" i="33"/>
  <c r="AW18" i="36" s="1"/>
  <c r="AI33" i="45"/>
  <c r="AI24"/>
  <c r="AY103" i="24"/>
  <c r="AY103" i="26" s="1"/>
  <c r="AX103"/>
  <c r="AY75" i="24"/>
  <c r="AY75" i="26" s="1"/>
  <c r="AX75"/>
  <c r="AY80" i="24"/>
  <c r="AY80" i="26" s="1"/>
  <c r="AX80"/>
  <c r="AY101" i="24"/>
  <c r="AY101" i="26" s="1"/>
  <c r="AX101"/>
  <c r="AY86" i="24"/>
  <c r="AY86" i="26" s="1"/>
  <c r="AX86"/>
  <c r="AY96" i="24"/>
  <c r="AY96" i="26" s="1"/>
  <c r="AX96"/>
  <c r="AY74" i="24"/>
  <c r="AY74" i="26" s="1"/>
  <c r="AX74"/>
  <c r="AY95" i="24"/>
  <c r="AY95" i="26" s="1"/>
  <c r="AY95" i="28" s="1"/>
  <c r="AX95" i="26"/>
  <c r="AY83" i="24"/>
  <c r="AY83" i="26" s="1"/>
  <c r="AX83"/>
  <c r="AY94" i="24"/>
  <c r="AY94" i="26" s="1"/>
  <c r="AX94"/>
  <c r="AY102" i="24"/>
  <c r="AY102" i="26" s="1"/>
  <c r="AX102"/>
  <c r="AY93" i="24"/>
  <c r="AY93" i="26" s="1"/>
  <c r="AX93"/>
  <c r="AY81" i="24"/>
  <c r="AY81" i="26" s="1"/>
  <c r="AX81"/>
  <c r="AY72" i="24"/>
  <c r="AY72" i="26" s="1"/>
  <c r="AX72"/>
  <c r="AY51" i="25"/>
  <c r="AY51" i="27" s="1"/>
  <c r="AX51"/>
  <c r="AX51" i="33" s="1"/>
  <c r="AX51" i="36" s="1"/>
  <c r="AW62" i="28"/>
  <c r="AW62" i="32"/>
  <c r="AW62" i="34" s="1"/>
  <c r="AW76" i="33"/>
  <c r="AW76" i="36" s="1"/>
  <c r="AW76" i="37" s="1"/>
  <c r="AW75" i="33"/>
  <c r="AW75" i="36" s="1"/>
  <c r="AW75" i="37" s="1"/>
  <c r="AW77" i="33"/>
  <c r="AW77" i="36" s="1"/>
  <c r="AW77" i="37" s="1"/>
  <c r="AY39" i="24"/>
  <c r="AY39" i="26" s="1"/>
  <c r="AX39"/>
  <c r="AW88" i="33"/>
  <c r="AW88" i="34" s="1"/>
  <c r="AW103" i="33"/>
  <c r="AW103" i="36" s="1"/>
  <c r="AW103" i="37" s="1"/>
  <c r="AW87" i="33"/>
  <c r="AW87" i="36" s="1"/>
  <c r="AW79" i="33"/>
  <c r="AW79" i="36" s="1"/>
  <c r="AW79" i="37" s="1"/>
  <c r="AW97" i="33"/>
  <c r="AW97" i="36" s="1"/>
  <c r="AW81" i="33"/>
  <c r="AW81" i="36" s="1"/>
  <c r="AW81" i="37" s="1"/>
  <c r="AW94" i="33"/>
  <c r="AW94" i="36" s="1"/>
  <c r="AW94" i="37" s="1"/>
  <c r="AW78" i="33"/>
  <c r="AW78" i="36" s="1"/>
  <c r="AW78" i="37" s="1"/>
  <c r="AY19" i="25"/>
  <c r="AY19" i="27" s="1"/>
  <c r="AX19"/>
  <c r="AX19" i="33" s="1"/>
  <c r="AX19" i="36" s="1"/>
  <c r="AY61" i="25"/>
  <c r="AY61" i="27" s="1"/>
  <c r="AX61"/>
  <c r="AX61" i="33" s="1"/>
  <c r="AX61" i="36" s="1"/>
  <c r="AV18" i="35"/>
  <c r="AV18" i="37" s="1"/>
  <c r="AV19" i="38"/>
  <c r="AV40" s="1"/>
  <c r="AV105" i="32"/>
  <c r="AV18" i="34"/>
  <c r="AT68" i="45"/>
  <c r="AT219" i="44"/>
  <c r="AI34" i="45"/>
  <c r="AI25"/>
  <c r="AW87" i="28"/>
  <c r="AW87" i="32"/>
  <c r="BT2" i="21"/>
  <c r="BS2" i="11"/>
  <c r="BS2" i="9"/>
  <c r="AJ6" i="45"/>
  <c r="AJ74" i="44"/>
  <c r="AJ15" i="45" s="1"/>
  <c r="AJ116" i="44"/>
  <c r="AJ17" i="45" s="1"/>
  <c r="AJ8"/>
  <c r="AL57"/>
  <c r="AL58"/>
  <c r="AL39"/>
  <c r="AL38"/>
  <c r="AM210" i="44"/>
  <c r="AM20" i="45" s="1"/>
  <c r="AN3" i="40"/>
  <c r="AM227" i="44"/>
  <c r="AM21" i="45" s="1"/>
  <c r="AM10" i="41"/>
  <c r="AM6"/>
  <c r="AM14"/>
  <c r="AM12"/>
  <c r="AM17"/>
  <c r="AM15"/>
  <c r="AM13"/>
  <c r="AM5" i="40"/>
  <c r="AM8" i="41"/>
  <c r="AM7"/>
  <c r="AM5"/>
  <c r="AM16"/>
  <c r="AM9"/>
  <c r="AM11"/>
  <c r="AM16" i="40"/>
  <c r="AK151" i="44"/>
  <c r="AK154" s="1"/>
  <c r="AK45" i="45"/>
  <c r="AK54" s="1"/>
  <c r="AK113" i="44"/>
  <c r="AK44" i="45"/>
  <c r="AK53" s="1"/>
  <c r="AK92" i="44"/>
  <c r="AK95" s="1"/>
  <c r="AK50" i="45"/>
  <c r="AK59" s="1"/>
  <c r="AK243" i="44"/>
  <c r="AY52" i="24"/>
  <c r="AY52" i="26" s="1"/>
  <c r="AX52"/>
  <c r="AY51" i="24"/>
  <c r="AY51" i="26" s="1"/>
  <c r="AY51" i="32" s="1"/>
  <c r="AX51" i="26"/>
  <c r="AY42" i="24"/>
  <c r="AY42" i="26" s="1"/>
  <c r="AY42" i="32" s="1"/>
  <c r="AX42" i="26"/>
  <c r="AY35" i="24"/>
  <c r="AY35" i="26" s="1"/>
  <c r="AX35"/>
  <c r="AY61" i="24"/>
  <c r="AY61" i="26" s="1"/>
  <c r="AY61" i="32" s="1"/>
  <c r="AX61" i="26"/>
  <c r="AW18" i="28"/>
  <c r="AW13" i="38"/>
  <c r="AW105" i="26"/>
  <c r="AW18" i="32"/>
  <c r="AI40" i="45"/>
  <c r="AI31"/>
  <c r="AJ13"/>
  <c r="AJ246" i="44"/>
  <c r="AJ22" i="45" s="1"/>
  <c r="AV96" i="37"/>
  <c r="AV25"/>
  <c r="AV67" i="34"/>
  <c r="AV75" i="37"/>
  <c r="AV77"/>
  <c r="AV103" i="34"/>
  <c r="AV79"/>
  <c r="AV92" i="37"/>
  <c r="AV93"/>
  <c r="AV88" i="34"/>
  <c r="AV21" i="37"/>
  <c r="AV89"/>
  <c r="AV102"/>
  <c r="AV86"/>
  <c r="AU17" i="38"/>
  <c r="AU38" s="1"/>
  <c r="AP14" i="40"/>
  <c r="AP15"/>
  <c r="AQ13"/>
  <c r="AK244" i="44" l="1"/>
  <c r="AK245" s="1"/>
  <c r="AK11" i="52"/>
  <c r="AK20" s="1"/>
  <c r="AK114" i="44"/>
  <c r="AK115" s="1"/>
  <c r="AK6" i="52"/>
  <c r="AK15" s="1"/>
  <c r="AK133" i="44"/>
  <c r="AK134" s="1"/>
  <c r="AK7" i="52"/>
  <c r="AK16" s="1"/>
  <c r="AR225" i="44"/>
  <c r="AR226" s="1"/>
  <c r="AR10" i="52"/>
  <c r="AR19" s="1"/>
  <c r="AK72" i="44"/>
  <c r="AK73" s="1"/>
  <c r="AK4" i="52"/>
  <c r="AK13" s="1"/>
  <c r="AS225" i="44"/>
  <c r="AS226" s="1"/>
  <c r="AS10" i="52"/>
  <c r="AS19" s="1"/>
  <c r="AJ7" i="45"/>
  <c r="AJ5" i="52"/>
  <c r="AJ14" s="1"/>
  <c r="AJ192" i="50"/>
  <c r="AW97" i="37"/>
  <c r="AW99" i="36"/>
  <c r="AW99" i="37" s="1"/>
  <c r="AW55" i="35"/>
  <c r="AW55" i="37" s="1"/>
  <c r="AI158" i="45"/>
  <c r="AI167" s="1"/>
  <c r="AL150" i="44"/>
  <c r="AL150" i="50"/>
  <c r="AL190" s="1"/>
  <c r="AL191"/>
  <c r="AK150" i="48"/>
  <c r="AK190" s="1"/>
  <c r="AK191"/>
  <c r="AW45" i="35"/>
  <c r="AW45" i="37" s="1"/>
  <c r="AG193" i="48"/>
  <c r="AG130" i="45" s="1"/>
  <c r="AG125" s="1"/>
  <c r="AG121"/>
  <c r="AG116" s="1"/>
  <c r="AI193" i="50"/>
  <c r="AI199" i="45" s="1"/>
  <c r="AI190"/>
  <c r="AI185" s="1"/>
  <c r="AI194"/>
  <c r="AI193" i="44"/>
  <c r="AI19" i="45" s="1"/>
  <c r="AI14" s="1"/>
  <c r="AI10"/>
  <c r="AJ227"/>
  <c r="AJ236" s="1"/>
  <c r="AJ158"/>
  <c r="AJ167" s="1"/>
  <c r="AG37"/>
  <c r="AG28"/>
  <c r="AG5"/>
  <c r="AJ156" i="44"/>
  <c r="AJ97"/>
  <c r="AJ16" i="45" s="1"/>
  <c r="AV52" i="44"/>
  <c r="AV52" i="50"/>
  <c r="AV52" i="48"/>
  <c r="AV51" i="44"/>
  <c r="AV215" s="1"/>
  <c r="AV51" i="50"/>
  <c r="AV215" s="1"/>
  <c r="AV221" s="1"/>
  <c r="AV51" i="48"/>
  <c r="AV215" s="1"/>
  <c r="AV221" s="1"/>
  <c r="AV54" i="44"/>
  <c r="AV54" i="50"/>
  <c r="AV54" i="48"/>
  <c r="AV47" i="44"/>
  <c r="AV47" i="50"/>
  <c r="AV47" i="48"/>
  <c r="AV48" i="44"/>
  <c r="AV231" s="1"/>
  <c r="AV48" i="50"/>
  <c r="AV231" s="1"/>
  <c r="AV48" i="48"/>
  <c r="AV231" s="1"/>
  <c r="AV44" i="44"/>
  <c r="AV214" s="1"/>
  <c r="AV44" i="50"/>
  <c r="AV214" s="1"/>
  <c r="AV44" i="48"/>
  <c r="AV214" s="1"/>
  <c r="AV45" i="44"/>
  <c r="AV45" i="50"/>
  <c r="AV45" i="48"/>
  <c r="AT216"/>
  <c r="AT224"/>
  <c r="AT225" s="1"/>
  <c r="AT226" s="1"/>
  <c r="AT123" i="45" s="1"/>
  <c r="AT216" i="50"/>
  <c r="AT224"/>
  <c r="AT225" s="1"/>
  <c r="AT226" s="1"/>
  <c r="AT192" i="45" s="1"/>
  <c r="AU213" i="48"/>
  <c r="AU220"/>
  <c r="AU219" s="1"/>
  <c r="AU230"/>
  <c r="AU237"/>
  <c r="AU236" s="1"/>
  <c r="AW88" i="36"/>
  <c r="AW88" i="37" s="1"/>
  <c r="AW98"/>
  <c r="AW84" i="34"/>
  <c r="AW85"/>
  <c r="AW24" i="35"/>
  <c r="AW24" i="37" s="1"/>
  <c r="AW90" i="34"/>
  <c r="AW91" i="37"/>
  <c r="AS24" i="40"/>
  <c r="AS26" s="1"/>
  <c r="AH97" i="48"/>
  <c r="AH127" i="45" s="1"/>
  <c r="AT233" i="50"/>
  <c r="AT233" i="48"/>
  <c r="AV53" i="44"/>
  <c r="AV53" i="50"/>
  <c r="AV53" i="48"/>
  <c r="AV50" i="44"/>
  <c r="AV50" i="50"/>
  <c r="AV50" i="48"/>
  <c r="AV55" i="44"/>
  <c r="AV232" s="1"/>
  <c r="AV55" i="50"/>
  <c r="AV232" s="1"/>
  <c r="AV238" s="1"/>
  <c r="AV55" i="48"/>
  <c r="AV232" s="1"/>
  <c r="AV238" s="1"/>
  <c r="AV43" i="44"/>
  <c r="AV43" i="50"/>
  <c r="AV43" i="48"/>
  <c r="AV46" i="44"/>
  <c r="AV46" i="50"/>
  <c r="AV46" i="48"/>
  <c r="AU213" i="50"/>
  <c r="AU220"/>
  <c r="AU219" s="1"/>
  <c r="AU230"/>
  <c r="AU237"/>
  <c r="AU236" s="1"/>
  <c r="AW101" i="37"/>
  <c r="AW93" i="35"/>
  <c r="AW93" i="37" s="1"/>
  <c r="AK96" i="44"/>
  <c r="AK5" i="52" s="1"/>
  <c r="AK14" s="1"/>
  <c r="AK155" i="44"/>
  <c r="AM16" i="49"/>
  <c r="AM5"/>
  <c r="AM7"/>
  <c r="AM11"/>
  <c r="AM17"/>
  <c r="AM9"/>
  <c r="AM14"/>
  <c r="AM6"/>
  <c r="AM15"/>
  <c r="AM227" i="48"/>
  <c r="AM132" i="45" s="1"/>
  <c r="AM210" i="48"/>
  <c r="AM131" i="45" s="1"/>
  <c r="AN6" i="51"/>
  <c r="AN8"/>
  <c r="AN10"/>
  <c r="AN14"/>
  <c r="AN16"/>
  <c r="AN5"/>
  <c r="AN7"/>
  <c r="AN9"/>
  <c r="AN11"/>
  <c r="AN15"/>
  <c r="AN17"/>
  <c r="AN210" i="50"/>
  <c r="AN200" i="45" s="1"/>
  <c r="AN227" i="50"/>
  <c r="AN201" i="45" s="1"/>
  <c r="AH156" i="48"/>
  <c r="AK204" i="45"/>
  <c r="AK213"/>
  <c r="AJ175" i="48"/>
  <c r="AJ174"/>
  <c r="AJ172"/>
  <c r="AJ176" s="1"/>
  <c r="AJ173"/>
  <c r="AI175"/>
  <c r="AI173"/>
  <c r="AI172"/>
  <c r="AI176" s="1"/>
  <c r="AI174"/>
  <c r="AI124" i="45"/>
  <c r="AI246" i="48"/>
  <c r="AI133" i="45" s="1"/>
  <c r="AL93" i="50"/>
  <c r="AL94"/>
  <c r="AL92"/>
  <c r="AL95" s="1"/>
  <c r="AL189" i="45"/>
  <c r="AL135" i="50"/>
  <c r="AL198" i="45" s="1"/>
  <c r="AL193"/>
  <c r="AL246" i="50"/>
  <c r="AL202" i="45" s="1"/>
  <c r="AK154"/>
  <c r="AK163" s="1"/>
  <c r="AK223"/>
  <c r="AK232" s="1"/>
  <c r="AK71" i="48"/>
  <c r="AK72" s="1"/>
  <c r="AK73" s="1"/>
  <c r="AK161" i="45"/>
  <c r="AK170" s="1"/>
  <c r="AK230"/>
  <c r="AK239" s="1"/>
  <c r="AK243" i="48"/>
  <c r="AK244" s="1"/>
  <c r="AK245" s="1"/>
  <c r="AK156" i="45"/>
  <c r="AK165" s="1"/>
  <c r="AK225"/>
  <c r="AK234" s="1"/>
  <c r="AK113" i="48"/>
  <c r="AK114" s="1"/>
  <c r="AK115" s="1"/>
  <c r="AJ187" i="45"/>
  <c r="AJ97" i="50"/>
  <c r="AJ196" i="45" s="1"/>
  <c r="AJ156" i="50"/>
  <c r="AK211" i="45"/>
  <c r="AK220"/>
  <c r="AK207"/>
  <c r="AK216"/>
  <c r="AI205"/>
  <c r="AI214"/>
  <c r="AJ117"/>
  <c r="AJ74" i="48"/>
  <c r="AJ126" i="45" s="1"/>
  <c r="AM209"/>
  <c r="AM210"/>
  <c r="AJ155" i="48"/>
  <c r="AK96" i="50"/>
  <c r="AK177"/>
  <c r="AJ96" i="48"/>
  <c r="AI96"/>
  <c r="AI155"/>
  <c r="AM20" i="51"/>
  <c r="AL20" i="49"/>
  <c r="AL239" i="48"/>
  <c r="AL242" s="1"/>
  <c r="AL147"/>
  <c r="AL67"/>
  <c r="AL70" s="1"/>
  <c r="AL168"/>
  <c r="AL171" s="1"/>
  <c r="AL128"/>
  <c r="AL131" s="1"/>
  <c r="AL109"/>
  <c r="AL112" s="1"/>
  <c r="AL86"/>
  <c r="AL89" s="1"/>
  <c r="AL91" s="1"/>
  <c r="AL169" i="45"/>
  <c r="AL168"/>
  <c r="AM239" i="50"/>
  <c r="AM242" s="1"/>
  <c r="AM243" s="1"/>
  <c r="AM244" s="1"/>
  <c r="AM245" s="1"/>
  <c r="AM147"/>
  <c r="AM109"/>
  <c r="AM112" s="1"/>
  <c r="AM113" s="1"/>
  <c r="AM114" s="1"/>
  <c r="AM115" s="1"/>
  <c r="AM86"/>
  <c r="AM89" s="1"/>
  <c r="AM91" s="1"/>
  <c r="AM67"/>
  <c r="AM70" s="1"/>
  <c r="AM71" s="1"/>
  <c r="AM72" s="1"/>
  <c r="AM73" s="1"/>
  <c r="AM168"/>
  <c r="AM171" s="1"/>
  <c r="AM128"/>
  <c r="AM131" s="1"/>
  <c r="AM132" s="1"/>
  <c r="AM133" s="1"/>
  <c r="AM134" s="1"/>
  <c r="AM237" i="45"/>
  <c r="AM238"/>
  <c r="AK206"/>
  <c r="AK215"/>
  <c r="AH135"/>
  <c r="AH144"/>
  <c r="AJ119"/>
  <c r="AJ116" i="48"/>
  <c r="AJ128" i="45" s="1"/>
  <c r="AI119"/>
  <c r="AI116" i="48"/>
  <c r="AI128" i="45" s="1"/>
  <c r="AI117"/>
  <c r="AI74" i="48"/>
  <c r="AI126" i="45" s="1"/>
  <c r="AL74" i="50"/>
  <c r="AL195" i="45" s="1"/>
  <c r="AL186"/>
  <c r="AL188"/>
  <c r="AL116" i="50"/>
  <c r="AL197" i="45" s="1"/>
  <c r="AL151" i="50"/>
  <c r="AL154" s="1"/>
  <c r="AL153"/>
  <c r="AL152"/>
  <c r="AL175"/>
  <c r="AL174"/>
  <c r="AL172"/>
  <c r="AL176" s="1"/>
  <c r="AL173"/>
  <c r="AK152" i="48"/>
  <c r="AK151"/>
  <c r="AK154" s="1"/>
  <c r="AK153"/>
  <c r="AK155" i="45"/>
  <c r="AK164" s="1"/>
  <c r="AK224"/>
  <c r="AK233" s="1"/>
  <c r="AK92" i="48"/>
  <c r="AK95" s="1"/>
  <c r="AK93"/>
  <c r="AK94"/>
  <c r="AK157" i="45"/>
  <c r="AK166" s="1"/>
  <c r="AK226"/>
  <c r="AK235" s="1"/>
  <c r="AK132" i="48"/>
  <c r="AK133" s="1"/>
  <c r="AK134" s="1"/>
  <c r="AJ178" i="50"/>
  <c r="AH137" i="45"/>
  <c r="AH146"/>
  <c r="AH142"/>
  <c r="AH151"/>
  <c r="AJ124"/>
  <c r="AJ246" i="48"/>
  <c r="AJ133" i="45" s="1"/>
  <c r="AJ120"/>
  <c r="AJ135" i="48"/>
  <c r="AJ129" i="45" s="1"/>
  <c r="AI120"/>
  <c r="AI135" i="48"/>
  <c r="AI129" i="45" s="1"/>
  <c r="AH136"/>
  <c r="AH145"/>
  <c r="AH138"/>
  <c r="AH147"/>
  <c r="AM218"/>
  <c r="AM219"/>
  <c r="AL140"/>
  <c r="AL141"/>
  <c r="AL149"/>
  <c r="AL150"/>
  <c r="AK155" i="50"/>
  <c r="AK192" s="1"/>
  <c r="AH177" i="48"/>
  <c r="AH192" s="1"/>
  <c r="AN38" i="40"/>
  <c r="AO36"/>
  <c r="AN49"/>
  <c r="AT29"/>
  <c r="AT32" s="1"/>
  <c r="AT45"/>
  <c r="AT48" s="1"/>
  <c r="AT7"/>
  <c r="AT9" s="1"/>
  <c r="AT23"/>
  <c r="AT24" s="1"/>
  <c r="AT26" s="1"/>
  <c r="AN20"/>
  <c r="AM22"/>
  <c r="AM33"/>
  <c r="AM147" i="44"/>
  <c r="AM128"/>
  <c r="AM131" s="1"/>
  <c r="AM86"/>
  <c r="AM89" s="1"/>
  <c r="AM91" s="1"/>
  <c r="AM168"/>
  <c r="AM171" s="1"/>
  <c r="AM239"/>
  <c r="AM242" s="1"/>
  <c r="AM109"/>
  <c r="AM112" s="1"/>
  <c r="AM67"/>
  <c r="AM70" s="1"/>
  <c r="AH28" i="45"/>
  <c r="AH37"/>
  <c r="AK175" i="44"/>
  <c r="AK173"/>
  <c r="AK172"/>
  <c r="AK176" s="1"/>
  <c r="AK174"/>
  <c r="AI5" i="45"/>
  <c r="AI178" i="44"/>
  <c r="AJ177"/>
  <c r="AJ192" s="1"/>
  <c r="AJ8" i="52" s="1"/>
  <c r="AJ17" s="1"/>
  <c r="AL94" i="44"/>
  <c r="AL93"/>
  <c r="AL153"/>
  <c r="AL152"/>
  <c r="AV221"/>
  <c r="AV77" i="45" s="1"/>
  <c r="AW62" i="35"/>
  <c r="AW62" i="37" s="1"/>
  <c r="AW58" i="35"/>
  <c r="AW58" i="37" s="1"/>
  <c r="AW29" i="35"/>
  <c r="AW29" i="37" s="1"/>
  <c r="AU39" i="38"/>
  <c r="AU50"/>
  <c r="AU33"/>
  <c r="AU51"/>
  <c r="AW61" i="35"/>
  <c r="AW61" i="37" s="1"/>
  <c r="AW36" i="35"/>
  <c r="AW36" i="37" s="1"/>
  <c r="AW44" i="35"/>
  <c r="AW44" i="37" s="1"/>
  <c r="AW54" i="35"/>
  <c r="AW54" i="37" s="1"/>
  <c r="AW56" i="35"/>
  <c r="AW56" i="37" s="1"/>
  <c r="AW49" i="35"/>
  <c r="AW49" i="37" s="1"/>
  <c r="AW23" i="35"/>
  <c r="AW23" i="37" s="1"/>
  <c r="AW63" i="35"/>
  <c r="AW63" i="37" s="1"/>
  <c r="AW60" i="35"/>
  <c r="AW60" i="37" s="1"/>
  <c r="AW42" i="35"/>
  <c r="AW42" i="37" s="1"/>
  <c r="AW46" i="35"/>
  <c r="AW46" i="37" s="1"/>
  <c r="AW28"/>
  <c r="AW50" i="35"/>
  <c r="AW50" i="37" s="1"/>
  <c r="AW30" i="35"/>
  <c r="AW30" i="37" s="1"/>
  <c r="AW22" i="35"/>
  <c r="AW22" i="37" s="1"/>
  <c r="AW25"/>
  <c r="AV15" i="38"/>
  <c r="AV105" i="37"/>
  <c r="AW17" i="38"/>
  <c r="AW38" s="1"/>
  <c r="AW105" i="36"/>
  <c r="AW86" i="37"/>
  <c r="AW31" i="38"/>
  <c r="AW22"/>
  <c r="AW34" s="1"/>
  <c r="AX61" i="28"/>
  <c r="AX61" i="32"/>
  <c r="AX61" i="34" s="1"/>
  <c r="AX42" i="28"/>
  <c r="AX42" i="32"/>
  <c r="AX42" i="34" s="1"/>
  <c r="AX52" i="28"/>
  <c r="AX52" i="32"/>
  <c r="AX52" i="34" s="1"/>
  <c r="AK7" i="45"/>
  <c r="AK97" i="44"/>
  <c r="AK16" i="45" s="1"/>
  <c r="AK156" i="44"/>
  <c r="AM29" i="45"/>
  <c r="AM30"/>
  <c r="AL151" i="44"/>
  <c r="AL154" s="1"/>
  <c r="AJ35" i="45"/>
  <c r="AJ26"/>
  <c r="AJ31"/>
  <c r="AJ40"/>
  <c r="AW105" i="28"/>
  <c r="AW12" i="38"/>
  <c r="AW48" s="1"/>
  <c r="AY61" i="35"/>
  <c r="AY35" i="28"/>
  <c r="AY35" i="32"/>
  <c r="AY42" i="35"/>
  <c r="AY51"/>
  <c r="AY52" i="28"/>
  <c r="AY52" i="32"/>
  <c r="AM57" i="45"/>
  <c r="AM58"/>
  <c r="AL46"/>
  <c r="AL55" s="1"/>
  <c r="AL132" i="44"/>
  <c r="AL45" i="45"/>
  <c r="AL54" s="1"/>
  <c r="AL113" i="44"/>
  <c r="AL50" i="45"/>
  <c r="AL59" s="1"/>
  <c r="AL243" i="44"/>
  <c r="AL44" i="45"/>
  <c r="AL53" s="1"/>
  <c r="AL92" i="44"/>
  <c r="AL95" s="1"/>
  <c r="AJ34" i="45"/>
  <c r="AJ25"/>
  <c r="AJ33"/>
  <c r="AJ24"/>
  <c r="AW87" i="35"/>
  <c r="AW87" i="37" s="1"/>
  <c r="AW87" i="34"/>
  <c r="AT224" i="44"/>
  <c r="AT216"/>
  <c r="AV18" i="38"/>
  <c r="AV105" i="34"/>
  <c r="AX39" i="28"/>
  <c r="AX39" i="32"/>
  <c r="AX39" i="34" s="1"/>
  <c r="AY51" i="28"/>
  <c r="AY51" i="33"/>
  <c r="AY51" i="36" s="1"/>
  <c r="AY72" i="28"/>
  <c r="AY72" i="32"/>
  <c r="AY72" i="34" s="1"/>
  <c r="AY81" i="28"/>
  <c r="AY81" i="32"/>
  <c r="AY93" i="28"/>
  <c r="AY93" i="32"/>
  <c r="AY93" i="35" s="1"/>
  <c r="AY102" i="28"/>
  <c r="AY102" i="32"/>
  <c r="AY94" i="28"/>
  <c r="AY94" i="32"/>
  <c r="AY83" i="28"/>
  <c r="AY83" i="32"/>
  <c r="AY83" i="35" s="1"/>
  <c r="AY74" i="28"/>
  <c r="AY74" i="32"/>
  <c r="AY74" i="35" s="1"/>
  <c r="AY96" i="28"/>
  <c r="AY96" i="32"/>
  <c r="AY86" i="28"/>
  <c r="AY86" i="32"/>
  <c r="AY86" i="35" s="1"/>
  <c r="AY101" i="28"/>
  <c r="AY101" i="32"/>
  <c r="AY101" i="35" s="1"/>
  <c r="AY80" i="28"/>
  <c r="AY80" i="32"/>
  <c r="AY75" i="28"/>
  <c r="AY75" i="32"/>
  <c r="AY103" i="28"/>
  <c r="AY103" i="32"/>
  <c r="AW32" i="38"/>
  <c r="AW23"/>
  <c r="AW35" s="1"/>
  <c r="AW53" i="35"/>
  <c r="AW53" i="37" s="1"/>
  <c r="AW53" i="34"/>
  <c r="AW48" i="35"/>
  <c r="AW48" i="37" s="1"/>
  <c r="AW48" i="34"/>
  <c r="AW59" i="35"/>
  <c r="AW59" i="37" s="1"/>
  <c r="AW59" i="34"/>
  <c r="AW33" i="35"/>
  <c r="AW33" i="34"/>
  <c r="AX24" i="28"/>
  <c r="AX24" i="32"/>
  <c r="AX24" i="34" s="1"/>
  <c r="AX27" i="28"/>
  <c r="AX27" i="32"/>
  <c r="AX27" i="34" s="1"/>
  <c r="AX67" i="28"/>
  <c r="AX67" i="32"/>
  <c r="AX46" i="28"/>
  <c r="AX46" i="32"/>
  <c r="AX46" i="34" s="1"/>
  <c r="AX89" i="28"/>
  <c r="AX89" i="32"/>
  <c r="AX91" i="28"/>
  <c r="AX91" i="32"/>
  <c r="AX91" i="35" s="1"/>
  <c r="AX28" i="33"/>
  <c r="AX28" i="36" s="1"/>
  <c r="AX68" i="28"/>
  <c r="AX68" i="32"/>
  <c r="AX68" i="34" s="1"/>
  <c r="AX36" i="28"/>
  <c r="AX36" i="32"/>
  <c r="AX36" i="34" s="1"/>
  <c r="AX40" i="28"/>
  <c r="AX40" i="32"/>
  <c r="AX40" i="34" s="1"/>
  <c r="AX50" i="28"/>
  <c r="AX50" i="32"/>
  <c r="AX50" i="34" s="1"/>
  <c r="AX34" i="28"/>
  <c r="AX34" i="32"/>
  <c r="AX34" i="34" s="1"/>
  <c r="AX29" i="28"/>
  <c r="AX29" i="32"/>
  <c r="AX29" i="34" s="1"/>
  <c r="AX32" i="28"/>
  <c r="AX32" i="32"/>
  <c r="AX32" i="34" s="1"/>
  <c r="AX30" i="28"/>
  <c r="AX30" i="32"/>
  <c r="AX30" i="34" s="1"/>
  <c r="AX73" i="28"/>
  <c r="AX73" i="32"/>
  <c r="AX73" i="34" s="1"/>
  <c r="AX28" i="28"/>
  <c r="AX28" i="32"/>
  <c r="AX28" i="35" s="1"/>
  <c r="AX69" i="28"/>
  <c r="AX69" i="32"/>
  <c r="AW107"/>
  <c r="AW108"/>
  <c r="AW21" i="34"/>
  <c r="AY44" i="35"/>
  <c r="AY88" i="28"/>
  <c r="AY88" i="32"/>
  <c r="AY22" i="28"/>
  <c r="AY22" i="32"/>
  <c r="AY22" i="34" s="1"/>
  <c r="AY90" i="33"/>
  <c r="AY90" i="36" s="1"/>
  <c r="AY93" i="33"/>
  <c r="AY93" i="34" s="1"/>
  <c r="AY92" i="33"/>
  <c r="AY92" i="36" s="1"/>
  <c r="AX18" i="28"/>
  <c r="AX13" i="38"/>
  <c r="AX105" i="26"/>
  <c r="AX18" i="32"/>
  <c r="AK6" i="45"/>
  <c r="AK74" i="44"/>
  <c r="AK15" i="45" s="1"/>
  <c r="AX87" i="28"/>
  <c r="AX87" i="32"/>
  <c r="AV21" i="38"/>
  <c r="AV30"/>
  <c r="AS12" i="45"/>
  <c r="AY78" i="33"/>
  <c r="AY78" i="36" s="1"/>
  <c r="AY94" i="33"/>
  <c r="AY94" i="36" s="1"/>
  <c r="AY81" i="33"/>
  <c r="AY81" i="36" s="1"/>
  <c r="AY97" i="33"/>
  <c r="AY97" i="36" s="1"/>
  <c r="AY79" i="33"/>
  <c r="AY79" i="36" s="1"/>
  <c r="AY87" i="33"/>
  <c r="AY87" i="36" s="1"/>
  <c r="AY103" i="33"/>
  <c r="AY103" i="36" s="1"/>
  <c r="AY88" i="33"/>
  <c r="AY88" i="36" s="1"/>
  <c r="AY74" i="33"/>
  <c r="AY74" i="36" s="1"/>
  <c r="AY74" i="37" s="1"/>
  <c r="AY77" i="33"/>
  <c r="AY77" i="36" s="1"/>
  <c r="AY75" i="33"/>
  <c r="AY75" i="36" s="1"/>
  <c r="AY76" i="33"/>
  <c r="AY76" i="36" s="1"/>
  <c r="AY62" i="35"/>
  <c r="AV220" i="44"/>
  <c r="AV213"/>
  <c r="AX105" i="27"/>
  <c r="AX14" i="38"/>
  <c r="AX18" i="33"/>
  <c r="AX18" i="36" s="1"/>
  <c r="AX21" i="33"/>
  <c r="AX21" i="36" s="1"/>
  <c r="AX20" i="28"/>
  <c r="AX20" i="32"/>
  <c r="AX20" i="34" s="1"/>
  <c r="AX56" i="28"/>
  <c r="AX56" i="32"/>
  <c r="AX56" i="34" s="1"/>
  <c r="AX41" i="28"/>
  <c r="AX41" i="32"/>
  <c r="AX41" i="34" s="1"/>
  <c r="AX58" i="28"/>
  <c r="AX58" i="32"/>
  <c r="AX58" i="34" s="1"/>
  <c r="AX70" i="28"/>
  <c r="AX70" i="32"/>
  <c r="AX70" i="34" s="1"/>
  <c r="AX53" i="28"/>
  <c r="AX53" i="32"/>
  <c r="AX49" i="28"/>
  <c r="AX49" i="32"/>
  <c r="AX49" i="34" s="1"/>
  <c r="AX77" i="28"/>
  <c r="AX77" i="32"/>
  <c r="AX77" i="35" s="1"/>
  <c r="AX92" i="28"/>
  <c r="AX92" i="32"/>
  <c r="AX79" i="28"/>
  <c r="AX79" i="32"/>
  <c r="AX79" i="35" s="1"/>
  <c r="AX98" i="28"/>
  <c r="AX98" i="35"/>
  <c r="AX98" i="32"/>
  <c r="AX64" i="28"/>
  <c r="AX64" i="32"/>
  <c r="AX64" i="34" s="1"/>
  <c r="AX54" i="28"/>
  <c r="AX54" i="32"/>
  <c r="AX54" i="34" s="1"/>
  <c r="AX57" i="28"/>
  <c r="AX57" i="32"/>
  <c r="AX25" i="28"/>
  <c r="AX25" i="32"/>
  <c r="AX25" i="35" s="1"/>
  <c r="AX48" i="28"/>
  <c r="AX48" i="32"/>
  <c r="AX48" i="34" s="1"/>
  <c r="AX82" i="33"/>
  <c r="AX82" i="36" s="1"/>
  <c r="AX98" i="33"/>
  <c r="AX98" i="36" s="1"/>
  <c r="AX85" i="33"/>
  <c r="AX85" i="36" s="1"/>
  <c r="AX101" i="33"/>
  <c r="AX101" i="36" s="1"/>
  <c r="AX83" i="33"/>
  <c r="AX83" i="36" s="1"/>
  <c r="AX99" i="33"/>
  <c r="AX99" i="36" s="1"/>
  <c r="AX84" i="33"/>
  <c r="AX84" i="36" s="1"/>
  <c r="AX100" i="33"/>
  <c r="AX100" i="36" s="1"/>
  <c r="AX23" i="28"/>
  <c r="AX23" i="32"/>
  <c r="AX23" i="34" s="1"/>
  <c r="AX47" i="28"/>
  <c r="AX47" i="32"/>
  <c r="AX47" i="34" s="1"/>
  <c r="AX55" i="28"/>
  <c r="AX55" i="32"/>
  <c r="AX55" i="34" s="1"/>
  <c r="AX26" i="28"/>
  <c r="AX26" i="32"/>
  <c r="AX26" i="34" s="1"/>
  <c r="AX59" i="28"/>
  <c r="AX59" i="32"/>
  <c r="AX59" i="34" s="1"/>
  <c r="AX33" i="28"/>
  <c r="AX33" i="32"/>
  <c r="AX33" i="34" s="1"/>
  <c r="AX63" i="28"/>
  <c r="AX63" i="32"/>
  <c r="AX63" i="34" s="1"/>
  <c r="AX43" i="28"/>
  <c r="AX43" i="32"/>
  <c r="AX84" i="28"/>
  <c r="AX84" i="32"/>
  <c r="AX97" i="28"/>
  <c r="AX97" i="32"/>
  <c r="AX97" i="35" s="1"/>
  <c r="AX76" i="28"/>
  <c r="AX76" i="32"/>
  <c r="AX76" i="35" s="1"/>
  <c r="AX100" i="28"/>
  <c r="AX100" i="32"/>
  <c r="AX100" i="34" s="1"/>
  <c r="AX85" i="28"/>
  <c r="AX85" i="32"/>
  <c r="AX85" i="35" s="1"/>
  <c r="AX99" i="28"/>
  <c r="AX99" i="32"/>
  <c r="AX99" i="34" s="1"/>
  <c r="AX78" i="28"/>
  <c r="AX78" i="35"/>
  <c r="AX78" i="32"/>
  <c r="AW67" i="35"/>
  <c r="AW67" i="37" s="1"/>
  <c r="AW67" i="34"/>
  <c r="AY80" i="36"/>
  <c r="AY80" i="33"/>
  <c r="AY96" i="36"/>
  <c r="AY96" i="33"/>
  <c r="AY95" i="36"/>
  <c r="AY95" i="33"/>
  <c r="AR12" i="45"/>
  <c r="AY82" i="28"/>
  <c r="AY82" i="32"/>
  <c r="AY82" i="35" s="1"/>
  <c r="AY65"/>
  <c r="AY60"/>
  <c r="AY66" i="28"/>
  <c r="AY66" i="32"/>
  <c r="AY45" i="28"/>
  <c r="AY45" i="32"/>
  <c r="AY37" i="28"/>
  <c r="AY37" i="32"/>
  <c r="AY86" i="33"/>
  <c r="AY86" i="36" s="1"/>
  <c r="AY102" i="33"/>
  <c r="AY102" i="36" s="1"/>
  <c r="AY89" i="33"/>
  <c r="AY89" i="36" s="1"/>
  <c r="AW111" i="32"/>
  <c r="AW112"/>
  <c r="AW28" i="34"/>
  <c r="AY43" i="33"/>
  <c r="AY43" i="36" s="1"/>
  <c r="AY21" i="32"/>
  <c r="AY21" i="35" s="1"/>
  <c r="AY19" i="32"/>
  <c r="AY19" i="35" s="1"/>
  <c r="AW109" i="33"/>
  <c r="AW110"/>
  <c r="AX31" i="28"/>
  <c r="AX31" i="32"/>
  <c r="AX31" i="34" s="1"/>
  <c r="AX90" i="28"/>
  <c r="AX90" i="32"/>
  <c r="AX25" i="33"/>
  <c r="AX25" i="36" s="1"/>
  <c r="AX91" i="33"/>
  <c r="AX91" i="34" s="1"/>
  <c r="AX71" i="28"/>
  <c r="AX71" i="32"/>
  <c r="AX71" i="34" s="1"/>
  <c r="AM20" i="41"/>
  <c r="AW20" i="35"/>
  <c r="AW20" i="37" s="1"/>
  <c r="AW41" i="35"/>
  <c r="AW41" i="37" s="1"/>
  <c r="AW70" i="35"/>
  <c r="AW70" i="37" s="1"/>
  <c r="AW98" i="34"/>
  <c r="AW64" i="35"/>
  <c r="AW64" i="37" s="1"/>
  <c r="AW47" i="35"/>
  <c r="AW47" i="37" s="1"/>
  <c r="AW26" i="35"/>
  <c r="AW26" i="37" s="1"/>
  <c r="AW97" i="34"/>
  <c r="AW100"/>
  <c r="AW82"/>
  <c r="AW65" i="35"/>
  <c r="AW65" i="37" s="1"/>
  <c r="AW66" i="35"/>
  <c r="AW66" i="37" s="1"/>
  <c r="AW37" i="35"/>
  <c r="AW37" i="37" s="1"/>
  <c r="AW19" i="35"/>
  <c r="AW19" i="37" s="1"/>
  <c r="AW35" i="35"/>
  <c r="AW35" i="37" s="1"/>
  <c r="AW51" i="35"/>
  <c r="AW51" i="37" s="1"/>
  <c r="AW94" i="34"/>
  <c r="AW95"/>
  <c r="AW95" i="35"/>
  <c r="AW95" i="37" s="1"/>
  <c r="AW74" i="35"/>
  <c r="AW74" i="37" s="1"/>
  <c r="AW96" i="34"/>
  <c r="AW101"/>
  <c r="AW75"/>
  <c r="AW27" i="35"/>
  <c r="AW27" i="37" s="1"/>
  <c r="AW68" i="35"/>
  <c r="AW68" i="37" s="1"/>
  <c r="AW40" i="35"/>
  <c r="AW40" i="37" s="1"/>
  <c r="AW34" i="35"/>
  <c r="AW34" i="37" s="1"/>
  <c r="AW32" i="35"/>
  <c r="AW32" i="37" s="1"/>
  <c r="AW73" i="35"/>
  <c r="AW73" i="37" s="1"/>
  <c r="AW31" i="35"/>
  <c r="AW31" i="37" s="1"/>
  <c r="AW71" i="35"/>
  <c r="AW71" i="37" s="1"/>
  <c r="AV17" i="38"/>
  <c r="AV38" s="1"/>
  <c r="AW18" i="35"/>
  <c r="AW18" i="34"/>
  <c r="AW19" i="38"/>
  <c r="AW40" s="1"/>
  <c r="AW105" i="32"/>
  <c r="AX35" i="28"/>
  <c r="AX35" i="32"/>
  <c r="AX35" i="34" s="1"/>
  <c r="AX51" i="28"/>
  <c r="AX51" i="32"/>
  <c r="AX51" i="34" s="1"/>
  <c r="AK246" i="44"/>
  <c r="AK22" i="45" s="1"/>
  <c r="AK13"/>
  <c r="AK116" i="44"/>
  <c r="AK17" i="45" s="1"/>
  <c r="AK8"/>
  <c r="AM39"/>
  <c r="AM38"/>
  <c r="AN210" i="44"/>
  <c r="AN20" i="45" s="1"/>
  <c r="AO3" i="40"/>
  <c r="AN227" i="44"/>
  <c r="AN21" i="45" s="1"/>
  <c r="AN17" i="41"/>
  <c r="AN15"/>
  <c r="AN11"/>
  <c r="AN6"/>
  <c r="AN8"/>
  <c r="AN10"/>
  <c r="AN5"/>
  <c r="AN9"/>
  <c r="AN16"/>
  <c r="AN12"/>
  <c r="AN13"/>
  <c r="AN14"/>
  <c r="AN7"/>
  <c r="AN5" i="40"/>
  <c r="AN16"/>
  <c r="AL43" i="45"/>
  <c r="AL52" s="1"/>
  <c r="AL71" i="44"/>
  <c r="BT2" i="9"/>
  <c r="BT2" i="11"/>
  <c r="AV16" i="38"/>
  <c r="AV37" s="1"/>
  <c r="AV105" i="35"/>
  <c r="AY61" i="28"/>
  <c r="AY61" i="33"/>
  <c r="AY61" i="36" s="1"/>
  <c r="AY61" i="37" s="1"/>
  <c r="AY19" i="28"/>
  <c r="AY19" i="33"/>
  <c r="AY19" i="36" s="1"/>
  <c r="AY39" i="28"/>
  <c r="AY39" i="32"/>
  <c r="AX72" i="28"/>
  <c r="AX72" i="32"/>
  <c r="AX72" i="34" s="1"/>
  <c r="AX81" i="28"/>
  <c r="AX81" i="35"/>
  <c r="AX81" i="32"/>
  <c r="AX93" i="28"/>
  <c r="AX93" i="32"/>
  <c r="AX93" i="35" s="1"/>
  <c r="AX102" i="28"/>
  <c r="AX102" i="32"/>
  <c r="AX94" i="28"/>
  <c r="AX94" i="32"/>
  <c r="AX94" i="35" s="1"/>
  <c r="AX83" i="28"/>
  <c r="AX83" i="32"/>
  <c r="AX83" i="35" s="1"/>
  <c r="AX95" i="28"/>
  <c r="AX95" i="32"/>
  <c r="AX95" i="35" s="1"/>
  <c r="AX74" i="28"/>
  <c r="AX74" i="32"/>
  <c r="AX74" i="35" s="1"/>
  <c r="AX96" i="28"/>
  <c r="AX96" i="32"/>
  <c r="AX96" i="35" s="1"/>
  <c r="AX86" i="28"/>
  <c r="AX86" i="32"/>
  <c r="AX86" i="35" s="1"/>
  <c r="AX101" i="28"/>
  <c r="AX101" i="35"/>
  <c r="AX101" i="32"/>
  <c r="AX80" i="28"/>
  <c r="AX80" i="32"/>
  <c r="AX75" i="28"/>
  <c r="AX75" i="32"/>
  <c r="AX75" i="35" s="1"/>
  <c r="AX103" i="28"/>
  <c r="AX103" i="32"/>
  <c r="AX103" i="35" s="1"/>
  <c r="AW105" i="33"/>
  <c r="AW20" i="38"/>
  <c r="AW41" s="1"/>
  <c r="AW108" i="33"/>
  <c r="AW107"/>
  <c r="AW57" i="35"/>
  <c r="AW57" i="34"/>
  <c r="AW25"/>
  <c r="AW110" i="32"/>
  <c r="AW109"/>
  <c r="AW43" i="35"/>
  <c r="AW43" i="34"/>
  <c r="AY24" i="28"/>
  <c r="AY24" i="32"/>
  <c r="AY27" i="35"/>
  <c r="AY67" i="28"/>
  <c r="AY67" i="32"/>
  <c r="AY67" i="35" s="1"/>
  <c r="AY46" i="28"/>
  <c r="AY46" i="32"/>
  <c r="AY89" i="28"/>
  <c r="AY89" i="32"/>
  <c r="AY91" i="28"/>
  <c r="AY91" i="32"/>
  <c r="AY91" i="35" s="1"/>
  <c r="AW38"/>
  <c r="AW38" i="37" s="1"/>
  <c r="AW38" i="34"/>
  <c r="AY63" i="28"/>
  <c r="AY63" i="33"/>
  <c r="AY63" i="36" s="1"/>
  <c r="AY41" i="28"/>
  <c r="AY41" i="33"/>
  <c r="AY41" i="36" s="1"/>
  <c r="AY28" i="33"/>
  <c r="AY28" i="36" s="1"/>
  <c r="AY55" i="28"/>
  <c r="AY55" i="33"/>
  <c r="AY55" i="36" s="1"/>
  <c r="AU69" i="45"/>
  <c r="AU236" i="44"/>
  <c r="AU233" s="1"/>
  <c r="AY68" i="28"/>
  <c r="AY68" i="32"/>
  <c r="AY36" i="28"/>
  <c r="AY36" i="32"/>
  <c r="AY40" i="35"/>
  <c r="AY50"/>
  <c r="AY34"/>
  <c r="AY29" i="28"/>
  <c r="AY29" i="32"/>
  <c r="AY32" i="35"/>
  <c r="AY30"/>
  <c r="AY73" i="28"/>
  <c r="AY73" i="32"/>
  <c r="AY28" i="28"/>
  <c r="AY28" i="32"/>
  <c r="AY69" i="28"/>
  <c r="AY69" i="32"/>
  <c r="AX44" i="28"/>
  <c r="AX44" i="32"/>
  <c r="AX44" i="34" s="1"/>
  <c r="AX88" i="28"/>
  <c r="AX88" i="32"/>
  <c r="AX22" i="28"/>
  <c r="AX22" i="32"/>
  <c r="AX22" i="34" s="1"/>
  <c r="AX90" i="33"/>
  <c r="AX90" i="36" s="1"/>
  <c r="AX93" i="33"/>
  <c r="AX93" i="34" s="1"/>
  <c r="AX92" i="33"/>
  <c r="AX92" i="36" s="1"/>
  <c r="AU15" i="38"/>
  <c r="AU49" s="1"/>
  <c r="AU105" i="37"/>
  <c r="AY18" i="28"/>
  <c r="AY105" i="26"/>
  <c r="AY13" i="38"/>
  <c r="AY18" i="32"/>
  <c r="AY18" i="35" s="1"/>
  <c r="AK9" i="45"/>
  <c r="AK135" i="44"/>
  <c r="AK18" i="45" s="1"/>
  <c r="AU68"/>
  <c r="AU219" i="44"/>
  <c r="AY87" i="28"/>
  <c r="AY87" i="32"/>
  <c r="AY87" i="34" s="1"/>
  <c r="AX78" i="33"/>
  <c r="AX78" i="36" s="1"/>
  <c r="AX94" i="33"/>
  <c r="AX94" i="36" s="1"/>
  <c r="AX81" i="33"/>
  <c r="AX81" i="36" s="1"/>
  <c r="AX97" i="33"/>
  <c r="AX97" i="34" s="1"/>
  <c r="AX79" i="33"/>
  <c r="AX79" i="34" s="1"/>
  <c r="AX87" i="33"/>
  <c r="AX87" i="36" s="1"/>
  <c r="AX103" i="33"/>
  <c r="AX103" i="36" s="1"/>
  <c r="AX88" i="33"/>
  <c r="AX88" i="36" s="1"/>
  <c r="AX74" i="33"/>
  <c r="AX74" i="36" s="1"/>
  <c r="AX77" i="33"/>
  <c r="AX77" i="36" s="1"/>
  <c r="AX75" i="33"/>
  <c r="AX75" i="36" s="1"/>
  <c r="AX76" i="33"/>
  <c r="AX76" i="36" s="1"/>
  <c r="AX62" i="28"/>
  <c r="AX62" i="32"/>
  <c r="AX62" i="34" s="1"/>
  <c r="AY14" i="38"/>
  <c r="AY105" i="27"/>
  <c r="AY18" i="33"/>
  <c r="AY48" i="28"/>
  <c r="AY48" i="33"/>
  <c r="AY48" i="36" s="1"/>
  <c r="AY67" i="33"/>
  <c r="AY67" i="36" s="1"/>
  <c r="AY62" i="28"/>
  <c r="AY62" i="33"/>
  <c r="AY62" i="36" s="1"/>
  <c r="AY62" i="37" s="1"/>
  <c r="AY32" i="28"/>
  <c r="AY32" i="33"/>
  <c r="AY32" i="36" s="1"/>
  <c r="AY30" i="28"/>
  <c r="AY30" i="33"/>
  <c r="AY30" i="36" s="1"/>
  <c r="AY65" i="28"/>
  <c r="AY65" i="33"/>
  <c r="AY65" i="36" s="1"/>
  <c r="AY65" i="37" s="1"/>
  <c r="AY56" i="28"/>
  <c r="AY56" i="33"/>
  <c r="AY56" i="36" s="1"/>
  <c r="AY64" i="28"/>
  <c r="AY64" i="33"/>
  <c r="AY64" i="36" s="1"/>
  <c r="AY49" i="28"/>
  <c r="AY49" i="33"/>
  <c r="AY49" i="36" s="1"/>
  <c r="AY38" i="28"/>
  <c r="AY38" i="33"/>
  <c r="AY38" i="34" s="1"/>
  <c r="AY44" i="28"/>
  <c r="AY44" i="33"/>
  <c r="AY44" i="36" s="1"/>
  <c r="AY44" i="37" s="1"/>
  <c r="AY31" i="28"/>
  <c r="AY31" i="33"/>
  <c r="AY31" i="36" s="1"/>
  <c r="AY53" i="28"/>
  <c r="AY53" i="33"/>
  <c r="AY53" i="34" s="1"/>
  <c r="AY54" i="28"/>
  <c r="AY54" i="33"/>
  <c r="AY54" i="36" s="1"/>
  <c r="AY27" i="28"/>
  <c r="AY27" i="33"/>
  <c r="AY27" i="36" s="1"/>
  <c r="AY27" i="37" s="1"/>
  <c r="AY40" i="28"/>
  <c r="AY40" i="33"/>
  <c r="AY40" i="36" s="1"/>
  <c r="AY40" i="37" s="1"/>
  <c r="AY21" i="28"/>
  <c r="AY21" i="33"/>
  <c r="AY21" i="36" s="1"/>
  <c r="AY42" i="28"/>
  <c r="AY42" i="33"/>
  <c r="AY42" i="36" s="1"/>
  <c r="AY42" i="37" s="1"/>
  <c r="AY60" i="28"/>
  <c r="AY60" i="33"/>
  <c r="AY60" i="36" s="1"/>
  <c r="AY60" i="37" s="1"/>
  <c r="AY26" i="28"/>
  <c r="AY26" i="33"/>
  <c r="AY26" i="36" s="1"/>
  <c r="AY20" i="28"/>
  <c r="AY20" i="32"/>
  <c r="AY34" i="28"/>
  <c r="AY34" i="33"/>
  <c r="AY34" i="36" s="1"/>
  <c r="AY34" i="37" s="1"/>
  <c r="AY33" i="28"/>
  <c r="AY33" i="33"/>
  <c r="AY33" i="36" s="1"/>
  <c r="AY50" i="28"/>
  <c r="AY50" i="33"/>
  <c r="AY50" i="36" s="1"/>
  <c r="AY50" i="37" s="1"/>
  <c r="AY56" i="35"/>
  <c r="AY41"/>
  <c r="AY41" i="34"/>
  <c r="AY58" i="28"/>
  <c r="AY58" i="32"/>
  <c r="AY70" i="28"/>
  <c r="AY70" i="32"/>
  <c r="AY49" i="35"/>
  <c r="AY77" i="28"/>
  <c r="AY77" i="32"/>
  <c r="AY92" i="28"/>
  <c r="AY92" i="32"/>
  <c r="AY79" i="28"/>
  <c r="AY79" i="32"/>
  <c r="AY79" i="35" s="1"/>
  <c r="AY98" i="28"/>
  <c r="AY98" i="32"/>
  <c r="AY64" i="35"/>
  <c r="AY54"/>
  <c r="AY57" i="28"/>
  <c r="AY57" i="32"/>
  <c r="AY57" i="35" s="1"/>
  <c r="AY25" i="28"/>
  <c r="AY25" i="32"/>
  <c r="AY48" i="35"/>
  <c r="AY82" i="33"/>
  <c r="AY82" i="34" s="1"/>
  <c r="AY98" i="33"/>
  <c r="AY98" i="36" s="1"/>
  <c r="AY85" i="33"/>
  <c r="AY85" i="36" s="1"/>
  <c r="AY101" i="33"/>
  <c r="AY101" i="34" s="1"/>
  <c r="AY83" i="33"/>
  <c r="AY83" i="34" s="1"/>
  <c r="AY99" i="33"/>
  <c r="AY99" i="36" s="1"/>
  <c r="AY84" i="33"/>
  <c r="AY84" i="36" s="1"/>
  <c r="AY100" i="33"/>
  <c r="AY23" i="28"/>
  <c r="AY23" i="32"/>
  <c r="AY47" i="28"/>
  <c r="AY47" i="32"/>
  <c r="AY55" i="35"/>
  <c r="AY26"/>
  <c r="AY59" i="28"/>
  <c r="AY59" i="32"/>
  <c r="AY33" i="35"/>
  <c r="AY63"/>
  <c r="AY63" i="34"/>
  <c r="AY43" i="28"/>
  <c r="AY43" i="32"/>
  <c r="AY43" i="35" s="1"/>
  <c r="AY84" i="28"/>
  <c r="AY84" i="32"/>
  <c r="AY84" i="35" s="1"/>
  <c r="AY97" i="28"/>
  <c r="AY97" i="32"/>
  <c r="AY97" i="35" s="1"/>
  <c r="AY76" i="28"/>
  <c r="AY76" i="32"/>
  <c r="AY100" i="28"/>
  <c r="AY100" i="32"/>
  <c r="AY100" i="35" s="1"/>
  <c r="AY85" i="28"/>
  <c r="AY85" i="32"/>
  <c r="AY99" i="28"/>
  <c r="AY99" i="32"/>
  <c r="AY99" i="34" s="1"/>
  <c r="AY78" i="28"/>
  <c r="AY78" i="32"/>
  <c r="AX80" i="33"/>
  <c r="AX80" i="36" s="1"/>
  <c r="AX96" i="33"/>
  <c r="AX96" i="36" s="1"/>
  <c r="AX95" i="33"/>
  <c r="AX95" i="36" s="1"/>
  <c r="AJ27" i="45"/>
  <c r="AJ36"/>
  <c r="AX82" i="28"/>
  <c r="AX82" i="32"/>
  <c r="AX82" i="35" s="1"/>
  <c r="AX65" i="28"/>
  <c r="AX65" i="32"/>
  <c r="AX65" i="34" s="1"/>
  <c r="AX60" i="28"/>
  <c r="AX60" i="32"/>
  <c r="AX60" i="34" s="1"/>
  <c r="AX38" i="28"/>
  <c r="AX38" i="32"/>
  <c r="AX66" i="28"/>
  <c r="AX66" i="32"/>
  <c r="AX66" i="34" s="1"/>
  <c r="AX45" i="28"/>
  <c r="AX45" i="32"/>
  <c r="AX45" i="34" s="1"/>
  <c r="AX37" i="28"/>
  <c r="AX37" i="32"/>
  <c r="AX37" i="34" s="1"/>
  <c r="AW112" i="33"/>
  <c r="AW111"/>
  <c r="AX86"/>
  <c r="AX86" i="34" s="1"/>
  <c r="AX102" i="33"/>
  <c r="AX102" i="36" s="1"/>
  <c r="AX89" i="33"/>
  <c r="AX89" i="36" s="1"/>
  <c r="AW69" i="35"/>
  <c r="AW69" i="37" s="1"/>
  <c r="AW69" i="34"/>
  <c r="AX21" i="28"/>
  <c r="AX21" i="32"/>
  <c r="AX21" i="35" s="1"/>
  <c r="AX19" i="28"/>
  <c r="AX19" i="32"/>
  <c r="AX19" i="34" s="1"/>
  <c r="AV237" i="44"/>
  <c r="AV230"/>
  <c r="AY31" i="35"/>
  <c r="AY90" i="28"/>
  <c r="AY90" i="32"/>
  <c r="AY57" i="33"/>
  <c r="AY57" i="34" s="1"/>
  <c r="AY25" i="33"/>
  <c r="AY25" i="36" s="1"/>
  <c r="AY91" i="33"/>
  <c r="AY91" i="34" s="1"/>
  <c r="AY71" i="28"/>
  <c r="AY71" i="32"/>
  <c r="AW33" i="37"/>
  <c r="AW77" i="34"/>
  <c r="AW79"/>
  <c r="AW76"/>
  <c r="AW78"/>
  <c r="AW43" i="37"/>
  <c r="AW21"/>
  <c r="AY95" i="32"/>
  <c r="AW81" i="34"/>
  <c r="AW102"/>
  <c r="AW83"/>
  <c r="AW86"/>
  <c r="AW80"/>
  <c r="AW103"/>
  <c r="AW89"/>
  <c r="AW57" i="37"/>
  <c r="AW90"/>
  <c r="AW92"/>
  <c r="AV105" i="36"/>
  <c r="AQ15" i="40"/>
  <c r="AQ14"/>
  <c r="AR13"/>
  <c r="AJ21" i="52" l="1"/>
  <c r="AL72" i="44"/>
  <c r="AL73" s="1"/>
  <c r="AL4" i="52"/>
  <c r="AL13" s="1"/>
  <c r="AT225" i="44"/>
  <c r="AT226" s="1"/>
  <c r="AT10" i="52"/>
  <c r="AT19" s="1"/>
  <c r="AL244" i="44"/>
  <c r="AL245" s="1"/>
  <c r="AL11" i="52"/>
  <c r="AL20" s="1"/>
  <c r="AL114" i="44"/>
  <c r="AL115" s="1"/>
  <c r="AL6" i="52"/>
  <c r="AL15" s="1"/>
  <c r="AL133" i="44"/>
  <c r="AL134" s="1"/>
  <c r="AL7" i="52"/>
  <c r="AL16" s="1"/>
  <c r="AY84" i="37"/>
  <c r="AY86"/>
  <c r="AX98"/>
  <c r="AX85"/>
  <c r="AI217" i="45"/>
  <c r="AI208"/>
  <c r="AM150" i="50"/>
  <c r="AM190" s="1"/>
  <c r="AM191" s="1"/>
  <c r="AL190" i="44"/>
  <c r="AL191" s="1"/>
  <c r="AL47" i="45" s="1"/>
  <c r="AL56" s="1"/>
  <c r="AM150" i="44"/>
  <c r="AM190" s="1"/>
  <c r="AM191" s="1"/>
  <c r="AM47" i="45" s="1"/>
  <c r="AM56" s="1"/>
  <c r="AL150" i="48"/>
  <c r="AL190" s="1"/>
  <c r="AL191" s="1"/>
  <c r="AK193" i="50"/>
  <c r="AK199" i="45" s="1"/>
  <c r="AI203"/>
  <c r="AI212"/>
  <c r="AJ193" i="50"/>
  <c r="AJ199" i="45" s="1"/>
  <c r="AJ190"/>
  <c r="AJ208" s="1"/>
  <c r="AJ193" i="44"/>
  <c r="AJ19" i="45" s="1"/>
  <c r="AJ10"/>
  <c r="AJ5" s="1"/>
  <c r="AI23"/>
  <c r="AI32"/>
  <c r="AH193" i="48"/>
  <c r="AH130" i="45" s="1"/>
  <c r="AH121"/>
  <c r="AK227"/>
  <c r="AK236" s="1"/>
  <c r="AK158"/>
  <c r="AK167" s="1"/>
  <c r="AG23"/>
  <c r="AG32"/>
  <c r="AG148"/>
  <c r="AG139"/>
  <c r="AY55" i="34"/>
  <c r="AW54" i="44"/>
  <c r="AW54" i="50"/>
  <c r="AW54" i="48"/>
  <c r="AW55" i="44"/>
  <c r="AW232" s="1"/>
  <c r="AW55" i="50"/>
  <c r="AW232" s="1"/>
  <c r="AW238" s="1"/>
  <c r="AW55" i="48"/>
  <c r="AW232" s="1"/>
  <c r="AW238" s="1"/>
  <c r="AW45" i="44"/>
  <c r="AW45" i="50"/>
  <c r="AW45" i="48"/>
  <c r="AW51" i="44"/>
  <c r="AW215" s="1"/>
  <c r="AW51" i="50"/>
  <c r="AW215" s="1"/>
  <c r="AW221" s="1"/>
  <c r="AW51" i="48"/>
  <c r="AW215" s="1"/>
  <c r="AW221" s="1"/>
  <c r="AW53" i="44"/>
  <c r="AW53" i="50"/>
  <c r="AW53" i="48"/>
  <c r="AW48" i="44"/>
  <c r="AW231" s="1"/>
  <c r="AW48" i="50"/>
  <c r="AW231" s="1"/>
  <c r="AW48" i="48"/>
  <c r="AW231" s="1"/>
  <c r="AW43" i="44"/>
  <c r="AW43" i="50"/>
  <c r="AW43" i="48"/>
  <c r="AU216" i="50"/>
  <c r="AU224"/>
  <c r="AU225" s="1"/>
  <c r="AU226" s="1"/>
  <c r="AU192" i="45" s="1"/>
  <c r="AU216" i="48"/>
  <c r="AU224"/>
  <c r="AU225" s="1"/>
  <c r="AU226" s="1"/>
  <c r="AU123" i="45" s="1"/>
  <c r="AV213" i="50"/>
  <c r="AV220"/>
  <c r="AV219" s="1"/>
  <c r="AV230" i="48"/>
  <c r="AV237"/>
  <c r="AV236" s="1"/>
  <c r="AY31" i="34"/>
  <c r="AY100"/>
  <c r="AX103" i="37"/>
  <c r="AX81"/>
  <c r="AX75"/>
  <c r="AX100" i="35"/>
  <c r="AX100" i="37" s="1"/>
  <c r="AX48" i="35"/>
  <c r="AX48" i="37" s="1"/>
  <c r="AX68" i="35"/>
  <c r="AX68" i="37" s="1"/>
  <c r="AX46" i="35"/>
  <c r="AX46" i="37" s="1"/>
  <c r="AU233" i="50"/>
  <c r="AU233" i="48"/>
  <c r="AV238" i="44"/>
  <c r="AV78" i="45" s="1"/>
  <c r="AW46" i="44"/>
  <c r="AW46" i="50"/>
  <c r="AW46" i="48"/>
  <c r="AW50" i="44"/>
  <c r="AW50" i="50"/>
  <c r="AW50" i="48"/>
  <c r="AW52" i="44"/>
  <c r="AW52" i="50"/>
  <c r="AW52" i="48"/>
  <c r="AW47" i="44"/>
  <c r="AW47" i="50"/>
  <c r="AW47" i="48"/>
  <c r="AW44" i="44"/>
  <c r="AW214" s="1"/>
  <c r="AW44" i="50"/>
  <c r="AW214" s="1"/>
  <c r="AW44" i="48"/>
  <c r="AW214" s="1"/>
  <c r="AV213"/>
  <c r="AV220"/>
  <c r="AV219" s="1"/>
  <c r="AV230" i="50"/>
  <c r="AV237"/>
  <c r="AV236" s="1"/>
  <c r="AX94" i="37"/>
  <c r="AL155" i="44"/>
  <c r="AL177" i="50"/>
  <c r="AL178" s="1"/>
  <c r="AM20" i="49"/>
  <c r="AN17"/>
  <c r="AN6"/>
  <c r="AN9"/>
  <c r="AN5"/>
  <c r="AN11"/>
  <c r="AN15"/>
  <c r="AN16"/>
  <c r="AN7"/>
  <c r="AN14"/>
  <c r="AN210" i="48"/>
  <c r="AN131" i="45" s="1"/>
  <c r="AN227" i="48"/>
  <c r="AN132" i="45" s="1"/>
  <c r="AN168" i="50"/>
  <c r="AN171" s="1"/>
  <c r="AN128"/>
  <c r="AN131" s="1"/>
  <c r="AN132" s="1"/>
  <c r="AN133" s="1"/>
  <c r="AN134" s="1"/>
  <c r="AN239"/>
  <c r="AN242" s="1"/>
  <c r="AN243" s="1"/>
  <c r="AN244" s="1"/>
  <c r="AN245" s="1"/>
  <c r="AN147"/>
  <c r="AN109"/>
  <c r="AN112" s="1"/>
  <c r="AN113" s="1"/>
  <c r="AN114" s="1"/>
  <c r="AN115" s="1"/>
  <c r="AN86"/>
  <c r="AN89" s="1"/>
  <c r="AN91" s="1"/>
  <c r="AN67"/>
  <c r="AN70" s="1"/>
  <c r="AN71" s="1"/>
  <c r="AN72" s="1"/>
  <c r="AN73" s="1"/>
  <c r="AN237" i="45"/>
  <c r="AN238"/>
  <c r="AH178" i="48"/>
  <c r="AK156" i="50"/>
  <c r="AI138" i="45"/>
  <c r="AI147"/>
  <c r="AJ138"/>
  <c r="AJ147"/>
  <c r="AJ142"/>
  <c r="AJ151"/>
  <c r="AL206"/>
  <c r="AL215"/>
  <c r="AI135"/>
  <c r="AI144"/>
  <c r="AI137"/>
  <c r="AI146"/>
  <c r="AJ137"/>
  <c r="AJ146"/>
  <c r="AM189"/>
  <c r="AM135" i="50"/>
  <c r="AM198" i="45" s="1"/>
  <c r="AM74" i="50"/>
  <c r="AM195" i="45" s="1"/>
  <c r="AM186"/>
  <c r="AM188"/>
  <c r="AM116" i="50"/>
  <c r="AM197" i="45" s="1"/>
  <c r="AM193"/>
  <c r="AM246" i="50"/>
  <c r="AM202" i="45" s="1"/>
  <c r="AL156"/>
  <c r="AL165" s="1"/>
  <c r="AL225"/>
  <c r="AL234" s="1"/>
  <c r="AL113" i="48"/>
  <c r="AL114" s="1"/>
  <c r="AL115" s="1"/>
  <c r="AL153"/>
  <c r="AL152"/>
  <c r="AI156"/>
  <c r="AJ118" i="45"/>
  <c r="AJ97" i="48"/>
  <c r="AJ127" i="45" s="1"/>
  <c r="AK187"/>
  <c r="AK97" i="50"/>
  <c r="AK196" i="45" s="1"/>
  <c r="AJ135"/>
  <c r="AJ144"/>
  <c r="AK172" i="48"/>
  <c r="AK176" s="1"/>
  <c r="AK175"/>
  <c r="AK173"/>
  <c r="AK174"/>
  <c r="AK124" i="45"/>
  <c r="AK246" i="48"/>
  <c r="AK133" i="45" s="1"/>
  <c r="AI142"/>
  <c r="AI151"/>
  <c r="AM140"/>
  <c r="AM141"/>
  <c r="AK96" i="48"/>
  <c r="AK155"/>
  <c r="AL155" i="50"/>
  <c r="AL192" s="1"/>
  <c r="AJ194" i="45"/>
  <c r="AL96" i="50"/>
  <c r="AI177" i="48"/>
  <c r="AI192" s="1"/>
  <c r="AJ177"/>
  <c r="AJ192" s="1"/>
  <c r="AN20" i="51"/>
  <c r="AM168" i="48"/>
  <c r="AM171" s="1"/>
  <c r="AM128"/>
  <c r="AM131" s="1"/>
  <c r="AM109"/>
  <c r="AM112" s="1"/>
  <c r="AM86"/>
  <c r="AM89" s="1"/>
  <c r="AM91" s="1"/>
  <c r="AM239"/>
  <c r="AM242" s="1"/>
  <c r="AM147"/>
  <c r="AM67"/>
  <c r="AM70" s="1"/>
  <c r="AM169" i="45"/>
  <c r="AM168"/>
  <c r="AO5" i="51"/>
  <c r="AO7"/>
  <c r="AO9"/>
  <c r="AO11"/>
  <c r="AO15"/>
  <c r="AO17"/>
  <c r="AO6"/>
  <c r="AO8"/>
  <c r="AO10"/>
  <c r="AO14"/>
  <c r="AO16"/>
  <c r="AO227" i="50"/>
  <c r="AO201" i="45" s="1"/>
  <c r="AO210" i="50"/>
  <c r="AO200" i="45" s="1"/>
  <c r="AK120"/>
  <c r="AK135" i="48"/>
  <c r="AK129" i="45" s="1"/>
  <c r="AL204"/>
  <c r="AL213"/>
  <c r="AM175" i="50"/>
  <c r="AM172"/>
  <c r="AM176" s="1"/>
  <c r="AM173"/>
  <c r="AM174"/>
  <c r="AM94"/>
  <c r="AM92"/>
  <c r="AM95" s="1"/>
  <c r="AM93"/>
  <c r="AM151"/>
  <c r="AM154" s="1"/>
  <c r="AM152"/>
  <c r="AM153"/>
  <c r="AL155" i="45"/>
  <c r="AL164" s="1"/>
  <c r="AL224"/>
  <c r="AL233" s="1"/>
  <c r="AL94" i="48"/>
  <c r="AL93"/>
  <c r="AL92"/>
  <c r="AL95" s="1"/>
  <c r="AL157" i="45"/>
  <c r="AL166" s="1"/>
  <c r="AL226"/>
  <c r="AL235" s="1"/>
  <c r="AL132" i="48"/>
  <c r="AL133" s="1"/>
  <c r="AL134" s="1"/>
  <c r="AL154" i="45"/>
  <c r="AL163" s="1"/>
  <c r="AL223"/>
  <c r="AL232" s="1"/>
  <c r="AL71" i="48"/>
  <c r="AL72" s="1"/>
  <c r="AL73" s="1"/>
  <c r="AL161" i="45"/>
  <c r="AL170" s="1"/>
  <c r="AL230"/>
  <c r="AL239" s="1"/>
  <c r="AL243" i="48"/>
  <c r="AL244" s="1"/>
  <c r="AL245" s="1"/>
  <c r="AI118" i="45"/>
  <c r="AI97" i="48"/>
  <c r="AI127" i="45" s="1"/>
  <c r="AK178" i="50"/>
  <c r="AJ156" i="48"/>
  <c r="AJ205" i="45"/>
  <c r="AJ214"/>
  <c r="AJ185"/>
  <c r="AK119"/>
  <c r="AK116" i="48"/>
  <c r="AK128" i="45" s="1"/>
  <c r="AK117"/>
  <c r="AK74" i="48"/>
  <c r="AK126" i="45" s="1"/>
  <c r="AL211"/>
  <c r="AL220"/>
  <c r="AL207"/>
  <c r="AL216"/>
  <c r="AG134"/>
  <c r="AG143"/>
  <c r="AN219"/>
  <c r="AN218"/>
  <c r="AN210"/>
  <c r="AN209"/>
  <c r="AM149"/>
  <c r="AM150"/>
  <c r="AO38" i="40"/>
  <c r="AP36"/>
  <c r="AO49"/>
  <c r="AO20"/>
  <c r="AN22"/>
  <c r="AN33"/>
  <c r="AJ178" i="44"/>
  <c r="AH32" i="45"/>
  <c r="AH23"/>
  <c r="AL96" i="44"/>
  <c r="AL5" i="52" s="1"/>
  <c r="AL14" s="1"/>
  <c r="AN168" i="44"/>
  <c r="AN171" s="1"/>
  <c r="AN239"/>
  <c r="AN242" s="1"/>
  <c r="AN109"/>
  <c r="AN112" s="1"/>
  <c r="AN67"/>
  <c r="AN70" s="1"/>
  <c r="AN147"/>
  <c r="AN128"/>
  <c r="AN131" s="1"/>
  <c r="AN86"/>
  <c r="AN89" s="1"/>
  <c r="AN91" s="1"/>
  <c r="AL175"/>
  <c r="AL173"/>
  <c r="AL172"/>
  <c r="AL176" s="1"/>
  <c r="AL174"/>
  <c r="AI37" i="45"/>
  <c r="AI28"/>
  <c r="AK177" i="44"/>
  <c r="AK192" s="1"/>
  <c r="AK8" i="52" s="1"/>
  <c r="AK17" s="1"/>
  <c r="AK21" s="1"/>
  <c r="AH33" s="1"/>
  <c r="AH34" s="1"/>
  <c r="AH36" s="1"/>
  <c r="AM93" i="44"/>
  <c r="AM94"/>
  <c r="AM152"/>
  <c r="AM153"/>
  <c r="AW221"/>
  <c r="AW77" i="45" s="1"/>
  <c r="AW238" i="44"/>
  <c r="AW78" i="45" s="1"/>
  <c r="AY33" i="34"/>
  <c r="AY26"/>
  <c r="AX62" i="35"/>
  <c r="AX62" i="37" s="1"/>
  <c r="AX20" i="35"/>
  <c r="AX20" i="37" s="1"/>
  <c r="AX73" i="35"/>
  <c r="AX73" i="37" s="1"/>
  <c r="AX28"/>
  <c r="AV33" i="38"/>
  <c r="AV51"/>
  <c r="AV49"/>
  <c r="AV39"/>
  <c r="AV50"/>
  <c r="AX60" i="35"/>
  <c r="AX60" i="37" s="1"/>
  <c r="AY54" i="34"/>
  <c r="AY53" i="36"/>
  <c r="AY53" i="37" s="1"/>
  <c r="AY67"/>
  <c r="AN20" i="41"/>
  <c r="AX71" i="35"/>
  <c r="AX71" i="37" s="1"/>
  <c r="AX26" i="35"/>
  <c r="AX26" i="37" s="1"/>
  <c r="AX70" i="35"/>
  <c r="AX70" i="37" s="1"/>
  <c r="AX34" i="35"/>
  <c r="AX34" i="37" s="1"/>
  <c r="AY72" i="35"/>
  <c r="AY72" i="37" s="1"/>
  <c r="AY51"/>
  <c r="AX45" i="35"/>
  <c r="AX45" i="37" s="1"/>
  <c r="AY48" i="34"/>
  <c r="AY64"/>
  <c r="AY49"/>
  <c r="AY56"/>
  <c r="AY33" i="37"/>
  <c r="AY26"/>
  <c r="AY21"/>
  <c r="AX44" i="35"/>
  <c r="AX44" i="37" s="1"/>
  <c r="AX35" i="35"/>
  <c r="AX35" i="37" s="1"/>
  <c r="AX33" i="35"/>
  <c r="AX33" i="37" s="1"/>
  <c r="AX47" i="35"/>
  <c r="AX47" i="37" s="1"/>
  <c r="AX54" i="35"/>
  <c r="AX54" i="37" s="1"/>
  <c r="AX41" i="35"/>
  <c r="AX41" i="37" s="1"/>
  <c r="AX32" i="35"/>
  <c r="AX32" i="37" s="1"/>
  <c r="AX40" i="35"/>
  <c r="AX40" i="37" s="1"/>
  <c r="AX24" i="35"/>
  <c r="AX24" i="37" s="1"/>
  <c r="AX42" i="35"/>
  <c r="AX42" i="37" s="1"/>
  <c r="AY19"/>
  <c r="AX21"/>
  <c r="AX17" i="38"/>
  <c r="AX38" s="1"/>
  <c r="AX74" i="37"/>
  <c r="AX25"/>
  <c r="AX76"/>
  <c r="AY97"/>
  <c r="AY79"/>
  <c r="AY71" i="35"/>
  <c r="AY71" i="37" s="1"/>
  <c r="AY71" i="34"/>
  <c r="AY95" i="35"/>
  <c r="AY95" i="34"/>
  <c r="AV69" i="45"/>
  <c r="AV236" i="44"/>
  <c r="AV233" s="1"/>
  <c r="AX108" i="32"/>
  <c r="AX107"/>
  <c r="AX21" i="34"/>
  <c r="AX38" i="35"/>
  <c r="AX38" i="37" s="1"/>
  <c r="AX38" i="34"/>
  <c r="AY85" i="35"/>
  <c r="AY85" i="37" s="1"/>
  <c r="AY85" i="34"/>
  <c r="AY76" i="35"/>
  <c r="AY76" i="37" s="1"/>
  <c r="AY76" i="34"/>
  <c r="AY98" i="35"/>
  <c r="AY98" i="37" s="1"/>
  <c r="AY98" i="34"/>
  <c r="AY20" i="38"/>
  <c r="AY41" s="1"/>
  <c r="AY105" i="33"/>
  <c r="AU224" i="44"/>
  <c r="AU216"/>
  <c r="AY18" i="34"/>
  <c r="AY105" i="32"/>
  <c r="AY12" i="38"/>
  <c r="AY105" i="28"/>
  <c r="AU6" i="40"/>
  <c r="AU39" s="1"/>
  <c r="AU40" s="1"/>
  <c r="AU42" s="1"/>
  <c r="AU28" i="38"/>
  <c r="AU27"/>
  <c r="AU12" i="40" s="1"/>
  <c r="AU36" i="38"/>
  <c r="AX88" i="35"/>
  <c r="AX88" i="37" s="1"/>
  <c r="AX88" i="34"/>
  <c r="AY73" i="35"/>
  <c r="AY73" i="37" s="1"/>
  <c r="AY73" i="34"/>
  <c r="AY29" i="35"/>
  <c r="AY29" i="37" s="1"/>
  <c r="AY29" i="34"/>
  <c r="AY36" i="35"/>
  <c r="AY36" i="37" s="1"/>
  <c r="AY36" i="34"/>
  <c r="AY68" i="35"/>
  <c r="AY68" i="37" s="1"/>
  <c r="AY68" i="34"/>
  <c r="AY112" i="33"/>
  <c r="AY111"/>
  <c r="AX80" i="35"/>
  <c r="AX80" i="37" s="1"/>
  <c r="AX80" i="34"/>
  <c r="AY39" i="35"/>
  <c r="AY39" i="37" s="1"/>
  <c r="AY39" i="34"/>
  <c r="AN58" i="45"/>
  <c r="AN57"/>
  <c r="AN30"/>
  <c r="AN29"/>
  <c r="AW16" i="38"/>
  <c r="AW37" s="1"/>
  <c r="AW105" i="35"/>
  <c r="AY19" i="38"/>
  <c r="AY40" s="1"/>
  <c r="AY19" i="34"/>
  <c r="AY108" i="32"/>
  <c r="AY21" i="34"/>
  <c r="AY107" i="32"/>
  <c r="AX57" i="35"/>
  <c r="AX57" i="37" s="1"/>
  <c r="AX57" i="34"/>
  <c r="AX92" i="35"/>
  <c r="AX92" i="37" s="1"/>
  <c r="AX92" i="34"/>
  <c r="AX53" i="35"/>
  <c r="AX53" i="37" s="1"/>
  <c r="AX53" i="34"/>
  <c r="AV68" i="45"/>
  <c r="AV219" i="44"/>
  <c r="AK24" i="45"/>
  <c r="AK33"/>
  <c r="AX12" i="38"/>
  <c r="AX48" s="1"/>
  <c r="AX105" i="28"/>
  <c r="AY88" i="35"/>
  <c r="AY88" i="37" s="1"/>
  <c r="AY88" i="34"/>
  <c r="AW213" i="44"/>
  <c r="AW220"/>
  <c r="AX89" i="35"/>
  <c r="AX89" i="37" s="1"/>
  <c r="AX89" i="34"/>
  <c r="AY81" i="35"/>
  <c r="AY81" i="37" s="1"/>
  <c r="AY81" i="34"/>
  <c r="AM46" i="45"/>
  <c r="AM55" s="1"/>
  <c r="AM132" i="44"/>
  <c r="AM113"/>
  <c r="AM45" i="45"/>
  <c r="AM54" s="1"/>
  <c r="AK34"/>
  <c r="AK25"/>
  <c r="AV6" i="40"/>
  <c r="AV39" s="1"/>
  <c r="AV36" i="38"/>
  <c r="AV27"/>
  <c r="AV12" i="40" s="1"/>
  <c r="AV28" i="38"/>
  <c r="AY91" i="36"/>
  <c r="AY91" i="37" s="1"/>
  <c r="AY57" i="36"/>
  <c r="AY57" i="37" s="1"/>
  <c r="AX19" i="35"/>
  <c r="AX19" i="37" s="1"/>
  <c r="AX86" i="36"/>
  <c r="AX86" i="37" s="1"/>
  <c r="AX37" i="35"/>
  <c r="AX37" i="37" s="1"/>
  <c r="AX66" i="35"/>
  <c r="AX66" i="37" s="1"/>
  <c r="AX65" i="35"/>
  <c r="AX65" i="37" s="1"/>
  <c r="AY99" i="35"/>
  <c r="AY99" i="37" s="1"/>
  <c r="AY100" i="36"/>
  <c r="AY100" i="37" s="1"/>
  <c r="AY83" i="36"/>
  <c r="AY83" i="37" s="1"/>
  <c r="AY101" i="36"/>
  <c r="AY101" i="37" s="1"/>
  <c r="AY82" i="36"/>
  <c r="AY82" i="37" s="1"/>
  <c r="AY54"/>
  <c r="AY38" i="36"/>
  <c r="AY38" i="37" s="1"/>
  <c r="AY49"/>
  <c r="AY64"/>
  <c r="AY56"/>
  <c r="AY30"/>
  <c r="AY32"/>
  <c r="AY67" i="34"/>
  <c r="AY48" i="37"/>
  <c r="AY18" i="36"/>
  <c r="AX79"/>
  <c r="AX79" i="37" s="1"/>
  <c r="AX97" i="36"/>
  <c r="AX97" i="37" s="1"/>
  <c r="AY87" i="35"/>
  <c r="AY87" i="37" s="1"/>
  <c r="AX93" i="36"/>
  <c r="AX93" i="37" s="1"/>
  <c r="AX22" i="35"/>
  <c r="AX22" i="37" s="1"/>
  <c r="AY30" i="34"/>
  <c r="AY32"/>
  <c r="AY34"/>
  <c r="AY50"/>
  <c r="AY40"/>
  <c r="AY55" i="37"/>
  <c r="AY41"/>
  <c r="AY63"/>
  <c r="AX103" i="34"/>
  <c r="AX96"/>
  <c r="AX95"/>
  <c r="AX94"/>
  <c r="AX81"/>
  <c r="AX72" i="35"/>
  <c r="AX72" i="37" s="1"/>
  <c r="AX51" i="35"/>
  <c r="AX51" i="37" s="1"/>
  <c r="AX91" i="36"/>
  <c r="AX91" i="37" s="1"/>
  <c r="AX31" i="35"/>
  <c r="AX31" i="37" s="1"/>
  <c r="AY43" i="34"/>
  <c r="AX78"/>
  <c r="AX63" i="35"/>
  <c r="AX63" i="37" s="1"/>
  <c r="AX59" i="35"/>
  <c r="AX59" i="37" s="1"/>
  <c r="AX55" i="35"/>
  <c r="AX55" i="37" s="1"/>
  <c r="AX23" i="35"/>
  <c r="AX23" i="37" s="1"/>
  <c r="AX83" i="34"/>
  <c r="AX101"/>
  <c r="AX85"/>
  <c r="AX82"/>
  <c r="AX64" i="35"/>
  <c r="AX64" i="37" s="1"/>
  <c r="AX98" i="34"/>
  <c r="AX77"/>
  <c r="AX49" i="35"/>
  <c r="AX49" i="37" s="1"/>
  <c r="AX58" i="35"/>
  <c r="AX58" i="37" s="1"/>
  <c r="AX56" i="35"/>
  <c r="AX56" i="37" s="1"/>
  <c r="AY93" i="36"/>
  <c r="AY93" i="37" s="1"/>
  <c r="AY22" i="35"/>
  <c r="AY22" i="37" s="1"/>
  <c r="AY44" i="34"/>
  <c r="AX30" i="35"/>
  <c r="AX30" i="37" s="1"/>
  <c r="AX29" i="35"/>
  <c r="AX29" i="37" s="1"/>
  <c r="AX50" i="35"/>
  <c r="AX50" i="37" s="1"/>
  <c r="AX36" i="35"/>
  <c r="AX36" i="37" s="1"/>
  <c r="AX27" i="35"/>
  <c r="AX27" i="37" s="1"/>
  <c r="AY86" i="34"/>
  <c r="AX39" i="35"/>
  <c r="AX39" i="37" s="1"/>
  <c r="AX52" i="35"/>
  <c r="AX52" i="37" s="1"/>
  <c r="AX61" i="35"/>
  <c r="AX61" i="37" s="1"/>
  <c r="AW18"/>
  <c r="AY110" i="33"/>
  <c r="AY109"/>
  <c r="AY90" i="35"/>
  <c r="AY90" i="37" s="1"/>
  <c r="AY90" i="34"/>
  <c r="AY78" i="35"/>
  <c r="AY78" i="37" s="1"/>
  <c r="AY78" i="34"/>
  <c r="AY59" i="35"/>
  <c r="AY59" i="37" s="1"/>
  <c r="AY59" i="34"/>
  <c r="AY47" i="35"/>
  <c r="AY47" i="37" s="1"/>
  <c r="AY47" i="34"/>
  <c r="AY23" i="35"/>
  <c r="AY23" i="37" s="1"/>
  <c r="AY23" i="34"/>
  <c r="AY110" i="32"/>
  <c r="AY25" i="34"/>
  <c r="AY109" i="32"/>
  <c r="AY92" i="35"/>
  <c r="AY92" i="37" s="1"/>
  <c r="AY92" i="34"/>
  <c r="AY77" i="35"/>
  <c r="AY77" i="37" s="1"/>
  <c r="AY77" i="34"/>
  <c r="AY70" i="35"/>
  <c r="AY70" i="37" s="1"/>
  <c r="AY70" i="34"/>
  <c r="AY58" i="35"/>
  <c r="AY58" i="37" s="1"/>
  <c r="AY58" i="34"/>
  <c r="AY20" i="35"/>
  <c r="AY20" i="37" s="1"/>
  <c r="AY20" i="34"/>
  <c r="AY108" i="33"/>
  <c r="AY107"/>
  <c r="AY32" i="38"/>
  <c r="AY23"/>
  <c r="AY35" s="1"/>
  <c r="AK36" i="45"/>
  <c r="AK27"/>
  <c r="AY31" i="38"/>
  <c r="AY22"/>
  <c r="AY34" s="1"/>
  <c r="AY69" i="35"/>
  <c r="AY69" i="37" s="1"/>
  <c r="AY69" i="34"/>
  <c r="AY111" i="32"/>
  <c r="AY28" i="34"/>
  <c r="AY112" i="32"/>
  <c r="AY89" i="35"/>
  <c r="AY89" i="37" s="1"/>
  <c r="AY89" i="34"/>
  <c r="AY46" i="35"/>
  <c r="AY46" i="37" s="1"/>
  <c r="AY46" i="34"/>
  <c r="AY24" i="35"/>
  <c r="AY24" i="37" s="1"/>
  <c r="AY24" i="34"/>
  <c r="AW237" i="44"/>
  <c r="AW230"/>
  <c r="AX102" i="35"/>
  <c r="AX102" i="37" s="1"/>
  <c r="AX102" i="34"/>
  <c r="AL6" i="45"/>
  <c r="AL74" i="44"/>
  <c r="AL15" i="45" s="1"/>
  <c r="AN38"/>
  <c r="AN39"/>
  <c r="AO210" i="44"/>
  <c r="AO20" i="45" s="1"/>
  <c r="AP3" i="40"/>
  <c r="AO227" i="44"/>
  <c r="AO21" i="45" s="1"/>
  <c r="AO14" i="41"/>
  <c r="AO7"/>
  <c r="AO5" i="40"/>
  <c r="AO10" i="41"/>
  <c r="AO15"/>
  <c r="AO9"/>
  <c r="AO6"/>
  <c r="AO8"/>
  <c r="AO5"/>
  <c r="AO11"/>
  <c r="AO16"/>
  <c r="AO17"/>
  <c r="AO13"/>
  <c r="AO12"/>
  <c r="AO16" i="40"/>
  <c r="AK35" i="45"/>
  <c r="AK26"/>
  <c r="AK31"/>
  <c r="AK40"/>
  <c r="AW18" i="38"/>
  <c r="AW105" i="34"/>
  <c r="AX109" i="33"/>
  <c r="AX110"/>
  <c r="AX90" i="35"/>
  <c r="AX90" i="37" s="1"/>
  <c r="AX90" i="34"/>
  <c r="AY37" i="35"/>
  <c r="AY37" i="37" s="1"/>
  <c r="AY37" i="34"/>
  <c r="AY45" i="35"/>
  <c r="AY45" i="37" s="1"/>
  <c r="AY45" i="34"/>
  <c r="AY66" i="35"/>
  <c r="AY66" i="37" s="1"/>
  <c r="AY66" i="34"/>
  <c r="AX84" i="35"/>
  <c r="AX84" i="34"/>
  <c r="AX43" i="35"/>
  <c r="AX43" i="37" s="1"/>
  <c r="AX43" i="34"/>
  <c r="AX110" i="32"/>
  <c r="AX109"/>
  <c r="AX25" i="34"/>
  <c r="AX108" i="33"/>
  <c r="AX107"/>
  <c r="AX20" i="38"/>
  <c r="AX41" s="1"/>
  <c r="AX105" i="33"/>
  <c r="AX32" i="38"/>
  <c r="AX23"/>
  <c r="AX35" s="1"/>
  <c r="AX87" i="35"/>
  <c r="AX87" i="37" s="1"/>
  <c r="AX87" i="34"/>
  <c r="AX18" i="35"/>
  <c r="AX18" i="37" s="1"/>
  <c r="AX19" i="38"/>
  <c r="AX40" s="1"/>
  <c r="AX105" i="32"/>
  <c r="AX18" i="34"/>
  <c r="AX22" i="38"/>
  <c r="AX34" s="1"/>
  <c r="AX31"/>
  <c r="AX69" i="35"/>
  <c r="AX69" i="37" s="1"/>
  <c r="AX69" i="34"/>
  <c r="AX112" i="32"/>
  <c r="AX111"/>
  <c r="AX28" i="34"/>
  <c r="AX112" i="33"/>
  <c r="AX111"/>
  <c r="AX67" i="35"/>
  <c r="AX67" i="37" s="1"/>
  <c r="AX67" i="34"/>
  <c r="AY103" i="35"/>
  <c r="AY103" i="37" s="1"/>
  <c r="AY103" i="34"/>
  <c r="AY75" i="35"/>
  <c r="AY75" i="37" s="1"/>
  <c r="AY75" i="34"/>
  <c r="AY80" i="35"/>
  <c r="AY80" i="37" s="1"/>
  <c r="AY80" i="34"/>
  <c r="AY96" i="35"/>
  <c r="AY96" i="34"/>
  <c r="AY94" i="35"/>
  <c r="AY94" i="37" s="1"/>
  <c r="AY94" i="34"/>
  <c r="AY102" i="35"/>
  <c r="AY102" i="37" s="1"/>
  <c r="AY102" i="34"/>
  <c r="AT12" i="45"/>
  <c r="AL7"/>
  <c r="AL97" i="44"/>
  <c r="AL16" i="45" s="1"/>
  <c r="AL13"/>
  <c r="AL246" i="44"/>
  <c r="AL22" i="45" s="1"/>
  <c r="AL116" i="44"/>
  <c r="AL17" i="45" s="1"/>
  <c r="AL8"/>
  <c r="AL135" i="44"/>
  <c r="AL18" i="45" s="1"/>
  <c r="AL9"/>
  <c r="AM44"/>
  <c r="AM53" s="1"/>
  <c r="AM92" i="44"/>
  <c r="AM95" s="1"/>
  <c r="AM151"/>
  <c r="AM154" s="1"/>
  <c r="AM50" i="45"/>
  <c r="AM59" s="1"/>
  <c r="AM243" i="44"/>
  <c r="AM71"/>
  <c r="AM43" i="45"/>
  <c r="AM52" s="1"/>
  <c r="AY52" i="35"/>
  <c r="AY52" i="37" s="1"/>
  <c r="AY52" i="34"/>
  <c r="AY35" i="35"/>
  <c r="AY35" i="37" s="1"/>
  <c r="AY35" i="34"/>
  <c r="AW30" i="38"/>
  <c r="AW21"/>
  <c r="AL156" i="44"/>
  <c r="AY84" i="34"/>
  <c r="AY25" i="35"/>
  <c r="AY25" i="37" s="1"/>
  <c r="AY31"/>
  <c r="AY28" i="35"/>
  <c r="AY27" i="34"/>
  <c r="AX75"/>
  <c r="AX96" i="37"/>
  <c r="AX74" i="34"/>
  <c r="AX95" i="37"/>
  <c r="AY43"/>
  <c r="AY60" i="34"/>
  <c r="AY65"/>
  <c r="AY95" i="37"/>
  <c r="AY96"/>
  <c r="AX78"/>
  <c r="AX99" i="35"/>
  <c r="AX99" i="37" s="1"/>
  <c r="AX76" i="34"/>
  <c r="AX84" i="37"/>
  <c r="AX83"/>
  <c r="AX101"/>
  <c r="AX82"/>
  <c r="AX77"/>
  <c r="AY62" i="34"/>
  <c r="AY79"/>
  <c r="AY97"/>
  <c r="AY74"/>
  <c r="AY51"/>
  <c r="AY42"/>
  <c r="AY61"/>
  <c r="AR15" i="40"/>
  <c r="AR14"/>
  <c r="AS13"/>
  <c r="AM244" i="44" l="1"/>
  <c r="AM245" s="1"/>
  <c r="AM11" i="52"/>
  <c r="AM20" s="1"/>
  <c r="AM114" i="44"/>
  <c r="AM115" s="1"/>
  <c r="AM6" i="52"/>
  <c r="AM15" s="1"/>
  <c r="AM72" i="44"/>
  <c r="AM73" s="1"/>
  <c r="AM4" i="52"/>
  <c r="AM13" s="1"/>
  <c r="AM133" i="44"/>
  <c r="AM134" s="1"/>
  <c r="AM7" i="52"/>
  <c r="AM16" s="1"/>
  <c r="AU225" i="44"/>
  <c r="AU226" s="1"/>
  <c r="AU10" i="52"/>
  <c r="AU19" s="1"/>
  <c r="AJ14" i="45"/>
  <c r="AH125"/>
  <c r="AK190"/>
  <c r="AL151" i="48"/>
  <c r="AL154" s="1"/>
  <c r="AN150" i="44"/>
  <c r="AM150" i="48"/>
  <c r="AM190" s="1"/>
  <c r="AM191" s="1"/>
  <c r="AN150" i="50"/>
  <c r="AN190" s="1"/>
  <c r="AN191" s="1"/>
  <c r="AJ217" i="45"/>
  <c r="AK193" i="44"/>
  <c r="AK19" i="45" s="1"/>
  <c r="AK10"/>
  <c r="AI193" i="48"/>
  <c r="AI130" i="45" s="1"/>
  <c r="AI125" s="1"/>
  <c r="AI121"/>
  <c r="AI116" s="1"/>
  <c r="AJ193" i="48"/>
  <c r="AJ130" i="45" s="1"/>
  <c r="AJ121"/>
  <c r="AV40" i="40"/>
  <c r="AV42" s="1"/>
  <c r="AL227" i="45"/>
  <c r="AL236" s="1"/>
  <c r="AL158"/>
  <c r="AL167" s="1"/>
  <c r="AV233" i="50"/>
  <c r="AM155" i="44"/>
  <c r="AM96"/>
  <c r="AX55"/>
  <c r="AX232" s="1"/>
  <c r="AX55" i="50"/>
  <c r="AX232" s="1"/>
  <c r="AX238" s="1"/>
  <c r="AX55" i="48"/>
  <c r="AX232" s="1"/>
  <c r="AX238" s="1"/>
  <c r="AX54" i="44"/>
  <c r="AX54" i="50"/>
  <c r="AX54" i="48"/>
  <c r="AX48" i="44"/>
  <c r="AX231" s="1"/>
  <c r="AX48" i="50"/>
  <c r="AX231" s="1"/>
  <c r="AX48" i="48"/>
  <c r="AX231" s="1"/>
  <c r="AX51" i="44"/>
  <c r="AX215" s="1"/>
  <c r="AX51" i="50"/>
  <c r="AX215" s="1"/>
  <c r="AX221" s="1"/>
  <c r="AX51" i="48"/>
  <c r="AX215" s="1"/>
  <c r="AX221" s="1"/>
  <c r="AX45" i="44"/>
  <c r="AX45" i="50"/>
  <c r="AX45" i="48"/>
  <c r="AX53" i="44"/>
  <c r="AX53" i="50"/>
  <c r="AX53" i="48"/>
  <c r="AY48" i="44"/>
  <c r="AY231" s="1"/>
  <c r="AY48" i="50"/>
  <c r="AY231" s="1"/>
  <c r="AY48" i="48"/>
  <c r="AY231" s="1"/>
  <c r="AY47" i="44"/>
  <c r="AY47" i="50"/>
  <c r="AY47" i="48"/>
  <c r="AY51" i="44"/>
  <c r="AY215" s="1"/>
  <c r="AY51" i="50"/>
  <c r="AY215" s="1"/>
  <c r="AY221" s="1"/>
  <c r="AY51" i="48"/>
  <c r="AY215" s="1"/>
  <c r="AY221" s="1"/>
  <c r="AY52" i="44"/>
  <c r="AY52" i="50"/>
  <c r="AY52" i="48"/>
  <c r="AY54" i="44"/>
  <c r="AY54" i="50"/>
  <c r="AY54" i="48"/>
  <c r="AX44" i="44"/>
  <c r="AX214" s="1"/>
  <c r="AX44" i="50"/>
  <c r="AX214" s="1"/>
  <c r="AX44" i="48"/>
  <c r="AX214" s="1"/>
  <c r="AW213" i="50"/>
  <c r="AW220"/>
  <c r="AW219" s="1"/>
  <c r="AV216"/>
  <c r="AV224"/>
  <c r="AV225" s="1"/>
  <c r="AV226" s="1"/>
  <c r="AV192" i="45" s="1"/>
  <c r="AW230" i="50"/>
  <c r="AW237"/>
  <c r="AW236" s="1"/>
  <c r="AV233" i="48"/>
  <c r="AX47" i="44"/>
  <c r="AX47" i="50"/>
  <c r="AX47" i="48"/>
  <c r="AX50" i="44"/>
  <c r="AX50" i="50"/>
  <c r="AX50" i="48"/>
  <c r="AX46" i="44"/>
  <c r="AX46" i="50"/>
  <c r="AX46" i="48"/>
  <c r="AX52" i="44"/>
  <c r="AX52" i="50"/>
  <c r="AX52" i="48"/>
  <c r="AY50" i="44"/>
  <c r="AY50" i="50"/>
  <c r="AY50" i="48"/>
  <c r="AY45" i="44"/>
  <c r="AY45" i="50"/>
  <c r="AY45" i="48"/>
  <c r="AY46" i="44"/>
  <c r="AY46" i="50"/>
  <c r="AY46" i="48"/>
  <c r="AY53" i="44"/>
  <c r="AY53" i="50"/>
  <c r="AY53" i="48"/>
  <c r="AY43" i="44"/>
  <c r="AY43" i="50"/>
  <c r="AY43" i="48"/>
  <c r="AY44" i="44"/>
  <c r="AY214" s="1"/>
  <c r="AY44" i="50"/>
  <c r="AY214" s="1"/>
  <c r="AY44" i="48"/>
  <c r="AY214" s="1"/>
  <c r="AY55" i="44"/>
  <c r="AY232" s="1"/>
  <c r="AY55" i="50"/>
  <c r="AY232" s="1"/>
  <c r="AY238" s="1"/>
  <c r="AY55" i="48"/>
  <c r="AY232" s="1"/>
  <c r="AY238" s="1"/>
  <c r="AX43" i="44"/>
  <c r="AX43" i="50"/>
  <c r="AX43" i="48"/>
  <c r="AV216"/>
  <c r="AV224"/>
  <c r="AV225" s="1"/>
  <c r="AV226" s="1"/>
  <c r="AV123" i="45" s="1"/>
  <c r="AW213" i="48"/>
  <c r="AW220"/>
  <c r="AW219" s="1"/>
  <c r="AW230"/>
  <c r="AW237"/>
  <c r="AW236" s="1"/>
  <c r="AL96"/>
  <c r="AL118" i="45" s="1"/>
  <c r="AO16" i="49"/>
  <c r="AO5"/>
  <c r="AO7"/>
  <c r="AO11"/>
  <c r="AO6"/>
  <c r="AO14"/>
  <c r="AO17"/>
  <c r="AO9"/>
  <c r="AO15"/>
  <c r="AO210" i="48"/>
  <c r="AO131" i="45" s="1"/>
  <c r="AO227" i="48"/>
  <c r="AO132" i="45" s="1"/>
  <c r="AO239" i="50"/>
  <c r="AO242" s="1"/>
  <c r="AO243" s="1"/>
  <c r="AO244" s="1"/>
  <c r="AO245" s="1"/>
  <c r="AO147"/>
  <c r="AO109"/>
  <c r="AO112" s="1"/>
  <c r="AO113" s="1"/>
  <c r="AO114" s="1"/>
  <c r="AO115" s="1"/>
  <c r="AO86"/>
  <c r="AO89" s="1"/>
  <c r="AO91" s="1"/>
  <c r="AO67"/>
  <c r="AO70" s="1"/>
  <c r="AO71" s="1"/>
  <c r="AO72" s="1"/>
  <c r="AO73" s="1"/>
  <c r="AO168"/>
  <c r="AO171" s="1"/>
  <c r="AO128"/>
  <c r="AO131" s="1"/>
  <c r="AO132" s="1"/>
  <c r="AO133" s="1"/>
  <c r="AO134" s="1"/>
  <c r="AO238" i="45"/>
  <c r="AO237"/>
  <c r="AK135"/>
  <c r="AK144"/>
  <c r="AK137"/>
  <c r="AK146"/>
  <c r="AL124"/>
  <c r="AL246" i="48"/>
  <c r="AL133" i="45" s="1"/>
  <c r="AL120"/>
  <c r="AL135" i="48"/>
  <c r="AL129" i="45" s="1"/>
  <c r="AK138"/>
  <c r="AK147"/>
  <c r="AO218"/>
  <c r="AO219"/>
  <c r="AM151" i="48"/>
  <c r="AM154" s="1"/>
  <c r="AM153"/>
  <c r="AM152"/>
  <c r="AM155" i="45"/>
  <c r="AM164" s="1"/>
  <c r="AM224"/>
  <c r="AM233" s="1"/>
  <c r="AM94" i="48"/>
  <c r="AM93"/>
  <c r="AM92"/>
  <c r="AM95" s="1"/>
  <c r="AM157" i="45"/>
  <c r="AM166" s="1"/>
  <c r="AM226"/>
  <c r="AM235" s="1"/>
  <c r="AM132" i="48"/>
  <c r="AM133" s="1"/>
  <c r="AM134" s="1"/>
  <c r="AI178"/>
  <c r="AL156" i="50"/>
  <c r="AK118" i="45"/>
  <c r="AK97" i="48"/>
  <c r="AK127" i="45" s="1"/>
  <c r="AK142"/>
  <c r="AK151"/>
  <c r="AK177" i="48"/>
  <c r="AK192" s="1"/>
  <c r="AL119" i="45"/>
  <c r="AL116" i="48"/>
  <c r="AL128" i="45" s="1"/>
  <c r="AM211"/>
  <c r="AM220"/>
  <c r="AM206"/>
  <c r="AM215"/>
  <c r="AM207"/>
  <c r="AM216"/>
  <c r="AN74" i="50"/>
  <c r="AN195" i="45" s="1"/>
  <c r="AN186"/>
  <c r="AN188"/>
  <c r="AN116" i="50"/>
  <c r="AN197" i="45" s="1"/>
  <c r="AN193"/>
  <c r="AN246" i="50"/>
  <c r="AN202" i="45" s="1"/>
  <c r="AN175" i="50"/>
  <c r="AN172"/>
  <c r="AN176" s="1"/>
  <c r="AN174"/>
  <c r="AN173"/>
  <c r="AN141" i="45"/>
  <c r="AN140"/>
  <c r="AM155" i="50"/>
  <c r="AM96"/>
  <c r="AM177"/>
  <c r="AK194" i="45"/>
  <c r="AL155" i="48"/>
  <c r="AN20" i="49"/>
  <c r="AN239" i="48"/>
  <c r="AN242" s="1"/>
  <c r="AN147"/>
  <c r="AN67"/>
  <c r="AN70" s="1"/>
  <c r="AN168"/>
  <c r="AN171" s="1"/>
  <c r="AN128"/>
  <c r="AN131" s="1"/>
  <c r="AN109"/>
  <c r="AN112" s="1"/>
  <c r="AN86"/>
  <c r="AN89" s="1"/>
  <c r="AN91" s="1"/>
  <c r="AN169" i="45"/>
  <c r="AN168"/>
  <c r="AP6" i="51"/>
  <c r="AP8"/>
  <c r="AP10"/>
  <c r="AP14"/>
  <c r="AP16"/>
  <c r="AP5"/>
  <c r="AP7"/>
  <c r="AP9"/>
  <c r="AP11"/>
  <c r="AP15"/>
  <c r="AP17"/>
  <c r="AP227" i="50"/>
  <c r="AP201" i="45" s="1"/>
  <c r="AP210" i="50"/>
  <c r="AP200" i="45" s="1"/>
  <c r="AJ212"/>
  <c r="AJ203"/>
  <c r="AK208"/>
  <c r="AK217"/>
  <c r="AI136"/>
  <c r="AI145"/>
  <c r="AL117"/>
  <c r="AL74" i="48"/>
  <c r="AL126" i="45" s="1"/>
  <c r="AL97" i="48"/>
  <c r="AL127" i="45" s="1"/>
  <c r="AO209"/>
  <c r="AO210"/>
  <c r="AM154"/>
  <c r="AM163" s="1"/>
  <c r="AM223"/>
  <c r="AM232" s="1"/>
  <c r="AM71" i="48"/>
  <c r="AM72" s="1"/>
  <c r="AM73" s="1"/>
  <c r="AM161" i="45"/>
  <c r="AM170" s="1"/>
  <c r="AM230"/>
  <c r="AM239" s="1"/>
  <c r="AM243" i="48"/>
  <c r="AM244" s="1"/>
  <c r="AM245" s="1"/>
  <c r="AM156" i="45"/>
  <c r="AM165" s="1"/>
  <c r="AM225"/>
  <c r="AM234" s="1"/>
  <c r="AM113" i="48"/>
  <c r="AM114" s="1"/>
  <c r="AM115" s="1"/>
  <c r="AJ116" i="45"/>
  <c r="AJ178" i="48"/>
  <c r="AL187" i="45"/>
  <c r="AL97" i="50"/>
  <c r="AL196" i="45" s="1"/>
  <c r="AK156" i="48"/>
  <c r="AK205" i="45"/>
  <c r="AK214"/>
  <c r="AK185"/>
  <c r="AJ136"/>
  <c r="AJ145"/>
  <c r="AL175" i="48"/>
  <c r="AL172"/>
  <c r="AL176" s="1"/>
  <c r="AL174"/>
  <c r="AL173"/>
  <c r="AM204" i="45"/>
  <c r="AM213"/>
  <c r="AH139"/>
  <c r="AH148"/>
  <c r="AH116"/>
  <c r="AN94" i="50"/>
  <c r="AN93"/>
  <c r="AN92"/>
  <c r="AN95" s="1"/>
  <c r="AN152"/>
  <c r="AN151"/>
  <c r="AN154" s="1"/>
  <c r="AN153"/>
  <c r="AN189" i="45"/>
  <c r="AN135" i="50"/>
  <c r="AN198" i="45" s="1"/>
  <c r="AN149"/>
  <c r="AN150"/>
  <c r="AO20" i="51"/>
  <c r="AV29" i="40"/>
  <c r="AV32" s="1"/>
  <c r="AV45"/>
  <c r="AV48" s="1"/>
  <c r="AU29"/>
  <c r="AU32" s="1"/>
  <c r="AU45"/>
  <c r="AU48" s="1"/>
  <c r="AP38"/>
  <c r="AQ36"/>
  <c r="AP49"/>
  <c r="AU7"/>
  <c r="AU9" s="1"/>
  <c r="AU23"/>
  <c r="AU24" s="1"/>
  <c r="AU26" s="1"/>
  <c r="AP20"/>
  <c r="AO22"/>
  <c r="AO33"/>
  <c r="AV7"/>
  <c r="AV9" s="1"/>
  <c r="AV23"/>
  <c r="AO147" i="44"/>
  <c r="AO128"/>
  <c r="AO131" s="1"/>
  <c r="AO86"/>
  <c r="AO89" s="1"/>
  <c r="AO91" s="1"/>
  <c r="AO168"/>
  <c r="AO171" s="1"/>
  <c r="AO239"/>
  <c r="AO242" s="1"/>
  <c r="AO109"/>
  <c r="AO112" s="1"/>
  <c r="AO67"/>
  <c r="AO70" s="1"/>
  <c r="AN94"/>
  <c r="AN93"/>
  <c r="AN152"/>
  <c r="AN153"/>
  <c r="AJ37" i="45"/>
  <c r="AJ28"/>
  <c r="AK178" i="44"/>
  <c r="AK5" i="45"/>
  <c r="AL177" i="44"/>
  <c r="AL192" s="1"/>
  <c r="AL8" i="52" s="1"/>
  <c r="AL17" s="1"/>
  <c r="AL21" s="1"/>
  <c r="AM175" i="44"/>
  <c r="AM174"/>
  <c r="AM173"/>
  <c r="AM172"/>
  <c r="AM176" s="1"/>
  <c r="AX221"/>
  <c r="AX77" i="45" s="1"/>
  <c r="AX238" i="44"/>
  <c r="AX78" i="45" s="1"/>
  <c r="AY221" i="44"/>
  <c r="AY77" i="45" s="1"/>
  <c r="AW33" i="38"/>
  <c r="AW51"/>
  <c r="AW39"/>
  <c r="AW50"/>
  <c r="AY48"/>
  <c r="AZ48"/>
  <c r="AY16"/>
  <c r="AY37" s="1"/>
  <c r="AY105" i="35"/>
  <c r="AX15" i="38"/>
  <c r="AX105" i="37"/>
  <c r="AM6" i="45"/>
  <c r="AM74" i="44"/>
  <c r="AM15" i="45" s="1"/>
  <c r="AL40"/>
  <c r="AL31"/>
  <c r="AL25"/>
  <c r="AL34"/>
  <c r="AX18" i="38"/>
  <c r="AX105" i="34"/>
  <c r="AL33" i="45"/>
  <c r="AL24"/>
  <c r="AW69"/>
  <c r="AW236" i="44"/>
  <c r="AW233" s="1"/>
  <c r="AY237"/>
  <c r="AY230"/>
  <c r="AY18" i="37"/>
  <c r="AY17" i="38"/>
  <c r="AY38" s="1"/>
  <c r="AY105" i="36"/>
  <c r="AM135" i="44"/>
  <c r="AM18" i="45" s="1"/>
  <c r="AM9"/>
  <c r="AW68"/>
  <c r="AW219" i="44"/>
  <c r="AN71"/>
  <c r="AN43" i="45"/>
  <c r="AN52" s="1"/>
  <c r="AN151" i="44"/>
  <c r="AN154" s="1"/>
  <c r="AN44" i="45"/>
  <c r="AN53" s="1"/>
  <c r="AN92" i="44"/>
  <c r="AN95" s="1"/>
  <c r="AN45" i="45"/>
  <c r="AN54" s="1"/>
  <c r="AN113" i="44"/>
  <c r="AY28" i="37"/>
  <c r="AO20" i="41"/>
  <c r="AY18" i="38"/>
  <c r="AM246" i="44"/>
  <c r="AM22" i="45" s="1"/>
  <c r="AM13"/>
  <c r="AM156" i="44"/>
  <c r="AM7" i="45"/>
  <c r="AL36"/>
  <c r="AL27"/>
  <c r="AL26"/>
  <c r="AL35"/>
  <c r="AX16" i="38"/>
  <c r="AX37" s="1"/>
  <c r="AX105" i="35"/>
  <c r="AX237" i="44"/>
  <c r="AX230"/>
  <c r="AO39" i="45"/>
  <c r="AO38"/>
  <c r="AO57"/>
  <c r="AO58"/>
  <c r="AO29"/>
  <c r="AO30"/>
  <c r="AQ3" i="40"/>
  <c r="AP210" i="44"/>
  <c r="AP20" i="45" s="1"/>
  <c r="AP227" i="44"/>
  <c r="AP21" i="45" s="1"/>
  <c r="AP6" i="41"/>
  <c r="AP12"/>
  <c r="AP11"/>
  <c r="AP8"/>
  <c r="AP15"/>
  <c r="AP9"/>
  <c r="AP16"/>
  <c r="AP7"/>
  <c r="AP13"/>
  <c r="AP14"/>
  <c r="AP10"/>
  <c r="AP5"/>
  <c r="AP17"/>
  <c r="AP5" i="40"/>
  <c r="AP16"/>
  <c r="AW15" i="38"/>
  <c r="AW49" s="1"/>
  <c r="AW105" i="37"/>
  <c r="AM8" i="45"/>
  <c r="AM116" i="44"/>
  <c r="AM17" i="45" s="1"/>
  <c r="AX30" i="38"/>
  <c r="AX21"/>
  <c r="AV216" i="44"/>
  <c r="AV224"/>
  <c r="AY220"/>
  <c r="AY213"/>
  <c r="AN46" i="45"/>
  <c r="AN55" s="1"/>
  <c r="AN132" i="44"/>
  <c r="AN50" i="45"/>
  <c r="AN59" s="1"/>
  <c r="AN243" i="44"/>
  <c r="AY21" i="38"/>
  <c r="AY30"/>
  <c r="AU12" i="45"/>
  <c r="AX220" i="44"/>
  <c r="AX213"/>
  <c r="AY105" i="34"/>
  <c r="AX105" i="36"/>
  <c r="AS14" i="40"/>
  <c r="AS15"/>
  <c r="AT13"/>
  <c r="K15" i="53" l="1"/>
  <c r="AH35" i="52"/>
  <c r="AN244" i="44"/>
  <c r="AN245" s="1"/>
  <c r="AN11" i="52"/>
  <c r="AN20" s="1"/>
  <c r="AV225" i="44"/>
  <c r="AV226" s="1"/>
  <c r="AV10" i="52"/>
  <c r="AV19" s="1"/>
  <c r="AM97" i="44"/>
  <c r="AM16" i="45" s="1"/>
  <c r="AM5" i="52"/>
  <c r="AM14" s="1"/>
  <c r="AN133" i="44"/>
  <c r="AN134" s="1"/>
  <c r="AN7" i="52"/>
  <c r="AN16" s="1"/>
  <c r="AN114" i="44"/>
  <c r="AN115" s="1"/>
  <c r="AN6" i="52"/>
  <c r="AN15" s="1"/>
  <c r="AN72" i="44"/>
  <c r="AN73" s="1"/>
  <c r="AN4" i="52"/>
  <c r="AN13" s="1"/>
  <c r="AM192" i="50"/>
  <c r="AK14" i="45"/>
  <c r="AO150" i="44"/>
  <c r="AO190" s="1"/>
  <c r="AO191" s="1"/>
  <c r="AO47" i="45" s="1"/>
  <c r="AO56" s="1"/>
  <c r="AO150" i="50"/>
  <c r="AO190" s="1"/>
  <c r="AO191" s="1"/>
  <c r="AN190" i="44"/>
  <c r="AN191" s="1"/>
  <c r="AN47" i="45" s="1"/>
  <c r="AN56" s="1"/>
  <c r="AN150" i="48"/>
  <c r="AN190" s="1"/>
  <c r="AN191" s="1"/>
  <c r="AJ125" i="45"/>
  <c r="AI134"/>
  <c r="AI143"/>
  <c r="AK193" i="48"/>
  <c r="AK130" i="45" s="1"/>
  <c r="AK121"/>
  <c r="AK116" s="1"/>
  <c r="AL193" i="50"/>
  <c r="AL199" i="45" s="1"/>
  <c r="AL194" s="1"/>
  <c r="AL190"/>
  <c r="AL185" s="1"/>
  <c r="AL193" i="44"/>
  <c r="AL19" i="45" s="1"/>
  <c r="AL10"/>
  <c r="AL5" s="1"/>
  <c r="AM158"/>
  <c r="AM167" s="1"/>
  <c r="AM227"/>
  <c r="AM236" s="1"/>
  <c r="AW233" i="50"/>
  <c r="AW216" i="48"/>
  <c r="AW224"/>
  <c r="AW225" s="1"/>
  <c r="AW226" s="1"/>
  <c r="AW123" i="45" s="1"/>
  <c r="AY213" i="48"/>
  <c r="AY220"/>
  <c r="AY219" s="1"/>
  <c r="AX213" i="50"/>
  <c r="AX220"/>
  <c r="AX219" s="1"/>
  <c r="AY230" i="48"/>
  <c r="AY237"/>
  <c r="AY236" s="1"/>
  <c r="AX230"/>
  <c r="AX237"/>
  <c r="AX236" s="1"/>
  <c r="AV24" i="40"/>
  <c r="AV26" s="1"/>
  <c r="AW233" i="48"/>
  <c r="AY213" i="50"/>
  <c r="AY220"/>
  <c r="AY219" s="1"/>
  <c r="AW216"/>
  <c r="AW224"/>
  <c r="AW225" s="1"/>
  <c r="AW226" s="1"/>
  <c r="AW192" i="45" s="1"/>
  <c r="AX213" i="48"/>
  <c r="AX220"/>
  <c r="AX219" s="1"/>
  <c r="AY230" i="50"/>
  <c r="AY237"/>
  <c r="AY236" s="1"/>
  <c r="AX230"/>
  <c r="AX237"/>
  <c r="AX236" s="1"/>
  <c r="AY238" i="44"/>
  <c r="AY78" i="45" s="1"/>
  <c r="AJ143"/>
  <c r="AJ134"/>
  <c r="AP17" i="49"/>
  <c r="AP6"/>
  <c r="AP9"/>
  <c r="AP16"/>
  <c r="AP7"/>
  <c r="AP15"/>
  <c r="AP5"/>
  <c r="AP11"/>
  <c r="AP14"/>
  <c r="AP227" i="48"/>
  <c r="AP132" i="45" s="1"/>
  <c r="AP210" i="48"/>
  <c r="AP131" i="45" s="1"/>
  <c r="AP168" i="50"/>
  <c r="AP171" s="1"/>
  <c r="AP128"/>
  <c r="AP131" s="1"/>
  <c r="AP132" s="1"/>
  <c r="AP133" s="1"/>
  <c r="AP134" s="1"/>
  <c r="AP239"/>
  <c r="AP242" s="1"/>
  <c r="AP243" s="1"/>
  <c r="AP244" s="1"/>
  <c r="AP245" s="1"/>
  <c r="AP147"/>
  <c r="AP109"/>
  <c r="AP112" s="1"/>
  <c r="AP113" s="1"/>
  <c r="AP114" s="1"/>
  <c r="AP115" s="1"/>
  <c r="AP86"/>
  <c r="AP89" s="1"/>
  <c r="AP91" s="1"/>
  <c r="AP67"/>
  <c r="AP70" s="1"/>
  <c r="AP71" s="1"/>
  <c r="AP72" s="1"/>
  <c r="AP73" s="1"/>
  <c r="AP237" i="45"/>
  <c r="AP238"/>
  <c r="AN207"/>
  <c r="AN216"/>
  <c r="AM175" i="48"/>
  <c r="AM173"/>
  <c r="AM172"/>
  <c r="AM176" s="1"/>
  <c r="AM174"/>
  <c r="AM124" i="45"/>
  <c r="AM246" i="48"/>
  <c r="AM133" i="45" s="1"/>
  <c r="AL136"/>
  <c r="AL145"/>
  <c r="AL135"/>
  <c r="AL144"/>
  <c r="AN156"/>
  <c r="AN165" s="1"/>
  <c r="AN225"/>
  <c r="AN234" s="1"/>
  <c r="AN113" i="48"/>
  <c r="AN114" s="1"/>
  <c r="AN115" s="1"/>
  <c r="AN151"/>
  <c r="AN154" s="1"/>
  <c r="AN153"/>
  <c r="AN152"/>
  <c r="AL156"/>
  <c r="AM178" i="50"/>
  <c r="AM156"/>
  <c r="AN211" i="45"/>
  <c r="AN220"/>
  <c r="AN206"/>
  <c r="AN215"/>
  <c r="AL137"/>
  <c r="AL146"/>
  <c r="AK136"/>
  <c r="AK145"/>
  <c r="AI139"/>
  <c r="AI148"/>
  <c r="AL138"/>
  <c r="AL147"/>
  <c r="AL142"/>
  <c r="AL151"/>
  <c r="AO189"/>
  <c r="AO135" i="50"/>
  <c r="AO198" i="45" s="1"/>
  <c r="AO74" i="50"/>
  <c r="AO195" i="45" s="1"/>
  <c r="AO186"/>
  <c r="AO188"/>
  <c r="AO116" i="50"/>
  <c r="AO197" i="45" s="1"/>
  <c r="AO193"/>
  <c r="AO246" i="50"/>
  <c r="AO202" i="45" s="1"/>
  <c r="AN155" i="50"/>
  <c r="AN96"/>
  <c r="AP20" i="51"/>
  <c r="AM96" i="48"/>
  <c r="AO168"/>
  <c r="AO171" s="1"/>
  <c r="AO128"/>
  <c r="AO131" s="1"/>
  <c r="AO109"/>
  <c r="AO112" s="1"/>
  <c r="AO86"/>
  <c r="AO89" s="1"/>
  <c r="AO91" s="1"/>
  <c r="AO239"/>
  <c r="AO242" s="1"/>
  <c r="AO147"/>
  <c r="AO67"/>
  <c r="AO70" s="1"/>
  <c r="AO169" i="45"/>
  <c r="AO168"/>
  <c r="AQ5" i="51"/>
  <c r="AQ7"/>
  <c r="AQ9"/>
  <c r="AQ11"/>
  <c r="AQ15"/>
  <c r="AQ17"/>
  <c r="AQ6"/>
  <c r="AQ8"/>
  <c r="AQ10"/>
  <c r="AQ14"/>
  <c r="AQ16"/>
  <c r="AQ210" i="50"/>
  <c r="AQ200" i="45" s="1"/>
  <c r="AQ227" i="50"/>
  <c r="AQ201" i="45" s="1"/>
  <c r="AH134"/>
  <c r="AH143"/>
  <c r="AK212"/>
  <c r="AK203"/>
  <c r="AL205"/>
  <c r="AL214"/>
  <c r="AJ139"/>
  <c r="AJ148"/>
  <c r="AM119"/>
  <c r="AM116" i="48"/>
  <c r="AM128" i="45" s="1"/>
  <c r="AM117"/>
  <c r="AM74" i="48"/>
  <c r="AM126" i="45" s="1"/>
  <c r="AP219"/>
  <c r="AP218"/>
  <c r="AP210"/>
  <c r="AP209"/>
  <c r="AN155"/>
  <c r="AN164" s="1"/>
  <c r="AN224"/>
  <c r="AN233" s="1"/>
  <c r="AN94" i="48"/>
  <c r="AN93"/>
  <c r="AN92"/>
  <c r="AN95" s="1"/>
  <c r="AN157" i="45"/>
  <c r="AN166" s="1"/>
  <c r="AN226"/>
  <c r="AN235" s="1"/>
  <c r="AN132" i="48"/>
  <c r="AN133" s="1"/>
  <c r="AN134" s="1"/>
  <c r="AN154" i="45"/>
  <c r="AN163" s="1"/>
  <c r="AN223"/>
  <c r="AN232" s="1"/>
  <c r="AN71" i="48"/>
  <c r="AN72" s="1"/>
  <c r="AN73" s="1"/>
  <c r="AN161" i="45"/>
  <c r="AN170" s="1"/>
  <c r="AN230"/>
  <c r="AN239" s="1"/>
  <c r="AN243" i="48"/>
  <c r="AN244" s="1"/>
  <c r="AN245" s="1"/>
  <c r="AM187" i="45"/>
  <c r="AM97" i="50"/>
  <c r="AM196" i="45" s="1"/>
  <c r="AN204"/>
  <c r="AN213"/>
  <c r="AK178" i="48"/>
  <c r="AM120" i="45"/>
  <c r="AM135" i="48"/>
  <c r="AM129" i="45" s="1"/>
  <c r="AO173" i="50"/>
  <c r="AO175"/>
  <c r="AO172"/>
  <c r="AO176" s="1"/>
  <c r="AO174"/>
  <c r="AO94"/>
  <c r="AO93"/>
  <c r="AO92"/>
  <c r="AO95" s="1"/>
  <c r="AO153"/>
  <c r="AO151"/>
  <c r="AO154" s="1"/>
  <c r="AO152"/>
  <c r="AO141" i="45"/>
  <c r="AO140"/>
  <c r="AO150"/>
  <c r="AO149"/>
  <c r="AL177" i="48"/>
  <c r="AL192" s="1"/>
  <c r="AN177" i="50"/>
  <c r="AM155" i="48"/>
  <c r="AO20" i="49"/>
  <c r="AQ38" i="40"/>
  <c r="AR36"/>
  <c r="AQ49"/>
  <c r="AQ20"/>
  <c r="AP22"/>
  <c r="AP33"/>
  <c r="AL178" i="44"/>
  <c r="AM177"/>
  <c r="AM192" s="1"/>
  <c r="AM8" i="52" s="1"/>
  <c r="AM17" s="1"/>
  <c r="AK37" i="45"/>
  <c r="AK28"/>
  <c r="AJ32"/>
  <c r="AJ23"/>
  <c r="AN175" i="44"/>
  <c r="AN173"/>
  <c r="AN172"/>
  <c r="AN176" s="1"/>
  <c r="AN174"/>
  <c r="AN96"/>
  <c r="AN155"/>
  <c r="AP168"/>
  <c r="AP171" s="1"/>
  <c r="AP239"/>
  <c r="AP242" s="1"/>
  <c r="AP109"/>
  <c r="AP112" s="1"/>
  <c r="AP67"/>
  <c r="AP70" s="1"/>
  <c r="AP147"/>
  <c r="AP128"/>
  <c r="AP131" s="1"/>
  <c r="AP86"/>
  <c r="AP89" s="1"/>
  <c r="AP91" s="1"/>
  <c r="AO94"/>
  <c r="AO93"/>
  <c r="AO153"/>
  <c r="AO152"/>
  <c r="AX33" i="38"/>
  <c r="AX51"/>
  <c r="AX39"/>
  <c r="AX50"/>
  <c r="AX49"/>
  <c r="AY33"/>
  <c r="AY51"/>
  <c r="AZ51"/>
  <c r="AY39"/>
  <c r="AY50"/>
  <c r="AZ50"/>
  <c r="AP20" i="41"/>
  <c r="AX68" i="45"/>
  <c r="AX219" i="44"/>
  <c r="AX224" s="1"/>
  <c r="AY68" i="45"/>
  <c r="AY219" i="44"/>
  <c r="AM35" i="45"/>
  <c r="AM26"/>
  <c r="AW6" i="40"/>
  <c r="AW39" s="1"/>
  <c r="AW40" s="1"/>
  <c r="AW42" s="1"/>
  <c r="AW27" i="38"/>
  <c r="AW12" i="40" s="1"/>
  <c r="AW28" i="38"/>
  <c r="AW36"/>
  <c r="AP58" i="45"/>
  <c r="AP57"/>
  <c r="AP38"/>
  <c r="AP39"/>
  <c r="AP30"/>
  <c r="AP29"/>
  <c r="AR3" i="40"/>
  <c r="AQ210" i="44"/>
  <c r="AQ20" i="45" s="1"/>
  <c r="AQ227" i="44"/>
  <c r="AQ21" i="45" s="1"/>
  <c r="AQ5" i="40"/>
  <c r="AQ16" i="41"/>
  <c r="AQ13"/>
  <c r="AQ5"/>
  <c r="AQ8"/>
  <c r="AQ6"/>
  <c r="AQ9"/>
  <c r="AQ11"/>
  <c r="AQ10"/>
  <c r="AQ17"/>
  <c r="AQ15"/>
  <c r="AQ14"/>
  <c r="AQ12"/>
  <c r="AQ7"/>
  <c r="AQ16" i="40"/>
  <c r="AO50" i="45"/>
  <c r="AO59" s="1"/>
  <c r="AO243" i="44"/>
  <c r="AO151"/>
  <c r="AO154" s="1"/>
  <c r="AX236"/>
  <c r="AX233" s="1"/>
  <c r="AX69" i="45"/>
  <c r="AM34"/>
  <c r="AM25"/>
  <c r="AN8"/>
  <c r="AN116" i="44"/>
  <c r="AN17" i="45" s="1"/>
  <c r="AW224" i="44"/>
  <c r="AW216"/>
  <c r="AM36" i="45"/>
  <c r="AM27"/>
  <c r="AY105" i="37"/>
  <c r="AY15" i="38"/>
  <c r="AY69" i="45"/>
  <c r="AY236" i="44"/>
  <c r="AY233" s="1"/>
  <c r="AM33" i="45"/>
  <c r="AM24"/>
  <c r="AX6" i="40"/>
  <c r="AX39" s="1"/>
  <c r="AX36" i="38"/>
  <c r="AX27"/>
  <c r="AX12" i="40" s="1"/>
  <c r="AX28" i="38"/>
  <c r="AN13" i="45"/>
  <c r="AN246" i="44"/>
  <c r="AN22" i="45" s="1"/>
  <c r="AN9"/>
  <c r="AN135" i="44"/>
  <c r="AN18" i="45" s="1"/>
  <c r="AV12"/>
  <c r="AO45"/>
  <c r="AO54" s="1"/>
  <c r="AO113" i="44"/>
  <c r="AO46" i="45"/>
  <c r="AO55" s="1"/>
  <c r="AO132" i="44"/>
  <c r="AO92"/>
  <c r="AO95" s="1"/>
  <c r="AO44" i="45"/>
  <c r="AO53" s="1"/>
  <c r="AO43"/>
  <c r="AO52" s="1"/>
  <c r="AO71" i="44"/>
  <c r="AM31" i="45"/>
  <c r="AM40"/>
  <c r="AN6"/>
  <c r="AN74" i="44"/>
  <c r="AN15" i="45" s="1"/>
  <c r="AT15" i="40"/>
  <c r="AT14"/>
  <c r="AU13"/>
  <c r="AK125" i="45" l="1"/>
  <c r="AM21" i="52"/>
  <c r="AO72" i="44"/>
  <c r="AO73" s="1"/>
  <c r="AO74" s="1"/>
  <c r="AO15" i="45" s="1"/>
  <c r="AO4" i="52"/>
  <c r="AO13" s="1"/>
  <c r="AO133" i="44"/>
  <c r="AO134" s="1"/>
  <c r="AO9" i="45" s="1"/>
  <c r="AO7" i="52"/>
  <c r="AO16" s="1"/>
  <c r="AO114" i="44"/>
  <c r="AO115" s="1"/>
  <c r="AO8" i="45" s="1"/>
  <c r="AO6" i="52"/>
  <c r="AO15" s="1"/>
  <c r="AW225" i="44"/>
  <c r="AW226" s="1"/>
  <c r="AW10" i="52"/>
  <c r="AW19" s="1"/>
  <c r="AO244" i="44"/>
  <c r="AO245" s="1"/>
  <c r="AO246" s="1"/>
  <c r="AO22" i="45" s="1"/>
  <c r="AO11" i="52"/>
  <c r="AO20" s="1"/>
  <c r="AX225" i="44"/>
  <c r="AX226" s="1"/>
  <c r="AX10" i="52"/>
  <c r="AX19" s="1"/>
  <c r="AN7" i="45"/>
  <c r="AN25" s="1"/>
  <c r="AN5" i="52"/>
  <c r="AN14" s="1"/>
  <c r="AN192" i="50"/>
  <c r="AP150" i="44"/>
  <c r="AP152" s="1"/>
  <c r="AO150" i="48"/>
  <c r="AO190" s="1"/>
  <c r="AO191" s="1"/>
  <c r="AO227" i="45" s="1"/>
  <c r="AO236" s="1"/>
  <c r="AP150" i="50"/>
  <c r="AP190" s="1"/>
  <c r="AP191" s="1"/>
  <c r="AL14" i="45"/>
  <c r="AX40" i="40"/>
  <c r="AX42" s="1"/>
  <c r="AM193" i="44"/>
  <c r="AM19" i="45" s="1"/>
  <c r="AM10"/>
  <c r="AM5" s="1"/>
  <c r="AL193" i="48"/>
  <c r="AL130" i="45" s="1"/>
  <c r="AL121"/>
  <c r="AL116" s="1"/>
  <c r="AN227"/>
  <c r="AN236" s="1"/>
  <c r="AN158"/>
  <c r="AN167" s="1"/>
  <c r="AM193" i="50"/>
  <c r="AM199" i="45" s="1"/>
  <c r="AM194" s="1"/>
  <c r="AM190"/>
  <c r="AM185" s="1"/>
  <c r="AL217"/>
  <c r="AL208"/>
  <c r="AX233" i="50"/>
  <c r="AY233"/>
  <c r="AX233" i="48"/>
  <c r="AY233"/>
  <c r="AX216"/>
  <c r="AX224"/>
  <c r="AX225" s="1"/>
  <c r="AX226" s="1"/>
  <c r="AX123" i="45" s="1"/>
  <c r="AY216" i="50"/>
  <c r="AY224"/>
  <c r="AY225" s="1"/>
  <c r="AY226" s="1"/>
  <c r="AY192" i="45" s="1"/>
  <c r="AX216" i="50"/>
  <c r="AX224"/>
  <c r="AX225" s="1"/>
  <c r="AX226" s="1"/>
  <c r="AX192" i="45" s="1"/>
  <c r="AY216" i="48"/>
  <c r="AY224"/>
  <c r="AY225" s="1"/>
  <c r="AY226" s="1"/>
  <c r="AY123" i="45" s="1"/>
  <c r="AP20" i="49"/>
  <c r="AN97" i="44"/>
  <c r="AN16" i="45" s="1"/>
  <c r="AN156" i="44"/>
  <c r="AM177" i="48"/>
  <c r="AM192" s="1"/>
  <c r="AN96"/>
  <c r="AN97" s="1"/>
  <c r="AN127" i="45" s="1"/>
  <c r="AP239" i="48"/>
  <c r="AP242" s="1"/>
  <c r="AP147"/>
  <c r="AP67"/>
  <c r="AP70" s="1"/>
  <c r="AP168"/>
  <c r="AP171" s="1"/>
  <c r="AP128"/>
  <c r="AP131" s="1"/>
  <c r="AP109"/>
  <c r="AP112" s="1"/>
  <c r="AP86"/>
  <c r="AP89" s="1"/>
  <c r="AP91" s="1"/>
  <c r="AP169" i="45"/>
  <c r="AP168"/>
  <c r="AR6" i="51"/>
  <c r="AR8"/>
  <c r="AR10"/>
  <c r="AR14"/>
  <c r="AR16"/>
  <c r="AR5"/>
  <c r="AR7"/>
  <c r="AR9"/>
  <c r="AR11"/>
  <c r="AR15"/>
  <c r="AR17"/>
  <c r="AR227" i="50"/>
  <c r="AR201" i="45" s="1"/>
  <c r="AR210" i="50"/>
  <c r="AR200" i="45" s="1"/>
  <c r="AM156" i="48"/>
  <c r="AM138" i="45"/>
  <c r="AM147"/>
  <c r="AK139"/>
  <c r="AK148"/>
  <c r="AN124"/>
  <c r="AN246" i="48"/>
  <c r="AN133" i="45" s="1"/>
  <c r="AN120"/>
  <c r="AN135" i="48"/>
  <c r="AN129" i="45" s="1"/>
  <c r="AL212"/>
  <c r="AL203"/>
  <c r="AQ219"/>
  <c r="AQ218"/>
  <c r="AO152" i="48"/>
  <c r="AO151"/>
  <c r="AO154" s="1"/>
  <c r="AO153"/>
  <c r="AO155" i="45"/>
  <c r="AO164" s="1"/>
  <c r="AO224"/>
  <c r="AO233" s="1"/>
  <c r="AO93" i="48"/>
  <c r="AO92"/>
  <c r="AO95" s="1"/>
  <c r="AO94"/>
  <c r="AO157" i="45"/>
  <c r="AO166" s="1"/>
  <c r="AO226"/>
  <c r="AO235" s="1"/>
  <c r="AO132" i="48"/>
  <c r="AO133" s="1"/>
  <c r="AO134" s="1"/>
  <c r="AM118" i="45"/>
  <c r="AM97" i="48"/>
  <c r="AM127" i="45" s="1"/>
  <c r="AN156" i="50"/>
  <c r="AO204" i="45"/>
  <c r="AO213"/>
  <c r="AN119"/>
  <c r="AN116" i="48"/>
  <c r="AN128" i="45" s="1"/>
  <c r="AP74" i="50"/>
  <c r="AP195" i="45" s="1"/>
  <c r="AP186"/>
  <c r="AP188"/>
  <c r="AP116" i="50"/>
  <c r="AP197" i="45" s="1"/>
  <c r="AP193"/>
  <c r="AP246" i="50"/>
  <c r="AP202" i="45" s="1"/>
  <c r="AP175" i="50"/>
  <c r="AP174"/>
  <c r="AP172"/>
  <c r="AP176" s="1"/>
  <c r="AP173"/>
  <c r="AP141" i="45"/>
  <c r="AP140"/>
  <c r="AP149"/>
  <c r="AP150"/>
  <c r="AO155" i="50"/>
  <c r="AO96"/>
  <c r="AO177"/>
  <c r="AN155" i="48"/>
  <c r="AQ16" i="49"/>
  <c r="AQ5"/>
  <c r="AQ7"/>
  <c r="AQ11"/>
  <c r="AQ17"/>
  <c r="AQ9"/>
  <c r="AQ14"/>
  <c r="AQ6"/>
  <c r="AQ15"/>
  <c r="AQ227" i="48"/>
  <c r="AQ132" i="45" s="1"/>
  <c r="AQ210" i="48"/>
  <c r="AQ131" i="45" s="1"/>
  <c r="AQ239" i="50"/>
  <c r="AQ242" s="1"/>
  <c r="AQ243" s="1"/>
  <c r="AQ244" s="1"/>
  <c r="AQ245" s="1"/>
  <c r="AQ147"/>
  <c r="AQ109"/>
  <c r="AQ112" s="1"/>
  <c r="AQ113" s="1"/>
  <c r="AQ114" s="1"/>
  <c r="AQ115" s="1"/>
  <c r="AQ86"/>
  <c r="AQ89" s="1"/>
  <c r="AQ91" s="1"/>
  <c r="AQ67"/>
  <c r="AQ70" s="1"/>
  <c r="AQ71" s="1"/>
  <c r="AQ72" s="1"/>
  <c r="AQ73" s="1"/>
  <c r="AQ168"/>
  <c r="AQ171" s="1"/>
  <c r="AQ128"/>
  <c r="AQ131" s="1"/>
  <c r="AQ132" s="1"/>
  <c r="AQ133" s="1"/>
  <c r="AQ134" s="1"/>
  <c r="AQ237" i="45"/>
  <c r="AQ238"/>
  <c r="AK143"/>
  <c r="AK134"/>
  <c r="AN178" i="50"/>
  <c r="AL178" i="48"/>
  <c r="AM205" i="45"/>
  <c r="AM214"/>
  <c r="AN117"/>
  <c r="AN74" i="48"/>
  <c r="AN126" i="45" s="1"/>
  <c r="AN118"/>
  <c r="AM135"/>
  <c r="AM144"/>
  <c r="AM137"/>
  <c r="AM146"/>
  <c r="AQ209"/>
  <c r="AQ210"/>
  <c r="AO154"/>
  <c r="AO163" s="1"/>
  <c r="AO223"/>
  <c r="AO232" s="1"/>
  <c r="AO71" i="48"/>
  <c r="AO72" s="1"/>
  <c r="AO73" s="1"/>
  <c r="AO161" i="45"/>
  <c r="AO170" s="1"/>
  <c r="AO230"/>
  <c r="AO239" s="1"/>
  <c r="AO243" i="48"/>
  <c r="AO244" s="1"/>
  <c r="AO245" s="1"/>
  <c r="AO156" i="45"/>
  <c r="AO165" s="1"/>
  <c r="AO225"/>
  <c r="AO234" s="1"/>
  <c r="AO113" i="48"/>
  <c r="AO114" s="1"/>
  <c r="AO115" s="1"/>
  <c r="AN187" i="45"/>
  <c r="AN97" i="50"/>
  <c r="AN196" i="45" s="1"/>
  <c r="AO211"/>
  <c r="AO220"/>
  <c r="AO206"/>
  <c r="AO215"/>
  <c r="AO207"/>
  <c r="AO216"/>
  <c r="AN172" i="48"/>
  <c r="AN176" s="1"/>
  <c r="AN173"/>
  <c r="AN175"/>
  <c r="AN174"/>
  <c r="AM142" i="45"/>
  <c r="AM151"/>
  <c r="AP93" i="50"/>
  <c r="AP92"/>
  <c r="AP95" s="1"/>
  <c r="AP94"/>
  <c r="AP152"/>
  <c r="AP151"/>
  <c r="AP154" s="1"/>
  <c r="AP153"/>
  <c r="AP189" i="45"/>
  <c r="AP135" i="50"/>
  <c r="AP198" i="45" s="1"/>
  <c r="AQ20" i="51"/>
  <c r="AX29" i="40"/>
  <c r="AX32" s="1"/>
  <c r="AX45"/>
  <c r="AX48" s="1"/>
  <c r="AW29"/>
  <c r="AW32" s="1"/>
  <c r="AW45"/>
  <c r="AW48" s="1"/>
  <c r="AS36"/>
  <c r="AR38"/>
  <c r="AR49"/>
  <c r="AX7"/>
  <c r="AX9" s="1"/>
  <c r="AX23"/>
  <c r="AW7"/>
  <c r="AW9" s="1"/>
  <c r="AW23"/>
  <c r="AW24" s="1"/>
  <c r="AW26" s="1"/>
  <c r="AR20"/>
  <c r="AQ22"/>
  <c r="AQ33"/>
  <c r="AO96" i="44"/>
  <c r="AM178"/>
  <c r="AM14" i="45" s="1"/>
  <c r="AQ147" i="44"/>
  <c r="AQ128"/>
  <c r="AQ131" s="1"/>
  <c r="AQ86"/>
  <c r="AQ89" s="1"/>
  <c r="AQ91" s="1"/>
  <c r="AQ168"/>
  <c r="AQ171" s="1"/>
  <c r="AQ239"/>
  <c r="AQ242" s="1"/>
  <c r="AQ109"/>
  <c r="AQ112" s="1"/>
  <c r="AQ67"/>
  <c r="AQ70" s="1"/>
  <c r="AP94"/>
  <c r="AP93"/>
  <c r="AP153"/>
  <c r="AO175"/>
  <c r="AO174"/>
  <c r="AO172"/>
  <c r="AO176" s="1"/>
  <c r="AO173"/>
  <c r="AN177"/>
  <c r="AN192" s="1"/>
  <c r="AN8" i="52" s="1"/>
  <c r="AN17" s="1"/>
  <c r="AO155" i="44"/>
  <c r="AK32" i="45"/>
  <c r="AK23"/>
  <c r="AL37"/>
  <c r="AL28"/>
  <c r="AX216" i="44"/>
  <c r="AY49" i="38"/>
  <c r="AZ49"/>
  <c r="AO6" i="45"/>
  <c r="AO135" i="44"/>
  <c r="AO18" i="45" s="1"/>
  <c r="AO116" i="44"/>
  <c r="AO17" i="45" s="1"/>
  <c r="AW12"/>
  <c r="AN34"/>
  <c r="AN35"/>
  <c r="AN26"/>
  <c r="AQ30"/>
  <c r="AQ29"/>
  <c r="AQ38"/>
  <c r="AQ39"/>
  <c r="AS3" i="40"/>
  <c r="AR210" i="44"/>
  <c r="AR20" i="45" s="1"/>
  <c r="AR7" i="41"/>
  <c r="AR14"/>
  <c r="AR10"/>
  <c r="AR227" i="44"/>
  <c r="AR21" i="45" s="1"/>
  <c r="AR9" i="41"/>
  <c r="AR5"/>
  <c r="AR16"/>
  <c r="AR12"/>
  <c r="AR13"/>
  <c r="AR17"/>
  <c r="AR5" i="40"/>
  <c r="AR15" i="41"/>
  <c r="AR6"/>
  <c r="AR8"/>
  <c r="AR11"/>
  <c r="AR16" i="40"/>
  <c r="AP151" i="44"/>
  <c r="AP154" s="1"/>
  <c r="AP92"/>
  <c r="AP95" s="1"/>
  <c r="AP44" i="45"/>
  <c r="AP53" s="1"/>
  <c r="AP113" i="44"/>
  <c r="AP45" i="45"/>
  <c r="AP54" s="1"/>
  <c r="AQ20" i="41"/>
  <c r="AN24" i="45"/>
  <c r="AN33"/>
  <c r="AN27"/>
  <c r="AN36"/>
  <c r="AN31"/>
  <c r="AN40"/>
  <c r="AY6" i="40"/>
  <c r="AY28" i="38"/>
  <c r="AY27"/>
  <c r="AY12" i="40" s="1"/>
  <c r="AY36" i="38"/>
  <c r="AO13" i="45"/>
  <c r="AQ57"/>
  <c r="AQ58"/>
  <c r="AP71" i="44"/>
  <c r="AP43" i="45"/>
  <c r="AP52" s="1"/>
  <c r="AP46"/>
  <c r="AP55" s="1"/>
  <c r="AP132" i="44"/>
  <c r="AP50" i="45"/>
  <c r="AP59" s="1"/>
  <c r="AP243" i="44"/>
  <c r="AY224"/>
  <c r="AY216"/>
  <c r="AX12" i="45"/>
  <c r="AU15" i="40"/>
  <c r="AU14"/>
  <c r="AV13"/>
  <c r="AN21" i="52" l="1"/>
  <c r="AY225" i="44"/>
  <c r="AY226" s="1"/>
  <c r="AY10" i="52"/>
  <c r="AY19" s="1"/>
  <c r="AP72" i="44"/>
  <c r="AP73" s="1"/>
  <c r="AP4" i="52"/>
  <c r="AP13" s="1"/>
  <c r="AP244" i="44"/>
  <c r="AP245" s="1"/>
  <c r="AP11" i="52"/>
  <c r="AP20" s="1"/>
  <c r="AP133" i="44"/>
  <c r="AP134" s="1"/>
  <c r="AP7" i="52"/>
  <c r="AP16" s="1"/>
  <c r="AP114" i="44"/>
  <c r="AP115" s="1"/>
  <c r="AP6" i="52"/>
  <c r="AP15" s="1"/>
  <c r="AO7" i="45"/>
  <c r="AO5" i="52"/>
  <c r="AO14" s="1"/>
  <c r="AO192" i="50"/>
  <c r="AL125" i="45"/>
  <c r="AM208"/>
  <c r="AM217"/>
  <c r="AQ150" i="44"/>
  <c r="AQ190" s="1"/>
  <c r="AQ191" s="1"/>
  <c r="AQ47" i="45" s="1"/>
  <c r="AQ56" s="1"/>
  <c r="AQ150" i="50"/>
  <c r="AQ190" s="1"/>
  <c r="AQ191"/>
  <c r="AP150" i="48"/>
  <c r="AP190" s="1"/>
  <c r="AP191"/>
  <c r="AP190" i="44"/>
  <c r="AP191" s="1"/>
  <c r="AP47" i="45" s="1"/>
  <c r="AP56" s="1"/>
  <c r="AO158"/>
  <c r="AO167" s="1"/>
  <c r="AQ20" i="49"/>
  <c r="AN193" i="44"/>
  <c r="AN19" i="45" s="1"/>
  <c r="AN10"/>
  <c r="AN193" i="50"/>
  <c r="AN199" i="45" s="1"/>
  <c r="AN194" s="1"/>
  <c r="AN190"/>
  <c r="AN185" s="1"/>
  <c r="AM178" i="48"/>
  <c r="AO97" i="44"/>
  <c r="AO16" i="45" s="1"/>
  <c r="AP96" i="50"/>
  <c r="AP187" i="45" s="1"/>
  <c r="AO155" i="48"/>
  <c r="AR20" i="51"/>
  <c r="AR17" i="49"/>
  <c r="AR6"/>
  <c r="AR9"/>
  <c r="AR5"/>
  <c r="AR11"/>
  <c r="AR15"/>
  <c r="AR16"/>
  <c r="AR7"/>
  <c r="AR14"/>
  <c r="AR210" i="48"/>
  <c r="AR131" i="45" s="1"/>
  <c r="AR227" i="48"/>
  <c r="AR132" i="45" s="1"/>
  <c r="AS5" i="51"/>
  <c r="AS7"/>
  <c r="AS9"/>
  <c r="AS11"/>
  <c r="AS15"/>
  <c r="AS17"/>
  <c r="AS6"/>
  <c r="AS8"/>
  <c r="AS10"/>
  <c r="AS14"/>
  <c r="AS16"/>
  <c r="AS227" i="50"/>
  <c r="AS201" i="45" s="1"/>
  <c r="AS210" i="50"/>
  <c r="AS200" i="45" s="1"/>
  <c r="AP207"/>
  <c r="AP216"/>
  <c r="AN205"/>
  <c r="AN214"/>
  <c r="AO119"/>
  <c r="AO116" i="48"/>
  <c r="AO128" i="45" s="1"/>
  <c r="AO117"/>
  <c r="AO74" i="48"/>
  <c r="AO126" i="45" s="1"/>
  <c r="AN136"/>
  <c r="AN145"/>
  <c r="AN135"/>
  <c r="AN144"/>
  <c r="AQ189"/>
  <c r="AQ135" i="50"/>
  <c r="AQ198" i="45" s="1"/>
  <c r="AQ74" i="50"/>
  <c r="AQ195" i="45" s="1"/>
  <c r="AQ186"/>
  <c r="AQ188"/>
  <c r="AQ116" i="50"/>
  <c r="AQ197" i="45" s="1"/>
  <c r="AQ193"/>
  <c r="AQ246" i="50"/>
  <c r="AQ202" i="45" s="1"/>
  <c r="AQ141"/>
  <c r="AQ140"/>
  <c r="AO187"/>
  <c r="AO97" i="50"/>
  <c r="AO196" i="45" s="1"/>
  <c r="AP211"/>
  <c r="AP220"/>
  <c r="AP206"/>
  <c r="AP215"/>
  <c r="AN137"/>
  <c r="AN146"/>
  <c r="AO120"/>
  <c r="AO135" i="48"/>
  <c r="AO129" i="45" s="1"/>
  <c r="AR218"/>
  <c r="AR219"/>
  <c r="AR209"/>
  <c r="AR210"/>
  <c r="AP155"/>
  <c r="AP164" s="1"/>
  <c r="AP224"/>
  <c r="AP233" s="1"/>
  <c r="AP93" i="48"/>
  <c r="AP92"/>
  <c r="AP95" s="1"/>
  <c r="AP94"/>
  <c r="AP157" i="45"/>
  <c r="AP166" s="1"/>
  <c r="AP226"/>
  <c r="AP235" s="1"/>
  <c r="AP132" i="48"/>
  <c r="AP133" s="1"/>
  <c r="AP134" s="1"/>
  <c r="AP154" i="45"/>
  <c r="AP163" s="1"/>
  <c r="AP223"/>
  <c r="AP232" s="1"/>
  <c r="AP71" i="48"/>
  <c r="AP161" i="45"/>
  <c r="AP170" s="1"/>
  <c r="AP230"/>
  <c r="AP239" s="1"/>
  <c r="AP243" i="48"/>
  <c r="AP244" s="1"/>
  <c r="AP245" s="1"/>
  <c r="AP155" i="50"/>
  <c r="AN177" i="48"/>
  <c r="AN192" s="1"/>
  <c r="AP177" i="50"/>
  <c r="AO96" i="48"/>
  <c r="AQ168"/>
  <c r="AQ171" s="1"/>
  <c r="AQ128"/>
  <c r="AQ131" s="1"/>
  <c r="AQ109"/>
  <c r="AQ112" s="1"/>
  <c r="AQ86"/>
  <c r="AQ89" s="1"/>
  <c r="AQ91" s="1"/>
  <c r="AQ239"/>
  <c r="AQ242" s="1"/>
  <c r="AQ147"/>
  <c r="AQ67"/>
  <c r="AQ70" s="1"/>
  <c r="AQ168" i="45"/>
  <c r="AQ169"/>
  <c r="AR168" i="50"/>
  <c r="AR171" s="1"/>
  <c r="AR128"/>
  <c r="AR131" s="1"/>
  <c r="AR132" s="1"/>
  <c r="AR133" s="1"/>
  <c r="AR134" s="1"/>
  <c r="AR239"/>
  <c r="AR242" s="1"/>
  <c r="AR243" s="1"/>
  <c r="AR244" s="1"/>
  <c r="AR245" s="1"/>
  <c r="AR147"/>
  <c r="AR109"/>
  <c r="AR112" s="1"/>
  <c r="AR113" s="1"/>
  <c r="AR114" s="1"/>
  <c r="AR115" s="1"/>
  <c r="AR86"/>
  <c r="AR89" s="1"/>
  <c r="AR91" s="1"/>
  <c r="AR67"/>
  <c r="AR70" s="1"/>
  <c r="AR71" s="1"/>
  <c r="AR72" s="1"/>
  <c r="AR73" s="1"/>
  <c r="AR237" i="45"/>
  <c r="AR238"/>
  <c r="AL143"/>
  <c r="AL134"/>
  <c r="AP97" i="50"/>
  <c r="AP196" i="45" s="1"/>
  <c r="AO175" i="48"/>
  <c r="AO172"/>
  <c r="AO176" s="1"/>
  <c r="AO173"/>
  <c r="AO174"/>
  <c r="AO124" i="45"/>
  <c r="AO246" i="48"/>
  <c r="AO133" i="45" s="1"/>
  <c r="AM212"/>
  <c r="AM203"/>
  <c r="AL139"/>
  <c r="AL148"/>
  <c r="AQ172" i="50"/>
  <c r="AQ176" s="1"/>
  <c r="AQ173"/>
  <c r="AQ175"/>
  <c r="AQ174"/>
  <c r="AQ92"/>
  <c r="AQ95" s="1"/>
  <c r="AQ94"/>
  <c r="AQ93"/>
  <c r="AQ153"/>
  <c r="AQ151"/>
  <c r="AQ154" s="1"/>
  <c r="AQ152"/>
  <c r="AQ150" i="45"/>
  <c r="AQ149"/>
  <c r="AN156" i="48"/>
  <c r="AO178" i="50"/>
  <c r="AO156"/>
  <c r="AP204" i="45"/>
  <c r="AP213"/>
  <c r="AM136"/>
  <c r="AM145"/>
  <c r="AN138"/>
  <c r="AN147"/>
  <c r="AN142"/>
  <c r="AN151"/>
  <c r="AP156"/>
  <c r="AP165" s="1"/>
  <c r="AP225"/>
  <c r="AP234" s="1"/>
  <c r="AP113" i="48"/>
  <c r="AP114" s="1"/>
  <c r="AP115" s="1"/>
  <c r="AP151"/>
  <c r="AP154" s="1"/>
  <c r="AP153"/>
  <c r="AP152"/>
  <c r="AT36" i="40"/>
  <c r="AS38"/>
  <c r="AS49"/>
  <c r="AY29"/>
  <c r="AY32" s="1"/>
  <c r="AY45"/>
  <c r="AY48" s="1"/>
  <c r="AY23"/>
  <c r="AY24" s="1"/>
  <c r="AY26" s="1"/>
  <c r="AY39"/>
  <c r="AZ24"/>
  <c r="AZ26" s="1"/>
  <c r="K23" i="39" s="1"/>
  <c r="AS20" i="40"/>
  <c r="AR22"/>
  <c r="AR33"/>
  <c r="AX24"/>
  <c r="AX26" s="1"/>
  <c r="AO156" i="44"/>
  <c r="AP96"/>
  <c r="AO177"/>
  <c r="AO192" s="1"/>
  <c r="AO8" i="52" s="1"/>
  <c r="AO17" s="1"/>
  <c r="AP175" i="44"/>
  <c r="AP173"/>
  <c r="AP172"/>
  <c r="AP176" s="1"/>
  <c r="AP174"/>
  <c r="AM37" i="45"/>
  <c r="AM28"/>
  <c r="AP155" i="44"/>
  <c r="AR168"/>
  <c r="AR171" s="1"/>
  <c r="AR239"/>
  <c r="AR242" s="1"/>
  <c r="AR109"/>
  <c r="AR112" s="1"/>
  <c r="AR67"/>
  <c r="AR70" s="1"/>
  <c r="AR147"/>
  <c r="AR128"/>
  <c r="AR131" s="1"/>
  <c r="AR86"/>
  <c r="AR89" s="1"/>
  <c r="AR91" s="1"/>
  <c r="AL23" i="45"/>
  <c r="AL32"/>
  <c r="AN178" i="44"/>
  <c r="AN14" i="45" s="1"/>
  <c r="AN5"/>
  <c r="AQ93" i="44"/>
  <c r="AQ94"/>
  <c r="AQ153"/>
  <c r="AQ152"/>
  <c r="AY12" i="45"/>
  <c r="AP6"/>
  <c r="AP74" i="44"/>
  <c r="AP15" i="45" s="1"/>
  <c r="AQ46"/>
  <c r="AQ55" s="1"/>
  <c r="AQ132" i="44"/>
  <c r="AQ92"/>
  <c r="AQ95" s="1"/>
  <c r="AQ44" i="45"/>
  <c r="AQ53" s="1"/>
  <c r="AQ113" i="44"/>
  <c r="AQ45" i="45"/>
  <c r="AQ54" s="1"/>
  <c r="AY7" i="40"/>
  <c r="AY9" s="1"/>
  <c r="AZ7"/>
  <c r="AZ9" s="1"/>
  <c r="F23" i="39" s="1"/>
  <c r="AO25" i="45"/>
  <c r="AO34"/>
  <c r="AP116" i="44"/>
  <c r="AP17" i="45" s="1"/>
  <c r="AP8"/>
  <c r="AR57"/>
  <c r="AR58"/>
  <c r="AT3" i="40"/>
  <c r="AS210" i="44"/>
  <c r="AS20" i="45" s="1"/>
  <c r="AS227" i="44"/>
  <c r="AS21" i="45" s="1"/>
  <c r="AS5" i="40"/>
  <c r="AS12" i="41"/>
  <c r="AS16"/>
  <c r="AS11"/>
  <c r="AS8"/>
  <c r="AS14"/>
  <c r="AS7"/>
  <c r="AS17"/>
  <c r="AS13"/>
  <c r="AS15"/>
  <c r="AS6"/>
  <c r="AS9"/>
  <c r="AS10"/>
  <c r="AS5"/>
  <c r="AS16" i="40"/>
  <c r="AO33" i="45"/>
  <c r="AO24"/>
  <c r="AR20" i="41"/>
  <c r="AP13" i="45"/>
  <c r="AP246" i="44"/>
  <c r="AP22" i="45" s="1"/>
  <c r="AP135" i="44"/>
  <c r="AP18" i="45" s="1"/>
  <c r="AP9"/>
  <c r="AQ71" i="44"/>
  <c r="AQ43" i="45"/>
  <c r="AQ52" s="1"/>
  <c r="AQ151" i="44"/>
  <c r="AQ154" s="1"/>
  <c r="AQ50" i="45"/>
  <c r="AQ59" s="1"/>
  <c r="AQ243" i="44"/>
  <c r="AO31" i="45"/>
  <c r="AO40"/>
  <c r="AR38"/>
  <c r="AR39"/>
  <c r="AR29"/>
  <c r="AR30"/>
  <c r="AO26"/>
  <c r="AO35"/>
  <c r="AO36"/>
  <c r="AO27"/>
  <c r="AV15" i="40"/>
  <c r="AV14"/>
  <c r="AW13"/>
  <c r="AO21" i="52" l="1"/>
  <c r="AQ114" i="44"/>
  <c r="AQ115" s="1"/>
  <c r="AQ6" i="52"/>
  <c r="AQ15" s="1"/>
  <c r="AQ244" i="44"/>
  <c r="AQ245" s="1"/>
  <c r="AQ11" i="52"/>
  <c r="AQ20" s="1"/>
  <c r="AQ72" i="44"/>
  <c r="AQ73" s="1"/>
  <c r="AQ4" i="52"/>
  <c r="AQ13" s="1"/>
  <c r="AQ133" i="44"/>
  <c r="AQ134" s="1"/>
  <c r="AQ7" i="52"/>
  <c r="AQ16" s="1"/>
  <c r="AP97" i="44"/>
  <c r="AP16" i="45" s="1"/>
  <c r="AP5" i="52"/>
  <c r="AP14" s="1"/>
  <c r="AO156" i="48"/>
  <c r="AP192" i="50"/>
  <c r="AN217" i="45"/>
  <c r="AR150" i="44"/>
  <c r="AR150" i="50"/>
  <c r="AR190" s="1"/>
  <c r="AR191" s="1"/>
  <c r="AQ150" i="48"/>
  <c r="AQ190" s="1"/>
  <c r="AQ191" s="1"/>
  <c r="AN208" i="45"/>
  <c r="AP227"/>
  <c r="AP236" s="1"/>
  <c r="AP158"/>
  <c r="AP167" s="1"/>
  <c r="AM193" i="48"/>
  <c r="AM130" i="45" s="1"/>
  <c r="AM125" s="1"/>
  <c r="AM121"/>
  <c r="AO193" i="44"/>
  <c r="AO19" i="45" s="1"/>
  <c r="AO10"/>
  <c r="AO5" s="1"/>
  <c r="AN193" i="48"/>
  <c r="AN130" i="45" s="1"/>
  <c r="AN121"/>
  <c r="AN116" s="1"/>
  <c r="AO193" i="50"/>
  <c r="AO199" i="45" s="1"/>
  <c r="AO194" s="1"/>
  <c r="AO190"/>
  <c r="AO217" s="1"/>
  <c r="AP7"/>
  <c r="AP25" s="1"/>
  <c r="AR239" i="48"/>
  <c r="AR242" s="1"/>
  <c r="AR147"/>
  <c r="AR67"/>
  <c r="AR70" s="1"/>
  <c r="AR168"/>
  <c r="AR171" s="1"/>
  <c r="AR128"/>
  <c r="AR131" s="1"/>
  <c r="AR109"/>
  <c r="AR112" s="1"/>
  <c r="AR86"/>
  <c r="AR89" s="1"/>
  <c r="AR91" s="1"/>
  <c r="AR169" i="45"/>
  <c r="AR168"/>
  <c r="AS239" i="50"/>
  <c r="AS242" s="1"/>
  <c r="AS243" s="1"/>
  <c r="AS244" s="1"/>
  <c r="AS245" s="1"/>
  <c r="AS147"/>
  <c r="AS109"/>
  <c r="AS112" s="1"/>
  <c r="AS113" s="1"/>
  <c r="AS114" s="1"/>
  <c r="AS115" s="1"/>
  <c r="AS86"/>
  <c r="AS89" s="1"/>
  <c r="AS91" s="1"/>
  <c r="AS67"/>
  <c r="AS70" s="1"/>
  <c r="AS71" s="1"/>
  <c r="AS72" s="1"/>
  <c r="AS73" s="1"/>
  <c r="AS168"/>
  <c r="AS171" s="1"/>
  <c r="AS128"/>
  <c r="AS131" s="1"/>
  <c r="AS132" s="1"/>
  <c r="AS133" s="1"/>
  <c r="AS134" s="1"/>
  <c r="AS238" i="45"/>
  <c r="AS237"/>
  <c r="AP119"/>
  <c r="AP116" i="48"/>
  <c r="AP128" i="45" s="1"/>
  <c r="AO142"/>
  <c r="AO151"/>
  <c r="AP205"/>
  <c r="AP214"/>
  <c r="AR94" i="50"/>
  <c r="AR93"/>
  <c r="AR92"/>
  <c r="AR95" s="1"/>
  <c r="AR151"/>
  <c r="AR154" s="1"/>
  <c r="AR152"/>
  <c r="AR189" i="45"/>
  <c r="AR135" i="50"/>
  <c r="AR198" i="45" s="1"/>
  <c r="AQ154"/>
  <c r="AQ163" s="1"/>
  <c r="AQ223"/>
  <c r="AQ232" s="1"/>
  <c r="AQ71" i="48"/>
  <c r="AQ72" s="1"/>
  <c r="AQ73" s="1"/>
  <c r="AQ161" i="45"/>
  <c r="AQ170" s="1"/>
  <c r="AQ230"/>
  <c r="AQ239" s="1"/>
  <c r="AQ243" i="48"/>
  <c r="AQ244" s="1"/>
  <c r="AQ245" s="1"/>
  <c r="AQ156" i="45"/>
  <c r="AQ165" s="1"/>
  <c r="AQ225"/>
  <c r="AQ234" s="1"/>
  <c r="AQ113" i="48"/>
  <c r="AQ114" s="1"/>
  <c r="AQ115" s="1"/>
  <c r="AP156" i="50"/>
  <c r="AP124" i="45"/>
  <c r="AP246" i="48"/>
  <c r="AP133" i="45" s="1"/>
  <c r="AP120"/>
  <c r="AP135" i="48"/>
  <c r="AP129" i="45" s="1"/>
  <c r="AQ211"/>
  <c r="AQ220"/>
  <c r="AQ206"/>
  <c r="AQ215"/>
  <c r="AQ207"/>
  <c r="AQ216"/>
  <c r="AN212"/>
  <c r="AN203"/>
  <c r="AS218"/>
  <c r="AS219"/>
  <c r="AR140"/>
  <c r="AR141"/>
  <c r="AP155" i="48"/>
  <c r="AQ155" i="50"/>
  <c r="AQ96"/>
  <c r="AQ177"/>
  <c r="AP96" i="48"/>
  <c r="AR20" i="49"/>
  <c r="AS16"/>
  <c r="AS5"/>
  <c r="AS7"/>
  <c r="AS11"/>
  <c r="AS6"/>
  <c r="AS14"/>
  <c r="AS17"/>
  <c r="AS9"/>
  <c r="AS15"/>
  <c r="AS227" i="48"/>
  <c r="AS132" i="45" s="1"/>
  <c r="AS210" i="48"/>
  <c r="AS131" i="45" s="1"/>
  <c r="AT6" i="51"/>
  <c r="AT8"/>
  <c r="AT10"/>
  <c r="AT14"/>
  <c r="AT16"/>
  <c r="AT5"/>
  <c r="AT7"/>
  <c r="AT9"/>
  <c r="AT11"/>
  <c r="AT15"/>
  <c r="AT17"/>
  <c r="AT227" i="50"/>
  <c r="AT201" i="45" s="1"/>
  <c r="AT210" i="50"/>
  <c r="AT200" i="45" s="1"/>
  <c r="AP173" i="48"/>
  <c r="AP175"/>
  <c r="AP172"/>
  <c r="AP176" s="1"/>
  <c r="AP174"/>
  <c r="AR74" i="50"/>
  <c r="AR195" i="45" s="1"/>
  <c r="AR186"/>
  <c r="AR188"/>
  <c r="AR116" i="50"/>
  <c r="AR197" i="45" s="1"/>
  <c r="AR193"/>
  <c r="AR246" i="50"/>
  <c r="AR202" i="45" s="1"/>
  <c r="AR175" i="50"/>
  <c r="AR173"/>
  <c r="AR172"/>
  <c r="AR176" s="1"/>
  <c r="AR174"/>
  <c r="AQ153" i="48"/>
  <c r="AQ155" i="45"/>
  <c r="AQ164" s="1"/>
  <c r="AQ224"/>
  <c r="AQ233" s="1"/>
  <c r="AQ92" i="48"/>
  <c r="AQ95" s="1"/>
  <c r="AQ94"/>
  <c r="AQ93"/>
  <c r="AQ157" i="45"/>
  <c r="AQ166" s="1"/>
  <c r="AQ226"/>
  <c r="AQ235" s="1"/>
  <c r="AQ132" i="48"/>
  <c r="AQ133" s="1"/>
  <c r="AQ134" s="1"/>
  <c r="AO118" i="45"/>
  <c r="AO97" i="48"/>
  <c r="AO127" i="45" s="1"/>
  <c r="AP178" i="50"/>
  <c r="AN178" i="48"/>
  <c r="AP72"/>
  <c r="AP73" s="1"/>
  <c r="AO138" i="45"/>
  <c r="AO147"/>
  <c r="AO205"/>
  <c r="AO214"/>
  <c r="AQ204"/>
  <c r="AQ213"/>
  <c r="AO135"/>
  <c r="AO144"/>
  <c r="AO137"/>
  <c r="AO146"/>
  <c r="AS210"/>
  <c r="AS209"/>
  <c r="AR149"/>
  <c r="AR150"/>
  <c r="AO177" i="48"/>
  <c r="AO192" s="1"/>
  <c r="AS20" i="51"/>
  <c r="AY40" i="40"/>
  <c r="AY42" s="1"/>
  <c r="AZ40"/>
  <c r="AZ42" s="1"/>
  <c r="P23" i="39" s="1"/>
  <c r="AT38" i="40"/>
  <c r="AU36"/>
  <c r="AT49"/>
  <c r="AT20"/>
  <c r="AS22"/>
  <c r="AS33"/>
  <c r="AP156" i="44"/>
  <c r="AQ96"/>
  <c r="AQ5" i="52" s="1"/>
  <c r="AQ14" s="1"/>
  <c r="AO178" i="44"/>
  <c r="AO14" i="45" s="1"/>
  <c r="AS147" i="44"/>
  <c r="AS128"/>
  <c r="AS131" s="1"/>
  <c r="AS86"/>
  <c r="AS89" s="1"/>
  <c r="AS91" s="1"/>
  <c r="AS168"/>
  <c r="AS171" s="1"/>
  <c r="AS239"/>
  <c r="AS242" s="1"/>
  <c r="AS109"/>
  <c r="AS112" s="1"/>
  <c r="AS67"/>
  <c r="AS70" s="1"/>
  <c r="AQ155"/>
  <c r="AN28" i="45"/>
  <c r="AN37"/>
  <c r="AR93" i="44"/>
  <c r="AR94"/>
  <c r="AR153"/>
  <c r="AR152"/>
  <c r="AM32" i="45"/>
  <c r="AM23"/>
  <c r="AQ175" i="44"/>
  <c r="AQ174"/>
  <c r="AQ172"/>
  <c r="AQ176" s="1"/>
  <c r="AQ173"/>
  <c r="AP177"/>
  <c r="AP192" s="1"/>
  <c r="AP8" i="52" s="1"/>
  <c r="AP17" s="1"/>
  <c r="AQ13" i="45"/>
  <c r="AQ246" i="44"/>
  <c r="AQ22" i="45" s="1"/>
  <c r="AP36"/>
  <c r="AP27"/>
  <c r="AS39"/>
  <c r="AS38"/>
  <c r="AS30"/>
  <c r="AS29"/>
  <c r="AU3" i="40"/>
  <c r="AT210" i="44"/>
  <c r="AT20" i="45" s="1"/>
  <c r="AT227" i="44"/>
  <c r="AT21" i="45" s="1"/>
  <c r="AT7" i="41"/>
  <c r="AT13"/>
  <c r="AT8"/>
  <c r="AT5"/>
  <c r="AT14"/>
  <c r="AT11"/>
  <c r="AT10"/>
  <c r="AT15"/>
  <c r="AT12"/>
  <c r="AT17"/>
  <c r="AT6"/>
  <c r="AT9"/>
  <c r="AT5" i="40"/>
  <c r="AT16" i="41"/>
  <c r="AT16" i="40"/>
  <c r="AR92" i="44"/>
  <c r="AR95" s="1"/>
  <c r="AR44" i="45"/>
  <c r="AR53" s="1"/>
  <c r="AR50"/>
  <c r="AR59" s="1"/>
  <c r="AR243" i="44"/>
  <c r="AR151"/>
  <c r="AR154" s="1"/>
  <c r="AP34" i="45"/>
  <c r="AQ8"/>
  <c r="AQ116" i="44"/>
  <c r="AQ17" i="45" s="1"/>
  <c r="AQ7"/>
  <c r="AP33"/>
  <c r="AP24"/>
  <c r="AS20" i="41"/>
  <c r="AQ6" i="45"/>
  <c r="AQ74" i="44"/>
  <c r="AQ15" i="45" s="1"/>
  <c r="AP31"/>
  <c r="AP40"/>
  <c r="AS58"/>
  <c r="AS57"/>
  <c r="AR46"/>
  <c r="AR55" s="1"/>
  <c r="AR132" i="44"/>
  <c r="AR43" i="45"/>
  <c r="AR52" s="1"/>
  <c r="AR71" i="44"/>
  <c r="AR45" i="45"/>
  <c r="AR54" s="1"/>
  <c r="AR113" i="44"/>
  <c r="AP26" i="45"/>
  <c r="AP35"/>
  <c r="AQ9"/>
  <c r="AQ135" i="44"/>
  <c r="AQ18" i="45" s="1"/>
  <c r="AW15" i="40"/>
  <c r="AW14"/>
  <c r="AX13"/>
  <c r="AQ97" i="44" l="1"/>
  <c r="AQ16" i="45" s="1"/>
  <c r="AP21" i="52"/>
  <c r="AR114" i="44"/>
  <c r="AR115" s="1"/>
  <c r="AR6" i="52"/>
  <c r="AR15" s="1"/>
  <c r="AR72" i="44"/>
  <c r="AR73" s="1"/>
  <c r="AR4" i="52"/>
  <c r="AR13" s="1"/>
  <c r="AR133" i="44"/>
  <c r="AR134" s="1"/>
  <c r="AR7" i="52"/>
  <c r="AR16" s="1"/>
  <c r="AR244" i="44"/>
  <c r="AR245" s="1"/>
  <c r="AR11" i="52"/>
  <c r="AR20" s="1"/>
  <c r="AQ192" i="50"/>
  <c r="AO208" i="45"/>
  <c r="AQ152" i="48"/>
  <c r="AQ151"/>
  <c r="AQ154" s="1"/>
  <c r="AR153" i="50"/>
  <c r="AS150" i="44"/>
  <c r="AS190" s="1"/>
  <c r="AS191" s="1"/>
  <c r="AS47" i="45" s="1"/>
  <c r="AS56" s="1"/>
  <c r="AS150" i="50"/>
  <c r="AS190" s="1"/>
  <c r="AS191" s="1"/>
  <c r="AR190" i="44"/>
  <c r="AR191" s="1"/>
  <c r="AR47" i="45" s="1"/>
  <c r="AR56" s="1"/>
  <c r="AO185"/>
  <c r="AO212" s="1"/>
  <c r="AR150" i="48"/>
  <c r="AR190" s="1"/>
  <c r="AR191" s="1"/>
  <c r="AN125" i="45"/>
  <c r="AO193" i="48"/>
  <c r="AO130" i="45" s="1"/>
  <c r="AO121"/>
  <c r="AQ158"/>
  <c r="AQ167" s="1"/>
  <c r="AQ227"/>
  <c r="AQ236" s="1"/>
  <c r="AP193" i="44"/>
  <c r="AP19" i="45" s="1"/>
  <c r="AP10"/>
  <c r="AP193" i="50"/>
  <c r="AP199" i="45" s="1"/>
  <c r="AP194" s="1"/>
  <c r="AP190"/>
  <c r="AP185" s="1"/>
  <c r="AM139"/>
  <c r="AM148"/>
  <c r="AM116"/>
  <c r="AN143"/>
  <c r="AN134"/>
  <c r="AT17" i="49"/>
  <c r="AT6"/>
  <c r="AT9"/>
  <c r="AT16"/>
  <c r="AT7"/>
  <c r="AT15"/>
  <c r="AT5"/>
  <c r="AT11"/>
  <c r="AT14"/>
  <c r="AT210" i="48"/>
  <c r="AT131" i="45" s="1"/>
  <c r="AT227" i="48"/>
  <c r="AT132" i="45" s="1"/>
  <c r="AT168" i="50"/>
  <c r="AT171" s="1"/>
  <c r="AT128"/>
  <c r="AT131" s="1"/>
  <c r="AT132" s="1"/>
  <c r="AT133" s="1"/>
  <c r="AT134" s="1"/>
  <c r="AT239"/>
  <c r="AT242" s="1"/>
  <c r="AT243" s="1"/>
  <c r="AT244" s="1"/>
  <c r="AT245" s="1"/>
  <c r="AT147"/>
  <c r="AT109"/>
  <c r="AT112" s="1"/>
  <c r="AT113" s="1"/>
  <c r="AT114" s="1"/>
  <c r="AT115" s="1"/>
  <c r="AT86"/>
  <c r="AT89" s="1"/>
  <c r="AT91" s="1"/>
  <c r="AT67"/>
  <c r="AT70" s="1"/>
  <c r="AT71" s="1"/>
  <c r="AT72" s="1"/>
  <c r="AT73" s="1"/>
  <c r="AT237" i="45"/>
  <c r="AT238"/>
  <c r="AQ120"/>
  <c r="AQ135" i="48"/>
  <c r="AQ129" i="45" s="1"/>
  <c r="AR211"/>
  <c r="AR220"/>
  <c r="AR206"/>
  <c r="AR215"/>
  <c r="AQ178" i="50"/>
  <c r="AQ156"/>
  <c r="AP138" i="45"/>
  <c r="AP147"/>
  <c r="AP142"/>
  <c r="AP151"/>
  <c r="AQ119"/>
  <c r="AQ116" i="48"/>
  <c r="AQ128" i="45" s="1"/>
  <c r="AQ117"/>
  <c r="AQ74" i="48"/>
  <c r="AQ126" i="45" s="1"/>
  <c r="AR207"/>
  <c r="AR216"/>
  <c r="AP137"/>
  <c r="AP146"/>
  <c r="AS175" i="50"/>
  <c r="AS172"/>
  <c r="AS176" s="1"/>
  <c r="AS174"/>
  <c r="AS173"/>
  <c r="AS94"/>
  <c r="AS93"/>
  <c r="AS92"/>
  <c r="AS95" s="1"/>
  <c r="AS151"/>
  <c r="AS154" s="1"/>
  <c r="AS153"/>
  <c r="AR155" i="45"/>
  <c r="AR164" s="1"/>
  <c r="AR224"/>
  <c r="AR233" s="1"/>
  <c r="AR93" i="48"/>
  <c r="AR92"/>
  <c r="AR95" s="1"/>
  <c r="AR94"/>
  <c r="AR157" i="45"/>
  <c r="AR166" s="1"/>
  <c r="AR226"/>
  <c r="AR235" s="1"/>
  <c r="AR132" i="48"/>
  <c r="AR133" s="1"/>
  <c r="AR134" s="1"/>
  <c r="AR154" i="45"/>
  <c r="AR163" s="1"/>
  <c r="AR223"/>
  <c r="AR232" s="1"/>
  <c r="AR71" i="48"/>
  <c r="AR72" s="1"/>
  <c r="AR73" s="1"/>
  <c r="AR161" i="45"/>
  <c r="AR170" s="1"/>
  <c r="AR230"/>
  <c r="AR239" s="1"/>
  <c r="AR243" i="48"/>
  <c r="AR244" s="1"/>
  <c r="AR245" s="1"/>
  <c r="AR177" i="50"/>
  <c r="AP177" i="48"/>
  <c r="AP192" s="1"/>
  <c r="AT20" i="51"/>
  <c r="AR96" i="50"/>
  <c r="AS168" i="48"/>
  <c r="AS171" s="1"/>
  <c r="AS128"/>
  <c r="AS131" s="1"/>
  <c r="AS109"/>
  <c r="AS112" s="1"/>
  <c r="AS86"/>
  <c r="AS89" s="1"/>
  <c r="AS91" s="1"/>
  <c r="AS239"/>
  <c r="AS242" s="1"/>
  <c r="AS147"/>
  <c r="AS67"/>
  <c r="AS70" s="1"/>
  <c r="AS168" i="45"/>
  <c r="AS169"/>
  <c r="AU5" i="51"/>
  <c r="AU7"/>
  <c r="AU9"/>
  <c r="AU11"/>
  <c r="AU15"/>
  <c r="AU17"/>
  <c r="AU6"/>
  <c r="AU8"/>
  <c r="AU10"/>
  <c r="AU14"/>
  <c r="AU16"/>
  <c r="AU210" i="50"/>
  <c r="AU200" i="45" s="1"/>
  <c r="AU227" i="50"/>
  <c r="AU201" i="45" s="1"/>
  <c r="AO178" i="48"/>
  <c r="AP117" i="45"/>
  <c r="AP74" i="48"/>
  <c r="AP126" i="45" s="1"/>
  <c r="AN139"/>
  <c r="AN148"/>
  <c r="AO136"/>
  <c r="AO145"/>
  <c r="AR204"/>
  <c r="AR213"/>
  <c r="AT218"/>
  <c r="AT219"/>
  <c r="AT210"/>
  <c r="AT209"/>
  <c r="AS141"/>
  <c r="AS140"/>
  <c r="AS150"/>
  <c r="AS149"/>
  <c r="AP118"/>
  <c r="AP97" i="48"/>
  <c r="AP127" i="45" s="1"/>
  <c r="AQ187"/>
  <c r="AQ97" i="50"/>
  <c r="AQ196" i="45" s="1"/>
  <c r="AP156" i="48"/>
  <c r="AQ175"/>
  <c r="AQ174"/>
  <c r="AQ173"/>
  <c r="AQ172"/>
  <c r="AQ176" s="1"/>
  <c r="AQ124" i="45"/>
  <c r="AQ246" i="48"/>
  <c r="AQ133" i="45" s="1"/>
  <c r="AS189"/>
  <c r="AS135" i="50"/>
  <c r="AS198" i="45" s="1"/>
  <c r="AS74" i="50"/>
  <c r="AS195" i="45" s="1"/>
  <c r="AS186"/>
  <c r="AS188"/>
  <c r="AS116" i="50"/>
  <c r="AS197" i="45" s="1"/>
  <c r="AS193"/>
  <c r="AS246" i="50"/>
  <c r="AS202" i="45" s="1"/>
  <c r="AR156"/>
  <c r="AR165" s="1"/>
  <c r="AR225"/>
  <c r="AR234" s="1"/>
  <c r="AR113" i="48"/>
  <c r="AR114" s="1"/>
  <c r="AR115" s="1"/>
  <c r="AR151"/>
  <c r="AR154" s="1"/>
  <c r="AR152"/>
  <c r="AR153"/>
  <c r="AQ96"/>
  <c r="AS20" i="49"/>
  <c r="AR155" i="50"/>
  <c r="AR192" s="1"/>
  <c r="AU38" i="40"/>
  <c r="AV36"/>
  <c r="AU49"/>
  <c r="AU20"/>
  <c r="AT22"/>
  <c r="AT33"/>
  <c r="AQ156" i="44"/>
  <c r="AR155"/>
  <c r="AT168"/>
  <c r="AT171" s="1"/>
  <c r="AT239"/>
  <c r="AT242" s="1"/>
  <c r="AT109"/>
  <c r="AT112" s="1"/>
  <c r="AT67"/>
  <c r="AT70" s="1"/>
  <c r="AT147"/>
  <c r="AT128"/>
  <c r="AT131" s="1"/>
  <c r="AT86"/>
  <c r="AT89" s="1"/>
  <c r="AT91" s="1"/>
  <c r="AQ177"/>
  <c r="AQ192" s="1"/>
  <c r="AQ8" i="52" s="1"/>
  <c r="AQ17" s="1"/>
  <c r="AQ21" s="1"/>
  <c r="AR175" i="44"/>
  <c r="AR172"/>
  <c r="AR176" s="1"/>
  <c r="AR174"/>
  <c r="AR173"/>
  <c r="AR96"/>
  <c r="AP5" i="45"/>
  <c r="AP178" i="44"/>
  <c r="AN23" i="45"/>
  <c r="AN32"/>
  <c r="AS94" i="44"/>
  <c r="AS93"/>
  <c r="AS153"/>
  <c r="AO37" i="45"/>
  <c r="AO28"/>
  <c r="AQ36"/>
  <c r="AQ27"/>
  <c r="AR8"/>
  <c r="AR116" i="44"/>
  <c r="AR17" i="45" s="1"/>
  <c r="AR6"/>
  <c r="AR74" i="44"/>
  <c r="AR15" i="45" s="1"/>
  <c r="AR135" i="44"/>
  <c r="AR18" i="45" s="1"/>
  <c r="AR9"/>
  <c r="AS43"/>
  <c r="AS52" s="1"/>
  <c r="AS71" i="44"/>
  <c r="AS46" i="45"/>
  <c r="AS55" s="1"/>
  <c r="AS132" i="44"/>
  <c r="AS45" i="45"/>
  <c r="AS54" s="1"/>
  <c r="AS113" i="44"/>
  <c r="AQ35" i="45"/>
  <c r="AQ26"/>
  <c r="AT38"/>
  <c r="AT39"/>
  <c r="AV3" i="40"/>
  <c r="AU210" i="44"/>
  <c r="AU20" i="45" s="1"/>
  <c r="AU227" i="44"/>
  <c r="AU21" i="45" s="1"/>
  <c r="AU11" i="41"/>
  <c r="AU14"/>
  <c r="AU12"/>
  <c r="AU7"/>
  <c r="AU17"/>
  <c r="AU16"/>
  <c r="AU13"/>
  <c r="AU9"/>
  <c r="AU8"/>
  <c r="AU6"/>
  <c r="AU5"/>
  <c r="AU10"/>
  <c r="AU5" i="40"/>
  <c r="AU15" i="41"/>
  <c r="AU16" i="40"/>
  <c r="AQ40" i="45"/>
  <c r="AQ31"/>
  <c r="AT20" i="41"/>
  <c r="AS151" i="44"/>
  <c r="AS154" s="1"/>
  <c r="AS50" i="45"/>
  <c r="AS59" s="1"/>
  <c r="AS243" i="44"/>
  <c r="AS92"/>
  <c r="AS95" s="1"/>
  <c r="AS44" i="45"/>
  <c r="AS53" s="1"/>
  <c r="AQ33"/>
  <c r="AQ24"/>
  <c r="AQ34"/>
  <c r="AQ25"/>
  <c r="AR246" i="44"/>
  <c r="AR22" i="45" s="1"/>
  <c r="AR13"/>
  <c r="AT58"/>
  <c r="AT57"/>
  <c r="AT29"/>
  <c r="AT30"/>
  <c r="AX15" i="40"/>
  <c r="AX14"/>
  <c r="AY13"/>
  <c r="AS152" i="44" l="1"/>
  <c r="AP14" i="45"/>
  <c r="AS244" i="44"/>
  <c r="AS245" s="1"/>
  <c r="AS11" i="52"/>
  <c r="AS20" s="1"/>
  <c r="AS114" i="44"/>
  <c r="AS115" s="1"/>
  <c r="AS6" i="52"/>
  <c r="AS15" s="1"/>
  <c r="AS133" i="44"/>
  <c r="AS134" s="1"/>
  <c r="AS7" i="52"/>
  <c r="AS16" s="1"/>
  <c r="AS72" i="44"/>
  <c r="AS73" s="1"/>
  <c r="AS4" i="52"/>
  <c r="AS13" s="1"/>
  <c r="AR97" i="44"/>
  <c r="AR16" i="45" s="1"/>
  <c r="AR5" i="52"/>
  <c r="AR14" s="1"/>
  <c r="AR156" i="44"/>
  <c r="AO125" i="45"/>
  <c r="AP208"/>
  <c r="AO203"/>
  <c r="AQ155" i="48"/>
  <c r="AS152" i="50"/>
  <c r="AT150" i="44"/>
  <c r="AT152" s="1"/>
  <c r="AP217" i="45"/>
  <c r="AS150" i="48"/>
  <c r="AS190" s="1"/>
  <c r="AS191" s="1"/>
  <c r="AT150" i="50"/>
  <c r="AT190" s="1"/>
  <c r="AT191" s="1"/>
  <c r="AQ193" i="44"/>
  <c r="AQ19" i="45" s="1"/>
  <c r="AQ10"/>
  <c r="AQ5" s="1"/>
  <c r="AR193" i="50"/>
  <c r="AR199" i="45" s="1"/>
  <c r="AR190"/>
  <c r="AR227"/>
  <c r="AR236" s="1"/>
  <c r="AR158"/>
  <c r="AR167" s="1"/>
  <c r="AM134"/>
  <c r="AM143"/>
  <c r="AP193" i="48"/>
  <c r="AP130" i="45" s="1"/>
  <c r="AP121"/>
  <c r="AQ193" i="50"/>
  <c r="AQ199" i="45" s="1"/>
  <c r="AQ190"/>
  <c r="AQ185" s="1"/>
  <c r="AQ194"/>
  <c r="AQ177" i="48"/>
  <c r="AQ178" s="1"/>
  <c r="AR96"/>
  <c r="AT20" i="49"/>
  <c r="AU16"/>
  <c r="AU5"/>
  <c r="AU7"/>
  <c r="AU11"/>
  <c r="AU17"/>
  <c r="AU9"/>
  <c r="AU14"/>
  <c r="AU6"/>
  <c r="AU15"/>
  <c r="AU227" i="48"/>
  <c r="AU132" i="45" s="1"/>
  <c r="AU210" i="48"/>
  <c r="AU131" i="45" s="1"/>
  <c r="AU239" i="50"/>
  <c r="AU242" s="1"/>
  <c r="AU243" s="1"/>
  <c r="AU244" s="1"/>
  <c r="AU245" s="1"/>
  <c r="AU147"/>
  <c r="AU109"/>
  <c r="AU112" s="1"/>
  <c r="AU113" s="1"/>
  <c r="AU114" s="1"/>
  <c r="AU115" s="1"/>
  <c r="AU86"/>
  <c r="AU89" s="1"/>
  <c r="AU91" s="1"/>
  <c r="AU67"/>
  <c r="AU70" s="1"/>
  <c r="AU71" s="1"/>
  <c r="AU72" s="1"/>
  <c r="AU73" s="1"/>
  <c r="AU168"/>
  <c r="AU171" s="1"/>
  <c r="AU128"/>
  <c r="AU131" s="1"/>
  <c r="AU132" s="1"/>
  <c r="AU133" s="1"/>
  <c r="AU134" s="1"/>
  <c r="AU238" i="45"/>
  <c r="AU237"/>
  <c r="AR119"/>
  <c r="AR116" i="48"/>
  <c r="AR128" i="45" s="1"/>
  <c r="AS211"/>
  <c r="AS220"/>
  <c r="AS206"/>
  <c r="AS215"/>
  <c r="AS207"/>
  <c r="AS216"/>
  <c r="AQ142"/>
  <c r="AQ151"/>
  <c r="AQ205"/>
  <c r="AQ214"/>
  <c r="AP136"/>
  <c r="AP145"/>
  <c r="AU209"/>
  <c r="AU210"/>
  <c r="AS154"/>
  <c r="AS163" s="1"/>
  <c r="AS223"/>
  <c r="AS232" s="1"/>
  <c r="AS71" i="48"/>
  <c r="AS72" s="1"/>
  <c r="AS73" s="1"/>
  <c r="AS161" i="45"/>
  <c r="AS170" s="1"/>
  <c r="AS230"/>
  <c r="AS239" s="1"/>
  <c r="AS243" i="48"/>
  <c r="AS244" s="1"/>
  <c r="AS245" s="1"/>
  <c r="AS156" i="45"/>
  <c r="AS165" s="1"/>
  <c r="AS225"/>
  <c r="AS234" s="1"/>
  <c r="AS113" i="48"/>
  <c r="AS114" s="1"/>
  <c r="AS115" s="1"/>
  <c r="AQ156"/>
  <c r="AR117" i="45"/>
  <c r="AR74" i="48"/>
  <c r="AR126" i="45" s="1"/>
  <c r="AQ135"/>
  <c r="AQ144"/>
  <c r="AQ137"/>
  <c r="AQ146"/>
  <c r="AT74" i="50"/>
  <c r="AT195" i="45" s="1"/>
  <c r="AT186"/>
  <c r="AT188"/>
  <c r="AT116" i="50"/>
  <c r="AT197" i="45" s="1"/>
  <c r="AT193"/>
  <c r="AT246" i="50"/>
  <c r="AT202" i="45" s="1"/>
  <c r="AT175" i="50"/>
  <c r="AT174"/>
  <c r="AT172"/>
  <c r="AT176" s="1"/>
  <c r="AT173"/>
  <c r="AT140" i="45"/>
  <c r="AT141"/>
  <c r="AT150"/>
  <c r="AT149"/>
  <c r="AR7"/>
  <c r="AR25" s="1"/>
  <c r="AR155" i="48"/>
  <c r="AU20" i="51"/>
  <c r="AS96" i="50"/>
  <c r="AT239" i="48"/>
  <c r="AT242" s="1"/>
  <c r="AT147"/>
  <c r="AT67"/>
  <c r="AT70" s="1"/>
  <c r="AT168"/>
  <c r="AT171" s="1"/>
  <c r="AT128"/>
  <c r="AT131" s="1"/>
  <c r="AT109"/>
  <c r="AT112" s="1"/>
  <c r="AT86"/>
  <c r="AT89" s="1"/>
  <c r="AT91" s="1"/>
  <c r="AT169" i="45"/>
  <c r="AT168"/>
  <c r="AV6" i="51"/>
  <c r="AV8"/>
  <c r="AV10"/>
  <c r="AV14"/>
  <c r="AV16"/>
  <c r="AV5"/>
  <c r="AV7"/>
  <c r="AV9"/>
  <c r="AV11"/>
  <c r="AV15"/>
  <c r="AV17"/>
  <c r="AV227" i="50"/>
  <c r="AV201" i="45" s="1"/>
  <c r="AV210" i="50"/>
  <c r="AV200" i="45" s="1"/>
  <c r="AR156" i="50"/>
  <c r="AQ118" i="45"/>
  <c r="AQ97" i="48"/>
  <c r="AQ127" i="45" s="1"/>
  <c r="AR173" i="48"/>
  <c r="AR175"/>
  <c r="AR174"/>
  <c r="AR172"/>
  <c r="AR176" s="1"/>
  <c r="AS204" i="45"/>
  <c r="AS213"/>
  <c r="AP135"/>
  <c r="AP144"/>
  <c r="AO139"/>
  <c r="AO148"/>
  <c r="AO116"/>
  <c r="AU219"/>
  <c r="AU218"/>
  <c r="AS152" i="48"/>
  <c r="AS155" i="45"/>
  <c r="AS164" s="1"/>
  <c r="AS224"/>
  <c r="AS233" s="1"/>
  <c r="AS94" i="48"/>
  <c r="AS93"/>
  <c r="AS92"/>
  <c r="AS95" s="1"/>
  <c r="AS157" i="45"/>
  <c r="AS166" s="1"/>
  <c r="AS226"/>
  <c r="AS235" s="1"/>
  <c r="AS132" i="48"/>
  <c r="AS133" s="1"/>
  <c r="AS134" s="1"/>
  <c r="AR187" i="45"/>
  <c r="AR97" i="50"/>
  <c r="AR196" i="45" s="1"/>
  <c r="AP178" i="48"/>
  <c r="AR178" i="50"/>
  <c r="AR124" i="45"/>
  <c r="AR246" i="48"/>
  <c r="AR133" i="45" s="1"/>
  <c r="AR120"/>
  <c r="AR135" i="48"/>
  <c r="AR129" i="45" s="1"/>
  <c r="AR118"/>
  <c r="AR97" i="48"/>
  <c r="AR127" i="45" s="1"/>
  <c r="AP212"/>
  <c r="AP203"/>
  <c r="AQ208"/>
  <c r="AQ138"/>
  <c r="AQ147"/>
  <c r="AT94" i="50"/>
  <c r="AT93"/>
  <c r="AT92"/>
  <c r="AT95" s="1"/>
  <c r="AT151"/>
  <c r="AT154" s="1"/>
  <c r="AT189" i="45"/>
  <c r="AT135" i="50"/>
  <c r="AT198" i="45" s="1"/>
  <c r="AS155" i="50"/>
  <c r="AS177"/>
  <c r="AV38" i="40"/>
  <c r="AW36"/>
  <c r="AV49"/>
  <c r="AV20"/>
  <c r="AU22"/>
  <c r="AU33"/>
  <c r="AS96" i="44"/>
  <c r="AS155"/>
  <c r="AS175"/>
  <c r="AS174"/>
  <c r="AS172"/>
  <c r="AS176" s="1"/>
  <c r="AS173"/>
  <c r="AU147"/>
  <c r="AU128"/>
  <c r="AU131" s="1"/>
  <c r="AU86"/>
  <c r="AU89" s="1"/>
  <c r="AU91" s="1"/>
  <c r="AU168"/>
  <c r="AU171" s="1"/>
  <c r="AU239"/>
  <c r="AU242" s="1"/>
  <c r="AU109"/>
  <c r="AU112" s="1"/>
  <c r="AU67"/>
  <c r="AU70" s="1"/>
  <c r="AO23" i="45"/>
  <c r="AO32"/>
  <c r="AP37"/>
  <c r="AP28"/>
  <c r="AR177" i="44"/>
  <c r="AR192" s="1"/>
  <c r="AR8" i="52" s="1"/>
  <c r="AR17" s="1"/>
  <c r="AQ178" i="44"/>
  <c r="AQ14" i="45" s="1"/>
  <c r="AT94" i="44"/>
  <c r="AT93"/>
  <c r="AT153"/>
  <c r="AU20" i="41"/>
  <c r="AT45" i="45"/>
  <c r="AT54" s="1"/>
  <c r="AT113" i="44"/>
  <c r="AT50" i="45"/>
  <c r="AT59" s="1"/>
  <c r="AT243" i="44"/>
  <c r="AR40" i="45"/>
  <c r="AR31"/>
  <c r="AT92" i="44"/>
  <c r="AT95" s="1"/>
  <c r="AT44" i="45"/>
  <c r="AT53" s="1"/>
  <c r="AT43"/>
  <c r="AT52" s="1"/>
  <c r="AT71" i="44"/>
  <c r="AU30" i="45"/>
  <c r="AU29"/>
  <c r="AW3" i="40"/>
  <c r="AV210" i="44"/>
  <c r="AV20" i="45" s="1"/>
  <c r="AV227" i="44"/>
  <c r="AV21" i="45" s="1"/>
  <c r="AV16" i="41"/>
  <c r="AV5" i="40"/>
  <c r="AV12" i="41"/>
  <c r="AV10"/>
  <c r="AV9"/>
  <c r="AV15"/>
  <c r="AV5"/>
  <c r="AV6"/>
  <c r="AV13"/>
  <c r="AV14"/>
  <c r="AV8"/>
  <c r="AV11"/>
  <c r="AV20" s="1"/>
  <c r="AV17"/>
  <c r="AV7"/>
  <c r="AV16" i="40"/>
  <c r="AR34" i="45"/>
  <c r="AR33"/>
  <c r="AR24"/>
  <c r="AR35"/>
  <c r="AR26"/>
  <c r="AT151" i="44"/>
  <c r="AT154" s="1"/>
  <c r="AT46" i="45"/>
  <c r="AT55" s="1"/>
  <c r="AT132" i="44"/>
  <c r="AS13" i="45"/>
  <c r="AS246" i="44"/>
  <c r="AS22" i="45" s="1"/>
  <c r="AU57"/>
  <c r="AU58"/>
  <c r="AU39"/>
  <c r="AU38"/>
  <c r="AS116" i="44"/>
  <c r="AS17" i="45" s="1"/>
  <c r="AS8"/>
  <c r="AS9"/>
  <c r="AS135" i="44"/>
  <c r="AS18" i="45" s="1"/>
  <c r="AS74" i="44"/>
  <c r="AS15" i="45" s="1"/>
  <c r="AS6"/>
  <c r="AR27"/>
  <c r="AR36"/>
  <c r="AY14" i="40"/>
  <c r="AY15"/>
  <c r="AZ13"/>
  <c r="AR21" i="52" l="1"/>
  <c r="AT72" i="44"/>
  <c r="AT73" s="1"/>
  <c r="AT4" i="52"/>
  <c r="AT13" s="1"/>
  <c r="AT244" i="44"/>
  <c r="AT245" s="1"/>
  <c r="AT11" i="52"/>
  <c r="AT20" s="1"/>
  <c r="AT114" i="44"/>
  <c r="AT115" s="1"/>
  <c r="AT6" i="52"/>
  <c r="AT15" s="1"/>
  <c r="AT133" i="44"/>
  <c r="AT134" s="1"/>
  <c r="AT7" i="52"/>
  <c r="AT16" s="1"/>
  <c r="AS7" i="45"/>
  <c r="AS5" i="52"/>
  <c r="AS14" s="1"/>
  <c r="AS192" i="50"/>
  <c r="AS156" i="44"/>
  <c r="AQ192" i="48"/>
  <c r="AT153" i="50"/>
  <c r="AS153" i="48"/>
  <c r="AT150"/>
  <c r="AT190" s="1"/>
  <c r="AT191" s="1"/>
  <c r="AT190" i="44"/>
  <c r="AT191" s="1"/>
  <c r="AT47" i="45" s="1"/>
  <c r="AT56" s="1"/>
  <c r="AT152" i="50"/>
  <c r="AP125" i="45"/>
  <c r="AS151" i="48"/>
  <c r="AS154" s="1"/>
  <c r="AU150" i="44"/>
  <c r="AU190" s="1"/>
  <c r="AU191" s="1"/>
  <c r="AU47" i="45" s="1"/>
  <c r="AU56" s="1"/>
  <c r="AU150" i="50"/>
  <c r="AU190" s="1"/>
  <c r="AU191" s="1"/>
  <c r="AQ217" i="45"/>
  <c r="AS158"/>
  <c r="AS167" s="1"/>
  <c r="AS227"/>
  <c r="AS236" s="1"/>
  <c r="AR193" i="44"/>
  <c r="AR19" i="45" s="1"/>
  <c r="AR10"/>
  <c r="AR5" s="1"/>
  <c r="AT96" i="50"/>
  <c r="AS96" i="48"/>
  <c r="AR177"/>
  <c r="AR192" s="1"/>
  <c r="AT177" i="50"/>
  <c r="AV17" i="49"/>
  <c r="AV6"/>
  <c r="AV9"/>
  <c r="AV5"/>
  <c r="AV11"/>
  <c r="AV15"/>
  <c r="AV16"/>
  <c r="AV7"/>
  <c r="AV14"/>
  <c r="AV210" i="48"/>
  <c r="AV131" i="45" s="1"/>
  <c r="AV227" i="48"/>
  <c r="AV132" i="45" s="1"/>
  <c r="AV168" i="50"/>
  <c r="AV171" s="1"/>
  <c r="AV128"/>
  <c r="AV131" s="1"/>
  <c r="AV132" s="1"/>
  <c r="AV133" s="1"/>
  <c r="AV134" s="1"/>
  <c r="AV239"/>
  <c r="AV242" s="1"/>
  <c r="AV243" s="1"/>
  <c r="AV244" s="1"/>
  <c r="AV245" s="1"/>
  <c r="AV147"/>
  <c r="AV109"/>
  <c r="AV112" s="1"/>
  <c r="AV113" s="1"/>
  <c r="AV114" s="1"/>
  <c r="AV115" s="1"/>
  <c r="AV86"/>
  <c r="AV89" s="1"/>
  <c r="AV91" s="1"/>
  <c r="AV67"/>
  <c r="AV70" s="1"/>
  <c r="AV71" s="1"/>
  <c r="AV72" s="1"/>
  <c r="AV73" s="1"/>
  <c r="AV238" i="45"/>
  <c r="AV237"/>
  <c r="AS178" i="50"/>
  <c r="AS120" i="45"/>
  <c r="AS135" i="48"/>
  <c r="AS129" i="45" s="1"/>
  <c r="AO143"/>
  <c r="AO134"/>
  <c r="AQ136"/>
  <c r="AQ145"/>
  <c r="AT156"/>
  <c r="AT165" s="1"/>
  <c r="AT225"/>
  <c r="AT234" s="1"/>
  <c r="AT113" i="48"/>
  <c r="AT114" s="1"/>
  <c r="AT115" s="1"/>
  <c r="AT151"/>
  <c r="AT154" s="1"/>
  <c r="AT153"/>
  <c r="AT152"/>
  <c r="AS187" i="45"/>
  <c r="AS97" i="50"/>
  <c r="AS196" i="45" s="1"/>
  <c r="AR156" i="48"/>
  <c r="AT204" i="45"/>
  <c r="AT213"/>
  <c r="AR135"/>
  <c r="AR144"/>
  <c r="AS119"/>
  <c r="AS116" i="48"/>
  <c r="AS128" i="45" s="1"/>
  <c r="AS117"/>
  <c r="AS74" i="48"/>
  <c r="AS126" i="45" s="1"/>
  <c r="AQ212"/>
  <c r="AQ203"/>
  <c r="AR137"/>
  <c r="AR146"/>
  <c r="AU175" i="50"/>
  <c r="AU174"/>
  <c r="AU172"/>
  <c r="AU176" s="1"/>
  <c r="AU173"/>
  <c r="AU94"/>
  <c r="AU93"/>
  <c r="AU92"/>
  <c r="AU95" s="1"/>
  <c r="AU149" i="45"/>
  <c r="AU150"/>
  <c r="AS97" i="44"/>
  <c r="AS16" i="45" s="1"/>
  <c r="AR194"/>
  <c r="AV20" i="51"/>
  <c r="AU20" i="49"/>
  <c r="AU168" i="48"/>
  <c r="AU171" s="1"/>
  <c r="AU128"/>
  <c r="AU131" s="1"/>
  <c r="AU109"/>
  <c r="AU112" s="1"/>
  <c r="AU86"/>
  <c r="AU89" s="1"/>
  <c r="AU91" s="1"/>
  <c r="AU239"/>
  <c r="AU242" s="1"/>
  <c r="AU147"/>
  <c r="AU67"/>
  <c r="AU70" s="1"/>
  <c r="AU168" i="45"/>
  <c r="AU169"/>
  <c r="AW5" i="51"/>
  <c r="AW7"/>
  <c r="AW9"/>
  <c r="AW11"/>
  <c r="AW15"/>
  <c r="AW17"/>
  <c r="AW6"/>
  <c r="AW8"/>
  <c r="AW10"/>
  <c r="AW14"/>
  <c r="AW16"/>
  <c r="AW227" i="50"/>
  <c r="AW201" i="45" s="1"/>
  <c r="AW210" i="50"/>
  <c r="AW200" i="45" s="1"/>
  <c r="AS156" i="50"/>
  <c r="AT207" i="45"/>
  <c r="AT216"/>
  <c r="AT187"/>
  <c r="AT97" i="50"/>
  <c r="AT196" i="45" s="1"/>
  <c r="AR136"/>
  <c r="AR145"/>
  <c r="AR138"/>
  <c r="AR147"/>
  <c r="AR142"/>
  <c r="AR151"/>
  <c r="AR208"/>
  <c r="AR217"/>
  <c r="AP139"/>
  <c r="AP148"/>
  <c r="AR205"/>
  <c r="AR214"/>
  <c r="AR185"/>
  <c r="AS118"/>
  <c r="AS97" i="48"/>
  <c r="AS127" i="45" s="1"/>
  <c r="AV218"/>
  <c r="AV219"/>
  <c r="AV209"/>
  <c r="AV210"/>
  <c r="AT155"/>
  <c r="AT164" s="1"/>
  <c r="AT224"/>
  <c r="AT233" s="1"/>
  <c r="AT92" i="48"/>
  <c r="AT95" s="1"/>
  <c r="AT94"/>
  <c r="AT93"/>
  <c r="AT157" i="45"/>
  <c r="AT166" s="1"/>
  <c r="AT226"/>
  <c r="AT235" s="1"/>
  <c r="AT132" i="48"/>
  <c r="AT133" s="1"/>
  <c r="AT134" s="1"/>
  <c r="AT154" i="45"/>
  <c r="AT163" s="1"/>
  <c r="AT223"/>
  <c r="AT232" s="1"/>
  <c r="AT71" i="48"/>
  <c r="AT72" s="1"/>
  <c r="AT73" s="1"/>
  <c r="AT161" i="45"/>
  <c r="AT170" s="1"/>
  <c r="AT230"/>
  <c r="AT239" s="1"/>
  <c r="AT243" i="48"/>
  <c r="AT244" s="1"/>
  <c r="AT245" s="1"/>
  <c r="AT178" i="50"/>
  <c r="AT211" i="45"/>
  <c r="AT220"/>
  <c r="AT206"/>
  <c r="AT215"/>
  <c r="AS175" i="48"/>
  <c r="AS172"/>
  <c r="AS176" s="1"/>
  <c r="AS173"/>
  <c r="AS174"/>
  <c r="AS124" i="45"/>
  <c r="AS246" i="48"/>
  <c r="AS133" i="45" s="1"/>
  <c r="AU189"/>
  <c r="AU135" i="50"/>
  <c r="AU198" i="45" s="1"/>
  <c r="AU74" i="50"/>
  <c r="AU195" i="45" s="1"/>
  <c r="AU186"/>
  <c r="AU188"/>
  <c r="AU116" i="50"/>
  <c r="AU197" i="45" s="1"/>
  <c r="AU193"/>
  <c r="AU246" i="50"/>
  <c r="AU202" i="45" s="1"/>
  <c r="AU140"/>
  <c r="AU141"/>
  <c r="AP116"/>
  <c r="AX36" i="40"/>
  <c r="AW38"/>
  <c r="AW49"/>
  <c r="AW20"/>
  <c r="AV22"/>
  <c r="AV33"/>
  <c r="AT155" i="44"/>
  <c r="AT96"/>
  <c r="AR178"/>
  <c r="AR14" i="45" s="1"/>
  <c r="AV168" i="44"/>
  <c r="AV171" s="1"/>
  <c r="AV239"/>
  <c r="AV242" s="1"/>
  <c r="AV109"/>
  <c r="AV112" s="1"/>
  <c r="AV67"/>
  <c r="AV70" s="1"/>
  <c r="AV147"/>
  <c r="AV128"/>
  <c r="AV131" s="1"/>
  <c r="AV86"/>
  <c r="AV89" s="1"/>
  <c r="AV91" s="1"/>
  <c r="AQ37" i="45"/>
  <c r="AQ28"/>
  <c r="AP32"/>
  <c r="AP23"/>
  <c r="AT175" i="44"/>
  <c r="AT172"/>
  <c r="AT176" s="1"/>
  <c r="AT173"/>
  <c r="AT174"/>
  <c r="AU94"/>
  <c r="AU93"/>
  <c r="AU153"/>
  <c r="AS177"/>
  <c r="AS192" s="1"/>
  <c r="AS8" i="52" s="1"/>
  <c r="AS17" s="1"/>
  <c r="AS33" i="45"/>
  <c r="AS24"/>
  <c r="AS27"/>
  <c r="AS36"/>
  <c r="AU46"/>
  <c r="AU55" s="1"/>
  <c r="AU132" i="44"/>
  <c r="AU45" i="45"/>
  <c r="AU54" s="1"/>
  <c r="AU113" i="44"/>
  <c r="AS40" i="45"/>
  <c r="AS31"/>
  <c r="AV30"/>
  <c r="AV29"/>
  <c r="AV57"/>
  <c r="AV58"/>
  <c r="AX3" i="40"/>
  <c r="AW210" i="44"/>
  <c r="AW20" i="45" s="1"/>
  <c r="AW227" i="44"/>
  <c r="AW21" i="45" s="1"/>
  <c r="AW7" i="41"/>
  <c r="AW14"/>
  <c r="AW8"/>
  <c r="AW16"/>
  <c r="AW5"/>
  <c r="AW5" i="40"/>
  <c r="AW10" i="41"/>
  <c r="AW13"/>
  <c r="AW17"/>
  <c r="AW12"/>
  <c r="AW15"/>
  <c r="AW6"/>
  <c r="AW11"/>
  <c r="AW9"/>
  <c r="AW16" i="40"/>
  <c r="AS26" i="45"/>
  <c r="AS35"/>
  <c r="AU44"/>
  <c r="AU53" s="1"/>
  <c r="AU92" i="44"/>
  <c r="AU95" s="1"/>
  <c r="AU151"/>
  <c r="AU154" s="1"/>
  <c r="AU50" i="45"/>
  <c r="AU59" s="1"/>
  <c r="AU243" i="44"/>
  <c r="AU71"/>
  <c r="AU43" i="45"/>
  <c r="AU52" s="1"/>
  <c r="AT135" i="44"/>
  <c r="AT18" i="45" s="1"/>
  <c r="AT9"/>
  <c r="AV39"/>
  <c r="AV38"/>
  <c r="AS25"/>
  <c r="AS34"/>
  <c r="AT74" i="44"/>
  <c r="AT15" i="45" s="1"/>
  <c r="AT6"/>
  <c r="AT246" i="44"/>
  <c r="AT22" i="45" s="1"/>
  <c r="AT13"/>
  <c r="AT8"/>
  <c r="AT116" i="44"/>
  <c r="AT17" i="45" s="1"/>
  <c r="AZ15" i="40"/>
  <c r="AZ14"/>
  <c r="AU152" i="44" l="1"/>
  <c r="AS21" i="52"/>
  <c r="AU72" i="44"/>
  <c r="AU73" s="1"/>
  <c r="AU4" i="52"/>
  <c r="AU13" s="1"/>
  <c r="AU244" i="44"/>
  <c r="AU245" s="1"/>
  <c r="AU11" i="52"/>
  <c r="AU20" s="1"/>
  <c r="AT7" i="45"/>
  <c r="AT5" i="52"/>
  <c r="AT14" s="1"/>
  <c r="AU114" i="44"/>
  <c r="AU115" s="1"/>
  <c r="AU6" i="52"/>
  <c r="AU15" s="1"/>
  <c r="AU133" i="44"/>
  <c r="AU134" s="1"/>
  <c r="AU7" i="52"/>
  <c r="AU16" s="1"/>
  <c r="AT155" i="50"/>
  <c r="AS155" i="48"/>
  <c r="AT156" i="50"/>
  <c r="AT192"/>
  <c r="AU151"/>
  <c r="AU154" s="1"/>
  <c r="AV150" i="44"/>
  <c r="AV153" s="1"/>
  <c r="AU150" i="48"/>
  <c r="AU190" s="1"/>
  <c r="AU191" s="1"/>
  <c r="AU152" i="50"/>
  <c r="AU153"/>
  <c r="AV150"/>
  <c r="AV190" s="1"/>
  <c r="AV191" s="1"/>
  <c r="AQ193" i="48"/>
  <c r="AQ130" i="45" s="1"/>
  <c r="AQ125" s="1"/>
  <c r="AQ121"/>
  <c r="AT227"/>
  <c r="AT236" s="1"/>
  <c r="AT158"/>
  <c r="AT167" s="1"/>
  <c r="AS193" i="50"/>
  <c r="AS199" i="45" s="1"/>
  <c r="AS194" s="1"/>
  <c r="AS190"/>
  <c r="AS185" s="1"/>
  <c r="AS193" i="44"/>
  <c r="AS19" i="45" s="1"/>
  <c r="AS10"/>
  <c r="AS5" s="1"/>
  <c r="AT156" i="44"/>
  <c r="AR178" i="48"/>
  <c r="AT97" i="44"/>
  <c r="AT16" i="45" s="1"/>
  <c r="AW16" i="49"/>
  <c r="AW5"/>
  <c r="AW7"/>
  <c r="AW11"/>
  <c r="AW6"/>
  <c r="AW14"/>
  <c r="AW17"/>
  <c r="AW9"/>
  <c r="AW15"/>
  <c r="AW227" i="48"/>
  <c r="AW132" i="45" s="1"/>
  <c r="AW210" i="48"/>
  <c r="AW131" i="45" s="1"/>
  <c r="AX6" i="51"/>
  <c r="AX8"/>
  <c r="AX10"/>
  <c r="AX14"/>
  <c r="AX16"/>
  <c r="AX5"/>
  <c r="AX7"/>
  <c r="AX9"/>
  <c r="AX11"/>
  <c r="AX15"/>
  <c r="AX17"/>
  <c r="AX210" i="50"/>
  <c r="AX200" i="45" s="1"/>
  <c r="AX227" i="50"/>
  <c r="AX201" i="45" s="1"/>
  <c r="AU204"/>
  <c r="AU213"/>
  <c r="AT124"/>
  <c r="AT246" i="48"/>
  <c r="AT133" i="45" s="1"/>
  <c r="AT120"/>
  <c r="AT135" i="48"/>
  <c r="AT129" i="45" s="1"/>
  <c r="AR212"/>
  <c r="AR203"/>
  <c r="AT205"/>
  <c r="AT214"/>
  <c r="AW219"/>
  <c r="AW218"/>
  <c r="AU155"/>
  <c r="AU164" s="1"/>
  <c r="AU224"/>
  <c r="AU233" s="1"/>
  <c r="AU92" i="48"/>
  <c r="AU95" s="1"/>
  <c r="AU94"/>
  <c r="AU93"/>
  <c r="AU157" i="45"/>
  <c r="AU166" s="1"/>
  <c r="AU226"/>
  <c r="AU235" s="1"/>
  <c r="AU132" i="48"/>
  <c r="AU133" s="1"/>
  <c r="AU134" s="1"/>
  <c r="AS135" i="45"/>
  <c r="AS144"/>
  <c r="AS137"/>
  <c r="AS146"/>
  <c r="AS205"/>
  <c r="AS214"/>
  <c r="AT174" i="48"/>
  <c r="AT175"/>
  <c r="AT173"/>
  <c r="AT172"/>
  <c r="AT176" s="1"/>
  <c r="AV74" i="50"/>
  <c r="AV195" i="45" s="1"/>
  <c r="AV186"/>
  <c r="AV188"/>
  <c r="AV116" i="50"/>
  <c r="AV197" i="45" s="1"/>
  <c r="AV193"/>
  <c r="AV246" i="50"/>
  <c r="AV202" i="45" s="1"/>
  <c r="AV175" i="50"/>
  <c r="AV173"/>
  <c r="AV172"/>
  <c r="AV176" s="1"/>
  <c r="AV174"/>
  <c r="AV140" i="45"/>
  <c r="AV141"/>
  <c r="AS177" i="48"/>
  <c r="AU96" i="50"/>
  <c r="AU177"/>
  <c r="AV20" i="49"/>
  <c r="AV239" i="48"/>
  <c r="AV242" s="1"/>
  <c r="AV147"/>
  <c r="AV67"/>
  <c r="AV70" s="1"/>
  <c r="AV168"/>
  <c r="AV171" s="1"/>
  <c r="AV128"/>
  <c r="AV131" s="1"/>
  <c r="AV109"/>
  <c r="AV112" s="1"/>
  <c r="AV86"/>
  <c r="AV89" s="1"/>
  <c r="AV91" s="1"/>
  <c r="AV169" i="45"/>
  <c r="AV168"/>
  <c r="AW239" i="50"/>
  <c r="AW242" s="1"/>
  <c r="AW243" s="1"/>
  <c r="AW147"/>
  <c r="AW109"/>
  <c r="AW112" s="1"/>
  <c r="AW113" s="1"/>
  <c r="AW114" s="1"/>
  <c r="AW115" s="1"/>
  <c r="AW86"/>
  <c r="AW89" s="1"/>
  <c r="AW91" s="1"/>
  <c r="AW67"/>
  <c r="AW70" s="1"/>
  <c r="AW71" s="1"/>
  <c r="AW72" s="1"/>
  <c r="AW73" s="1"/>
  <c r="AW168"/>
  <c r="AW171" s="1"/>
  <c r="AW128"/>
  <c r="AW131" s="1"/>
  <c r="AW132" s="1"/>
  <c r="AW133" s="1"/>
  <c r="AW134" s="1"/>
  <c r="AW237" i="45"/>
  <c r="AW238"/>
  <c r="AP143"/>
  <c r="AP134"/>
  <c r="AU211"/>
  <c r="AU220"/>
  <c r="AU206"/>
  <c r="AU215"/>
  <c r="AU207"/>
  <c r="AU216"/>
  <c r="AS142"/>
  <c r="AS151"/>
  <c r="AT117"/>
  <c r="AT74" i="48"/>
  <c r="AT126" i="45" s="1"/>
  <c r="AS136"/>
  <c r="AS145"/>
  <c r="AW210"/>
  <c r="AW209"/>
  <c r="AU154"/>
  <c r="AU163" s="1"/>
  <c r="AU223"/>
  <c r="AU232" s="1"/>
  <c r="AU71" i="48"/>
  <c r="AU72" s="1"/>
  <c r="AU73" s="1"/>
  <c r="AU161" i="45"/>
  <c r="AU170" s="1"/>
  <c r="AU230"/>
  <c r="AU239" s="1"/>
  <c r="AU243" i="48"/>
  <c r="AU244" s="1"/>
  <c r="AU245" s="1"/>
  <c r="AU156" i="45"/>
  <c r="AU165" s="1"/>
  <c r="AU225"/>
  <c r="AU234" s="1"/>
  <c r="AU113" i="48"/>
  <c r="AU114" s="1"/>
  <c r="AU115" s="1"/>
  <c r="AT119" i="45"/>
  <c r="AT116" i="48"/>
  <c r="AT128" i="45" s="1"/>
  <c r="AS138"/>
  <c r="AS147"/>
  <c r="AV92" i="50"/>
  <c r="AV95" s="1"/>
  <c r="AV94"/>
  <c r="AV93"/>
  <c r="AV153"/>
  <c r="AV189" i="45"/>
  <c r="AV135" i="50"/>
  <c r="AV198" i="45" s="1"/>
  <c r="AV149"/>
  <c r="AV150"/>
  <c r="AT96" i="48"/>
  <c r="AW20" i="51"/>
  <c r="AT155" i="48"/>
  <c r="AX38" i="40"/>
  <c r="AY36"/>
  <c r="AX49"/>
  <c r="AX20"/>
  <c r="AW22"/>
  <c r="AW33"/>
  <c r="AS178" i="44"/>
  <c r="AW147"/>
  <c r="AW128"/>
  <c r="AW131" s="1"/>
  <c r="AW86"/>
  <c r="AW89" s="1"/>
  <c r="AW91" s="1"/>
  <c r="AW168"/>
  <c r="AW171" s="1"/>
  <c r="AW239"/>
  <c r="AW242" s="1"/>
  <c r="AW109"/>
  <c r="AW112" s="1"/>
  <c r="AW67"/>
  <c r="AW70" s="1"/>
  <c r="AT177"/>
  <c r="AT192" s="1"/>
  <c r="AT8" i="52" s="1"/>
  <c r="AT17" s="1"/>
  <c r="AQ23" i="45"/>
  <c r="AQ32"/>
  <c r="AU155" i="44"/>
  <c r="AU96"/>
  <c r="AU175"/>
  <c r="AU173"/>
  <c r="AU172"/>
  <c r="AU176" s="1"/>
  <c r="AU174"/>
  <c r="AV94"/>
  <c r="AV93"/>
  <c r="AR28" i="45"/>
  <c r="AR37"/>
  <c r="AT35"/>
  <c r="AT26"/>
  <c r="AT40"/>
  <c r="AT31"/>
  <c r="AT33"/>
  <c r="AT24"/>
  <c r="AT36"/>
  <c r="AT27"/>
  <c r="AU246" i="44"/>
  <c r="AU22" i="45" s="1"/>
  <c r="AU13"/>
  <c r="AT34"/>
  <c r="AT25"/>
  <c r="AW38"/>
  <c r="AW39"/>
  <c r="AV113" i="44"/>
  <c r="AV45" i="45"/>
  <c r="AV54" s="1"/>
  <c r="AV151" i="44"/>
  <c r="AV154" s="1"/>
  <c r="AV44" i="45"/>
  <c r="AV53" s="1"/>
  <c r="AV92" i="44"/>
  <c r="AV95" s="1"/>
  <c r="AV43" i="45"/>
  <c r="AV52" s="1"/>
  <c r="AV71" i="44"/>
  <c r="AU116"/>
  <c r="AU17" i="45" s="1"/>
  <c r="AU8"/>
  <c r="AU9"/>
  <c r="AU135" i="44"/>
  <c r="AU18" i="45" s="1"/>
  <c r="AW20" i="41"/>
  <c r="AU6" i="45"/>
  <c r="AU74" i="44"/>
  <c r="AU15" i="45" s="1"/>
  <c r="AW57"/>
  <c r="AW58"/>
  <c r="AW30"/>
  <c r="AW29"/>
  <c r="AY3" i="40"/>
  <c r="AX210" i="44"/>
  <c r="AX20" i="45" s="1"/>
  <c r="AX227" i="44"/>
  <c r="AX21" i="45" s="1"/>
  <c r="AX8" i="41"/>
  <c r="AX15"/>
  <c r="AX9"/>
  <c r="AX16"/>
  <c r="AX17"/>
  <c r="AX5"/>
  <c r="AX14"/>
  <c r="AX13"/>
  <c r="AX11"/>
  <c r="AX20" s="1"/>
  <c r="AX10"/>
  <c r="AX7"/>
  <c r="AX12"/>
  <c r="AX5" i="40"/>
  <c r="AX6" i="41"/>
  <c r="AX16" i="40"/>
  <c r="AV50" i="45"/>
  <c r="AV59" s="1"/>
  <c r="AV243" i="44"/>
  <c r="AV46" i="45"/>
  <c r="AV55" s="1"/>
  <c r="AV132" i="44"/>
  <c r="AV152" l="1"/>
  <c r="AV155" s="1"/>
  <c r="AT21" i="52"/>
  <c r="AV114" i="44"/>
  <c r="AV115" s="1"/>
  <c r="AV116" s="1"/>
  <c r="AV17" i="45" s="1"/>
  <c r="AV6" i="52"/>
  <c r="AV15" s="1"/>
  <c r="AV133" i="44"/>
  <c r="AV134" s="1"/>
  <c r="AV135" s="1"/>
  <c r="AV18" i="45" s="1"/>
  <c r="AV7" i="52"/>
  <c r="AV16" s="1"/>
  <c r="AV244" i="44"/>
  <c r="AV245" s="1"/>
  <c r="AV246" s="1"/>
  <c r="AV22" i="45" s="1"/>
  <c r="AV11" i="52"/>
  <c r="AV20" s="1"/>
  <c r="AU7" i="45"/>
  <c r="AU34" s="1"/>
  <c r="AU5" i="52"/>
  <c r="AU14" s="1"/>
  <c r="AV72" i="44"/>
  <c r="AV73" s="1"/>
  <c r="AV74" s="1"/>
  <c r="AV15" i="45" s="1"/>
  <c r="AV4" i="52"/>
  <c r="AV13" s="1"/>
  <c r="AU153" i="48"/>
  <c r="AU155" i="50"/>
  <c r="AU192" s="1"/>
  <c r="AS156" i="48"/>
  <c r="AS192"/>
  <c r="AS193" s="1"/>
  <c r="AS130" i="45" s="1"/>
  <c r="AS14"/>
  <c r="AV152" i="50"/>
  <c r="AV155" s="1"/>
  <c r="AV151"/>
  <c r="AV154" s="1"/>
  <c r="AU152" i="48"/>
  <c r="AU155" s="1"/>
  <c r="AU151"/>
  <c r="AU154" s="1"/>
  <c r="AW150" i="44"/>
  <c r="AW190" s="1"/>
  <c r="AW191" s="1"/>
  <c r="AW47" i="45" s="1"/>
  <c r="AW56" s="1"/>
  <c r="AV150" i="48"/>
  <c r="AV190" s="1"/>
  <c r="AV191" s="1"/>
  <c r="AV190" i="44"/>
  <c r="AV191" s="1"/>
  <c r="AV47" i="45" s="1"/>
  <c r="AV56" s="1"/>
  <c r="AS217"/>
  <c r="AW150" i="50"/>
  <c r="AW190" s="1"/>
  <c r="AW191" s="1"/>
  <c r="AS208" i="45"/>
  <c r="AR193" i="48"/>
  <c r="AR130" i="45" s="1"/>
  <c r="AR125" s="1"/>
  <c r="AR121"/>
  <c r="AU158"/>
  <c r="AU167" s="1"/>
  <c r="AU227"/>
  <c r="AU236" s="1"/>
  <c r="AT193" i="44"/>
  <c r="AT19" i="45" s="1"/>
  <c r="AT10"/>
  <c r="AT5" s="1"/>
  <c r="AT193" i="50"/>
  <c r="AT199" i="45" s="1"/>
  <c r="AT194" s="1"/>
  <c r="AT190"/>
  <c r="AQ116"/>
  <c r="AQ139"/>
  <c r="AQ148"/>
  <c r="AU156" i="44"/>
  <c r="AV177" i="50"/>
  <c r="AW168" i="48"/>
  <c r="AW171" s="1"/>
  <c r="AW128"/>
  <c r="AW131" s="1"/>
  <c r="AW109"/>
  <c r="AW112" s="1"/>
  <c r="AW86"/>
  <c r="AW89" s="1"/>
  <c r="AW91" s="1"/>
  <c r="AW239"/>
  <c r="AW242" s="1"/>
  <c r="AW147"/>
  <c r="AW67"/>
  <c r="AW70" s="1"/>
  <c r="AW168" i="45"/>
  <c r="AW169"/>
  <c r="AY5" i="51"/>
  <c r="AY7"/>
  <c r="AY9"/>
  <c r="AY11"/>
  <c r="AY15"/>
  <c r="AY17"/>
  <c r="AY6"/>
  <c r="AY8"/>
  <c r="AY10"/>
  <c r="AY14"/>
  <c r="AY16"/>
  <c r="AY227" i="50"/>
  <c r="AY201" i="45" s="1"/>
  <c r="AY210" i="50"/>
  <c r="AY200" i="45" s="1"/>
  <c r="AT156" i="48"/>
  <c r="AU175"/>
  <c r="AU174"/>
  <c r="AU173"/>
  <c r="AU172"/>
  <c r="AU176" s="1"/>
  <c r="AU124" i="45"/>
  <c r="AU246" i="48"/>
  <c r="AU133" i="45" s="1"/>
  <c r="AT135"/>
  <c r="AT144"/>
  <c r="AW175" i="50"/>
  <c r="AW172"/>
  <c r="AW176" s="1"/>
  <c r="AW174"/>
  <c r="AW173"/>
  <c r="AW93"/>
  <c r="AW92"/>
  <c r="AW95" s="1"/>
  <c r="AW94"/>
  <c r="AV155" i="45"/>
  <c r="AV164" s="1"/>
  <c r="AV224"/>
  <c r="AV233" s="1"/>
  <c r="AV94" i="48"/>
  <c r="AV93"/>
  <c r="AV92"/>
  <c r="AV95" s="1"/>
  <c r="AV157" i="45"/>
  <c r="AV166" s="1"/>
  <c r="AV226"/>
  <c r="AV235" s="1"/>
  <c r="AV132" i="48"/>
  <c r="AV133" s="1"/>
  <c r="AV134" s="1"/>
  <c r="AV154" i="45"/>
  <c r="AV163" s="1"/>
  <c r="AV223"/>
  <c r="AV232" s="1"/>
  <c r="AV71" i="48"/>
  <c r="AV72" s="1"/>
  <c r="AV73" s="1"/>
  <c r="AV161" i="45"/>
  <c r="AV170" s="1"/>
  <c r="AV230"/>
  <c r="AV239" s="1"/>
  <c r="AV243" i="48"/>
  <c r="AV244" s="1"/>
  <c r="AV245" s="1"/>
  <c r="AU187" i="45"/>
  <c r="AU97" i="50"/>
  <c r="AU196" i="45" s="1"/>
  <c r="AS178" i="48"/>
  <c r="AV204" i="45"/>
  <c r="AV213"/>
  <c r="AS212"/>
  <c r="AS203"/>
  <c r="AU120"/>
  <c r="AU135" i="48"/>
  <c r="AU129" i="45" s="1"/>
  <c r="AT177" i="48"/>
  <c r="AT192" s="1"/>
  <c r="AX20" i="51"/>
  <c r="AX17" i="49"/>
  <c r="AX6"/>
  <c r="AX9"/>
  <c r="AX16"/>
  <c r="AX7"/>
  <c r="AX15"/>
  <c r="AX5"/>
  <c r="AX11"/>
  <c r="AX14"/>
  <c r="AX227" i="48"/>
  <c r="AX132" i="45" s="1"/>
  <c r="AX210" i="48"/>
  <c r="AX131" i="45" s="1"/>
  <c r="AX168" i="50"/>
  <c r="AX171" s="1"/>
  <c r="AX128"/>
  <c r="AX131" s="1"/>
  <c r="AX132" s="1"/>
  <c r="AX133" s="1"/>
  <c r="AX134" s="1"/>
  <c r="AX239"/>
  <c r="AX242" s="1"/>
  <c r="AX243" s="1"/>
  <c r="AX244" s="1"/>
  <c r="AX245" s="1"/>
  <c r="AX147"/>
  <c r="AX109"/>
  <c r="AX112" s="1"/>
  <c r="AX113" s="1"/>
  <c r="AX114" s="1"/>
  <c r="AX115" s="1"/>
  <c r="AX86"/>
  <c r="AX89" s="1"/>
  <c r="AX91" s="1"/>
  <c r="AX67"/>
  <c r="AX70" s="1"/>
  <c r="AX71" s="1"/>
  <c r="AX72" s="1"/>
  <c r="AX73" s="1"/>
  <c r="AX237" i="45"/>
  <c r="AX238"/>
  <c r="AT118"/>
  <c r="AT97" i="48"/>
  <c r="AT127" i="45" s="1"/>
  <c r="AV207"/>
  <c r="AV216"/>
  <c r="AT137"/>
  <c r="AT146"/>
  <c r="AU119"/>
  <c r="AU116" i="48"/>
  <c r="AU128" i="45" s="1"/>
  <c r="AU117"/>
  <c r="AU74" i="48"/>
  <c r="AU126" i="45" s="1"/>
  <c r="AW189"/>
  <c r="AW135" i="50"/>
  <c r="AW198" i="45" s="1"/>
  <c r="AW74" i="50"/>
  <c r="AW195" i="45" s="1"/>
  <c r="AW186"/>
  <c r="AW188"/>
  <c r="AW116" i="50"/>
  <c r="AW197" i="45" s="1"/>
  <c r="AW244" i="50"/>
  <c r="AW245" s="1"/>
  <c r="AV156" i="45"/>
  <c r="AV165" s="1"/>
  <c r="AV225"/>
  <c r="AV234" s="1"/>
  <c r="AV113" i="48"/>
  <c r="AV114" s="1"/>
  <c r="AV115" s="1"/>
  <c r="AV152"/>
  <c r="AV151"/>
  <c r="AV154" s="1"/>
  <c r="AV153"/>
  <c r="AU178" i="50"/>
  <c r="AU156"/>
  <c r="AV178"/>
  <c r="AV211" i="45"/>
  <c r="AV220"/>
  <c r="AV206"/>
  <c r="AV215"/>
  <c r="AT138"/>
  <c r="AT147"/>
  <c r="AT142"/>
  <c r="AT151"/>
  <c r="AX218"/>
  <c r="AX219"/>
  <c r="AX209"/>
  <c r="AX210"/>
  <c r="AW141"/>
  <c r="AW140"/>
  <c r="AW150"/>
  <c r="AW149"/>
  <c r="AV96" i="50"/>
  <c r="AU96" i="48"/>
  <c r="AW20" i="49"/>
  <c r="AY38" i="40"/>
  <c r="AZ36"/>
  <c r="AY49"/>
  <c r="AY20"/>
  <c r="AX22"/>
  <c r="AX33"/>
  <c r="AU97" i="44"/>
  <c r="AU16" i="45" s="1"/>
  <c r="AT178" i="44"/>
  <c r="AX168"/>
  <c r="AX171" s="1"/>
  <c r="AX239"/>
  <c r="AX242" s="1"/>
  <c r="AX109"/>
  <c r="AX112" s="1"/>
  <c r="AX67"/>
  <c r="AX70" s="1"/>
  <c r="AX147"/>
  <c r="AX128"/>
  <c r="AX131" s="1"/>
  <c r="AX86"/>
  <c r="AX89" s="1"/>
  <c r="AX91" s="1"/>
  <c r="AW94"/>
  <c r="AW93"/>
  <c r="AW153"/>
  <c r="AS28" i="45"/>
  <c r="AS37"/>
  <c r="AV96" i="44"/>
  <c r="AR23" i="45"/>
  <c r="AR32"/>
  <c r="AV175" i="44"/>
  <c r="AV173"/>
  <c r="AV172"/>
  <c r="AV176" s="1"/>
  <c r="AV174"/>
  <c r="AU177"/>
  <c r="AU192" s="1"/>
  <c r="AU8" i="52" s="1"/>
  <c r="AU17" s="1"/>
  <c r="AU21" s="1"/>
  <c r="AV13" i="45"/>
  <c r="AX58"/>
  <c r="AX57"/>
  <c r="AX30"/>
  <c r="AX29"/>
  <c r="AW46"/>
  <c r="AW55" s="1"/>
  <c r="AW132" i="44"/>
  <c r="AW92"/>
  <c r="AW95" s="1"/>
  <c r="AW44" i="45"/>
  <c r="AW53" s="1"/>
  <c r="AX38"/>
  <c r="AX39"/>
  <c r="AZ3" i="40"/>
  <c r="AY210" i="44"/>
  <c r="AY20" i="45" s="1"/>
  <c r="AY227" i="44"/>
  <c r="AY21" i="45" s="1"/>
  <c r="AY13" i="41"/>
  <c r="AY7"/>
  <c r="AY9"/>
  <c r="AY14"/>
  <c r="AY17"/>
  <c r="AY5" i="40"/>
  <c r="AY8" i="41"/>
  <c r="AY11"/>
  <c r="AY20" s="1"/>
  <c r="AY12"/>
  <c r="AY16"/>
  <c r="AY10"/>
  <c r="AY15"/>
  <c r="AY6"/>
  <c r="AY5"/>
  <c r="AY16" i="40"/>
  <c r="AW113" i="44"/>
  <c r="AW45" i="45"/>
  <c r="AW54" s="1"/>
  <c r="AW43"/>
  <c r="AW52" s="1"/>
  <c r="AW71" i="44"/>
  <c r="AW151"/>
  <c r="AW154" s="1"/>
  <c r="AU24" i="45"/>
  <c r="AU33"/>
  <c r="AU35"/>
  <c r="AU26"/>
  <c r="AV6"/>
  <c r="AU40"/>
  <c r="AU31"/>
  <c r="AV9"/>
  <c r="AW50"/>
  <c r="AW59" s="1"/>
  <c r="AW243" i="44"/>
  <c r="AU36" i="45"/>
  <c r="AU27"/>
  <c r="AV8"/>
  <c r="AU25"/>
  <c r="AW152" i="44" l="1"/>
  <c r="AV97"/>
  <c r="AV16" i="45" s="1"/>
  <c r="AV5" i="52"/>
  <c r="AV14" s="1"/>
  <c r="AW72" i="44"/>
  <c r="AW73" s="1"/>
  <c r="AW4" i="52"/>
  <c r="AW13" s="1"/>
  <c r="AW133" i="44"/>
  <c r="AW134" s="1"/>
  <c r="AW7" i="52"/>
  <c r="AW16" s="1"/>
  <c r="AW244" i="44"/>
  <c r="AW245" s="1"/>
  <c r="AW11" i="52"/>
  <c r="AW20" s="1"/>
  <c r="AW114" i="44"/>
  <c r="AW115" s="1"/>
  <c r="AW6" i="52"/>
  <c r="AW15" s="1"/>
  <c r="AV192" i="50"/>
  <c r="AW152"/>
  <c r="AS121" i="45"/>
  <c r="AX150" i="44"/>
  <c r="AX150" i="50"/>
  <c r="AX190" s="1"/>
  <c r="AX191" s="1"/>
  <c r="AW153"/>
  <c r="AW151"/>
  <c r="AW154" s="1"/>
  <c r="AW150" i="48"/>
  <c r="AW190" s="1"/>
  <c r="AW191" s="1"/>
  <c r="AS125" i="45"/>
  <c r="AV190"/>
  <c r="AT14"/>
  <c r="AV193" i="50"/>
  <c r="AV199" i="45" s="1"/>
  <c r="AU193" i="50"/>
  <c r="AU199" i="45" s="1"/>
  <c r="AU194" s="1"/>
  <c r="AU190"/>
  <c r="AU185" s="1"/>
  <c r="AT217"/>
  <c r="AT185"/>
  <c r="AT208"/>
  <c r="AU193" i="44"/>
  <c r="AU19" i="45" s="1"/>
  <c r="AU10"/>
  <c r="AT193" i="48"/>
  <c r="AT130" i="45" s="1"/>
  <c r="AT121"/>
  <c r="AT116" s="1"/>
  <c r="AV227"/>
  <c r="AV236" s="1"/>
  <c r="AV158"/>
  <c r="AV167" s="1"/>
  <c r="AQ143"/>
  <c r="AQ134"/>
  <c r="AR148"/>
  <c r="AR116"/>
  <c r="AR139"/>
  <c r="AV156" i="44"/>
  <c r="AV155" i="48"/>
  <c r="AW96" i="50"/>
  <c r="AX239" i="48"/>
  <c r="AX242" s="1"/>
  <c r="AX147"/>
  <c r="AX67"/>
  <c r="AX70" s="1"/>
  <c r="AX168"/>
  <c r="AX171" s="1"/>
  <c r="AX128"/>
  <c r="AX131" s="1"/>
  <c r="AX109"/>
  <c r="AX112" s="1"/>
  <c r="AX86"/>
  <c r="AX89" s="1"/>
  <c r="AX91" s="1"/>
  <c r="AX168" i="45"/>
  <c r="AX169"/>
  <c r="AY239" i="50"/>
  <c r="AY242" s="1"/>
  <c r="AY243" s="1"/>
  <c r="AY244" s="1"/>
  <c r="AY245" s="1"/>
  <c r="AY147"/>
  <c r="AY109"/>
  <c r="AY112" s="1"/>
  <c r="AY113" s="1"/>
  <c r="AY114" s="1"/>
  <c r="AY115" s="1"/>
  <c r="AY86"/>
  <c r="AY89" s="1"/>
  <c r="AY91" s="1"/>
  <c r="AY67"/>
  <c r="AY70" s="1"/>
  <c r="AY71" s="1"/>
  <c r="AY72" s="1"/>
  <c r="AY73" s="1"/>
  <c r="AY168"/>
  <c r="AY171" s="1"/>
  <c r="AY128"/>
  <c r="AY131" s="1"/>
  <c r="AY132" s="1"/>
  <c r="AY133" s="1"/>
  <c r="AY134" s="1"/>
  <c r="AY238" i="45"/>
  <c r="AY237"/>
  <c r="AU118"/>
  <c r="AU97" i="48"/>
  <c r="AU127" i="45" s="1"/>
  <c r="AV119"/>
  <c r="AV116" i="48"/>
  <c r="AV128" i="45" s="1"/>
  <c r="AW206"/>
  <c r="AW215"/>
  <c r="AW207"/>
  <c r="AW216"/>
  <c r="AU135"/>
  <c r="AU144"/>
  <c r="AU137"/>
  <c r="AU146"/>
  <c r="AT136"/>
  <c r="AT145"/>
  <c r="AX93" i="50"/>
  <c r="AX92"/>
  <c r="AX94"/>
  <c r="AX152"/>
  <c r="AX151"/>
  <c r="AX154" s="1"/>
  <c r="AX153"/>
  <c r="AX189" i="45"/>
  <c r="AX135" i="50"/>
  <c r="AX198" i="45" s="1"/>
  <c r="AT178" i="48"/>
  <c r="AS139" i="45"/>
  <c r="AS148"/>
  <c r="AS116"/>
  <c r="AU205"/>
  <c r="AU214"/>
  <c r="AV117"/>
  <c r="AV74" i="48"/>
  <c r="AV126" i="45" s="1"/>
  <c r="AY209"/>
  <c r="AY210"/>
  <c r="AW154"/>
  <c r="AW163" s="1"/>
  <c r="AW223"/>
  <c r="AW232" s="1"/>
  <c r="AW71" i="48"/>
  <c r="AW72" s="1"/>
  <c r="AW73" s="1"/>
  <c r="AW161" i="45"/>
  <c r="AW170" s="1"/>
  <c r="AW230"/>
  <c r="AW239" s="1"/>
  <c r="AW243" i="48"/>
  <c r="AW244" s="1"/>
  <c r="AW245" s="1"/>
  <c r="AW156" i="45"/>
  <c r="AW165" s="1"/>
  <c r="AW225"/>
  <c r="AW234" s="1"/>
  <c r="AW113" i="48"/>
  <c r="AW114" s="1"/>
  <c r="AW115" s="1"/>
  <c r="AX20" i="49"/>
  <c r="AV96" i="48"/>
  <c r="AU177"/>
  <c r="AU192" s="1"/>
  <c r="AY20" i="51"/>
  <c r="AY16" i="49"/>
  <c r="AY17"/>
  <c r="AY5"/>
  <c r="AY7"/>
  <c r="AY11"/>
  <c r="AY9"/>
  <c r="AY14"/>
  <c r="AY6"/>
  <c r="AY15"/>
  <c r="AY227" i="48"/>
  <c r="AY132" i="45" s="1"/>
  <c r="AY210" i="48"/>
  <c r="AY131" i="45" s="1"/>
  <c r="AZ6" i="51"/>
  <c r="AZ8"/>
  <c r="AZ10"/>
  <c r="AZ14"/>
  <c r="AZ16"/>
  <c r="AZ5"/>
  <c r="AZ7"/>
  <c r="AZ9"/>
  <c r="AZ11"/>
  <c r="AZ15"/>
  <c r="AZ17"/>
  <c r="AZ210" i="50"/>
  <c r="AZ200" i="45" s="1"/>
  <c r="AZ227" i="50"/>
  <c r="AZ201" i="45" s="1"/>
  <c r="AV187"/>
  <c r="AV97" i="50"/>
  <c r="AV196" i="45" s="1"/>
  <c r="AU208"/>
  <c r="AV175" i="48"/>
  <c r="AV172"/>
  <c r="AV176" s="1"/>
  <c r="AV174"/>
  <c r="AV173"/>
  <c r="AW193" i="45"/>
  <c r="AW246" i="50"/>
  <c r="AW202" i="45" s="1"/>
  <c r="AW204"/>
  <c r="AW213"/>
  <c r="AX74" i="50"/>
  <c r="AX195" i="45" s="1"/>
  <c r="AX186"/>
  <c r="AX188"/>
  <c r="AX116" i="50"/>
  <c r="AX197" i="45" s="1"/>
  <c r="AX193"/>
  <c r="AX246" i="50"/>
  <c r="AX202" i="45" s="1"/>
  <c r="AX174" i="50"/>
  <c r="AX175"/>
  <c r="AX172"/>
  <c r="AX176" s="1"/>
  <c r="AX173"/>
  <c r="AX141" i="45"/>
  <c r="AX140"/>
  <c r="AX150"/>
  <c r="AX149"/>
  <c r="AU156" i="48"/>
  <c r="AV156" i="50"/>
  <c r="AU138" i="45"/>
  <c r="AU147"/>
  <c r="AV124"/>
  <c r="AV246" i="48"/>
  <c r="AV133" i="45" s="1"/>
  <c r="AV120"/>
  <c r="AV135" i="48"/>
  <c r="AV129" i="45" s="1"/>
  <c r="AW187"/>
  <c r="AW97" i="50"/>
  <c r="AW196" i="45" s="1"/>
  <c r="AU142"/>
  <c r="AU151"/>
  <c r="AY218"/>
  <c r="AY219"/>
  <c r="AW151" i="48"/>
  <c r="AW154" s="1"/>
  <c r="AW153"/>
  <c r="AW152"/>
  <c r="AW155" i="45"/>
  <c r="AW164" s="1"/>
  <c r="AW224"/>
  <c r="AW233" s="1"/>
  <c r="AW93" i="48"/>
  <c r="AW92"/>
  <c r="AW95" s="1"/>
  <c r="AW94"/>
  <c r="AW157" i="45"/>
  <c r="AW166" s="1"/>
  <c r="AW226"/>
  <c r="AW235" s="1"/>
  <c r="AW132" i="48"/>
  <c r="AW133" s="1"/>
  <c r="AW134" s="1"/>
  <c r="AW155" i="50"/>
  <c r="AW177"/>
  <c r="AZ38" i="40"/>
  <c r="AZ49"/>
  <c r="AZ20"/>
  <c r="AY22"/>
  <c r="AY33"/>
  <c r="AV7" i="45"/>
  <c r="AV34" s="1"/>
  <c r="AW155" i="44"/>
  <c r="AW96"/>
  <c r="AY147"/>
  <c r="AY128"/>
  <c r="AY131" s="1"/>
  <c r="AY86"/>
  <c r="AY89" s="1"/>
  <c r="AY91" s="1"/>
  <c r="AY168"/>
  <c r="AY171" s="1"/>
  <c r="AY239"/>
  <c r="AY242" s="1"/>
  <c r="AY109"/>
  <c r="AY112" s="1"/>
  <c r="AY67"/>
  <c r="AY70" s="1"/>
  <c r="AW175"/>
  <c r="AW174"/>
  <c r="AW173"/>
  <c r="AW172"/>
  <c r="AW176" s="1"/>
  <c r="AV177"/>
  <c r="AV192" s="1"/>
  <c r="AV8" i="52" s="1"/>
  <c r="AV17" s="1"/>
  <c r="AX93" i="44"/>
  <c r="AX94"/>
  <c r="AX152"/>
  <c r="AX153"/>
  <c r="AU5" i="45"/>
  <c r="AU178" i="44"/>
  <c r="AS23" i="45"/>
  <c r="AS32"/>
  <c r="AT28"/>
  <c r="AT37"/>
  <c r="AV26"/>
  <c r="AV35"/>
  <c r="AV36"/>
  <c r="AV27"/>
  <c r="AV24"/>
  <c r="AV33"/>
  <c r="AW74" i="44"/>
  <c r="AW15" i="45" s="1"/>
  <c r="AW6"/>
  <c r="AW246" i="44"/>
  <c r="AW22" i="45" s="1"/>
  <c r="AW13"/>
  <c r="AW116" i="44"/>
  <c r="AW17" i="45" s="1"/>
  <c r="AW8"/>
  <c r="AY38"/>
  <c r="AY39"/>
  <c r="AY58"/>
  <c r="AY57"/>
  <c r="AY29"/>
  <c r="AY30"/>
  <c r="AZ210" i="44"/>
  <c r="AZ20" i="45" s="1"/>
  <c r="AZ227" i="44"/>
  <c r="AZ21" i="45" s="1"/>
  <c r="AZ5" i="40"/>
  <c r="AZ7" i="41"/>
  <c r="AZ17"/>
  <c r="AZ16"/>
  <c r="AZ9"/>
  <c r="AZ14"/>
  <c r="AZ12"/>
  <c r="AZ10"/>
  <c r="AZ15"/>
  <c r="AZ6"/>
  <c r="AZ13"/>
  <c r="AZ5"/>
  <c r="AZ8"/>
  <c r="AZ11"/>
  <c r="AZ20" s="1"/>
  <c r="AZ16" i="40"/>
  <c r="AX50" i="45"/>
  <c r="AX59" s="1"/>
  <c r="AX243" i="44"/>
  <c r="AX151"/>
  <c r="AX154" s="1"/>
  <c r="AX44" i="45"/>
  <c r="AX53" s="1"/>
  <c r="AX92" i="44"/>
  <c r="AX95" s="1"/>
  <c r="AX43" i="45"/>
  <c r="AX52" s="1"/>
  <c r="AX71" i="44"/>
  <c r="AW9" i="45"/>
  <c r="AW135" i="44"/>
  <c r="AW18" i="45" s="1"/>
  <c r="AX113" i="44"/>
  <c r="AX45" i="45"/>
  <c r="AX54" s="1"/>
  <c r="AX46"/>
  <c r="AX55" s="1"/>
  <c r="AX132" i="44"/>
  <c r="AV40" i="45"/>
  <c r="AV31"/>
  <c r="AV21" i="52" l="1"/>
  <c r="AX114" i="44"/>
  <c r="AX115" s="1"/>
  <c r="AX6" i="52"/>
  <c r="AX15" s="1"/>
  <c r="AX133" i="44"/>
  <c r="AX134" s="1"/>
  <c r="AX7" i="52"/>
  <c r="AX16" s="1"/>
  <c r="AX72" i="44"/>
  <c r="AX73" s="1"/>
  <c r="AX4" i="52"/>
  <c r="AX13" s="1"/>
  <c r="AW97" i="44"/>
  <c r="AW16" i="45" s="1"/>
  <c r="AW5" i="52"/>
  <c r="AW14" s="1"/>
  <c r="AX244" i="44"/>
  <c r="AX245" s="1"/>
  <c r="AX11" i="52"/>
  <c r="AX20" s="1"/>
  <c r="AV156" i="48"/>
  <c r="AW192" i="50"/>
  <c r="AY150" i="44"/>
  <c r="AY190" s="1"/>
  <c r="AY191" s="1"/>
  <c r="AY47" i="45" s="1"/>
  <c r="AY56" s="1"/>
  <c r="AX150" i="48"/>
  <c r="AX190" s="1"/>
  <c r="AX191"/>
  <c r="AX190" i="44"/>
  <c r="AX191" s="1"/>
  <c r="AX47" i="45" s="1"/>
  <c r="AX56" s="1"/>
  <c r="AT125"/>
  <c r="AY150" i="50"/>
  <c r="AY190" s="1"/>
  <c r="AY191" s="1"/>
  <c r="AU217" i="45"/>
  <c r="AV208"/>
  <c r="AV217"/>
  <c r="AW7"/>
  <c r="AU14"/>
  <c r="AV193" i="44"/>
  <c r="AV19" i="45" s="1"/>
  <c r="AV10"/>
  <c r="AV5" s="1"/>
  <c r="AU193" i="48"/>
  <c r="AU130" i="45" s="1"/>
  <c r="AU121"/>
  <c r="AU116" s="1"/>
  <c r="AW158"/>
  <c r="AW167" s="1"/>
  <c r="AW227"/>
  <c r="AW236" s="1"/>
  <c r="AR143"/>
  <c r="AR134"/>
  <c r="AT212"/>
  <c r="AT203"/>
  <c r="AW156" i="44"/>
  <c r="AW96" i="48"/>
  <c r="AW118" i="45" s="1"/>
  <c r="AX155" i="50"/>
  <c r="AZ20" i="51"/>
  <c r="AZ39" i="45"/>
  <c r="AZ38"/>
  <c r="AZ6" i="49"/>
  <c r="AZ9"/>
  <c r="AZ17"/>
  <c r="AZ5"/>
  <c r="AZ11"/>
  <c r="AZ15"/>
  <c r="AZ16"/>
  <c r="AZ7"/>
  <c r="AZ14"/>
  <c r="AZ227" i="48"/>
  <c r="AZ132" i="45" s="1"/>
  <c r="AZ210" i="48"/>
  <c r="AZ131" i="45" s="1"/>
  <c r="AZ168" i="50"/>
  <c r="AZ171" s="1"/>
  <c r="AZ128"/>
  <c r="AZ131" s="1"/>
  <c r="AZ132" s="1"/>
  <c r="AZ133" s="1"/>
  <c r="AZ134" s="1"/>
  <c r="AZ239"/>
  <c r="AZ242" s="1"/>
  <c r="AZ243" s="1"/>
  <c r="AZ244" s="1"/>
  <c r="AZ245" s="1"/>
  <c r="AZ147"/>
  <c r="AZ109"/>
  <c r="AZ112" s="1"/>
  <c r="AZ113" s="1"/>
  <c r="AZ114" s="1"/>
  <c r="AZ115" s="1"/>
  <c r="AZ86"/>
  <c r="AZ89" s="1"/>
  <c r="AZ91" s="1"/>
  <c r="AZ67"/>
  <c r="AZ70" s="1"/>
  <c r="AZ71" s="1"/>
  <c r="AZ72" s="1"/>
  <c r="AZ73" s="1"/>
  <c r="AZ238" i="45"/>
  <c r="AZ237"/>
  <c r="AW178" i="50"/>
  <c r="AW205" i="45"/>
  <c r="AW214"/>
  <c r="AV138"/>
  <c r="AV147"/>
  <c r="AV142"/>
  <c r="AV151"/>
  <c r="AX211"/>
  <c r="AX220"/>
  <c r="AX206"/>
  <c r="AX215"/>
  <c r="AZ219"/>
  <c r="AZ218"/>
  <c r="AZ210"/>
  <c r="AZ209"/>
  <c r="AV118"/>
  <c r="AV97" i="48"/>
  <c r="AV127" i="45" s="1"/>
  <c r="AW119"/>
  <c r="AW116" i="48"/>
  <c r="AW128" i="45" s="1"/>
  <c r="AW117"/>
  <c r="AW74" i="48"/>
  <c r="AW126" i="45" s="1"/>
  <c r="AU212"/>
  <c r="AU203"/>
  <c r="AX95" i="50"/>
  <c r="AX96" s="1"/>
  <c r="AV137" i="45"/>
  <c r="AV146"/>
  <c r="AU136"/>
  <c r="AU145"/>
  <c r="AY175" i="50"/>
  <c r="AY172"/>
  <c r="AY176" s="1"/>
  <c r="AY173"/>
  <c r="AY174"/>
  <c r="AY92"/>
  <c r="AY95" s="1"/>
  <c r="AY94"/>
  <c r="AY93"/>
  <c r="AY152"/>
  <c r="AX155" i="45"/>
  <c r="AX164" s="1"/>
  <c r="AX224"/>
  <c r="AX233" s="1"/>
  <c r="AX93" i="48"/>
  <c r="AX92"/>
  <c r="AX95" s="1"/>
  <c r="AX94"/>
  <c r="AX157" i="45"/>
  <c r="AX166" s="1"/>
  <c r="AX226"/>
  <c r="AX235" s="1"/>
  <c r="AX132" i="48"/>
  <c r="AX133" s="1"/>
  <c r="AX134" s="1"/>
  <c r="AX154" i="45"/>
  <c r="AX163" s="1"/>
  <c r="AX223"/>
  <c r="AX232" s="1"/>
  <c r="AX71" i="48"/>
  <c r="AX161" i="45"/>
  <c r="AX170" s="1"/>
  <c r="AX230"/>
  <c r="AX239" s="1"/>
  <c r="AX243" i="48"/>
  <c r="AX244" s="1"/>
  <c r="AX245" s="1"/>
  <c r="AX177" i="50"/>
  <c r="AV177" i="48"/>
  <c r="AV192" s="1"/>
  <c r="AV194" i="45"/>
  <c r="AZ29"/>
  <c r="AZ30"/>
  <c r="AY168" i="48"/>
  <c r="AY171" s="1"/>
  <c r="AY128"/>
  <c r="AY131" s="1"/>
  <c r="AY109"/>
  <c r="AY112" s="1"/>
  <c r="AY86"/>
  <c r="AY89" s="1"/>
  <c r="AY91" s="1"/>
  <c r="AY239"/>
  <c r="AY242" s="1"/>
  <c r="AY147"/>
  <c r="AY67"/>
  <c r="AY70" s="1"/>
  <c r="AY168" i="45"/>
  <c r="AY169"/>
  <c r="AT143"/>
  <c r="AT134"/>
  <c r="AW156" i="50"/>
  <c r="AW120" i="45"/>
  <c r="AW135" i="48"/>
  <c r="AW129" i="45" s="1"/>
  <c r="AW97" i="48"/>
  <c r="AW127" i="45" s="1"/>
  <c r="AX204"/>
  <c r="AX213"/>
  <c r="AW211"/>
  <c r="AW220"/>
  <c r="AV205"/>
  <c r="AV214"/>
  <c r="AV185"/>
  <c r="AY140"/>
  <c r="AY141"/>
  <c r="AY149"/>
  <c r="AY150"/>
  <c r="AU178" i="48"/>
  <c r="AW175"/>
  <c r="AW174"/>
  <c r="AW172"/>
  <c r="AW176" s="1"/>
  <c r="AW173"/>
  <c r="AW124" i="45"/>
  <c r="AW246" i="48"/>
  <c r="AW133" i="45" s="1"/>
  <c r="AV135"/>
  <c r="AV144"/>
  <c r="AS143"/>
  <c r="AS134"/>
  <c r="AT139"/>
  <c r="AT148"/>
  <c r="AX207"/>
  <c r="AX216"/>
  <c r="AY189"/>
  <c r="AY135" i="50"/>
  <c r="AY198" i="45" s="1"/>
  <c r="AY74" i="50"/>
  <c r="AY195" i="45" s="1"/>
  <c r="AY186"/>
  <c r="AY188"/>
  <c r="AY116" i="50"/>
  <c r="AY197" i="45" s="1"/>
  <c r="AY193"/>
  <c r="AY246" i="50"/>
  <c r="AY202" i="45" s="1"/>
  <c r="AX156"/>
  <c r="AX165" s="1"/>
  <c r="AX225"/>
  <c r="AX234" s="1"/>
  <c r="AX113" i="48"/>
  <c r="AX114" s="1"/>
  <c r="AX115" s="1"/>
  <c r="AX153"/>
  <c r="AX152"/>
  <c r="AX151"/>
  <c r="AX154" s="1"/>
  <c r="AW155"/>
  <c r="AY20" i="49"/>
  <c r="AV25" i="45"/>
  <c r="AZ22" i="40"/>
  <c r="AZ33"/>
  <c r="AX96" i="44"/>
  <c r="AX155"/>
  <c r="AV178"/>
  <c r="AW177"/>
  <c r="AW192" s="1"/>
  <c r="AW8" i="52" s="1"/>
  <c r="AW17" s="1"/>
  <c r="AY93" i="44"/>
  <c r="AY94"/>
  <c r="AY153"/>
  <c r="AY152"/>
  <c r="AZ168"/>
  <c r="AZ171" s="1"/>
  <c r="AZ239"/>
  <c r="AZ242" s="1"/>
  <c r="AZ109"/>
  <c r="AZ112" s="1"/>
  <c r="AZ67"/>
  <c r="AZ70" s="1"/>
  <c r="AZ147"/>
  <c r="AZ128"/>
  <c r="AZ131" s="1"/>
  <c r="AZ86"/>
  <c r="AZ89" s="1"/>
  <c r="AZ91" s="1"/>
  <c r="AT23" i="45"/>
  <c r="AT32"/>
  <c r="AU28"/>
  <c r="AU37"/>
  <c r="AX175" i="44"/>
  <c r="AX173"/>
  <c r="AX172"/>
  <c r="AX176" s="1"/>
  <c r="AX174"/>
  <c r="AX8" i="45"/>
  <c r="AX116" i="44"/>
  <c r="AX17" i="45" s="1"/>
  <c r="AW36"/>
  <c r="AW27"/>
  <c r="AX13"/>
  <c r="AX246" i="44"/>
  <c r="AX22" i="45" s="1"/>
  <c r="AY44"/>
  <c r="AY53" s="1"/>
  <c r="AY92" i="44"/>
  <c r="AY95" s="1"/>
  <c r="AY46" i="45"/>
  <c r="AY55" s="1"/>
  <c r="AY132" i="44"/>
  <c r="AX135"/>
  <c r="AX18" i="45" s="1"/>
  <c r="AX9"/>
  <c r="AW25"/>
  <c r="AW34"/>
  <c r="AY151" i="44"/>
  <c r="AY154" s="1"/>
  <c r="AY71"/>
  <c r="AY43" i="45"/>
  <c r="AY52" s="1"/>
  <c r="AY113" i="44"/>
  <c r="AY45" i="45"/>
  <c r="AY54" s="1"/>
  <c r="AW35"/>
  <c r="AW26"/>
  <c r="AW40"/>
  <c r="AW31"/>
  <c r="AW24"/>
  <c r="AW33"/>
  <c r="AX74" i="44"/>
  <c r="AX15" i="45" s="1"/>
  <c r="AX6"/>
  <c r="AZ58"/>
  <c r="AZ57"/>
  <c r="AY50"/>
  <c r="AY59" s="1"/>
  <c r="AY243" i="44"/>
  <c r="AW21" i="52" l="1"/>
  <c r="AY244" i="44"/>
  <c r="AY245" s="1"/>
  <c r="AY246" s="1"/>
  <c r="AY22" i="45" s="1"/>
  <c r="AY11" i="52"/>
  <c r="AY20" s="1"/>
  <c r="AY114" i="44"/>
  <c r="AY115" s="1"/>
  <c r="AY6" i="52"/>
  <c r="AY15" s="1"/>
  <c r="AY72" i="44"/>
  <c r="AY73" s="1"/>
  <c r="AY4" i="52"/>
  <c r="AY13" s="1"/>
  <c r="AY133" i="44"/>
  <c r="AY134" s="1"/>
  <c r="AY7" i="52"/>
  <c r="AY16" s="1"/>
  <c r="AX97" i="44"/>
  <c r="AX16" i="45" s="1"/>
  <c r="AX5" i="52"/>
  <c r="AX14" s="1"/>
  <c r="AX156" i="50"/>
  <c r="AX192"/>
  <c r="AV14" i="45"/>
  <c r="AU125"/>
  <c r="AY151" i="50"/>
  <c r="AY154" s="1"/>
  <c r="AZ150" i="44"/>
  <c r="AY150" i="48"/>
  <c r="AY190" s="1"/>
  <c r="AY191" s="1"/>
  <c r="AZ150" i="50"/>
  <c r="AZ190" s="1"/>
  <c r="AZ191" s="1"/>
  <c r="AY153"/>
  <c r="AX227" i="45"/>
  <c r="AX236" s="1"/>
  <c r="AX158"/>
  <c r="AX167" s="1"/>
  <c r="AW193" i="44"/>
  <c r="AW19" i="45" s="1"/>
  <c r="AW10"/>
  <c r="AW5" s="1"/>
  <c r="AV193" i="48"/>
  <c r="AV130" i="45" s="1"/>
  <c r="AV121"/>
  <c r="AW193" i="50"/>
  <c r="AW199" i="45" s="1"/>
  <c r="AW190"/>
  <c r="AW208" s="1"/>
  <c r="AW194"/>
  <c r="AX156" i="44"/>
  <c r="AX7" i="45"/>
  <c r="AW177" i="48"/>
  <c r="AW178" s="1"/>
  <c r="AX96"/>
  <c r="AU143" i="45"/>
  <c r="AU134"/>
  <c r="AZ239" i="48"/>
  <c r="AZ242" s="1"/>
  <c r="AZ147"/>
  <c r="AZ67"/>
  <c r="AZ70" s="1"/>
  <c r="AZ168"/>
  <c r="AZ171" s="1"/>
  <c r="AZ128"/>
  <c r="AZ131" s="1"/>
  <c r="AZ109"/>
  <c r="AZ112" s="1"/>
  <c r="AZ86"/>
  <c r="AZ89" s="1"/>
  <c r="AZ91" s="1"/>
  <c r="AZ169" i="45"/>
  <c r="AZ168"/>
  <c r="AW156" i="48"/>
  <c r="AX119" i="45"/>
  <c r="AX116" i="48"/>
  <c r="AX128" i="45" s="1"/>
  <c r="AY211"/>
  <c r="AY220"/>
  <c r="AY206"/>
  <c r="AY215"/>
  <c r="AY207"/>
  <c r="AY216"/>
  <c r="AV212"/>
  <c r="AV203"/>
  <c r="AY154"/>
  <c r="AY163" s="1"/>
  <c r="AY223"/>
  <c r="AY232" s="1"/>
  <c r="AY71" i="48"/>
  <c r="AY72" s="1"/>
  <c r="AY73" s="1"/>
  <c r="AY161" i="45"/>
  <c r="AY170" s="1"/>
  <c r="AY230"/>
  <c r="AY239" s="1"/>
  <c r="AY243" i="48"/>
  <c r="AY244" s="1"/>
  <c r="AY245" s="1"/>
  <c r="AY156" i="45"/>
  <c r="AY165" s="1"/>
  <c r="AY225"/>
  <c r="AY234" s="1"/>
  <c r="AY113" i="48"/>
  <c r="AY114" s="1"/>
  <c r="AY115" s="1"/>
  <c r="AX72"/>
  <c r="AX73" s="1"/>
  <c r="AW135" i="45"/>
  <c r="AW144"/>
  <c r="AW137"/>
  <c r="AW146"/>
  <c r="AV136"/>
  <c r="AV145"/>
  <c r="AZ92" i="50"/>
  <c r="AZ95" s="1"/>
  <c r="AZ94"/>
  <c r="AZ93"/>
  <c r="AZ151"/>
  <c r="AZ154" s="1"/>
  <c r="AZ189" i="45"/>
  <c r="AZ135" i="50"/>
  <c r="AZ198" i="45" s="1"/>
  <c r="AZ150"/>
  <c r="AZ149"/>
  <c r="AY155" i="44"/>
  <c r="AX155" i="48"/>
  <c r="AY96" i="50"/>
  <c r="AX175" i="48"/>
  <c r="AX172"/>
  <c r="AX176" s="1"/>
  <c r="AX174"/>
  <c r="AX173"/>
  <c r="AY204" i="45"/>
  <c r="AY213"/>
  <c r="AW142"/>
  <c r="AW151"/>
  <c r="AU139"/>
  <c r="AU148"/>
  <c r="AW136"/>
  <c r="AW145"/>
  <c r="AW138"/>
  <c r="AW147"/>
  <c r="AY153" i="48"/>
  <c r="AY155" i="45"/>
  <c r="AY164" s="1"/>
  <c r="AY224"/>
  <c r="AY233" s="1"/>
  <c r="AY92" i="48"/>
  <c r="AY95" s="1"/>
  <c r="AY94"/>
  <c r="AY93"/>
  <c r="AY157" i="45"/>
  <c r="AY166" s="1"/>
  <c r="AY226"/>
  <c r="AY235" s="1"/>
  <c r="AY132" i="48"/>
  <c r="AY133" s="1"/>
  <c r="AY134" s="1"/>
  <c r="AV178"/>
  <c r="AX178" i="50"/>
  <c r="AX124" i="45"/>
  <c r="AX246" i="48"/>
  <c r="AX133" i="45" s="1"/>
  <c r="AX120"/>
  <c r="AX135" i="48"/>
  <c r="AX129" i="45" s="1"/>
  <c r="AX118"/>
  <c r="AX97" i="48"/>
  <c r="AX127" i="45" s="1"/>
  <c r="AX187"/>
  <c r="AX97" i="50"/>
  <c r="AX196" i="45" s="1"/>
  <c r="AZ74" i="50"/>
  <c r="AZ195" i="45" s="1"/>
  <c r="AZ186"/>
  <c r="AZ188"/>
  <c r="AZ116" i="50"/>
  <c r="AZ197" i="45" s="1"/>
  <c r="AZ193"/>
  <c r="AZ246" i="50"/>
  <c r="AZ202" i="45" s="1"/>
  <c r="AZ175" i="50"/>
  <c r="AZ172"/>
  <c r="AZ176" s="1"/>
  <c r="AZ174"/>
  <c r="AZ173"/>
  <c r="AZ140" i="45"/>
  <c r="AZ141"/>
  <c r="AY155" i="50"/>
  <c r="AY177"/>
  <c r="AZ20" i="49"/>
  <c r="AY96" i="44"/>
  <c r="AY175"/>
  <c r="AY174"/>
  <c r="AY173"/>
  <c r="AY172"/>
  <c r="AY176" s="1"/>
  <c r="AX177"/>
  <c r="AX192" s="1"/>
  <c r="AX8" i="52" s="1"/>
  <c r="AX17" s="1"/>
  <c r="AZ94" i="44"/>
  <c r="AZ93"/>
  <c r="AZ152"/>
  <c r="AZ153"/>
  <c r="AV28" i="45"/>
  <c r="AV37"/>
  <c r="AU32"/>
  <c r="AU23"/>
  <c r="AW178" i="44"/>
  <c r="AW14" i="45" s="1"/>
  <c r="AZ46"/>
  <c r="AZ55" s="1"/>
  <c r="AZ132" i="44"/>
  <c r="AX36" i="45"/>
  <c r="AX27"/>
  <c r="AY13"/>
  <c r="AZ113" i="44"/>
  <c r="AZ45" i="45"/>
  <c r="AZ54" s="1"/>
  <c r="AZ151" i="44"/>
  <c r="AZ154" s="1"/>
  <c r="AZ92"/>
  <c r="AZ95" s="1"/>
  <c r="AZ44" i="45"/>
  <c r="AZ53" s="1"/>
  <c r="AZ43"/>
  <c r="AZ52" s="1"/>
  <c r="AZ71" i="44"/>
  <c r="AX24" i="45"/>
  <c r="AX33"/>
  <c r="AY116" i="44"/>
  <c r="AY17" i="45" s="1"/>
  <c r="AY8"/>
  <c r="AY6"/>
  <c r="AY74" i="44"/>
  <c r="AY15" i="45" s="1"/>
  <c r="AX40"/>
  <c r="AX31"/>
  <c r="AX34"/>
  <c r="AX25"/>
  <c r="AX26"/>
  <c r="AX35"/>
  <c r="AZ50"/>
  <c r="AZ59" s="1"/>
  <c r="AZ243" i="44"/>
  <c r="AY135"/>
  <c r="AY18" i="45" s="1"/>
  <c r="AY9"/>
  <c r="AX21" i="52" l="1"/>
  <c r="AZ244" i="44"/>
  <c r="AZ245" s="1"/>
  <c r="AZ246" s="1"/>
  <c r="AZ22" i="45" s="1"/>
  <c r="AZ11" i="52"/>
  <c r="AZ20" s="1"/>
  <c r="AZ72" i="44"/>
  <c r="AZ73" s="1"/>
  <c r="AZ74" s="1"/>
  <c r="AZ15" i="45" s="1"/>
  <c r="AZ4" i="52"/>
  <c r="AZ13" s="1"/>
  <c r="AZ114" i="44"/>
  <c r="AZ115" s="1"/>
  <c r="AZ8" i="45" s="1"/>
  <c r="AZ6" i="52"/>
  <c r="AZ15" s="1"/>
  <c r="AZ133" i="44"/>
  <c r="AZ134" s="1"/>
  <c r="AZ135" s="1"/>
  <c r="AZ18" i="45" s="1"/>
  <c r="AZ7" i="52"/>
  <c r="AZ16" s="1"/>
  <c r="AY7" i="45"/>
  <c r="AY25" s="1"/>
  <c r="AY5" i="52"/>
  <c r="AY14" s="1"/>
  <c r="AZ152" i="50"/>
  <c r="AY192"/>
  <c r="AW192" i="48"/>
  <c r="AW185" i="45"/>
  <c r="AW212" s="1"/>
  <c r="AY152" i="48"/>
  <c r="AY151"/>
  <c r="AY154" s="1"/>
  <c r="AZ153" i="50"/>
  <c r="AZ150" i="48"/>
  <c r="AZ190" s="1"/>
  <c r="AZ191" s="1"/>
  <c r="AZ190" i="44"/>
  <c r="AZ191" s="1"/>
  <c r="AZ47" i="45" s="1"/>
  <c r="AZ56" s="1"/>
  <c r="AV125"/>
  <c r="AW217"/>
  <c r="AX193" i="44"/>
  <c r="AX19" i="45" s="1"/>
  <c r="AX10"/>
  <c r="AX5" s="1"/>
  <c r="AX193" i="50"/>
  <c r="AX199" i="45" s="1"/>
  <c r="AX194" s="1"/>
  <c r="AX190"/>
  <c r="AX185" s="1"/>
  <c r="AY158"/>
  <c r="AY167" s="1"/>
  <c r="AY227"/>
  <c r="AY236" s="1"/>
  <c r="AY156" i="44"/>
  <c r="AY97"/>
  <c r="AY16" i="45" s="1"/>
  <c r="AX117"/>
  <c r="AX74" i="48"/>
  <c r="AX126" i="45" s="1"/>
  <c r="AY178" i="50"/>
  <c r="AZ204" i="45"/>
  <c r="AZ213"/>
  <c r="AY120"/>
  <c r="AY135" i="48"/>
  <c r="AY129" i="45" s="1"/>
  <c r="AZ207"/>
  <c r="AZ216"/>
  <c r="AY175" i="48"/>
  <c r="AY173"/>
  <c r="AY172"/>
  <c r="AY176" s="1"/>
  <c r="AY174"/>
  <c r="AY124" i="45"/>
  <c r="AY246" i="48"/>
  <c r="AY133" i="45" s="1"/>
  <c r="AZ155"/>
  <c r="AZ164" s="1"/>
  <c r="AZ224"/>
  <c r="AZ233" s="1"/>
  <c r="AZ93" i="48"/>
  <c r="AZ94"/>
  <c r="AZ92"/>
  <c r="AZ95" s="1"/>
  <c r="AZ157" i="45"/>
  <c r="AZ166" s="1"/>
  <c r="AZ226"/>
  <c r="AZ235" s="1"/>
  <c r="AZ132" i="48"/>
  <c r="AZ133" s="1"/>
  <c r="AZ134" s="1"/>
  <c r="AZ154" i="45"/>
  <c r="AZ163" s="1"/>
  <c r="AZ223"/>
  <c r="AZ232" s="1"/>
  <c r="AZ71" i="48"/>
  <c r="AZ72" s="1"/>
  <c r="AZ73" s="1"/>
  <c r="AZ161" i="45"/>
  <c r="AZ170" s="1"/>
  <c r="AZ230"/>
  <c r="AZ239" s="1"/>
  <c r="AZ243" i="48"/>
  <c r="AZ244" s="1"/>
  <c r="AZ245" s="1"/>
  <c r="AZ177" i="50"/>
  <c r="AZ96"/>
  <c r="AY156"/>
  <c r="AZ211" i="45"/>
  <c r="AZ220"/>
  <c r="AZ206"/>
  <c r="AZ215"/>
  <c r="AX205"/>
  <c r="AX214"/>
  <c r="AX136"/>
  <c r="AX145"/>
  <c r="AX138"/>
  <c r="AX147"/>
  <c r="AX142"/>
  <c r="AX151"/>
  <c r="AV148"/>
  <c r="AV139"/>
  <c r="AV116"/>
  <c r="AW203"/>
  <c r="AY187"/>
  <c r="AY97" i="50"/>
  <c r="AY196" i="45" s="1"/>
  <c r="AX156" i="48"/>
  <c r="AY119" i="45"/>
  <c r="AY116" i="48"/>
  <c r="AY128" i="45" s="1"/>
  <c r="AY117"/>
  <c r="AY74" i="48"/>
  <c r="AY126" i="45" s="1"/>
  <c r="AX137"/>
  <c r="AX146"/>
  <c r="AZ156"/>
  <c r="AZ165" s="1"/>
  <c r="AZ225"/>
  <c r="AZ234" s="1"/>
  <c r="AZ113" i="48"/>
  <c r="AZ114" s="1"/>
  <c r="AZ115" s="1"/>
  <c r="AZ153"/>
  <c r="AY96"/>
  <c r="AX177"/>
  <c r="AX192" s="1"/>
  <c r="AZ155" i="50"/>
  <c r="AV23" i="45"/>
  <c r="AV32"/>
  <c r="AZ174" i="44"/>
  <c r="AZ173"/>
  <c r="AZ172"/>
  <c r="AZ176" s="1"/>
  <c r="AZ175"/>
  <c r="AZ96"/>
  <c r="AZ155"/>
  <c r="AW37" i="45"/>
  <c r="AW28"/>
  <c r="AX178" i="44"/>
  <c r="AX14" i="45" s="1"/>
  <c r="AY177" i="44"/>
  <c r="AY192" s="1"/>
  <c r="AY8" i="52" s="1"/>
  <c r="AY17" s="1"/>
  <c r="AY33" i="45"/>
  <c r="AY24"/>
  <c r="AY36"/>
  <c r="AY27"/>
  <c r="AY35"/>
  <c r="AY26"/>
  <c r="AY40"/>
  <c r="AY31"/>
  <c r="AZ13" l="1"/>
  <c r="AZ116" i="44"/>
  <c r="AZ17" i="45" s="1"/>
  <c r="AY34"/>
  <c r="AZ6"/>
  <c r="AZ24" s="1"/>
  <c r="AZ9"/>
  <c r="AZ36" s="1"/>
  <c r="AY21" i="52"/>
  <c r="AZ97" i="44"/>
  <c r="AZ16" i="45" s="1"/>
  <c r="AZ5" i="52"/>
  <c r="AZ14" s="1"/>
  <c r="AZ152" i="48"/>
  <c r="AY155"/>
  <c r="AY156" s="1"/>
  <c r="AZ192" i="50"/>
  <c r="AZ193" s="1"/>
  <c r="AZ199" i="45" s="1"/>
  <c r="AZ151" i="48"/>
  <c r="AZ154" s="1"/>
  <c r="AX217" i="45"/>
  <c r="AX208"/>
  <c r="AY193" i="44"/>
  <c r="AY19" i="45" s="1"/>
  <c r="AY10"/>
  <c r="AY5" s="1"/>
  <c r="AX193" i="48"/>
  <c r="AX130" i="45" s="1"/>
  <c r="AX121"/>
  <c r="AX116" s="1"/>
  <c r="AW193" i="48"/>
  <c r="AW130" i="45" s="1"/>
  <c r="AW125" s="1"/>
  <c r="AW121"/>
  <c r="AY193" i="50"/>
  <c r="AY199" i="45" s="1"/>
  <c r="AY190"/>
  <c r="AY185" s="1"/>
  <c r="AZ190"/>
  <c r="AZ227"/>
  <c r="AZ236" s="1"/>
  <c r="AZ158"/>
  <c r="AZ167" s="1"/>
  <c r="AZ7"/>
  <c r="AZ25" s="1"/>
  <c r="AY194"/>
  <c r="AZ96" i="48"/>
  <c r="AZ97" s="1"/>
  <c r="AZ127" i="45" s="1"/>
  <c r="AY177" i="48"/>
  <c r="AY178" s="1"/>
  <c r="AZ156" i="50"/>
  <c r="AZ175" i="48"/>
  <c r="AZ174"/>
  <c r="AZ172"/>
  <c r="AZ176" s="1"/>
  <c r="AZ173"/>
  <c r="AZ35" i="45"/>
  <c r="AZ26"/>
  <c r="AZ40"/>
  <c r="AZ31"/>
  <c r="AZ27"/>
  <c r="AZ33"/>
  <c r="AY118"/>
  <c r="AY97" i="48"/>
  <c r="AY127" i="45" s="1"/>
  <c r="AZ119"/>
  <c r="AZ116" i="48"/>
  <c r="AZ128" i="45" s="1"/>
  <c r="AY135"/>
  <c r="AY144"/>
  <c r="AY137"/>
  <c r="AY146"/>
  <c r="AY205"/>
  <c r="AY214"/>
  <c r="AX212"/>
  <c r="AX203"/>
  <c r="AZ124"/>
  <c r="AZ246" i="48"/>
  <c r="AZ133" i="45" s="1"/>
  <c r="AZ120"/>
  <c r="AZ135" i="48"/>
  <c r="AZ129" i="45" s="1"/>
  <c r="AX135"/>
  <c r="AX144"/>
  <c r="AX178" i="48"/>
  <c r="AV143" i="45"/>
  <c r="AV134"/>
  <c r="AZ187"/>
  <c r="AZ97" i="50"/>
  <c r="AZ196" i="45" s="1"/>
  <c r="AZ178" i="50"/>
  <c r="AZ117" i="45"/>
  <c r="AZ74" i="48"/>
  <c r="AZ126" i="45" s="1"/>
  <c r="AY142"/>
  <c r="AY151"/>
  <c r="AY138"/>
  <c r="AY147"/>
  <c r="AZ156" i="44"/>
  <c r="AY178"/>
  <c r="AX37" i="45"/>
  <c r="AX28"/>
  <c r="AW23"/>
  <c r="AW32"/>
  <c r="AZ177" i="44"/>
  <c r="AZ192" s="1"/>
  <c r="AZ8" i="52" s="1"/>
  <c r="AZ17" s="1"/>
  <c r="AZ21" l="1"/>
  <c r="AX125" i="45"/>
  <c r="AY217"/>
  <c r="AZ155" i="48"/>
  <c r="AZ156" s="1"/>
  <c r="AY192"/>
  <c r="AY14" i="45"/>
  <c r="AZ193" i="44"/>
  <c r="AZ19" i="45" s="1"/>
  <c r="AZ10"/>
  <c r="AY208"/>
  <c r="AW148"/>
  <c r="AW139"/>
  <c r="AW116"/>
  <c r="AZ34"/>
  <c r="AZ118"/>
  <c r="AZ145" s="1"/>
  <c r="AX143"/>
  <c r="AX134"/>
  <c r="AZ138"/>
  <c r="AZ147"/>
  <c r="AZ142"/>
  <c r="AZ151"/>
  <c r="AZ135"/>
  <c r="AZ144"/>
  <c r="AZ208"/>
  <c r="AZ217"/>
  <c r="AZ205"/>
  <c r="AZ214"/>
  <c r="AZ185"/>
  <c r="AX148"/>
  <c r="AX139"/>
  <c r="AY212"/>
  <c r="AY203"/>
  <c r="AZ194"/>
  <c r="AZ177" i="48"/>
  <c r="AZ192" s="1"/>
  <c r="AZ137" i="45"/>
  <c r="AZ146"/>
  <c r="AY136"/>
  <c r="AY145"/>
  <c r="AZ178" i="44"/>
  <c r="AY37" i="45"/>
  <c r="AY28"/>
  <c r="AX23"/>
  <c r="AX32"/>
  <c r="AZ14" l="1"/>
  <c r="AZ193" i="48"/>
  <c r="AZ130" i="45" s="1"/>
  <c r="AZ121"/>
  <c r="AW143"/>
  <c r="AW134"/>
  <c r="AY193" i="48"/>
  <c r="AY130" i="45" s="1"/>
  <c r="AY125" s="1"/>
  <c r="AY121"/>
  <c r="AZ136"/>
  <c r="AY148"/>
  <c r="AZ178" i="48"/>
  <c r="AZ125" i="45" s="1"/>
  <c r="AZ28"/>
  <c r="AZ37"/>
  <c r="AZ5"/>
  <c r="AZ212"/>
  <c r="AZ203"/>
  <c r="AY23"/>
  <c r="AY32"/>
  <c r="AY116" l="1"/>
  <c r="AY139"/>
  <c r="AZ23"/>
  <c r="AZ32"/>
  <c r="AZ148"/>
  <c r="AZ139"/>
  <c r="AZ116"/>
  <c r="AY143" l="1"/>
  <c r="AY134"/>
  <c r="AZ143"/>
  <c r="AZ134"/>
</calcChain>
</file>

<file path=xl/sharedStrings.xml><?xml version="1.0" encoding="utf-8"?>
<sst xmlns="http://schemas.openxmlformats.org/spreadsheetml/2006/main" count="1501" uniqueCount="340">
  <si>
    <t>Age</t>
  </si>
  <si>
    <t>Male</t>
  </si>
  <si>
    <t>Female</t>
  </si>
  <si>
    <t>0-4</t>
  </si>
  <si>
    <t>15-19</t>
  </si>
  <si>
    <t>20-24</t>
  </si>
  <si>
    <t>25-29</t>
  </si>
  <si>
    <t>30-34</t>
  </si>
  <si>
    <t>35-39</t>
  </si>
  <si>
    <t>40-44</t>
  </si>
  <si>
    <t>45-49</t>
  </si>
  <si>
    <t>50-54</t>
  </si>
  <si>
    <t>55-59</t>
  </si>
  <si>
    <t>60-64</t>
  </si>
  <si>
    <t>65-69</t>
  </si>
  <si>
    <t>70-74</t>
  </si>
  <si>
    <t>75-79</t>
  </si>
  <si>
    <t>80-84</t>
  </si>
  <si>
    <t>85-89</t>
  </si>
  <si>
    <t>90-94</t>
  </si>
  <si>
    <t>95-99</t>
  </si>
  <si>
    <t>100+</t>
  </si>
  <si>
    <t>male</t>
  </si>
  <si>
    <t>female</t>
  </si>
  <si>
    <t>total</t>
  </si>
  <si>
    <t>AGE</t>
  </si>
  <si>
    <t>10-14</t>
  </si>
  <si>
    <t>Total</t>
  </si>
  <si>
    <t>05-09'</t>
  </si>
  <si>
    <t>Total pop</t>
  </si>
  <si>
    <t>5-9</t>
  </si>
  <si>
    <t>male%</t>
  </si>
  <si>
    <t>female%</t>
  </si>
  <si>
    <t>total%</t>
  </si>
  <si>
    <t>Population Pyramids</t>
  </si>
  <si>
    <t xml:space="preserve">Total </t>
  </si>
  <si>
    <t>Male Population, 000</t>
  </si>
  <si>
    <t>Female Population, 000</t>
  </si>
  <si>
    <t>Total Population, 000</t>
  </si>
  <si>
    <t>Participation Rates</t>
  </si>
  <si>
    <t xml:space="preserve"> 15 – 19</t>
  </si>
  <si>
    <t xml:space="preserve"> 20 – 24</t>
  </si>
  <si>
    <t xml:space="preserve"> 25 – 29</t>
  </si>
  <si>
    <t xml:space="preserve"> 30 – 34</t>
  </si>
  <si>
    <t xml:space="preserve"> 35 – 39</t>
  </si>
  <si>
    <t xml:space="preserve"> 40 – 44</t>
  </si>
  <si>
    <t xml:space="preserve"> 45 – 49</t>
  </si>
  <si>
    <t xml:space="preserve"> 50 – 54</t>
  </si>
  <si>
    <t xml:space="preserve"> 55 – 59</t>
  </si>
  <si>
    <t xml:space="preserve"> 60 – 64</t>
  </si>
  <si>
    <t>65+</t>
  </si>
  <si>
    <t>Unemployment Rates</t>
  </si>
  <si>
    <t>2008/2009</t>
  </si>
  <si>
    <t>at the end of the projection period</t>
  </si>
  <si>
    <t>Male Participation Rates</t>
  </si>
  <si>
    <t>Female Participation Rates</t>
  </si>
  <si>
    <t>Informal empl/total empl</t>
  </si>
  <si>
    <t>Formal empl/total empl</t>
  </si>
  <si>
    <t>- female</t>
  </si>
  <si>
    <t>- male</t>
  </si>
  <si>
    <t>Unemployed</t>
  </si>
  <si>
    <t>Employed</t>
  </si>
  <si>
    <t>Economically Inactive (15-65)</t>
  </si>
  <si>
    <t>Participation rate</t>
  </si>
  <si>
    <t>Rates</t>
  </si>
  <si>
    <t>Informal workers</t>
  </si>
  <si>
    <t>Formal employees</t>
  </si>
  <si>
    <t>Population in working age (15-65)</t>
  </si>
  <si>
    <t>Population</t>
  </si>
  <si>
    <t>000</t>
  </si>
  <si>
    <t>Other general budget expenses</t>
  </si>
  <si>
    <t>Capital Expenditure</t>
  </si>
  <si>
    <t>Recurrent Expenditure</t>
  </si>
  <si>
    <t xml:space="preserve">Total Expenditure </t>
  </si>
  <si>
    <t>EXPENDITURE</t>
  </si>
  <si>
    <t>Total Income</t>
  </si>
  <si>
    <t>Total social security contributions</t>
  </si>
  <si>
    <t>Grants</t>
  </si>
  <si>
    <t>Non - tax revenue</t>
  </si>
  <si>
    <t>Tax revenue</t>
  </si>
  <si>
    <t>Recurrent Revenue</t>
  </si>
  <si>
    <t>Total Revenue</t>
  </si>
  <si>
    <t>REVENUE</t>
  </si>
  <si>
    <t>By the end of the projection</t>
  </si>
  <si>
    <t>Select the most recent year                                                    from the arrow down</t>
  </si>
  <si>
    <t>Percentage of GDP</t>
  </si>
  <si>
    <t>CPI</t>
  </si>
  <si>
    <t>Formal wages/ GDP</t>
  </si>
  <si>
    <t>wage bill, formal (current, millions)</t>
  </si>
  <si>
    <t>GDP deflator</t>
  </si>
  <si>
    <t>GDP growth, real</t>
  </si>
  <si>
    <t>Employment growth</t>
  </si>
  <si>
    <t>Employed, 000</t>
  </si>
  <si>
    <t>Total deficit</t>
  </si>
  <si>
    <t>Debt service</t>
  </si>
  <si>
    <t>Public debt, end of period</t>
  </si>
  <si>
    <t>Current deficit</t>
  </si>
  <si>
    <t>Population (000)</t>
  </si>
  <si>
    <t>5-17</t>
  </si>
  <si>
    <t>15-17</t>
  </si>
  <si>
    <t>6-9</t>
  </si>
  <si>
    <t>6-14</t>
  </si>
  <si>
    <t>Admin cost as a percentage of benefit</t>
  </si>
  <si>
    <t>9-</t>
  </si>
  <si>
    <t>8-</t>
  </si>
  <si>
    <t>7-</t>
  </si>
  <si>
    <t>6-</t>
  </si>
  <si>
    <t>5-</t>
  </si>
  <si>
    <t>4-</t>
  </si>
  <si>
    <t>End of Projection</t>
  </si>
  <si>
    <t>by 2015</t>
  </si>
  <si>
    <t>Most recent year</t>
  </si>
  <si>
    <t>3-</t>
  </si>
  <si>
    <t>to</t>
  </si>
  <si>
    <t>2-</t>
  </si>
  <si>
    <t>1-</t>
  </si>
  <si>
    <t>Orphans as a percentage of children population</t>
  </si>
  <si>
    <t>Orphan Benefits for children not covered by Universal Child Benefit begins from age</t>
  </si>
  <si>
    <t>Orphan Benefits for children not covered by Universal Child Benefit</t>
  </si>
  <si>
    <t>Disability benefit is paid to individuals from age</t>
  </si>
  <si>
    <t>Universal Disability Benefit for Individuals not in age covered by pension nor child benefit</t>
  </si>
  <si>
    <t>Coverage as a percentage of targeted population</t>
  </si>
  <si>
    <t>Benefit starts at age 0 and continues until age: (select from dropdown list only)</t>
  </si>
  <si>
    <t>Universal Child Benefit</t>
  </si>
  <si>
    <t>yes</t>
  </si>
  <si>
    <t>Select age of eligibility (select from dropdown list only)</t>
  </si>
  <si>
    <t>Universal Old-age Pension</t>
  </si>
  <si>
    <t>Cost of universal child benefit as % of GDP</t>
  </si>
  <si>
    <t>percentage of beneficiary to population in age group</t>
  </si>
  <si>
    <t xml:space="preserve">Primary Education Stipend </t>
  </si>
  <si>
    <t>Orphan Benefit</t>
  </si>
  <si>
    <t>Universal Disability Benefit</t>
  </si>
  <si>
    <t>Coverage ratios</t>
  </si>
  <si>
    <t>Universal Pension</t>
  </si>
  <si>
    <t>70+</t>
  </si>
  <si>
    <t>60+</t>
  </si>
  <si>
    <t>15-69</t>
  </si>
  <si>
    <t>15-64</t>
  </si>
  <si>
    <t>15-59</t>
  </si>
  <si>
    <t>5-14</t>
  </si>
  <si>
    <t>Birth Registration as a percentage of all new born</t>
  </si>
  <si>
    <t>New Birth Registration Lump-sum Benefit</t>
  </si>
  <si>
    <t>0-1</t>
  </si>
  <si>
    <t>New Birth Lump-sum Benefit</t>
  </si>
  <si>
    <t>18-24</t>
  </si>
  <si>
    <t>18- 21</t>
  </si>
  <si>
    <t>18-21</t>
  </si>
  <si>
    <t>Program coverage as a percentage of unemployed youth in the above age group</t>
  </si>
  <si>
    <t>Program cost per participant excluding administrative cost</t>
  </si>
  <si>
    <t>Admin cost as a percentage of program cost</t>
  </si>
  <si>
    <t>Total Benefit (000)</t>
  </si>
  <si>
    <t>Cost of universal child benefit (000)</t>
  </si>
  <si>
    <t>Potential Eligible population (000)</t>
  </si>
  <si>
    <t>Covered Eligible Population (000)</t>
  </si>
  <si>
    <t>Unemployed (000)</t>
  </si>
  <si>
    <t>Population (Male) (000)</t>
  </si>
  <si>
    <t>Population (Female) (000)</t>
  </si>
  <si>
    <t>Cost of orphan benefit (000)</t>
  </si>
  <si>
    <t>total cost of benefit (000)</t>
  </si>
  <si>
    <t>Formality of Labor market</t>
  </si>
  <si>
    <t xml:space="preserve">Percentage of formal employment to total employment </t>
  </si>
  <si>
    <t>Public Finance</t>
  </si>
  <si>
    <t>Local currency, millions</t>
  </si>
  <si>
    <t>GDP (current, million local currency)</t>
  </si>
  <si>
    <t>Monthly average wage(formal empl, current, local currency)</t>
  </si>
  <si>
    <r>
      <t xml:space="preserve">if </t>
    </r>
    <r>
      <rPr>
        <b/>
        <sz val="9"/>
        <rFont val="Times New Roman"/>
        <family val="1"/>
      </rPr>
      <t>no</t>
    </r>
    <r>
      <rPr>
        <sz val="9"/>
        <rFont val="Times New Roman"/>
        <family val="1"/>
      </rPr>
      <t>, insert the Annual amount in local currency</t>
    </r>
  </si>
  <si>
    <t>Disabled as a percentage of population in the age  group 60-69</t>
  </si>
  <si>
    <t>Youth targeted: unemployed youth  between age</t>
  </si>
  <si>
    <t>Annual Benefit Amount per beneficiary</t>
  </si>
  <si>
    <t>Administrative cost (000)</t>
  </si>
  <si>
    <t>Cost of universal pension (000)</t>
  </si>
  <si>
    <t>Cost of universal pension as % of GDP</t>
  </si>
  <si>
    <t>Cost of universal disability benefit (000)</t>
  </si>
  <si>
    <t>Lump-sum Benefit Amount per beneficiary</t>
  </si>
  <si>
    <t>Labor force (15 -65)</t>
  </si>
  <si>
    <t>GDP per capita( current, local currency)</t>
  </si>
  <si>
    <t>Employees, formal, 000</t>
  </si>
  <si>
    <t>Average wage (current, local currency)</t>
  </si>
  <si>
    <t>Local Currency, millions</t>
  </si>
  <si>
    <t>Do you want benefit as a percentage of per capita GDP (select from dropdown list only)</t>
  </si>
  <si>
    <r>
      <t xml:space="preserve">if </t>
    </r>
    <r>
      <rPr>
        <b/>
        <sz val="9"/>
        <rFont val="Times New Roman"/>
        <family val="1"/>
      </rPr>
      <t>yes</t>
    </r>
    <r>
      <rPr>
        <sz val="9"/>
        <rFont val="Times New Roman"/>
        <family val="1"/>
      </rPr>
      <t>, Select benefit as percentage of per capita GDP</t>
    </r>
  </si>
  <si>
    <t>Do you want benefit as a percentage per capita GDP (select from dropdown list only)</t>
  </si>
  <si>
    <t>Unemployment Benefit</t>
  </si>
  <si>
    <t xml:space="preserve">Youth Labor Market Program </t>
  </si>
  <si>
    <t>Program coverage as a percentage of unemployed in the above age group</t>
  </si>
  <si>
    <t>25-64</t>
  </si>
  <si>
    <t>25-59</t>
  </si>
  <si>
    <t>22-64</t>
  </si>
  <si>
    <t>22-59</t>
  </si>
  <si>
    <t>Youth Labor Market Program</t>
  </si>
  <si>
    <t>Cost of benefit as % of GDP</t>
  </si>
  <si>
    <t>Cost of unemployment benefit as % of GDP</t>
  </si>
  <si>
    <t>Unemployment Program</t>
  </si>
  <si>
    <t>Cost of benefit (000)</t>
  </si>
  <si>
    <t>Cost  as % of GDP</t>
  </si>
  <si>
    <t>Cost of  as % of GDP</t>
  </si>
  <si>
    <t>Expenditure as a Percentage of GDP</t>
  </si>
  <si>
    <t>Expenditure as a Percentage of Total Government Expenditure</t>
  </si>
  <si>
    <t>Expenditure as a Percentage of Total Government Revenue</t>
  </si>
  <si>
    <t>Overall Expenditure Results</t>
  </si>
  <si>
    <t>Benefit  Level Results</t>
  </si>
  <si>
    <t>Coverage Results</t>
  </si>
  <si>
    <t>Male Covered Population (000)</t>
  </si>
  <si>
    <t>Female Covered Population (000)</t>
  </si>
  <si>
    <t>Male Coverage Ratios</t>
  </si>
  <si>
    <t>Female Coverage Ratios</t>
  </si>
  <si>
    <t>AGGREGATE EXPENDITURE</t>
  </si>
  <si>
    <t>BENEFIT LEVEL</t>
  </si>
  <si>
    <t>COVERAGE</t>
  </si>
  <si>
    <t>Social Protection Floor Costing Tool</t>
  </si>
  <si>
    <t>Expenditure (Local Currency, 000)</t>
  </si>
  <si>
    <t>Annual Amount of Benefit per Beneficiary (Local Currency)</t>
  </si>
  <si>
    <t>Real GDP growth</t>
  </si>
  <si>
    <t>unemployed  between age</t>
  </si>
  <si>
    <t>Most Recent Year is:</t>
  </si>
  <si>
    <t>Wage growth, real</t>
  </si>
  <si>
    <t>Labor Productivity growth</t>
  </si>
  <si>
    <t>Growth Rates</t>
  </si>
  <si>
    <t>Post-working age (65+)</t>
  </si>
  <si>
    <t>Pre-working Population (0-14)</t>
  </si>
  <si>
    <t>Pre-working age (0-14)</t>
  </si>
  <si>
    <t>Historical Data</t>
  </si>
  <si>
    <r>
      <t xml:space="preserve">If </t>
    </r>
    <r>
      <rPr>
        <b/>
        <sz val="9"/>
        <rFont val="Times New Roman"/>
        <family val="1"/>
      </rPr>
      <t>no,</t>
    </r>
    <r>
      <rPr>
        <sz val="9"/>
        <rFont val="Times New Roman"/>
        <family val="1"/>
      </rPr>
      <t xml:space="preserve"> insert values for Labor productivity rates to reach at each specified year</t>
    </r>
  </si>
  <si>
    <t>Projection Assumptions - Main Model</t>
  </si>
  <si>
    <r>
      <t xml:space="preserve">if </t>
    </r>
    <r>
      <rPr>
        <b/>
        <sz val="9"/>
        <rFont val="Times New Roman"/>
        <family val="1"/>
      </rPr>
      <t>no</t>
    </r>
    <r>
      <rPr>
        <sz val="9"/>
        <rFont val="Times New Roman"/>
        <family val="1"/>
      </rPr>
      <t>, insert the annual amount in REAL local currency in today's terms. (Note: these amounts will be indexed with CPI so their value in today's terms will be maintained as selected</t>
    </r>
  </si>
  <si>
    <t>Annual Benefit Amount per beneficiary if it is calculated as % of GDP</t>
  </si>
  <si>
    <t>REALAnnual Benefit Amount per beneficiary if it is calculated as a specified amnt</t>
  </si>
  <si>
    <t>Cumulative CPI</t>
  </si>
  <si>
    <t>Cuurent Annual Benefit Amount per beneficiary if it is calculated as a specified Amount</t>
  </si>
  <si>
    <t>Insert the annual amount in REAL local currency in today's terms. (Note: these amounts will be indexed with CPI so their value in today's terms will be maintained as selected</t>
  </si>
  <si>
    <t>Is this benefit in the model? (Note: this benefit is not in the model if Universal Child Benefit covers the same age group</t>
  </si>
  <si>
    <t xml:space="preserve">Secondary Education Stipend </t>
  </si>
  <si>
    <t>15-16</t>
  </si>
  <si>
    <t>16-17</t>
  </si>
  <si>
    <t>10-</t>
  </si>
  <si>
    <t>Dependency Ratios</t>
  </si>
  <si>
    <t>Youth Dependency (under15/15-65)</t>
  </si>
  <si>
    <t>Old-age Dependency (65+/15-65)</t>
  </si>
  <si>
    <t>Total dependency</t>
  </si>
  <si>
    <t>Demographic</t>
  </si>
  <si>
    <t>Labor Force Projections</t>
  </si>
  <si>
    <t>Disabled as a percentage of population in the age  group 5-59</t>
  </si>
  <si>
    <t xml:space="preserve">Annual Benefit Amount per beneficiary </t>
  </si>
  <si>
    <t>Total Benefit (excluding orphan and disabled premiums) (000)</t>
  </si>
  <si>
    <t>Total disabled premiums, 000</t>
  </si>
  <si>
    <t>Total orphan premiums, 000</t>
  </si>
  <si>
    <t>Total Benefit (excluding orphan, disabled and gender premiums) (000)</t>
  </si>
  <si>
    <t>Total Gender premiums, 000</t>
  </si>
  <si>
    <t>Do you want benefit to vary with number of children in household?</t>
  </si>
  <si>
    <t xml:space="preserve">8- </t>
  </si>
  <si>
    <r>
      <t xml:space="preserve">if </t>
    </r>
    <r>
      <rPr>
        <b/>
        <sz val="9"/>
        <rFont val="Times New Roman"/>
        <family val="1"/>
      </rPr>
      <t>YES</t>
    </r>
    <r>
      <rPr>
        <sz val="9"/>
        <rFont val="Times New Roman"/>
        <family val="1"/>
      </rPr>
      <t xml:space="preserve"> in 7, insert the benefit payable to household as a percentage of the benefit amount specified in 3 or 4</t>
    </r>
  </si>
  <si>
    <t>Household with 1 child</t>
  </si>
  <si>
    <t>Household with 2 children</t>
  </si>
  <si>
    <t>Household with 3 children or more</t>
  </si>
  <si>
    <r>
      <t xml:space="preserve">if </t>
    </r>
    <r>
      <rPr>
        <b/>
        <sz val="9"/>
        <rFont val="Times New Roman"/>
        <family val="1"/>
      </rPr>
      <t>YES</t>
    </r>
    <r>
      <rPr>
        <sz val="9"/>
        <rFont val="Times New Roman"/>
        <family val="1"/>
      </rPr>
      <t xml:space="preserve"> in 7, specify the percentage of households with 1 child, 2 children, or with three children (need data from HH surveys)</t>
    </r>
  </si>
  <si>
    <t>11-</t>
  </si>
  <si>
    <t>Annual Benefit Amount per beneficiary without HH size adjustment</t>
  </si>
  <si>
    <t>HH size adjustment factor</t>
  </si>
  <si>
    <r>
      <t xml:space="preserve">For </t>
    </r>
    <r>
      <rPr>
        <b/>
        <sz val="9"/>
        <rFont val="Times New Roman"/>
        <family val="1"/>
      </rPr>
      <t>disabled</t>
    </r>
    <r>
      <rPr>
        <sz val="9"/>
        <rFont val="Times New Roman"/>
        <family val="1"/>
      </rPr>
      <t xml:space="preserve"> children in this age group, insert a premium percentage to be added to the standard universal child benefit (if you do not want, insert 0)</t>
    </r>
  </si>
  <si>
    <r>
      <t xml:space="preserve">For </t>
    </r>
    <r>
      <rPr>
        <b/>
        <sz val="9"/>
        <rFont val="Times New Roman"/>
        <family val="1"/>
      </rPr>
      <t>orphaned</t>
    </r>
    <r>
      <rPr>
        <sz val="9"/>
        <rFont val="Times New Roman"/>
        <family val="1"/>
      </rPr>
      <t xml:space="preserve"> children in this age group, insert a premium percentage to be added to the standard universal child benefit (if you do not want, insert 0)</t>
    </r>
  </si>
  <si>
    <t>Average growth rate of Labor Productivity for the last 5 years =</t>
  </si>
  <si>
    <r>
      <t xml:space="preserve">If </t>
    </r>
    <r>
      <rPr>
        <b/>
        <sz val="9"/>
        <rFont val="Times New Roman"/>
        <family val="1"/>
      </rPr>
      <t>no,</t>
    </r>
    <r>
      <rPr>
        <sz val="9"/>
        <rFont val="Times New Roman"/>
        <family val="1"/>
      </rPr>
      <t xml:space="preserve"> insert values for the growth rates of Labor productivity to be reached in the corresponding year</t>
    </r>
  </si>
  <si>
    <t>Average CPI for the last 5 years =</t>
  </si>
  <si>
    <t>Do you want to use the historical average growth rate of Labor Productivity for the projection period?</t>
  </si>
  <si>
    <t>Do you want to use the historical average CPI Rate for the projection period?</t>
  </si>
  <si>
    <t>Projection Assumptions - optimistic Scenario</t>
  </si>
  <si>
    <r>
      <t xml:space="preserve">If </t>
    </r>
    <r>
      <rPr>
        <b/>
        <sz val="9"/>
        <rFont val="Times New Roman"/>
        <family val="1"/>
      </rPr>
      <t>no</t>
    </r>
    <r>
      <rPr>
        <sz val="9"/>
        <rFont val="Times New Roman"/>
        <family val="1"/>
      </rPr>
      <t>, insert values for the growth rates of Labor productivity to be reached in the corresponding year</t>
    </r>
  </si>
  <si>
    <t>Yes</t>
  </si>
  <si>
    <t>Thus corresponding labor productivity rate =</t>
  </si>
  <si>
    <t>To see implication on  real GDP growth, go to line 4</t>
  </si>
  <si>
    <t>Based on your selection above (2 - 3), corresponding real GDP growth rate =</t>
  </si>
  <si>
    <t>Based on your selection above (1-3), corresponding real GDP growth rate =</t>
  </si>
  <si>
    <t>Thus corresponding CPI =</t>
  </si>
  <si>
    <t>Economic Scenarios</t>
  </si>
  <si>
    <t>Optimistic Scenario</t>
  </si>
  <si>
    <t>Pesimistic Scenario</t>
  </si>
  <si>
    <t>Pestimistic Scenario</t>
  </si>
  <si>
    <t>Main Scenario</t>
  </si>
  <si>
    <t>Pessimist Scenario</t>
  </si>
  <si>
    <t>Macroeconomics</t>
  </si>
  <si>
    <t>Results Under Different Scenarios</t>
  </si>
  <si>
    <t>Projection Assumptions - pessimistic Scenario</t>
  </si>
  <si>
    <r>
      <t xml:space="preserve">Do you want to use the historical average Labor Productivity </t>
    </r>
    <r>
      <rPr>
        <b/>
        <sz val="12"/>
        <color theme="1"/>
        <rFont val="Times New Roman"/>
        <family val="1"/>
      </rPr>
      <t>+</t>
    </r>
    <r>
      <rPr>
        <sz val="9"/>
        <color theme="1"/>
        <rFont val="Times New Roman"/>
        <family val="1"/>
      </rPr>
      <t xml:space="preserve"> "x" standard deviation? </t>
    </r>
  </si>
  <si>
    <r>
      <t xml:space="preserve">Do you want to use the historical average Labor Productivity </t>
    </r>
    <r>
      <rPr>
        <sz val="16"/>
        <color theme="1"/>
        <rFont val="Times New Roman"/>
        <family val="1"/>
      </rPr>
      <t>-</t>
    </r>
    <r>
      <rPr>
        <sz val="9"/>
        <color theme="1"/>
        <rFont val="Times New Roman"/>
        <family val="1"/>
      </rPr>
      <t xml:space="preserve"> "x" standard deviation? </t>
    </r>
  </si>
  <si>
    <r>
      <t xml:space="preserve">If </t>
    </r>
    <r>
      <rPr>
        <b/>
        <sz val="9"/>
        <color theme="1"/>
        <rFont val="Times New Roman"/>
        <family val="1"/>
      </rPr>
      <t xml:space="preserve">yes </t>
    </r>
    <r>
      <rPr>
        <sz val="9"/>
        <color theme="1"/>
        <rFont val="Times New Roman"/>
        <family val="1"/>
      </rPr>
      <t xml:space="preserve">is selected, specify how many slandered deviation you want to </t>
    </r>
    <r>
      <rPr>
        <b/>
        <sz val="9"/>
        <color theme="1"/>
        <rFont val="Times New Roman"/>
        <family val="1"/>
      </rPr>
      <t>add</t>
    </r>
    <r>
      <rPr>
        <sz val="9"/>
        <color theme="1"/>
        <rFont val="Times New Roman"/>
        <family val="1"/>
      </rPr>
      <t>:</t>
    </r>
  </si>
  <si>
    <r>
      <t xml:space="preserve">If </t>
    </r>
    <r>
      <rPr>
        <b/>
        <sz val="9"/>
        <color theme="1"/>
        <rFont val="Times New Roman"/>
        <family val="1"/>
      </rPr>
      <t xml:space="preserve">yes </t>
    </r>
    <r>
      <rPr>
        <sz val="9"/>
        <color theme="1"/>
        <rFont val="Times New Roman"/>
        <family val="1"/>
      </rPr>
      <t xml:space="preserve">is selected, specify how many slandered deviation you want to </t>
    </r>
    <r>
      <rPr>
        <b/>
        <sz val="9"/>
        <color theme="1"/>
        <rFont val="Times New Roman"/>
        <family val="1"/>
      </rPr>
      <t>subtract</t>
    </r>
    <r>
      <rPr>
        <sz val="9"/>
        <color theme="1"/>
        <rFont val="Times New Roman"/>
        <family val="1"/>
      </rPr>
      <t>:</t>
    </r>
  </si>
  <si>
    <r>
      <t>Do you want to use the historical average CPI</t>
    </r>
    <r>
      <rPr>
        <b/>
        <sz val="12"/>
        <color theme="1"/>
        <rFont val="Times New Roman"/>
        <family val="1"/>
      </rPr>
      <t xml:space="preserve"> </t>
    </r>
    <r>
      <rPr>
        <b/>
        <sz val="16"/>
        <color theme="1"/>
        <rFont val="Times New Roman"/>
        <family val="1"/>
      </rPr>
      <t>-</t>
    </r>
    <r>
      <rPr>
        <b/>
        <sz val="12"/>
        <color theme="1"/>
        <rFont val="Times New Roman"/>
        <family val="1"/>
      </rPr>
      <t xml:space="preserve"> </t>
    </r>
    <r>
      <rPr>
        <sz val="9"/>
        <color theme="1"/>
        <rFont val="Times New Roman"/>
        <family val="1"/>
      </rPr>
      <t xml:space="preserve">"x" standard deviation? </t>
    </r>
  </si>
  <si>
    <r>
      <t>Do you want to use the historical average CPI</t>
    </r>
    <r>
      <rPr>
        <b/>
        <sz val="12"/>
        <color theme="1"/>
        <rFont val="Times New Roman"/>
        <family val="1"/>
      </rPr>
      <t xml:space="preserve"> + </t>
    </r>
    <r>
      <rPr>
        <sz val="9"/>
        <color theme="1"/>
        <rFont val="Times New Roman"/>
        <family val="1"/>
      </rPr>
      <t xml:space="preserve">"x" standard deviation? </t>
    </r>
  </si>
  <si>
    <t>Amount of Benefit as a Percentage of percapita GDP</t>
  </si>
  <si>
    <t>Select the school level to be included in the benefit:</t>
  </si>
  <si>
    <t>Education stipend</t>
  </si>
  <si>
    <t>School enrolment as a percentage of age 6-15</t>
  </si>
  <si>
    <t>School enrolment as a percentage of age15-17</t>
  </si>
  <si>
    <t>Note: this benefit does not cover primary school pupils if Universal Child Benefit covers the same age group, are pupils in primary schools in this benefit</t>
  </si>
  <si>
    <t>For Primary education, benefit covers age from</t>
  </si>
  <si>
    <t>For Secondary education, benefit covers age from</t>
  </si>
  <si>
    <r>
      <t xml:space="preserve">If </t>
    </r>
    <r>
      <rPr>
        <b/>
        <sz val="9"/>
        <rFont val="Times New Roman"/>
        <family val="1"/>
      </rPr>
      <t>yes</t>
    </r>
    <r>
      <rPr>
        <sz val="9"/>
        <rFont val="Times New Roman"/>
        <family val="1"/>
      </rPr>
      <t xml:space="preserve"> is selected, insert benefit as percentage of Percapita GDP for:</t>
    </r>
  </si>
  <si>
    <t>Secondary education</t>
  </si>
  <si>
    <t>Primary education</t>
  </si>
  <si>
    <r>
      <t xml:space="preserve">if </t>
    </r>
    <r>
      <rPr>
        <b/>
        <sz val="9"/>
        <rFont val="Times New Roman"/>
        <family val="1"/>
      </rPr>
      <t>no</t>
    </r>
    <r>
      <rPr>
        <sz val="9"/>
        <rFont val="Times New Roman"/>
        <family val="1"/>
      </rPr>
      <t>, insert the annual amount in REAL local currency in today's terms. (Note: these amounts will be indexed with CPI so their value in today's terms will be maintained as selected)</t>
    </r>
  </si>
  <si>
    <r>
      <rPr>
        <b/>
        <sz val="9"/>
        <rFont val="Times New Roman"/>
        <family val="1"/>
      </rPr>
      <t>Disabled</t>
    </r>
    <r>
      <rPr>
        <sz val="9"/>
        <rFont val="Times New Roman"/>
        <family val="1"/>
      </rPr>
      <t xml:space="preserve"> children (if you do not want, insert 0)</t>
    </r>
  </si>
  <si>
    <r>
      <rPr>
        <b/>
        <sz val="9"/>
        <rFont val="Times New Roman"/>
        <family val="1"/>
      </rPr>
      <t>Orphaned</t>
    </r>
    <r>
      <rPr>
        <sz val="9"/>
        <rFont val="Times New Roman"/>
        <family val="1"/>
      </rPr>
      <t xml:space="preserve"> children (if you do not want, insert 0)</t>
    </r>
  </si>
  <si>
    <t xml:space="preserve">For primary education, insert a premium percentage to be added to the standerd education stipend for the following categories: </t>
  </si>
  <si>
    <t xml:space="preserve">For Secondary education, insert a premium percentage to be added to the standerd education stipend for the following categories: </t>
  </si>
  <si>
    <r>
      <rPr>
        <b/>
        <sz val="9"/>
        <rFont val="Times New Roman"/>
        <family val="1"/>
      </rPr>
      <t>Girls</t>
    </r>
    <r>
      <rPr>
        <sz val="9"/>
        <rFont val="Times New Roman"/>
        <family val="1"/>
      </rPr>
      <t xml:space="preserve"> (if you do not want, insert 0)</t>
    </r>
  </si>
  <si>
    <t>Education Stipend- consolidated</t>
  </si>
  <si>
    <t>Total (do NOT insert values)</t>
  </si>
  <si>
    <t>Primary and Secondary Education</t>
  </si>
  <si>
    <t>Annual Benefit Amount per beneficiary- if both benefits are in</t>
  </si>
  <si>
    <t>Deficit per poor</t>
  </si>
  <si>
    <t>deficit / GDP (percent)</t>
  </si>
  <si>
    <t>Poverty Gap</t>
  </si>
  <si>
    <t>Yearly poverty line (Local Currancy)</t>
  </si>
  <si>
    <t>Select Year</t>
  </si>
  <si>
    <t># of poor (000)</t>
  </si>
  <si>
    <t xml:space="preserve">Poverty rate among families with orphan children </t>
  </si>
  <si>
    <t>Poverty rate among disabled population</t>
  </si>
  <si>
    <t xml:space="preserve">Percentage of poor in the selected target. (In the absence of any form of means-tested targeting, use the poverty rate among HH with children) </t>
  </si>
  <si>
    <t xml:space="preserve">Percentage of poor in the selected target. (In the absence of any form means-tested targeting, use the poverty rate among eldry) </t>
  </si>
  <si>
    <t xml:space="preserve">Percentage of poor in the selected target. (In the absence of any form of means-tested targeting, use the poverty rate among the unemployed) </t>
  </si>
  <si>
    <t xml:space="preserve">Percentage of poor in the selected target. (In the absence of any form of means-tested targeting, use the poverty rate among unemployed youth) </t>
  </si>
  <si>
    <t>Money Spent on Benefits (Excluding Admin costs)</t>
  </si>
  <si>
    <t>Money Spent on Benefits and reached the poor</t>
  </si>
  <si>
    <t>After Benefits</t>
  </si>
  <si>
    <t>total deficit (000)</t>
  </si>
  <si>
    <t>Reduction in Deficit (000)</t>
  </si>
  <si>
    <t>Deficit after benefit introduced (000)</t>
  </si>
  <si>
    <t>New Poverty Gap</t>
  </si>
  <si>
    <t>Poverty Rate, Headcount</t>
  </si>
  <si>
    <t xml:space="preserve">Monthely Poverty Line, Local Currency </t>
  </si>
  <si>
    <t>Select the year you want to calculate the impact</t>
  </si>
  <si>
    <t>Monthely Poverty line</t>
  </si>
  <si>
    <t>Historical</t>
  </si>
  <si>
    <t>Select year the poverty line was constructed</t>
  </si>
  <si>
    <t>Analysis Without Benefit</t>
  </si>
  <si>
    <t>Analysis With Benefit</t>
  </si>
  <si>
    <t>Year</t>
  </si>
  <si>
    <t>Factor (reduction in deficit)</t>
  </si>
  <si>
    <t>The % of GDP needed to eliminate poverty ASSUMING costless and perfect targetting</t>
  </si>
  <si>
    <t>The amount needed to eliminate poverty ASSUMING costless and perfect targetting (000)</t>
  </si>
</sst>
</file>

<file path=xl/styles.xml><?xml version="1.0" encoding="utf-8"?>
<styleSheet xmlns="http://schemas.openxmlformats.org/spreadsheetml/2006/main">
  <numFmts count="9">
    <numFmt numFmtId="164" formatCode="0.0%"/>
    <numFmt numFmtId="165" formatCode="0.0"/>
    <numFmt numFmtId="166" formatCode="#,##0.000"/>
    <numFmt numFmtId="167" formatCode="#,##0.0000"/>
    <numFmt numFmtId="168" formatCode="#\ ###\ ###\ ##0;\-#\ ###\ ###\ ##0;0"/>
    <numFmt numFmtId="169" formatCode="0.0000"/>
    <numFmt numFmtId="170" formatCode="0.000%"/>
    <numFmt numFmtId="171" formatCode="#,##0.0"/>
    <numFmt numFmtId="172" formatCode="0.000"/>
  </numFmts>
  <fonts count="32">
    <font>
      <sz val="10"/>
      <name val="Arial"/>
    </font>
    <font>
      <sz val="10"/>
      <name val="Arial"/>
      <family val="2"/>
    </font>
    <font>
      <sz val="7.5"/>
      <color indexed="8"/>
      <name val="Verdana"/>
      <family val="2"/>
    </font>
    <font>
      <b/>
      <sz val="7.5"/>
      <color indexed="8"/>
      <name val="Verdana"/>
      <family val="2"/>
    </font>
    <font>
      <sz val="12"/>
      <name val="Times New Roman"/>
      <family val="1"/>
    </font>
    <font>
      <sz val="10"/>
      <name val="Times New Roman"/>
      <family val="1"/>
    </font>
    <font>
      <b/>
      <sz val="10"/>
      <name val="Arial"/>
      <family val="2"/>
    </font>
    <font>
      <sz val="11"/>
      <color theme="1"/>
      <name val="Calibri"/>
      <family val="2"/>
      <scheme val="minor"/>
    </font>
    <font>
      <b/>
      <sz val="9"/>
      <name val="Times New Roman"/>
      <family val="1"/>
    </font>
    <font>
      <b/>
      <sz val="11"/>
      <color theme="1"/>
      <name val="Calibri"/>
      <family val="2"/>
      <scheme val="minor"/>
    </font>
    <font>
      <sz val="9"/>
      <name val="Times New Roman"/>
      <family val="1"/>
    </font>
    <font>
      <b/>
      <sz val="10"/>
      <name val="Times New Roman"/>
      <family val="1"/>
    </font>
    <font>
      <u/>
      <sz val="10"/>
      <name val="Arial"/>
      <family val="2"/>
    </font>
    <font>
      <u/>
      <sz val="10"/>
      <name val="Times New Roman"/>
      <family val="1"/>
    </font>
    <font>
      <sz val="8"/>
      <name val="Times New Roman"/>
      <family val="1"/>
    </font>
    <font>
      <b/>
      <sz val="8"/>
      <name val="Times New Roman"/>
      <family val="1"/>
    </font>
    <font>
      <b/>
      <u/>
      <sz val="10"/>
      <name val="Times New Roman"/>
      <family val="1"/>
    </font>
    <font>
      <sz val="8"/>
      <name val="Arial"/>
      <family val="2"/>
    </font>
    <font>
      <sz val="9"/>
      <name val="Arial"/>
      <family val="2"/>
    </font>
    <font>
      <sz val="8"/>
      <name val="Arial"/>
      <family val="2"/>
    </font>
    <font>
      <sz val="9"/>
      <color theme="1"/>
      <name val="Calibri"/>
      <family val="2"/>
      <scheme val="minor"/>
    </font>
    <font>
      <b/>
      <u/>
      <sz val="9"/>
      <name val="Times New Roman"/>
      <family val="1"/>
    </font>
    <font>
      <sz val="36"/>
      <color theme="0" tint="-0.499984740745262"/>
      <name val="Arial"/>
      <family val="2"/>
    </font>
    <font>
      <sz val="28"/>
      <name val="Arial"/>
      <family val="2"/>
    </font>
    <font>
      <sz val="28"/>
      <color theme="1" tint="0.499984740745262"/>
      <name val="Arial"/>
      <family val="2"/>
    </font>
    <font>
      <b/>
      <sz val="14"/>
      <name val="Arial"/>
      <family val="2"/>
    </font>
    <font>
      <sz val="9"/>
      <color theme="1"/>
      <name val="Times New Roman"/>
      <family val="1"/>
    </font>
    <font>
      <b/>
      <sz val="9"/>
      <color theme="1"/>
      <name val="Times New Roman"/>
      <family val="1"/>
    </font>
    <font>
      <b/>
      <sz val="12"/>
      <color theme="1"/>
      <name val="Times New Roman"/>
      <family val="1"/>
    </font>
    <font>
      <b/>
      <sz val="16"/>
      <color theme="1"/>
      <name val="Times New Roman"/>
      <family val="1"/>
    </font>
    <font>
      <sz val="16"/>
      <color theme="1"/>
      <name val="Times New Roman"/>
      <family val="1"/>
    </font>
    <font>
      <b/>
      <u/>
      <sz val="8"/>
      <name val="Times New Roman"/>
      <family val="1"/>
    </font>
  </fonts>
  <fills count="1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0" tint="-0.14996795556505021"/>
        <bgColor indexed="64"/>
      </patternFill>
    </fill>
    <fill>
      <patternFill patternType="solid">
        <fgColor rgb="FF00B050"/>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2"/>
        <bgColor indexed="64"/>
      </patternFill>
    </fill>
    <fill>
      <patternFill patternType="solid">
        <fgColor rgb="FFCCECFF"/>
        <bgColor indexed="64"/>
      </patternFill>
    </fill>
    <fill>
      <patternFill patternType="solid">
        <fgColor theme="3" tint="0.79998168889431442"/>
        <bgColor indexed="64"/>
      </patternFill>
    </fill>
    <fill>
      <patternFill patternType="solid">
        <fgColor rgb="FFFF0000"/>
        <bgColor indexed="64"/>
      </patternFill>
    </fill>
    <fill>
      <patternFill patternType="solid">
        <fgColor rgb="FF92D050"/>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8"/>
      </left>
      <right/>
      <top style="thin">
        <color indexed="8"/>
      </top>
      <bottom style="thin">
        <color indexed="8"/>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6">
    <xf numFmtId="0" fontId="0" fillId="0" borderId="0"/>
    <xf numFmtId="9" fontId="1" fillId="0" borderId="0" applyFont="0" applyFill="0" applyBorder="0" applyAlignment="0" applyProtection="0"/>
    <xf numFmtId="0" fontId="7" fillId="0" borderId="0"/>
    <xf numFmtId="0" fontId="4" fillId="0" borderId="0"/>
    <xf numFmtId="0" fontId="17" fillId="0" borderId="0"/>
    <xf numFmtId="9" fontId="7" fillId="0" borderId="0" applyFont="0" applyFill="0" applyBorder="0" applyAlignment="0" applyProtection="0"/>
  </cellStyleXfs>
  <cellXfs count="304">
    <xf numFmtId="0" fontId="0" fillId="0" borderId="0" xfId="0"/>
    <xf numFmtId="0" fontId="0" fillId="0" borderId="2" xfId="0" applyBorder="1"/>
    <xf numFmtId="1" fontId="0" fillId="0" borderId="0" xfId="0" applyNumberFormat="1"/>
    <xf numFmtId="0" fontId="6" fillId="0" borderId="0" xfId="0" applyFont="1"/>
    <xf numFmtId="0" fontId="6" fillId="0" borderId="2" xfId="0" applyFont="1" applyBorder="1"/>
    <xf numFmtId="164" fontId="0" fillId="0" borderId="0" xfId="1" applyNumberFormat="1" applyFont="1" applyBorder="1"/>
    <xf numFmtId="0" fontId="0" fillId="0" borderId="0" xfId="0" applyBorder="1"/>
    <xf numFmtId="164" fontId="0" fillId="0" borderId="6" xfId="1" applyNumberFormat="1" applyFont="1" applyBorder="1"/>
    <xf numFmtId="0" fontId="0" fillId="0" borderId="6" xfId="0" applyBorder="1"/>
    <xf numFmtId="164" fontId="6" fillId="0" borderId="0" xfId="1" applyNumberFormat="1" applyFont="1" applyBorder="1"/>
    <xf numFmtId="164" fontId="6" fillId="0" borderId="6" xfId="1" applyNumberFormat="1" applyFont="1" applyBorder="1"/>
    <xf numFmtId="0" fontId="6" fillId="0" borderId="0" xfId="0" applyFont="1" applyBorder="1"/>
    <xf numFmtId="0" fontId="0" fillId="0" borderId="8" xfId="0" applyBorder="1"/>
    <xf numFmtId="0" fontId="6" fillId="0" borderId="8" xfId="0" applyFont="1" applyBorder="1"/>
    <xf numFmtId="1" fontId="2" fillId="2" borderId="1" xfId="0" applyNumberFormat="1" applyFont="1" applyFill="1" applyBorder="1" applyAlignment="1">
      <alignment horizontal="center" vertical="center" wrapText="1"/>
    </xf>
    <xf numFmtId="1" fontId="5" fillId="3" borderId="9" xfId="0" applyNumberFormat="1" applyFont="1" applyFill="1" applyBorder="1"/>
    <xf numFmtId="1" fontId="5" fillId="3" borderId="3" xfId="0" applyNumberFormat="1" applyFont="1" applyFill="1" applyBorder="1"/>
    <xf numFmtId="1" fontId="5" fillId="0" borderId="3" xfId="0" applyNumberFormat="1" applyFont="1" applyBorder="1"/>
    <xf numFmtId="1" fontId="0" fillId="0" borderId="8" xfId="0" applyNumberFormat="1" applyBorder="1"/>
    <xf numFmtId="1" fontId="0" fillId="0" borderId="0" xfId="0" applyNumberFormat="1" applyBorder="1"/>
    <xf numFmtId="0" fontId="7" fillId="0" borderId="0" xfId="2"/>
    <xf numFmtId="0" fontId="10" fillId="3" borderId="15" xfId="2" applyFont="1" applyFill="1" applyBorder="1" applyAlignment="1">
      <alignment vertical="center" wrapText="1"/>
    </xf>
    <xf numFmtId="0" fontId="10" fillId="3" borderId="14" xfId="2" applyFont="1" applyFill="1" applyBorder="1" applyAlignment="1">
      <alignment horizontal="justify" vertical="top" wrapText="1"/>
    </xf>
    <xf numFmtId="0" fontId="10" fillId="4" borderId="15" xfId="2" applyFont="1" applyFill="1" applyBorder="1" applyAlignment="1">
      <alignment horizontal="justify" vertical="top" wrapText="1"/>
    </xf>
    <xf numFmtId="2" fontId="1" fillId="0" borderId="15" xfId="3" applyNumberFormat="1" applyFont="1" applyBorder="1" applyAlignment="1">
      <alignment horizontal="center"/>
    </xf>
    <xf numFmtId="1" fontId="5" fillId="0" borderId="3" xfId="2" applyNumberFormat="1" applyFont="1" applyBorder="1"/>
    <xf numFmtId="2" fontId="5" fillId="0" borderId="3" xfId="2" applyNumberFormat="1" applyFont="1" applyBorder="1"/>
    <xf numFmtId="2" fontId="5" fillId="5" borderId="3" xfId="2" applyNumberFormat="1" applyFont="1" applyFill="1" applyBorder="1"/>
    <xf numFmtId="1" fontId="5" fillId="5" borderId="3" xfId="2" applyNumberFormat="1" applyFont="1" applyFill="1" applyBorder="1"/>
    <xf numFmtId="1" fontId="5" fillId="3" borderId="3" xfId="2" applyNumberFormat="1" applyFont="1" applyFill="1" applyBorder="1"/>
    <xf numFmtId="2" fontId="5" fillId="6" borderId="3" xfId="2" applyNumberFormat="1" applyFont="1" applyFill="1" applyBorder="1"/>
    <xf numFmtId="1" fontId="5" fillId="3" borderId="9" xfId="2" applyNumberFormat="1" applyFont="1" applyFill="1" applyBorder="1"/>
    <xf numFmtId="1" fontId="5" fillId="7" borderId="3" xfId="2" applyNumberFormat="1" applyFont="1" applyFill="1" applyBorder="1"/>
    <xf numFmtId="165" fontId="5" fillId="0" borderId="3" xfId="2" applyNumberFormat="1" applyFont="1" applyBorder="1"/>
    <xf numFmtId="165" fontId="5" fillId="5" borderId="3" xfId="2" applyNumberFormat="1" applyFont="1" applyFill="1" applyBorder="1"/>
    <xf numFmtId="165" fontId="5" fillId="6" borderId="3" xfId="2" applyNumberFormat="1" applyFont="1" applyFill="1" applyBorder="1"/>
    <xf numFmtId="165" fontId="5" fillId="3" borderId="3" xfId="2" applyNumberFormat="1" applyFont="1" applyFill="1" applyBorder="1"/>
    <xf numFmtId="1" fontId="5" fillId="3" borderId="3" xfId="2" applyNumberFormat="1" applyFont="1" applyFill="1" applyBorder="1" applyAlignment="1">
      <alignment horizontal="left" indent="1"/>
    </xf>
    <xf numFmtId="1" fontId="11" fillId="3" borderId="3" xfId="2" applyNumberFormat="1" applyFont="1" applyFill="1" applyBorder="1"/>
    <xf numFmtId="1" fontId="5" fillId="3" borderId="3" xfId="2" applyNumberFormat="1" applyFont="1" applyFill="1" applyBorder="1" applyAlignment="1">
      <alignment horizontal="left"/>
    </xf>
    <xf numFmtId="1" fontId="11" fillId="3" borderId="3" xfId="2" quotePrefix="1" applyNumberFormat="1" applyFont="1" applyFill="1" applyBorder="1"/>
    <xf numFmtId="2" fontId="10" fillId="3" borderId="15" xfId="2" applyNumberFormat="1" applyFont="1" applyFill="1" applyBorder="1" applyAlignment="1">
      <alignment horizontal="center" vertical="center" wrapText="1"/>
    </xf>
    <xf numFmtId="2" fontId="1" fillId="8" borderId="15" xfId="3" applyNumberFormat="1" applyFont="1" applyFill="1" applyBorder="1" applyAlignment="1">
      <alignment horizontal="center"/>
    </xf>
    <xf numFmtId="1" fontId="5" fillId="3" borderId="15" xfId="2" applyNumberFormat="1" applyFont="1" applyFill="1" applyBorder="1" applyAlignment="1">
      <alignment horizontal="left" indent="2"/>
    </xf>
    <xf numFmtId="1" fontId="5" fillId="3" borderId="16" xfId="2" applyNumberFormat="1" applyFont="1" applyFill="1" applyBorder="1" applyAlignment="1">
      <alignment horizontal="left" indent="2"/>
    </xf>
    <xf numFmtId="1" fontId="5" fillId="3" borderId="16" xfId="2" applyNumberFormat="1" applyFont="1" applyFill="1" applyBorder="1"/>
    <xf numFmtId="2" fontId="10" fillId="3" borderId="18" xfId="2" applyNumberFormat="1" applyFont="1" applyFill="1" applyBorder="1" applyAlignment="1">
      <alignment horizontal="center" vertical="center" wrapText="1"/>
    </xf>
    <xf numFmtId="0" fontId="10" fillId="3" borderId="18" xfId="2" applyFont="1" applyFill="1" applyBorder="1" applyAlignment="1">
      <alignment horizontal="center" vertical="center" wrapText="1"/>
    </xf>
    <xf numFmtId="1" fontId="11" fillId="3" borderId="16" xfId="2" applyNumberFormat="1" applyFont="1" applyFill="1" applyBorder="1"/>
    <xf numFmtId="0" fontId="10" fillId="3" borderId="16" xfId="2" applyFont="1" applyFill="1" applyBorder="1" applyAlignment="1">
      <alignment horizontal="center" vertical="center" wrapText="1"/>
    </xf>
    <xf numFmtId="2" fontId="10" fillId="3" borderId="16" xfId="2" applyNumberFormat="1" applyFont="1" applyFill="1" applyBorder="1" applyAlignment="1">
      <alignment horizontal="center" vertical="center" wrapText="1"/>
    </xf>
    <xf numFmtId="2" fontId="1" fillId="3" borderId="15" xfId="3" applyNumberFormat="1" applyFont="1" applyFill="1" applyBorder="1" applyAlignment="1">
      <alignment horizontal="center"/>
    </xf>
    <xf numFmtId="1" fontId="5" fillId="3" borderId="16" xfId="2" applyNumberFormat="1" applyFont="1" applyFill="1" applyBorder="1" applyAlignment="1">
      <alignment horizontal="left"/>
    </xf>
    <xf numFmtId="1" fontId="5" fillId="3" borderId="16" xfId="2" applyNumberFormat="1" applyFont="1" applyFill="1" applyBorder="1" applyAlignment="1">
      <alignment horizontal="left" indent="3"/>
    </xf>
    <xf numFmtId="1" fontId="5" fillId="3" borderId="16" xfId="2" applyNumberFormat="1" applyFont="1" applyFill="1" applyBorder="1" applyAlignment="1">
      <alignment horizontal="left" indent="7"/>
    </xf>
    <xf numFmtId="0" fontId="10" fillId="3" borderId="15" xfId="2" applyFont="1" applyFill="1" applyBorder="1" applyAlignment="1">
      <alignment horizontal="center" vertical="center" wrapText="1"/>
    </xf>
    <xf numFmtId="1" fontId="12" fillId="0" borderId="15" xfId="3" applyNumberFormat="1" applyFont="1" applyBorder="1" applyAlignment="1">
      <alignment horizontal="center"/>
    </xf>
    <xf numFmtId="0" fontId="10" fillId="4" borderId="15" xfId="2" applyFont="1" applyFill="1" applyBorder="1" applyAlignment="1">
      <alignment horizontal="right" vertical="top" wrapText="1"/>
    </xf>
    <xf numFmtId="0" fontId="10" fillId="3" borderId="3" xfId="2" applyFont="1" applyFill="1" applyBorder="1" applyAlignment="1">
      <alignment horizontal="center" vertical="center" wrapText="1"/>
    </xf>
    <xf numFmtId="0" fontId="10" fillId="3" borderId="13" xfId="2" applyFont="1" applyFill="1" applyBorder="1" applyAlignment="1">
      <alignment horizontal="center" vertical="center" wrapText="1"/>
    </xf>
    <xf numFmtId="1" fontId="10" fillId="3" borderId="15" xfId="2" applyNumberFormat="1" applyFont="1" applyFill="1" applyBorder="1" applyAlignment="1">
      <alignment horizontal="center" vertical="center" wrapText="1"/>
    </xf>
    <xf numFmtId="0" fontId="7" fillId="9" borderId="0" xfId="2" applyFill="1"/>
    <xf numFmtId="0" fontId="7" fillId="9" borderId="18" xfId="2" applyFill="1" applyBorder="1"/>
    <xf numFmtId="0" fontId="7" fillId="5" borderId="18" xfId="2" applyFill="1" applyBorder="1"/>
    <xf numFmtId="0" fontId="7" fillId="3" borderId="0" xfId="2" applyFill="1"/>
    <xf numFmtId="0" fontId="14" fillId="3" borderId="14" xfId="2" applyFont="1" applyFill="1" applyBorder="1" applyAlignment="1">
      <alignment horizontal="justify" vertical="top" wrapText="1"/>
    </xf>
    <xf numFmtId="4" fontId="5" fillId="9" borderId="14" xfId="2" applyNumberFormat="1" applyFont="1" applyFill="1" applyBorder="1" applyAlignment="1">
      <alignment horizontal="justify" vertical="top" wrapText="1"/>
    </xf>
    <xf numFmtId="3" fontId="5" fillId="0" borderId="14" xfId="2" applyNumberFormat="1" applyFont="1" applyBorder="1" applyAlignment="1">
      <alignment horizontal="justify" vertical="top" wrapText="1"/>
    </xf>
    <xf numFmtId="3" fontId="5" fillId="5" borderId="14" xfId="2" applyNumberFormat="1" applyFont="1" applyFill="1" applyBorder="1" applyAlignment="1">
      <alignment horizontal="justify" vertical="top" wrapText="1"/>
    </xf>
    <xf numFmtId="4" fontId="5" fillId="5" borderId="14" xfId="2" applyNumberFormat="1" applyFont="1" applyFill="1" applyBorder="1" applyAlignment="1">
      <alignment horizontal="justify" vertical="top" wrapText="1"/>
    </xf>
    <xf numFmtId="0" fontId="15" fillId="3" borderId="14" xfId="2" applyFont="1" applyFill="1" applyBorder="1" applyAlignment="1">
      <alignment horizontal="justify" vertical="top" wrapText="1"/>
    </xf>
    <xf numFmtId="166" fontId="5" fillId="9" borderId="14" xfId="2" applyNumberFormat="1" applyFont="1" applyFill="1" applyBorder="1" applyAlignment="1">
      <alignment horizontal="justify" vertical="top" wrapText="1"/>
    </xf>
    <xf numFmtId="166" fontId="7" fillId="0" borderId="0" xfId="2" applyNumberFormat="1"/>
    <xf numFmtId="166" fontId="5" fillId="5" borderId="14" xfId="2" applyNumberFormat="1" applyFont="1" applyFill="1" applyBorder="1" applyAlignment="1">
      <alignment horizontal="justify" vertical="top" wrapText="1"/>
    </xf>
    <xf numFmtId="3" fontId="7" fillId="0" borderId="0" xfId="2" applyNumberFormat="1"/>
    <xf numFmtId="3" fontId="5" fillId="9" borderId="14" xfId="2" applyNumberFormat="1" applyFont="1" applyFill="1" applyBorder="1" applyAlignment="1">
      <alignment horizontal="justify" vertical="top" wrapText="1"/>
    </xf>
    <xf numFmtId="1" fontId="14" fillId="3" borderId="14" xfId="2" applyNumberFormat="1" applyFont="1" applyFill="1" applyBorder="1" applyAlignment="1">
      <alignment horizontal="justify" vertical="top" wrapText="1"/>
    </xf>
    <xf numFmtId="166" fontId="5" fillId="6" borderId="14" xfId="2" applyNumberFormat="1" applyFont="1" applyFill="1" applyBorder="1" applyAlignment="1">
      <alignment horizontal="justify" vertical="top" wrapText="1"/>
    </xf>
    <xf numFmtId="167" fontId="5" fillId="5" borderId="14" xfId="2" applyNumberFormat="1" applyFont="1" applyFill="1" applyBorder="1" applyAlignment="1">
      <alignment horizontal="justify" vertical="top" wrapText="1"/>
    </xf>
    <xf numFmtId="166" fontId="5" fillId="9" borderId="14" xfId="2" applyNumberFormat="1" applyFont="1" applyFill="1" applyBorder="1" applyAlignment="1">
      <alignment horizontal="left" vertical="top" wrapText="1"/>
    </xf>
    <xf numFmtId="166" fontId="5" fillId="5" borderId="14" xfId="2" applyNumberFormat="1" applyFont="1" applyFill="1" applyBorder="1" applyAlignment="1">
      <alignment horizontal="left" vertical="top" wrapText="1"/>
    </xf>
    <xf numFmtId="165" fontId="7" fillId="0" borderId="0" xfId="2" applyNumberFormat="1"/>
    <xf numFmtId="0" fontId="7" fillId="0" borderId="9" xfId="2" applyBorder="1"/>
    <xf numFmtId="4" fontId="5" fillId="9" borderId="11" xfId="2" applyNumberFormat="1" applyFont="1" applyFill="1" applyBorder="1" applyAlignment="1">
      <alignment horizontal="justify" vertical="top" wrapText="1"/>
    </xf>
    <xf numFmtId="3" fontId="5" fillId="9" borderId="11" xfId="2" applyNumberFormat="1" applyFont="1" applyFill="1" applyBorder="1" applyAlignment="1">
      <alignment horizontal="justify" vertical="top" wrapText="1"/>
    </xf>
    <xf numFmtId="3" fontId="5" fillId="5" borderId="11" xfId="2" applyNumberFormat="1" applyFont="1" applyFill="1" applyBorder="1" applyAlignment="1">
      <alignment horizontal="justify" vertical="top" wrapText="1"/>
    </xf>
    <xf numFmtId="4" fontId="5" fillId="5" borderId="11" xfId="2" applyNumberFormat="1" applyFont="1" applyFill="1" applyBorder="1" applyAlignment="1">
      <alignment horizontal="justify" vertical="top" wrapText="1"/>
    </xf>
    <xf numFmtId="1" fontId="14" fillId="3" borderId="11" xfId="2" applyNumberFormat="1" applyFont="1" applyFill="1" applyBorder="1" applyAlignment="1">
      <alignment horizontal="justify" vertical="top" wrapText="1"/>
    </xf>
    <xf numFmtId="0" fontId="14" fillId="3" borderId="11" xfId="2" applyFont="1" applyFill="1" applyBorder="1" applyAlignment="1">
      <alignment horizontal="justify" vertical="top" wrapText="1"/>
    </xf>
    <xf numFmtId="1" fontId="16" fillId="3" borderId="3" xfId="2" applyNumberFormat="1" applyFont="1" applyFill="1" applyBorder="1"/>
    <xf numFmtId="0" fontId="7" fillId="10" borderId="0" xfId="2" applyFill="1"/>
    <xf numFmtId="0" fontId="9" fillId="10" borderId="0" xfId="2" applyFont="1" applyFill="1"/>
    <xf numFmtId="2" fontId="1" fillId="10" borderId="0" xfId="3" applyNumberFormat="1" applyFont="1" applyFill="1" applyBorder="1" applyAlignment="1">
      <alignment horizontal="center"/>
    </xf>
    <xf numFmtId="0" fontId="10" fillId="3" borderId="10" xfId="2" applyFont="1" applyFill="1" applyBorder="1" applyAlignment="1">
      <alignment horizontal="center" vertical="center" wrapText="1"/>
    </xf>
    <xf numFmtId="1" fontId="5" fillId="3" borderId="3" xfId="0" quotePrefix="1" applyNumberFormat="1" applyFont="1" applyFill="1" applyBorder="1"/>
    <xf numFmtId="0" fontId="17" fillId="0" borderId="0" xfId="4"/>
    <xf numFmtId="0" fontId="17" fillId="5" borderId="15" xfId="4" applyFill="1" applyBorder="1"/>
    <xf numFmtId="0" fontId="17" fillId="5" borderId="17" xfId="4" applyFill="1" applyBorder="1"/>
    <xf numFmtId="0" fontId="19" fillId="5" borderId="17" xfId="4" applyFont="1" applyFill="1" applyBorder="1"/>
    <xf numFmtId="0" fontId="17" fillId="5" borderId="16" xfId="4" applyFill="1" applyBorder="1"/>
    <xf numFmtId="0" fontId="19" fillId="5" borderId="17" xfId="4" applyFont="1" applyFill="1" applyBorder="1" applyAlignment="1">
      <alignment horizontal="right"/>
    </xf>
    <xf numFmtId="164" fontId="1" fillId="7" borderId="15" xfId="5" applyNumberFormat="1" applyFont="1" applyFill="1" applyBorder="1" applyAlignment="1">
      <alignment horizontal="center"/>
    </xf>
    <xf numFmtId="2" fontId="1" fillId="7" borderId="15" xfId="3" applyNumberFormat="1" applyFont="1" applyFill="1" applyBorder="1" applyAlignment="1">
      <alignment horizontal="center"/>
    </xf>
    <xf numFmtId="2" fontId="1" fillId="3" borderId="3" xfId="3" applyNumberFormat="1" applyFont="1" applyFill="1" applyBorder="1" applyAlignment="1">
      <alignment horizontal="center"/>
    </xf>
    <xf numFmtId="2" fontId="1" fillId="3" borderId="12" xfId="3" applyNumberFormat="1" applyFont="1" applyFill="1" applyBorder="1" applyAlignment="1">
      <alignment horizontal="center"/>
    </xf>
    <xf numFmtId="1" fontId="1" fillId="7" borderId="15" xfId="3" applyNumberFormat="1" applyFont="1" applyFill="1" applyBorder="1" applyAlignment="1">
      <alignment horizontal="center"/>
    </xf>
    <xf numFmtId="1" fontId="1" fillId="3" borderId="9" xfId="3" applyNumberFormat="1" applyFont="1" applyFill="1" applyBorder="1" applyAlignment="1">
      <alignment horizontal="center"/>
    </xf>
    <xf numFmtId="1" fontId="1" fillId="3" borderId="10" xfId="3" applyNumberFormat="1" applyFont="1" applyFill="1" applyBorder="1" applyAlignment="1">
      <alignment horizontal="right"/>
    </xf>
    <xf numFmtId="2" fontId="1" fillId="3" borderId="2" xfId="3" applyNumberFormat="1" applyFont="1" applyFill="1" applyBorder="1" applyAlignment="1">
      <alignment horizontal="center"/>
    </xf>
    <xf numFmtId="2" fontId="1" fillId="3" borderId="19" xfId="3" applyNumberFormat="1" applyFont="1" applyFill="1" applyBorder="1" applyAlignment="1">
      <alignment horizontal="center"/>
    </xf>
    <xf numFmtId="2" fontId="1" fillId="7" borderId="17" xfId="3" applyNumberFormat="1" applyFont="1" applyFill="1" applyBorder="1" applyAlignment="1">
      <alignment horizontal="center"/>
    </xf>
    <xf numFmtId="1" fontId="1" fillId="3" borderId="2" xfId="3" applyNumberFormat="1" applyFont="1" applyFill="1" applyBorder="1" applyAlignment="1">
      <alignment horizontal="left"/>
    </xf>
    <xf numFmtId="1" fontId="1" fillId="3" borderId="0" xfId="3" applyNumberFormat="1" applyFont="1" applyFill="1" applyBorder="1" applyAlignment="1">
      <alignment horizontal="center"/>
    </xf>
    <xf numFmtId="1" fontId="1" fillId="3" borderId="11" xfId="3" applyNumberFormat="1" applyFont="1" applyFill="1" applyBorder="1" applyAlignment="1">
      <alignment horizontal="left"/>
    </xf>
    <xf numFmtId="1" fontId="1" fillId="3" borderId="3" xfId="3" applyNumberFormat="1" applyFont="1" applyFill="1" applyBorder="1" applyAlignment="1">
      <alignment horizontal="center"/>
    </xf>
    <xf numFmtId="1" fontId="1" fillId="3" borderId="12" xfId="3" applyNumberFormat="1" applyFont="1" applyFill="1" applyBorder="1" applyAlignment="1">
      <alignment horizontal="center"/>
    </xf>
    <xf numFmtId="1" fontId="5" fillId="0" borderId="3" xfId="2" applyNumberFormat="1" applyFont="1" applyBorder="1" applyAlignment="1">
      <alignment wrapText="1"/>
    </xf>
    <xf numFmtId="1" fontId="5" fillId="3" borderId="3" xfId="2" applyNumberFormat="1" applyFont="1" applyFill="1" applyBorder="1" applyAlignment="1">
      <alignment wrapText="1"/>
    </xf>
    <xf numFmtId="10" fontId="5" fillId="0" borderId="3" xfId="5" applyNumberFormat="1" applyFont="1" applyBorder="1"/>
    <xf numFmtId="1" fontId="5" fillId="3" borderId="3" xfId="2" applyNumberFormat="1" applyFont="1" applyFill="1" applyBorder="1" applyAlignment="1">
      <alignment horizontal="left" wrapText="1" indent="2"/>
    </xf>
    <xf numFmtId="1" fontId="5" fillId="3" borderId="3" xfId="2" applyNumberFormat="1" applyFont="1" applyFill="1" applyBorder="1" applyAlignment="1">
      <alignment horizontal="left" wrapText="1" indent="3"/>
    </xf>
    <xf numFmtId="1" fontId="16" fillId="3" borderId="3" xfId="2" applyNumberFormat="1" applyFont="1" applyFill="1" applyBorder="1" applyAlignment="1">
      <alignment wrapText="1"/>
    </xf>
    <xf numFmtId="169" fontId="5" fillId="0" borderId="3" xfId="2" applyNumberFormat="1" applyFont="1" applyBorder="1"/>
    <xf numFmtId="1" fontId="5" fillId="3" borderId="3" xfId="2" quotePrefix="1" applyNumberFormat="1" applyFont="1" applyFill="1" applyBorder="1" applyAlignment="1">
      <alignment horizontal="left" wrapText="1" indent="2"/>
    </xf>
    <xf numFmtId="1" fontId="5" fillId="3" borderId="9" xfId="2" applyNumberFormat="1" applyFont="1" applyFill="1" applyBorder="1" applyAlignment="1">
      <alignment wrapText="1"/>
    </xf>
    <xf numFmtId="0" fontId="7" fillId="3" borderId="4" xfId="2" applyFill="1" applyBorder="1" applyAlignment="1">
      <alignment vertical="center" wrapText="1"/>
    </xf>
    <xf numFmtId="0" fontId="7" fillId="3" borderId="14" xfId="2" applyFill="1" applyBorder="1" applyAlignment="1">
      <alignment vertical="center" wrapText="1"/>
    </xf>
    <xf numFmtId="0" fontId="10" fillId="4" borderId="11" xfId="2" applyFont="1" applyFill="1" applyBorder="1" applyAlignment="1">
      <alignment horizontal="justify" vertical="top" wrapText="1"/>
    </xf>
    <xf numFmtId="0" fontId="10" fillId="4" borderId="11" xfId="2" applyFont="1" applyFill="1" applyBorder="1" applyAlignment="1">
      <alignment horizontal="left" vertical="top" wrapText="1" indent="2"/>
    </xf>
    <xf numFmtId="0" fontId="10" fillId="4" borderId="10" xfId="2" applyFont="1" applyFill="1" applyBorder="1" applyAlignment="1">
      <alignment horizontal="right" vertical="top" wrapText="1"/>
    </xf>
    <xf numFmtId="0" fontId="10" fillId="4" borderId="3" xfId="2" applyFont="1" applyFill="1" applyBorder="1" applyAlignment="1">
      <alignment horizontal="justify" vertical="center"/>
    </xf>
    <xf numFmtId="0" fontId="10" fillId="4" borderId="11" xfId="2" applyFont="1" applyFill="1" applyBorder="1" applyAlignment="1">
      <alignment horizontal="right" vertical="center" indent="3"/>
    </xf>
    <xf numFmtId="0" fontId="7" fillId="10" borderId="0" xfId="2" applyFill="1" applyBorder="1" applyAlignment="1">
      <alignment horizontal="right"/>
    </xf>
    <xf numFmtId="1" fontId="5" fillId="3" borderId="3" xfId="2" applyNumberFormat="1" applyFont="1" applyFill="1" applyBorder="1" applyAlignment="1">
      <alignment horizontal="left" wrapText="1"/>
    </xf>
    <xf numFmtId="0" fontId="10" fillId="4" borderId="10" xfId="2" applyFont="1" applyFill="1" applyBorder="1" applyAlignment="1">
      <alignment horizontal="center" vertical="center" wrapText="1"/>
    </xf>
    <xf numFmtId="10" fontId="5" fillId="0" borderId="3" xfId="1" applyNumberFormat="1" applyFont="1" applyBorder="1"/>
    <xf numFmtId="170" fontId="5" fillId="0" borderId="3" xfId="1" applyNumberFormat="1" applyFont="1" applyBorder="1"/>
    <xf numFmtId="1" fontId="13" fillId="3" borderId="10" xfId="2" applyNumberFormat="1" applyFont="1" applyFill="1" applyBorder="1" applyAlignment="1">
      <alignment horizontal="center" vertical="center" wrapText="1"/>
    </xf>
    <xf numFmtId="168" fontId="18" fillId="0" borderId="0" xfId="0" applyNumberFormat="1" applyFont="1" applyAlignment="1">
      <alignment horizontal="right"/>
    </xf>
    <xf numFmtId="1" fontId="10" fillId="3" borderId="9" xfId="2" applyNumberFormat="1" applyFont="1" applyFill="1" applyBorder="1"/>
    <xf numFmtId="1" fontId="10" fillId="3" borderId="3" xfId="2" applyNumberFormat="1" applyFont="1" applyFill="1" applyBorder="1"/>
    <xf numFmtId="0" fontId="20" fillId="3" borderId="0" xfId="2" applyFont="1" applyFill="1"/>
    <xf numFmtId="0" fontId="8" fillId="3" borderId="11" xfId="2" applyFont="1" applyFill="1" applyBorder="1" applyAlignment="1">
      <alignment horizontal="justify" vertical="top" wrapText="1"/>
    </xf>
    <xf numFmtId="4" fontId="11" fillId="5" borderId="11" xfId="2" applyNumberFormat="1" applyFont="1" applyFill="1" applyBorder="1" applyAlignment="1">
      <alignment horizontal="justify" vertical="top" wrapText="1"/>
    </xf>
    <xf numFmtId="3" fontId="11" fillId="5" borderId="11" xfId="2" applyNumberFormat="1" applyFont="1" applyFill="1" applyBorder="1" applyAlignment="1">
      <alignment horizontal="justify" vertical="top" wrapText="1"/>
    </xf>
    <xf numFmtId="3" fontId="11" fillId="9" borderId="11" xfId="2" applyNumberFormat="1" applyFont="1" applyFill="1" applyBorder="1" applyAlignment="1">
      <alignment horizontal="justify" vertical="top" wrapText="1"/>
    </xf>
    <xf numFmtId="4" fontId="11" fillId="9" borderId="11" xfId="2" applyNumberFormat="1" applyFont="1" applyFill="1" applyBorder="1" applyAlignment="1">
      <alignment horizontal="justify" vertical="top" wrapText="1"/>
    </xf>
    <xf numFmtId="0" fontId="9" fillId="0" borderId="9" xfId="2" applyFont="1" applyBorder="1"/>
    <xf numFmtId="0" fontId="10" fillId="3" borderId="14" xfId="2" applyFont="1" applyFill="1" applyBorder="1" applyAlignment="1">
      <alignment horizontal="left" vertical="top" wrapText="1" indent="4"/>
    </xf>
    <xf numFmtId="170" fontId="5" fillId="9" borderId="11" xfId="1" applyNumberFormat="1" applyFont="1" applyFill="1" applyBorder="1" applyAlignment="1">
      <alignment horizontal="justify" vertical="top" wrapText="1"/>
    </xf>
    <xf numFmtId="170" fontId="11" fillId="9" borderId="11" xfId="1" applyNumberFormat="1" applyFont="1" applyFill="1" applyBorder="1" applyAlignment="1">
      <alignment horizontal="justify" vertical="top" wrapText="1"/>
    </xf>
    <xf numFmtId="0" fontId="21" fillId="3" borderId="11" xfId="2" applyFont="1" applyFill="1" applyBorder="1" applyAlignment="1">
      <alignment horizontal="justify" vertical="top" wrapText="1"/>
    </xf>
    <xf numFmtId="4" fontId="5" fillId="0" borderId="14" xfId="2" applyNumberFormat="1" applyFont="1" applyBorder="1" applyAlignment="1">
      <alignment horizontal="justify" vertical="top" wrapText="1"/>
    </xf>
    <xf numFmtId="0" fontId="0" fillId="7" borderId="0" xfId="0" applyFill="1"/>
    <xf numFmtId="0" fontId="0" fillId="5" borderId="0" xfId="0" applyFill="1"/>
    <xf numFmtId="0" fontId="0" fillId="5" borderId="0" xfId="0" applyFill="1" applyAlignment="1">
      <alignment horizontal="center" vertical="center" textRotation="255"/>
    </xf>
    <xf numFmtId="0" fontId="0" fillId="11" borderId="0" xfId="0" applyFill="1"/>
    <xf numFmtId="0" fontId="22" fillId="11" borderId="0" xfId="0" applyFont="1" applyFill="1"/>
    <xf numFmtId="2" fontId="10" fillId="3" borderId="10" xfId="2" applyNumberFormat="1" applyFont="1" applyFill="1" applyBorder="1" applyAlignment="1">
      <alignment horizontal="center" vertical="center" wrapText="1"/>
    </xf>
    <xf numFmtId="3" fontId="1" fillId="8" borderId="15" xfId="3" applyNumberFormat="1" applyFont="1" applyFill="1" applyBorder="1" applyAlignment="1">
      <alignment horizontal="center"/>
    </xf>
    <xf numFmtId="3" fontId="10" fillId="3" borderId="15" xfId="2" applyNumberFormat="1" applyFont="1" applyFill="1" applyBorder="1" applyAlignment="1">
      <alignment horizontal="center" vertical="center" wrapText="1"/>
    </xf>
    <xf numFmtId="0" fontId="1" fillId="11" borderId="0" xfId="2" applyFont="1" applyFill="1"/>
    <xf numFmtId="1" fontId="6" fillId="7" borderId="0" xfId="0" applyNumberFormat="1" applyFont="1" applyFill="1" applyBorder="1" applyAlignment="1">
      <alignment horizontal="center"/>
    </xf>
    <xf numFmtId="0" fontId="6" fillId="7" borderId="0" xfId="0" applyFont="1" applyFill="1" applyBorder="1" applyAlignment="1">
      <alignment horizontal="center" vertical="center"/>
    </xf>
    <xf numFmtId="0" fontId="6" fillId="2" borderId="1" xfId="0" applyFont="1" applyFill="1" applyBorder="1" applyAlignment="1">
      <alignment horizontal="center" vertical="center"/>
    </xf>
    <xf numFmtId="0" fontId="0" fillId="7" borderId="0" xfId="0" applyFill="1" applyBorder="1"/>
    <xf numFmtId="1" fontId="0" fillId="5" borderId="0" xfId="0" applyNumberFormat="1" applyFill="1" applyBorder="1"/>
    <xf numFmtId="0" fontId="0" fillId="5" borderId="0" xfId="0" applyFill="1" applyBorder="1"/>
    <xf numFmtId="1" fontId="6" fillId="5" borderId="0" xfId="0" applyNumberFormat="1" applyFont="1" applyFill="1" applyBorder="1" applyAlignment="1">
      <alignment horizontal="center" vertical="center"/>
    </xf>
    <xf numFmtId="1" fontId="6" fillId="5"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wrapText="1"/>
    </xf>
    <xf numFmtId="1" fontId="2" fillId="5" borderId="7" xfId="0" applyNumberFormat="1" applyFont="1" applyFill="1" applyBorder="1" applyAlignment="1">
      <alignment horizontal="center"/>
    </xf>
    <xf numFmtId="1" fontId="6" fillId="5" borderId="0" xfId="0" applyNumberFormat="1" applyFont="1" applyFill="1"/>
    <xf numFmtId="1" fontId="0" fillId="5" borderId="0" xfId="0" applyNumberFormat="1" applyFill="1"/>
    <xf numFmtId="0" fontId="23" fillId="11" borderId="0" xfId="2" applyFont="1" applyFill="1"/>
    <xf numFmtId="0" fontId="24" fillId="11" borderId="0" xfId="2" applyFont="1" applyFill="1"/>
    <xf numFmtId="1" fontId="6" fillId="7" borderId="0" xfId="0" applyNumberFormat="1" applyFont="1" applyFill="1" applyBorder="1" applyAlignment="1"/>
    <xf numFmtId="1" fontId="6" fillId="7" borderId="0" xfId="0" applyNumberFormat="1" applyFont="1" applyFill="1" applyBorder="1" applyAlignment="1">
      <alignment horizontal="center"/>
    </xf>
    <xf numFmtId="165" fontId="1" fillId="7" borderId="15" xfId="3" applyNumberFormat="1" applyFont="1" applyFill="1" applyBorder="1" applyAlignment="1">
      <alignment horizontal="center"/>
    </xf>
    <xf numFmtId="1" fontId="25" fillId="5" borderId="0" xfId="0" applyNumberFormat="1" applyFont="1" applyFill="1" applyBorder="1" applyAlignment="1">
      <alignment textRotation="255"/>
    </xf>
    <xf numFmtId="0" fontId="0" fillId="0" borderId="0" xfId="0" applyAlignment="1">
      <alignment wrapText="1"/>
    </xf>
    <xf numFmtId="0" fontId="10" fillId="3" borderId="10" xfId="2" applyFont="1" applyFill="1" applyBorder="1" applyAlignment="1">
      <alignment horizontal="center" vertical="center" wrapText="1"/>
    </xf>
    <xf numFmtId="164" fontId="1" fillId="7" borderId="10" xfId="5" applyNumberFormat="1" applyFont="1" applyFill="1" applyBorder="1" applyAlignment="1">
      <alignment horizontal="center"/>
    </xf>
    <xf numFmtId="164" fontId="1" fillId="7" borderId="15" xfId="1" applyNumberFormat="1" applyFont="1" applyFill="1" applyBorder="1" applyAlignment="1">
      <alignment horizontal="center"/>
    </xf>
    <xf numFmtId="1" fontId="10" fillId="3" borderId="10" xfId="2" applyNumberFormat="1" applyFont="1" applyFill="1" applyBorder="1" applyAlignment="1">
      <alignment horizontal="center" vertical="center" wrapText="1"/>
    </xf>
    <xf numFmtId="1" fontId="10" fillId="3" borderId="10" xfId="2" applyNumberFormat="1" applyFont="1" applyFill="1" applyBorder="1" applyAlignment="1">
      <alignment horizontal="left" vertical="center" wrapText="1"/>
    </xf>
    <xf numFmtId="171" fontId="10" fillId="3" borderId="11" xfId="2" applyNumberFormat="1" applyFont="1" applyFill="1" applyBorder="1" applyAlignment="1">
      <alignment horizontal="center" vertical="center" wrapText="1"/>
    </xf>
    <xf numFmtId="1" fontId="10" fillId="3" borderId="4" xfId="2" applyNumberFormat="1" applyFont="1" applyFill="1" applyBorder="1" applyAlignment="1">
      <alignment horizontal="left" vertical="center" wrapText="1"/>
    </xf>
    <xf numFmtId="171" fontId="10" fillId="3" borderId="14" xfId="2" applyNumberFormat="1" applyFont="1" applyFill="1" applyBorder="1" applyAlignment="1">
      <alignment horizontal="center" vertical="center" wrapText="1"/>
    </xf>
    <xf numFmtId="172" fontId="5" fillId="0" borderId="3" xfId="2" applyNumberFormat="1" applyFont="1" applyBorder="1"/>
    <xf numFmtId="0" fontId="10" fillId="4" borderId="11" xfId="2" applyFont="1" applyFill="1" applyBorder="1" applyAlignment="1">
      <alignment horizontal="left" vertical="top" wrapText="1"/>
    </xf>
    <xf numFmtId="3" fontId="5" fillId="9" borderId="9" xfId="2" applyNumberFormat="1" applyFont="1" applyFill="1" applyBorder="1" applyAlignment="1">
      <alignment horizontal="justify" vertical="top" wrapText="1"/>
    </xf>
    <xf numFmtId="3" fontId="5" fillId="9" borderId="0" xfId="2" applyNumberFormat="1" applyFont="1" applyFill="1" applyBorder="1" applyAlignment="1">
      <alignment horizontal="justify" vertical="top" wrapText="1"/>
    </xf>
    <xf numFmtId="1" fontId="10" fillId="3" borderId="14" xfId="2" applyNumberFormat="1" applyFont="1" applyFill="1" applyBorder="1" applyAlignment="1">
      <alignment horizontal="left" vertical="top" wrapText="1" indent="4"/>
    </xf>
    <xf numFmtId="0" fontId="10" fillId="3" borderId="10" xfId="2" applyFont="1" applyFill="1" applyBorder="1" applyAlignment="1">
      <alignment horizontal="center" vertical="center" wrapText="1"/>
    </xf>
    <xf numFmtId="0" fontId="10" fillId="3" borderId="11" xfId="2" applyFont="1" applyFill="1" applyBorder="1" applyAlignment="1">
      <alignment horizontal="center" vertical="center" wrapText="1"/>
    </xf>
    <xf numFmtId="0" fontId="10" fillId="4" borderId="17" xfId="2" applyFont="1" applyFill="1" applyBorder="1" applyAlignment="1">
      <alignment horizontal="left" vertical="top" wrapText="1" indent="2"/>
    </xf>
    <xf numFmtId="0" fontId="10" fillId="3" borderId="22" xfId="2" applyFont="1" applyFill="1" applyBorder="1" applyAlignment="1">
      <alignment horizontal="center" vertical="center" wrapText="1"/>
    </xf>
    <xf numFmtId="0" fontId="10" fillId="3" borderId="20" xfId="2" applyFont="1" applyFill="1" applyBorder="1" applyAlignment="1">
      <alignment horizontal="center" vertical="center" wrapText="1"/>
    </xf>
    <xf numFmtId="2" fontId="1" fillId="0" borderId="20" xfId="3" applyNumberFormat="1" applyFont="1" applyBorder="1" applyAlignment="1">
      <alignment horizontal="center"/>
    </xf>
    <xf numFmtId="2" fontId="10" fillId="3" borderId="20" xfId="2" applyNumberFormat="1" applyFont="1" applyFill="1" applyBorder="1" applyAlignment="1">
      <alignment horizontal="center" vertical="center" wrapText="1"/>
    </xf>
    <xf numFmtId="2" fontId="10" fillId="3" borderId="11" xfId="2" applyNumberFormat="1" applyFont="1" applyFill="1" applyBorder="1" applyAlignment="1">
      <alignment horizontal="center" vertical="center" wrapText="1"/>
    </xf>
    <xf numFmtId="0" fontId="10" fillId="3" borderId="21" xfId="2" applyFont="1" applyFill="1" applyBorder="1" applyAlignment="1">
      <alignment horizontal="center" vertical="center" wrapText="1"/>
    </xf>
    <xf numFmtId="2" fontId="10" fillId="3" borderId="21" xfId="2" applyNumberFormat="1" applyFont="1" applyFill="1" applyBorder="1" applyAlignment="1">
      <alignment horizontal="center" vertical="center" wrapText="1"/>
    </xf>
    <xf numFmtId="0" fontId="31" fillId="3" borderId="14" xfId="2" applyFont="1" applyFill="1" applyBorder="1" applyAlignment="1">
      <alignment horizontal="justify" vertical="top" wrapText="1"/>
    </xf>
    <xf numFmtId="1" fontId="5" fillId="3" borderId="13" xfId="2" applyNumberFormat="1" applyFont="1" applyFill="1" applyBorder="1"/>
    <xf numFmtId="1" fontId="8" fillId="14" borderId="3" xfId="2" applyNumberFormat="1" applyFont="1" applyFill="1" applyBorder="1" applyAlignment="1">
      <alignment horizontal="center"/>
    </xf>
    <xf numFmtId="1" fontId="8" fillId="13" borderId="3" xfId="2" applyNumberFormat="1" applyFont="1" applyFill="1" applyBorder="1" applyAlignment="1">
      <alignment horizontal="center"/>
    </xf>
    <xf numFmtId="1" fontId="8" fillId="8" borderId="3" xfId="2" applyNumberFormat="1" applyFont="1" applyFill="1" applyBorder="1" applyAlignment="1">
      <alignment horizontal="center"/>
    </xf>
    <xf numFmtId="3" fontId="5" fillId="5" borderId="0" xfId="2" applyNumberFormat="1" applyFont="1" applyFill="1" applyBorder="1" applyAlignment="1">
      <alignment horizontal="justify" vertical="top" wrapText="1"/>
    </xf>
    <xf numFmtId="0" fontId="0" fillId="5" borderId="0" xfId="0" applyFill="1" applyAlignment="1">
      <alignment horizontal="center" vertical="center"/>
    </xf>
    <xf numFmtId="0" fontId="10" fillId="4" borderId="3" xfId="2" applyFont="1" applyFill="1" applyBorder="1" applyAlignment="1">
      <alignment horizontal="left" vertical="center"/>
    </xf>
    <xf numFmtId="0" fontId="10" fillId="4" borderId="11" xfId="2" applyFont="1" applyFill="1" applyBorder="1" applyAlignment="1">
      <alignment horizontal="left" vertical="top" wrapText="1" indent="6"/>
    </xf>
    <xf numFmtId="0" fontId="10" fillId="4" borderId="11" xfId="2" applyFont="1" applyFill="1" applyBorder="1" applyAlignment="1">
      <alignment horizontal="left" vertical="top" wrapText="1" indent="20"/>
    </xf>
    <xf numFmtId="0" fontId="10" fillId="4" borderId="3" xfId="2" applyFont="1" applyFill="1" applyBorder="1" applyAlignment="1">
      <alignment horizontal="left" vertical="top" wrapText="1" indent="20"/>
    </xf>
    <xf numFmtId="2" fontId="1" fillId="3" borderId="13" xfId="3" applyNumberFormat="1" applyFont="1" applyFill="1" applyBorder="1" applyAlignment="1">
      <alignment horizontal="center"/>
    </xf>
    <xf numFmtId="2" fontId="1" fillId="3" borderId="10" xfId="3" applyNumberFormat="1" applyFont="1" applyFill="1" applyBorder="1" applyAlignment="1">
      <alignment horizontal="center"/>
    </xf>
    <xf numFmtId="0" fontId="10" fillId="4" borderId="11" xfId="2" applyFont="1" applyFill="1" applyBorder="1" applyAlignment="1">
      <alignment vertical="center" wrapText="1"/>
    </xf>
    <xf numFmtId="0" fontId="10" fillId="4" borderId="3" xfId="2" applyFont="1" applyFill="1" applyBorder="1" applyAlignment="1">
      <alignment horizontal="left" vertical="top" wrapText="1"/>
    </xf>
    <xf numFmtId="170" fontId="5" fillId="9" borderId="14" xfId="1" applyNumberFormat="1" applyFont="1" applyFill="1" applyBorder="1" applyAlignment="1">
      <alignment horizontal="justify" vertical="top" wrapText="1"/>
    </xf>
    <xf numFmtId="0" fontId="0" fillId="0" borderId="0" xfId="0"/>
    <xf numFmtId="0" fontId="0" fillId="0" borderId="0" xfId="0"/>
    <xf numFmtId="0" fontId="1" fillId="0" borderId="0" xfId="0" applyFont="1"/>
    <xf numFmtId="3" fontId="1" fillId="7" borderId="15" xfId="3" applyNumberFormat="1" applyFont="1" applyFill="1" applyBorder="1" applyAlignment="1">
      <alignment horizontal="center"/>
    </xf>
    <xf numFmtId="0" fontId="10" fillId="3" borderId="14" xfId="2" applyFont="1" applyFill="1" applyBorder="1" applyAlignment="1">
      <alignment horizontal="left" vertical="top" wrapText="1"/>
    </xf>
    <xf numFmtId="0" fontId="10" fillId="3" borderId="15" xfId="2" applyFont="1" applyFill="1" applyBorder="1" applyAlignment="1">
      <alignment horizontal="left" vertical="top" wrapText="1"/>
    </xf>
    <xf numFmtId="0" fontId="8" fillId="3" borderId="15" xfId="2" applyFont="1" applyFill="1" applyBorder="1" applyAlignment="1">
      <alignment horizontal="left" vertical="top" wrapText="1"/>
    </xf>
    <xf numFmtId="1" fontId="5" fillId="0" borderId="15" xfId="0" applyNumberFormat="1" applyFont="1" applyBorder="1"/>
    <xf numFmtId="171" fontId="1" fillId="7" borderId="15" xfId="3" applyNumberFormat="1" applyFont="1" applyFill="1" applyBorder="1" applyAlignment="1">
      <alignment horizontal="center"/>
    </xf>
    <xf numFmtId="171" fontId="10" fillId="3" borderId="15" xfId="2" applyNumberFormat="1" applyFont="1" applyFill="1" applyBorder="1" applyAlignment="1">
      <alignment horizontal="center" vertical="center" wrapText="1"/>
    </xf>
    <xf numFmtId="1" fontId="10" fillId="3" borderId="26" xfId="2" applyNumberFormat="1" applyFont="1" applyFill="1" applyBorder="1" applyAlignment="1">
      <alignment horizontal="center" vertical="center" wrapText="1"/>
    </xf>
    <xf numFmtId="164" fontId="1" fillId="3" borderId="15" xfId="1" applyNumberFormat="1" applyFont="1" applyFill="1" applyBorder="1" applyAlignment="1">
      <alignment horizontal="center"/>
    </xf>
    <xf numFmtId="1" fontId="10" fillId="7" borderId="15" xfId="2" applyNumberFormat="1" applyFont="1" applyFill="1" applyBorder="1" applyAlignment="1">
      <alignment horizontal="center" vertical="center" wrapText="1"/>
    </xf>
    <xf numFmtId="10" fontId="0" fillId="7" borderId="15" xfId="1" applyNumberFormat="1" applyFont="1" applyFill="1" applyBorder="1"/>
    <xf numFmtId="0" fontId="0" fillId="7" borderId="15" xfId="0" applyFill="1" applyBorder="1"/>
    <xf numFmtId="0" fontId="8" fillId="3" borderId="12" xfId="2" applyFont="1" applyFill="1" applyBorder="1" applyAlignment="1">
      <alignment horizontal="center" vertical="center" wrapText="1"/>
    </xf>
    <xf numFmtId="0" fontId="9" fillId="0" borderId="13"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5" xfId="2" applyFont="1" applyBorder="1" applyAlignment="1">
      <alignment horizontal="center" vertical="center" wrapText="1"/>
    </xf>
    <xf numFmtId="0" fontId="9" fillId="0" borderId="14" xfId="2" applyFont="1" applyBorder="1" applyAlignment="1">
      <alignment horizontal="center" vertical="center" wrapText="1"/>
    </xf>
    <xf numFmtId="0" fontId="10" fillId="3" borderId="12" xfId="2" applyFont="1" applyFill="1" applyBorder="1" applyAlignment="1">
      <alignment horizontal="center" vertical="center" wrapText="1"/>
    </xf>
    <xf numFmtId="0" fontId="7" fillId="0" borderId="13" xfId="2" applyBorder="1" applyAlignment="1">
      <alignment horizontal="center" vertical="center" wrapText="1"/>
    </xf>
    <xf numFmtId="0" fontId="7" fillId="0" borderId="3" xfId="2" applyBorder="1" applyAlignment="1">
      <alignment horizontal="center" vertical="center" wrapText="1"/>
    </xf>
    <xf numFmtId="0" fontId="7" fillId="0" borderId="4" xfId="2" applyBorder="1" applyAlignment="1">
      <alignment horizontal="center" vertical="center" wrapText="1"/>
    </xf>
    <xf numFmtId="0" fontId="7" fillId="0" borderId="5" xfId="2" applyBorder="1" applyAlignment="1">
      <alignment horizontal="center" vertical="center" wrapText="1"/>
    </xf>
    <xf numFmtId="0" fontId="7" fillId="0" borderId="14" xfId="2" applyBorder="1" applyAlignment="1">
      <alignment horizontal="center" vertical="center" wrapText="1"/>
    </xf>
    <xf numFmtId="0" fontId="8" fillId="3" borderId="10" xfId="2" applyFont="1" applyFill="1" applyBorder="1" applyAlignment="1" applyProtection="1">
      <alignment horizontal="center" vertical="center" wrapText="1"/>
      <protection locked="0"/>
    </xf>
    <xf numFmtId="0" fontId="8" fillId="3" borderId="9" xfId="2" applyFont="1" applyFill="1" applyBorder="1" applyAlignment="1" applyProtection="1">
      <alignment horizontal="center" vertical="center" wrapText="1"/>
      <protection locked="0"/>
    </xf>
    <xf numFmtId="0" fontId="8" fillId="3" borderId="11" xfId="2" applyFont="1" applyFill="1" applyBorder="1" applyAlignment="1" applyProtection="1">
      <alignment horizontal="center" vertical="center" wrapText="1"/>
      <protection locked="0"/>
    </xf>
    <xf numFmtId="0" fontId="8" fillId="3" borderId="10" xfId="2" applyFont="1" applyFill="1" applyBorder="1" applyAlignment="1">
      <alignment horizontal="center" vertical="center" wrapText="1"/>
    </xf>
    <xf numFmtId="0" fontId="8" fillId="3" borderId="9" xfId="2" applyFont="1" applyFill="1" applyBorder="1" applyAlignment="1">
      <alignment horizontal="center" vertical="center" wrapText="1"/>
    </xf>
    <xf numFmtId="0" fontId="8" fillId="3" borderId="11" xfId="2" applyFont="1" applyFill="1" applyBorder="1" applyAlignment="1">
      <alignment horizontal="center" vertical="center" wrapText="1"/>
    </xf>
    <xf numFmtId="0" fontId="10" fillId="3" borderId="12" xfId="2" applyFont="1" applyFill="1" applyBorder="1" applyAlignment="1">
      <alignment horizontal="center" vertical="center"/>
    </xf>
    <xf numFmtId="0" fontId="10" fillId="3" borderId="3" xfId="2" applyFont="1" applyFill="1" applyBorder="1" applyAlignment="1">
      <alignment horizontal="center" vertical="center"/>
    </xf>
    <xf numFmtId="0" fontId="10" fillId="3" borderId="4" xfId="2" applyFont="1" applyFill="1" applyBorder="1" applyAlignment="1">
      <alignment horizontal="center" vertical="center"/>
    </xf>
    <xf numFmtId="0" fontId="10" fillId="3" borderId="14" xfId="2" applyFont="1" applyFill="1" applyBorder="1" applyAlignment="1">
      <alignment horizontal="center" vertical="center"/>
    </xf>
    <xf numFmtId="0" fontId="7" fillId="0" borderId="3" xfId="2" applyBorder="1" applyAlignment="1">
      <alignment horizontal="center" vertical="center"/>
    </xf>
    <xf numFmtId="0" fontId="7" fillId="0" borderId="14" xfId="2" applyBorder="1" applyAlignment="1">
      <alignment horizontal="center" vertical="center"/>
    </xf>
    <xf numFmtId="0" fontId="26" fillId="12" borderId="9" xfId="2" applyFont="1" applyFill="1" applyBorder="1" applyAlignment="1">
      <alignment horizontal="left" vertical="center" wrapText="1"/>
    </xf>
    <xf numFmtId="0" fontId="26" fillId="12" borderId="11" xfId="2" applyFont="1" applyFill="1" applyBorder="1" applyAlignment="1">
      <alignment horizontal="left" vertical="center" wrapText="1"/>
    </xf>
    <xf numFmtId="0" fontId="26" fillId="12" borderId="9" xfId="2" applyFont="1" applyFill="1" applyBorder="1" applyAlignment="1">
      <alignment horizontal="left" vertical="center" wrapText="1" indent="2"/>
    </xf>
    <xf numFmtId="0" fontId="26" fillId="12" borderId="11" xfId="2" applyFont="1" applyFill="1" applyBorder="1" applyAlignment="1">
      <alignment horizontal="left" vertical="center" wrapText="1" indent="2"/>
    </xf>
    <xf numFmtId="0" fontId="10" fillId="4" borderId="13" xfId="2" applyFont="1" applyFill="1" applyBorder="1" applyAlignment="1">
      <alignment horizontal="left" vertical="top" wrapText="1" indent="2"/>
    </xf>
    <xf numFmtId="0" fontId="0" fillId="0" borderId="3" xfId="0" applyBorder="1" applyAlignment="1">
      <alignment horizontal="left" vertical="top" wrapText="1" indent="2"/>
    </xf>
    <xf numFmtId="0" fontId="0" fillId="0" borderId="5" xfId="0" applyBorder="1" applyAlignment="1">
      <alignment horizontal="left" vertical="top" wrapText="1" indent="2"/>
    </xf>
    <xf numFmtId="0" fontId="0" fillId="0" borderId="14" xfId="0" applyBorder="1" applyAlignment="1">
      <alignment horizontal="left" vertical="top" wrapText="1" indent="2"/>
    </xf>
    <xf numFmtId="0" fontId="10" fillId="3" borderId="10" xfId="2" applyFont="1" applyFill="1" applyBorder="1" applyAlignment="1">
      <alignment horizontal="center" vertical="center" wrapText="1"/>
    </xf>
    <xf numFmtId="0" fontId="10" fillId="3" borderId="11" xfId="2" applyFont="1" applyFill="1" applyBorder="1" applyAlignment="1">
      <alignment horizontal="center" vertical="center" wrapText="1"/>
    </xf>
    <xf numFmtId="0" fontId="10" fillId="4" borderId="16" xfId="2" applyFont="1" applyFill="1" applyBorder="1" applyAlignment="1">
      <alignment horizontal="left" vertical="top" wrapText="1" indent="2"/>
    </xf>
    <xf numFmtId="0" fontId="10" fillId="4" borderId="17" xfId="2" applyFont="1" applyFill="1" applyBorder="1" applyAlignment="1">
      <alignment horizontal="left" vertical="top" wrapText="1" indent="2"/>
    </xf>
    <xf numFmtId="0" fontId="26" fillId="12" borderId="23" xfId="2" applyFont="1" applyFill="1" applyBorder="1" applyAlignment="1">
      <alignment horizontal="left" vertical="center" wrapText="1" indent="2"/>
    </xf>
    <xf numFmtId="0" fontId="10" fillId="4" borderId="24" xfId="2" applyFont="1" applyFill="1" applyBorder="1" applyAlignment="1">
      <alignment horizontal="left" vertical="top" wrapText="1" indent="2"/>
    </xf>
    <xf numFmtId="0" fontId="0" fillId="0" borderId="25" xfId="0" applyBorder="1" applyAlignment="1">
      <alignment horizontal="left" vertical="top" wrapText="1" indent="2"/>
    </xf>
    <xf numFmtId="0" fontId="26" fillId="12" borderId="23" xfId="2" applyFont="1" applyFill="1" applyBorder="1" applyAlignment="1">
      <alignment horizontal="left" vertical="center" wrapText="1"/>
    </xf>
    <xf numFmtId="0" fontId="8" fillId="3" borderId="21" xfId="2" applyFont="1" applyFill="1" applyBorder="1" applyAlignment="1">
      <alignment horizontal="center" vertical="center" wrapText="1"/>
    </xf>
    <xf numFmtId="0" fontId="10" fillId="4" borderId="16" xfId="2" applyFont="1" applyFill="1" applyBorder="1" applyAlignment="1">
      <alignment horizontal="center" vertical="top" wrapText="1"/>
    </xf>
    <xf numFmtId="0" fontId="10" fillId="4" borderId="17" xfId="2" applyFont="1" applyFill="1" applyBorder="1" applyAlignment="1">
      <alignment horizontal="center" vertical="top" wrapText="1"/>
    </xf>
    <xf numFmtId="0" fontId="10" fillId="3" borderId="21" xfId="2" applyFont="1" applyFill="1" applyBorder="1" applyAlignment="1">
      <alignment horizontal="center" vertical="center" wrapText="1"/>
    </xf>
    <xf numFmtId="0" fontId="8" fillId="3" borderId="23" xfId="2" applyFont="1" applyFill="1" applyBorder="1" applyAlignment="1">
      <alignment horizontal="center" vertical="center" wrapText="1"/>
    </xf>
    <xf numFmtId="0" fontId="10" fillId="4" borderId="3" xfId="2" applyFont="1" applyFill="1" applyBorder="1" applyAlignment="1">
      <alignment horizontal="left" vertical="center" wrapText="1" indent="2"/>
    </xf>
    <xf numFmtId="0" fontId="7" fillId="0" borderId="14" xfId="2" applyBorder="1" applyAlignment="1">
      <alignment horizontal="left" vertical="center" wrapText="1" indent="2"/>
    </xf>
    <xf numFmtId="0" fontId="10" fillId="3" borderId="9" xfId="2" applyFont="1" applyFill="1" applyBorder="1" applyAlignment="1">
      <alignment horizontal="center" vertical="center" wrapText="1"/>
    </xf>
    <xf numFmtId="0" fontId="10" fillId="4" borderId="12" xfId="2" applyFont="1" applyFill="1" applyBorder="1" applyAlignment="1">
      <alignment horizontal="right" vertical="center" wrapText="1"/>
    </xf>
    <xf numFmtId="0" fontId="7" fillId="0" borderId="4" xfId="2" applyBorder="1" applyAlignment="1">
      <alignment horizontal="right" vertical="center" wrapText="1"/>
    </xf>
    <xf numFmtId="0" fontId="10" fillId="4" borderId="3" xfId="2" applyFont="1" applyFill="1" applyBorder="1" applyAlignment="1">
      <alignment horizontal="justify" vertical="center" wrapText="1"/>
    </xf>
    <xf numFmtId="0" fontId="10" fillId="4" borderId="14" xfId="2" applyFont="1" applyFill="1" applyBorder="1" applyAlignment="1">
      <alignment horizontal="justify" vertical="center" wrapText="1"/>
    </xf>
    <xf numFmtId="0" fontId="10" fillId="7" borderId="10" xfId="2" applyFont="1" applyFill="1" applyBorder="1" applyAlignment="1">
      <alignment horizontal="center" vertical="center" wrapText="1"/>
    </xf>
    <xf numFmtId="0" fontId="10" fillId="7" borderId="9" xfId="2" applyFont="1" applyFill="1" applyBorder="1" applyAlignment="1">
      <alignment horizontal="center" vertical="center" wrapText="1"/>
    </xf>
    <xf numFmtId="0" fontId="10" fillId="7" borderId="11" xfId="2" applyFont="1" applyFill="1" applyBorder="1" applyAlignment="1">
      <alignment horizontal="center" vertical="center" wrapText="1"/>
    </xf>
    <xf numFmtId="1" fontId="10" fillId="3" borderId="10" xfId="2" applyNumberFormat="1" applyFont="1" applyFill="1" applyBorder="1" applyAlignment="1">
      <alignment horizontal="center" vertical="center" wrapText="1"/>
    </xf>
    <xf numFmtId="1" fontId="10" fillId="3" borderId="11" xfId="2" applyNumberFormat="1" applyFont="1" applyFill="1" applyBorder="1" applyAlignment="1">
      <alignment horizontal="center" vertical="center" wrapText="1"/>
    </xf>
    <xf numFmtId="1" fontId="6" fillId="2" borderId="1" xfId="0" applyNumberFormat="1" applyFont="1" applyFill="1" applyBorder="1" applyAlignment="1">
      <alignment horizontal="center"/>
    </xf>
    <xf numFmtId="1" fontId="6" fillId="7" borderId="0" xfId="0" applyNumberFormat="1" applyFont="1" applyFill="1" applyBorder="1" applyAlignment="1">
      <alignment horizontal="center"/>
    </xf>
    <xf numFmtId="1" fontId="25" fillId="5" borderId="0" xfId="0" applyNumberFormat="1" applyFont="1" applyFill="1" applyBorder="1" applyAlignment="1">
      <alignment horizontal="center" vertical="center" textRotation="255" wrapText="1"/>
    </xf>
    <xf numFmtId="0" fontId="0" fillId="0" borderId="0" xfId="0"/>
    <xf numFmtId="0" fontId="0" fillId="0" borderId="0" xfId="0" applyAlignment="1">
      <alignment horizontal="center" vertical="center" textRotation="255" wrapText="1"/>
    </xf>
    <xf numFmtId="1" fontId="25" fillId="5" borderId="0" xfId="0" applyNumberFormat="1" applyFont="1" applyFill="1" applyBorder="1" applyAlignment="1">
      <alignment vertical="center" textRotation="255" wrapText="1"/>
    </xf>
    <xf numFmtId="0" fontId="25" fillId="5" borderId="0" xfId="0" applyFont="1" applyFill="1" applyAlignment="1">
      <alignment horizontal="center" vertical="center" textRotation="255" wrapText="1"/>
    </xf>
    <xf numFmtId="0" fontId="25" fillId="0" borderId="0" xfId="0" applyFont="1" applyAlignment="1">
      <alignment horizontal="center" vertical="center" textRotation="255" wrapText="1"/>
    </xf>
    <xf numFmtId="1" fontId="5" fillId="14" borderId="13" xfId="2" applyNumberFormat="1" applyFont="1" applyFill="1" applyBorder="1" applyAlignment="1">
      <alignment horizontal="center" wrapText="1"/>
    </xf>
    <xf numFmtId="1" fontId="5" fillId="14" borderId="5" xfId="2" applyNumberFormat="1" applyFont="1" applyFill="1" applyBorder="1" applyAlignment="1">
      <alignment horizontal="center" wrapText="1"/>
    </xf>
    <xf numFmtId="1" fontId="5" fillId="13" borderId="13" xfId="2" applyNumberFormat="1" applyFont="1" applyFill="1" applyBorder="1" applyAlignment="1">
      <alignment horizontal="center" wrapText="1"/>
    </xf>
    <xf numFmtId="1" fontId="5" fillId="13" borderId="5" xfId="2" applyNumberFormat="1" applyFont="1" applyFill="1" applyBorder="1" applyAlignment="1">
      <alignment horizontal="center" wrapText="1"/>
    </xf>
  </cellXfs>
  <cellStyles count="6">
    <cellStyle name="Normal" xfId="0" builtinId="0"/>
    <cellStyle name="Normal 2" xfId="2"/>
    <cellStyle name="Normal 3" xfId="4"/>
    <cellStyle name="Normal_Sheet1" xfId="3"/>
    <cellStyle name="Percent" xfId="1" builtinId="5"/>
    <cellStyle name="Percent 2" xfId="5"/>
  </cellStyles>
  <dxfs count="0"/>
  <tableStyles count="0" defaultTableStyle="TableStyleMedium9" defaultPivotStyle="PivotStyleLight16"/>
  <colors>
    <mruColors>
      <color rgb="FFE39C0D"/>
      <color rgb="FFCCECFF"/>
      <color rgb="FFCCFFFF"/>
      <color rgb="FF009999"/>
      <color rgb="FF00CC99"/>
      <color rgb="FFCC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a:pPr>
            <a:r>
              <a:rPr lang="en-US" sz="900"/>
              <a:t>Participation Rates</a:t>
            </a:r>
          </a:p>
        </c:rich>
      </c:tx>
      <c:layout>
        <c:manualLayout>
          <c:xMode val="edge"/>
          <c:yMode val="edge"/>
          <c:x val="0.40651706605796945"/>
          <c:y val="1.4845228144977761E-2"/>
        </c:manualLayout>
      </c:layout>
    </c:title>
    <c:plotArea>
      <c:layout>
        <c:manualLayout>
          <c:layoutTarget val="inner"/>
          <c:xMode val="edge"/>
          <c:yMode val="edge"/>
          <c:x val="0.15607633682735375"/>
          <c:y val="0.26741276703196487"/>
          <c:w val="0.77164099055857804"/>
          <c:h val="0.61800888915856977"/>
        </c:manualLayout>
      </c:layout>
      <c:lineChart>
        <c:grouping val="standard"/>
        <c:ser>
          <c:idx val="2"/>
          <c:order val="2"/>
          <c:tx>
            <c:v>male, recent year</c:v>
          </c:tx>
          <c:spPr>
            <a:ln w="25400">
              <a:solidFill>
                <a:schemeClr val="tx1"/>
              </a:solidFill>
            </a:ln>
          </c:spPr>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LabourForceAssumption!$C$12:$C$22</c:f>
              <c:numCache>
                <c:formatCode>0.00</c:formatCode>
                <c:ptCount val="11"/>
                <c:pt idx="0">
                  <c:v>61.455759999999998</c:v>
                </c:pt>
                <c:pt idx="1">
                  <c:v>87.033450000000002</c:v>
                </c:pt>
                <c:pt idx="2">
                  <c:v>97.429860000000005</c:v>
                </c:pt>
                <c:pt idx="3">
                  <c:v>99.391570000000002</c:v>
                </c:pt>
                <c:pt idx="4">
                  <c:v>99.293030000000002</c:v>
                </c:pt>
                <c:pt idx="5">
                  <c:v>99.511390000000006</c:v>
                </c:pt>
                <c:pt idx="6">
                  <c:v>99.496570000000006</c:v>
                </c:pt>
                <c:pt idx="7">
                  <c:v>99.90437</c:v>
                </c:pt>
                <c:pt idx="8">
                  <c:v>98.352869999999996</c:v>
                </c:pt>
                <c:pt idx="9">
                  <c:v>97.632469999999998</c:v>
                </c:pt>
                <c:pt idx="10">
                  <c:v>75.348569999999995</c:v>
                </c:pt>
              </c:numCache>
            </c:numRef>
          </c:val>
        </c:ser>
        <c:ser>
          <c:idx val="3"/>
          <c:order val="3"/>
          <c:tx>
            <c:v>Female, recent year</c:v>
          </c:tx>
          <c:spPr>
            <a:ln w="25400">
              <a:solidFill>
                <a:srgbClr val="FF0000"/>
              </a:solidFill>
            </a:ln>
          </c:spPr>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LabourForceAssumption!$D$12:$D$22</c:f>
              <c:numCache>
                <c:formatCode>0.00</c:formatCode>
                <c:ptCount val="11"/>
                <c:pt idx="0">
                  <c:v>62.447510000000001</c:v>
                </c:pt>
                <c:pt idx="1">
                  <c:v>85.269580000000005</c:v>
                </c:pt>
                <c:pt idx="2">
                  <c:v>91.671480000000003</c:v>
                </c:pt>
                <c:pt idx="3">
                  <c:v>93.497889999999998</c:v>
                </c:pt>
                <c:pt idx="4">
                  <c:v>92.545500000000004</c:v>
                </c:pt>
                <c:pt idx="5">
                  <c:v>93.845209999999994</c:v>
                </c:pt>
                <c:pt idx="6">
                  <c:v>92.880399999999995</c:v>
                </c:pt>
                <c:pt idx="7">
                  <c:v>97.213880000000003</c:v>
                </c:pt>
                <c:pt idx="8">
                  <c:v>97.518500000000003</c:v>
                </c:pt>
                <c:pt idx="9">
                  <c:v>95.020219999999995</c:v>
                </c:pt>
                <c:pt idx="10">
                  <c:v>52.938499999999998</c:v>
                </c:pt>
              </c:numCache>
            </c:numRef>
          </c:val>
        </c:ser>
        <c:ser>
          <c:idx val="0"/>
          <c:order val="0"/>
          <c:tx>
            <c:v>Male, 2030</c:v>
          </c:tx>
          <c:spPr>
            <a:ln w="25400">
              <a:solidFill>
                <a:schemeClr val="tx1"/>
              </a:solidFill>
              <a:prstDash val="sysDash"/>
            </a:ln>
          </c:spPr>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LabourForceAssumption!$F$12:$F$22</c:f>
              <c:numCache>
                <c:formatCode>0.00</c:formatCode>
                <c:ptCount val="11"/>
                <c:pt idx="0">
                  <c:v>55</c:v>
                </c:pt>
                <c:pt idx="1">
                  <c:v>85</c:v>
                </c:pt>
                <c:pt idx="2">
                  <c:v>90</c:v>
                </c:pt>
                <c:pt idx="3">
                  <c:v>92</c:v>
                </c:pt>
                <c:pt idx="4">
                  <c:v>92</c:v>
                </c:pt>
                <c:pt idx="5">
                  <c:v>92</c:v>
                </c:pt>
                <c:pt idx="6">
                  <c:v>92</c:v>
                </c:pt>
                <c:pt idx="7">
                  <c:v>92</c:v>
                </c:pt>
                <c:pt idx="8">
                  <c:v>91</c:v>
                </c:pt>
                <c:pt idx="9">
                  <c:v>85</c:v>
                </c:pt>
                <c:pt idx="10">
                  <c:v>50</c:v>
                </c:pt>
              </c:numCache>
            </c:numRef>
          </c:val>
        </c:ser>
        <c:ser>
          <c:idx val="1"/>
          <c:order val="1"/>
          <c:tx>
            <c:v>Female, 2030</c:v>
          </c:tx>
          <c:spPr>
            <a:ln w="25400">
              <a:solidFill>
                <a:srgbClr val="FF0000"/>
              </a:solidFill>
              <a:prstDash val="sysDash"/>
            </a:ln>
          </c:spPr>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LabourForceAssumption!$G$12:$G$22</c:f>
              <c:numCache>
                <c:formatCode>0.00</c:formatCode>
                <c:ptCount val="11"/>
                <c:pt idx="0">
                  <c:v>55</c:v>
                </c:pt>
                <c:pt idx="1">
                  <c:v>83</c:v>
                </c:pt>
                <c:pt idx="2">
                  <c:v>85</c:v>
                </c:pt>
                <c:pt idx="3">
                  <c:v>88</c:v>
                </c:pt>
                <c:pt idx="4">
                  <c:v>87</c:v>
                </c:pt>
                <c:pt idx="5">
                  <c:v>87</c:v>
                </c:pt>
                <c:pt idx="6">
                  <c:v>87</c:v>
                </c:pt>
                <c:pt idx="7">
                  <c:v>90</c:v>
                </c:pt>
                <c:pt idx="8">
                  <c:v>90</c:v>
                </c:pt>
                <c:pt idx="9">
                  <c:v>80</c:v>
                </c:pt>
                <c:pt idx="10">
                  <c:v>40</c:v>
                </c:pt>
              </c:numCache>
            </c:numRef>
          </c:val>
        </c:ser>
        <c:marker val="1"/>
        <c:axId val="72218880"/>
        <c:axId val="67190784"/>
      </c:lineChart>
      <c:catAx>
        <c:axId val="72218880"/>
        <c:scaling>
          <c:orientation val="minMax"/>
        </c:scaling>
        <c:axPos val="b"/>
        <c:majorTickMark val="none"/>
        <c:tickLblPos val="none"/>
        <c:txPr>
          <a:bodyPr/>
          <a:lstStyle/>
          <a:p>
            <a:pPr>
              <a:defRPr sz="800"/>
            </a:pPr>
            <a:endParaRPr lang="en-US"/>
          </a:p>
        </c:txPr>
        <c:crossAx val="67190784"/>
        <c:crosses val="autoZero"/>
        <c:auto val="1"/>
        <c:lblAlgn val="ctr"/>
        <c:lblOffset val="100"/>
      </c:catAx>
      <c:valAx>
        <c:axId val="67190784"/>
        <c:scaling>
          <c:orientation val="minMax"/>
          <c:max val="100"/>
        </c:scaling>
        <c:axPos val="l"/>
        <c:title>
          <c:tx>
            <c:rich>
              <a:bodyPr/>
              <a:lstStyle/>
              <a:p>
                <a:pPr>
                  <a:defRPr sz="800"/>
                </a:pPr>
                <a:r>
                  <a:rPr lang="en-US" sz="800"/>
                  <a:t>Percent</a:t>
                </a:r>
              </a:p>
            </c:rich>
          </c:tx>
          <c:layout>
            <c:manualLayout>
              <c:xMode val="edge"/>
              <c:yMode val="edge"/>
              <c:x val="3.5662100456621292E-2"/>
              <c:y val="0.30148275479649839"/>
            </c:manualLayout>
          </c:layout>
        </c:title>
        <c:numFmt formatCode="0" sourceLinked="0"/>
        <c:tickLblPos val="nextTo"/>
        <c:txPr>
          <a:bodyPr/>
          <a:lstStyle/>
          <a:p>
            <a:pPr>
              <a:defRPr sz="800"/>
            </a:pPr>
            <a:endParaRPr lang="en-US"/>
          </a:p>
        </c:txPr>
        <c:crossAx val="72218880"/>
        <c:crosses val="autoZero"/>
        <c:crossBetween val="between"/>
      </c:valAx>
      <c:spPr>
        <a:noFill/>
        <a:ln w="25400">
          <a:noFill/>
        </a:ln>
      </c:spPr>
    </c:plotArea>
    <c:legend>
      <c:legendPos val="t"/>
      <c:layout>
        <c:manualLayout>
          <c:xMode val="edge"/>
          <c:yMode val="edge"/>
          <c:x val="0"/>
          <c:y val="4.6366000302552994E-3"/>
          <c:w val="0.45431016122167389"/>
          <c:h val="0.23284169275032612"/>
        </c:manualLayout>
      </c:layout>
      <c:txPr>
        <a:bodyPr/>
        <a:lstStyle/>
        <a:p>
          <a:pPr>
            <a:defRPr sz="800"/>
          </a:pPr>
          <a:endParaRPr lang="en-US"/>
        </a:p>
      </c:txPr>
    </c:legend>
    <c:plotVisOnly val="1"/>
  </c:chart>
  <c:spPr>
    <a:noFill/>
    <a:ln>
      <a:noFill/>
    </a:ln>
  </c:spPr>
  <c:printSettings>
    <c:headerFooter/>
    <c:pageMargins b="0.75000000000000633" l="0.70000000000000062" r="0.70000000000000062" t="0.750000000000006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a:pPr>
            <a:r>
              <a:rPr lang="en-US" sz="900"/>
              <a:t>Unemployment</a:t>
            </a:r>
            <a:r>
              <a:rPr lang="en-US" sz="900" baseline="0"/>
              <a:t> Rates</a:t>
            </a:r>
            <a:endParaRPr lang="en-US" sz="900"/>
          </a:p>
        </c:rich>
      </c:tx>
      <c:layout>
        <c:manualLayout>
          <c:xMode val="edge"/>
          <c:yMode val="edge"/>
          <c:x val="0.2747579908675799"/>
          <c:y val="3.5487945275912175E-2"/>
        </c:manualLayout>
      </c:layout>
    </c:title>
    <c:plotArea>
      <c:layout>
        <c:manualLayout>
          <c:layoutTarget val="inner"/>
          <c:xMode val="edge"/>
          <c:yMode val="edge"/>
          <c:x val="0.15425236785226712"/>
          <c:y val="0.1736053225904908"/>
          <c:w val="0.79812628830268451"/>
          <c:h val="0.65597070133675162"/>
        </c:manualLayout>
      </c:layout>
      <c:lineChart>
        <c:grouping val="standard"/>
        <c:ser>
          <c:idx val="2"/>
          <c:order val="2"/>
          <c:tx>
            <c:v>Male, recent year</c:v>
          </c:tx>
          <c:spPr>
            <a:ln w="25400">
              <a:solidFill>
                <a:srgbClr val="FF0000"/>
              </a:solidFill>
            </a:ln>
          </c:spPr>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LabourForceAssumption!$D$30:$D$40</c:f>
              <c:numCache>
                <c:formatCode>0.00</c:formatCode>
                <c:ptCount val="11"/>
                <c:pt idx="0">
                  <c:v>10.161</c:v>
                </c:pt>
                <c:pt idx="1">
                  <c:v>24.798999999999999</c:v>
                </c:pt>
                <c:pt idx="2">
                  <c:v>18.061</c:v>
                </c:pt>
                <c:pt idx="3">
                  <c:v>8.9749999999999996</c:v>
                </c:pt>
                <c:pt idx="4">
                  <c:v>6.5629999999999997</c:v>
                </c:pt>
                <c:pt idx="5">
                  <c:v>6.7539999999999996</c:v>
                </c:pt>
                <c:pt idx="6">
                  <c:v>8.5790000000000006</c:v>
                </c:pt>
                <c:pt idx="7">
                  <c:v>23.204000000000001</c:v>
                </c:pt>
                <c:pt idx="8">
                  <c:v>22.542000000000002</c:v>
                </c:pt>
                <c:pt idx="9">
                  <c:v>18.588999999999999</c:v>
                </c:pt>
                <c:pt idx="10">
                  <c:v>2.2029999999999998</c:v>
                </c:pt>
              </c:numCache>
            </c:numRef>
          </c:val>
        </c:ser>
        <c:ser>
          <c:idx val="3"/>
          <c:order val="3"/>
          <c:tx>
            <c:v>Female, recent year</c:v>
          </c:tx>
          <c:spPr>
            <a:ln w="25400">
              <a:solidFill>
                <a:schemeClr val="tx1"/>
              </a:solidFill>
            </a:ln>
          </c:spPr>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LabourForceAssumption!$C$30:$C$40</c:f>
              <c:numCache>
                <c:formatCode>0.00</c:formatCode>
                <c:ptCount val="11"/>
                <c:pt idx="0">
                  <c:v>10.089</c:v>
                </c:pt>
                <c:pt idx="1">
                  <c:v>10.663</c:v>
                </c:pt>
                <c:pt idx="2">
                  <c:v>19.356999999999999</c:v>
                </c:pt>
                <c:pt idx="3">
                  <c:v>3.4249999999999998</c:v>
                </c:pt>
                <c:pt idx="4">
                  <c:v>2.8159999999999998</c:v>
                </c:pt>
                <c:pt idx="5">
                  <c:v>1.6040000000000001</c:v>
                </c:pt>
                <c:pt idx="6">
                  <c:v>2.044</c:v>
                </c:pt>
                <c:pt idx="7">
                  <c:v>4.2619999999999996</c:v>
                </c:pt>
                <c:pt idx="8">
                  <c:v>6.7649999999999997</c:v>
                </c:pt>
                <c:pt idx="9">
                  <c:v>14.175000000000001</c:v>
                </c:pt>
                <c:pt idx="10">
                  <c:v>1</c:v>
                </c:pt>
              </c:numCache>
            </c:numRef>
          </c:val>
        </c:ser>
        <c:ser>
          <c:idx val="0"/>
          <c:order val="0"/>
          <c:tx>
            <c:v>Male, 2030</c:v>
          </c:tx>
          <c:spPr>
            <a:ln w="25400">
              <a:solidFill>
                <a:schemeClr val="tx1"/>
              </a:solidFill>
              <a:prstDash val="sysDash"/>
            </a:ln>
          </c:spPr>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LabourForceAssumption!$I$30:$I$40</c:f>
              <c:numCache>
                <c:formatCode>0.00</c:formatCode>
                <c:ptCount val="11"/>
                <c:pt idx="0">
                  <c:v>8</c:v>
                </c:pt>
                <c:pt idx="1">
                  <c:v>8.1</c:v>
                </c:pt>
                <c:pt idx="2">
                  <c:v>12</c:v>
                </c:pt>
                <c:pt idx="3">
                  <c:v>4</c:v>
                </c:pt>
                <c:pt idx="4">
                  <c:v>4</c:v>
                </c:pt>
                <c:pt idx="5">
                  <c:v>3</c:v>
                </c:pt>
                <c:pt idx="6">
                  <c:v>3</c:v>
                </c:pt>
                <c:pt idx="7">
                  <c:v>4.2619999999999996</c:v>
                </c:pt>
                <c:pt idx="8">
                  <c:v>6.7649999999999997</c:v>
                </c:pt>
                <c:pt idx="9">
                  <c:v>14.175000000000001</c:v>
                </c:pt>
                <c:pt idx="10">
                  <c:v>1</c:v>
                </c:pt>
              </c:numCache>
            </c:numRef>
          </c:val>
        </c:ser>
        <c:ser>
          <c:idx val="1"/>
          <c:order val="1"/>
          <c:tx>
            <c:v>Female, 2030</c:v>
          </c:tx>
          <c:spPr>
            <a:ln w="25400">
              <a:solidFill>
                <a:srgbClr val="FF0000"/>
              </a:solidFill>
              <a:prstDash val="sysDash"/>
            </a:ln>
          </c:spPr>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LabourForceAssumption!$J$30:$J$40</c:f>
              <c:numCache>
                <c:formatCode>0.00</c:formatCode>
                <c:ptCount val="11"/>
                <c:pt idx="0">
                  <c:v>8</c:v>
                </c:pt>
                <c:pt idx="1">
                  <c:v>12</c:v>
                </c:pt>
                <c:pt idx="2">
                  <c:v>12</c:v>
                </c:pt>
                <c:pt idx="3">
                  <c:v>6</c:v>
                </c:pt>
                <c:pt idx="4">
                  <c:v>7</c:v>
                </c:pt>
                <c:pt idx="5">
                  <c:v>8</c:v>
                </c:pt>
                <c:pt idx="6">
                  <c:v>8.5790000000000006</c:v>
                </c:pt>
                <c:pt idx="7">
                  <c:v>12</c:v>
                </c:pt>
                <c:pt idx="8">
                  <c:v>18</c:v>
                </c:pt>
                <c:pt idx="9">
                  <c:v>18.588999999999999</c:v>
                </c:pt>
                <c:pt idx="10">
                  <c:v>2.2029999999999998</c:v>
                </c:pt>
              </c:numCache>
            </c:numRef>
          </c:val>
        </c:ser>
        <c:marker val="1"/>
        <c:axId val="67234048"/>
        <c:axId val="72159232"/>
      </c:lineChart>
      <c:catAx>
        <c:axId val="67234048"/>
        <c:scaling>
          <c:orientation val="minMax"/>
        </c:scaling>
        <c:axPos val="b"/>
        <c:majorTickMark val="none"/>
        <c:tickLblPos val="nextTo"/>
        <c:txPr>
          <a:bodyPr rot="120000" vert="horz"/>
          <a:lstStyle/>
          <a:p>
            <a:pPr>
              <a:defRPr/>
            </a:pPr>
            <a:endParaRPr lang="en-US"/>
          </a:p>
        </c:txPr>
        <c:crossAx val="72159232"/>
        <c:crosses val="autoZero"/>
        <c:auto val="1"/>
        <c:lblAlgn val="ctr"/>
        <c:lblOffset val="100"/>
      </c:catAx>
      <c:valAx>
        <c:axId val="72159232"/>
        <c:scaling>
          <c:orientation val="minMax"/>
        </c:scaling>
        <c:axPos val="l"/>
        <c:title>
          <c:tx>
            <c:rich>
              <a:bodyPr/>
              <a:lstStyle/>
              <a:p>
                <a:pPr>
                  <a:defRPr sz="800"/>
                </a:pPr>
                <a:r>
                  <a:rPr lang="en-US" sz="800"/>
                  <a:t>Percent</a:t>
                </a:r>
              </a:p>
            </c:rich>
          </c:tx>
          <c:layout>
            <c:manualLayout>
              <c:xMode val="edge"/>
              <c:yMode val="edge"/>
              <c:x val="3.8308072762580992E-3"/>
              <c:y val="0.31394363087791632"/>
            </c:manualLayout>
          </c:layout>
        </c:title>
        <c:numFmt formatCode="0" sourceLinked="0"/>
        <c:majorTickMark val="none"/>
        <c:tickLblPos val="nextTo"/>
        <c:crossAx val="67234048"/>
        <c:crosses val="autoZero"/>
        <c:crossBetween val="between"/>
      </c:valAx>
      <c:spPr>
        <a:noFill/>
      </c:spPr>
    </c:plotArea>
    <c:plotVisOnly val="1"/>
  </c:chart>
  <c:spPr>
    <a:noFill/>
    <a:ln>
      <a:noFill/>
    </a:ln>
  </c:spPr>
  <c:printSettings>
    <c:headerFooter/>
    <c:pageMargins b="0.75000000000000655" l="0.70000000000000062" r="0.70000000000000062" t="0.750000000000006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a:pPr>
            <a:r>
              <a:rPr lang="en-US" sz="900"/>
              <a:t>Participation Rate</a:t>
            </a:r>
          </a:p>
        </c:rich>
      </c:tx>
      <c:layout>
        <c:manualLayout>
          <c:xMode val="edge"/>
          <c:yMode val="edge"/>
          <c:x val="0.32451345450977531"/>
          <c:y val="3.2407308309762364E-2"/>
        </c:manualLayout>
      </c:layout>
    </c:title>
    <c:plotArea>
      <c:layout>
        <c:manualLayout>
          <c:layoutTarget val="inner"/>
          <c:xMode val="edge"/>
          <c:yMode val="edge"/>
          <c:x val="8.7356544886865464E-2"/>
          <c:y val="0.14807665170885867"/>
          <c:w val="0.8187570747969295"/>
          <c:h val="0.78501773299842892"/>
        </c:manualLayout>
      </c:layout>
      <c:lineChart>
        <c:grouping val="standard"/>
        <c:ser>
          <c:idx val="0"/>
          <c:order val="0"/>
          <c:tx>
            <c:strRef>
              <c:f>LaborForceAggregates!$A$31</c:f>
              <c:strCache>
                <c:ptCount val="1"/>
                <c:pt idx="0">
                  <c:v>- male</c:v>
                </c:pt>
              </c:strCache>
            </c:strRef>
          </c:tx>
          <c:spPr>
            <a:ln w="25400">
              <a:solidFill>
                <a:sysClr val="windowText" lastClr="000000"/>
              </a:solidFill>
            </a:ln>
          </c:spPr>
          <c:marker>
            <c:symbol val="none"/>
          </c:marker>
          <c:cat>
            <c:numRef>
              <c:f>LaborForceAggregates!$AG$2:$AZ$2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LaborForceAggregates!$AG$31:$AZ$31</c:f>
              <c:numCache>
                <c:formatCode>0.0</c:formatCode>
                <c:ptCount val="20"/>
                <c:pt idx="0">
                  <c:v>88.881414117830559</c:v>
                </c:pt>
                <c:pt idx="1">
                  <c:v>88.563551193282038</c:v>
                </c:pt>
                <c:pt idx="2">
                  <c:v>88.257377675224973</c:v>
                </c:pt>
                <c:pt idx="3">
                  <c:v>87.964789695607806</c:v>
                </c:pt>
                <c:pt idx="4">
                  <c:v>87.68660512522284</c:v>
                </c:pt>
                <c:pt idx="5">
                  <c:v>87.422859036464089</c:v>
                </c:pt>
                <c:pt idx="6">
                  <c:v>87.171196441634265</c:v>
                </c:pt>
                <c:pt idx="7">
                  <c:v>86.927375023292257</c:v>
                </c:pt>
                <c:pt idx="8">
                  <c:v>86.68608736939909</c:v>
                </c:pt>
                <c:pt idx="9">
                  <c:v>86.4434487110193</c:v>
                </c:pt>
                <c:pt idx="10">
                  <c:v>86.198264830758106</c:v>
                </c:pt>
                <c:pt idx="11">
                  <c:v>85.950792421418569</c:v>
                </c:pt>
                <c:pt idx="12">
                  <c:v>85.700603201178197</c:v>
                </c:pt>
                <c:pt idx="13">
                  <c:v>85.447727096678449</c:v>
                </c:pt>
                <c:pt idx="14">
                  <c:v>85.192266910411846</c:v>
                </c:pt>
                <c:pt idx="15">
                  <c:v>84.933936892920869</c:v>
                </c:pt>
                <c:pt idx="16">
                  <c:v>84.672610597036922</c:v>
                </c:pt>
                <c:pt idx="17">
                  <c:v>84.408787696733512</c:v>
                </c:pt>
                <c:pt idx="18">
                  <c:v>84.14310575141559</c:v>
                </c:pt>
                <c:pt idx="19">
                  <c:v>83.875964454229631</c:v>
                </c:pt>
              </c:numCache>
            </c:numRef>
          </c:val>
        </c:ser>
        <c:ser>
          <c:idx val="1"/>
          <c:order val="1"/>
          <c:tx>
            <c:strRef>
              <c:f>LaborForceAggregates!$A$32</c:f>
              <c:strCache>
                <c:ptCount val="1"/>
                <c:pt idx="0">
                  <c:v>- female</c:v>
                </c:pt>
              </c:strCache>
            </c:strRef>
          </c:tx>
          <c:spPr>
            <a:ln w="25400">
              <a:solidFill>
                <a:srgbClr val="FF0000"/>
              </a:solidFill>
            </a:ln>
          </c:spPr>
          <c:marker>
            <c:symbol val="none"/>
          </c:marker>
          <c:val>
            <c:numRef>
              <c:f>LaborForceAggregates!$AG$32:$AZ$32</c:f>
              <c:numCache>
                <c:formatCode>0.0</c:formatCode>
                <c:ptCount val="20"/>
                <c:pt idx="0">
                  <c:v>85.486781591865736</c:v>
                </c:pt>
                <c:pt idx="1">
                  <c:v>85.190893388818864</c:v>
                </c:pt>
                <c:pt idx="2">
                  <c:v>84.903234746170781</c:v>
                </c:pt>
                <c:pt idx="3">
                  <c:v>84.626789308522788</c:v>
                </c:pt>
                <c:pt idx="4">
                  <c:v>84.363395295433591</c:v>
                </c:pt>
                <c:pt idx="5">
                  <c:v>84.113565670350923</c:v>
                </c:pt>
                <c:pt idx="6">
                  <c:v>83.875166579761753</c:v>
                </c:pt>
                <c:pt idx="7">
                  <c:v>83.644307347798389</c:v>
                </c:pt>
                <c:pt idx="8">
                  <c:v>83.41588625535023</c:v>
                </c:pt>
                <c:pt idx="9">
                  <c:v>83.186150655654544</c:v>
                </c:pt>
                <c:pt idx="10">
                  <c:v>82.953842421400878</c:v>
                </c:pt>
                <c:pt idx="11">
                  <c:v>82.71940837485613</c:v>
                </c:pt>
                <c:pt idx="12">
                  <c:v>82.48302754044677</c:v>
                </c:pt>
                <c:pt idx="13">
                  <c:v>82.245343238794817</c:v>
                </c:pt>
                <c:pt idx="14">
                  <c:v>82.006675090142537</c:v>
                </c:pt>
                <c:pt idx="15">
                  <c:v>81.766887275923594</c:v>
                </c:pt>
                <c:pt idx="16">
                  <c:v>81.525214074379278</c:v>
                </c:pt>
                <c:pt idx="17">
                  <c:v>81.280732934274212</c:v>
                </c:pt>
                <c:pt idx="18">
                  <c:v>81.032382570227014</c:v>
                </c:pt>
                <c:pt idx="19">
                  <c:v>80.779616647719436</c:v>
                </c:pt>
              </c:numCache>
            </c:numRef>
          </c:val>
        </c:ser>
        <c:marker val="1"/>
        <c:axId val="72458624"/>
        <c:axId val="72460160"/>
      </c:lineChart>
      <c:catAx>
        <c:axId val="72458624"/>
        <c:scaling>
          <c:orientation val="minMax"/>
        </c:scaling>
        <c:axPos val="b"/>
        <c:numFmt formatCode="0" sourceLinked="1"/>
        <c:majorTickMark val="none"/>
        <c:tickLblPos val="none"/>
        <c:txPr>
          <a:bodyPr/>
          <a:lstStyle/>
          <a:p>
            <a:pPr>
              <a:defRPr sz="800"/>
            </a:pPr>
            <a:endParaRPr lang="en-US"/>
          </a:p>
        </c:txPr>
        <c:crossAx val="72460160"/>
        <c:crosses val="autoZero"/>
        <c:auto val="1"/>
        <c:lblAlgn val="ctr"/>
        <c:lblOffset val="100"/>
        <c:tickLblSkip val="3"/>
      </c:catAx>
      <c:valAx>
        <c:axId val="72460160"/>
        <c:scaling>
          <c:orientation val="minMax"/>
        </c:scaling>
        <c:axPos val="l"/>
        <c:numFmt formatCode="0" sourceLinked="0"/>
        <c:tickLblPos val="nextTo"/>
        <c:txPr>
          <a:bodyPr/>
          <a:lstStyle/>
          <a:p>
            <a:pPr>
              <a:defRPr sz="800"/>
            </a:pPr>
            <a:endParaRPr lang="en-US"/>
          </a:p>
        </c:txPr>
        <c:crossAx val="72458624"/>
        <c:crosses val="autoZero"/>
        <c:crossBetween val="between"/>
      </c:valAx>
      <c:spPr>
        <a:noFill/>
      </c:spPr>
    </c:plotArea>
    <c:legend>
      <c:legendPos val="r"/>
      <c:layout>
        <c:manualLayout>
          <c:xMode val="edge"/>
          <c:yMode val="edge"/>
          <c:x val="6.7458223972003531E-2"/>
          <c:y val="2.6945173519976807E-2"/>
          <c:w val="0.22400078494861037"/>
          <c:h val="0.15801289401931598"/>
        </c:manualLayout>
      </c:layout>
      <c:txPr>
        <a:bodyPr/>
        <a:lstStyle/>
        <a:p>
          <a:pPr>
            <a:defRPr sz="800"/>
          </a:pPr>
          <a:endParaRPr lang="en-US"/>
        </a:p>
      </c:txPr>
    </c:legend>
    <c:plotVisOnly val="1"/>
  </c:chart>
  <c:spPr>
    <a:noFill/>
    <a:ln>
      <a:noFill/>
    </a:ln>
  </c:sp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a:pPr>
            <a:r>
              <a:rPr lang="en-US" sz="900"/>
              <a:t>Unemployment Rate</a:t>
            </a:r>
          </a:p>
        </c:rich>
      </c:tx>
      <c:layout>
        <c:manualLayout>
          <c:xMode val="edge"/>
          <c:yMode val="edge"/>
          <c:x val="0.32451345450977531"/>
          <c:y val="3.2407308309762406E-2"/>
        </c:manualLayout>
      </c:layout>
    </c:title>
    <c:plotArea>
      <c:layout>
        <c:manualLayout>
          <c:layoutTarget val="inner"/>
          <c:xMode val="edge"/>
          <c:yMode val="edge"/>
          <c:x val="8.7356544886865464E-2"/>
          <c:y val="0.14807665170885867"/>
          <c:w val="0.8187570747969295"/>
          <c:h val="0.78501773299842892"/>
        </c:manualLayout>
      </c:layout>
      <c:lineChart>
        <c:grouping val="standard"/>
        <c:ser>
          <c:idx val="0"/>
          <c:order val="0"/>
          <c:tx>
            <c:strRef>
              <c:f>LaborForceAggregates!$A$40</c:f>
              <c:strCache>
                <c:ptCount val="1"/>
                <c:pt idx="0">
                  <c:v>- male</c:v>
                </c:pt>
              </c:strCache>
            </c:strRef>
          </c:tx>
          <c:spPr>
            <a:ln w="25400">
              <a:solidFill>
                <a:sysClr val="windowText" lastClr="000000"/>
              </a:solidFill>
            </a:ln>
          </c:spPr>
          <c:marker>
            <c:symbol val="none"/>
          </c:marker>
          <c:cat>
            <c:numRef>
              <c:f>LaborForceAggregates!$AG$2:$AZ$2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LaborForceAggregates!$AG$40:$AZ$40</c:f>
              <c:numCache>
                <c:formatCode>0.0</c:formatCode>
                <c:ptCount val="20"/>
                <c:pt idx="0">
                  <c:v>8.0283137261065463</c:v>
                </c:pt>
                <c:pt idx="1">
                  <c:v>8.0585858528865781</c:v>
                </c:pt>
                <c:pt idx="2">
                  <c:v>8.1060989603711651</c:v>
                </c:pt>
                <c:pt idx="3">
                  <c:v>8.1496670787995757</c:v>
                </c:pt>
                <c:pt idx="4">
                  <c:v>8.1814701484179739</c:v>
                </c:pt>
                <c:pt idx="5">
                  <c:v>8.1047414703683582</c:v>
                </c:pt>
                <c:pt idx="6">
                  <c:v>8.0168709421422726</c:v>
                </c:pt>
                <c:pt idx="7">
                  <c:v>7.9209575947982218</c:v>
                </c:pt>
                <c:pt idx="8">
                  <c:v>7.8209939540737885</c:v>
                </c:pt>
                <c:pt idx="9">
                  <c:v>7.7195452727117191</c:v>
                </c:pt>
                <c:pt idx="10">
                  <c:v>7.6173020543981842</c:v>
                </c:pt>
                <c:pt idx="11">
                  <c:v>7.5136620379911321</c:v>
                </c:pt>
                <c:pt idx="12">
                  <c:v>7.4082681315655305</c:v>
                </c:pt>
                <c:pt idx="13">
                  <c:v>7.3006053158936233</c:v>
                </c:pt>
                <c:pt idx="14">
                  <c:v>7.1907854845014256</c:v>
                </c:pt>
                <c:pt idx="15">
                  <c:v>7.0793780959885071</c:v>
                </c:pt>
                <c:pt idx="16">
                  <c:v>6.967635421610205</c:v>
                </c:pt>
                <c:pt idx="17">
                  <c:v>6.8570505764792085</c:v>
                </c:pt>
                <c:pt idx="18">
                  <c:v>6.7490873250251209</c:v>
                </c:pt>
                <c:pt idx="19">
                  <c:v>6.6445196180473003</c:v>
                </c:pt>
              </c:numCache>
            </c:numRef>
          </c:val>
        </c:ser>
        <c:ser>
          <c:idx val="1"/>
          <c:order val="1"/>
          <c:tx>
            <c:strRef>
              <c:f>LaborForceAggregates!$A$41</c:f>
              <c:strCache>
                <c:ptCount val="1"/>
                <c:pt idx="0">
                  <c:v>- female</c:v>
                </c:pt>
              </c:strCache>
            </c:strRef>
          </c:tx>
          <c:spPr>
            <a:ln w="25400">
              <a:solidFill>
                <a:srgbClr val="FF0000"/>
              </a:solidFill>
            </a:ln>
          </c:spPr>
          <c:marker>
            <c:symbol val="none"/>
          </c:marker>
          <c:val>
            <c:numRef>
              <c:f>LaborForceAggregates!$AG$41:$AZ$41</c:f>
              <c:numCache>
                <c:formatCode>0.0</c:formatCode>
                <c:ptCount val="20"/>
                <c:pt idx="0">
                  <c:v>14.414736811740097</c:v>
                </c:pt>
                <c:pt idx="1">
                  <c:v>14.445299706922368</c:v>
                </c:pt>
                <c:pt idx="2">
                  <c:v>14.483856430283332</c:v>
                </c:pt>
                <c:pt idx="3">
                  <c:v>14.519782507378981</c:v>
                </c:pt>
                <c:pt idx="4">
                  <c:v>14.551318520871762</c:v>
                </c:pt>
                <c:pt idx="5">
                  <c:v>14.279399008592588</c:v>
                </c:pt>
                <c:pt idx="6">
                  <c:v>14.000752454874204</c:v>
                </c:pt>
                <c:pt idx="7">
                  <c:v>13.715111402129986</c:v>
                </c:pt>
                <c:pt idx="8">
                  <c:v>13.42286268707676</c:v>
                </c:pt>
                <c:pt idx="9">
                  <c:v>13.124999431326968</c:v>
                </c:pt>
                <c:pt idx="10">
                  <c:v>12.822440488441785</c:v>
                </c:pt>
                <c:pt idx="11">
                  <c:v>12.516394820524509</c:v>
                </c:pt>
                <c:pt idx="12">
                  <c:v>12.208621974738326</c:v>
                </c:pt>
                <c:pt idx="13">
                  <c:v>11.900794911534904</c:v>
                </c:pt>
                <c:pt idx="14">
                  <c:v>11.594047266742596</c:v>
                </c:pt>
                <c:pt idx="15">
                  <c:v>11.289138848740013</c:v>
                </c:pt>
                <c:pt idx="16">
                  <c:v>10.986296271016382</c:v>
                </c:pt>
                <c:pt idx="17">
                  <c:v>10.685681684476888</c:v>
                </c:pt>
                <c:pt idx="18">
                  <c:v>10.387747860114448</c:v>
                </c:pt>
                <c:pt idx="19">
                  <c:v>10.093379468181904</c:v>
                </c:pt>
              </c:numCache>
            </c:numRef>
          </c:val>
        </c:ser>
        <c:marker val="1"/>
        <c:axId val="72481024"/>
        <c:axId val="72491008"/>
      </c:lineChart>
      <c:catAx>
        <c:axId val="72481024"/>
        <c:scaling>
          <c:orientation val="minMax"/>
        </c:scaling>
        <c:axPos val="b"/>
        <c:numFmt formatCode="0" sourceLinked="1"/>
        <c:tickLblPos val="nextTo"/>
        <c:txPr>
          <a:bodyPr/>
          <a:lstStyle/>
          <a:p>
            <a:pPr>
              <a:defRPr sz="800"/>
            </a:pPr>
            <a:endParaRPr lang="en-US"/>
          </a:p>
        </c:txPr>
        <c:crossAx val="72491008"/>
        <c:crosses val="autoZero"/>
        <c:auto val="1"/>
        <c:lblAlgn val="ctr"/>
        <c:lblOffset val="100"/>
        <c:tickLblSkip val="3"/>
      </c:catAx>
      <c:valAx>
        <c:axId val="72491008"/>
        <c:scaling>
          <c:orientation val="minMax"/>
        </c:scaling>
        <c:axPos val="l"/>
        <c:numFmt formatCode="0" sourceLinked="0"/>
        <c:tickLblPos val="nextTo"/>
        <c:txPr>
          <a:bodyPr/>
          <a:lstStyle/>
          <a:p>
            <a:pPr>
              <a:defRPr sz="800"/>
            </a:pPr>
            <a:endParaRPr lang="en-US"/>
          </a:p>
        </c:txPr>
        <c:crossAx val="72481024"/>
        <c:crosses val="autoZero"/>
        <c:crossBetween val="between"/>
      </c:valAx>
      <c:spPr>
        <a:noFill/>
      </c:spPr>
    </c:plotArea>
    <c:plotVisOnly val="1"/>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a:pPr>
            <a:r>
              <a:rPr lang="en-US" sz="800"/>
              <a:t>GDP Real Growth Rates</a:t>
            </a:r>
          </a:p>
        </c:rich>
      </c:tx>
      <c:layout>
        <c:manualLayout>
          <c:xMode val="edge"/>
          <c:yMode val="edge"/>
          <c:x val="0.17385548248782776"/>
          <c:y val="0.19452841759266126"/>
        </c:manualLayout>
      </c:layout>
    </c:title>
    <c:plotArea>
      <c:layout>
        <c:manualLayout>
          <c:layoutTarget val="inner"/>
          <c:xMode val="edge"/>
          <c:yMode val="edge"/>
          <c:x val="0.12968161561692787"/>
          <c:y val="0.29964388254285212"/>
          <c:w val="0.7572464103372607"/>
          <c:h val="0.5327377535751977"/>
        </c:manualLayout>
      </c:layout>
      <c:lineChart>
        <c:grouping val="standard"/>
        <c:ser>
          <c:idx val="0"/>
          <c:order val="0"/>
          <c:tx>
            <c:v>Main Assumption</c:v>
          </c:tx>
          <c:spPr>
            <a:ln>
              <a:solidFill>
                <a:schemeClr val="tx1">
                  <a:lumMod val="75000"/>
                  <a:lumOff val="25000"/>
                </a:schemeClr>
              </a:solidFill>
            </a:ln>
          </c:spPr>
          <c:marker>
            <c:symbol val="none"/>
          </c:marker>
          <c:cat>
            <c:numRef>
              <c:f>Macroeconomics!$AA$2:$AZ$2</c:f>
              <c:numCache>
                <c:formatCode>0</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Macroeconomics!$AA$9:$AZ$9</c:f>
              <c:numCache>
                <c:formatCode>#,##0.000</c:formatCode>
                <c:ptCount val="26"/>
                <c:pt idx="0">
                  <c:v>5</c:v>
                </c:pt>
                <c:pt idx="1">
                  <c:v>6</c:v>
                </c:pt>
                <c:pt idx="2">
                  <c:v>5</c:v>
                </c:pt>
                <c:pt idx="3">
                  <c:v>7</c:v>
                </c:pt>
                <c:pt idx="4">
                  <c:v>0.4</c:v>
                </c:pt>
                <c:pt idx="5">
                  <c:v>4</c:v>
                </c:pt>
                <c:pt idx="6">
                  <c:v>3.707947067791495</c:v>
                </c:pt>
                <c:pt idx="7">
                  <c:v>3.8064671422117557</c:v>
                </c:pt>
                <c:pt idx="8">
                  <c:v>3.8595916574849953</c:v>
                </c:pt>
                <c:pt idx="9">
                  <c:v>3.9063179627835343</c:v>
                </c:pt>
                <c:pt idx="10">
                  <c:v>3.9430382481625115</c:v>
                </c:pt>
                <c:pt idx="11">
                  <c:v>4.1093711516511089</c:v>
                </c:pt>
                <c:pt idx="12">
                  <c:v>4.0501668128274604</c:v>
                </c:pt>
                <c:pt idx="13">
                  <c:v>3.9953629363460585</c:v>
                </c:pt>
                <c:pt idx="14">
                  <c:v>3.9467286806349033</c:v>
                </c:pt>
                <c:pt idx="15">
                  <c:v>3.9016162282065947</c:v>
                </c:pt>
                <c:pt idx="16">
                  <c:v>3.8549527355652646</c:v>
                </c:pt>
                <c:pt idx="17">
                  <c:v>3.8056248515806024</c:v>
                </c:pt>
                <c:pt idx="18">
                  <c:v>3.7565140525269269</c:v>
                </c:pt>
                <c:pt idx="19">
                  <c:v>3.7080083550306009</c:v>
                </c:pt>
                <c:pt idx="20">
                  <c:v>3.6595204639447543</c:v>
                </c:pt>
                <c:pt idx="21">
                  <c:v>3.6103575927498133</c:v>
                </c:pt>
                <c:pt idx="22">
                  <c:v>3.5597641002899971</c:v>
                </c:pt>
                <c:pt idx="23">
                  <c:v>3.5073856572975126</c:v>
                </c:pt>
                <c:pt idx="24">
                  <c:v>3.4528425354174663</c:v>
                </c:pt>
                <c:pt idx="25">
                  <c:v>3.3963817965069198</c:v>
                </c:pt>
              </c:numCache>
            </c:numRef>
          </c:val>
        </c:ser>
        <c:ser>
          <c:idx val="1"/>
          <c:order val="1"/>
          <c:tx>
            <c:strRef>
              <c:f>Macroeconomics!$A$19</c:f>
              <c:strCache>
                <c:ptCount val="1"/>
                <c:pt idx="0">
                  <c:v>Optimistic Scenario</c:v>
                </c:pt>
              </c:strCache>
            </c:strRef>
          </c:tx>
          <c:spPr>
            <a:ln>
              <a:solidFill>
                <a:srgbClr val="92D050"/>
              </a:solidFill>
              <a:prstDash val="sysDash"/>
            </a:ln>
          </c:spPr>
          <c:marker>
            <c:symbol val="none"/>
          </c:marker>
          <c:val>
            <c:numRef>
              <c:f>Macroeconomics!$AA$26:$AZ$26</c:f>
              <c:numCache>
                <c:formatCode>#,##0.000</c:formatCode>
                <c:ptCount val="26"/>
                <c:pt idx="0">
                  <c:v>5</c:v>
                </c:pt>
                <c:pt idx="1">
                  <c:v>6</c:v>
                </c:pt>
                <c:pt idx="2">
                  <c:v>5</c:v>
                </c:pt>
                <c:pt idx="3">
                  <c:v>7</c:v>
                </c:pt>
                <c:pt idx="4">
                  <c:v>0.4</c:v>
                </c:pt>
                <c:pt idx="5">
                  <c:v>4</c:v>
                </c:pt>
                <c:pt idx="6">
                  <c:v>4.2168318725404497</c:v>
                </c:pt>
                <c:pt idx="7">
                  <c:v>4.8242582562040059</c:v>
                </c:pt>
                <c:pt idx="8">
                  <c:v>5.3856435097147992</c:v>
                </c:pt>
                <c:pt idx="9">
                  <c:v>5.9400836761250631</c:v>
                </c:pt>
                <c:pt idx="10">
                  <c:v>6.483790437951864</c:v>
                </c:pt>
                <c:pt idx="11">
                  <c:v>6.6541891326266311</c:v>
                </c:pt>
                <c:pt idx="12">
                  <c:v>6.5935376208508867</c:v>
                </c:pt>
                <c:pt idx="13">
                  <c:v>6.5373941349879727</c:v>
                </c:pt>
                <c:pt idx="14">
                  <c:v>6.4875710782394513</c:v>
                </c:pt>
                <c:pt idx="15">
                  <c:v>6.4413559106680784</c:v>
                </c:pt>
                <c:pt idx="16">
                  <c:v>6.3935517897258043</c:v>
                </c:pt>
                <c:pt idx="17">
                  <c:v>6.3430181498640437</c:v>
                </c:pt>
                <c:pt idx="18">
                  <c:v>6.2927069012916448</c:v>
                </c:pt>
                <c:pt idx="19">
                  <c:v>6.2430155451960845</c:v>
                </c:pt>
                <c:pt idx="20">
                  <c:v>6.1933424307655027</c:v>
                </c:pt>
                <c:pt idx="21">
                  <c:v>6.1429778372161792</c:v>
                </c:pt>
                <c:pt idx="22">
                  <c:v>6.091147652728468</c:v>
                </c:pt>
                <c:pt idx="23">
                  <c:v>6.0374888869171084</c:v>
                </c:pt>
                <c:pt idx="24">
                  <c:v>5.981612529462188</c:v>
                </c:pt>
                <c:pt idx="25">
                  <c:v>5.9237716813260288</c:v>
                </c:pt>
              </c:numCache>
            </c:numRef>
          </c:val>
        </c:ser>
        <c:ser>
          <c:idx val="2"/>
          <c:order val="2"/>
          <c:tx>
            <c:strRef>
              <c:f>Macroeconomics!$A$35</c:f>
              <c:strCache>
                <c:ptCount val="1"/>
                <c:pt idx="0">
                  <c:v>Pesimistic Scenario</c:v>
                </c:pt>
              </c:strCache>
            </c:strRef>
          </c:tx>
          <c:spPr>
            <a:ln>
              <a:solidFill>
                <a:srgbClr val="C00000"/>
              </a:solidFill>
              <a:prstDash val="sysDash"/>
            </a:ln>
          </c:spPr>
          <c:marker>
            <c:symbol val="none"/>
          </c:marker>
          <c:val>
            <c:numRef>
              <c:f>Macroeconomics!$AA$42:$AZ$42</c:f>
              <c:numCache>
                <c:formatCode>#,##0.000</c:formatCode>
                <c:ptCount val="26"/>
                <c:pt idx="0">
                  <c:v>5</c:v>
                </c:pt>
                <c:pt idx="1">
                  <c:v>6</c:v>
                </c:pt>
                <c:pt idx="2">
                  <c:v>5</c:v>
                </c:pt>
                <c:pt idx="3">
                  <c:v>7</c:v>
                </c:pt>
                <c:pt idx="4">
                  <c:v>0.4</c:v>
                </c:pt>
                <c:pt idx="5">
                  <c:v>4</c:v>
                </c:pt>
                <c:pt idx="6">
                  <c:v>3.1990622630425181</c:v>
                </c:pt>
                <c:pt idx="7">
                  <c:v>2.7886760282194611</c:v>
                </c:pt>
                <c:pt idx="8">
                  <c:v>2.3335398052551692</c:v>
                </c:pt>
                <c:pt idx="9">
                  <c:v>1.8725522494420055</c:v>
                </c:pt>
                <c:pt idx="10">
                  <c:v>1.4022860583731811</c:v>
                </c:pt>
                <c:pt idx="11">
                  <c:v>1.5645531706756088</c:v>
                </c:pt>
                <c:pt idx="12">
                  <c:v>1.5067960048040341</c:v>
                </c:pt>
                <c:pt idx="13">
                  <c:v>1.4533317377041444</c:v>
                </c:pt>
                <c:pt idx="14">
                  <c:v>1.4058862830303553</c:v>
                </c:pt>
                <c:pt idx="15">
                  <c:v>1.3618765457451332</c:v>
                </c:pt>
                <c:pt idx="16">
                  <c:v>1.3163536814047472</c:v>
                </c:pt>
                <c:pt idx="17">
                  <c:v>1.2682315532972055</c:v>
                </c:pt>
                <c:pt idx="18">
                  <c:v>1.2203212037622091</c:v>
                </c:pt>
                <c:pt idx="19">
                  <c:v>1.1730011648651617</c:v>
                </c:pt>
                <c:pt idx="20">
                  <c:v>1.125698497124028</c:v>
                </c:pt>
                <c:pt idx="21">
                  <c:v>1.0777373482834696</c:v>
                </c:pt>
                <c:pt idx="22">
                  <c:v>1.0283805478515484</c:v>
                </c:pt>
                <c:pt idx="23">
                  <c:v>0.97728242767791684</c:v>
                </c:pt>
                <c:pt idx="24">
                  <c:v>0.92407254137276684</c:v>
                </c:pt>
                <c:pt idx="25">
                  <c:v>0.86899191168783307</c:v>
                </c:pt>
              </c:numCache>
            </c:numRef>
          </c:val>
        </c:ser>
        <c:marker val="1"/>
        <c:axId val="72705920"/>
        <c:axId val="72707456"/>
      </c:lineChart>
      <c:catAx>
        <c:axId val="72705920"/>
        <c:scaling>
          <c:orientation val="minMax"/>
        </c:scaling>
        <c:axPos val="b"/>
        <c:numFmt formatCode="0" sourceLinked="1"/>
        <c:tickLblPos val="nextTo"/>
        <c:txPr>
          <a:bodyPr/>
          <a:lstStyle/>
          <a:p>
            <a:pPr>
              <a:defRPr sz="800"/>
            </a:pPr>
            <a:endParaRPr lang="en-US"/>
          </a:p>
        </c:txPr>
        <c:crossAx val="72707456"/>
        <c:crosses val="autoZero"/>
        <c:auto val="1"/>
        <c:lblAlgn val="ctr"/>
        <c:lblOffset val="100"/>
        <c:tickLblSkip val="5"/>
      </c:catAx>
      <c:valAx>
        <c:axId val="72707456"/>
        <c:scaling>
          <c:orientation val="minMax"/>
        </c:scaling>
        <c:axPos val="l"/>
        <c:title>
          <c:tx>
            <c:rich>
              <a:bodyPr rot="-5400000" vert="horz"/>
              <a:lstStyle/>
              <a:p>
                <a:pPr>
                  <a:defRPr sz="800"/>
                </a:pPr>
                <a:r>
                  <a:rPr lang="en-US" sz="800"/>
                  <a:t>Percent</a:t>
                </a:r>
              </a:p>
            </c:rich>
          </c:tx>
          <c:layout>
            <c:manualLayout>
              <c:xMode val="edge"/>
              <c:yMode val="edge"/>
              <c:x val="0"/>
              <c:y val="0.41948534783667607"/>
            </c:manualLayout>
          </c:layout>
        </c:title>
        <c:numFmt formatCode="#,##0" sourceLinked="0"/>
        <c:tickLblPos val="nextTo"/>
        <c:txPr>
          <a:bodyPr/>
          <a:lstStyle/>
          <a:p>
            <a:pPr>
              <a:defRPr sz="800"/>
            </a:pPr>
            <a:endParaRPr lang="en-US"/>
          </a:p>
        </c:txPr>
        <c:crossAx val="72705920"/>
        <c:crosses val="autoZero"/>
        <c:crossBetween val="between"/>
      </c:valAx>
      <c:spPr>
        <a:noFill/>
      </c:spPr>
    </c:plotArea>
    <c:legend>
      <c:legendPos val="t"/>
      <c:layout>
        <c:manualLayout>
          <c:xMode val="edge"/>
          <c:yMode val="edge"/>
          <c:x val="0.51505545677758224"/>
          <c:y val="2.8577624979976093E-2"/>
          <c:w val="0.45171525602310347"/>
          <c:h val="0.22338122683118219"/>
        </c:manualLayout>
      </c:layout>
      <c:txPr>
        <a:bodyPr/>
        <a:lstStyle/>
        <a:p>
          <a:pPr>
            <a:defRPr sz="700"/>
          </a:pPr>
          <a:endParaRPr lang="en-US"/>
        </a:p>
      </c:txPr>
    </c:legend>
    <c:plotVisOnly val="1"/>
  </c:chart>
  <c:spPr>
    <a:noFill/>
    <a:ln>
      <a:noFill/>
    </a:ln>
  </c:spPr>
  <c:printSettings>
    <c:headerFooter/>
    <c:pageMargins b="0.75000000000000322" l="0.70000000000000062" r="0.70000000000000062" t="0.750000000000003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a:pPr>
            <a:r>
              <a:rPr lang="en-US" sz="800"/>
              <a:t>CPI</a:t>
            </a:r>
          </a:p>
        </c:rich>
      </c:tx>
      <c:layout>
        <c:manualLayout>
          <c:xMode val="edge"/>
          <c:yMode val="edge"/>
          <c:x val="0.4402503967730792"/>
          <c:y val="2.4464831804281339E-2"/>
        </c:manualLayout>
      </c:layout>
    </c:title>
    <c:plotArea>
      <c:layout>
        <c:manualLayout>
          <c:layoutTarget val="inner"/>
          <c:xMode val="edge"/>
          <c:yMode val="edge"/>
          <c:x val="0.12257274292326409"/>
          <c:y val="0.13690031865282978"/>
          <c:w val="0.80173322420718962"/>
          <c:h val="0.71751843868678578"/>
        </c:manualLayout>
      </c:layout>
      <c:lineChart>
        <c:grouping val="standard"/>
        <c:ser>
          <c:idx val="0"/>
          <c:order val="0"/>
          <c:tx>
            <c:v>Main Assumption</c:v>
          </c:tx>
          <c:spPr>
            <a:ln>
              <a:solidFill>
                <a:schemeClr val="tx1">
                  <a:lumMod val="75000"/>
                  <a:lumOff val="25000"/>
                </a:schemeClr>
              </a:solidFill>
            </a:ln>
          </c:spPr>
          <c:marker>
            <c:symbol val="none"/>
          </c:marker>
          <c:cat>
            <c:numRef>
              <c:f>Macroeconomics!$AA$2:$AZ$2</c:f>
              <c:numCache>
                <c:formatCode>0</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Macroeconomics!$AA$11:$AZ$11</c:f>
              <c:numCache>
                <c:formatCode>#,##0.00</c:formatCode>
                <c:ptCount val="26"/>
                <c:pt idx="0">
                  <c:v>8</c:v>
                </c:pt>
                <c:pt idx="1">
                  <c:v>8.5</c:v>
                </c:pt>
                <c:pt idx="2">
                  <c:v>9</c:v>
                </c:pt>
                <c:pt idx="3">
                  <c:v>9.1999999999999993</c:v>
                </c:pt>
                <c:pt idx="4">
                  <c:v>11</c:v>
                </c:pt>
                <c:pt idx="5">
                  <c:v>9.6</c:v>
                </c:pt>
                <c:pt idx="6" formatCode="#,##0.000">
                  <c:v>9.5719999999999992</c:v>
                </c:pt>
                <c:pt idx="7" formatCode="#,##0.000">
                  <c:v>9.5439999999999987</c:v>
                </c:pt>
                <c:pt idx="8" formatCode="#,##0.000">
                  <c:v>9.5159999999999982</c:v>
                </c:pt>
                <c:pt idx="9" formatCode="#,##0.000">
                  <c:v>9.4879999999999978</c:v>
                </c:pt>
                <c:pt idx="10" formatCode="#,##0.000">
                  <c:v>9.4600000000000009</c:v>
                </c:pt>
                <c:pt idx="11" formatCode="#,##0.000">
                  <c:v>9.4600000000000009</c:v>
                </c:pt>
                <c:pt idx="12" formatCode="#,##0.000">
                  <c:v>9.4600000000000009</c:v>
                </c:pt>
                <c:pt idx="13" formatCode="#,##0.000">
                  <c:v>9.4600000000000009</c:v>
                </c:pt>
                <c:pt idx="14" formatCode="#,##0.000">
                  <c:v>9.4600000000000009</c:v>
                </c:pt>
                <c:pt idx="15" formatCode="#,##0.000">
                  <c:v>9.4600000000000009</c:v>
                </c:pt>
                <c:pt idx="16" formatCode="#,##0.000">
                  <c:v>9.4600000000000009</c:v>
                </c:pt>
                <c:pt idx="17" formatCode="#,##0.000">
                  <c:v>9.4600000000000009</c:v>
                </c:pt>
                <c:pt idx="18" formatCode="#,##0.000">
                  <c:v>9.4600000000000009</c:v>
                </c:pt>
                <c:pt idx="19" formatCode="#,##0.000">
                  <c:v>9.4600000000000009</c:v>
                </c:pt>
                <c:pt idx="20" formatCode="#,##0.000">
                  <c:v>9.4600000000000009</c:v>
                </c:pt>
                <c:pt idx="21" formatCode="#,##0.000">
                  <c:v>9.4600000000000009</c:v>
                </c:pt>
                <c:pt idx="22" formatCode="#,##0.000">
                  <c:v>9.4600000000000009</c:v>
                </c:pt>
                <c:pt idx="23" formatCode="#,##0.000">
                  <c:v>9.4600000000000009</c:v>
                </c:pt>
                <c:pt idx="24" formatCode="#,##0.000">
                  <c:v>9.4600000000000009</c:v>
                </c:pt>
                <c:pt idx="25" formatCode="#,##0.000">
                  <c:v>9.4600000000000009</c:v>
                </c:pt>
              </c:numCache>
            </c:numRef>
          </c:val>
        </c:ser>
        <c:ser>
          <c:idx val="1"/>
          <c:order val="1"/>
          <c:tx>
            <c:strRef>
              <c:f>Macroeconomics!$A$19</c:f>
              <c:strCache>
                <c:ptCount val="1"/>
                <c:pt idx="0">
                  <c:v>Optimistic Scenario</c:v>
                </c:pt>
              </c:strCache>
            </c:strRef>
          </c:tx>
          <c:spPr>
            <a:ln>
              <a:solidFill>
                <a:srgbClr val="92D050"/>
              </a:solidFill>
              <a:prstDash val="sysDash"/>
            </a:ln>
          </c:spPr>
          <c:marker>
            <c:symbol val="none"/>
          </c:marker>
          <c:val>
            <c:numRef>
              <c:f>Macroeconomics!$AA$28:$AZ$28</c:f>
              <c:numCache>
                <c:formatCode>#,##0.00</c:formatCode>
                <c:ptCount val="26"/>
                <c:pt idx="0">
                  <c:v>8</c:v>
                </c:pt>
                <c:pt idx="1">
                  <c:v>8.5</c:v>
                </c:pt>
                <c:pt idx="2">
                  <c:v>9</c:v>
                </c:pt>
                <c:pt idx="3">
                  <c:v>9.1999999999999993</c:v>
                </c:pt>
                <c:pt idx="4">
                  <c:v>11</c:v>
                </c:pt>
                <c:pt idx="5">
                  <c:v>9.6</c:v>
                </c:pt>
                <c:pt idx="6" formatCode="#,##0.000">
                  <c:v>9.003422828456868</c:v>
                </c:pt>
                <c:pt idx="7" formatCode="#,##0.000">
                  <c:v>8.4068456569137364</c:v>
                </c:pt>
                <c:pt idx="8" formatCode="#,##0.000">
                  <c:v>7.8102684853706048</c:v>
                </c:pt>
                <c:pt idx="9" formatCode="#,##0.000">
                  <c:v>7.2136913138274732</c:v>
                </c:pt>
                <c:pt idx="10" formatCode="#,##0.000">
                  <c:v>6.6171141422843398</c:v>
                </c:pt>
                <c:pt idx="11" formatCode="#,##0.000">
                  <c:v>6.6171141422843398</c:v>
                </c:pt>
                <c:pt idx="12" formatCode="#,##0.000">
                  <c:v>6.6171141422843398</c:v>
                </c:pt>
                <c:pt idx="13" formatCode="#,##0.000">
                  <c:v>6.6171141422843398</c:v>
                </c:pt>
                <c:pt idx="14" formatCode="#,##0.000">
                  <c:v>6.6171141422843398</c:v>
                </c:pt>
                <c:pt idx="15" formatCode="#,##0.000">
                  <c:v>6.6171141422843398</c:v>
                </c:pt>
                <c:pt idx="16" formatCode="#,##0.000">
                  <c:v>6.6171141422843398</c:v>
                </c:pt>
                <c:pt idx="17" formatCode="#,##0.000">
                  <c:v>6.6171141422843398</c:v>
                </c:pt>
                <c:pt idx="18" formatCode="#,##0.000">
                  <c:v>6.6171141422843398</c:v>
                </c:pt>
                <c:pt idx="19" formatCode="#,##0.000">
                  <c:v>6.6171141422843398</c:v>
                </c:pt>
                <c:pt idx="20" formatCode="#,##0.000">
                  <c:v>6.6171141422843398</c:v>
                </c:pt>
                <c:pt idx="21" formatCode="#,##0.000">
                  <c:v>6.6171141422843398</c:v>
                </c:pt>
                <c:pt idx="22" formatCode="#,##0.000">
                  <c:v>6.6171141422843398</c:v>
                </c:pt>
                <c:pt idx="23" formatCode="#,##0.000">
                  <c:v>6.6171141422843398</c:v>
                </c:pt>
                <c:pt idx="24" formatCode="#,##0.000">
                  <c:v>6.6171141422843398</c:v>
                </c:pt>
                <c:pt idx="25" formatCode="#,##0.000">
                  <c:v>6.6171141422843398</c:v>
                </c:pt>
              </c:numCache>
            </c:numRef>
          </c:val>
        </c:ser>
        <c:ser>
          <c:idx val="2"/>
          <c:order val="2"/>
          <c:tx>
            <c:strRef>
              <c:f>Macroeconomics!$A$35</c:f>
              <c:strCache>
                <c:ptCount val="1"/>
                <c:pt idx="0">
                  <c:v>Pesimistic Scenario</c:v>
                </c:pt>
              </c:strCache>
            </c:strRef>
          </c:tx>
          <c:spPr>
            <a:ln>
              <a:solidFill>
                <a:srgbClr val="C00000"/>
              </a:solidFill>
              <a:prstDash val="sysDash"/>
            </a:ln>
          </c:spPr>
          <c:marker>
            <c:symbol val="none"/>
          </c:marker>
          <c:val>
            <c:numRef>
              <c:f>Macroeconomics!$AA$44:$AZ$44</c:f>
              <c:numCache>
                <c:formatCode>#,##0.00</c:formatCode>
                <c:ptCount val="26"/>
                <c:pt idx="0">
                  <c:v>8</c:v>
                </c:pt>
                <c:pt idx="1">
                  <c:v>8.5</c:v>
                </c:pt>
                <c:pt idx="2">
                  <c:v>9</c:v>
                </c:pt>
                <c:pt idx="3">
                  <c:v>9.1999999999999993</c:v>
                </c:pt>
                <c:pt idx="4">
                  <c:v>11</c:v>
                </c:pt>
                <c:pt idx="5">
                  <c:v>9.6</c:v>
                </c:pt>
                <c:pt idx="6" formatCode="#,##0.000">
                  <c:v>9.9510514476954217</c:v>
                </c:pt>
                <c:pt idx="7" formatCode="#,##0.000">
                  <c:v>10.302102895390844</c:v>
                </c:pt>
                <c:pt idx="8" formatCode="#,##0.000">
                  <c:v>10.653154343086266</c:v>
                </c:pt>
                <c:pt idx="9" formatCode="#,##0.000">
                  <c:v>11.004205790781688</c:v>
                </c:pt>
                <c:pt idx="10" formatCode="#,##0.000">
                  <c:v>11.355257238477108</c:v>
                </c:pt>
                <c:pt idx="11" formatCode="#,##0.000">
                  <c:v>11.355257238477108</c:v>
                </c:pt>
                <c:pt idx="12" formatCode="#,##0.000">
                  <c:v>11.355257238477108</c:v>
                </c:pt>
                <c:pt idx="13" formatCode="#,##0.000">
                  <c:v>11.355257238477108</c:v>
                </c:pt>
                <c:pt idx="14" formatCode="#,##0.000">
                  <c:v>11.355257238477108</c:v>
                </c:pt>
                <c:pt idx="15" formatCode="#,##0.000">
                  <c:v>11.355257238477108</c:v>
                </c:pt>
                <c:pt idx="16" formatCode="#,##0.000">
                  <c:v>11.355257238477108</c:v>
                </c:pt>
                <c:pt idx="17" formatCode="#,##0.000">
                  <c:v>11.355257238477108</c:v>
                </c:pt>
                <c:pt idx="18" formatCode="#,##0.000">
                  <c:v>11.355257238477108</c:v>
                </c:pt>
                <c:pt idx="19" formatCode="#,##0.000">
                  <c:v>11.355257238477108</c:v>
                </c:pt>
                <c:pt idx="20" formatCode="#,##0.000">
                  <c:v>11.355257238477108</c:v>
                </c:pt>
                <c:pt idx="21" formatCode="#,##0.000">
                  <c:v>11.355257238477108</c:v>
                </c:pt>
                <c:pt idx="22" formatCode="#,##0.000">
                  <c:v>11.355257238477108</c:v>
                </c:pt>
                <c:pt idx="23" formatCode="#,##0.000">
                  <c:v>11.355257238477108</c:v>
                </c:pt>
                <c:pt idx="24" formatCode="#,##0.000">
                  <c:v>11.355257238477108</c:v>
                </c:pt>
                <c:pt idx="25" formatCode="#,##0.000">
                  <c:v>11.355257238477108</c:v>
                </c:pt>
              </c:numCache>
            </c:numRef>
          </c:val>
        </c:ser>
        <c:marker val="1"/>
        <c:axId val="72766592"/>
        <c:axId val="72768128"/>
      </c:lineChart>
      <c:catAx>
        <c:axId val="72766592"/>
        <c:scaling>
          <c:orientation val="minMax"/>
        </c:scaling>
        <c:axPos val="b"/>
        <c:numFmt formatCode="0" sourceLinked="1"/>
        <c:tickLblPos val="nextTo"/>
        <c:txPr>
          <a:bodyPr/>
          <a:lstStyle/>
          <a:p>
            <a:pPr>
              <a:defRPr sz="800"/>
            </a:pPr>
            <a:endParaRPr lang="en-US"/>
          </a:p>
        </c:txPr>
        <c:crossAx val="72768128"/>
        <c:crosses val="autoZero"/>
        <c:auto val="1"/>
        <c:lblAlgn val="ctr"/>
        <c:lblOffset val="100"/>
        <c:tickLblSkip val="5"/>
      </c:catAx>
      <c:valAx>
        <c:axId val="72768128"/>
        <c:scaling>
          <c:orientation val="minMax"/>
        </c:scaling>
        <c:axPos val="l"/>
        <c:title>
          <c:tx>
            <c:rich>
              <a:bodyPr rot="-5400000" vert="horz"/>
              <a:lstStyle/>
              <a:p>
                <a:pPr>
                  <a:defRPr sz="800"/>
                </a:pPr>
                <a:r>
                  <a:rPr lang="en-US" sz="800"/>
                  <a:t>Percent</a:t>
                </a:r>
              </a:p>
            </c:rich>
          </c:tx>
          <c:layout/>
        </c:title>
        <c:numFmt formatCode="#,##0" sourceLinked="0"/>
        <c:tickLblPos val="nextTo"/>
        <c:txPr>
          <a:bodyPr/>
          <a:lstStyle/>
          <a:p>
            <a:pPr>
              <a:defRPr sz="800"/>
            </a:pPr>
            <a:endParaRPr lang="en-US"/>
          </a:p>
        </c:txPr>
        <c:crossAx val="72766592"/>
        <c:crosses val="autoZero"/>
        <c:crossBetween val="between"/>
      </c:valAx>
      <c:spPr>
        <a:noFill/>
      </c:spPr>
    </c:plotArea>
    <c:plotVisOnly val="1"/>
  </c:chart>
  <c:spPr>
    <a:noFill/>
    <a:ln>
      <a:noFill/>
    </a:ln>
  </c:spPr>
  <c:printSettings>
    <c:headerFooter/>
    <c:pageMargins b="0.75000000000000366" l="0.70000000000000062" r="0.70000000000000062" t="0.75000000000000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a:pPr>
            <a:r>
              <a:rPr lang="en-US" sz="1400" b="1" i="0" baseline="0"/>
              <a:t>Working Age Population, Male and Female</a:t>
            </a:r>
            <a:endParaRPr lang="en-US" sz="1400"/>
          </a:p>
        </c:rich>
      </c:tx>
      <c:layout>
        <c:manualLayout>
          <c:xMode val="edge"/>
          <c:yMode val="edge"/>
          <c:x val="0.36561121316543682"/>
          <c:y val="5.4607508532423313E-2"/>
        </c:manualLayout>
      </c:layout>
    </c:title>
    <c:plotArea>
      <c:layout/>
      <c:barChart>
        <c:barDir val="col"/>
        <c:grouping val="clustered"/>
        <c:ser>
          <c:idx val="0"/>
          <c:order val="0"/>
          <c:tx>
            <c:strRef>
              <c:f>LaborForceAggregates!$A$9</c:f>
              <c:strCache>
                <c:ptCount val="1"/>
                <c:pt idx="0">
                  <c:v>Population in working age (15-65)</c:v>
                </c:pt>
              </c:strCache>
            </c:strRef>
          </c:tx>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LaborForceAggregates!$AF$9:$AZ$9</c:f>
              <c:numCache>
                <c:formatCode>0</c:formatCode>
                <c:ptCount val="21"/>
                <c:pt idx="0">
                  <c:v>11023.567000000003</c:v>
                </c:pt>
                <c:pt idx="1">
                  <c:v>11401.484999999999</c:v>
                </c:pt>
                <c:pt idx="2">
                  <c:v>11790.768</c:v>
                </c:pt>
                <c:pt idx="3">
                  <c:v>12188.767999999998</c:v>
                </c:pt>
                <c:pt idx="4">
                  <c:v>12592.067999999999</c:v>
                </c:pt>
                <c:pt idx="5">
                  <c:v>12998.142</c:v>
                </c:pt>
                <c:pt idx="6">
                  <c:v>13405.737000000003</c:v>
                </c:pt>
                <c:pt idx="7">
                  <c:v>13815.128999999999</c:v>
                </c:pt>
                <c:pt idx="8">
                  <c:v>14227.205999999996</c:v>
                </c:pt>
                <c:pt idx="9">
                  <c:v>14643.588000000003</c:v>
                </c:pt>
                <c:pt idx="10">
                  <c:v>15065.426999999996</c:v>
                </c:pt>
                <c:pt idx="11">
                  <c:v>15492.633999999998</c:v>
                </c:pt>
                <c:pt idx="12">
                  <c:v>15924.566000000003</c:v>
                </c:pt>
                <c:pt idx="13">
                  <c:v>16361.137000000002</c:v>
                </c:pt>
                <c:pt idx="14">
                  <c:v>16802.214999999997</c:v>
                </c:pt>
                <c:pt idx="15">
                  <c:v>17247.605</c:v>
                </c:pt>
                <c:pt idx="16">
                  <c:v>17697.084999999995</c:v>
                </c:pt>
                <c:pt idx="17">
                  <c:v>18150.361999999997</c:v>
                </c:pt>
                <c:pt idx="18">
                  <c:v>18607.034000000003</c:v>
                </c:pt>
                <c:pt idx="19">
                  <c:v>19066.632999999994</c:v>
                </c:pt>
                <c:pt idx="20">
                  <c:v>19528.647000000001</c:v>
                </c:pt>
              </c:numCache>
            </c:numRef>
          </c:val>
        </c:ser>
        <c:ser>
          <c:idx val="1"/>
          <c:order val="1"/>
          <c:tx>
            <c:strRef>
              <c:f>LaborForceAggregates!$A$12</c:f>
              <c:strCache>
                <c:ptCount val="1"/>
                <c:pt idx="0">
                  <c:v>Labor force (15 -65)</c:v>
                </c:pt>
              </c:strCache>
            </c:strRef>
          </c:tx>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LaborForceAggregates!$AF$12:$AZ$12</c:f>
              <c:numCache>
                <c:formatCode>0</c:formatCode>
                <c:ptCount val="21"/>
                <c:pt idx="0">
                  <c:v>9644.2287870923974</c:v>
                </c:pt>
                <c:pt idx="1">
                  <c:v>9938.9124275717004</c:v>
                </c:pt>
                <c:pt idx="2">
                  <c:v>10242.065090930759</c:v>
                </c:pt>
                <c:pt idx="3">
                  <c:v>10551.58271388104</c:v>
                </c:pt>
                <c:pt idx="4">
                  <c:v>10864.867785376397</c:v>
                </c:pt>
                <c:pt idx="5">
                  <c:v>11180.02693232087</c:v>
                </c:pt>
                <c:pt idx="6">
                  <c:v>11496.167496458615</c:v>
                </c:pt>
                <c:pt idx="7">
                  <c:v>11813.375183277389</c:v>
                </c:pt>
                <c:pt idx="8">
                  <c:v>12131.961478780462</c:v>
                </c:pt>
                <c:pt idx="9">
                  <c:v>12452.619512900379</c:v>
                </c:pt>
                <c:pt idx="10">
                  <c:v>12775.752971590256</c:v>
                </c:pt>
                <c:pt idx="11">
                  <c:v>13101.041479852995</c:v>
                </c:pt>
                <c:pt idx="12">
                  <c:v>13427.927633090676</c:v>
                </c:pt>
                <c:pt idx="13">
                  <c:v>13756.256881036168</c:v>
                </c:pt>
                <c:pt idx="14">
                  <c:v>14085.911402268219</c:v>
                </c:pt>
                <c:pt idx="15">
                  <c:v>14416.705375909345</c:v>
                </c:pt>
                <c:pt idx="16">
                  <c:v>14748.361217036658</c:v>
                </c:pt>
                <c:pt idx="17">
                  <c:v>15080.496062733659</c:v>
                </c:pt>
                <c:pt idx="18">
                  <c:v>15412.672711288496</c:v>
                </c:pt>
                <c:pt idx="19">
                  <c:v>15744.398264981121</c:v>
                </c:pt>
                <c:pt idx="20">
                  <c:v>16075.172220000006</c:v>
                </c:pt>
              </c:numCache>
            </c:numRef>
          </c:val>
        </c:ser>
        <c:ser>
          <c:idx val="2"/>
          <c:order val="2"/>
          <c:tx>
            <c:strRef>
              <c:f>LaborForceAggregates!$A$15</c:f>
              <c:strCache>
                <c:ptCount val="1"/>
                <c:pt idx="0">
                  <c:v>Employed</c:v>
                </c:pt>
              </c:strCache>
            </c:strRef>
          </c:tx>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LaborForceAggregates!$AF$15:$AZ$15</c:f>
              <c:numCache>
                <c:formatCode>0</c:formatCode>
                <c:ptCount val="21"/>
                <c:pt idx="0">
                  <c:v>8569.4273134701798</c:v>
                </c:pt>
                <c:pt idx="1">
                  <c:v>8827.5482003806956</c:v>
                </c:pt>
                <c:pt idx="2">
                  <c:v>9093.6361174087633</c:v>
                </c:pt>
                <c:pt idx="3">
                  <c:v>9363.849450403095</c:v>
                </c:pt>
                <c:pt idx="4">
                  <c:v>9637.4950454117807</c:v>
                </c:pt>
                <c:pt idx="5">
                  <c:v>9913.4606510046087</c:v>
                </c:pt>
                <c:pt idx="6">
                  <c:v>10213.646499445831</c:v>
                </c:pt>
                <c:pt idx="7">
                  <c:v>10516.938048014099</c:v>
                </c:pt>
                <c:pt idx="8">
                  <c:v>10823.53193290807</c:v>
                </c:pt>
                <c:pt idx="9">
                  <c:v>11133.854491007785</c:v>
                </c:pt>
                <c:pt idx="10">
                  <c:v>11448.103750840362</c:v>
                </c:pt>
                <c:pt idx="11">
                  <c:v>11765.935988537551</c:v>
                </c:pt>
                <c:pt idx="12">
                  <c:v>12086.848555413213</c:v>
                </c:pt>
                <c:pt idx="13">
                  <c:v>12410.639625978743</c:v>
                </c:pt>
                <c:pt idx="14">
                  <c:v>12737.147298012098</c:v>
                </c:pt>
                <c:pt idx="15">
                  <c:v>13066.133130432128</c:v>
                </c:pt>
                <c:pt idx="16">
                  <c:v>13397.259319613207</c:v>
                </c:pt>
                <c:pt idx="17">
                  <c:v>13730.069274438581</c:v>
                </c:pt>
                <c:pt idx="18">
                  <c:v>14064.029873238958</c:v>
                </c:pt>
                <c:pt idx="19">
                  <c:v>14398.522207703556</c:v>
                </c:pt>
                <c:pt idx="20">
                  <c:v>14732.9248752941</c:v>
                </c:pt>
              </c:numCache>
            </c:numRef>
          </c:val>
        </c:ser>
        <c:ser>
          <c:idx val="3"/>
          <c:order val="3"/>
          <c:tx>
            <c:strRef>
              <c:f>LaborForceAggregates!$A$18</c:f>
              <c:strCache>
                <c:ptCount val="1"/>
                <c:pt idx="0">
                  <c:v>Unemployed</c:v>
                </c:pt>
              </c:strCache>
            </c:strRef>
          </c:tx>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LaborForceAggregates!$AF$18:$AZ$18</c:f>
              <c:numCache>
                <c:formatCode>0</c:formatCode>
                <c:ptCount val="21"/>
                <c:pt idx="0">
                  <c:v>1074.8014736222244</c:v>
                </c:pt>
                <c:pt idx="1">
                  <c:v>1111.3642271910035</c:v>
                </c:pt>
                <c:pt idx="2">
                  <c:v>1148.4289735219954</c:v>
                </c:pt>
                <c:pt idx="3">
                  <c:v>1187.7332634779475</c:v>
                </c:pt>
                <c:pt idx="4">
                  <c:v>1227.3727399646164</c:v>
                </c:pt>
                <c:pt idx="5">
                  <c:v>1266.5662813162685</c:v>
                </c:pt>
                <c:pt idx="6">
                  <c:v>1282.5209970127762</c:v>
                </c:pt>
                <c:pt idx="7">
                  <c:v>1296.4371352632993</c:v>
                </c:pt>
                <c:pt idx="8">
                  <c:v>1308.4295458723857</c:v>
                </c:pt>
                <c:pt idx="9">
                  <c:v>1318.7650218925942</c:v>
                </c:pt>
                <c:pt idx="10">
                  <c:v>1327.6492207498873</c:v>
                </c:pt>
                <c:pt idx="11">
                  <c:v>1335.1054913154499</c:v>
                </c:pt>
                <c:pt idx="12">
                  <c:v>1341.0790776774679</c:v>
                </c:pt>
                <c:pt idx="13">
                  <c:v>1345.6172550574265</c:v>
                </c:pt>
                <c:pt idx="14">
                  <c:v>1348.7641042561229</c:v>
                </c:pt>
                <c:pt idx="15">
                  <c:v>1350.572245477216</c:v>
                </c:pt>
                <c:pt idx="16">
                  <c:v>1351.1018974234557</c:v>
                </c:pt>
                <c:pt idx="17">
                  <c:v>1350.4267882950789</c:v>
                </c:pt>
                <c:pt idx="18">
                  <c:v>1348.6428380495406</c:v>
                </c:pt>
                <c:pt idx="19">
                  <c:v>1345.8760572775616</c:v>
                </c:pt>
                <c:pt idx="20">
                  <c:v>1342.2473447058999</c:v>
                </c:pt>
              </c:numCache>
            </c:numRef>
          </c:val>
        </c:ser>
        <c:ser>
          <c:idx val="4"/>
          <c:order val="4"/>
          <c:tx>
            <c:strRef>
              <c:f>LaborForceAggregates!$A$21</c:f>
              <c:strCache>
                <c:ptCount val="1"/>
                <c:pt idx="0">
                  <c:v>Economically Inactive (15-65)</c:v>
                </c:pt>
              </c:strCache>
            </c:strRef>
          </c:tx>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LaborForceAggregates!$AF$21:$AZ$21</c:f>
              <c:numCache>
                <c:formatCode>0</c:formatCode>
                <c:ptCount val="21"/>
                <c:pt idx="0">
                  <c:v>1379.3382129076053</c:v>
                </c:pt>
                <c:pt idx="1">
                  <c:v>1462.5725724282984</c:v>
                </c:pt>
                <c:pt idx="2">
                  <c:v>1548.7029090692413</c:v>
                </c:pt>
                <c:pt idx="3">
                  <c:v>1637.1852861189582</c:v>
                </c:pt>
                <c:pt idx="4">
                  <c:v>1727.2002146236027</c:v>
                </c:pt>
                <c:pt idx="5">
                  <c:v>1818.1150676791294</c:v>
                </c:pt>
                <c:pt idx="6">
                  <c:v>1909.5695035413883</c:v>
                </c:pt>
                <c:pt idx="7">
                  <c:v>2001.7538167226103</c:v>
                </c:pt>
                <c:pt idx="8">
                  <c:v>2095.2445212195344</c:v>
                </c:pt>
                <c:pt idx="9">
                  <c:v>2190.9684870996243</c:v>
                </c:pt>
                <c:pt idx="10">
                  <c:v>2289.6740284097395</c:v>
                </c:pt>
                <c:pt idx="11">
                  <c:v>2391.5925201470036</c:v>
                </c:pt>
                <c:pt idx="12">
                  <c:v>2496.6383669093266</c:v>
                </c:pt>
                <c:pt idx="13">
                  <c:v>2604.8801189638343</c:v>
                </c:pt>
                <c:pt idx="14">
                  <c:v>2716.3035977317777</c:v>
                </c:pt>
                <c:pt idx="15">
                  <c:v>2830.8996240906545</c:v>
                </c:pt>
                <c:pt idx="16">
                  <c:v>2948.7237829633377</c:v>
                </c:pt>
                <c:pt idx="17">
                  <c:v>3069.8659372663387</c:v>
                </c:pt>
                <c:pt idx="18">
                  <c:v>3194.3612887115069</c:v>
                </c:pt>
                <c:pt idx="19">
                  <c:v>3322.2347350188738</c:v>
                </c:pt>
                <c:pt idx="20">
                  <c:v>3453.474779999995</c:v>
                </c:pt>
              </c:numCache>
            </c:numRef>
          </c:val>
        </c:ser>
        <c:axId val="72958336"/>
        <c:axId val="72959872"/>
      </c:barChart>
      <c:lineChart>
        <c:grouping val="standard"/>
        <c:ser>
          <c:idx val="5"/>
          <c:order val="5"/>
          <c:tx>
            <c:v>Unemployment Rate</c:v>
          </c:tx>
          <c:spPr>
            <a:ln w="25400">
              <a:solidFill>
                <a:schemeClr val="bg2">
                  <a:lumMod val="10000"/>
                </a:schemeClr>
              </a:solidFill>
              <a:prstDash val="sysDash"/>
            </a:ln>
          </c:spPr>
          <c:marker>
            <c:symbol val="none"/>
          </c:marker>
          <c:val>
            <c:numRef>
              <c:f>LaborForceAggregates!$AF$39:$AZ$39</c:f>
              <c:numCache>
                <c:formatCode>0.0</c:formatCode>
                <c:ptCount val="21"/>
                <c:pt idx="0">
                  <c:v>11.144504110693774</c:v>
                </c:pt>
                <c:pt idx="1">
                  <c:v>11.181950090514428</c:v>
                </c:pt>
                <c:pt idx="2">
                  <c:v>11.21286540679103</c:v>
                </c:pt>
                <c:pt idx="3">
                  <c:v>11.256446503664664</c:v>
                </c:pt>
                <c:pt idx="4">
                  <c:v>11.296711236712909</c:v>
                </c:pt>
                <c:pt idx="5">
                  <c:v>11.328830323786537</c:v>
                </c:pt>
                <c:pt idx="6">
                  <c:v>11.156074382248308</c:v>
                </c:pt>
                <c:pt idx="7">
                  <c:v>10.974316104837603</c:v>
                </c:pt>
                <c:pt idx="8">
                  <c:v>10.784979396455457</c:v>
                </c:pt>
                <c:pt idx="9">
                  <c:v>10.590261916590404</c:v>
                </c:pt>
                <c:pt idx="10">
                  <c:v>10.39194498909154</c:v>
                </c:pt>
                <c:pt idx="11">
                  <c:v>10.190834777285438</c:v>
                </c:pt>
                <c:pt idx="12">
                  <c:v>9.9872378994106548</c:v>
                </c:pt>
                <c:pt idx="13">
                  <c:v>9.7818561160517525</c:v>
                </c:pt>
                <c:pt idx="14">
                  <c:v>9.5752703942105928</c:v>
                </c:pt>
                <c:pt idx="15">
                  <c:v>9.3681060288160847</c:v>
                </c:pt>
                <c:pt idx="16">
                  <c:v>9.1610306903978067</c:v>
                </c:pt>
                <c:pt idx="17">
                  <c:v>8.954790231550815</c:v>
                </c:pt>
                <c:pt idx="18">
                  <c:v>8.7502204407530968</c:v>
                </c:pt>
                <c:pt idx="19">
                  <c:v>8.5482851400620081</c:v>
                </c:pt>
                <c:pt idx="20">
                  <c:v>8.3498162653332955</c:v>
                </c:pt>
              </c:numCache>
            </c:numRef>
          </c:val>
        </c:ser>
        <c:ser>
          <c:idx val="6"/>
          <c:order val="6"/>
          <c:tx>
            <c:strRef>
              <c:f>LaborForceAggregates!$A$30</c:f>
              <c:strCache>
                <c:ptCount val="1"/>
                <c:pt idx="0">
                  <c:v>Participation rate</c:v>
                </c:pt>
              </c:strCache>
            </c:strRef>
          </c:tx>
          <c:spPr>
            <a:ln>
              <a:solidFill>
                <a:schemeClr val="bg1">
                  <a:lumMod val="75000"/>
                </a:schemeClr>
              </a:solidFill>
              <a:prstDash val="sysDash"/>
            </a:ln>
          </c:spPr>
          <c:marker>
            <c:symbol val="none"/>
          </c:marker>
          <c:val>
            <c:numRef>
              <c:f>LaborForceAggregates!$AF$30:$AZ$30</c:f>
              <c:numCache>
                <c:formatCode>0.0</c:formatCode>
                <c:ptCount val="21"/>
                <c:pt idx="0">
                  <c:v>87.487369443052287</c:v>
                </c:pt>
                <c:pt idx="1">
                  <c:v>87.172087035782624</c:v>
                </c:pt>
                <c:pt idx="2">
                  <c:v>86.865122703887977</c:v>
                </c:pt>
                <c:pt idx="3">
                  <c:v>86.568082302338027</c:v>
                </c:pt>
                <c:pt idx="4">
                  <c:v>86.283426879337028</c:v>
                </c:pt>
                <c:pt idx="5">
                  <c:v>86.012500342901859</c:v>
                </c:pt>
                <c:pt idx="6">
                  <c:v>85.755579842112468</c:v>
                </c:pt>
                <c:pt idx="7">
                  <c:v>85.510422546741253</c:v>
                </c:pt>
                <c:pt idx="8">
                  <c:v>85.272972632718364</c:v>
                </c:pt>
                <c:pt idx="9">
                  <c:v>85.038035165291291</c:v>
                </c:pt>
                <c:pt idx="10">
                  <c:v>84.801797994774788</c:v>
                </c:pt>
                <c:pt idx="11">
                  <c:v>84.563034793521851</c:v>
                </c:pt>
                <c:pt idx="12">
                  <c:v>84.322094762837949</c:v>
                </c:pt>
                <c:pt idx="13">
                  <c:v>84.07885638410194</c:v>
                </c:pt>
                <c:pt idx="14">
                  <c:v>83.833657659232557</c:v>
                </c:pt>
                <c:pt idx="15">
                  <c:v>83.586708855573534</c:v>
                </c:pt>
                <c:pt idx="16">
                  <c:v>83.337799513516842</c:v>
                </c:pt>
                <c:pt idx="17">
                  <c:v>83.086475425303703</c:v>
                </c:pt>
                <c:pt idx="18">
                  <c:v>82.832506842780489</c:v>
                </c:pt>
                <c:pt idx="19">
                  <c:v>82.575661182449593</c:v>
                </c:pt>
                <c:pt idx="20">
                  <c:v>82.315852296372626</c:v>
                </c:pt>
              </c:numCache>
            </c:numRef>
          </c:val>
        </c:ser>
        <c:marker val="1"/>
        <c:axId val="72967680"/>
        <c:axId val="72966144"/>
      </c:lineChart>
      <c:catAx>
        <c:axId val="72958336"/>
        <c:scaling>
          <c:orientation val="minMax"/>
        </c:scaling>
        <c:axPos val="b"/>
        <c:numFmt formatCode="0" sourceLinked="1"/>
        <c:majorTickMark val="none"/>
        <c:tickLblPos val="nextTo"/>
        <c:crossAx val="72959872"/>
        <c:crosses val="autoZero"/>
        <c:auto val="1"/>
        <c:lblAlgn val="ctr"/>
        <c:lblOffset val="100"/>
        <c:tickLblSkip val="1"/>
        <c:tickMarkSkip val="1"/>
      </c:catAx>
      <c:valAx>
        <c:axId val="72959872"/>
        <c:scaling>
          <c:orientation val="minMax"/>
        </c:scaling>
        <c:axPos val="l"/>
        <c:majorGridlines/>
        <c:title>
          <c:tx>
            <c:rich>
              <a:bodyPr rot="-5400000" vert="horz"/>
              <a:lstStyle/>
              <a:p>
                <a:pPr>
                  <a:defRPr/>
                </a:pPr>
                <a:r>
                  <a:rPr lang="en-US"/>
                  <a:t>000</a:t>
                </a:r>
              </a:p>
            </c:rich>
          </c:tx>
        </c:title>
        <c:numFmt formatCode="0" sourceLinked="1"/>
        <c:majorTickMark val="none"/>
        <c:tickLblPos val="nextTo"/>
        <c:crossAx val="72958336"/>
        <c:crosses val="autoZero"/>
        <c:crossBetween val="between"/>
      </c:valAx>
      <c:valAx>
        <c:axId val="72966144"/>
        <c:scaling>
          <c:orientation val="minMax"/>
        </c:scaling>
        <c:axPos val="r"/>
        <c:numFmt formatCode="0.0" sourceLinked="1"/>
        <c:tickLblPos val="nextTo"/>
        <c:crossAx val="72967680"/>
        <c:crosses val="max"/>
        <c:crossBetween val="between"/>
      </c:valAx>
      <c:catAx>
        <c:axId val="72967680"/>
        <c:scaling>
          <c:orientation val="minMax"/>
        </c:scaling>
        <c:delete val="1"/>
        <c:axPos val="t"/>
        <c:tickLblPos val="nextTo"/>
        <c:crossAx val="72966144"/>
        <c:crosses val="max"/>
        <c:auto val="1"/>
        <c:lblAlgn val="ctr"/>
        <c:lblOffset val="100"/>
      </c:catAx>
    </c:plotArea>
    <c:legend>
      <c:legendPos val="l"/>
    </c:legend>
    <c:plotVisOnly val="1"/>
    <c:dispBlanksAs val="gap"/>
  </c:chart>
  <c:spPr>
    <a:ln>
      <a:noFill/>
    </a:ln>
  </c:spPr>
  <c:printSettings>
    <c:headerFooter/>
    <c:pageMargins b="0.75000000000000611" l="0.70000000000000062" r="0.70000000000000062" t="0.750000000000006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a:pPr>
            <a:r>
              <a:rPr lang="en-US" sz="1400" b="1" i="0" baseline="0"/>
              <a:t>Working Age Population, Male </a:t>
            </a:r>
            <a:endParaRPr lang="en-US" sz="1400"/>
          </a:p>
        </c:rich>
      </c:tx>
    </c:title>
    <c:plotArea>
      <c:layout/>
      <c:barChart>
        <c:barDir val="col"/>
        <c:grouping val="clustered"/>
        <c:ser>
          <c:idx val="0"/>
          <c:order val="0"/>
          <c:tx>
            <c:strRef>
              <c:f>LaborForceAggregates!$A$9</c:f>
              <c:strCache>
                <c:ptCount val="1"/>
                <c:pt idx="0">
                  <c:v>Population in working age (15-65)</c:v>
                </c:pt>
              </c:strCache>
            </c:strRef>
          </c:tx>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LaborForceAggregates!$AF$10:$AZ$10</c:f>
              <c:numCache>
                <c:formatCode>0</c:formatCode>
                <c:ptCount val="21"/>
                <c:pt idx="0">
                  <c:v>5473.2</c:v>
                </c:pt>
                <c:pt idx="1">
                  <c:v>5660.402</c:v>
                </c:pt>
                <c:pt idx="2">
                  <c:v>5853.0839999999989</c:v>
                </c:pt>
                <c:pt idx="3">
                  <c:v>6049.9629999999988</c:v>
                </c:pt>
                <c:pt idx="4">
                  <c:v>6249.3980000000001</c:v>
                </c:pt>
                <c:pt idx="5">
                  <c:v>6450.18</c:v>
                </c:pt>
                <c:pt idx="6">
                  <c:v>6651.6949999999997</c:v>
                </c:pt>
                <c:pt idx="7">
                  <c:v>6854.0860000000002</c:v>
                </c:pt>
                <c:pt idx="8">
                  <c:v>7057.8369999999995</c:v>
                </c:pt>
                <c:pt idx="9">
                  <c:v>7263.7979999999998</c:v>
                </c:pt>
                <c:pt idx="10">
                  <c:v>7472.5789999999988</c:v>
                </c:pt>
                <c:pt idx="11">
                  <c:v>7684.15</c:v>
                </c:pt>
                <c:pt idx="12">
                  <c:v>7898.1899999999987</c:v>
                </c:pt>
                <c:pt idx="13">
                  <c:v>8114.6729999999989</c:v>
                </c:pt>
                <c:pt idx="14">
                  <c:v>8333.5420000000013</c:v>
                </c:pt>
                <c:pt idx="15">
                  <c:v>8554.7050000000036</c:v>
                </c:pt>
                <c:pt idx="16">
                  <c:v>8778.0650000000023</c:v>
                </c:pt>
                <c:pt idx="17">
                  <c:v>9003.4599999999991</c:v>
                </c:pt>
                <c:pt idx="18">
                  <c:v>9230.6280000000006</c:v>
                </c:pt>
                <c:pt idx="19">
                  <c:v>9459.2559999999994</c:v>
                </c:pt>
                <c:pt idx="20">
                  <c:v>9689.0289999999986</c:v>
                </c:pt>
              </c:numCache>
            </c:numRef>
          </c:val>
        </c:ser>
        <c:ser>
          <c:idx val="1"/>
          <c:order val="1"/>
          <c:tx>
            <c:strRef>
              <c:f>LaborForceAggregates!$A$12</c:f>
              <c:strCache>
                <c:ptCount val="1"/>
                <c:pt idx="0">
                  <c:v>Labor force (15 -65)</c:v>
                </c:pt>
              </c:strCache>
            </c:strRef>
          </c:tx>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LaborForceAggregates!$AF$13:$AZ$13</c:f>
              <c:numCache>
                <c:formatCode>0</c:formatCode>
                <c:ptCount val="21"/>
                <c:pt idx="0">
                  <c:v>4882.6250547872996</c:v>
                </c:pt>
                <c:pt idx="1">
                  <c:v>5031.0453423539639</c:v>
                </c:pt>
                <c:pt idx="2">
                  <c:v>5183.6990447257995</c:v>
                </c:pt>
                <c:pt idx="3">
                  <c:v>5339.5386941213701</c:v>
                </c:pt>
                <c:pt idx="4">
                  <c:v>5497.2698079415204</c:v>
                </c:pt>
                <c:pt idx="5">
                  <c:v>5655.9438664660984</c:v>
                </c:pt>
                <c:pt idx="6">
                  <c:v>5815.1019433855299</c:v>
                </c:pt>
                <c:pt idx="7">
                  <c:v>5974.7887713385526</c:v>
                </c:pt>
                <c:pt idx="8">
                  <c:v>6135.192437522679</c:v>
                </c:pt>
                <c:pt idx="9">
                  <c:v>6296.7022806166633</c:v>
                </c:pt>
                <c:pt idx="10">
                  <c:v>6459.5549952553984</c:v>
                </c:pt>
                <c:pt idx="11">
                  <c:v>6623.6039669926986</c:v>
                </c:pt>
                <c:pt idx="12">
                  <c:v>6788.5568919492389</c:v>
                </c:pt>
                <c:pt idx="13">
                  <c:v>6954.3237088031419</c:v>
                </c:pt>
                <c:pt idx="14">
                  <c:v>7120.8222256470799</c:v>
                </c:pt>
                <c:pt idx="15">
                  <c:v>7287.9471169983499</c:v>
                </c:pt>
                <c:pt idx="16">
                  <c:v>7455.5561875195772</c:v>
                </c:pt>
                <c:pt idx="17">
                  <c:v>7623.4646260599793</c:v>
                </c:pt>
                <c:pt idx="18">
                  <c:v>7791.4611915952401</c:v>
                </c:pt>
                <c:pt idx="19">
                  <c:v>7959.3117793771244</c:v>
                </c:pt>
                <c:pt idx="20">
                  <c:v>8126.7665200000001</c:v>
                </c:pt>
              </c:numCache>
            </c:numRef>
          </c:val>
        </c:ser>
        <c:ser>
          <c:idx val="2"/>
          <c:order val="2"/>
          <c:tx>
            <c:strRef>
              <c:f>LaborForceAggregates!$A$15</c:f>
              <c:strCache>
                <c:ptCount val="1"/>
                <c:pt idx="0">
                  <c:v>Employed</c:v>
                </c:pt>
              </c:strCache>
            </c:strRef>
          </c:tx>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LaborForceAggregates!$AF$16:$AZ$16</c:f>
              <c:numCache>
                <c:formatCode>0</c:formatCode>
                <c:ptCount val="21"/>
                <c:pt idx="0">
                  <c:v>4492.0865541797757</c:v>
                </c:pt>
                <c:pt idx="1">
                  <c:v>4627.1372385671193</c:v>
                </c:pt>
                <c:pt idx="2">
                  <c:v>4765.9662068513107</c:v>
                </c:pt>
                <c:pt idx="3">
                  <c:v>4906.71040354858</c:v>
                </c:pt>
                <c:pt idx="4">
                  <c:v>5049.2606201709195</c:v>
                </c:pt>
                <c:pt idx="5">
                  <c:v>5193.2045074198968</c:v>
                </c:pt>
                <c:pt idx="6">
                  <c:v>5343.8029646357681</c:v>
                </c:pt>
                <c:pt idx="7">
                  <c:v>5495.7976664747312</c:v>
                </c:pt>
                <c:pt idx="8">
                  <c:v>5649.2264461872428</c:v>
                </c:pt>
                <c:pt idx="9">
                  <c:v>5804.2375759436109</c:v>
                </c:pt>
                <c:pt idx="10">
                  <c:v>5960.9067229809461</c:v>
                </c:pt>
                <c:pt idx="11">
                  <c:v>6119.0640459397655</c:v>
                </c:pt>
                <c:pt idx="12">
                  <c:v>6278.4876698314201</c:v>
                </c:pt>
                <c:pt idx="13">
                  <c:v>6439.1287617179651</c:v>
                </c:pt>
                <c:pt idx="14">
                  <c:v>6600.9590997061523</c:v>
                </c:pt>
                <c:pt idx="15">
                  <c:v>6763.8864735910938</c:v>
                </c:pt>
                <c:pt idx="16">
                  <c:v>6927.7491758462038</c:v>
                </c:pt>
                <c:pt idx="17">
                  <c:v>7092.2894044206969</c:v>
                </c:pt>
                <c:pt idx="18">
                  <c:v>7257.1967570407987</c:v>
                </c:pt>
                <c:pt idx="19">
                  <c:v>7422.1308769159505</c:v>
                </c:pt>
                <c:pt idx="20">
                  <c:v>7586.7819242657015</c:v>
                </c:pt>
              </c:numCache>
            </c:numRef>
          </c:val>
        </c:ser>
        <c:ser>
          <c:idx val="3"/>
          <c:order val="3"/>
          <c:tx>
            <c:strRef>
              <c:f>LaborForceAggregates!$A$18</c:f>
              <c:strCache>
                <c:ptCount val="1"/>
                <c:pt idx="0">
                  <c:v>Unemployed</c:v>
                </c:pt>
              </c:strCache>
            </c:strRef>
          </c:tx>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LaborForceAggregates!$AF$19:$AZ$19</c:f>
              <c:numCache>
                <c:formatCode>0</c:formatCode>
                <c:ptCount val="21"/>
                <c:pt idx="0">
                  <c:v>390.53850060752336</c:v>
                </c:pt>
                <c:pt idx="1">
                  <c:v>403.90810378684733</c:v>
                </c:pt>
                <c:pt idx="2">
                  <c:v>417.73283787449003</c:v>
                </c:pt>
                <c:pt idx="3">
                  <c:v>432.82829057278849</c:v>
                </c:pt>
                <c:pt idx="4">
                  <c:v>448.00918777059871</c:v>
                </c:pt>
                <c:pt idx="5">
                  <c:v>462.73935904620123</c:v>
                </c:pt>
                <c:pt idx="6">
                  <c:v>471.29897874976336</c:v>
                </c:pt>
                <c:pt idx="7">
                  <c:v>478.99110486381971</c:v>
                </c:pt>
                <c:pt idx="8">
                  <c:v>485.96599133543879</c:v>
                </c:pt>
                <c:pt idx="9">
                  <c:v>492.46470467305562</c:v>
                </c:pt>
                <c:pt idx="10">
                  <c:v>498.64827227445181</c:v>
                </c:pt>
                <c:pt idx="11">
                  <c:v>504.53992105293446</c:v>
                </c:pt>
                <c:pt idx="12">
                  <c:v>510.06922211782057</c:v>
                </c:pt>
                <c:pt idx="13">
                  <c:v>515.19494708516925</c:v>
                </c:pt>
                <c:pt idx="14">
                  <c:v>519.86312594092533</c:v>
                </c:pt>
                <c:pt idx="15">
                  <c:v>524.06064340725743</c:v>
                </c:pt>
                <c:pt idx="16">
                  <c:v>527.80701167337679</c:v>
                </c:pt>
                <c:pt idx="17">
                  <c:v>531.17522163927902</c:v>
                </c:pt>
                <c:pt idx="18">
                  <c:v>534.26443455443518</c:v>
                </c:pt>
                <c:pt idx="19">
                  <c:v>537.18090246117288</c:v>
                </c:pt>
                <c:pt idx="20">
                  <c:v>539.98459573429989</c:v>
                </c:pt>
              </c:numCache>
            </c:numRef>
          </c:val>
        </c:ser>
        <c:ser>
          <c:idx val="4"/>
          <c:order val="4"/>
          <c:tx>
            <c:strRef>
              <c:f>LaborForceAggregates!$A$21</c:f>
              <c:strCache>
                <c:ptCount val="1"/>
                <c:pt idx="0">
                  <c:v>Economically Inactive (15-65)</c:v>
                </c:pt>
              </c:strCache>
            </c:strRef>
          </c:tx>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LaborForceAggregates!$AF$22:$AZ$22</c:f>
              <c:numCache>
                <c:formatCode>0</c:formatCode>
                <c:ptCount val="21"/>
                <c:pt idx="0">
                  <c:v>590.57494521270019</c:v>
                </c:pt>
                <c:pt idx="1">
                  <c:v>629.35665764603618</c:v>
                </c:pt>
                <c:pt idx="2">
                  <c:v>669.38495527419946</c:v>
                </c:pt>
                <c:pt idx="3">
                  <c:v>710.42430587862873</c:v>
                </c:pt>
                <c:pt idx="4">
                  <c:v>752.12819205847973</c:v>
                </c:pt>
                <c:pt idx="5">
                  <c:v>794.23613353390192</c:v>
                </c:pt>
                <c:pt idx="6">
                  <c:v>836.59305661446979</c:v>
                </c:pt>
                <c:pt idx="7">
                  <c:v>879.29722866144766</c:v>
                </c:pt>
                <c:pt idx="8">
                  <c:v>922.64456247732051</c:v>
                </c:pt>
                <c:pt idx="9">
                  <c:v>967.09571938333647</c:v>
                </c:pt>
                <c:pt idx="10">
                  <c:v>1013.0240047446005</c:v>
                </c:pt>
                <c:pt idx="11">
                  <c:v>1060.546033007301</c:v>
                </c:pt>
                <c:pt idx="12">
                  <c:v>1109.6331080507598</c:v>
                </c:pt>
                <c:pt idx="13">
                  <c:v>1160.3492911968569</c:v>
                </c:pt>
                <c:pt idx="14">
                  <c:v>1212.7197743529214</c:v>
                </c:pt>
                <c:pt idx="15">
                  <c:v>1266.7578830016537</c:v>
                </c:pt>
                <c:pt idx="16">
                  <c:v>1322.5088124804251</c:v>
                </c:pt>
                <c:pt idx="17">
                  <c:v>1379.9953739400198</c:v>
                </c:pt>
                <c:pt idx="18">
                  <c:v>1439.1668084047606</c:v>
                </c:pt>
                <c:pt idx="19">
                  <c:v>1499.944220622875</c:v>
                </c:pt>
                <c:pt idx="20">
                  <c:v>1562.2624799999985</c:v>
                </c:pt>
              </c:numCache>
            </c:numRef>
          </c:val>
        </c:ser>
        <c:axId val="73468928"/>
        <c:axId val="73478912"/>
      </c:barChart>
      <c:lineChart>
        <c:grouping val="standard"/>
        <c:ser>
          <c:idx val="5"/>
          <c:order val="5"/>
          <c:tx>
            <c:v>Unemployment Rate</c:v>
          </c:tx>
          <c:spPr>
            <a:ln w="25400">
              <a:solidFill>
                <a:schemeClr val="bg2">
                  <a:lumMod val="10000"/>
                </a:schemeClr>
              </a:solidFill>
              <a:prstDash val="sysDash"/>
            </a:ln>
          </c:spPr>
          <c:marker>
            <c:symbol val="none"/>
          </c:marker>
          <c:val>
            <c:numRef>
              <c:f>LaborForceAggregates!$AF$40:$AZ$40</c:f>
              <c:numCache>
                <c:formatCode>0.0</c:formatCode>
                <c:ptCount val="21"/>
                <c:pt idx="0">
                  <c:v>7.9985355464599834</c:v>
                </c:pt>
                <c:pt idx="1">
                  <c:v>8.0283137261065463</c:v>
                </c:pt>
                <c:pt idx="2">
                  <c:v>8.0585858528865781</c:v>
                </c:pt>
                <c:pt idx="3">
                  <c:v>8.1060989603711651</c:v>
                </c:pt>
                <c:pt idx="4">
                  <c:v>8.1496670787995757</c:v>
                </c:pt>
                <c:pt idx="5">
                  <c:v>8.1814701484179739</c:v>
                </c:pt>
                <c:pt idx="6">
                  <c:v>8.1047414703683582</c:v>
                </c:pt>
                <c:pt idx="7">
                  <c:v>8.0168709421422726</c:v>
                </c:pt>
                <c:pt idx="8">
                  <c:v>7.9209575947982218</c:v>
                </c:pt>
                <c:pt idx="9">
                  <c:v>7.8209939540737885</c:v>
                </c:pt>
                <c:pt idx="10">
                  <c:v>7.7195452727117191</c:v>
                </c:pt>
                <c:pt idx="11">
                  <c:v>7.6173020543981842</c:v>
                </c:pt>
                <c:pt idx="12">
                  <c:v>7.5136620379911321</c:v>
                </c:pt>
                <c:pt idx="13">
                  <c:v>7.4082681315655305</c:v>
                </c:pt>
                <c:pt idx="14">
                  <c:v>7.3006053158936233</c:v>
                </c:pt>
                <c:pt idx="15">
                  <c:v>7.1907854845014256</c:v>
                </c:pt>
                <c:pt idx="16">
                  <c:v>7.0793780959885071</c:v>
                </c:pt>
                <c:pt idx="17">
                  <c:v>6.967635421610205</c:v>
                </c:pt>
                <c:pt idx="18">
                  <c:v>6.8570505764792085</c:v>
                </c:pt>
                <c:pt idx="19">
                  <c:v>6.7490873250251209</c:v>
                </c:pt>
                <c:pt idx="20">
                  <c:v>6.6445196180473003</c:v>
                </c:pt>
              </c:numCache>
            </c:numRef>
          </c:val>
        </c:ser>
        <c:ser>
          <c:idx val="6"/>
          <c:order val="6"/>
          <c:tx>
            <c:strRef>
              <c:f>LaborForceAggregates!$A$30</c:f>
              <c:strCache>
                <c:ptCount val="1"/>
                <c:pt idx="0">
                  <c:v>Participation rate</c:v>
                </c:pt>
              </c:strCache>
            </c:strRef>
          </c:tx>
          <c:spPr>
            <a:ln>
              <a:solidFill>
                <a:schemeClr val="bg1">
                  <a:lumMod val="75000"/>
                </a:schemeClr>
              </a:solidFill>
              <a:prstDash val="sysDash"/>
            </a:ln>
          </c:spPr>
          <c:marker>
            <c:symbol val="none"/>
          </c:marker>
          <c:val>
            <c:numRef>
              <c:f>LaborForceAggregates!$AF$31:$AZ$31</c:f>
              <c:numCache>
                <c:formatCode>0.0</c:formatCode>
                <c:ptCount val="21"/>
                <c:pt idx="0">
                  <c:v>89.209695512447922</c:v>
                </c:pt>
                <c:pt idx="1">
                  <c:v>88.881414117830559</c:v>
                </c:pt>
                <c:pt idx="2">
                  <c:v>88.563551193282038</c:v>
                </c:pt>
                <c:pt idx="3">
                  <c:v>88.257377675224973</c:v>
                </c:pt>
                <c:pt idx="4">
                  <c:v>87.964789695607806</c:v>
                </c:pt>
                <c:pt idx="5">
                  <c:v>87.68660512522284</c:v>
                </c:pt>
                <c:pt idx="6">
                  <c:v>87.422859036464089</c:v>
                </c:pt>
                <c:pt idx="7">
                  <c:v>87.171196441634265</c:v>
                </c:pt>
                <c:pt idx="8">
                  <c:v>86.927375023292257</c:v>
                </c:pt>
                <c:pt idx="9">
                  <c:v>86.68608736939909</c:v>
                </c:pt>
                <c:pt idx="10">
                  <c:v>86.4434487110193</c:v>
                </c:pt>
                <c:pt idx="11">
                  <c:v>86.198264830758106</c:v>
                </c:pt>
                <c:pt idx="12">
                  <c:v>85.950792421418569</c:v>
                </c:pt>
                <c:pt idx="13">
                  <c:v>85.700603201178197</c:v>
                </c:pt>
                <c:pt idx="14">
                  <c:v>85.447727096678449</c:v>
                </c:pt>
                <c:pt idx="15">
                  <c:v>85.192266910411846</c:v>
                </c:pt>
                <c:pt idx="16">
                  <c:v>84.933936892920869</c:v>
                </c:pt>
                <c:pt idx="17">
                  <c:v>84.672610597036922</c:v>
                </c:pt>
                <c:pt idx="18">
                  <c:v>84.408787696733512</c:v>
                </c:pt>
                <c:pt idx="19">
                  <c:v>84.14310575141559</c:v>
                </c:pt>
                <c:pt idx="20">
                  <c:v>83.875964454229631</c:v>
                </c:pt>
              </c:numCache>
            </c:numRef>
          </c:val>
        </c:ser>
        <c:marker val="1"/>
        <c:axId val="73482624"/>
        <c:axId val="73480832"/>
      </c:lineChart>
      <c:catAx>
        <c:axId val="73468928"/>
        <c:scaling>
          <c:orientation val="minMax"/>
        </c:scaling>
        <c:axPos val="b"/>
        <c:numFmt formatCode="0" sourceLinked="1"/>
        <c:majorTickMark val="none"/>
        <c:tickLblPos val="nextTo"/>
        <c:crossAx val="73478912"/>
        <c:crosses val="autoZero"/>
        <c:auto val="1"/>
        <c:lblAlgn val="ctr"/>
        <c:lblOffset val="100"/>
        <c:tickLblSkip val="1"/>
        <c:tickMarkSkip val="1"/>
      </c:catAx>
      <c:valAx>
        <c:axId val="73478912"/>
        <c:scaling>
          <c:orientation val="minMax"/>
        </c:scaling>
        <c:axPos val="l"/>
        <c:majorGridlines/>
        <c:title>
          <c:tx>
            <c:rich>
              <a:bodyPr rot="-5400000" vert="horz"/>
              <a:lstStyle/>
              <a:p>
                <a:pPr>
                  <a:defRPr/>
                </a:pPr>
                <a:r>
                  <a:rPr lang="en-US"/>
                  <a:t>000</a:t>
                </a:r>
              </a:p>
            </c:rich>
          </c:tx>
        </c:title>
        <c:numFmt formatCode="0" sourceLinked="1"/>
        <c:majorTickMark val="none"/>
        <c:tickLblPos val="nextTo"/>
        <c:crossAx val="73468928"/>
        <c:crosses val="autoZero"/>
        <c:crossBetween val="between"/>
      </c:valAx>
      <c:valAx>
        <c:axId val="73480832"/>
        <c:scaling>
          <c:orientation val="minMax"/>
        </c:scaling>
        <c:axPos val="r"/>
        <c:numFmt formatCode="0.0" sourceLinked="1"/>
        <c:tickLblPos val="nextTo"/>
        <c:crossAx val="73482624"/>
        <c:crosses val="max"/>
        <c:crossBetween val="between"/>
      </c:valAx>
      <c:catAx>
        <c:axId val="73482624"/>
        <c:scaling>
          <c:orientation val="minMax"/>
        </c:scaling>
        <c:delete val="1"/>
        <c:axPos val="t"/>
        <c:tickLblPos val="nextTo"/>
        <c:crossAx val="73480832"/>
        <c:crosses val="max"/>
        <c:auto val="1"/>
        <c:lblAlgn val="ctr"/>
        <c:lblOffset val="100"/>
      </c:catAx>
    </c:plotArea>
    <c:legend>
      <c:legendPos val="l"/>
      <c:layout>
        <c:manualLayout>
          <c:xMode val="edge"/>
          <c:yMode val="edge"/>
          <c:x val="1.0607265091256724E-2"/>
          <c:y val="0.26881585194342428"/>
          <c:w val="0.18549985191589968"/>
          <c:h val="0.57601999408776949"/>
        </c:manualLayout>
      </c:layout>
    </c:legend>
    <c:plotVisOnly val="1"/>
    <c:dispBlanksAs val="gap"/>
  </c:chart>
  <c:spPr>
    <a:ln>
      <a:noFill/>
    </a:ln>
  </c:spPr>
  <c:printSettings>
    <c:headerFooter/>
    <c:pageMargins b="0.75000000000000611" l="0.70000000000000062" r="0.70000000000000062" t="0.750000000000006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a:pPr>
            <a:r>
              <a:rPr lang="en-US" sz="1400" b="1" i="0" baseline="0"/>
              <a:t>Working Age Population, Female </a:t>
            </a:r>
            <a:endParaRPr lang="en-US" sz="1400"/>
          </a:p>
        </c:rich>
      </c:tx>
    </c:title>
    <c:plotArea>
      <c:layout>
        <c:manualLayout>
          <c:layoutTarget val="inner"/>
          <c:xMode val="edge"/>
          <c:yMode val="edge"/>
          <c:x val="0.26275348231501633"/>
          <c:y val="0.17379986204796288"/>
          <c:w val="0.68200296235022251"/>
          <c:h val="0.67839187337079154"/>
        </c:manualLayout>
      </c:layout>
      <c:barChart>
        <c:barDir val="col"/>
        <c:grouping val="clustered"/>
        <c:ser>
          <c:idx val="0"/>
          <c:order val="0"/>
          <c:tx>
            <c:strRef>
              <c:f>LaborForceAggregates!$A$9</c:f>
              <c:strCache>
                <c:ptCount val="1"/>
                <c:pt idx="0">
                  <c:v>Population in working age (15-65)</c:v>
                </c:pt>
              </c:strCache>
            </c:strRef>
          </c:tx>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LaborForceAggregates!$AF$11:$AZ$11</c:f>
              <c:numCache>
                <c:formatCode>0</c:formatCode>
                <c:ptCount val="21"/>
                <c:pt idx="0">
                  <c:v>5550.3670000000002</c:v>
                </c:pt>
                <c:pt idx="1">
                  <c:v>5741.0830000000005</c:v>
                </c:pt>
                <c:pt idx="2">
                  <c:v>5937.6840000000002</c:v>
                </c:pt>
                <c:pt idx="3">
                  <c:v>6138.8050000000012</c:v>
                </c:pt>
                <c:pt idx="4">
                  <c:v>6342.6699999999973</c:v>
                </c:pt>
                <c:pt idx="5">
                  <c:v>6547.9619999999986</c:v>
                </c:pt>
                <c:pt idx="6">
                  <c:v>6754.0419999999967</c:v>
                </c:pt>
                <c:pt idx="7">
                  <c:v>6961.0430000000006</c:v>
                </c:pt>
                <c:pt idx="8">
                  <c:v>7169.3689999999997</c:v>
                </c:pt>
                <c:pt idx="9">
                  <c:v>7379.7900000000009</c:v>
                </c:pt>
                <c:pt idx="10">
                  <c:v>7592.8480000000009</c:v>
                </c:pt>
                <c:pt idx="11">
                  <c:v>7808.4840000000004</c:v>
                </c:pt>
                <c:pt idx="12">
                  <c:v>8026.3759999999975</c:v>
                </c:pt>
                <c:pt idx="13">
                  <c:v>8246.4640000000018</c:v>
                </c:pt>
                <c:pt idx="14">
                  <c:v>8468.6730000000007</c:v>
                </c:pt>
                <c:pt idx="15">
                  <c:v>8692.9</c:v>
                </c:pt>
                <c:pt idx="16">
                  <c:v>8919.0200000000023</c:v>
                </c:pt>
                <c:pt idx="17">
                  <c:v>9146.9020000000019</c:v>
                </c:pt>
                <c:pt idx="18">
                  <c:v>9376.405999999999</c:v>
                </c:pt>
                <c:pt idx="19">
                  <c:v>9607.3769999999968</c:v>
                </c:pt>
                <c:pt idx="20">
                  <c:v>9839.6180000000022</c:v>
                </c:pt>
              </c:numCache>
            </c:numRef>
          </c:val>
        </c:ser>
        <c:ser>
          <c:idx val="1"/>
          <c:order val="1"/>
          <c:tx>
            <c:strRef>
              <c:f>LaborForceAggregates!$A$12</c:f>
              <c:strCache>
                <c:ptCount val="1"/>
                <c:pt idx="0">
                  <c:v>Labor force (15 -65)</c:v>
                </c:pt>
              </c:strCache>
            </c:strRef>
          </c:tx>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LaborForceAggregates!$AF$14:$AZ$14</c:f>
              <c:numCache>
                <c:formatCode>0</c:formatCode>
                <c:ptCount val="21"/>
                <c:pt idx="0">
                  <c:v>4761.6037323050996</c:v>
                </c:pt>
                <c:pt idx="1">
                  <c:v>4907.8670852177338</c:v>
                </c:pt>
                <c:pt idx="2">
                  <c:v>5058.3660462049556</c:v>
                </c:pt>
                <c:pt idx="3">
                  <c:v>5212.0440197596699</c:v>
                </c:pt>
                <c:pt idx="4">
                  <c:v>5367.5979774348798</c:v>
                </c:pt>
                <c:pt idx="5">
                  <c:v>5524.0830658547775</c:v>
                </c:pt>
                <c:pt idx="6">
                  <c:v>5681.0655530730801</c:v>
                </c:pt>
                <c:pt idx="7">
                  <c:v>5838.5864119388452</c:v>
                </c:pt>
                <c:pt idx="8">
                  <c:v>5996.7690412577795</c:v>
                </c:pt>
                <c:pt idx="9">
                  <c:v>6155.9172322837112</c:v>
                </c:pt>
                <c:pt idx="10">
                  <c:v>6316.1979763348536</c:v>
                </c:pt>
                <c:pt idx="11">
                  <c:v>6477.4375128603006</c:v>
                </c:pt>
                <c:pt idx="12">
                  <c:v>6639.3707411414407</c:v>
                </c:pt>
                <c:pt idx="13">
                  <c:v>6801.9331722330298</c:v>
                </c:pt>
                <c:pt idx="14">
                  <c:v>6965.0891766211425</c:v>
                </c:pt>
                <c:pt idx="15">
                  <c:v>7128.7582589109998</c:v>
                </c:pt>
                <c:pt idx="16">
                  <c:v>7292.8050295170824</c:v>
                </c:pt>
                <c:pt idx="17">
                  <c:v>7457.0314366736811</c:v>
                </c:pt>
                <c:pt idx="18">
                  <c:v>7621.2115196932618</c:v>
                </c:pt>
                <c:pt idx="19">
                  <c:v>7785.0864856039962</c:v>
                </c:pt>
                <c:pt idx="20">
                  <c:v>7948.4057000000012</c:v>
                </c:pt>
              </c:numCache>
            </c:numRef>
          </c:val>
        </c:ser>
        <c:ser>
          <c:idx val="2"/>
          <c:order val="2"/>
          <c:tx>
            <c:strRef>
              <c:f>LaborForceAggregates!$A$15</c:f>
              <c:strCache>
                <c:ptCount val="1"/>
                <c:pt idx="0">
                  <c:v>Employed</c:v>
                </c:pt>
              </c:strCache>
            </c:strRef>
          </c:tx>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LaborForceAggregates!$AF$17:$AZ$17</c:f>
              <c:numCache>
                <c:formatCode>0</c:formatCode>
                <c:ptCount val="21"/>
                <c:pt idx="0">
                  <c:v>4077.3407592904</c:v>
                </c:pt>
                <c:pt idx="1">
                  <c:v>4200.4109618135781</c:v>
                </c:pt>
                <c:pt idx="2">
                  <c:v>4327.6699105574544</c:v>
                </c:pt>
                <c:pt idx="3">
                  <c:v>4457.1390468545114</c:v>
                </c:pt>
                <c:pt idx="4">
                  <c:v>4588.234425240862</c:v>
                </c:pt>
                <c:pt idx="5">
                  <c:v>4720.2561435847092</c:v>
                </c:pt>
                <c:pt idx="6">
                  <c:v>4869.8435348100675</c:v>
                </c:pt>
                <c:pt idx="7">
                  <c:v>5021.1403815393669</c:v>
                </c:pt>
                <c:pt idx="8">
                  <c:v>5174.3054867208348</c:v>
                </c:pt>
                <c:pt idx="9">
                  <c:v>5329.6169150641717</c:v>
                </c:pt>
                <c:pt idx="10">
                  <c:v>5487.1970278594154</c:v>
                </c:pt>
                <c:pt idx="11">
                  <c:v>5646.8719425977843</c:v>
                </c:pt>
                <c:pt idx="12">
                  <c:v>5808.3608855817938</c:v>
                </c:pt>
                <c:pt idx="13">
                  <c:v>5971.5108642607747</c:v>
                </c:pt>
                <c:pt idx="14">
                  <c:v>6136.1881983059448</c:v>
                </c:pt>
                <c:pt idx="15">
                  <c:v>6302.2466568410427</c:v>
                </c:pt>
                <c:pt idx="16">
                  <c:v>6469.510143767001</c:v>
                </c:pt>
                <c:pt idx="17">
                  <c:v>6637.7798700178828</c:v>
                </c:pt>
                <c:pt idx="18">
                  <c:v>6806.8331161981578</c:v>
                </c:pt>
                <c:pt idx="19">
                  <c:v>6976.3913307876073</c:v>
                </c:pt>
                <c:pt idx="20">
                  <c:v>7146.1429510284015</c:v>
                </c:pt>
              </c:numCache>
            </c:numRef>
          </c:val>
        </c:ser>
        <c:ser>
          <c:idx val="3"/>
          <c:order val="3"/>
          <c:tx>
            <c:strRef>
              <c:f>LaborForceAggregates!$A$18</c:f>
              <c:strCache>
                <c:ptCount val="1"/>
                <c:pt idx="0">
                  <c:v>Unemployed</c:v>
                </c:pt>
              </c:strCache>
            </c:strRef>
          </c:tx>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LaborForceAggregates!$AF$20:$AZ$20</c:f>
              <c:numCache>
                <c:formatCode>0</c:formatCode>
                <c:ptCount val="21"/>
                <c:pt idx="0">
                  <c:v>684.26297301470117</c:v>
                </c:pt>
                <c:pt idx="1">
                  <c:v>707.45612340415641</c:v>
                </c:pt>
                <c:pt idx="2">
                  <c:v>730.696135647505</c:v>
                </c:pt>
                <c:pt idx="3">
                  <c:v>754.90497290515884</c:v>
                </c:pt>
                <c:pt idx="4">
                  <c:v>779.36355219401764</c:v>
                </c:pt>
                <c:pt idx="5">
                  <c:v>803.82692227006692</c:v>
                </c:pt>
                <c:pt idx="6">
                  <c:v>811.22201826301239</c:v>
                </c:pt>
                <c:pt idx="7">
                  <c:v>817.44603039947958</c:v>
                </c:pt>
                <c:pt idx="8">
                  <c:v>822.46355453694673</c:v>
                </c:pt>
                <c:pt idx="9">
                  <c:v>826.30031721953867</c:v>
                </c:pt>
                <c:pt idx="10">
                  <c:v>829.00094847543494</c:v>
                </c:pt>
                <c:pt idx="11">
                  <c:v>830.56557026251562</c:v>
                </c:pt>
                <c:pt idx="12">
                  <c:v>831.00985555964689</c:v>
                </c:pt>
                <c:pt idx="13">
                  <c:v>830.42230797225739</c:v>
                </c:pt>
                <c:pt idx="14">
                  <c:v>828.90097831519722</c:v>
                </c:pt>
                <c:pt idx="15">
                  <c:v>826.51160206995792</c:v>
                </c:pt>
                <c:pt idx="16">
                  <c:v>823.29488575007849</c:v>
                </c:pt>
                <c:pt idx="17">
                  <c:v>819.25156665579993</c:v>
                </c:pt>
                <c:pt idx="18">
                  <c:v>814.37840349510566</c:v>
                </c:pt>
                <c:pt idx="19">
                  <c:v>808.69515481638825</c:v>
                </c:pt>
                <c:pt idx="20">
                  <c:v>802.26274897160022</c:v>
                </c:pt>
              </c:numCache>
            </c:numRef>
          </c:val>
        </c:ser>
        <c:ser>
          <c:idx val="4"/>
          <c:order val="4"/>
          <c:tx>
            <c:strRef>
              <c:f>LaborForceAggregates!$A$21</c:f>
              <c:strCache>
                <c:ptCount val="1"/>
                <c:pt idx="0">
                  <c:v>Economically Inactive (15-65)</c:v>
                </c:pt>
              </c:strCache>
            </c:strRef>
          </c:tx>
          <c:cat>
            <c:numRef>
              <c:f>LaborForceAggregates!$AF$2:$AZ$2</c:f>
              <c:numCache>
                <c:formatCode>0</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LaborForceAggregates!$AF$23:$AZ$23</c:f>
              <c:numCache>
                <c:formatCode>0</c:formatCode>
                <c:ptCount val="21"/>
                <c:pt idx="0">
                  <c:v>788.76326769490061</c:v>
                </c:pt>
                <c:pt idx="1">
                  <c:v>833.21591478226674</c:v>
                </c:pt>
                <c:pt idx="2">
                  <c:v>879.31795379504456</c:v>
                </c:pt>
                <c:pt idx="3">
                  <c:v>926.76098024033126</c:v>
                </c:pt>
                <c:pt idx="4">
                  <c:v>975.07202256511755</c:v>
                </c:pt>
                <c:pt idx="5">
                  <c:v>1023.8789341452211</c:v>
                </c:pt>
                <c:pt idx="6">
                  <c:v>1072.9764469269167</c:v>
                </c:pt>
                <c:pt idx="7">
                  <c:v>1122.4565880611553</c:v>
                </c:pt>
                <c:pt idx="8">
                  <c:v>1172.5999587422202</c:v>
                </c:pt>
                <c:pt idx="9">
                  <c:v>1223.8727677162897</c:v>
                </c:pt>
                <c:pt idx="10">
                  <c:v>1276.6500236651473</c:v>
                </c:pt>
                <c:pt idx="11">
                  <c:v>1331.0464871396998</c:v>
                </c:pt>
                <c:pt idx="12">
                  <c:v>1387.0052588585568</c:v>
                </c:pt>
                <c:pt idx="13">
                  <c:v>1444.5308277669719</c:v>
                </c:pt>
                <c:pt idx="14">
                  <c:v>1503.5838233788581</c:v>
                </c:pt>
                <c:pt idx="15">
                  <c:v>1564.1417410889999</c:v>
                </c:pt>
                <c:pt idx="16">
                  <c:v>1626.2149704829199</c:v>
                </c:pt>
                <c:pt idx="17">
                  <c:v>1689.8705633263207</c:v>
                </c:pt>
                <c:pt idx="18">
                  <c:v>1755.1944803067372</c:v>
                </c:pt>
                <c:pt idx="19">
                  <c:v>1822.2905143960006</c:v>
                </c:pt>
                <c:pt idx="20">
                  <c:v>1891.2123000000011</c:v>
                </c:pt>
              </c:numCache>
            </c:numRef>
          </c:val>
        </c:ser>
        <c:axId val="72558464"/>
        <c:axId val="72560000"/>
      </c:barChart>
      <c:lineChart>
        <c:grouping val="standard"/>
        <c:ser>
          <c:idx val="5"/>
          <c:order val="5"/>
          <c:tx>
            <c:v>Unemployment Rate</c:v>
          </c:tx>
          <c:spPr>
            <a:ln w="25400">
              <a:solidFill>
                <a:schemeClr val="bg2">
                  <a:lumMod val="10000"/>
                </a:schemeClr>
              </a:solidFill>
              <a:prstDash val="sysDash"/>
            </a:ln>
          </c:spPr>
          <c:marker>
            <c:symbol val="none"/>
          </c:marker>
          <c:val>
            <c:numRef>
              <c:f>LaborForceAggregates!$AF$41:$AZ$41</c:f>
              <c:numCache>
                <c:formatCode>0.0</c:formatCode>
                <c:ptCount val="21"/>
                <c:pt idx="0">
                  <c:v>14.370430877570074</c:v>
                </c:pt>
                <c:pt idx="1">
                  <c:v>14.414736811740097</c:v>
                </c:pt>
                <c:pt idx="2">
                  <c:v>14.445299706922368</c:v>
                </c:pt>
                <c:pt idx="3">
                  <c:v>14.483856430283332</c:v>
                </c:pt>
                <c:pt idx="4">
                  <c:v>14.519782507378981</c:v>
                </c:pt>
                <c:pt idx="5">
                  <c:v>14.551318520871762</c:v>
                </c:pt>
                <c:pt idx="6">
                  <c:v>14.279399008592588</c:v>
                </c:pt>
                <c:pt idx="7">
                  <c:v>14.000752454874204</c:v>
                </c:pt>
                <c:pt idx="8">
                  <c:v>13.715111402129986</c:v>
                </c:pt>
                <c:pt idx="9">
                  <c:v>13.42286268707676</c:v>
                </c:pt>
                <c:pt idx="10">
                  <c:v>13.124999431326968</c:v>
                </c:pt>
                <c:pt idx="11">
                  <c:v>12.822440488441785</c:v>
                </c:pt>
                <c:pt idx="12">
                  <c:v>12.516394820524509</c:v>
                </c:pt>
                <c:pt idx="13">
                  <c:v>12.208621974738326</c:v>
                </c:pt>
                <c:pt idx="14">
                  <c:v>11.900794911534904</c:v>
                </c:pt>
                <c:pt idx="15">
                  <c:v>11.594047266742596</c:v>
                </c:pt>
                <c:pt idx="16">
                  <c:v>11.289138848740013</c:v>
                </c:pt>
                <c:pt idx="17">
                  <c:v>10.986296271016382</c:v>
                </c:pt>
                <c:pt idx="18">
                  <c:v>10.685681684476888</c:v>
                </c:pt>
                <c:pt idx="19">
                  <c:v>10.387747860114448</c:v>
                </c:pt>
                <c:pt idx="20">
                  <c:v>10.093379468181904</c:v>
                </c:pt>
              </c:numCache>
            </c:numRef>
          </c:val>
        </c:ser>
        <c:ser>
          <c:idx val="6"/>
          <c:order val="6"/>
          <c:tx>
            <c:strRef>
              <c:f>LaborForceAggregates!$A$30</c:f>
              <c:strCache>
                <c:ptCount val="1"/>
                <c:pt idx="0">
                  <c:v>Participation rate</c:v>
                </c:pt>
              </c:strCache>
            </c:strRef>
          </c:tx>
          <c:spPr>
            <a:ln>
              <a:solidFill>
                <a:schemeClr val="bg1">
                  <a:lumMod val="75000"/>
                </a:schemeClr>
              </a:solidFill>
              <a:prstDash val="sysDash"/>
            </a:ln>
          </c:spPr>
          <c:marker>
            <c:symbol val="none"/>
          </c:marker>
          <c:val>
            <c:numRef>
              <c:f>LaborForceAggregates!$AF$32:$AZ$32</c:f>
              <c:numCache>
                <c:formatCode>0.0</c:formatCode>
                <c:ptCount val="21"/>
                <c:pt idx="0">
                  <c:v>85.788988949831605</c:v>
                </c:pt>
                <c:pt idx="1">
                  <c:v>85.486781591865736</c:v>
                </c:pt>
                <c:pt idx="2">
                  <c:v>85.190893388818864</c:v>
                </c:pt>
                <c:pt idx="3">
                  <c:v>84.903234746170781</c:v>
                </c:pt>
                <c:pt idx="4">
                  <c:v>84.626789308522788</c:v>
                </c:pt>
                <c:pt idx="5">
                  <c:v>84.363395295433591</c:v>
                </c:pt>
                <c:pt idx="6">
                  <c:v>84.113565670350923</c:v>
                </c:pt>
                <c:pt idx="7">
                  <c:v>83.875166579761753</c:v>
                </c:pt>
                <c:pt idx="8">
                  <c:v>83.644307347798389</c:v>
                </c:pt>
                <c:pt idx="9">
                  <c:v>83.41588625535023</c:v>
                </c:pt>
                <c:pt idx="10">
                  <c:v>83.186150655654544</c:v>
                </c:pt>
                <c:pt idx="11">
                  <c:v>82.953842421400878</c:v>
                </c:pt>
                <c:pt idx="12">
                  <c:v>82.71940837485613</c:v>
                </c:pt>
                <c:pt idx="13">
                  <c:v>82.48302754044677</c:v>
                </c:pt>
                <c:pt idx="14">
                  <c:v>82.245343238794817</c:v>
                </c:pt>
                <c:pt idx="15">
                  <c:v>82.006675090142537</c:v>
                </c:pt>
                <c:pt idx="16">
                  <c:v>81.766887275923594</c:v>
                </c:pt>
                <c:pt idx="17">
                  <c:v>81.525214074379278</c:v>
                </c:pt>
                <c:pt idx="18">
                  <c:v>81.280732934274212</c:v>
                </c:pt>
                <c:pt idx="19">
                  <c:v>81.032382570227014</c:v>
                </c:pt>
                <c:pt idx="20">
                  <c:v>80.779616647719436</c:v>
                </c:pt>
              </c:numCache>
            </c:numRef>
          </c:val>
        </c:ser>
        <c:marker val="1"/>
        <c:axId val="72576000"/>
        <c:axId val="72574464"/>
      </c:lineChart>
      <c:catAx>
        <c:axId val="72558464"/>
        <c:scaling>
          <c:orientation val="minMax"/>
        </c:scaling>
        <c:axPos val="b"/>
        <c:numFmt formatCode="0" sourceLinked="1"/>
        <c:majorTickMark val="none"/>
        <c:tickLblPos val="nextTo"/>
        <c:crossAx val="72560000"/>
        <c:crosses val="autoZero"/>
        <c:auto val="1"/>
        <c:lblAlgn val="ctr"/>
        <c:lblOffset val="100"/>
        <c:tickLblSkip val="1"/>
        <c:tickMarkSkip val="1"/>
      </c:catAx>
      <c:valAx>
        <c:axId val="72560000"/>
        <c:scaling>
          <c:orientation val="minMax"/>
        </c:scaling>
        <c:axPos val="l"/>
        <c:majorGridlines/>
        <c:title>
          <c:tx>
            <c:rich>
              <a:bodyPr rot="-5400000" vert="horz"/>
              <a:lstStyle/>
              <a:p>
                <a:pPr>
                  <a:defRPr/>
                </a:pPr>
                <a:r>
                  <a:rPr lang="en-US"/>
                  <a:t>000</a:t>
                </a:r>
              </a:p>
            </c:rich>
          </c:tx>
        </c:title>
        <c:numFmt formatCode="0" sourceLinked="1"/>
        <c:majorTickMark val="none"/>
        <c:tickLblPos val="nextTo"/>
        <c:crossAx val="72558464"/>
        <c:crosses val="autoZero"/>
        <c:crossBetween val="between"/>
      </c:valAx>
      <c:valAx>
        <c:axId val="72574464"/>
        <c:scaling>
          <c:orientation val="minMax"/>
        </c:scaling>
        <c:axPos val="r"/>
        <c:numFmt formatCode="0.0" sourceLinked="1"/>
        <c:tickLblPos val="nextTo"/>
        <c:crossAx val="72576000"/>
        <c:crosses val="max"/>
        <c:crossBetween val="between"/>
      </c:valAx>
      <c:catAx>
        <c:axId val="72576000"/>
        <c:scaling>
          <c:orientation val="minMax"/>
        </c:scaling>
        <c:delete val="1"/>
        <c:axPos val="t"/>
        <c:tickLblPos val="nextTo"/>
        <c:crossAx val="72574464"/>
        <c:crosses val="max"/>
        <c:auto val="1"/>
        <c:lblAlgn val="ctr"/>
        <c:lblOffset val="100"/>
      </c:catAx>
    </c:plotArea>
    <c:legend>
      <c:legendPos val="l"/>
    </c:legend>
    <c:plotVisOnly val="1"/>
    <c:dispBlanksAs val="gap"/>
  </c:chart>
  <c:spPr>
    <a:ln>
      <a:noFill/>
    </a:ln>
  </c:spPr>
  <c:printSettings>
    <c:headerFooter/>
    <c:pageMargins b="0.75000000000000611" l="0.70000000000000062" r="0.70000000000000062" t="0.750000000000006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a:pPr>
            <a:r>
              <a:rPr lang="en-US" sz="1600"/>
              <a:t>Participation Rate, Male</a:t>
            </a:r>
            <a:r>
              <a:rPr lang="en-US" sz="1600" baseline="0"/>
              <a:t> and Female</a:t>
            </a:r>
            <a:endParaRPr lang="en-US" sz="1600"/>
          </a:p>
        </c:rich>
      </c:tx>
      <c:layout>
        <c:manualLayout>
          <c:xMode val="edge"/>
          <c:yMode val="edge"/>
          <c:x val="0.2747579908675799"/>
          <c:y val="5.5766771147862132E-2"/>
        </c:manualLayout>
      </c:layout>
    </c:title>
    <c:plotArea>
      <c:layout>
        <c:manualLayout>
          <c:layoutTarget val="inner"/>
          <c:xMode val="edge"/>
          <c:yMode val="edge"/>
          <c:x val="0.20085830367094523"/>
          <c:y val="0.22661308479263842"/>
          <c:w val="0.73645043684608569"/>
          <c:h val="0.61800888915856911"/>
        </c:manualLayout>
      </c:layout>
      <c:lineChart>
        <c:grouping val="standard"/>
        <c:ser>
          <c:idx val="0"/>
          <c:order val="0"/>
          <c:tx>
            <c:strRef>
              <c:f>LabourForceAssumption!$C$11</c:f>
              <c:strCache>
                <c:ptCount val="1"/>
                <c:pt idx="0">
                  <c:v>Male</c:v>
                </c:pt>
              </c:strCache>
            </c:strRef>
          </c:tx>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LabourForceAssumption!$C$12:$C$22</c:f>
              <c:numCache>
                <c:formatCode>0.00</c:formatCode>
                <c:ptCount val="11"/>
                <c:pt idx="0">
                  <c:v>61.455759999999998</c:v>
                </c:pt>
                <c:pt idx="1">
                  <c:v>87.033450000000002</c:v>
                </c:pt>
                <c:pt idx="2">
                  <c:v>97.429860000000005</c:v>
                </c:pt>
                <c:pt idx="3">
                  <c:v>99.391570000000002</c:v>
                </c:pt>
                <c:pt idx="4">
                  <c:v>99.293030000000002</c:v>
                </c:pt>
                <c:pt idx="5">
                  <c:v>99.511390000000006</c:v>
                </c:pt>
                <c:pt idx="6">
                  <c:v>99.496570000000006</c:v>
                </c:pt>
                <c:pt idx="7">
                  <c:v>99.90437</c:v>
                </c:pt>
                <c:pt idx="8">
                  <c:v>98.352869999999996</c:v>
                </c:pt>
                <c:pt idx="9">
                  <c:v>97.632469999999998</c:v>
                </c:pt>
                <c:pt idx="10">
                  <c:v>75.348569999999995</c:v>
                </c:pt>
              </c:numCache>
            </c:numRef>
          </c:val>
        </c:ser>
        <c:ser>
          <c:idx val="1"/>
          <c:order val="1"/>
          <c:tx>
            <c:strRef>
              <c:f>LabourForceAssumption!$D$11</c:f>
              <c:strCache>
                <c:ptCount val="1"/>
                <c:pt idx="0">
                  <c:v>Female</c:v>
                </c:pt>
              </c:strCache>
            </c:strRef>
          </c:tx>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LabourForceAssumption!$D$12:$D$22</c:f>
              <c:numCache>
                <c:formatCode>0.00</c:formatCode>
                <c:ptCount val="11"/>
                <c:pt idx="0">
                  <c:v>62.447510000000001</c:v>
                </c:pt>
                <c:pt idx="1">
                  <c:v>85.269580000000005</c:v>
                </c:pt>
                <c:pt idx="2">
                  <c:v>91.671480000000003</c:v>
                </c:pt>
                <c:pt idx="3">
                  <c:v>93.497889999999998</c:v>
                </c:pt>
                <c:pt idx="4">
                  <c:v>92.545500000000004</c:v>
                </c:pt>
                <c:pt idx="5">
                  <c:v>93.845209999999994</c:v>
                </c:pt>
                <c:pt idx="6">
                  <c:v>92.880399999999995</c:v>
                </c:pt>
                <c:pt idx="7">
                  <c:v>97.213880000000003</c:v>
                </c:pt>
                <c:pt idx="8">
                  <c:v>97.518500000000003</c:v>
                </c:pt>
                <c:pt idx="9">
                  <c:v>95.020219999999995</c:v>
                </c:pt>
                <c:pt idx="10">
                  <c:v>52.938499999999998</c:v>
                </c:pt>
              </c:numCache>
            </c:numRef>
          </c:val>
        </c:ser>
        <c:marker val="1"/>
        <c:axId val="73484928"/>
        <c:axId val="72606464"/>
      </c:lineChart>
      <c:catAx>
        <c:axId val="73484928"/>
        <c:scaling>
          <c:orientation val="minMax"/>
        </c:scaling>
        <c:axPos val="b"/>
        <c:majorTickMark val="none"/>
        <c:tickLblPos val="nextTo"/>
        <c:crossAx val="72606464"/>
        <c:crosses val="autoZero"/>
        <c:auto val="1"/>
        <c:lblAlgn val="ctr"/>
        <c:lblOffset val="100"/>
      </c:catAx>
      <c:valAx>
        <c:axId val="72606464"/>
        <c:scaling>
          <c:orientation val="minMax"/>
          <c:max val="100"/>
        </c:scaling>
        <c:axPos val="l"/>
        <c:majorGridlines/>
        <c:title>
          <c:tx>
            <c:rich>
              <a:bodyPr/>
              <a:lstStyle/>
              <a:p>
                <a:pPr>
                  <a:defRPr/>
                </a:pPr>
                <a:r>
                  <a:rPr lang="en-US"/>
                  <a:t>Percent</a:t>
                </a:r>
              </a:p>
            </c:rich>
          </c:tx>
          <c:layout>
            <c:manualLayout>
              <c:xMode val="edge"/>
              <c:yMode val="edge"/>
              <c:x val="6.1232948621148392E-2"/>
              <c:y val="0.36738885367150825"/>
            </c:manualLayout>
          </c:layout>
        </c:title>
        <c:numFmt formatCode="0.00" sourceLinked="1"/>
        <c:majorTickMark val="none"/>
        <c:tickLblPos val="nextTo"/>
        <c:crossAx val="73484928"/>
        <c:crosses val="autoZero"/>
        <c:crossBetween val="between"/>
      </c:valAx>
    </c:plotArea>
    <c:legend>
      <c:legendPos val="l"/>
      <c:layout>
        <c:manualLayout>
          <c:xMode val="edge"/>
          <c:yMode val="edge"/>
          <c:x val="1.8525869197857397E-2"/>
          <c:y val="8.2732985841558485E-2"/>
          <c:w val="0.11655912184186977"/>
          <c:h val="0.11696203467524303"/>
        </c:manualLayout>
      </c:layout>
    </c:legend>
    <c:plotVisOnly val="1"/>
  </c:chart>
  <c:spPr>
    <a:ln>
      <a:noFill/>
    </a:ln>
  </c:spPr>
  <c:printSettings>
    <c:headerFooter/>
    <c:pageMargins b="0.75000000000000588" l="0.70000000000000062" r="0.70000000000000062" t="0.750000000000005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a:pPr>
            <a:r>
              <a:rPr lang="en-US" sz="1600"/>
              <a:t>Participation Rate, Male</a:t>
            </a:r>
            <a:r>
              <a:rPr lang="en-US" sz="1600" baseline="0"/>
              <a:t> and Female</a:t>
            </a:r>
            <a:endParaRPr lang="en-US" sz="1600"/>
          </a:p>
        </c:rich>
      </c:tx>
      <c:layout>
        <c:manualLayout>
          <c:xMode val="edge"/>
          <c:yMode val="edge"/>
          <c:x val="0.2747579908675799"/>
          <c:y val="2.0278825871949652E-2"/>
        </c:manualLayout>
      </c:layout>
    </c:title>
    <c:plotArea>
      <c:layout>
        <c:manualLayout>
          <c:layoutTarget val="inner"/>
          <c:xMode val="edge"/>
          <c:yMode val="edge"/>
          <c:x val="0.20085830367094523"/>
          <c:y val="0.22661308479263853"/>
          <c:w val="0.73645043684608613"/>
          <c:h val="0.61800888915856955"/>
        </c:manualLayout>
      </c:layout>
      <c:lineChart>
        <c:grouping val="standard"/>
        <c:ser>
          <c:idx val="0"/>
          <c:order val="0"/>
          <c:tx>
            <c:strRef>
              <c:f>LabourForceAssumption!$F$11</c:f>
              <c:strCache>
                <c:ptCount val="1"/>
                <c:pt idx="0">
                  <c:v>Male</c:v>
                </c:pt>
              </c:strCache>
            </c:strRef>
          </c:tx>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LabourForceAssumption!$F$12:$F$22</c:f>
              <c:numCache>
                <c:formatCode>0.00</c:formatCode>
                <c:ptCount val="11"/>
                <c:pt idx="0">
                  <c:v>55</c:v>
                </c:pt>
                <c:pt idx="1">
                  <c:v>85</c:v>
                </c:pt>
                <c:pt idx="2">
                  <c:v>90</c:v>
                </c:pt>
                <c:pt idx="3">
                  <c:v>92</c:v>
                </c:pt>
                <c:pt idx="4">
                  <c:v>92</c:v>
                </c:pt>
                <c:pt idx="5">
                  <c:v>92</c:v>
                </c:pt>
                <c:pt idx="6">
                  <c:v>92</c:v>
                </c:pt>
                <c:pt idx="7">
                  <c:v>92</c:v>
                </c:pt>
                <c:pt idx="8">
                  <c:v>91</c:v>
                </c:pt>
                <c:pt idx="9">
                  <c:v>85</c:v>
                </c:pt>
                <c:pt idx="10">
                  <c:v>50</c:v>
                </c:pt>
              </c:numCache>
            </c:numRef>
          </c:val>
        </c:ser>
        <c:ser>
          <c:idx val="1"/>
          <c:order val="1"/>
          <c:tx>
            <c:strRef>
              <c:f>LabourForceAssumption!$G$11</c:f>
              <c:strCache>
                <c:ptCount val="1"/>
                <c:pt idx="0">
                  <c:v>Female</c:v>
                </c:pt>
              </c:strCache>
            </c:strRef>
          </c:tx>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LabourForceAssumption!$G$12:$G$22</c:f>
              <c:numCache>
                <c:formatCode>0.00</c:formatCode>
                <c:ptCount val="11"/>
                <c:pt idx="0">
                  <c:v>55</c:v>
                </c:pt>
                <c:pt idx="1">
                  <c:v>83</c:v>
                </c:pt>
                <c:pt idx="2">
                  <c:v>85</c:v>
                </c:pt>
                <c:pt idx="3">
                  <c:v>88</c:v>
                </c:pt>
                <c:pt idx="4">
                  <c:v>87</c:v>
                </c:pt>
                <c:pt idx="5">
                  <c:v>87</c:v>
                </c:pt>
                <c:pt idx="6">
                  <c:v>87</c:v>
                </c:pt>
                <c:pt idx="7">
                  <c:v>90</c:v>
                </c:pt>
                <c:pt idx="8">
                  <c:v>90</c:v>
                </c:pt>
                <c:pt idx="9">
                  <c:v>80</c:v>
                </c:pt>
                <c:pt idx="10">
                  <c:v>40</c:v>
                </c:pt>
              </c:numCache>
            </c:numRef>
          </c:val>
        </c:ser>
        <c:marker val="1"/>
        <c:axId val="73664000"/>
        <c:axId val="73665536"/>
      </c:lineChart>
      <c:catAx>
        <c:axId val="73664000"/>
        <c:scaling>
          <c:orientation val="minMax"/>
        </c:scaling>
        <c:axPos val="b"/>
        <c:majorTickMark val="none"/>
        <c:tickLblPos val="nextTo"/>
        <c:crossAx val="73665536"/>
        <c:crosses val="autoZero"/>
        <c:auto val="1"/>
        <c:lblAlgn val="ctr"/>
        <c:lblOffset val="100"/>
      </c:catAx>
      <c:valAx>
        <c:axId val="73665536"/>
        <c:scaling>
          <c:orientation val="minMax"/>
          <c:max val="100"/>
        </c:scaling>
        <c:axPos val="l"/>
        <c:majorGridlines/>
        <c:title>
          <c:tx>
            <c:rich>
              <a:bodyPr/>
              <a:lstStyle/>
              <a:p>
                <a:pPr>
                  <a:defRPr/>
                </a:pPr>
                <a:r>
                  <a:rPr lang="en-US"/>
                  <a:t>Percent</a:t>
                </a:r>
              </a:p>
            </c:rich>
          </c:tx>
          <c:layout>
            <c:manualLayout>
              <c:xMode val="edge"/>
              <c:yMode val="edge"/>
              <c:x val="3.5662100456621292E-2"/>
              <c:y val="0.30148275479649828"/>
            </c:manualLayout>
          </c:layout>
        </c:title>
        <c:numFmt formatCode="0.00" sourceLinked="1"/>
        <c:majorTickMark val="none"/>
        <c:tickLblPos val="nextTo"/>
        <c:crossAx val="73664000"/>
        <c:crosses val="autoZero"/>
        <c:crossBetween val="between"/>
      </c:valAx>
    </c:plotArea>
    <c:legend>
      <c:legendPos val="l"/>
      <c:layout>
        <c:manualLayout>
          <c:xMode val="edge"/>
          <c:yMode val="edge"/>
          <c:x val="1.8525869197857422E-2"/>
          <c:y val="8.2732985841558485E-2"/>
          <c:w val="0.11655912184186977"/>
          <c:h val="0.11696203467524303"/>
        </c:manualLayout>
      </c:layout>
    </c:legend>
    <c:plotVisOnly val="1"/>
  </c:chart>
  <c:spPr>
    <a:ln>
      <a:noFill/>
    </a:ln>
  </c:spPr>
  <c:printSettings>
    <c:headerFooter/>
    <c:pageMargins b="0.75000000000000611" l="0.70000000000000062" r="0.70000000000000062" t="0.750000000000006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a:pPr>
            <a:r>
              <a:rPr lang="en-US" sz="1600"/>
              <a:t>Unemployment</a:t>
            </a:r>
            <a:r>
              <a:rPr lang="en-US" sz="1600" baseline="0"/>
              <a:t> Rates</a:t>
            </a:r>
            <a:r>
              <a:rPr lang="en-US" sz="1600"/>
              <a:t>, Male</a:t>
            </a:r>
            <a:r>
              <a:rPr lang="en-US" sz="1600" baseline="0"/>
              <a:t> and Female</a:t>
            </a:r>
            <a:endParaRPr lang="en-US" sz="1600"/>
          </a:p>
        </c:rich>
      </c:tx>
      <c:layout>
        <c:manualLayout>
          <c:xMode val="edge"/>
          <c:yMode val="edge"/>
          <c:x val="0.2747579908675799"/>
          <c:y val="5.5766771147862396E-2"/>
        </c:manualLayout>
      </c:layout>
    </c:title>
    <c:plotArea>
      <c:layout>
        <c:manualLayout>
          <c:layoutTarget val="inner"/>
          <c:xMode val="edge"/>
          <c:yMode val="edge"/>
          <c:x val="0.14606378312300139"/>
          <c:y val="0.24182220419659944"/>
          <c:w val="0.73645043684608613"/>
          <c:h val="0.61800888915856955"/>
        </c:manualLayout>
      </c:layout>
      <c:lineChart>
        <c:grouping val="standard"/>
        <c:ser>
          <c:idx val="0"/>
          <c:order val="0"/>
          <c:tx>
            <c:strRef>
              <c:f>LabourForceAssumption!$C$29</c:f>
              <c:strCache>
                <c:ptCount val="1"/>
                <c:pt idx="0">
                  <c:v>Male</c:v>
                </c:pt>
              </c:strCache>
            </c:strRef>
          </c:tx>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LabourForceAssumption!$C$30:$C$40</c:f>
              <c:numCache>
                <c:formatCode>0.00</c:formatCode>
                <c:ptCount val="11"/>
                <c:pt idx="0">
                  <c:v>10.089</c:v>
                </c:pt>
                <c:pt idx="1">
                  <c:v>10.663</c:v>
                </c:pt>
                <c:pt idx="2">
                  <c:v>19.356999999999999</c:v>
                </c:pt>
                <c:pt idx="3">
                  <c:v>3.4249999999999998</c:v>
                </c:pt>
                <c:pt idx="4">
                  <c:v>2.8159999999999998</c:v>
                </c:pt>
                <c:pt idx="5">
                  <c:v>1.6040000000000001</c:v>
                </c:pt>
                <c:pt idx="6">
                  <c:v>2.044</c:v>
                </c:pt>
                <c:pt idx="7">
                  <c:v>4.2619999999999996</c:v>
                </c:pt>
                <c:pt idx="8">
                  <c:v>6.7649999999999997</c:v>
                </c:pt>
                <c:pt idx="9">
                  <c:v>14.175000000000001</c:v>
                </c:pt>
                <c:pt idx="10">
                  <c:v>1</c:v>
                </c:pt>
              </c:numCache>
            </c:numRef>
          </c:val>
        </c:ser>
        <c:ser>
          <c:idx val="1"/>
          <c:order val="1"/>
          <c:tx>
            <c:strRef>
              <c:f>LabourForceAssumption!$D$29</c:f>
              <c:strCache>
                <c:ptCount val="1"/>
                <c:pt idx="0">
                  <c:v>Female</c:v>
                </c:pt>
              </c:strCache>
            </c:strRef>
          </c:tx>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LabourForceAssumption!$D$30:$D$40</c:f>
              <c:numCache>
                <c:formatCode>0.00</c:formatCode>
                <c:ptCount val="11"/>
                <c:pt idx="0">
                  <c:v>10.161</c:v>
                </c:pt>
                <c:pt idx="1">
                  <c:v>24.798999999999999</c:v>
                </c:pt>
                <c:pt idx="2">
                  <c:v>18.061</c:v>
                </c:pt>
                <c:pt idx="3">
                  <c:v>8.9749999999999996</c:v>
                </c:pt>
                <c:pt idx="4">
                  <c:v>6.5629999999999997</c:v>
                </c:pt>
                <c:pt idx="5">
                  <c:v>6.7539999999999996</c:v>
                </c:pt>
                <c:pt idx="6">
                  <c:v>8.5790000000000006</c:v>
                </c:pt>
                <c:pt idx="7">
                  <c:v>23.204000000000001</c:v>
                </c:pt>
                <c:pt idx="8">
                  <c:v>22.542000000000002</c:v>
                </c:pt>
                <c:pt idx="9">
                  <c:v>18.588999999999999</c:v>
                </c:pt>
                <c:pt idx="10">
                  <c:v>2.2029999999999998</c:v>
                </c:pt>
              </c:numCache>
            </c:numRef>
          </c:val>
        </c:ser>
        <c:marker val="1"/>
        <c:axId val="73715712"/>
        <c:axId val="73717248"/>
      </c:lineChart>
      <c:catAx>
        <c:axId val="73715712"/>
        <c:scaling>
          <c:orientation val="minMax"/>
        </c:scaling>
        <c:axPos val="b"/>
        <c:majorTickMark val="none"/>
        <c:tickLblPos val="nextTo"/>
        <c:crossAx val="73717248"/>
        <c:crosses val="autoZero"/>
        <c:auto val="1"/>
        <c:lblAlgn val="ctr"/>
        <c:lblOffset val="100"/>
      </c:catAx>
      <c:valAx>
        <c:axId val="73717248"/>
        <c:scaling>
          <c:orientation val="minMax"/>
        </c:scaling>
        <c:axPos val="l"/>
        <c:majorGridlines/>
        <c:title>
          <c:tx>
            <c:rich>
              <a:bodyPr/>
              <a:lstStyle/>
              <a:p>
                <a:pPr>
                  <a:defRPr/>
                </a:pPr>
                <a:r>
                  <a:rPr lang="en-US"/>
                  <a:t>Percent</a:t>
                </a:r>
              </a:p>
            </c:rich>
          </c:tx>
          <c:layout>
            <c:manualLayout>
              <c:xMode val="edge"/>
              <c:yMode val="edge"/>
              <c:x val="3.5662100456621292E-2"/>
              <c:y val="0.30148275479649828"/>
            </c:manualLayout>
          </c:layout>
        </c:title>
        <c:numFmt formatCode="0.00" sourceLinked="1"/>
        <c:majorTickMark val="none"/>
        <c:tickLblPos val="nextTo"/>
        <c:crossAx val="73715712"/>
        <c:crosses val="autoZero"/>
        <c:crossBetween val="between"/>
      </c:valAx>
    </c:plotArea>
    <c:legend>
      <c:legendPos val="l"/>
      <c:layout>
        <c:manualLayout>
          <c:xMode val="edge"/>
          <c:yMode val="edge"/>
          <c:x val="1.8525869197857422E-2"/>
          <c:y val="8.2732985841558485E-2"/>
          <c:w val="0.11655912184186977"/>
          <c:h val="0.11696203467524303"/>
        </c:manualLayout>
      </c:layout>
    </c:legend>
    <c:plotVisOnly val="1"/>
  </c:chart>
  <c:spPr>
    <a:ln>
      <a:noFill/>
    </a:ln>
  </c:spPr>
  <c:printSettings>
    <c:headerFooter/>
    <c:pageMargins b="0.75000000000000588" l="0.70000000000000062" r="0.70000000000000062" t="0.7500000000000058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a:pPr>
            <a:r>
              <a:rPr lang="en-US" sz="1600"/>
              <a:t>Unemployment</a:t>
            </a:r>
            <a:r>
              <a:rPr lang="en-US" sz="1600" baseline="0"/>
              <a:t> Rates</a:t>
            </a:r>
            <a:r>
              <a:rPr lang="en-US" sz="1600"/>
              <a:t>, Male</a:t>
            </a:r>
            <a:r>
              <a:rPr lang="en-US" sz="1600" baseline="0"/>
              <a:t> and Female</a:t>
            </a:r>
            <a:endParaRPr lang="en-US" sz="1600"/>
          </a:p>
        </c:rich>
      </c:tx>
      <c:layout>
        <c:manualLayout>
          <c:xMode val="edge"/>
          <c:yMode val="edge"/>
          <c:x val="0.25831963470319624"/>
          <c:y val="5.5766771147862132E-2"/>
        </c:manualLayout>
      </c:layout>
    </c:title>
    <c:plotArea>
      <c:layout>
        <c:manualLayout>
          <c:layoutTarget val="inner"/>
          <c:xMode val="edge"/>
          <c:yMode val="edge"/>
          <c:x val="0.14606378312300144"/>
          <c:y val="0.24182220419659944"/>
          <c:w val="0.73645043684608669"/>
          <c:h val="0.61800888915857"/>
        </c:manualLayout>
      </c:layout>
      <c:lineChart>
        <c:grouping val="standard"/>
        <c:ser>
          <c:idx val="0"/>
          <c:order val="0"/>
          <c:tx>
            <c:strRef>
              <c:f>LabourForceAssumption!$F$29</c:f>
              <c:strCache>
                <c:ptCount val="1"/>
                <c:pt idx="0">
                  <c:v>Male</c:v>
                </c:pt>
              </c:strCache>
            </c:strRef>
          </c:tx>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LabourForceAssumption!$F$30:$F$40</c:f>
              <c:numCache>
                <c:formatCode>0.00</c:formatCode>
                <c:ptCount val="11"/>
                <c:pt idx="0">
                  <c:v>10.089</c:v>
                </c:pt>
                <c:pt idx="1">
                  <c:v>10.663</c:v>
                </c:pt>
                <c:pt idx="2">
                  <c:v>19.356999999999999</c:v>
                </c:pt>
                <c:pt idx="3">
                  <c:v>3.4249999999999998</c:v>
                </c:pt>
                <c:pt idx="4">
                  <c:v>2.8159999999999998</c:v>
                </c:pt>
                <c:pt idx="5">
                  <c:v>1.6040000000000001</c:v>
                </c:pt>
                <c:pt idx="6">
                  <c:v>2.044</c:v>
                </c:pt>
                <c:pt idx="7">
                  <c:v>4.2619999999999996</c:v>
                </c:pt>
                <c:pt idx="8">
                  <c:v>6.7649999999999997</c:v>
                </c:pt>
                <c:pt idx="9">
                  <c:v>14.175000000000001</c:v>
                </c:pt>
                <c:pt idx="10">
                  <c:v>1</c:v>
                </c:pt>
              </c:numCache>
            </c:numRef>
          </c:val>
        </c:ser>
        <c:ser>
          <c:idx val="1"/>
          <c:order val="1"/>
          <c:tx>
            <c:strRef>
              <c:f>LabourForceAssumption!$G$29</c:f>
              <c:strCache>
                <c:ptCount val="1"/>
                <c:pt idx="0">
                  <c:v>Female</c:v>
                </c:pt>
              </c:strCache>
            </c:strRef>
          </c:tx>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LabourForceAssumption!$G$30:$G$40</c:f>
              <c:numCache>
                <c:formatCode>0.00</c:formatCode>
                <c:ptCount val="11"/>
                <c:pt idx="0">
                  <c:v>10.161</c:v>
                </c:pt>
                <c:pt idx="1">
                  <c:v>24.798999999999999</c:v>
                </c:pt>
                <c:pt idx="2">
                  <c:v>18.061</c:v>
                </c:pt>
                <c:pt idx="3">
                  <c:v>8.9749999999999996</c:v>
                </c:pt>
                <c:pt idx="4">
                  <c:v>6.5629999999999997</c:v>
                </c:pt>
                <c:pt idx="5">
                  <c:v>6.7539999999999996</c:v>
                </c:pt>
                <c:pt idx="6">
                  <c:v>8.5790000000000006</c:v>
                </c:pt>
                <c:pt idx="7">
                  <c:v>23.204000000000001</c:v>
                </c:pt>
                <c:pt idx="8">
                  <c:v>22.542000000000002</c:v>
                </c:pt>
                <c:pt idx="9">
                  <c:v>18.588999999999999</c:v>
                </c:pt>
                <c:pt idx="10">
                  <c:v>2.2029999999999998</c:v>
                </c:pt>
              </c:numCache>
            </c:numRef>
          </c:val>
        </c:ser>
        <c:marker val="1"/>
        <c:axId val="73620096"/>
        <c:axId val="73625984"/>
      </c:lineChart>
      <c:catAx>
        <c:axId val="73620096"/>
        <c:scaling>
          <c:orientation val="minMax"/>
        </c:scaling>
        <c:axPos val="b"/>
        <c:majorTickMark val="none"/>
        <c:tickLblPos val="nextTo"/>
        <c:crossAx val="73625984"/>
        <c:crosses val="autoZero"/>
        <c:auto val="1"/>
        <c:lblAlgn val="ctr"/>
        <c:lblOffset val="100"/>
      </c:catAx>
      <c:valAx>
        <c:axId val="73625984"/>
        <c:scaling>
          <c:orientation val="minMax"/>
        </c:scaling>
        <c:axPos val="l"/>
        <c:majorGridlines/>
        <c:title>
          <c:tx>
            <c:rich>
              <a:bodyPr/>
              <a:lstStyle/>
              <a:p>
                <a:pPr>
                  <a:defRPr/>
                </a:pPr>
                <a:r>
                  <a:rPr lang="en-US"/>
                  <a:t>Percent</a:t>
                </a:r>
              </a:p>
            </c:rich>
          </c:tx>
          <c:layout>
            <c:manualLayout>
              <c:xMode val="edge"/>
              <c:yMode val="edge"/>
              <c:x val="3.5662100456621292E-2"/>
              <c:y val="0.3014827547964985"/>
            </c:manualLayout>
          </c:layout>
        </c:title>
        <c:numFmt formatCode="0.00" sourceLinked="1"/>
        <c:majorTickMark val="none"/>
        <c:tickLblPos val="nextTo"/>
        <c:crossAx val="73620096"/>
        <c:crosses val="autoZero"/>
        <c:crossBetween val="between"/>
      </c:valAx>
    </c:plotArea>
    <c:legend>
      <c:legendPos val="l"/>
      <c:layout>
        <c:manualLayout>
          <c:xMode val="edge"/>
          <c:yMode val="edge"/>
          <c:x val="1.8525869197857446E-2"/>
          <c:y val="8.2732985841558485E-2"/>
          <c:w val="0.11655912184186977"/>
          <c:h val="0.11696203467524303"/>
        </c:manualLayout>
      </c:layout>
    </c:legend>
    <c:plotVisOnly val="1"/>
  </c:chart>
  <c:spPr>
    <a:ln>
      <a:noFill/>
    </a:ln>
  </c:spPr>
  <c:printSettings>
    <c:headerFooter/>
    <c:pageMargins b="0.75000000000000633" l="0.70000000000000062" r="0.70000000000000062" t="0.7500000000000063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a:pPr>
            <a:r>
              <a:rPr lang="en-US" sz="1600"/>
              <a:t>Unemployment</a:t>
            </a:r>
            <a:r>
              <a:rPr lang="en-US" sz="1600" baseline="0"/>
              <a:t> Rates</a:t>
            </a:r>
            <a:r>
              <a:rPr lang="en-US" sz="1600"/>
              <a:t>, Male</a:t>
            </a:r>
            <a:r>
              <a:rPr lang="en-US" sz="1600" baseline="0"/>
              <a:t> and Female</a:t>
            </a:r>
            <a:endParaRPr lang="en-US" sz="1600"/>
          </a:p>
        </c:rich>
      </c:tx>
      <c:layout>
        <c:manualLayout>
          <c:xMode val="edge"/>
          <c:yMode val="edge"/>
          <c:x val="0.2747579908675799"/>
          <c:y val="3.5487945275912154E-2"/>
        </c:manualLayout>
      </c:layout>
    </c:title>
    <c:plotArea>
      <c:layout>
        <c:manualLayout>
          <c:layoutTarget val="inner"/>
          <c:xMode val="edge"/>
          <c:yMode val="edge"/>
          <c:x val="0.14606378312300144"/>
          <c:y val="0.24182220419659944"/>
          <c:w val="0.73645043684608669"/>
          <c:h val="0.61800888915857"/>
        </c:manualLayout>
      </c:layout>
      <c:lineChart>
        <c:grouping val="standard"/>
        <c:ser>
          <c:idx val="0"/>
          <c:order val="0"/>
          <c:tx>
            <c:strRef>
              <c:f>LabourForceAssumption!$I$29</c:f>
              <c:strCache>
                <c:ptCount val="1"/>
                <c:pt idx="0">
                  <c:v>Male</c:v>
                </c:pt>
              </c:strCache>
            </c:strRef>
          </c:tx>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LabourForceAssumption!$I$30:$I$40</c:f>
              <c:numCache>
                <c:formatCode>0.00</c:formatCode>
                <c:ptCount val="11"/>
                <c:pt idx="0">
                  <c:v>8</c:v>
                </c:pt>
                <c:pt idx="1">
                  <c:v>8.1</c:v>
                </c:pt>
                <c:pt idx="2">
                  <c:v>12</c:v>
                </c:pt>
                <c:pt idx="3">
                  <c:v>4</c:v>
                </c:pt>
                <c:pt idx="4">
                  <c:v>4</c:v>
                </c:pt>
                <c:pt idx="5">
                  <c:v>3</c:v>
                </c:pt>
                <c:pt idx="6">
                  <c:v>3</c:v>
                </c:pt>
                <c:pt idx="7">
                  <c:v>4.2619999999999996</c:v>
                </c:pt>
                <c:pt idx="8">
                  <c:v>6.7649999999999997</c:v>
                </c:pt>
                <c:pt idx="9">
                  <c:v>14.175000000000001</c:v>
                </c:pt>
                <c:pt idx="10">
                  <c:v>1</c:v>
                </c:pt>
              </c:numCache>
            </c:numRef>
          </c:val>
        </c:ser>
        <c:ser>
          <c:idx val="1"/>
          <c:order val="1"/>
          <c:tx>
            <c:strRef>
              <c:f>LabourForceAssumption!$J$29</c:f>
              <c:strCache>
                <c:ptCount val="1"/>
                <c:pt idx="0">
                  <c:v>Female</c:v>
                </c:pt>
              </c:strCache>
            </c:strRef>
          </c:tx>
          <c:marker>
            <c:symbol val="none"/>
          </c:marker>
          <c:cat>
            <c:strRef>
              <c:f>LabourForceAssumption!$B$12:$B$22</c:f>
              <c:strCache>
                <c:ptCount val="11"/>
                <c:pt idx="0">
                  <c:v> 15 – 19</c:v>
                </c:pt>
                <c:pt idx="1">
                  <c:v> 20 – 24</c:v>
                </c:pt>
                <c:pt idx="2">
                  <c:v> 25 – 29</c:v>
                </c:pt>
                <c:pt idx="3">
                  <c:v> 30 – 34</c:v>
                </c:pt>
                <c:pt idx="4">
                  <c:v> 35 – 39</c:v>
                </c:pt>
                <c:pt idx="5">
                  <c:v> 40 – 44</c:v>
                </c:pt>
                <c:pt idx="6">
                  <c:v> 45 – 49</c:v>
                </c:pt>
                <c:pt idx="7">
                  <c:v> 50 – 54</c:v>
                </c:pt>
                <c:pt idx="8">
                  <c:v> 55 – 59</c:v>
                </c:pt>
                <c:pt idx="9">
                  <c:v> 60 – 64</c:v>
                </c:pt>
                <c:pt idx="10">
                  <c:v>65+</c:v>
                </c:pt>
              </c:strCache>
            </c:strRef>
          </c:cat>
          <c:val>
            <c:numRef>
              <c:f>LabourForceAssumption!$J$30:$J$40</c:f>
              <c:numCache>
                <c:formatCode>0.00</c:formatCode>
                <c:ptCount val="11"/>
                <c:pt idx="0">
                  <c:v>8</c:v>
                </c:pt>
                <c:pt idx="1">
                  <c:v>12</c:v>
                </c:pt>
                <c:pt idx="2">
                  <c:v>12</c:v>
                </c:pt>
                <c:pt idx="3">
                  <c:v>6</c:v>
                </c:pt>
                <c:pt idx="4">
                  <c:v>7</c:v>
                </c:pt>
                <c:pt idx="5">
                  <c:v>8</c:v>
                </c:pt>
                <c:pt idx="6">
                  <c:v>8.5790000000000006</c:v>
                </c:pt>
                <c:pt idx="7">
                  <c:v>12</c:v>
                </c:pt>
                <c:pt idx="8">
                  <c:v>18</c:v>
                </c:pt>
                <c:pt idx="9">
                  <c:v>18.588999999999999</c:v>
                </c:pt>
                <c:pt idx="10">
                  <c:v>2.2029999999999998</c:v>
                </c:pt>
              </c:numCache>
            </c:numRef>
          </c:val>
        </c:ser>
        <c:marker val="1"/>
        <c:axId val="73643136"/>
        <c:axId val="73644672"/>
      </c:lineChart>
      <c:catAx>
        <c:axId val="73643136"/>
        <c:scaling>
          <c:orientation val="minMax"/>
        </c:scaling>
        <c:axPos val="b"/>
        <c:majorTickMark val="none"/>
        <c:tickLblPos val="nextTo"/>
        <c:crossAx val="73644672"/>
        <c:crosses val="autoZero"/>
        <c:auto val="1"/>
        <c:lblAlgn val="ctr"/>
        <c:lblOffset val="100"/>
      </c:catAx>
      <c:valAx>
        <c:axId val="73644672"/>
        <c:scaling>
          <c:orientation val="minMax"/>
        </c:scaling>
        <c:axPos val="l"/>
        <c:majorGridlines/>
        <c:title>
          <c:tx>
            <c:rich>
              <a:bodyPr/>
              <a:lstStyle/>
              <a:p>
                <a:pPr>
                  <a:defRPr/>
                </a:pPr>
                <a:r>
                  <a:rPr lang="en-US"/>
                  <a:t>Percent</a:t>
                </a:r>
              </a:p>
            </c:rich>
          </c:tx>
          <c:layout>
            <c:manualLayout>
              <c:xMode val="edge"/>
              <c:yMode val="edge"/>
              <c:x val="5.3927012548089015E-2"/>
              <c:y val="0.30148266958767633"/>
            </c:manualLayout>
          </c:layout>
        </c:title>
        <c:numFmt formatCode="0.00" sourceLinked="1"/>
        <c:majorTickMark val="none"/>
        <c:tickLblPos val="nextTo"/>
        <c:crossAx val="73643136"/>
        <c:crosses val="autoZero"/>
        <c:crossBetween val="between"/>
      </c:valAx>
    </c:plotArea>
    <c:legend>
      <c:legendPos val="l"/>
      <c:layout>
        <c:manualLayout>
          <c:xMode val="edge"/>
          <c:yMode val="edge"/>
          <c:x val="1.8525869197857446E-2"/>
          <c:y val="8.2732985841558485E-2"/>
          <c:w val="0.11655912184186977"/>
          <c:h val="0.11696203467524303"/>
        </c:manualLayout>
      </c:layout>
    </c:legend>
    <c:plotVisOnly val="1"/>
  </c:chart>
  <c:spPr>
    <a:ln>
      <a:noFill/>
    </a:ln>
  </c:spPr>
  <c:printSettings>
    <c:headerFooter/>
    <c:pageMargins b="0.75000000000000633" l="0.70000000000000062" r="0.70000000000000062" t="0.7500000000000063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a:pPr>
            <a:r>
              <a:rPr lang="en-US" sz="1400"/>
              <a:t>Growth Rates- Main Assumptions</a:t>
            </a:r>
          </a:p>
        </c:rich>
      </c:tx>
      <c:layout>
        <c:manualLayout>
          <c:xMode val="edge"/>
          <c:yMode val="edge"/>
          <c:x val="0.48133616983619681"/>
          <c:y val="2.9223744292237428E-2"/>
        </c:manualLayout>
      </c:layout>
    </c:title>
    <c:plotArea>
      <c:layout>
        <c:manualLayout>
          <c:layoutTarget val="inner"/>
          <c:xMode val="edge"/>
          <c:yMode val="edge"/>
          <c:x val="0.30547795099327524"/>
          <c:y val="0.15613022687232719"/>
          <c:w val="0.65285236082175957"/>
          <c:h val="0.77947470607270064"/>
        </c:manualLayout>
      </c:layout>
      <c:lineChart>
        <c:grouping val="standard"/>
        <c:ser>
          <c:idx val="0"/>
          <c:order val="0"/>
          <c:tx>
            <c:strRef>
              <c:f>Macroeconomics!$A$7</c:f>
              <c:strCache>
                <c:ptCount val="1"/>
                <c:pt idx="0">
                  <c:v>Employment growth</c:v>
                </c:pt>
              </c:strCache>
            </c:strRef>
          </c:tx>
          <c:marker>
            <c:symbol val="none"/>
          </c:marker>
          <c:cat>
            <c:numRef>
              <c:f>Macroeconomics!$AE$2:$AZ$2</c:f>
              <c:numCache>
                <c:formatCode>0</c:formatCod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numCache>
            </c:numRef>
          </c:cat>
          <c:val>
            <c:numRef>
              <c:f>Macroeconomics!$AE$7:$AZ$7</c:f>
              <c:numCache>
                <c:formatCode>#,##0.000</c:formatCode>
                <c:ptCount val="22"/>
                <c:pt idx="0">
                  <c:v>3.4225201693786511</c:v>
                </c:pt>
                <c:pt idx="1">
                  <c:v>3.3982461359759242</c:v>
                </c:pt>
                <c:pt idx="2">
                  <c:v>3.0121136158629769</c:v>
                </c:pt>
                <c:pt idx="3">
                  <c:v>3.01429016288568</c:v>
                </c:pt>
                <c:pt idx="4">
                  <c:v>2.971455306827564</c:v>
                </c:pt>
                <c:pt idx="5">
                  <c:v>2.9223621808326383</c:v>
                </c:pt>
                <c:pt idx="6">
                  <c:v>2.8634578206523598</c:v>
                </c:pt>
                <c:pt idx="7">
                  <c:v>3.0280631457472174</c:v>
                </c:pt>
                <c:pt idx="8">
                  <c:v>2.969473719153326</c:v>
                </c:pt>
                <c:pt idx="9">
                  <c:v>2.9152390505130521</c:v>
                </c:pt>
                <c:pt idx="10">
                  <c:v>2.867109923297817</c:v>
                </c:pt>
                <c:pt idx="11">
                  <c:v>2.8224660209667629</c:v>
                </c:pt>
                <c:pt idx="12">
                  <c:v>2.776287187944626</c:v>
                </c:pt>
                <c:pt idx="13">
                  <c:v>2.7274716366662011</c:v>
                </c:pt>
                <c:pt idx="14">
                  <c:v>2.6788709156161161</c:v>
                </c:pt>
                <c:pt idx="15">
                  <c:v>2.6308690113754363</c:v>
                </c:pt>
                <c:pt idx="16">
                  <c:v>2.582884728603041</c:v>
                </c:pt>
                <c:pt idx="17">
                  <c:v>2.5342324762470003</c:v>
                </c:pt>
                <c:pt idx="18">
                  <c:v>2.4841644614443714</c:v>
                </c:pt>
                <c:pt idx="19">
                  <c:v>2.4323300350866717</c:v>
                </c:pt>
                <c:pt idx="20">
                  <c:v>2.3783534127801431</c:v>
                </c:pt>
                <c:pt idx="21">
                  <c:v>2.3224790903307424</c:v>
                </c:pt>
              </c:numCache>
            </c:numRef>
          </c:val>
        </c:ser>
        <c:ser>
          <c:idx val="1"/>
          <c:order val="1"/>
          <c:tx>
            <c:strRef>
              <c:f>Macroeconomics!$A$9</c:f>
              <c:strCache>
                <c:ptCount val="1"/>
                <c:pt idx="0">
                  <c:v>GDP growth, real</c:v>
                </c:pt>
              </c:strCache>
            </c:strRef>
          </c:tx>
          <c:marker>
            <c:symbol val="none"/>
          </c:marker>
          <c:cat>
            <c:numRef>
              <c:f>Macroeconomics!$AE$2:$AZ$2</c:f>
              <c:numCache>
                <c:formatCode>0</c:formatCod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numCache>
            </c:numRef>
          </c:cat>
          <c:val>
            <c:numRef>
              <c:f>Macroeconomics!$AE$9:$AZ$9</c:f>
              <c:numCache>
                <c:formatCode>#,##0.000</c:formatCode>
                <c:ptCount val="22"/>
                <c:pt idx="0">
                  <c:v>0.4</c:v>
                </c:pt>
                <c:pt idx="1">
                  <c:v>4</c:v>
                </c:pt>
                <c:pt idx="2">
                  <c:v>3.707947067791495</c:v>
                </c:pt>
                <c:pt idx="3">
                  <c:v>3.8064671422117557</c:v>
                </c:pt>
                <c:pt idx="4">
                  <c:v>3.8595916574849953</c:v>
                </c:pt>
                <c:pt idx="5">
                  <c:v>3.9063179627835343</c:v>
                </c:pt>
                <c:pt idx="6">
                  <c:v>3.9430382481625115</c:v>
                </c:pt>
                <c:pt idx="7">
                  <c:v>4.1093711516511089</c:v>
                </c:pt>
                <c:pt idx="8">
                  <c:v>4.0501668128274604</c:v>
                </c:pt>
                <c:pt idx="9">
                  <c:v>3.9953629363460585</c:v>
                </c:pt>
                <c:pt idx="10">
                  <c:v>3.9467286806349033</c:v>
                </c:pt>
                <c:pt idx="11">
                  <c:v>3.9016162282065947</c:v>
                </c:pt>
                <c:pt idx="12">
                  <c:v>3.8549527355652646</c:v>
                </c:pt>
                <c:pt idx="13">
                  <c:v>3.8056248515806024</c:v>
                </c:pt>
                <c:pt idx="14">
                  <c:v>3.7565140525269269</c:v>
                </c:pt>
                <c:pt idx="15">
                  <c:v>3.7080083550306009</c:v>
                </c:pt>
                <c:pt idx="16">
                  <c:v>3.6595204639447543</c:v>
                </c:pt>
                <c:pt idx="17">
                  <c:v>3.6103575927498133</c:v>
                </c:pt>
                <c:pt idx="18">
                  <c:v>3.5597641002899971</c:v>
                </c:pt>
                <c:pt idx="19">
                  <c:v>3.5073856572975126</c:v>
                </c:pt>
                <c:pt idx="20">
                  <c:v>3.4528425354174663</c:v>
                </c:pt>
                <c:pt idx="21">
                  <c:v>3.3963817965069198</c:v>
                </c:pt>
              </c:numCache>
            </c:numRef>
          </c:val>
        </c:ser>
        <c:ser>
          <c:idx val="2"/>
          <c:order val="2"/>
          <c:tx>
            <c:strRef>
              <c:f>Macroeconomics!$A$8</c:f>
              <c:strCache>
                <c:ptCount val="1"/>
                <c:pt idx="0">
                  <c:v>Labor Productivity growth</c:v>
                </c:pt>
              </c:strCache>
            </c:strRef>
          </c:tx>
          <c:marker>
            <c:symbol val="none"/>
          </c:marker>
          <c:cat>
            <c:numRef>
              <c:f>Macroeconomics!$AE$2:$AZ$2</c:f>
              <c:numCache>
                <c:formatCode>0</c:formatCod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numCache>
            </c:numRef>
          </c:cat>
          <c:val>
            <c:numRef>
              <c:f>Macroeconomics!$AE$8:$AZ$8</c:f>
              <c:numCache>
                <c:formatCode>#,##0.000</c:formatCode>
                <c:ptCount val="22"/>
                <c:pt idx="0">
                  <c:v>-2.9224971161296076</c:v>
                </c:pt>
                <c:pt idx="1">
                  <c:v>0.58197685793697218</c:v>
                </c:pt>
                <c:pt idx="2">
                  <c:v>0.67548701555946744</c:v>
                </c:pt>
                <c:pt idx="3">
                  <c:v>0.7689971731819627</c:v>
                </c:pt>
                <c:pt idx="4">
                  <c:v>0.86250733080445796</c:v>
                </c:pt>
                <c:pt idx="5">
                  <c:v>0.95601748842695322</c:v>
                </c:pt>
                <c:pt idx="6">
                  <c:v>1.0495276460494485</c:v>
                </c:pt>
                <c:pt idx="7">
                  <c:v>1.0495276460494485</c:v>
                </c:pt>
                <c:pt idx="8">
                  <c:v>1.0495276460494485</c:v>
                </c:pt>
                <c:pt idx="9">
                  <c:v>1.0495276460494485</c:v>
                </c:pt>
                <c:pt idx="10">
                  <c:v>1.0495276460494485</c:v>
                </c:pt>
                <c:pt idx="11">
                  <c:v>1.0495276460494485</c:v>
                </c:pt>
                <c:pt idx="12">
                  <c:v>1.0495276460494485</c:v>
                </c:pt>
                <c:pt idx="13">
                  <c:v>1.0495276460494485</c:v>
                </c:pt>
                <c:pt idx="14">
                  <c:v>1.0495276460494485</c:v>
                </c:pt>
                <c:pt idx="15">
                  <c:v>1.0495276460494485</c:v>
                </c:pt>
                <c:pt idx="16">
                  <c:v>1.0495276460494485</c:v>
                </c:pt>
                <c:pt idx="17">
                  <c:v>1.0495276460494485</c:v>
                </c:pt>
                <c:pt idx="18">
                  <c:v>1.0495276460494485</c:v>
                </c:pt>
                <c:pt idx="19">
                  <c:v>1.0495276460494485</c:v>
                </c:pt>
                <c:pt idx="20">
                  <c:v>1.0495276460494485</c:v>
                </c:pt>
                <c:pt idx="21">
                  <c:v>1.0495276460494485</c:v>
                </c:pt>
              </c:numCache>
            </c:numRef>
          </c:val>
        </c:ser>
        <c:ser>
          <c:idx val="3"/>
          <c:order val="3"/>
          <c:tx>
            <c:strRef>
              <c:f>Macroeconomics!$A$14</c:f>
              <c:strCache>
                <c:ptCount val="1"/>
                <c:pt idx="0">
                  <c:v>Wage growth, real</c:v>
                </c:pt>
              </c:strCache>
            </c:strRef>
          </c:tx>
          <c:marker>
            <c:symbol val="none"/>
          </c:marker>
          <c:cat>
            <c:numRef>
              <c:f>Macroeconomics!$AE$2:$AZ$2</c:f>
              <c:numCache>
                <c:formatCode>0</c:formatCode>
                <c:ptCount val="22"/>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c:v>
                </c:pt>
                <c:pt idx="17">
                  <c:v>2026</c:v>
                </c:pt>
                <c:pt idx="18">
                  <c:v>2027</c:v>
                </c:pt>
                <c:pt idx="19">
                  <c:v>2028</c:v>
                </c:pt>
                <c:pt idx="20">
                  <c:v>2029</c:v>
                </c:pt>
                <c:pt idx="21">
                  <c:v>2030</c:v>
                </c:pt>
              </c:numCache>
            </c:numRef>
          </c:cat>
          <c:val>
            <c:numRef>
              <c:f>Macroeconomics!$AE$14:$AZ$14</c:f>
              <c:numCache>
                <c:formatCode>#,##0.000</c:formatCode>
                <c:ptCount val="22"/>
                <c:pt idx="0">
                  <c:v>0.78707485372424557</c:v>
                </c:pt>
                <c:pt idx="1">
                  <c:v>0.39377879046413877</c:v>
                </c:pt>
                <c:pt idx="2">
                  <c:v>0.67548701555946167</c:v>
                </c:pt>
                <c:pt idx="3">
                  <c:v>0.76899717318199556</c:v>
                </c:pt>
                <c:pt idx="4">
                  <c:v>0.86250733080448505</c:v>
                </c:pt>
                <c:pt idx="5">
                  <c:v>0.95601748842693013</c:v>
                </c:pt>
                <c:pt idx="6">
                  <c:v>1.0495276460494418</c:v>
                </c:pt>
                <c:pt idx="7">
                  <c:v>1.0495276460494418</c:v>
                </c:pt>
                <c:pt idx="8">
                  <c:v>1.0495276460494418</c:v>
                </c:pt>
                <c:pt idx="9">
                  <c:v>1.0495276460494418</c:v>
                </c:pt>
                <c:pt idx="10">
                  <c:v>1.0495276460494418</c:v>
                </c:pt>
                <c:pt idx="11">
                  <c:v>1.0495276460494418</c:v>
                </c:pt>
                <c:pt idx="12">
                  <c:v>1.0495276460494418</c:v>
                </c:pt>
                <c:pt idx="13">
                  <c:v>1.0495276460494418</c:v>
                </c:pt>
                <c:pt idx="14">
                  <c:v>1.0495276460494418</c:v>
                </c:pt>
                <c:pt idx="15">
                  <c:v>1.0495276460494418</c:v>
                </c:pt>
                <c:pt idx="16">
                  <c:v>1.0495276460494418</c:v>
                </c:pt>
                <c:pt idx="17">
                  <c:v>1.0495276460494418</c:v>
                </c:pt>
                <c:pt idx="18">
                  <c:v>1.0495276460494418</c:v>
                </c:pt>
                <c:pt idx="19">
                  <c:v>1.0495276460494418</c:v>
                </c:pt>
                <c:pt idx="20">
                  <c:v>1.0495276460494418</c:v>
                </c:pt>
                <c:pt idx="21">
                  <c:v>1.0495276460494418</c:v>
                </c:pt>
              </c:numCache>
            </c:numRef>
          </c:val>
        </c:ser>
        <c:ser>
          <c:idx val="4"/>
          <c:order val="4"/>
          <c:tx>
            <c:v>Inflation rate</c:v>
          </c:tx>
          <c:marker>
            <c:symbol val="none"/>
          </c:marker>
          <c:val>
            <c:numRef>
              <c:f>Macroeconomics!$AE$11:$AZ$11</c:f>
              <c:numCache>
                <c:formatCode>#,##0.00</c:formatCode>
                <c:ptCount val="22"/>
                <c:pt idx="0">
                  <c:v>11</c:v>
                </c:pt>
                <c:pt idx="1">
                  <c:v>9.6</c:v>
                </c:pt>
                <c:pt idx="2" formatCode="#,##0.000">
                  <c:v>9.5719999999999992</c:v>
                </c:pt>
                <c:pt idx="3" formatCode="#,##0.000">
                  <c:v>9.5439999999999987</c:v>
                </c:pt>
                <c:pt idx="4" formatCode="#,##0.000">
                  <c:v>9.5159999999999982</c:v>
                </c:pt>
                <c:pt idx="5" formatCode="#,##0.000">
                  <c:v>9.4879999999999978</c:v>
                </c:pt>
                <c:pt idx="6" formatCode="#,##0.000">
                  <c:v>9.4600000000000009</c:v>
                </c:pt>
                <c:pt idx="7" formatCode="#,##0.000">
                  <c:v>9.4600000000000009</c:v>
                </c:pt>
                <c:pt idx="8" formatCode="#,##0.000">
                  <c:v>9.4600000000000009</c:v>
                </c:pt>
                <c:pt idx="9" formatCode="#,##0.000">
                  <c:v>9.4600000000000009</c:v>
                </c:pt>
                <c:pt idx="10" formatCode="#,##0.000">
                  <c:v>9.4600000000000009</c:v>
                </c:pt>
                <c:pt idx="11" formatCode="#,##0.000">
                  <c:v>9.4600000000000009</c:v>
                </c:pt>
                <c:pt idx="12" formatCode="#,##0.000">
                  <c:v>9.4600000000000009</c:v>
                </c:pt>
                <c:pt idx="13" formatCode="#,##0.000">
                  <c:v>9.4600000000000009</c:v>
                </c:pt>
                <c:pt idx="14" formatCode="#,##0.000">
                  <c:v>9.4600000000000009</c:v>
                </c:pt>
                <c:pt idx="15" formatCode="#,##0.000">
                  <c:v>9.4600000000000009</c:v>
                </c:pt>
                <c:pt idx="16" formatCode="#,##0.000">
                  <c:v>9.4600000000000009</c:v>
                </c:pt>
                <c:pt idx="17" formatCode="#,##0.000">
                  <c:v>9.4600000000000009</c:v>
                </c:pt>
                <c:pt idx="18" formatCode="#,##0.000">
                  <c:v>9.4600000000000009</c:v>
                </c:pt>
                <c:pt idx="19" formatCode="#,##0.000">
                  <c:v>9.4600000000000009</c:v>
                </c:pt>
                <c:pt idx="20" formatCode="#,##0.000">
                  <c:v>9.4600000000000009</c:v>
                </c:pt>
                <c:pt idx="21" formatCode="#,##0.000">
                  <c:v>9.4600000000000009</c:v>
                </c:pt>
              </c:numCache>
            </c:numRef>
          </c:val>
        </c:ser>
        <c:marker val="1"/>
        <c:axId val="73778688"/>
        <c:axId val="73780224"/>
      </c:lineChart>
      <c:catAx>
        <c:axId val="73778688"/>
        <c:scaling>
          <c:orientation val="minMax"/>
        </c:scaling>
        <c:axPos val="b"/>
        <c:numFmt formatCode="0" sourceLinked="1"/>
        <c:majorTickMark val="none"/>
        <c:tickLblPos val="nextTo"/>
        <c:crossAx val="73780224"/>
        <c:crosses val="autoZero"/>
        <c:auto val="1"/>
        <c:lblAlgn val="ctr"/>
        <c:lblOffset val="100"/>
        <c:tickLblSkip val="2"/>
        <c:tickMarkSkip val="1"/>
      </c:catAx>
      <c:valAx>
        <c:axId val="73780224"/>
        <c:scaling>
          <c:orientation val="minMax"/>
        </c:scaling>
        <c:axPos val="l"/>
        <c:majorGridlines/>
        <c:title>
          <c:tx>
            <c:rich>
              <a:bodyPr/>
              <a:lstStyle/>
              <a:p>
                <a:pPr>
                  <a:defRPr/>
                </a:pPr>
                <a:r>
                  <a:rPr lang="en-US"/>
                  <a:t>Percent</a:t>
                </a:r>
              </a:p>
            </c:rich>
          </c:tx>
          <c:layout>
            <c:manualLayout>
              <c:xMode val="edge"/>
              <c:yMode val="edge"/>
              <c:x val="0.21603105301669417"/>
              <c:y val="0.454634523424298"/>
            </c:manualLayout>
          </c:layout>
        </c:title>
        <c:numFmt formatCode="#,##0.000" sourceLinked="1"/>
        <c:majorTickMark val="none"/>
        <c:tickLblPos val="nextTo"/>
        <c:crossAx val="73778688"/>
        <c:crosses val="autoZero"/>
        <c:crossBetween val="between"/>
      </c:valAx>
    </c:plotArea>
    <c:legend>
      <c:legendPos val="l"/>
      <c:layout>
        <c:manualLayout>
          <c:xMode val="edge"/>
          <c:yMode val="edge"/>
          <c:x val="1.1879772268153801E-2"/>
          <c:y val="0.10939416819472908"/>
          <c:w val="0.20003172396021968"/>
          <c:h val="0.79603494768633376"/>
        </c:manualLayout>
      </c:layout>
    </c:legend>
    <c:plotVisOnly val="1"/>
  </c:chart>
  <c:spPr>
    <a:ln>
      <a:noFill/>
    </a:ln>
  </c:spPr>
  <c:printSettings>
    <c:headerFooter/>
    <c:pageMargins b="0.75000000000000533" l="0.70000000000000062" r="0.70000000000000062" t="0.7500000000000053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a:pPr>
            <a:r>
              <a:rPr lang="en-US" sz="1400"/>
              <a:t>Population Growth Rates By Working Status</a:t>
            </a:r>
          </a:p>
        </c:rich>
      </c:tx>
      <c:layout>
        <c:manualLayout>
          <c:xMode val="edge"/>
          <c:yMode val="edge"/>
          <c:x val="0.24939849460966276"/>
          <c:y val="2.6936036457678052E-2"/>
        </c:manualLayout>
      </c:layout>
    </c:title>
    <c:plotArea>
      <c:layout>
        <c:manualLayout>
          <c:layoutTarget val="inner"/>
          <c:xMode val="edge"/>
          <c:yMode val="edge"/>
          <c:x val="0.30747103265785097"/>
          <c:y val="0.14377611856937941"/>
          <c:w val="0.64451239651295256"/>
          <c:h val="0.68025606746674017"/>
        </c:manualLayout>
      </c:layout>
      <c:lineChart>
        <c:grouping val="standard"/>
        <c:ser>
          <c:idx val="1"/>
          <c:order val="0"/>
          <c:tx>
            <c:strRef>
              <c:f>LaborForceAggregates!$A$46</c:f>
              <c:strCache>
                <c:ptCount val="1"/>
                <c:pt idx="0">
                  <c:v>Population</c:v>
                </c:pt>
              </c:strCache>
            </c:strRef>
          </c:tx>
          <c:spPr>
            <a:ln>
              <a:solidFill>
                <a:schemeClr val="bg1">
                  <a:lumMod val="65000"/>
                </a:schemeClr>
              </a:solidFill>
              <a:prstDash val="sysDash"/>
            </a:ln>
          </c:spPr>
          <c:marker>
            <c:symbol val="none"/>
          </c:marker>
          <c:cat>
            <c:numRef>
              <c:f>LaborForceAggregates!$M$2:$AZ$2</c:f>
              <c:numCache>
                <c:formatCode>0</c:formatCode>
                <c:ptCount val="4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numCache>
            </c:numRef>
          </c:cat>
          <c:val>
            <c:numRef>
              <c:f>LaborForceAggregates!$M$46:$AZ$46</c:f>
              <c:numCache>
                <c:formatCode>0.00</c:formatCode>
                <c:ptCount val="40"/>
                <c:pt idx="0">
                  <c:v>3.0316511160871418</c:v>
                </c:pt>
                <c:pt idx="1">
                  <c:v>3.0657378367881183</c:v>
                </c:pt>
                <c:pt idx="2">
                  <c:v>3.0917642754243913</c:v>
                </c:pt>
                <c:pt idx="3">
                  <c:v>3.1090973989430948</c:v>
                </c:pt>
                <c:pt idx="4">
                  <c:v>3.1178413969688012</c:v>
                </c:pt>
                <c:pt idx="5">
                  <c:v>3.1224862097108952</c:v>
                </c:pt>
                <c:pt idx="6">
                  <c:v>3.1194618258226114</c:v>
                </c:pt>
                <c:pt idx="7">
                  <c:v>3.1015938229426165</c:v>
                </c:pt>
                <c:pt idx="8">
                  <c:v>3.0673812897470842</c:v>
                </c:pt>
                <c:pt idx="9">
                  <c:v>3.0223998774147054</c:v>
                </c:pt>
                <c:pt idx="10">
                  <c:v>2.9731013903304238</c:v>
                </c:pt>
                <c:pt idx="11">
                  <c:v>2.9262442564976565</c:v>
                </c:pt>
                <c:pt idx="12">
                  <c:v>2.8841125750920238</c:v>
                </c:pt>
                <c:pt idx="13">
                  <c:v>2.849232712543226</c:v>
                </c:pt>
                <c:pt idx="14">
                  <c:v>2.8190590578577757</c:v>
                </c:pt>
                <c:pt idx="15">
                  <c:v>2.7885302710116244</c:v>
                </c:pt>
                <c:pt idx="16">
                  <c:v>2.755646921588184</c:v>
                </c:pt>
                <c:pt idx="17">
                  <c:v>2.722893695575257</c:v>
                </c:pt>
                <c:pt idx="18">
                  <c:v>2.6900300398635668</c:v>
                </c:pt>
                <c:pt idx="19">
                  <c:v>2.6568776025757579</c:v>
                </c:pt>
                <c:pt idx="20">
                  <c:v>2.6235898130300583</c:v>
                </c:pt>
                <c:pt idx="21">
                  <c:v>2.5897409828545159</c:v>
                </c:pt>
                <c:pt idx="22">
                  <c:v>2.5546345569309015</c:v>
                </c:pt>
                <c:pt idx="23">
                  <c:v>2.5180854604667458</c:v>
                </c:pt>
                <c:pt idx="24">
                  <c:v>2.4803877987379819</c:v>
                </c:pt>
                <c:pt idx="25">
                  <c:v>2.442324357239567</c:v>
                </c:pt>
                <c:pt idx="26">
                  <c:v>2.4041556691264843</c:v>
                </c:pt>
                <c:pt idx="27">
                  <c:v>2.3655113384672077</c:v>
                </c:pt>
                <c:pt idx="28">
                  <c:v>2.3264298955256058</c:v>
                </c:pt>
                <c:pt idx="29">
                  <c:v>2.2870330762922553</c:v>
                </c:pt>
                <c:pt idx="30">
                  <c:v>2.2475649669806641</c:v>
                </c:pt>
                <c:pt idx="31">
                  <c:v>2.2081241689379638</c:v>
                </c:pt>
                <c:pt idx="32">
                  <c:v>2.1685479412372866</c:v>
                </c:pt>
                <c:pt idx="33">
                  <c:v>2.1289628934179516</c:v>
                </c:pt>
                <c:pt idx="34">
                  <c:v>2.089399072666609</c:v>
                </c:pt>
                <c:pt idx="35">
                  <c:v>2.0500603391948369</c:v>
                </c:pt>
                <c:pt idx="36">
                  <c:v>2.0109538231548596</c:v>
                </c:pt>
                <c:pt idx="37">
                  <c:v>1.9720977337849055</c:v>
                </c:pt>
                <c:pt idx="38">
                  <c:v>1.9335299241118875</c:v>
                </c:pt>
                <c:pt idx="39">
                  <c:v>1.8952345334313891</c:v>
                </c:pt>
              </c:numCache>
            </c:numRef>
          </c:val>
        </c:ser>
        <c:ser>
          <c:idx val="2"/>
          <c:order val="1"/>
          <c:tx>
            <c:strRef>
              <c:f>LaborForceAggregates!$A$47</c:f>
              <c:strCache>
                <c:ptCount val="1"/>
                <c:pt idx="0">
                  <c:v>Population in working age (15-65)</c:v>
                </c:pt>
              </c:strCache>
            </c:strRef>
          </c:tx>
          <c:spPr>
            <a:ln w="41275" cap="rnd" cmpd="dbl">
              <a:solidFill>
                <a:srgbClr val="C00000"/>
              </a:solidFill>
            </a:ln>
          </c:spPr>
          <c:marker>
            <c:symbol val="none"/>
          </c:marker>
          <c:cat>
            <c:numRef>
              <c:f>LaborForceAggregates!$M$2:$AZ$2</c:f>
              <c:numCache>
                <c:formatCode>0</c:formatCode>
                <c:ptCount val="4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numCache>
            </c:numRef>
          </c:cat>
          <c:val>
            <c:numRef>
              <c:f>LaborForceAggregates!$M$47:$AZ$47</c:f>
              <c:numCache>
                <c:formatCode>0.00</c:formatCode>
                <c:ptCount val="40"/>
                <c:pt idx="0">
                  <c:v>3.2256340226232139</c:v>
                </c:pt>
                <c:pt idx="1">
                  <c:v>3.2595058884758776</c:v>
                </c:pt>
                <c:pt idx="2">
                  <c:v>3.2359005715770994</c:v>
                </c:pt>
                <c:pt idx="3">
                  <c:v>3.1430344943354616</c:v>
                </c:pt>
                <c:pt idx="4">
                  <c:v>3.0143505585343178</c:v>
                </c:pt>
                <c:pt idx="5">
                  <c:v>2.8755383062223583</c:v>
                </c:pt>
                <c:pt idx="6">
                  <c:v>2.7762894134119476</c:v>
                </c:pt>
                <c:pt idx="7">
                  <c:v>2.7504854868442008</c:v>
                </c:pt>
                <c:pt idx="8">
                  <c:v>2.8162490576479904</c:v>
                </c:pt>
                <c:pt idx="9">
                  <c:v>2.9409193285559354</c:v>
                </c:pt>
                <c:pt idx="10">
                  <c:v>3.0743349937780717</c:v>
                </c:pt>
                <c:pt idx="11">
                  <c:v>3.1824920092851539</c:v>
                </c:pt>
                <c:pt idx="12">
                  <c:v>3.2688893678932684</c:v>
                </c:pt>
                <c:pt idx="13">
                  <c:v>3.3244824051429145</c:v>
                </c:pt>
                <c:pt idx="14">
                  <c:v>3.3568190962791178</c:v>
                </c:pt>
                <c:pt idx="15">
                  <c:v>3.3794208141573634</c:v>
                </c:pt>
                <c:pt idx="16">
                  <c:v>3.4003074189704385</c:v>
                </c:pt>
                <c:pt idx="17">
                  <c:v>3.4153966918619716</c:v>
                </c:pt>
                <c:pt idx="18">
                  <c:v>3.426005525649467</c:v>
                </c:pt>
                <c:pt idx="19">
                  <c:v>3.4291623147274963</c:v>
                </c:pt>
                <c:pt idx="20">
                  <c:v>3.4282732621845113</c:v>
                </c:pt>
                <c:pt idx="21">
                  <c:v>3.4143183979981728</c:v>
                </c:pt>
                <c:pt idx="22">
                  <c:v>3.3755222730190049</c:v>
                </c:pt>
                <c:pt idx="23">
                  <c:v>3.3087839558518128</c:v>
                </c:pt>
                <c:pt idx="24">
                  <c:v>3.2248396371429955</c:v>
                </c:pt>
                <c:pt idx="25">
                  <c:v>3.1357943312205983</c:v>
                </c:pt>
                <c:pt idx="26">
                  <c:v>3.0538567182095022</c:v>
                </c:pt>
                <c:pt idx="27">
                  <c:v>2.9827951660820418</c:v>
                </c:pt>
                <c:pt idx="28">
                  <c:v>2.9266603716851192</c:v>
                </c:pt>
                <c:pt idx="29">
                  <c:v>2.8807079248609924</c:v>
                </c:pt>
                <c:pt idx="30">
                  <c:v>2.8356780063386378</c:v>
                </c:pt>
                <c:pt idx="31">
                  <c:v>2.7879829859790428</c:v>
                </c:pt>
                <c:pt idx="32">
                  <c:v>2.7414938655156984</c:v>
                </c:pt>
                <c:pt idx="33">
                  <c:v>2.695888433670568</c:v>
                </c:pt>
                <c:pt idx="34">
                  <c:v>2.6507814594683099</c:v>
                </c:pt>
                <c:pt idx="35">
                  <c:v>2.6060429839389165</c:v>
                </c:pt>
                <c:pt idx="36">
                  <c:v>2.5613088257190553</c:v>
                </c:pt>
                <c:pt idx="37">
                  <c:v>2.5160489911992157</c:v>
                </c:pt>
                <c:pt idx="38">
                  <c:v>2.4700282699542164</c:v>
                </c:pt>
                <c:pt idx="39">
                  <c:v>2.4231546282975414</c:v>
                </c:pt>
              </c:numCache>
            </c:numRef>
          </c:val>
          <c:smooth val="1"/>
        </c:ser>
        <c:ser>
          <c:idx val="0"/>
          <c:order val="2"/>
          <c:tx>
            <c:strRef>
              <c:f>LaborForceAggregates!$A$52</c:f>
              <c:strCache>
                <c:ptCount val="1"/>
                <c:pt idx="0">
                  <c:v>Post-working age (65+)</c:v>
                </c:pt>
              </c:strCache>
            </c:strRef>
          </c:tx>
          <c:marker>
            <c:symbol val="none"/>
          </c:marker>
          <c:cat>
            <c:numRef>
              <c:f>LaborForceAggregates!$M$2:$AZ$2</c:f>
              <c:numCache>
                <c:formatCode>0</c:formatCode>
                <c:ptCount val="4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numCache>
            </c:numRef>
          </c:cat>
          <c:val>
            <c:numRef>
              <c:f>LaborForceAggregates!$M$52:$AZ$52</c:f>
              <c:numCache>
                <c:formatCode>0.00</c:formatCode>
                <c:ptCount val="40"/>
                <c:pt idx="0">
                  <c:v>2.4569480968664514</c:v>
                </c:pt>
                <c:pt idx="1">
                  <c:v>2.5806222358285558</c:v>
                </c:pt>
                <c:pt idx="2">
                  <c:v>2.7075566972124987</c:v>
                </c:pt>
                <c:pt idx="3">
                  <c:v>2.8411390500306277</c:v>
                </c:pt>
                <c:pt idx="4">
                  <c:v>2.9677468181990463</c:v>
                </c:pt>
                <c:pt idx="5">
                  <c:v>3.0877672671679512</c:v>
                </c:pt>
                <c:pt idx="6">
                  <c:v>3.1716267153402367</c:v>
                </c:pt>
                <c:pt idx="7">
                  <c:v>3.1860808510344452</c:v>
                </c:pt>
                <c:pt idx="8">
                  <c:v>3.1225303501823731</c:v>
                </c:pt>
                <c:pt idx="9">
                  <c:v>3.0058992260648232</c:v>
                </c:pt>
                <c:pt idx="10">
                  <c:v>2.8883377818877509</c:v>
                </c:pt>
                <c:pt idx="11">
                  <c:v>2.7884621276960564</c:v>
                </c:pt>
                <c:pt idx="12">
                  <c:v>2.6885716329758891</c:v>
                </c:pt>
                <c:pt idx="13">
                  <c:v>2.5941830693994916</c:v>
                </c:pt>
                <c:pt idx="14">
                  <c:v>2.5114215543877494</c:v>
                </c:pt>
                <c:pt idx="15">
                  <c:v>2.4559666723096063</c:v>
                </c:pt>
                <c:pt idx="16">
                  <c:v>2.4261897022085144</c:v>
                </c:pt>
                <c:pt idx="17">
                  <c:v>2.4164135870441639</c:v>
                </c:pt>
                <c:pt idx="18">
                  <c:v>2.4232608386735688</c:v>
                </c:pt>
                <c:pt idx="19">
                  <c:v>2.4602042982533767</c:v>
                </c:pt>
                <c:pt idx="20">
                  <c:v>2.4848236674111623</c:v>
                </c:pt>
                <c:pt idx="21">
                  <c:v>2.5554289134531949</c:v>
                </c:pt>
                <c:pt idx="22">
                  <c:v>2.7705298450123816</c:v>
                </c:pt>
                <c:pt idx="23">
                  <c:v>3.1578597600944835</c:v>
                </c:pt>
                <c:pt idx="24">
                  <c:v>3.6358605099252816</c:v>
                </c:pt>
                <c:pt idx="25">
                  <c:v>4.1259615588378873</c:v>
                </c:pt>
                <c:pt idx="26">
                  <c:v>4.5172582220775137</c:v>
                </c:pt>
                <c:pt idx="27">
                  <c:v>4.7555995191695954</c:v>
                </c:pt>
                <c:pt idx="28">
                  <c:v>4.8114671213728366</c:v>
                </c:pt>
                <c:pt idx="29">
                  <c:v>4.7498507321514394</c:v>
                </c:pt>
                <c:pt idx="30">
                  <c:v>4.6640458074718172</c:v>
                </c:pt>
                <c:pt idx="31">
                  <c:v>4.6039484908189543</c:v>
                </c:pt>
                <c:pt idx="32">
                  <c:v>4.5498735544849733</c:v>
                </c:pt>
                <c:pt idx="33">
                  <c:v>4.5129945686686712</c:v>
                </c:pt>
                <c:pt idx="34">
                  <c:v>4.485872497247323</c:v>
                </c:pt>
                <c:pt idx="35">
                  <c:v>4.456542547235598</c:v>
                </c:pt>
                <c:pt idx="36">
                  <c:v>4.4173443374329269</c:v>
                </c:pt>
                <c:pt idx="37">
                  <c:v>4.3749379077391737</c:v>
                </c:pt>
                <c:pt idx="38">
                  <c:v>4.3287031895958172</c:v>
                </c:pt>
                <c:pt idx="39">
                  <c:v>4.2827589510201935</c:v>
                </c:pt>
              </c:numCache>
            </c:numRef>
          </c:val>
        </c:ser>
        <c:ser>
          <c:idx val="3"/>
          <c:order val="3"/>
          <c:tx>
            <c:strRef>
              <c:f>LaborForceAggregates!$A$53</c:f>
              <c:strCache>
                <c:ptCount val="1"/>
                <c:pt idx="0">
                  <c:v>Pre-working Population (0-14)</c:v>
                </c:pt>
              </c:strCache>
            </c:strRef>
          </c:tx>
          <c:marker>
            <c:symbol val="none"/>
          </c:marker>
          <c:cat>
            <c:numRef>
              <c:f>LaborForceAggregates!$M$2:$AZ$2</c:f>
              <c:numCache>
                <c:formatCode>0</c:formatCode>
                <c:ptCount val="4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numCache>
            </c:numRef>
          </c:cat>
          <c:val>
            <c:numRef>
              <c:f>LaborForceAggregates!$M$53:$AZ$53</c:f>
              <c:numCache>
                <c:formatCode>0.00</c:formatCode>
                <c:ptCount val="40"/>
                <c:pt idx="0">
                  <c:v>2.8447151573939067</c:v>
                </c:pt>
                <c:pt idx="1">
                  <c:v>2.8699743659256649</c:v>
                </c:pt>
                <c:pt idx="2">
                  <c:v>2.945251742869881</c:v>
                </c:pt>
                <c:pt idx="3">
                  <c:v>3.0837344735987093</c:v>
                </c:pt>
                <c:pt idx="4">
                  <c:v>3.246895568724173</c:v>
                </c:pt>
                <c:pt idx="5">
                  <c:v>3.4128294049239116</c:v>
                </c:pt>
                <c:pt idx="6">
                  <c:v>3.5152935840035981</c:v>
                </c:pt>
                <c:pt idx="7">
                  <c:v>3.5008915791746364</c:v>
                </c:pt>
                <c:pt idx="8">
                  <c:v>3.3484351250544941</c:v>
                </c:pt>
                <c:pt idx="9">
                  <c:v>3.109575820822541</c:v>
                </c:pt>
                <c:pt idx="10">
                  <c:v>2.8529477995595132</c:v>
                </c:pt>
                <c:pt idx="11">
                  <c:v>2.6297187799313892</c:v>
                </c:pt>
                <c:pt idx="12">
                  <c:v>2.4403833051275692</c:v>
                </c:pt>
                <c:pt idx="13">
                  <c:v>2.3002224875481092</c:v>
                </c:pt>
                <c:pt idx="14">
                  <c:v>2.1948385346246324</c:v>
                </c:pt>
                <c:pt idx="15">
                  <c:v>2.0958689049417334</c:v>
                </c:pt>
                <c:pt idx="16">
                  <c:v>1.9898656814596904</c:v>
                </c:pt>
                <c:pt idx="17">
                  <c:v>1.8885662286631133</c:v>
                </c:pt>
                <c:pt idx="18">
                  <c:v>1.7903925168474055</c:v>
                </c:pt>
                <c:pt idx="19">
                  <c:v>1.6970343794211917</c:v>
                </c:pt>
                <c:pt idx="20">
                  <c:v>1.6067950603165571</c:v>
                </c:pt>
                <c:pt idx="21">
                  <c:v>1.525570346094951</c:v>
                </c:pt>
                <c:pt idx="22">
                  <c:v>1.4612103432141144</c:v>
                </c:pt>
                <c:pt idx="23">
                  <c:v>1.4167563978821462</c:v>
                </c:pt>
                <c:pt idx="24">
                  <c:v>1.3859183913950801</c:v>
                </c:pt>
                <c:pt idx="25">
                  <c:v>1.361037208932836</c:v>
                </c:pt>
                <c:pt idx="26">
                  <c:v>1.3331688846891732</c:v>
                </c:pt>
                <c:pt idx="27">
                  <c:v>1.2982280494597598</c:v>
                </c:pt>
                <c:pt idx="28">
                  <c:v>1.2523651399569458</c:v>
                </c:pt>
                <c:pt idx="29">
                  <c:v>1.1987508565302063</c:v>
                </c:pt>
                <c:pt idx="30">
                  <c:v>1.1449852526591586</c:v>
                </c:pt>
                <c:pt idx="31">
                  <c:v>1.0939625500760775</c:v>
                </c:pt>
                <c:pt idx="32">
                  <c:v>1.0416480012805929</c:v>
                </c:pt>
                <c:pt idx="33">
                  <c:v>0.98822961922346853</c:v>
                </c:pt>
                <c:pt idx="34">
                  <c:v>0.93424819668235237</c:v>
                </c:pt>
                <c:pt idx="35">
                  <c:v>0.8803854074753259</c:v>
                </c:pt>
                <c:pt idx="36">
                  <c:v>0.82747906942164384</c:v>
                </c:pt>
                <c:pt idx="37">
                  <c:v>0.77627311175467728</c:v>
                </c:pt>
                <c:pt idx="38">
                  <c:v>0.72735224246118779</c:v>
                </c:pt>
                <c:pt idx="39">
                  <c:v>0.68054536867712123</c:v>
                </c:pt>
              </c:numCache>
            </c:numRef>
          </c:val>
        </c:ser>
        <c:marker val="1"/>
        <c:axId val="73828224"/>
        <c:axId val="73829760"/>
      </c:lineChart>
      <c:catAx>
        <c:axId val="73828224"/>
        <c:scaling>
          <c:orientation val="minMax"/>
        </c:scaling>
        <c:axPos val="b"/>
        <c:numFmt formatCode="0" sourceLinked="1"/>
        <c:tickLblPos val="nextTo"/>
        <c:crossAx val="73829760"/>
        <c:crosses val="autoZero"/>
        <c:auto val="1"/>
        <c:lblAlgn val="ctr"/>
        <c:lblOffset val="100"/>
        <c:tickLblSkip val="4"/>
      </c:catAx>
      <c:valAx>
        <c:axId val="73829760"/>
        <c:scaling>
          <c:orientation val="minMax"/>
        </c:scaling>
        <c:axPos val="l"/>
        <c:majorGridlines/>
        <c:title>
          <c:tx>
            <c:rich>
              <a:bodyPr rot="-5400000" vert="horz"/>
              <a:lstStyle/>
              <a:p>
                <a:pPr>
                  <a:defRPr/>
                </a:pPr>
                <a:r>
                  <a:rPr lang="en-US"/>
                  <a:t>Percent</a:t>
                </a:r>
              </a:p>
            </c:rich>
          </c:tx>
          <c:layout>
            <c:manualLayout>
              <c:xMode val="edge"/>
              <c:yMode val="edge"/>
              <c:x val="0.21013208669366543"/>
              <c:y val="0.1857294328275213"/>
            </c:manualLayout>
          </c:layout>
        </c:title>
        <c:numFmt formatCode="0.00" sourceLinked="0"/>
        <c:tickLblPos val="nextTo"/>
        <c:crossAx val="73828224"/>
        <c:crosses val="autoZero"/>
        <c:crossBetween val="between"/>
      </c:valAx>
    </c:plotArea>
    <c:legend>
      <c:legendPos val="l"/>
      <c:layout>
        <c:manualLayout>
          <c:xMode val="edge"/>
          <c:yMode val="edge"/>
          <c:x val="1.2071032443258642E-2"/>
          <c:y val="6.4833130900653943E-2"/>
          <c:w val="0.18894398530762427"/>
          <c:h val="0.69733651381231421"/>
        </c:manualLayout>
      </c:layout>
    </c:legend>
    <c:plotVisOnly val="1"/>
  </c:chart>
  <c:spPr>
    <a:ln>
      <a:noFill/>
    </a:ln>
  </c:spPr>
  <c:printSettings>
    <c:headerFooter/>
    <c:pageMargins b="0.75000000000000577" l="0.70000000000000062" r="0.70000000000000062" t="0.75000000000000577"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a:pPr>
            <a:r>
              <a:rPr lang="en-US" sz="1400"/>
              <a:t>Dependency Ratios</a:t>
            </a:r>
          </a:p>
        </c:rich>
      </c:tx>
      <c:layout>
        <c:manualLayout>
          <c:xMode val="edge"/>
          <c:yMode val="edge"/>
          <c:x val="0.34477177143017418"/>
          <c:y val="2.6416198714700412E-2"/>
        </c:manualLayout>
      </c:layout>
      <c:overlay val="1"/>
    </c:title>
    <c:plotArea>
      <c:layout>
        <c:manualLayout>
          <c:layoutTarget val="inner"/>
          <c:xMode val="edge"/>
          <c:yMode val="edge"/>
          <c:x val="0.31283044564291174"/>
          <c:y val="0.14426564278193332"/>
          <c:w val="0.65117561905236865"/>
          <c:h val="0.67233332567089565"/>
        </c:manualLayout>
      </c:layout>
      <c:lineChart>
        <c:grouping val="standard"/>
        <c:ser>
          <c:idx val="0"/>
          <c:order val="0"/>
          <c:tx>
            <c:strRef>
              <c:f>LaborForceAggregates!$A$56</c:f>
              <c:strCache>
                <c:ptCount val="1"/>
                <c:pt idx="0">
                  <c:v>Youth Dependency (under15/15-65)</c:v>
                </c:pt>
              </c:strCache>
            </c:strRef>
          </c:tx>
          <c:spPr>
            <a:ln>
              <a:solidFill>
                <a:srgbClr val="E39C0D"/>
              </a:solidFill>
            </a:ln>
          </c:spPr>
          <c:marker>
            <c:symbol val="none"/>
          </c:marker>
          <c:cat>
            <c:numRef>
              <c:f>LaborForceAggregates!$M$2:$AZ$2</c:f>
              <c:numCache>
                <c:formatCode>0</c:formatCode>
                <c:ptCount val="4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numCache>
            </c:numRef>
          </c:cat>
          <c:val>
            <c:numRef>
              <c:f>LaborForceAggregates!$M$56:$AZ$56</c:f>
              <c:numCache>
                <c:formatCode>0.0</c:formatCode>
                <c:ptCount val="40"/>
                <c:pt idx="0">
                  <c:v>84.926114654691517</c:v>
                </c:pt>
                <c:pt idx="1">
                  <c:v>84.60574319386501</c:v>
                </c:pt>
                <c:pt idx="2">
                  <c:v>84.367545434896954</c:v>
                </c:pt>
                <c:pt idx="3">
                  <c:v>84.319040005341535</c:v>
                </c:pt>
                <c:pt idx="4">
                  <c:v>84.509382146129937</c:v>
                </c:pt>
                <c:pt idx="5">
                  <c:v>84.950751781044758</c:v>
                </c:pt>
                <c:pt idx="6">
                  <c:v>85.561582938886644</c:v>
                </c:pt>
                <c:pt idx="7">
                  <c:v>86.186455247786796</c:v>
                </c:pt>
                <c:pt idx="8">
                  <c:v>86.632564020499444</c:v>
                </c:pt>
                <c:pt idx="9">
                  <c:v>86.774501206013866</c:v>
                </c:pt>
                <c:pt idx="10">
                  <c:v>86.588123449098205</c:v>
                </c:pt>
                <c:pt idx="11">
                  <c:v>86.124250211588745</c:v>
                </c:pt>
                <c:pt idx="12">
                  <c:v>85.433292229100388</c:v>
                </c:pt>
                <c:pt idx="13">
                  <c:v>84.586388428360181</c:v>
                </c:pt>
                <c:pt idx="14">
                  <c:v>83.635432893991876</c:v>
                </c:pt>
                <c:pt idx="15">
                  <c:v>82.597021005786956</c:v>
                </c:pt>
                <c:pt idx="16">
                  <c:v>81.470348477159249</c:v>
                </c:pt>
                <c:pt idx="17">
                  <c:v>80.267515882773026</c:v>
                </c:pt>
                <c:pt idx="18">
                  <c:v>78.998138877494299</c:v>
                </c:pt>
                <c:pt idx="19">
                  <c:v>77.67515723358872</c:v>
                </c:pt>
                <c:pt idx="20">
                  <c:v>76.307217875566209</c:v>
                </c:pt>
                <c:pt idx="21">
                  <c:v>74.913551008721399</c:v>
                </c:pt>
                <c:pt idx="22">
                  <c:v>73.526298966392687</c:v>
                </c:pt>
                <c:pt idx="23">
                  <c:v>72.179716627959763</c:v>
                </c:pt>
                <c:pt idx="24">
                  <c:v>70.893855444878213</c:v>
                </c:pt>
                <c:pt idx="25">
                  <c:v>69.673916473223343</c:v>
                </c:pt>
                <c:pt idx="26">
                  <c:v>68.51057272067456</c:v>
                </c:pt>
                <c:pt idx="27">
                  <c:v>67.389893700843317</c:v>
                </c:pt>
                <c:pt idx="28">
                  <c:v>66.293670649570302</c:v>
                </c:pt>
                <c:pt idx="29">
                  <c:v>65.209860961790213</c:v>
                </c:pt>
                <c:pt idx="30">
                  <c:v>64.137763791489576</c:v>
                </c:pt>
                <c:pt idx="31">
                  <c:v>63.080726972402253</c:v>
                </c:pt>
                <c:pt idx="32">
                  <c:v>62.037063805528916</c:v>
                </c:pt>
                <c:pt idx="33">
                  <c:v>61.005492430611106</c:v>
                </c:pt>
                <c:pt idx="34">
                  <c:v>59.985354488347809</c:v>
                </c:pt>
                <c:pt idx="35">
                  <c:v>58.976503757539746</c:v>
                </c:pt>
                <c:pt idx="36">
                  <c:v>57.979488232796697</c:v>
                </c:pt>
                <c:pt idx="37">
                  <c:v>56.995531904762458</c:v>
                </c:pt>
                <c:pt idx="38">
                  <c:v>56.026226549805635</c:v>
                </c:pt>
                <c:pt idx="39">
                  <c:v>55.073006337817461</c:v>
                </c:pt>
              </c:numCache>
            </c:numRef>
          </c:val>
        </c:ser>
        <c:ser>
          <c:idx val="1"/>
          <c:order val="1"/>
          <c:tx>
            <c:strRef>
              <c:f>LaborForceAggregates!$A$57</c:f>
              <c:strCache>
                <c:ptCount val="1"/>
                <c:pt idx="0">
                  <c:v>Old-age Dependency (65+/15-65)</c:v>
                </c:pt>
              </c:strCache>
            </c:strRef>
          </c:tx>
          <c:spPr>
            <a:ln>
              <a:solidFill>
                <a:schemeClr val="tx2">
                  <a:lumMod val="20000"/>
                  <a:lumOff val="80000"/>
                </a:schemeClr>
              </a:solidFill>
            </a:ln>
          </c:spPr>
          <c:marker>
            <c:symbol val="none"/>
          </c:marker>
          <c:cat>
            <c:numRef>
              <c:f>LaborForceAggregates!$M$2:$AZ$2</c:f>
              <c:numCache>
                <c:formatCode>0</c:formatCode>
                <c:ptCount val="4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numCache>
            </c:numRef>
          </c:cat>
          <c:val>
            <c:numRef>
              <c:f>LaborForceAggregates!$M$57:$AZ$57</c:f>
              <c:numCache>
                <c:formatCode>0.0</c:formatCode>
                <c:ptCount val="40"/>
                <c:pt idx="0">
                  <c:v>5.9950236201066192</c:v>
                </c:pt>
                <c:pt idx="1">
                  <c:v>5.9556091032744289</c:v>
                </c:pt>
                <c:pt idx="2">
                  <c:v>5.9251293034140753</c:v>
                </c:pt>
                <c:pt idx="3">
                  <c:v>5.9077866922296423</c:v>
                </c:pt>
                <c:pt idx="4">
                  <c:v>5.9051140067691392</c:v>
                </c:pt>
                <c:pt idx="5">
                  <c:v>5.9172960690023535</c:v>
                </c:pt>
                <c:pt idx="6">
                  <c:v>5.9400574264709078</c:v>
                </c:pt>
                <c:pt idx="7">
                  <c:v>5.9652394143295036</c:v>
                </c:pt>
                <c:pt idx="8">
                  <c:v>5.9830093802137236</c:v>
                </c:pt>
                <c:pt idx="9">
                  <c:v>5.986786064343387</c:v>
                </c:pt>
                <c:pt idx="10">
                  <c:v>5.9759829336104167</c:v>
                </c:pt>
                <c:pt idx="11">
                  <c:v>5.9531620479945015</c:v>
                </c:pt>
                <c:pt idx="12">
                  <c:v>5.9197083569900322</c:v>
                </c:pt>
                <c:pt idx="13">
                  <c:v>5.8778677498050556</c:v>
                </c:pt>
                <c:pt idx="14">
                  <c:v>5.8297902742142202</c:v>
                </c:pt>
                <c:pt idx="15">
                  <c:v>5.7777146876765011</c:v>
                </c:pt>
                <c:pt idx="16">
                  <c:v>5.7232837640153535</c:v>
                </c:pt>
                <c:pt idx="17">
                  <c:v>5.6679973756512956</c:v>
                </c:pt>
                <c:pt idx="18">
                  <c:v>5.6130445209476676</c:v>
                </c:pt>
                <c:pt idx="19">
                  <c:v>5.5604596951240906</c:v>
                </c:pt>
                <c:pt idx="20">
                  <c:v>5.5097384244245395</c:v>
                </c:pt>
                <c:pt idx="21">
                  <c:v>5.4639782582440768</c:v>
                </c:pt>
                <c:pt idx="22">
                  <c:v>5.4320010028905319</c:v>
                </c:pt>
                <c:pt idx="23">
                  <c:v>5.4240653719468481</c:v>
                </c:pt>
                <c:pt idx="24">
                  <c:v>5.4456629262859249</c:v>
                </c:pt>
                <c:pt idx="25">
                  <c:v>5.4979446486231964</c:v>
                </c:pt>
                <c:pt idx="26">
                  <c:v>5.5760174226386168</c:v>
                </c:pt>
                <c:pt idx="27">
                  <c:v>5.672006154968166</c:v>
                </c:pt>
                <c:pt idx="28">
                  <c:v>5.7758726891250944</c:v>
                </c:pt>
                <c:pt idx="29">
                  <c:v>5.8808090869246543</c:v>
                </c:pt>
                <c:pt idx="30">
                  <c:v>5.9853669814958517</c:v>
                </c:pt>
                <c:pt idx="31">
                  <c:v>6.0911110544551086</c:v>
                </c:pt>
                <c:pt idx="32">
                  <c:v>6.1983222804136409</c:v>
                </c:pt>
                <c:pt idx="33">
                  <c:v>6.3079957017571804</c:v>
                </c:pt>
                <c:pt idx="34">
                  <c:v>6.4207639263538328</c:v>
                </c:pt>
                <c:pt idx="35">
                  <c:v>6.5365623773632802</c:v>
                </c:pt>
                <c:pt idx="36">
                  <c:v>6.6548534954840033</c:v>
                </c:pt>
                <c:pt idx="37">
                  <c:v>6.7755237078623063</c:v>
                </c:pt>
                <c:pt idx="38">
                  <c:v>6.8984230199427481</c:v>
                </c:pt>
                <c:pt idx="39">
                  <c:v>7.0236714299766909</c:v>
                </c:pt>
              </c:numCache>
            </c:numRef>
          </c:val>
        </c:ser>
        <c:ser>
          <c:idx val="2"/>
          <c:order val="2"/>
          <c:tx>
            <c:strRef>
              <c:f>LaborForceAggregates!$A$58</c:f>
              <c:strCache>
                <c:ptCount val="1"/>
                <c:pt idx="0">
                  <c:v>Total dependency</c:v>
                </c:pt>
              </c:strCache>
            </c:strRef>
          </c:tx>
          <c:marker>
            <c:symbol val="none"/>
          </c:marker>
          <c:cat>
            <c:numRef>
              <c:f>LaborForceAggregates!$M$2:$AZ$2</c:f>
              <c:numCache>
                <c:formatCode>0</c:formatCode>
                <c:ptCount val="40"/>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pt idx="27">
                  <c:v>2018</c:v>
                </c:pt>
                <c:pt idx="28">
                  <c:v>2019</c:v>
                </c:pt>
                <c:pt idx="29">
                  <c:v>2020</c:v>
                </c:pt>
                <c:pt idx="30">
                  <c:v>2021</c:v>
                </c:pt>
                <c:pt idx="31">
                  <c:v>2022</c:v>
                </c:pt>
                <c:pt idx="32">
                  <c:v>2023</c:v>
                </c:pt>
                <c:pt idx="33">
                  <c:v>2024</c:v>
                </c:pt>
                <c:pt idx="34">
                  <c:v>2025</c:v>
                </c:pt>
                <c:pt idx="35">
                  <c:v>2026</c:v>
                </c:pt>
                <c:pt idx="36">
                  <c:v>2027</c:v>
                </c:pt>
                <c:pt idx="37">
                  <c:v>2028</c:v>
                </c:pt>
                <c:pt idx="38">
                  <c:v>2029</c:v>
                </c:pt>
                <c:pt idx="39">
                  <c:v>2030</c:v>
                </c:pt>
              </c:numCache>
            </c:numRef>
          </c:cat>
          <c:val>
            <c:numRef>
              <c:f>LaborForceAggregates!$M$58:$AZ$58</c:f>
              <c:numCache>
                <c:formatCode>0.0</c:formatCode>
                <c:ptCount val="40"/>
                <c:pt idx="0">
                  <c:v>90.921138274798139</c:v>
                </c:pt>
                <c:pt idx="1">
                  <c:v>90.561352297139436</c:v>
                </c:pt>
                <c:pt idx="2">
                  <c:v>90.292674738311035</c:v>
                </c:pt>
                <c:pt idx="3">
                  <c:v>90.22682669757117</c:v>
                </c:pt>
                <c:pt idx="4">
                  <c:v>90.414496152899076</c:v>
                </c:pt>
                <c:pt idx="5">
                  <c:v>90.868047850047105</c:v>
                </c:pt>
                <c:pt idx="6">
                  <c:v>91.501640365357559</c:v>
                </c:pt>
                <c:pt idx="7">
                  <c:v>92.151694662116299</c:v>
                </c:pt>
                <c:pt idx="8">
                  <c:v>92.615573400713174</c:v>
                </c:pt>
                <c:pt idx="9">
                  <c:v>92.761287270357258</c:v>
                </c:pt>
                <c:pt idx="10">
                  <c:v>92.564106382708616</c:v>
                </c:pt>
                <c:pt idx="11">
                  <c:v>92.077412259583241</c:v>
                </c:pt>
                <c:pt idx="12">
                  <c:v>91.353000586090417</c:v>
                </c:pt>
                <c:pt idx="13">
                  <c:v>90.464256178165243</c:v>
                </c:pt>
                <c:pt idx="14">
                  <c:v>89.465223168206094</c:v>
                </c:pt>
                <c:pt idx="15">
                  <c:v>88.374735693463464</c:v>
                </c:pt>
                <c:pt idx="16">
                  <c:v>87.193632241174598</c:v>
                </c:pt>
                <c:pt idx="17">
                  <c:v>85.935513258424322</c:v>
                </c:pt>
                <c:pt idx="18">
                  <c:v>84.611183398441966</c:v>
                </c:pt>
                <c:pt idx="19">
                  <c:v>83.235616928712815</c:v>
                </c:pt>
                <c:pt idx="20">
                  <c:v>81.81695629999075</c:v>
                </c:pt>
                <c:pt idx="21">
                  <c:v>80.377529266965482</c:v>
                </c:pt>
                <c:pt idx="22">
                  <c:v>78.958299969283217</c:v>
                </c:pt>
                <c:pt idx="23">
                  <c:v>77.603781999906616</c:v>
                </c:pt>
                <c:pt idx="24">
                  <c:v>76.339518371164132</c:v>
                </c:pt>
                <c:pt idx="25">
                  <c:v>75.171861121846547</c:v>
                </c:pt>
                <c:pt idx="26">
                  <c:v>74.086590143313174</c:v>
                </c:pt>
                <c:pt idx="27">
                  <c:v>73.061899855811475</c:v>
                </c:pt>
                <c:pt idx="28">
                  <c:v>72.069543338695397</c:v>
                </c:pt>
                <c:pt idx="29">
                  <c:v>71.09067004871487</c:v>
                </c:pt>
                <c:pt idx="30">
                  <c:v>70.123130772985434</c:v>
                </c:pt>
                <c:pt idx="31">
                  <c:v>69.171838026857358</c:v>
                </c:pt>
                <c:pt idx="32">
                  <c:v>68.235386085942551</c:v>
                </c:pt>
                <c:pt idx="33">
                  <c:v>67.313488132368292</c:v>
                </c:pt>
                <c:pt idx="34">
                  <c:v>66.406118414701638</c:v>
                </c:pt>
                <c:pt idx="35">
                  <c:v>65.513066134903028</c:v>
                </c:pt>
                <c:pt idx="36">
                  <c:v>64.634341728280702</c:v>
                </c:pt>
                <c:pt idx="37">
                  <c:v>63.771055612624764</c:v>
                </c:pt>
                <c:pt idx="38">
                  <c:v>62.924649569748382</c:v>
                </c:pt>
                <c:pt idx="39">
                  <c:v>62.096677767794148</c:v>
                </c:pt>
              </c:numCache>
            </c:numRef>
          </c:val>
        </c:ser>
        <c:marker val="1"/>
        <c:axId val="73933952"/>
        <c:axId val="73935488"/>
      </c:lineChart>
      <c:catAx>
        <c:axId val="73933952"/>
        <c:scaling>
          <c:orientation val="minMax"/>
        </c:scaling>
        <c:axPos val="b"/>
        <c:numFmt formatCode="0" sourceLinked="1"/>
        <c:tickLblPos val="nextTo"/>
        <c:crossAx val="73935488"/>
        <c:crosses val="autoZero"/>
        <c:auto val="1"/>
        <c:lblAlgn val="ctr"/>
        <c:lblOffset val="100"/>
        <c:tickLblSkip val="4"/>
      </c:catAx>
      <c:valAx>
        <c:axId val="73935488"/>
        <c:scaling>
          <c:orientation val="minMax"/>
        </c:scaling>
        <c:axPos val="l"/>
        <c:majorGridlines/>
        <c:title>
          <c:tx>
            <c:rich>
              <a:bodyPr rot="-5400000" vert="horz"/>
              <a:lstStyle/>
              <a:p>
                <a:pPr>
                  <a:defRPr/>
                </a:pPr>
                <a:r>
                  <a:rPr lang="en-US"/>
                  <a:t>Percent</a:t>
                </a:r>
              </a:p>
            </c:rich>
          </c:tx>
          <c:layout>
            <c:manualLayout>
              <c:xMode val="edge"/>
              <c:yMode val="edge"/>
              <c:x val="0.20085426967325132"/>
              <c:y val="0.32365658873052244"/>
            </c:manualLayout>
          </c:layout>
        </c:title>
        <c:numFmt formatCode="0.0" sourceLinked="1"/>
        <c:tickLblPos val="nextTo"/>
        <c:crossAx val="73933952"/>
        <c:crosses val="autoZero"/>
        <c:crossBetween val="between"/>
      </c:valAx>
    </c:plotArea>
    <c:legend>
      <c:legendPos val="l"/>
      <c:layout>
        <c:manualLayout>
          <c:xMode val="edge"/>
          <c:yMode val="edge"/>
          <c:x val="8.4521236562073304E-3"/>
          <c:y val="0.13290304739744302"/>
          <c:w val="0.21833740555078698"/>
          <c:h val="0.72112167117092263"/>
        </c:manualLayout>
      </c:layout>
    </c:legend>
    <c:plotVisOnly val="1"/>
  </c:chart>
  <c:spPr>
    <a:ln>
      <a:noFill/>
    </a:ln>
  </c:spPr>
  <c:printSettings>
    <c:headerFooter/>
    <c:pageMargins b="0.75000000000000477" l="0.70000000000000062" r="0.70000000000000062" t="0.75000000000000477"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400"/>
              <a:t>GDP Real Growth Rates</a:t>
            </a:r>
          </a:p>
        </c:rich>
      </c:tx>
      <c:layout>
        <c:manualLayout>
          <c:xMode val="edge"/>
          <c:yMode val="edge"/>
          <c:x val="0.4402503967730792"/>
          <c:y val="2.4464831804281339E-2"/>
        </c:manualLayout>
      </c:layout>
    </c:title>
    <c:plotArea>
      <c:layout>
        <c:manualLayout>
          <c:layoutTarget val="inner"/>
          <c:xMode val="edge"/>
          <c:yMode val="edge"/>
          <c:x val="0.2814371756693268"/>
          <c:y val="0.14913273455497031"/>
          <c:w val="0.65546503048944105"/>
          <c:h val="0.6889762174223637"/>
        </c:manualLayout>
      </c:layout>
      <c:lineChart>
        <c:grouping val="standard"/>
        <c:ser>
          <c:idx val="0"/>
          <c:order val="0"/>
          <c:tx>
            <c:v>Main Assumption</c:v>
          </c:tx>
          <c:spPr>
            <a:ln>
              <a:solidFill>
                <a:schemeClr val="tx1">
                  <a:lumMod val="75000"/>
                  <a:lumOff val="25000"/>
                </a:schemeClr>
              </a:solidFill>
            </a:ln>
          </c:spPr>
          <c:marker>
            <c:symbol val="none"/>
          </c:marker>
          <c:cat>
            <c:numRef>
              <c:f>Macroeconomics!$AA$2:$AZ$2</c:f>
              <c:numCache>
                <c:formatCode>0</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Macroeconomics!$AA$9:$AZ$9</c:f>
              <c:numCache>
                <c:formatCode>#,##0.000</c:formatCode>
                <c:ptCount val="26"/>
                <c:pt idx="0">
                  <c:v>5</c:v>
                </c:pt>
                <c:pt idx="1">
                  <c:v>6</c:v>
                </c:pt>
                <c:pt idx="2">
                  <c:v>5</c:v>
                </c:pt>
                <c:pt idx="3">
                  <c:v>7</c:v>
                </c:pt>
                <c:pt idx="4">
                  <c:v>0.4</c:v>
                </c:pt>
                <c:pt idx="5">
                  <c:v>4</c:v>
                </c:pt>
                <c:pt idx="6">
                  <c:v>3.707947067791495</c:v>
                </c:pt>
                <c:pt idx="7">
                  <c:v>3.8064671422117557</c:v>
                </c:pt>
                <c:pt idx="8">
                  <c:v>3.8595916574849953</c:v>
                </c:pt>
                <c:pt idx="9">
                  <c:v>3.9063179627835343</c:v>
                </c:pt>
                <c:pt idx="10">
                  <c:v>3.9430382481625115</c:v>
                </c:pt>
                <c:pt idx="11">
                  <c:v>4.1093711516511089</c:v>
                </c:pt>
                <c:pt idx="12">
                  <c:v>4.0501668128274604</c:v>
                </c:pt>
                <c:pt idx="13">
                  <c:v>3.9953629363460585</c:v>
                </c:pt>
                <c:pt idx="14">
                  <c:v>3.9467286806349033</c:v>
                </c:pt>
                <c:pt idx="15">
                  <c:v>3.9016162282065947</c:v>
                </c:pt>
                <c:pt idx="16">
                  <c:v>3.8549527355652646</c:v>
                </c:pt>
                <c:pt idx="17">
                  <c:v>3.8056248515806024</c:v>
                </c:pt>
                <c:pt idx="18">
                  <c:v>3.7565140525269269</c:v>
                </c:pt>
                <c:pt idx="19">
                  <c:v>3.7080083550306009</c:v>
                </c:pt>
                <c:pt idx="20">
                  <c:v>3.6595204639447543</c:v>
                </c:pt>
                <c:pt idx="21">
                  <c:v>3.6103575927498133</c:v>
                </c:pt>
                <c:pt idx="22">
                  <c:v>3.5597641002899971</c:v>
                </c:pt>
                <c:pt idx="23">
                  <c:v>3.5073856572975126</c:v>
                </c:pt>
                <c:pt idx="24">
                  <c:v>3.4528425354174663</c:v>
                </c:pt>
                <c:pt idx="25">
                  <c:v>3.3963817965069198</c:v>
                </c:pt>
              </c:numCache>
            </c:numRef>
          </c:val>
        </c:ser>
        <c:ser>
          <c:idx val="1"/>
          <c:order val="1"/>
          <c:tx>
            <c:strRef>
              <c:f>Macroeconomics!$A$19</c:f>
              <c:strCache>
                <c:ptCount val="1"/>
                <c:pt idx="0">
                  <c:v>Optimistic Scenario</c:v>
                </c:pt>
              </c:strCache>
            </c:strRef>
          </c:tx>
          <c:spPr>
            <a:ln>
              <a:solidFill>
                <a:srgbClr val="92D050"/>
              </a:solidFill>
              <a:prstDash val="sysDash"/>
            </a:ln>
          </c:spPr>
          <c:marker>
            <c:symbol val="none"/>
          </c:marker>
          <c:val>
            <c:numRef>
              <c:f>Macroeconomics!$AA$26:$AZ$26</c:f>
              <c:numCache>
                <c:formatCode>#,##0.000</c:formatCode>
                <c:ptCount val="26"/>
                <c:pt idx="0">
                  <c:v>5</c:v>
                </c:pt>
                <c:pt idx="1">
                  <c:v>6</c:v>
                </c:pt>
                <c:pt idx="2">
                  <c:v>5</c:v>
                </c:pt>
                <c:pt idx="3">
                  <c:v>7</c:v>
                </c:pt>
                <c:pt idx="4">
                  <c:v>0.4</c:v>
                </c:pt>
                <c:pt idx="5">
                  <c:v>4</c:v>
                </c:pt>
                <c:pt idx="6">
                  <c:v>4.2168318725404497</c:v>
                </c:pt>
                <c:pt idx="7">
                  <c:v>4.8242582562040059</c:v>
                </c:pt>
                <c:pt idx="8">
                  <c:v>5.3856435097147992</c:v>
                </c:pt>
                <c:pt idx="9">
                  <c:v>5.9400836761250631</c:v>
                </c:pt>
                <c:pt idx="10">
                  <c:v>6.483790437951864</c:v>
                </c:pt>
                <c:pt idx="11">
                  <c:v>6.6541891326266311</c:v>
                </c:pt>
                <c:pt idx="12">
                  <c:v>6.5935376208508867</c:v>
                </c:pt>
                <c:pt idx="13">
                  <c:v>6.5373941349879727</c:v>
                </c:pt>
                <c:pt idx="14">
                  <c:v>6.4875710782394513</c:v>
                </c:pt>
                <c:pt idx="15">
                  <c:v>6.4413559106680784</c:v>
                </c:pt>
                <c:pt idx="16">
                  <c:v>6.3935517897258043</c:v>
                </c:pt>
                <c:pt idx="17">
                  <c:v>6.3430181498640437</c:v>
                </c:pt>
                <c:pt idx="18">
                  <c:v>6.2927069012916448</c:v>
                </c:pt>
                <c:pt idx="19">
                  <c:v>6.2430155451960845</c:v>
                </c:pt>
                <c:pt idx="20">
                  <c:v>6.1933424307655027</c:v>
                </c:pt>
                <c:pt idx="21">
                  <c:v>6.1429778372161792</c:v>
                </c:pt>
                <c:pt idx="22">
                  <c:v>6.091147652728468</c:v>
                </c:pt>
                <c:pt idx="23">
                  <c:v>6.0374888869171084</c:v>
                </c:pt>
                <c:pt idx="24">
                  <c:v>5.981612529462188</c:v>
                </c:pt>
                <c:pt idx="25">
                  <c:v>5.9237716813260288</c:v>
                </c:pt>
              </c:numCache>
            </c:numRef>
          </c:val>
        </c:ser>
        <c:ser>
          <c:idx val="2"/>
          <c:order val="2"/>
          <c:tx>
            <c:strRef>
              <c:f>Macroeconomics!$A$35</c:f>
              <c:strCache>
                <c:ptCount val="1"/>
                <c:pt idx="0">
                  <c:v>Pesimistic Scenario</c:v>
                </c:pt>
              </c:strCache>
            </c:strRef>
          </c:tx>
          <c:spPr>
            <a:ln>
              <a:solidFill>
                <a:srgbClr val="C00000"/>
              </a:solidFill>
              <a:prstDash val="sysDash"/>
            </a:ln>
          </c:spPr>
          <c:marker>
            <c:symbol val="none"/>
          </c:marker>
          <c:val>
            <c:numRef>
              <c:f>Macroeconomics!$AA$42:$AZ$42</c:f>
              <c:numCache>
                <c:formatCode>#,##0.000</c:formatCode>
                <c:ptCount val="26"/>
                <c:pt idx="0">
                  <c:v>5</c:v>
                </c:pt>
                <c:pt idx="1">
                  <c:v>6</c:v>
                </c:pt>
                <c:pt idx="2">
                  <c:v>5</c:v>
                </c:pt>
                <c:pt idx="3">
                  <c:v>7</c:v>
                </c:pt>
                <c:pt idx="4">
                  <c:v>0.4</c:v>
                </c:pt>
                <c:pt idx="5">
                  <c:v>4</c:v>
                </c:pt>
                <c:pt idx="6">
                  <c:v>3.1990622630425181</c:v>
                </c:pt>
                <c:pt idx="7">
                  <c:v>2.7886760282194611</c:v>
                </c:pt>
                <c:pt idx="8">
                  <c:v>2.3335398052551692</c:v>
                </c:pt>
                <c:pt idx="9">
                  <c:v>1.8725522494420055</c:v>
                </c:pt>
                <c:pt idx="10">
                  <c:v>1.4022860583731811</c:v>
                </c:pt>
                <c:pt idx="11">
                  <c:v>1.5645531706756088</c:v>
                </c:pt>
                <c:pt idx="12">
                  <c:v>1.5067960048040341</c:v>
                </c:pt>
                <c:pt idx="13">
                  <c:v>1.4533317377041444</c:v>
                </c:pt>
                <c:pt idx="14">
                  <c:v>1.4058862830303553</c:v>
                </c:pt>
                <c:pt idx="15">
                  <c:v>1.3618765457451332</c:v>
                </c:pt>
                <c:pt idx="16">
                  <c:v>1.3163536814047472</c:v>
                </c:pt>
                <c:pt idx="17">
                  <c:v>1.2682315532972055</c:v>
                </c:pt>
                <c:pt idx="18">
                  <c:v>1.2203212037622091</c:v>
                </c:pt>
                <c:pt idx="19">
                  <c:v>1.1730011648651617</c:v>
                </c:pt>
                <c:pt idx="20">
                  <c:v>1.125698497124028</c:v>
                </c:pt>
                <c:pt idx="21">
                  <c:v>1.0777373482834696</c:v>
                </c:pt>
                <c:pt idx="22">
                  <c:v>1.0283805478515484</c:v>
                </c:pt>
                <c:pt idx="23">
                  <c:v>0.97728242767791684</c:v>
                </c:pt>
                <c:pt idx="24">
                  <c:v>0.92407254137276684</c:v>
                </c:pt>
                <c:pt idx="25">
                  <c:v>0.86899191168783307</c:v>
                </c:pt>
              </c:numCache>
            </c:numRef>
          </c:val>
        </c:ser>
        <c:marker val="1"/>
        <c:axId val="73982720"/>
        <c:axId val="73984256"/>
      </c:lineChart>
      <c:catAx>
        <c:axId val="73982720"/>
        <c:scaling>
          <c:orientation val="minMax"/>
        </c:scaling>
        <c:axPos val="b"/>
        <c:numFmt formatCode="0" sourceLinked="1"/>
        <c:tickLblPos val="nextTo"/>
        <c:crossAx val="73984256"/>
        <c:crosses val="autoZero"/>
        <c:auto val="1"/>
        <c:lblAlgn val="ctr"/>
        <c:lblOffset val="100"/>
        <c:tickLblSkip val="2"/>
      </c:catAx>
      <c:valAx>
        <c:axId val="73984256"/>
        <c:scaling>
          <c:orientation val="minMax"/>
        </c:scaling>
        <c:axPos val="l"/>
        <c:majorGridlines/>
        <c:title>
          <c:tx>
            <c:rich>
              <a:bodyPr rot="-5400000" vert="horz"/>
              <a:lstStyle/>
              <a:p>
                <a:pPr>
                  <a:defRPr/>
                </a:pPr>
                <a:r>
                  <a:rPr lang="en-US"/>
                  <a:t>Percent</a:t>
                </a:r>
              </a:p>
            </c:rich>
          </c:tx>
        </c:title>
        <c:numFmt formatCode="#,##0.000" sourceLinked="1"/>
        <c:tickLblPos val="nextTo"/>
        <c:crossAx val="73982720"/>
        <c:crosses val="autoZero"/>
        <c:crossBetween val="between"/>
      </c:valAx>
    </c:plotArea>
    <c:legend>
      <c:legendPos val="l"/>
      <c:layout>
        <c:manualLayout>
          <c:xMode val="edge"/>
          <c:yMode val="edge"/>
          <c:x val="1.1560695395551091E-2"/>
          <c:y val="0.23236742196216384"/>
          <c:w val="0.17100195272585875"/>
          <c:h val="0.44138120349635196"/>
        </c:manualLayout>
      </c:layout>
    </c:legend>
    <c:plotVisOnly val="1"/>
  </c:chart>
  <c:spPr>
    <a:ln>
      <a:noFill/>
    </a:ln>
  </c:spPr>
  <c:printSettings>
    <c:headerFooter/>
    <c:pageMargins b="0.750000000000003" l="0.70000000000000062" r="0.70000000000000062" t="0.75000000000000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400"/>
              <a:t>CPI</a:t>
            </a:r>
          </a:p>
        </c:rich>
      </c:tx>
      <c:layout>
        <c:manualLayout>
          <c:xMode val="edge"/>
          <c:yMode val="edge"/>
          <c:x val="0.4402503967730792"/>
          <c:y val="2.4464831804281339E-2"/>
        </c:manualLayout>
      </c:layout>
    </c:title>
    <c:plotArea>
      <c:layout>
        <c:manualLayout>
          <c:layoutTarget val="inner"/>
          <c:xMode val="edge"/>
          <c:yMode val="edge"/>
          <c:x val="9.2612548755564045E-2"/>
          <c:y val="0.13690031865282973"/>
          <c:w val="0.81373836363979979"/>
          <c:h val="0.71751852119402459"/>
        </c:manualLayout>
      </c:layout>
      <c:lineChart>
        <c:grouping val="standard"/>
        <c:ser>
          <c:idx val="0"/>
          <c:order val="0"/>
          <c:tx>
            <c:v>Main Assumption</c:v>
          </c:tx>
          <c:spPr>
            <a:ln>
              <a:solidFill>
                <a:schemeClr val="tx1">
                  <a:lumMod val="75000"/>
                  <a:lumOff val="25000"/>
                </a:schemeClr>
              </a:solidFill>
            </a:ln>
          </c:spPr>
          <c:marker>
            <c:symbol val="none"/>
          </c:marker>
          <c:cat>
            <c:numRef>
              <c:f>Macroeconomics!$AA$2:$AZ$2</c:f>
              <c:numCache>
                <c:formatCode>0</c:formatCode>
                <c:ptCount val="2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numCache>
            </c:numRef>
          </c:cat>
          <c:val>
            <c:numRef>
              <c:f>Macroeconomics!$AA$11:$AZ$11</c:f>
              <c:numCache>
                <c:formatCode>#,##0.00</c:formatCode>
                <c:ptCount val="26"/>
                <c:pt idx="0">
                  <c:v>8</c:v>
                </c:pt>
                <c:pt idx="1">
                  <c:v>8.5</c:v>
                </c:pt>
                <c:pt idx="2">
                  <c:v>9</c:v>
                </c:pt>
                <c:pt idx="3">
                  <c:v>9.1999999999999993</c:v>
                </c:pt>
                <c:pt idx="4">
                  <c:v>11</c:v>
                </c:pt>
                <c:pt idx="5">
                  <c:v>9.6</c:v>
                </c:pt>
                <c:pt idx="6" formatCode="#,##0.000">
                  <c:v>9.5719999999999992</c:v>
                </c:pt>
                <c:pt idx="7" formatCode="#,##0.000">
                  <c:v>9.5439999999999987</c:v>
                </c:pt>
                <c:pt idx="8" formatCode="#,##0.000">
                  <c:v>9.5159999999999982</c:v>
                </c:pt>
                <c:pt idx="9" formatCode="#,##0.000">
                  <c:v>9.4879999999999978</c:v>
                </c:pt>
                <c:pt idx="10" formatCode="#,##0.000">
                  <c:v>9.4600000000000009</c:v>
                </c:pt>
                <c:pt idx="11" formatCode="#,##0.000">
                  <c:v>9.4600000000000009</c:v>
                </c:pt>
                <c:pt idx="12" formatCode="#,##0.000">
                  <c:v>9.4600000000000009</c:v>
                </c:pt>
                <c:pt idx="13" formatCode="#,##0.000">
                  <c:v>9.4600000000000009</c:v>
                </c:pt>
                <c:pt idx="14" formatCode="#,##0.000">
                  <c:v>9.4600000000000009</c:v>
                </c:pt>
                <c:pt idx="15" formatCode="#,##0.000">
                  <c:v>9.4600000000000009</c:v>
                </c:pt>
                <c:pt idx="16" formatCode="#,##0.000">
                  <c:v>9.4600000000000009</c:v>
                </c:pt>
                <c:pt idx="17" formatCode="#,##0.000">
                  <c:v>9.4600000000000009</c:v>
                </c:pt>
                <c:pt idx="18" formatCode="#,##0.000">
                  <c:v>9.4600000000000009</c:v>
                </c:pt>
                <c:pt idx="19" formatCode="#,##0.000">
                  <c:v>9.4600000000000009</c:v>
                </c:pt>
                <c:pt idx="20" formatCode="#,##0.000">
                  <c:v>9.4600000000000009</c:v>
                </c:pt>
                <c:pt idx="21" formatCode="#,##0.000">
                  <c:v>9.4600000000000009</c:v>
                </c:pt>
                <c:pt idx="22" formatCode="#,##0.000">
                  <c:v>9.4600000000000009</c:v>
                </c:pt>
                <c:pt idx="23" formatCode="#,##0.000">
                  <c:v>9.4600000000000009</c:v>
                </c:pt>
                <c:pt idx="24" formatCode="#,##0.000">
                  <c:v>9.4600000000000009</c:v>
                </c:pt>
                <c:pt idx="25" formatCode="#,##0.000">
                  <c:v>9.4600000000000009</c:v>
                </c:pt>
              </c:numCache>
            </c:numRef>
          </c:val>
        </c:ser>
        <c:ser>
          <c:idx val="1"/>
          <c:order val="1"/>
          <c:tx>
            <c:strRef>
              <c:f>Macroeconomics!$A$19</c:f>
              <c:strCache>
                <c:ptCount val="1"/>
                <c:pt idx="0">
                  <c:v>Optimistic Scenario</c:v>
                </c:pt>
              </c:strCache>
            </c:strRef>
          </c:tx>
          <c:spPr>
            <a:ln>
              <a:solidFill>
                <a:srgbClr val="92D050"/>
              </a:solidFill>
              <a:prstDash val="sysDash"/>
            </a:ln>
          </c:spPr>
          <c:marker>
            <c:symbol val="none"/>
          </c:marker>
          <c:val>
            <c:numRef>
              <c:f>Macroeconomics!$AA$28:$AZ$28</c:f>
              <c:numCache>
                <c:formatCode>#,##0.00</c:formatCode>
                <c:ptCount val="26"/>
                <c:pt idx="0">
                  <c:v>8</c:v>
                </c:pt>
                <c:pt idx="1">
                  <c:v>8.5</c:v>
                </c:pt>
                <c:pt idx="2">
                  <c:v>9</c:v>
                </c:pt>
                <c:pt idx="3">
                  <c:v>9.1999999999999993</c:v>
                </c:pt>
                <c:pt idx="4">
                  <c:v>11</c:v>
                </c:pt>
                <c:pt idx="5">
                  <c:v>9.6</c:v>
                </c:pt>
                <c:pt idx="6" formatCode="#,##0.000">
                  <c:v>9.003422828456868</c:v>
                </c:pt>
                <c:pt idx="7" formatCode="#,##0.000">
                  <c:v>8.4068456569137364</c:v>
                </c:pt>
                <c:pt idx="8" formatCode="#,##0.000">
                  <c:v>7.8102684853706048</c:v>
                </c:pt>
                <c:pt idx="9" formatCode="#,##0.000">
                  <c:v>7.2136913138274732</c:v>
                </c:pt>
                <c:pt idx="10" formatCode="#,##0.000">
                  <c:v>6.6171141422843398</c:v>
                </c:pt>
                <c:pt idx="11" formatCode="#,##0.000">
                  <c:v>6.6171141422843398</c:v>
                </c:pt>
                <c:pt idx="12" formatCode="#,##0.000">
                  <c:v>6.6171141422843398</c:v>
                </c:pt>
                <c:pt idx="13" formatCode="#,##0.000">
                  <c:v>6.6171141422843398</c:v>
                </c:pt>
                <c:pt idx="14" formatCode="#,##0.000">
                  <c:v>6.6171141422843398</c:v>
                </c:pt>
                <c:pt idx="15" formatCode="#,##0.000">
                  <c:v>6.6171141422843398</c:v>
                </c:pt>
                <c:pt idx="16" formatCode="#,##0.000">
                  <c:v>6.6171141422843398</c:v>
                </c:pt>
                <c:pt idx="17" formatCode="#,##0.000">
                  <c:v>6.6171141422843398</c:v>
                </c:pt>
                <c:pt idx="18" formatCode="#,##0.000">
                  <c:v>6.6171141422843398</c:v>
                </c:pt>
                <c:pt idx="19" formatCode="#,##0.000">
                  <c:v>6.6171141422843398</c:v>
                </c:pt>
                <c:pt idx="20" formatCode="#,##0.000">
                  <c:v>6.6171141422843398</c:v>
                </c:pt>
                <c:pt idx="21" formatCode="#,##0.000">
                  <c:v>6.6171141422843398</c:v>
                </c:pt>
                <c:pt idx="22" formatCode="#,##0.000">
                  <c:v>6.6171141422843398</c:v>
                </c:pt>
                <c:pt idx="23" formatCode="#,##0.000">
                  <c:v>6.6171141422843398</c:v>
                </c:pt>
                <c:pt idx="24" formatCode="#,##0.000">
                  <c:v>6.6171141422843398</c:v>
                </c:pt>
                <c:pt idx="25" formatCode="#,##0.000">
                  <c:v>6.6171141422843398</c:v>
                </c:pt>
              </c:numCache>
            </c:numRef>
          </c:val>
        </c:ser>
        <c:ser>
          <c:idx val="2"/>
          <c:order val="2"/>
          <c:tx>
            <c:strRef>
              <c:f>Macroeconomics!$A$35</c:f>
              <c:strCache>
                <c:ptCount val="1"/>
                <c:pt idx="0">
                  <c:v>Pesimistic Scenario</c:v>
                </c:pt>
              </c:strCache>
            </c:strRef>
          </c:tx>
          <c:spPr>
            <a:ln>
              <a:solidFill>
                <a:srgbClr val="C00000"/>
              </a:solidFill>
              <a:prstDash val="sysDash"/>
            </a:ln>
          </c:spPr>
          <c:marker>
            <c:symbol val="none"/>
          </c:marker>
          <c:val>
            <c:numRef>
              <c:f>Macroeconomics!$AA$44:$AZ$44</c:f>
              <c:numCache>
                <c:formatCode>#,##0.00</c:formatCode>
                <c:ptCount val="26"/>
                <c:pt idx="0">
                  <c:v>8</c:v>
                </c:pt>
                <c:pt idx="1">
                  <c:v>8.5</c:v>
                </c:pt>
                <c:pt idx="2">
                  <c:v>9</c:v>
                </c:pt>
                <c:pt idx="3">
                  <c:v>9.1999999999999993</c:v>
                </c:pt>
                <c:pt idx="4">
                  <c:v>11</c:v>
                </c:pt>
                <c:pt idx="5">
                  <c:v>9.6</c:v>
                </c:pt>
                <c:pt idx="6" formatCode="#,##0.000">
                  <c:v>9.9510514476954217</c:v>
                </c:pt>
                <c:pt idx="7" formatCode="#,##0.000">
                  <c:v>10.302102895390844</c:v>
                </c:pt>
                <c:pt idx="8" formatCode="#,##0.000">
                  <c:v>10.653154343086266</c:v>
                </c:pt>
                <c:pt idx="9" formatCode="#,##0.000">
                  <c:v>11.004205790781688</c:v>
                </c:pt>
                <c:pt idx="10" formatCode="#,##0.000">
                  <c:v>11.355257238477108</c:v>
                </c:pt>
                <c:pt idx="11" formatCode="#,##0.000">
                  <c:v>11.355257238477108</c:v>
                </c:pt>
                <c:pt idx="12" formatCode="#,##0.000">
                  <c:v>11.355257238477108</c:v>
                </c:pt>
                <c:pt idx="13" formatCode="#,##0.000">
                  <c:v>11.355257238477108</c:v>
                </c:pt>
                <c:pt idx="14" formatCode="#,##0.000">
                  <c:v>11.355257238477108</c:v>
                </c:pt>
                <c:pt idx="15" formatCode="#,##0.000">
                  <c:v>11.355257238477108</c:v>
                </c:pt>
                <c:pt idx="16" formatCode="#,##0.000">
                  <c:v>11.355257238477108</c:v>
                </c:pt>
                <c:pt idx="17" formatCode="#,##0.000">
                  <c:v>11.355257238477108</c:v>
                </c:pt>
                <c:pt idx="18" formatCode="#,##0.000">
                  <c:v>11.355257238477108</c:v>
                </c:pt>
                <c:pt idx="19" formatCode="#,##0.000">
                  <c:v>11.355257238477108</c:v>
                </c:pt>
                <c:pt idx="20" formatCode="#,##0.000">
                  <c:v>11.355257238477108</c:v>
                </c:pt>
                <c:pt idx="21" formatCode="#,##0.000">
                  <c:v>11.355257238477108</c:v>
                </c:pt>
                <c:pt idx="22" formatCode="#,##0.000">
                  <c:v>11.355257238477108</c:v>
                </c:pt>
                <c:pt idx="23" formatCode="#,##0.000">
                  <c:v>11.355257238477108</c:v>
                </c:pt>
                <c:pt idx="24" formatCode="#,##0.000">
                  <c:v>11.355257238477108</c:v>
                </c:pt>
                <c:pt idx="25" formatCode="#,##0.000">
                  <c:v>11.355257238477108</c:v>
                </c:pt>
              </c:numCache>
            </c:numRef>
          </c:val>
        </c:ser>
        <c:marker val="1"/>
        <c:axId val="73895936"/>
        <c:axId val="73897472"/>
      </c:lineChart>
      <c:catAx>
        <c:axId val="73895936"/>
        <c:scaling>
          <c:orientation val="minMax"/>
        </c:scaling>
        <c:axPos val="b"/>
        <c:numFmt formatCode="0" sourceLinked="1"/>
        <c:tickLblPos val="nextTo"/>
        <c:crossAx val="73897472"/>
        <c:crosses val="autoZero"/>
        <c:auto val="1"/>
        <c:lblAlgn val="ctr"/>
        <c:lblOffset val="100"/>
        <c:tickLblSkip val="2"/>
      </c:catAx>
      <c:valAx>
        <c:axId val="73897472"/>
        <c:scaling>
          <c:orientation val="minMax"/>
        </c:scaling>
        <c:axPos val="l"/>
        <c:majorGridlines/>
        <c:title>
          <c:tx>
            <c:rich>
              <a:bodyPr rot="-5400000" vert="horz"/>
              <a:lstStyle/>
              <a:p>
                <a:pPr>
                  <a:defRPr/>
                </a:pPr>
                <a:r>
                  <a:rPr lang="en-US"/>
                  <a:t>Percent</a:t>
                </a:r>
              </a:p>
            </c:rich>
          </c:tx>
        </c:title>
        <c:numFmt formatCode="#,##0.00" sourceLinked="1"/>
        <c:tickLblPos val="nextTo"/>
        <c:crossAx val="73895936"/>
        <c:crosses val="autoZero"/>
        <c:crossBetween val="between"/>
      </c:valAx>
    </c:plotArea>
    <c:plotVisOnly val="1"/>
  </c:chart>
  <c:spPr>
    <a:ln>
      <a:noFill/>
    </a:ln>
  </c:spPr>
  <c:printSettings>
    <c:headerFooter/>
    <c:pageMargins b="0.75000000000000344" l="0.70000000000000062" r="0.70000000000000062" t="0.750000000000003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461725617631147"/>
          <c:y val="8.2026130148126528E-2"/>
          <c:w val="0.71605837796376592"/>
          <c:h val="0.77199298489553603"/>
        </c:manualLayout>
      </c:layout>
      <c:barChart>
        <c:barDir val="bar"/>
        <c:grouping val="stacked"/>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GraphsInputs!$E$204:$E$223</c:f>
              <c:numCache>
                <c:formatCode>0.0%</c:formatCode>
                <c:ptCount val="20"/>
                <c:pt idx="0">
                  <c:v>9.3402867491164401E-2</c:v>
                </c:pt>
                <c:pt idx="1">
                  <c:v>7.5436042037633114E-2</c:v>
                </c:pt>
                <c:pt idx="2">
                  <c:v>6.2177439890605875E-2</c:v>
                </c:pt>
                <c:pt idx="3">
                  <c:v>5.2393136004820498E-2</c:v>
                </c:pt>
                <c:pt idx="4">
                  <c:v>4.3944078232456871E-2</c:v>
                </c:pt>
                <c:pt idx="5">
                  <c:v>3.631888083709623E-2</c:v>
                </c:pt>
                <c:pt idx="6">
                  <c:v>2.5846666361965021E-2</c:v>
                </c:pt>
                <c:pt idx="7">
                  <c:v>2.1220409351106761E-2</c:v>
                </c:pt>
                <c:pt idx="8">
                  <c:v>1.9494220151909308E-2</c:v>
                </c:pt>
                <c:pt idx="9">
                  <c:v>1.7927299743397688E-2</c:v>
                </c:pt>
                <c:pt idx="10">
                  <c:v>1.5567183446865781E-2</c:v>
                </c:pt>
                <c:pt idx="11">
                  <c:v>1.320671736528845E-2</c:v>
                </c:pt>
                <c:pt idx="12">
                  <c:v>1.0097711286490738E-2</c:v>
                </c:pt>
                <c:pt idx="13">
                  <c:v>7.7942601673185096E-3</c:v>
                </c:pt>
                <c:pt idx="14">
                  <c:v>5.9310718253276079E-3</c:v>
                </c:pt>
                <c:pt idx="15">
                  <c:v>2.9617465746716448E-3</c:v>
                </c:pt>
                <c:pt idx="16">
                  <c:v>0</c:v>
                </c:pt>
                <c:pt idx="17">
                  <c:v>0</c:v>
                </c:pt>
                <c:pt idx="18">
                  <c:v>0</c:v>
                </c:pt>
                <c:pt idx="19">
                  <c:v>0</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GraphsInputs!$F$204:$F$223</c:f>
              <c:numCache>
                <c:formatCode>0.0%</c:formatCode>
                <c:ptCount val="20"/>
                <c:pt idx="0">
                  <c:v>-9.3153820538818197E-2</c:v>
                </c:pt>
                <c:pt idx="1">
                  <c:v>-7.5220457854633049E-2</c:v>
                </c:pt>
                <c:pt idx="2">
                  <c:v>-6.1728082702243371E-2</c:v>
                </c:pt>
                <c:pt idx="3">
                  <c:v>-5.185703212519132E-2</c:v>
                </c:pt>
                <c:pt idx="4">
                  <c:v>-4.3565261028256093E-2</c:v>
                </c:pt>
                <c:pt idx="5">
                  <c:v>-3.6063421158917135E-2</c:v>
                </c:pt>
                <c:pt idx="6">
                  <c:v>-2.6455991911104228E-2</c:v>
                </c:pt>
                <c:pt idx="7">
                  <c:v>-2.2469841533383012E-2</c:v>
                </c:pt>
                <c:pt idx="8">
                  <c:v>-1.9949990066104706E-2</c:v>
                </c:pt>
                <c:pt idx="9">
                  <c:v>-1.753600687257657E-2</c:v>
                </c:pt>
                <c:pt idx="10">
                  <c:v>-1.3980908265840362E-2</c:v>
                </c:pt>
                <c:pt idx="11">
                  <c:v>-1.0848000208938266E-2</c:v>
                </c:pt>
                <c:pt idx="12">
                  <c:v>-7.6681043609333928E-3</c:v>
                </c:pt>
                <c:pt idx="13">
                  <c:v>-6.5275719228010398E-3</c:v>
                </c:pt>
                <c:pt idx="14">
                  <c:v>-5.8890976198759971E-3</c:v>
                </c:pt>
                <c:pt idx="15">
                  <c:v>-3.3666810622645358E-3</c:v>
                </c:pt>
                <c:pt idx="16">
                  <c:v>0</c:v>
                </c:pt>
                <c:pt idx="17">
                  <c:v>0</c:v>
                </c:pt>
                <c:pt idx="18">
                  <c:v>0</c:v>
                </c:pt>
                <c:pt idx="19">
                  <c:v>0</c:v>
                </c:pt>
              </c:numCache>
            </c:numRef>
          </c:val>
        </c:ser>
        <c:gapWidth val="0"/>
        <c:overlap val="100"/>
        <c:axId val="73996160"/>
        <c:axId val="73997696"/>
      </c:barChart>
      <c:catAx>
        <c:axId val="73996160"/>
        <c:scaling>
          <c:orientation val="minMax"/>
        </c:scaling>
        <c:axPos val="l"/>
        <c:tickLblPos val="nextTo"/>
        <c:crossAx val="73997696"/>
        <c:crossesAt val="-0.1"/>
        <c:auto val="1"/>
        <c:lblAlgn val="ctr"/>
        <c:lblOffset val="100"/>
      </c:catAx>
      <c:valAx>
        <c:axId val="73997696"/>
        <c:scaling>
          <c:orientation val="minMax"/>
          <c:max val="0.1"/>
          <c:min val="-0.1"/>
        </c:scaling>
        <c:axPos val="b"/>
        <c:numFmt formatCode="0.0%" sourceLinked="1"/>
        <c:tickLblPos val="nextTo"/>
        <c:crossAx val="73996160"/>
        <c:crosses val="autoZero"/>
        <c:crossBetween val="between"/>
        <c:majorUnit val="0.05"/>
      </c:valAx>
      <c:spPr>
        <a:noFill/>
        <a:ln>
          <a:solidFill>
            <a:sysClr val="windowText" lastClr="000000"/>
          </a:solidFill>
        </a:ln>
      </c:spPr>
    </c:plotArea>
    <c:legend>
      <c:legendPos val="r"/>
      <c:layout>
        <c:manualLayout>
          <c:xMode val="edge"/>
          <c:yMode val="edge"/>
          <c:x val="0.18687154880710818"/>
          <c:y val="0.1423183324784211"/>
          <c:w val="0.18952470120986531"/>
          <c:h val="0.18984678122355955"/>
        </c:manualLayout>
      </c:layout>
    </c:legend>
    <c:plotVisOnly val="1"/>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461725617631158"/>
          <c:y val="8.2026130148126528E-2"/>
          <c:w val="0.71605837796376592"/>
          <c:h val="0.77199298489553603"/>
        </c:manualLayout>
      </c:layout>
      <c:barChart>
        <c:barDir val="bar"/>
        <c:grouping val="stacked"/>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GraphsInputs!$K$204:$K$223</c:f>
              <c:numCache>
                <c:formatCode>0.0%</c:formatCode>
                <c:ptCount val="20"/>
                <c:pt idx="0">
                  <c:v>8.5833125401515387E-2</c:v>
                </c:pt>
                <c:pt idx="1">
                  <c:v>7.6372065171973036E-2</c:v>
                </c:pt>
                <c:pt idx="2">
                  <c:v>6.4714711216319526E-2</c:v>
                </c:pt>
                <c:pt idx="3">
                  <c:v>5.3554032900475897E-2</c:v>
                </c:pt>
                <c:pt idx="4">
                  <c:v>4.4754591016503809E-2</c:v>
                </c:pt>
                <c:pt idx="5">
                  <c:v>3.7273356456788441E-2</c:v>
                </c:pt>
                <c:pt idx="6">
                  <c:v>3.0754167933844726E-2</c:v>
                </c:pt>
                <c:pt idx="7">
                  <c:v>2.1809182330664034E-2</c:v>
                </c:pt>
                <c:pt idx="8">
                  <c:v>1.7789486508825971E-2</c:v>
                </c:pt>
                <c:pt idx="9">
                  <c:v>1.6190661040481578E-2</c:v>
                </c:pt>
                <c:pt idx="10">
                  <c:v>1.4674050324666158E-2</c:v>
                </c:pt>
                <c:pt idx="11">
                  <c:v>1.246605562253965E-2</c:v>
                </c:pt>
                <c:pt idx="12">
                  <c:v>1.0212899258599471E-2</c:v>
                </c:pt>
                <c:pt idx="13">
                  <c:v>7.3594007129589431E-3</c:v>
                </c:pt>
                <c:pt idx="14">
                  <c:v>5.1533561735016614E-3</c:v>
                </c:pt>
                <c:pt idx="15">
                  <c:v>3.3619778016062557E-3</c:v>
                </c:pt>
                <c:pt idx="16">
                  <c:v>0</c:v>
                </c:pt>
                <c:pt idx="17">
                  <c:v>0</c:v>
                </c:pt>
                <c:pt idx="18">
                  <c:v>0</c:v>
                </c:pt>
                <c:pt idx="19">
                  <c:v>0</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GraphsInputs!$L$204:$L$223</c:f>
              <c:numCache>
                <c:formatCode>0.0%</c:formatCode>
                <c:ptCount val="20"/>
                <c:pt idx="0">
                  <c:v>-8.5512067042076395E-2</c:v>
                </c:pt>
                <c:pt idx="1">
                  <c:v>-7.6066608113887837E-2</c:v>
                </c:pt>
                <c:pt idx="2">
                  <c:v>-6.4470325041823276E-2</c:v>
                </c:pt>
                <c:pt idx="3">
                  <c:v>-5.3149117546260165E-2</c:v>
                </c:pt>
                <c:pt idx="4">
                  <c:v>-4.4483621045621792E-2</c:v>
                </c:pt>
                <c:pt idx="5">
                  <c:v>-3.7185393856392274E-2</c:v>
                </c:pt>
                <c:pt idx="6">
                  <c:v>-3.0644856184227555E-2</c:v>
                </c:pt>
                <c:pt idx="7">
                  <c:v>-2.2374421584318304E-2</c:v>
                </c:pt>
                <c:pt idx="8">
                  <c:v>-1.8910111562647894E-2</c:v>
                </c:pt>
                <c:pt idx="9">
                  <c:v>-1.6713817836536745E-2</c:v>
                </c:pt>
                <c:pt idx="10">
                  <c:v>-1.4564122734206065E-2</c:v>
                </c:pt>
                <c:pt idx="11">
                  <c:v>-1.1405782971323266E-2</c:v>
                </c:pt>
                <c:pt idx="12">
                  <c:v>-8.5750705368705417E-3</c:v>
                </c:pt>
                <c:pt idx="13">
                  <c:v>-5.7321439257000334E-3</c:v>
                </c:pt>
                <c:pt idx="14">
                  <c:v>-4.4501685710347256E-3</c:v>
                </c:pt>
                <c:pt idx="15">
                  <c:v>-3.4892515758084166E-3</c:v>
                </c:pt>
                <c:pt idx="16">
                  <c:v>0</c:v>
                </c:pt>
                <c:pt idx="17">
                  <c:v>0</c:v>
                </c:pt>
                <c:pt idx="18">
                  <c:v>0</c:v>
                </c:pt>
                <c:pt idx="19">
                  <c:v>0</c:v>
                </c:pt>
              </c:numCache>
            </c:numRef>
          </c:val>
        </c:ser>
        <c:gapWidth val="0"/>
        <c:overlap val="100"/>
        <c:axId val="74018176"/>
        <c:axId val="74019968"/>
      </c:barChart>
      <c:catAx>
        <c:axId val="74018176"/>
        <c:scaling>
          <c:orientation val="minMax"/>
        </c:scaling>
        <c:axPos val="l"/>
        <c:tickLblPos val="nextTo"/>
        <c:crossAx val="74019968"/>
        <c:crossesAt val="-0.1"/>
        <c:auto val="1"/>
        <c:lblAlgn val="ctr"/>
        <c:lblOffset val="100"/>
      </c:catAx>
      <c:valAx>
        <c:axId val="74019968"/>
        <c:scaling>
          <c:orientation val="minMax"/>
          <c:max val="0.1"/>
          <c:min val="-0.1"/>
        </c:scaling>
        <c:axPos val="b"/>
        <c:numFmt formatCode="0.0%" sourceLinked="1"/>
        <c:tickLblPos val="nextTo"/>
        <c:crossAx val="74018176"/>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127"/>
          <c:w val="0.18952470120986531"/>
          <c:h val="0.18984678122355955"/>
        </c:manualLayout>
      </c:layout>
    </c:legend>
    <c:plotVisOnly val="1"/>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461725617631169"/>
          <c:y val="8.2026130148126528E-2"/>
          <c:w val="0.71605837796376592"/>
          <c:h val="0.77199298489553603"/>
        </c:manualLayout>
      </c:layout>
      <c:barChart>
        <c:barDir val="bar"/>
        <c:grouping val="stacked"/>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GraphsInputs!$Q$204:$Q$223</c:f>
              <c:numCache>
                <c:formatCode>0.0%</c:formatCode>
                <c:ptCount val="20"/>
                <c:pt idx="0">
                  <c:v>9.065928217079626E-2</c:v>
                </c:pt>
                <c:pt idx="1">
                  <c:v>6.8965033937763445E-2</c:v>
                </c:pt>
                <c:pt idx="2">
                  <c:v>6.4341858609270233E-2</c:v>
                </c:pt>
                <c:pt idx="3">
                  <c:v>5.473712914446463E-2</c:v>
                </c:pt>
                <c:pt idx="4">
                  <c:v>4.4929702754939509E-2</c:v>
                </c:pt>
                <c:pt idx="5">
                  <c:v>3.728851658495512E-2</c:v>
                </c:pt>
                <c:pt idx="6">
                  <c:v>3.1004468380521649E-2</c:v>
                </c:pt>
                <c:pt idx="7">
                  <c:v>2.5498563468709452E-2</c:v>
                </c:pt>
                <c:pt idx="8">
                  <c:v>1.7960544267411623E-2</c:v>
                </c:pt>
                <c:pt idx="9">
                  <c:v>1.4511857903157533E-2</c:v>
                </c:pt>
                <c:pt idx="10">
                  <c:v>1.3016956994897893E-2</c:v>
                </c:pt>
                <c:pt idx="11">
                  <c:v>1.1543079793928638E-2</c:v>
                </c:pt>
                <c:pt idx="12">
                  <c:v>9.4709583652532944E-3</c:v>
                </c:pt>
                <c:pt idx="13">
                  <c:v>7.3142985692879296E-3</c:v>
                </c:pt>
                <c:pt idx="14">
                  <c:v>4.7830264700006774E-3</c:v>
                </c:pt>
                <c:pt idx="15">
                  <c:v>2.8727964582238538E-3</c:v>
                </c:pt>
                <c:pt idx="16">
                  <c:v>1.3892501260535362E-3</c:v>
                </c:pt>
                <c:pt idx="17">
                  <c:v>3.57846562065E-4</c:v>
                </c:pt>
                <c:pt idx="18">
                  <c:v>5.349069829578459E-5</c:v>
                </c:pt>
                <c:pt idx="19">
                  <c:v>4.7015041619843818E-6</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GraphsInputs!$R$204:$R$223</c:f>
              <c:numCache>
                <c:formatCode>0.0%</c:formatCode>
                <c:ptCount val="20"/>
                <c:pt idx="0">
                  <c:v>-9.0364595438228099E-2</c:v>
                </c:pt>
                <c:pt idx="1">
                  <c:v>-6.8648170298770836E-2</c:v>
                </c:pt>
                <c:pt idx="2">
                  <c:v>-6.4036881792121136E-2</c:v>
                </c:pt>
                <c:pt idx="3">
                  <c:v>-5.451970675387928E-2</c:v>
                </c:pt>
                <c:pt idx="4">
                  <c:v>-4.4783690003040902E-2</c:v>
                </c:pt>
                <c:pt idx="5">
                  <c:v>-3.7300846944927114E-2</c:v>
                </c:pt>
                <c:pt idx="6">
                  <c:v>-3.1044386812085673E-2</c:v>
                </c:pt>
                <c:pt idx="7">
                  <c:v>-2.5468935121726377E-2</c:v>
                </c:pt>
                <c:pt idx="8">
                  <c:v>-1.8498999555397379E-2</c:v>
                </c:pt>
                <c:pt idx="9">
                  <c:v>-1.5562511021922494E-2</c:v>
                </c:pt>
                <c:pt idx="10">
                  <c:v>-1.3635781391765876E-2</c:v>
                </c:pt>
                <c:pt idx="11">
                  <c:v>-1.1673213880827338E-2</c:v>
                </c:pt>
                <c:pt idx="12">
                  <c:v>-8.8595854089439305E-3</c:v>
                </c:pt>
                <c:pt idx="13">
                  <c:v>-6.3009913609417493E-3</c:v>
                </c:pt>
                <c:pt idx="14">
                  <c:v>-3.8428143452294986E-3</c:v>
                </c:pt>
                <c:pt idx="15">
                  <c:v>-2.5941658059070055E-3</c:v>
                </c:pt>
                <c:pt idx="16">
                  <c:v>-1.5579720301307869E-3</c:v>
                </c:pt>
                <c:pt idx="17">
                  <c:v>-4.9427889038824492E-4</c:v>
                </c:pt>
                <c:pt idx="18">
                  <c:v>-9.7489680641902582E-5</c:v>
                </c:pt>
                <c:pt idx="19">
                  <c:v>-1.162069896641423E-5</c:v>
                </c:pt>
              </c:numCache>
            </c:numRef>
          </c:val>
        </c:ser>
        <c:gapWidth val="0"/>
        <c:overlap val="100"/>
        <c:axId val="74052736"/>
        <c:axId val="74054272"/>
      </c:barChart>
      <c:catAx>
        <c:axId val="74052736"/>
        <c:scaling>
          <c:orientation val="minMax"/>
        </c:scaling>
        <c:axPos val="l"/>
        <c:tickLblPos val="nextTo"/>
        <c:crossAx val="74054272"/>
        <c:crossesAt val="-0.1"/>
        <c:auto val="1"/>
        <c:lblAlgn val="ctr"/>
        <c:lblOffset val="100"/>
      </c:catAx>
      <c:valAx>
        <c:axId val="74054272"/>
        <c:scaling>
          <c:orientation val="minMax"/>
          <c:max val="0.1"/>
          <c:min val="-0.1"/>
        </c:scaling>
        <c:axPos val="b"/>
        <c:numFmt formatCode="0.0%" sourceLinked="1"/>
        <c:tickLblPos val="nextTo"/>
        <c:crossAx val="74052736"/>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143"/>
          <c:w val="0.18952470120986531"/>
          <c:h val="0.18984678122355955"/>
        </c:manualLayout>
      </c:layout>
    </c:legend>
    <c:plotVisOnly val="1"/>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461725617631181"/>
          <c:y val="8.2026130148126528E-2"/>
          <c:w val="0.71605837796376592"/>
          <c:h val="0.77199298489553603"/>
        </c:manualLayout>
      </c:layout>
      <c:barChart>
        <c:barDir val="bar"/>
        <c:grouping val="stacked"/>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GraphsInputs!$W$204:$W$223</c:f>
              <c:numCache>
                <c:formatCode>0.0%</c:formatCode>
                <c:ptCount val="20"/>
                <c:pt idx="0">
                  <c:v>9.1622390246861668E-2</c:v>
                </c:pt>
                <c:pt idx="1">
                  <c:v>7.3338837845722635E-2</c:v>
                </c:pt>
                <c:pt idx="2">
                  <c:v>5.7987604329918334E-2</c:v>
                </c:pt>
                <c:pt idx="3">
                  <c:v>5.4251024055745452E-2</c:v>
                </c:pt>
                <c:pt idx="4">
                  <c:v>4.5804945769324444E-2</c:v>
                </c:pt>
                <c:pt idx="5">
                  <c:v>3.737159482602255E-2</c:v>
                </c:pt>
                <c:pt idx="6">
                  <c:v>3.097073198837071E-2</c:v>
                </c:pt>
                <c:pt idx="7">
                  <c:v>2.5676081039185273E-2</c:v>
                </c:pt>
                <c:pt idx="8">
                  <c:v>2.0992113924810818E-2</c:v>
                </c:pt>
                <c:pt idx="9">
                  <c:v>1.4655116437660863E-2</c:v>
                </c:pt>
                <c:pt idx="10">
                  <c:v>1.1676003608163666E-2</c:v>
                </c:pt>
                <c:pt idx="11">
                  <c:v>1.0258848247086658E-2</c:v>
                </c:pt>
                <c:pt idx="12">
                  <c:v>8.8040443381004214E-3</c:v>
                </c:pt>
                <c:pt idx="13">
                  <c:v>6.8284101124914216E-3</c:v>
                </c:pt>
                <c:pt idx="14">
                  <c:v>4.8107070641174579E-3</c:v>
                </c:pt>
                <c:pt idx="15">
                  <c:v>2.7188500944567008E-3</c:v>
                </c:pt>
                <c:pt idx="16">
                  <c:v>1.246746144224728E-3</c:v>
                </c:pt>
                <c:pt idx="17">
                  <c:v>4.257181955889314E-4</c:v>
                </c:pt>
                <c:pt idx="18">
                  <c:v>6.8133202086735536E-5</c:v>
                </c:pt>
                <c:pt idx="19">
                  <c:v>5.5634493873956309E-6</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GraphsInputs!$X$204:$X$223</c:f>
              <c:numCache>
                <c:formatCode>0.0%</c:formatCode>
                <c:ptCount val="20"/>
                <c:pt idx="0">
                  <c:v>-9.1305959536499115E-2</c:v>
                </c:pt>
                <c:pt idx="1">
                  <c:v>-7.3186414574835074E-2</c:v>
                </c:pt>
                <c:pt idx="2">
                  <c:v>-5.7730237637024708E-2</c:v>
                </c:pt>
                <c:pt idx="3">
                  <c:v>-5.4023456112310325E-2</c:v>
                </c:pt>
                <c:pt idx="4">
                  <c:v>-4.5838097830742497E-2</c:v>
                </c:pt>
                <c:pt idx="5">
                  <c:v>-3.7491094670398385E-2</c:v>
                </c:pt>
                <c:pt idx="6">
                  <c:v>-3.1109818223055599E-2</c:v>
                </c:pt>
                <c:pt idx="7">
                  <c:v>-2.5792303783237033E-2</c:v>
                </c:pt>
                <c:pt idx="8">
                  <c:v>-2.1057808354563352E-2</c:v>
                </c:pt>
                <c:pt idx="9">
                  <c:v>-1.5219158751580248E-2</c:v>
                </c:pt>
                <c:pt idx="10">
                  <c:v>-1.2693276518067186E-2</c:v>
                </c:pt>
                <c:pt idx="11">
                  <c:v>-1.093896088178691E-2</c:v>
                </c:pt>
                <c:pt idx="12">
                  <c:v>-9.0976115578298451E-3</c:v>
                </c:pt>
                <c:pt idx="13">
                  <c:v>-6.5546579179773792E-3</c:v>
                </c:pt>
                <c:pt idx="14">
                  <c:v>-4.2755489600312642E-3</c:v>
                </c:pt>
                <c:pt idx="15">
                  <c:v>-2.2820050000929779E-3</c:v>
                </c:pt>
                <c:pt idx="16">
                  <c:v>-1.2221297859763883E-3</c:v>
                </c:pt>
                <c:pt idx="17">
                  <c:v>-5.3973080221281992E-4</c:v>
                </c:pt>
                <c:pt idx="18">
                  <c:v>-1.1454608807199499E-4</c:v>
                </c:pt>
                <c:pt idx="19">
                  <c:v>-1.3718094379879639E-5</c:v>
                </c:pt>
              </c:numCache>
            </c:numRef>
          </c:val>
        </c:ser>
        <c:gapWidth val="0"/>
        <c:overlap val="100"/>
        <c:axId val="74082944"/>
        <c:axId val="74113408"/>
      </c:barChart>
      <c:catAx>
        <c:axId val="74082944"/>
        <c:scaling>
          <c:orientation val="minMax"/>
        </c:scaling>
        <c:axPos val="l"/>
        <c:tickLblPos val="nextTo"/>
        <c:crossAx val="74113408"/>
        <c:crossesAt val="-0.1"/>
        <c:auto val="1"/>
        <c:lblAlgn val="ctr"/>
        <c:lblOffset val="100"/>
      </c:catAx>
      <c:valAx>
        <c:axId val="74113408"/>
        <c:scaling>
          <c:orientation val="minMax"/>
          <c:max val="0.1"/>
          <c:min val="-0.1"/>
        </c:scaling>
        <c:axPos val="b"/>
        <c:numFmt formatCode="0.0%" sourceLinked="1"/>
        <c:tickLblPos val="nextTo"/>
        <c:crossAx val="74082944"/>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154"/>
          <c:w val="0.18952470120986531"/>
          <c:h val="0.18984678122355955"/>
        </c:manualLayout>
      </c:layout>
    </c:legend>
    <c:plotVisOnly val="1"/>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461725617631192"/>
          <c:y val="8.2026130148126528E-2"/>
          <c:w val="0.71605837796376592"/>
          <c:h val="0.77199298489553603"/>
        </c:manualLayout>
      </c:layout>
      <c:barChart>
        <c:barDir val="bar"/>
        <c:grouping val="stacked"/>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GraphsInputs!$AC$204:$AC$223</c:f>
              <c:numCache>
                <c:formatCode>0.0%</c:formatCode>
                <c:ptCount val="20"/>
                <c:pt idx="0">
                  <c:v>8.9343346858400521E-2</c:v>
                </c:pt>
                <c:pt idx="1">
                  <c:v>7.4806976473191428E-2</c:v>
                </c:pt>
                <c:pt idx="2">
                  <c:v>6.1841045763956805E-2</c:v>
                </c:pt>
                <c:pt idx="3">
                  <c:v>4.8990857159316906E-2</c:v>
                </c:pt>
                <c:pt idx="4">
                  <c:v>4.5511654732398751E-2</c:v>
                </c:pt>
                <c:pt idx="5">
                  <c:v>3.8222782602547627E-2</c:v>
                </c:pt>
                <c:pt idx="6">
                  <c:v>3.1144249489700387E-2</c:v>
                </c:pt>
                <c:pt idx="7">
                  <c:v>2.5741030968868778E-2</c:v>
                </c:pt>
                <c:pt idx="8">
                  <c:v>2.1225779589848733E-2</c:v>
                </c:pt>
                <c:pt idx="9">
                  <c:v>1.7212579229005702E-2</c:v>
                </c:pt>
                <c:pt idx="10">
                  <c:v>1.1854269692196705E-2</c:v>
                </c:pt>
                <c:pt idx="11">
                  <c:v>9.2593683675780691E-3</c:v>
                </c:pt>
                <c:pt idx="12">
                  <c:v>7.8862401753414316E-3</c:v>
                </c:pt>
                <c:pt idx="13">
                  <c:v>6.4124268265059884E-3</c:v>
                </c:pt>
                <c:pt idx="14">
                  <c:v>4.5563633935480317E-3</c:v>
                </c:pt>
                <c:pt idx="15">
                  <c:v>2.7915581584436089E-3</c:v>
                </c:pt>
                <c:pt idx="16">
                  <c:v>1.2596118973456562E-3</c:v>
                </c:pt>
                <c:pt idx="17">
                  <c:v>4.1170933020148813E-4</c:v>
                </c:pt>
                <c:pt idx="18">
                  <c:v>8.8115878271776587E-5</c:v>
                </c:pt>
                <c:pt idx="19">
                  <c:v>7.7248689718199386E-6</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GraphsInputs!$AD$204:$AD$223</c:f>
              <c:numCache>
                <c:formatCode>0.0%</c:formatCode>
                <c:ptCount val="20"/>
                <c:pt idx="0">
                  <c:v>-8.9011570282559974E-2</c:v>
                </c:pt>
                <c:pt idx="1">
                  <c:v>-7.472370500427486E-2</c:v>
                </c:pt>
                <c:pt idx="2">
                  <c:v>-6.1756006740275496E-2</c:v>
                </c:pt>
                <c:pt idx="3">
                  <c:v>-4.8824117826509909E-2</c:v>
                </c:pt>
                <c:pt idx="4">
                  <c:v>-4.5543994438094336E-2</c:v>
                </c:pt>
                <c:pt idx="5">
                  <c:v>-3.8497015451047237E-2</c:v>
                </c:pt>
                <c:pt idx="6">
                  <c:v>-3.1384047752783237E-2</c:v>
                </c:pt>
                <c:pt idx="7">
                  <c:v>-2.5954970560393413E-2</c:v>
                </c:pt>
                <c:pt idx="8">
                  <c:v>-2.1418966779135521E-2</c:v>
                </c:pt>
                <c:pt idx="9">
                  <c:v>-1.7400856543945992E-2</c:v>
                </c:pt>
                <c:pt idx="10">
                  <c:v>-1.2468920495386679E-2</c:v>
                </c:pt>
                <c:pt idx="11">
                  <c:v>-1.0238200917295456E-2</c:v>
                </c:pt>
                <c:pt idx="12">
                  <c:v>-8.5885486018641797E-3</c:v>
                </c:pt>
                <c:pt idx="13">
                  <c:v>-6.8003723648704384E-3</c:v>
                </c:pt>
                <c:pt idx="14">
                  <c:v>-4.5131564992988695E-3</c:v>
                </c:pt>
                <c:pt idx="15">
                  <c:v>-2.5903842402198573E-3</c:v>
                </c:pt>
                <c:pt idx="16">
                  <c:v>-1.123313785486935E-3</c:v>
                </c:pt>
                <c:pt idx="17">
                  <c:v>-4.4509647575765899E-4</c:v>
                </c:pt>
                <c:pt idx="18">
                  <c:v>-1.3204288742509166E-4</c:v>
                </c:pt>
                <c:pt idx="19">
                  <c:v>-1.7020897734518508E-5</c:v>
                </c:pt>
              </c:numCache>
            </c:numRef>
          </c:val>
        </c:ser>
        <c:gapWidth val="0"/>
        <c:overlap val="100"/>
        <c:axId val="74142080"/>
        <c:axId val="74143616"/>
      </c:barChart>
      <c:catAx>
        <c:axId val="74142080"/>
        <c:scaling>
          <c:orientation val="minMax"/>
        </c:scaling>
        <c:axPos val="l"/>
        <c:tickLblPos val="nextTo"/>
        <c:crossAx val="74143616"/>
        <c:crossesAt val="-0.1"/>
        <c:auto val="1"/>
        <c:lblAlgn val="ctr"/>
        <c:lblOffset val="100"/>
      </c:catAx>
      <c:valAx>
        <c:axId val="74143616"/>
        <c:scaling>
          <c:orientation val="minMax"/>
          <c:max val="0.1"/>
          <c:min val="-0.1"/>
        </c:scaling>
        <c:axPos val="b"/>
        <c:numFmt formatCode="0.0%" sourceLinked="1"/>
        <c:tickLblPos val="nextTo"/>
        <c:crossAx val="74142080"/>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168"/>
          <c:w val="0.18952470120986531"/>
          <c:h val="0.18984678122355955"/>
        </c:manualLayout>
      </c:layout>
    </c:legend>
    <c:plotVisOnly val="1"/>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461725617631203"/>
          <c:y val="8.2026130148126528E-2"/>
          <c:w val="0.71605837796376592"/>
          <c:h val="0.77199298489553603"/>
        </c:manualLayout>
      </c:layout>
      <c:barChart>
        <c:barDir val="bar"/>
        <c:grouping val="stacked"/>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GraphsInputs!$AI$204:$AI$223</c:f>
              <c:numCache>
                <c:formatCode>0.0%</c:formatCode>
                <c:ptCount val="20"/>
                <c:pt idx="0">
                  <c:v>8.3619565025476281E-2</c:v>
                </c:pt>
                <c:pt idx="1">
                  <c:v>7.4241918194877354E-2</c:v>
                </c:pt>
                <c:pt idx="2">
                  <c:v>6.3850488585164719E-2</c:v>
                </c:pt>
                <c:pt idx="3">
                  <c:v>5.2850460028702938E-2</c:v>
                </c:pt>
                <c:pt idx="4">
                  <c:v>4.1590016978888714E-2</c:v>
                </c:pt>
                <c:pt idx="5">
                  <c:v>3.845720848266574E-2</c:v>
                </c:pt>
                <c:pt idx="6">
                  <c:v>3.2260740139206788E-2</c:v>
                </c:pt>
                <c:pt idx="7">
                  <c:v>2.6222155533705799E-2</c:v>
                </c:pt>
                <c:pt idx="8">
                  <c:v>2.1566770997103645E-2</c:v>
                </c:pt>
                <c:pt idx="9">
                  <c:v>1.7649483000304243E-2</c:v>
                </c:pt>
                <c:pt idx="10">
                  <c:v>1.4128181724920429E-2</c:v>
                </c:pt>
                <c:pt idx="11">
                  <c:v>9.5475095217065174E-3</c:v>
                </c:pt>
                <c:pt idx="12">
                  <c:v>7.2400565747222411E-3</c:v>
                </c:pt>
                <c:pt idx="13">
                  <c:v>5.8552101094189379E-3</c:v>
                </c:pt>
                <c:pt idx="14">
                  <c:v>4.3790738021032664E-3</c:v>
                </c:pt>
                <c:pt idx="15">
                  <c:v>2.7214932565590303E-3</c:v>
                </c:pt>
                <c:pt idx="16">
                  <c:v>1.3410750298608052E-3</c:v>
                </c:pt>
                <c:pt idx="17">
                  <c:v>4.3510282909377745E-4</c:v>
                </c:pt>
                <c:pt idx="18">
                  <c:v>8.9870534767151587E-5</c:v>
                </c:pt>
                <c:pt idx="19">
                  <c:v>1.0616418194224475E-5</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GraphsInputs!$AJ$204:$AJ$223</c:f>
              <c:numCache>
                <c:formatCode>0.0%</c:formatCode>
                <c:ptCount val="20"/>
                <c:pt idx="0">
                  <c:v>-8.2909286907679791E-2</c:v>
                </c:pt>
                <c:pt idx="1">
                  <c:v>-7.4162380216855381E-2</c:v>
                </c:pt>
                <c:pt idx="2">
                  <c:v>-6.3840383117578767E-2</c:v>
                </c:pt>
                <c:pt idx="3">
                  <c:v>-5.2847280780473647E-2</c:v>
                </c:pt>
                <c:pt idx="4">
                  <c:v>-4.1653601943474443E-2</c:v>
                </c:pt>
                <c:pt idx="5">
                  <c:v>-3.8725173690562754E-2</c:v>
                </c:pt>
                <c:pt idx="6">
                  <c:v>-3.264128479779442E-2</c:v>
                </c:pt>
                <c:pt idx="7">
                  <c:v>-2.6532189008351036E-2</c:v>
                </c:pt>
                <c:pt idx="8">
                  <c:v>-2.1845409395484683E-2</c:v>
                </c:pt>
                <c:pt idx="9">
                  <c:v>-1.7938567500010077E-2</c:v>
                </c:pt>
                <c:pt idx="10">
                  <c:v>-1.4452578588887268E-2</c:v>
                </c:pt>
                <c:pt idx="11">
                  <c:v>-1.020425137021341E-2</c:v>
                </c:pt>
                <c:pt idx="12">
                  <c:v>-8.1700434540783427E-3</c:v>
                </c:pt>
                <c:pt idx="13">
                  <c:v>-6.5420412715244333E-3</c:v>
                </c:pt>
                <c:pt idx="14">
                  <c:v>-4.7901619526079684E-3</c:v>
                </c:pt>
                <c:pt idx="15">
                  <c:v>-2.8109096130077126E-3</c:v>
                </c:pt>
                <c:pt idx="16">
                  <c:v>-1.3182525693577129E-3</c:v>
                </c:pt>
                <c:pt idx="17">
                  <c:v>-4.2522445066706587E-4</c:v>
                </c:pt>
                <c:pt idx="18">
                  <c:v>-1.1354457961737406E-4</c:v>
                </c:pt>
                <c:pt idx="19">
                  <c:v>-2.0438024331127333E-5</c:v>
                </c:pt>
              </c:numCache>
            </c:numRef>
          </c:val>
        </c:ser>
        <c:gapWidth val="0"/>
        <c:overlap val="100"/>
        <c:axId val="74180480"/>
        <c:axId val="74182016"/>
      </c:barChart>
      <c:catAx>
        <c:axId val="74180480"/>
        <c:scaling>
          <c:orientation val="minMax"/>
        </c:scaling>
        <c:axPos val="l"/>
        <c:tickLblPos val="nextTo"/>
        <c:crossAx val="74182016"/>
        <c:crossesAt val="-0.1"/>
        <c:auto val="1"/>
        <c:lblAlgn val="ctr"/>
        <c:lblOffset val="100"/>
      </c:catAx>
      <c:valAx>
        <c:axId val="74182016"/>
        <c:scaling>
          <c:orientation val="minMax"/>
          <c:max val="0.1"/>
          <c:min val="-0.1"/>
        </c:scaling>
        <c:axPos val="b"/>
        <c:numFmt formatCode="0.0%" sourceLinked="1"/>
        <c:tickLblPos val="nextTo"/>
        <c:crossAx val="74180480"/>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185"/>
          <c:w val="0.18952470120986531"/>
          <c:h val="0.18984678122355955"/>
        </c:manualLayout>
      </c:layout>
    </c:legend>
    <c:plotVisOnly val="1"/>
  </c:chart>
  <c:spPr>
    <a:noFill/>
    <a:ln>
      <a:noFill/>
    </a:ln>
  </c:spPr>
  <c:printSettings>
    <c:headerFooter/>
    <c:pageMargins b="0.75000000000000155" l="0.70000000000000062" r="0.70000000000000062" t="0.7500000000000015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461725617631214"/>
          <c:y val="8.2026130148126528E-2"/>
          <c:w val="0.71605837796376592"/>
          <c:h val="0.77199298489553603"/>
        </c:manualLayout>
      </c:layout>
      <c:barChart>
        <c:barDir val="bar"/>
        <c:grouping val="stacked"/>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GraphsInputs!$AO$204:$AO$223</c:f>
              <c:numCache>
                <c:formatCode>0.0%</c:formatCode>
                <c:ptCount val="20"/>
                <c:pt idx="0">
                  <c:v>7.8634129624798335E-2</c:v>
                </c:pt>
                <c:pt idx="1">
                  <c:v>7.0570055422330719E-2</c:v>
                </c:pt>
                <c:pt idx="2">
                  <c:v>6.4042385356147161E-2</c:v>
                </c:pt>
                <c:pt idx="3">
                  <c:v>5.5114335112709023E-2</c:v>
                </c:pt>
                <c:pt idx="4">
                  <c:v>4.5335015818216987E-2</c:v>
                </c:pt>
                <c:pt idx="5">
                  <c:v>3.5525964152787269E-2</c:v>
                </c:pt>
                <c:pt idx="6">
                  <c:v>3.2817935836848611E-2</c:v>
                </c:pt>
                <c:pt idx="7">
                  <c:v>2.7470526732528588E-2</c:v>
                </c:pt>
                <c:pt idx="8">
                  <c:v>2.2230035035553767E-2</c:v>
                </c:pt>
                <c:pt idx="9">
                  <c:v>1.8156402397014815E-2</c:v>
                </c:pt>
                <c:pt idx="10">
                  <c:v>1.4676027350207427E-2</c:v>
                </c:pt>
                <c:pt idx="11">
                  <c:v>1.1538989214545216E-2</c:v>
                </c:pt>
                <c:pt idx="12">
                  <c:v>7.58190349914764E-3</c:v>
                </c:pt>
                <c:pt idx="13">
                  <c:v>5.4711533459688468E-3</c:v>
                </c:pt>
                <c:pt idx="14">
                  <c:v>4.0857936249825777E-3</c:v>
                </c:pt>
                <c:pt idx="15">
                  <c:v>2.6878261874384267E-3</c:v>
                </c:pt>
                <c:pt idx="16">
                  <c:v>1.3531951527598592E-3</c:v>
                </c:pt>
                <c:pt idx="17">
                  <c:v>4.8361016702146967E-4</c:v>
                </c:pt>
                <c:pt idx="18">
                  <c:v>9.9918635555190264E-5</c:v>
                </c:pt>
                <c:pt idx="19">
                  <c:v>1.1416436253201072E-5</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GraphsInputs!$AP$204:$AP$223</c:f>
              <c:numCache>
                <c:formatCode>0.0%</c:formatCode>
                <c:ptCount val="20"/>
                <c:pt idx="0">
                  <c:v>-7.7542519772274859E-2</c:v>
                </c:pt>
                <c:pt idx="1">
                  <c:v>-7.0178521295525292E-2</c:v>
                </c:pt>
                <c:pt idx="2">
                  <c:v>-6.405007904144823E-2</c:v>
                </c:pt>
                <c:pt idx="3">
                  <c:v>-5.5192661792741855E-2</c:v>
                </c:pt>
                <c:pt idx="4">
                  <c:v>-4.5557785235192494E-2</c:v>
                </c:pt>
                <c:pt idx="5">
                  <c:v>-3.5796583328667496E-2</c:v>
                </c:pt>
                <c:pt idx="6">
                  <c:v>-3.320222300846723E-2</c:v>
                </c:pt>
                <c:pt idx="7">
                  <c:v>-2.7916909390028756E-2</c:v>
                </c:pt>
                <c:pt idx="8">
                  <c:v>-2.2597545009548116E-2</c:v>
                </c:pt>
                <c:pt idx="9">
                  <c:v>-1.8515077042082776E-2</c:v>
                </c:pt>
                <c:pt idx="10">
                  <c:v>-1.5081707930630956E-2</c:v>
                </c:pt>
                <c:pt idx="11">
                  <c:v>-1.1984031681702612E-2</c:v>
                </c:pt>
                <c:pt idx="12">
                  <c:v>-8.2653013006001291E-3</c:v>
                </c:pt>
                <c:pt idx="13">
                  <c:v>-6.3335410131997848E-3</c:v>
                </c:pt>
                <c:pt idx="14">
                  <c:v>-4.7085354042550156E-3</c:v>
                </c:pt>
                <c:pt idx="15">
                  <c:v>-3.0635758502068266E-3</c:v>
                </c:pt>
                <c:pt idx="16">
                  <c:v>-1.4773364878435803E-3</c:v>
                </c:pt>
                <c:pt idx="17">
                  <c:v>-5.1815729585724343E-4</c:v>
                </c:pt>
                <c:pt idx="18">
                  <c:v>-1.1297308222732886E-4</c:v>
                </c:pt>
                <c:pt idx="19">
                  <c:v>-1.831593468448346E-5</c:v>
                </c:pt>
              </c:numCache>
            </c:numRef>
          </c:val>
        </c:ser>
        <c:gapWidth val="0"/>
        <c:overlap val="100"/>
        <c:axId val="74206592"/>
        <c:axId val="74216576"/>
      </c:barChart>
      <c:catAx>
        <c:axId val="74206592"/>
        <c:scaling>
          <c:orientation val="minMax"/>
        </c:scaling>
        <c:axPos val="l"/>
        <c:tickLblPos val="nextTo"/>
        <c:crossAx val="74216576"/>
        <c:crossesAt val="-0.1"/>
        <c:auto val="1"/>
        <c:lblAlgn val="ctr"/>
        <c:lblOffset val="100"/>
      </c:catAx>
      <c:valAx>
        <c:axId val="74216576"/>
        <c:scaling>
          <c:orientation val="minMax"/>
          <c:max val="0.1"/>
          <c:min val="-0.1"/>
        </c:scaling>
        <c:axPos val="b"/>
        <c:numFmt formatCode="0.0%" sourceLinked="1"/>
        <c:tickLblPos val="nextTo"/>
        <c:crossAx val="74206592"/>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199"/>
          <c:w val="0.18952470120986531"/>
          <c:h val="0.18984678122355955"/>
        </c:manualLayout>
      </c:layout>
    </c:legend>
    <c:plotVisOnly val="1"/>
  </c:chart>
  <c:spPr>
    <a:noFill/>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461725617631225"/>
          <c:y val="8.2026130148126528E-2"/>
          <c:w val="0.71605837796376592"/>
          <c:h val="0.77199298489553603"/>
        </c:manualLayout>
      </c:layout>
      <c:barChart>
        <c:barDir val="bar"/>
        <c:grouping val="stacked"/>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GraphsInputs!$AU$204:$AU$223</c:f>
              <c:numCache>
                <c:formatCode>0.0%</c:formatCode>
                <c:ptCount val="20"/>
                <c:pt idx="0">
                  <c:v>7.4298541714799132E-2</c:v>
                </c:pt>
                <c:pt idx="1">
                  <c:v>6.7587253816990614E-2</c:v>
                </c:pt>
                <c:pt idx="2">
                  <c:v>6.175753153542516E-2</c:v>
                </c:pt>
                <c:pt idx="3">
                  <c:v>5.605453183957694E-2</c:v>
                </c:pt>
                <c:pt idx="4">
                  <c:v>4.7956194058503473E-2</c:v>
                </c:pt>
                <c:pt idx="5">
                  <c:v>3.9300171444585627E-2</c:v>
                </c:pt>
                <c:pt idx="6">
                  <c:v>3.076713652741624E-2</c:v>
                </c:pt>
                <c:pt idx="7">
                  <c:v>2.8368107493092432E-2</c:v>
                </c:pt>
                <c:pt idx="8">
                  <c:v>2.365116242487271E-2</c:v>
                </c:pt>
                <c:pt idx="9">
                  <c:v>1.9016121274744852E-2</c:v>
                </c:pt>
                <c:pt idx="10">
                  <c:v>1.5348767886493123E-2</c:v>
                </c:pt>
                <c:pt idx="11">
                  <c:v>1.2195906438658581E-2</c:v>
                </c:pt>
                <c:pt idx="12">
                  <c:v>9.3364315042893647E-3</c:v>
                </c:pt>
                <c:pt idx="13">
                  <c:v>5.848572485890248E-3</c:v>
                </c:pt>
                <c:pt idx="14">
                  <c:v>3.910165111092735E-3</c:v>
                </c:pt>
                <c:pt idx="15">
                  <c:v>2.580808277427904E-3</c:v>
                </c:pt>
                <c:pt idx="16">
                  <c:v>1.3837983328685959E-3</c:v>
                </c:pt>
                <c:pt idx="17">
                  <c:v>5.0886763702890194E-4</c:v>
                </c:pt>
                <c:pt idx="18">
                  <c:v>1.1652853582597774E-4</c:v>
                </c:pt>
                <c:pt idx="19">
                  <c:v>1.3401660417391859E-5</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GraphsInputs!$AV$204:$AV$223</c:f>
              <c:numCache>
                <c:formatCode>0.0%</c:formatCode>
                <c:ptCount val="20"/>
                <c:pt idx="0">
                  <c:v>-7.4298541714799132E-2</c:v>
                </c:pt>
                <c:pt idx="1">
                  <c:v>-6.7587253816990614E-2</c:v>
                </c:pt>
                <c:pt idx="2">
                  <c:v>-6.175753153542516E-2</c:v>
                </c:pt>
                <c:pt idx="3">
                  <c:v>-5.605453183957694E-2</c:v>
                </c:pt>
                <c:pt idx="4">
                  <c:v>-4.7956194058503473E-2</c:v>
                </c:pt>
                <c:pt idx="5">
                  <c:v>-3.9300171444585627E-2</c:v>
                </c:pt>
                <c:pt idx="6">
                  <c:v>-3.076713652741624E-2</c:v>
                </c:pt>
                <c:pt idx="7">
                  <c:v>-2.8368107493092432E-2</c:v>
                </c:pt>
                <c:pt idx="8">
                  <c:v>-2.365116242487271E-2</c:v>
                </c:pt>
                <c:pt idx="9">
                  <c:v>-1.9016121274744852E-2</c:v>
                </c:pt>
                <c:pt idx="10">
                  <c:v>-1.5348767886493123E-2</c:v>
                </c:pt>
                <c:pt idx="11">
                  <c:v>-1.2195906438658581E-2</c:v>
                </c:pt>
                <c:pt idx="12">
                  <c:v>-9.3364315042893647E-3</c:v>
                </c:pt>
                <c:pt idx="13">
                  <c:v>-5.848572485890248E-3</c:v>
                </c:pt>
                <c:pt idx="14">
                  <c:v>-3.910165111092735E-3</c:v>
                </c:pt>
                <c:pt idx="15">
                  <c:v>-2.580808277427904E-3</c:v>
                </c:pt>
                <c:pt idx="16">
                  <c:v>-1.3837983328685959E-3</c:v>
                </c:pt>
                <c:pt idx="17">
                  <c:v>-5.0886763702890194E-4</c:v>
                </c:pt>
                <c:pt idx="18">
                  <c:v>-1.1652853582597774E-4</c:v>
                </c:pt>
                <c:pt idx="19">
                  <c:v>-1.3401660417391859E-5</c:v>
                </c:pt>
              </c:numCache>
            </c:numRef>
          </c:val>
        </c:ser>
        <c:gapWidth val="0"/>
        <c:overlap val="100"/>
        <c:axId val="74237824"/>
        <c:axId val="74239360"/>
      </c:barChart>
      <c:catAx>
        <c:axId val="74237824"/>
        <c:scaling>
          <c:orientation val="minMax"/>
        </c:scaling>
        <c:axPos val="l"/>
        <c:tickLblPos val="nextTo"/>
        <c:crossAx val="74239360"/>
        <c:crossesAt val="-0.1"/>
        <c:auto val="1"/>
        <c:lblAlgn val="ctr"/>
        <c:lblOffset val="100"/>
      </c:catAx>
      <c:valAx>
        <c:axId val="74239360"/>
        <c:scaling>
          <c:orientation val="minMax"/>
          <c:max val="0.1"/>
          <c:min val="-0.1"/>
        </c:scaling>
        <c:axPos val="b"/>
        <c:numFmt formatCode="0.0%" sourceLinked="1"/>
        <c:tickLblPos val="nextTo"/>
        <c:crossAx val="74237824"/>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21"/>
          <c:w val="0.18952470120986531"/>
          <c:h val="0.18984678122355955"/>
        </c:manualLayout>
      </c:layout>
    </c:legend>
    <c:plotVisOnly val="1"/>
  </c:chart>
  <c:spPr>
    <a:noFill/>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461725617631236"/>
          <c:y val="8.2026130148126528E-2"/>
          <c:w val="0.71605837796376592"/>
          <c:h val="0.77199298489553603"/>
        </c:manualLayout>
      </c:layout>
      <c:barChart>
        <c:barDir val="bar"/>
        <c:grouping val="stacked"/>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GraphsInputs!$BA$204:$BA$223</c:f>
              <c:numCache>
                <c:formatCode>0.0%</c:formatCode>
                <c:ptCount val="20"/>
                <c:pt idx="0">
                  <c:v>6.9167194831202761E-2</c:v>
                </c:pt>
                <c:pt idx="1">
                  <c:v>6.4206133664299128E-2</c:v>
                </c:pt>
                <c:pt idx="2">
                  <c:v>5.929077754644084E-2</c:v>
                </c:pt>
                <c:pt idx="3">
                  <c:v>5.4166205982611834E-2</c:v>
                </c:pt>
                <c:pt idx="4">
                  <c:v>4.8888635404516934E-2</c:v>
                </c:pt>
                <c:pt idx="5">
                  <c:v>4.1685340592156797E-2</c:v>
                </c:pt>
                <c:pt idx="6">
                  <c:v>3.4132016737235676E-2</c:v>
                </c:pt>
                <c:pt idx="7">
                  <c:v>2.6673256395203071E-2</c:v>
                </c:pt>
                <c:pt idx="8">
                  <c:v>2.450464135940986E-2</c:v>
                </c:pt>
                <c:pt idx="9">
                  <c:v>2.0307368401382208E-2</c:v>
                </c:pt>
                <c:pt idx="10">
                  <c:v>1.6142641798552078E-2</c:v>
                </c:pt>
                <c:pt idx="11">
                  <c:v>1.2816801394042926E-2</c:v>
                </c:pt>
                <c:pt idx="12">
                  <c:v>9.9266772662930311E-3</c:v>
                </c:pt>
                <c:pt idx="13">
                  <c:v>7.256124242985793E-3</c:v>
                </c:pt>
                <c:pt idx="14">
                  <c:v>4.2226949316448671E-3</c:v>
                </c:pt>
                <c:pt idx="15">
                  <c:v>2.5047456946155249E-3</c:v>
                </c:pt>
                <c:pt idx="16">
                  <c:v>1.3540607417765948E-3</c:v>
                </c:pt>
                <c:pt idx="17">
                  <c:v>5.3335534235184013E-4</c:v>
                </c:pt>
                <c:pt idx="18">
                  <c:v>1.263312471483008E-4</c:v>
                </c:pt>
                <c:pt idx="19">
                  <c:v>1.6117453411216191E-5</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GraphsInputs!$BB$204:$BB$223</c:f>
              <c:numCache>
                <c:formatCode>0.0%</c:formatCode>
                <c:ptCount val="20"/>
                <c:pt idx="0">
                  <c:v>-6.7846147617186339E-2</c:v>
                </c:pt>
                <c:pt idx="1">
                  <c:v>-6.3206890483850614E-2</c:v>
                </c:pt>
                <c:pt idx="2">
                  <c:v>-5.8747066545617066E-2</c:v>
                </c:pt>
                <c:pt idx="3">
                  <c:v>-5.4045792254590358E-2</c:v>
                </c:pt>
                <c:pt idx="4">
                  <c:v>-4.9227530167668218E-2</c:v>
                </c:pt>
                <c:pt idx="5">
                  <c:v>-4.2198763238502489E-2</c:v>
                </c:pt>
                <c:pt idx="6">
                  <c:v>-3.4673781185715111E-2</c:v>
                </c:pt>
                <c:pt idx="7">
                  <c:v>-2.7138209888174458E-2</c:v>
                </c:pt>
                <c:pt idx="8">
                  <c:v>-2.5028108215852409E-2</c:v>
                </c:pt>
                <c:pt idx="9">
                  <c:v>-2.0863537337209824E-2</c:v>
                </c:pt>
                <c:pt idx="10">
                  <c:v>-1.668004596978016E-2</c:v>
                </c:pt>
                <c:pt idx="11">
                  <c:v>-1.3394226681470845E-2</c:v>
                </c:pt>
                <c:pt idx="12">
                  <c:v>-1.0550508361610249E-2</c:v>
                </c:pt>
                <c:pt idx="13">
                  <c:v>-7.8838484429917099E-3</c:v>
                </c:pt>
                <c:pt idx="14">
                  <c:v>-4.8735052424547735E-3</c:v>
                </c:pt>
                <c:pt idx="15">
                  <c:v>-3.1162745791164514E-3</c:v>
                </c:pt>
                <c:pt idx="16">
                  <c:v>-1.7145622359501743E-3</c:v>
                </c:pt>
                <c:pt idx="17">
                  <c:v>-6.9464666960466299E-4</c:v>
                </c:pt>
                <c:pt idx="18">
                  <c:v>-1.708294337401368E-4</c:v>
                </c:pt>
                <c:pt idx="19">
                  <c:v>-2.4604421632581232E-5</c:v>
                </c:pt>
              </c:numCache>
            </c:numRef>
          </c:val>
        </c:ser>
        <c:gapWidth val="0"/>
        <c:overlap val="100"/>
        <c:axId val="74263936"/>
        <c:axId val="74282112"/>
      </c:barChart>
      <c:catAx>
        <c:axId val="74263936"/>
        <c:scaling>
          <c:orientation val="minMax"/>
        </c:scaling>
        <c:axPos val="l"/>
        <c:tickLblPos val="nextTo"/>
        <c:crossAx val="74282112"/>
        <c:crossesAt val="-0.1"/>
        <c:auto val="1"/>
        <c:lblAlgn val="ctr"/>
        <c:lblOffset val="100"/>
      </c:catAx>
      <c:valAx>
        <c:axId val="74282112"/>
        <c:scaling>
          <c:orientation val="minMax"/>
          <c:max val="0.1"/>
          <c:min val="-0.1"/>
        </c:scaling>
        <c:axPos val="b"/>
        <c:numFmt formatCode="0.0%" sourceLinked="1"/>
        <c:tickLblPos val="nextTo"/>
        <c:crossAx val="74263936"/>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227"/>
          <c:w val="0.18952470120986531"/>
          <c:h val="0.18984678122355955"/>
        </c:manualLayout>
      </c:layout>
    </c:legend>
    <c:plotVisOnly val="1"/>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461725617631247"/>
          <c:y val="8.2026130148126528E-2"/>
          <c:w val="0.71605837796376592"/>
          <c:h val="0.77199298489553603"/>
        </c:manualLayout>
      </c:layout>
      <c:barChart>
        <c:barDir val="bar"/>
        <c:grouping val="stacked"/>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GraphsInputs!$BG$204:$BG$223</c:f>
              <c:numCache>
                <c:formatCode>0.0%</c:formatCode>
                <c:ptCount val="20"/>
                <c:pt idx="0">
                  <c:v>6.4371871471400235E-2</c:v>
                </c:pt>
                <c:pt idx="1">
                  <c:v>6.0837921095892873E-2</c:v>
                </c:pt>
                <c:pt idx="2">
                  <c:v>5.7182935201898863E-2</c:v>
                </c:pt>
                <c:pt idx="3">
                  <c:v>5.2778795052770229E-2</c:v>
                </c:pt>
                <c:pt idx="4">
                  <c:v>4.7958392038415801E-2</c:v>
                </c:pt>
                <c:pt idx="5">
                  <c:v>4.3154600370863182E-2</c:v>
                </c:pt>
                <c:pt idx="6">
                  <c:v>3.6768149522544431E-2</c:v>
                </c:pt>
                <c:pt idx="7">
                  <c:v>3.0057270328371705E-2</c:v>
                </c:pt>
                <c:pt idx="8">
                  <c:v>2.3409898935866636E-2</c:v>
                </c:pt>
                <c:pt idx="9">
                  <c:v>2.138625221158226E-2</c:v>
                </c:pt>
                <c:pt idx="10">
                  <c:v>1.7529691995555013E-2</c:v>
                </c:pt>
                <c:pt idx="11">
                  <c:v>1.3715656827340474E-2</c:v>
                </c:pt>
                <c:pt idx="12">
                  <c:v>1.0625281868326786E-2</c:v>
                </c:pt>
                <c:pt idx="13">
                  <c:v>7.868847436914652E-3</c:v>
                </c:pt>
                <c:pt idx="14">
                  <c:v>5.3568620879127036E-3</c:v>
                </c:pt>
                <c:pt idx="15">
                  <c:v>2.7754937661637149E-3</c:v>
                </c:pt>
                <c:pt idx="16">
                  <c:v>1.3544017900806969E-3</c:v>
                </c:pt>
                <c:pt idx="17">
                  <c:v>5.406556243292514E-4</c:v>
                </c:pt>
                <c:pt idx="18">
                  <c:v>1.3775177905775687E-4</c:v>
                </c:pt>
                <c:pt idx="19">
                  <c:v>1.8220024597382923E-5</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GraphsInputs!$BH$204:$BH$223</c:f>
              <c:numCache>
                <c:formatCode>0.0%</c:formatCode>
                <c:ptCount val="20"/>
                <c:pt idx="0">
                  <c:v>-6.3139799136293903E-2</c:v>
                </c:pt>
                <c:pt idx="1">
                  <c:v>-5.9894221741266421E-2</c:v>
                </c:pt>
                <c:pt idx="2">
                  <c:v>-5.6387164261949826E-2</c:v>
                </c:pt>
                <c:pt idx="3">
                  <c:v>-5.2404742494049299E-2</c:v>
                </c:pt>
                <c:pt idx="4">
                  <c:v>-4.8091912295446133E-2</c:v>
                </c:pt>
                <c:pt idx="5">
                  <c:v>-4.3704418464375762E-2</c:v>
                </c:pt>
                <c:pt idx="6">
                  <c:v>-3.7407529003761229E-2</c:v>
                </c:pt>
                <c:pt idx="7">
                  <c:v>-3.0689725500816376E-2</c:v>
                </c:pt>
                <c:pt idx="8">
                  <c:v>-2.3935586862446023E-2</c:v>
                </c:pt>
                <c:pt idx="9">
                  <c:v>-2.1973524520725929E-2</c:v>
                </c:pt>
                <c:pt idx="10">
                  <c:v>-1.8182640324264684E-2</c:v>
                </c:pt>
                <c:pt idx="11">
                  <c:v>-1.4367730874639517E-2</c:v>
                </c:pt>
                <c:pt idx="12">
                  <c:v>-1.1316139039001064E-2</c:v>
                </c:pt>
                <c:pt idx="13">
                  <c:v>-8.5824708955215545E-3</c:v>
                </c:pt>
                <c:pt idx="14">
                  <c:v>-6.0077121412368747E-3</c:v>
                </c:pt>
                <c:pt idx="15">
                  <c:v>-3.3370971730914928E-3</c:v>
                </c:pt>
                <c:pt idx="16">
                  <c:v>-1.7759103437702485E-3</c:v>
                </c:pt>
                <c:pt idx="17">
                  <c:v>-7.3897761951496833E-4</c:v>
                </c:pt>
                <c:pt idx="18">
                  <c:v>-2.034627698801801E-4</c:v>
                </c:pt>
                <c:pt idx="19">
                  <c:v>-3.0285108063980055E-5</c:v>
                </c:pt>
              </c:numCache>
            </c:numRef>
          </c:val>
        </c:ser>
        <c:gapWidth val="0"/>
        <c:overlap val="100"/>
        <c:axId val="74310400"/>
        <c:axId val="74311936"/>
      </c:barChart>
      <c:catAx>
        <c:axId val="74310400"/>
        <c:scaling>
          <c:orientation val="minMax"/>
        </c:scaling>
        <c:axPos val="l"/>
        <c:tickLblPos val="nextTo"/>
        <c:crossAx val="74311936"/>
        <c:crossesAt val="-0.1"/>
        <c:auto val="1"/>
        <c:lblAlgn val="ctr"/>
        <c:lblOffset val="100"/>
      </c:catAx>
      <c:valAx>
        <c:axId val="74311936"/>
        <c:scaling>
          <c:orientation val="minMax"/>
          <c:max val="0.1"/>
          <c:min val="-0.1"/>
        </c:scaling>
        <c:axPos val="b"/>
        <c:numFmt formatCode="0.0%" sourceLinked="1"/>
        <c:tickLblPos val="nextTo"/>
        <c:crossAx val="74310400"/>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243"/>
          <c:w val="0.18952470120986531"/>
          <c:h val="0.18984678122355955"/>
        </c:manualLayout>
      </c:layout>
    </c:legend>
    <c:plotVisOnly val="1"/>
  </c:chart>
  <c:spPr>
    <a:noFill/>
    <a:ln>
      <a:noFill/>
    </a:ln>
  </c:spPr>
  <c:printSettings>
    <c:headerFooter/>
    <c:pageMargins b="0.75000000000000244" l="0.70000000000000062" r="0.70000000000000062" t="0.75000000000000244"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461725617631258"/>
          <c:y val="8.2026130148126528E-2"/>
          <c:w val="0.71605837796376592"/>
          <c:h val="0.77199298489553603"/>
        </c:manualLayout>
      </c:layout>
      <c:barChart>
        <c:barDir val="bar"/>
        <c:grouping val="stacked"/>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GraphsInputs!$BM$204:$BM$223</c:f>
              <c:numCache>
                <c:formatCode>0.0%</c:formatCode>
                <c:ptCount val="20"/>
                <c:pt idx="0">
                  <c:v>5.9819845753893111E-2</c:v>
                </c:pt>
                <c:pt idx="1">
                  <c:v>5.7363831293748765E-2</c:v>
                </c:pt>
                <c:pt idx="2">
                  <c:v>5.4771970694533774E-2</c:v>
                </c:pt>
                <c:pt idx="3">
                  <c:v>5.1441821377329514E-2</c:v>
                </c:pt>
                <c:pt idx="4">
                  <c:v>4.7235348694170669E-2</c:v>
                </c:pt>
                <c:pt idx="5">
                  <c:v>4.2802856961976665E-2</c:v>
                </c:pt>
                <c:pt idx="6">
                  <c:v>3.8489464518181055E-2</c:v>
                </c:pt>
                <c:pt idx="7">
                  <c:v>3.2745643630316318E-2</c:v>
                </c:pt>
                <c:pt idx="8">
                  <c:v>2.6686392003937034E-2</c:v>
                </c:pt>
                <c:pt idx="9">
                  <c:v>2.0674558070275621E-2</c:v>
                </c:pt>
                <c:pt idx="10">
                  <c:v>1.8688502107121734E-2</c:v>
                </c:pt>
                <c:pt idx="11">
                  <c:v>1.5085962726331467E-2</c:v>
                </c:pt>
                <c:pt idx="12">
                  <c:v>1.1527225240954831E-2</c:v>
                </c:pt>
                <c:pt idx="13">
                  <c:v>8.5495527258734657E-3</c:v>
                </c:pt>
                <c:pt idx="14">
                  <c:v>5.9096400835363366E-3</c:v>
                </c:pt>
                <c:pt idx="15">
                  <c:v>3.5930558422466964E-3</c:v>
                </c:pt>
                <c:pt idx="16">
                  <c:v>1.5375067923069537E-3</c:v>
                </c:pt>
                <c:pt idx="17">
                  <c:v>5.564838921304899E-4</c:v>
                </c:pt>
                <c:pt idx="18">
                  <c:v>1.4425128192701445E-4</c:v>
                </c:pt>
                <c:pt idx="19">
                  <c:v>2.0584670617993047E-5</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GraphsInputs!$BN$204:$BN$223</c:f>
              <c:numCache>
                <c:formatCode>0.0%</c:formatCode>
                <c:ptCount val="20"/>
                <c:pt idx="0">
                  <c:v>-5.8671068889312068E-2</c:v>
                </c:pt>
                <c:pt idx="1">
                  <c:v>-5.6477580343967632E-2</c:v>
                </c:pt>
                <c:pt idx="2">
                  <c:v>-5.4018045239079687E-2</c:v>
                </c:pt>
                <c:pt idx="3">
                  <c:v>-5.083826868520349E-2</c:v>
                </c:pt>
                <c:pt idx="4">
                  <c:v>-4.7135565375581744E-2</c:v>
                </c:pt>
                <c:pt idx="5">
                  <c:v>-4.3165673675688861E-2</c:v>
                </c:pt>
                <c:pt idx="6">
                  <c:v>-3.917763955423436E-2</c:v>
                </c:pt>
                <c:pt idx="7">
                  <c:v>-3.3489863524585335E-2</c:v>
                </c:pt>
                <c:pt idx="8">
                  <c:v>-2.7384399471256253E-2</c:v>
                </c:pt>
                <c:pt idx="9">
                  <c:v>-2.1261268759168742E-2</c:v>
                </c:pt>
                <c:pt idx="10">
                  <c:v>-1.9379436567433544E-2</c:v>
                </c:pt>
                <c:pt idx="11">
                  <c:v>-1.5858823541352478E-2</c:v>
                </c:pt>
                <c:pt idx="12">
                  <c:v>-1.230430448616412E-2</c:v>
                </c:pt>
                <c:pt idx="13">
                  <c:v>-9.3459162233720319E-3</c:v>
                </c:pt>
                <c:pt idx="14">
                  <c:v>-6.6557947465383186E-3</c:v>
                </c:pt>
                <c:pt idx="15">
                  <c:v>-4.1990825009493062E-3</c:v>
                </c:pt>
                <c:pt idx="16">
                  <c:v>-1.9475826111359706E-3</c:v>
                </c:pt>
                <c:pt idx="17">
                  <c:v>-7.8586499830818758E-4</c:v>
                </c:pt>
                <c:pt idx="18">
                  <c:v>-2.2233981669049499E-4</c:v>
                </c:pt>
                <c:pt idx="19">
                  <c:v>-3.6982628567919712E-5</c:v>
                </c:pt>
              </c:numCache>
            </c:numRef>
          </c:val>
        </c:ser>
        <c:gapWidth val="0"/>
        <c:overlap val="100"/>
        <c:axId val="74418432"/>
        <c:axId val="74432512"/>
      </c:barChart>
      <c:catAx>
        <c:axId val="74418432"/>
        <c:scaling>
          <c:orientation val="minMax"/>
        </c:scaling>
        <c:axPos val="l"/>
        <c:tickLblPos val="nextTo"/>
        <c:crossAx val="74432512"/>
        <c:crossesAt val="-0.1"/>
        <c:auto val="1"/>
        <c:lblAlgn val="ctr"/>
        <c:lblOffset val="100"/>
      </c:catAx>
      <c:valAx>
        <c:axId val="74432512"/>
        <c:scaling>
          <c:orientation val="minMax"/>
          <c:max val="0.1"/>
          <c:min val="-0.1"/>
        </c:scaling>
        <c:axPos val="b"/>
        <c:numFmt formatCode="0.0%" sourceLinked="1"/>
        <c:tickLblPos val="nextTo"/>
        <c:crossAx val="74418432"/>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254"/>
          <c:w val="0.18952470120986531"/>
          <c:h val="0.18984678122355955"/>
        </c:manualLayout>
      </c:layout>
    </c:legend>
    <c:plotVisOnly val="1"/>
  </c:chart>
  <c:spPr>
    <a:noFill/>
    <a:ln>
      <a:noFill/>
    </a:ln>
  </c:spPr>
  <c:printSettings>
    <c:headerFooter/>
    <c:pageMargins b="0.75000000000000266" l="0.70000000000000062" r="0.70000000000000062" t="0.75000000000000266"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461725617631269"/>
          <c:y val="8.2026130148126528E-2"/>
          <c:w val="0.71605837796376592"/>
          <c:h val="0.77199298489553603"/>
        </c:manualLayout>
      </c:layout>
      <c:barChart>
        <c:barDir val="bar"/>
        <c:grouping val="stacked"/>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GraphsInputs!$BS$204:$BS$223</c:f>
              <c:numCache>
                <c:formatCode>0.0%</c:formatCode>
                <c:ptCount val="20"/>
                <c:pt idx="0">
                  <c:v>5.5656406012577722E-2</c:v>
                </c:pt>
                <c:pt idx="1">
                  <c:v>5.3965163108007912E-2</c:v>
                </c:pt>
                <c:pt idx="2">
                  <c:v>5.2180515536851518E-2</c:v>
                </c:pt>
                <c:pt idx="3">
                  <c:v>4.9773160510214215E-2</c:v>
                </c:pt>
                <c:pt idx="4">
                  <c:v>4.6515146508863403E-2</c:v>
                </c:pt>
                <c:pt idx="5">
                  <c:v>4.2604025709191695E-2</c:v>
                </c:pt>
                <c:pt idx="6">
                  <c:v>3.8582340728493689E-2</c:v>
                </c:pt>
                <c:pt idx="7">
                  <c:v>3.4648776096906718E-2</c:v>
                </c:pt>
                <c:pt idx="8">
                  <c:v>2.93945676171102E-2</c:v>
                </c:pt>
                <c:pt idx="9">
                  <c:v>2.3836307639491319E-2</c:v>
                </c:pt>
                <c:pt idx="10">
                  <c:v>1.8277641175912782E-2</c:v>
                </c:pt>
                <c:pt idx="11">
                  <c:v>1.6278427087481062E-2</c:v>
                </c:pt>
                <c:pt idx="12">
                  <c:v>1.2843417485411655E-2</c:v>
                </c:pt>
                <c:pt idx="13">
                  <c:v>9.4065786965237975E-3</c:v>
                </c:pt>
                <c:pt idx="14">
                  <c:v>6.5242448260289451E-3</c:v>
                </c:pt>
                <c:pt idx="15">
                  <c:v>4.0389315992719723E-3</c:v>
                </c:pt>
                <c:pt idx="16">
                  <c:v>2.0351880958612355E-3</c:v>
                </c:pt>
                <c:pt idx="17">
                  <c:v>6.4854834863046454E-4</c:v>
                </c:pt>
                <c:pt idx="18">
                  <c:v>1.5292582496470683E-4</c:v>
                </c:pt>
                <c:pt idx="19">
                  <c:v>2.2211554224036596E-5</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GraphsInputs!$BT$204:$BT$223</c:f>
              <c:numCache>
                <c:formatCode>0.0%</c:formatCode>
                <c:ptCount val="20"/>
                <c:pt idx="0">
                  <c:v>-5.4581540996402778E-2</c:v>
                </c:pt>
                <c:pt idx="1">
                  <c:v>-5.3132854070901715E-2</c:v>
                </c:pt>
                <c:pt idx="2">
                  <c:v>-5.1469861940527967E-2</c:v>
                </c:pt>
                <c:pt idx="3">
                  <c:v>-4.9201147660844602E-2</c:v>
                </c:pt>
                <c:pt idx="4">
                  <c:v>-4.6198842362828549E-2</c:v>
                </c:pt>
                <c:pt idx="5">
                  <c:v>-4.2751231696009827E-2</c:v>
                </c:pt>
                <c:pt idx="6">
                  <c:v>-3.9108333560287999E-2</c:v>
                </c:pt>
                <c:pt idx="7">
                  <c:v>-3.5457479913641482E-2</c:v>
                </c:pt>
                <c:pt idx="8">
                  <c:v>-3.0214420763024084E-2</c:v>
                </c:pt>
                <c:pt idx="9">
                  <c:v>-2.4596871904718296E-2</c:v>
                </c:pt>
                <c:pt idx="10">
                  <c:v>-1.8964254031193849E-2</c:v>
                </c:pt>
                <c:pt idx="11">
                  <c:v>-1.710289675250818E-2</c:v>
                </c:pt>
                <c:pt idx="12">
                  <c:v>-1.3754526729268215E-2</c:v>
                </c:pt>
                <c:pt idx="13">
                  <c:v>-1.0305812743416133E-2</c:v>
                </c:pt>
                <c:pt idx="14">
                  <c:v>-7.3654094501133423E-3</c:v>
                </c:pt>
                <c:pt idx="15">
                  <c:v>-4.7398004978523893E-3</c:v>
                </c:pt>
                <c:pt idx="16">
                  <c:v>-2.5040115809011293E-3</c:v>
                </c:pt>
                <c:pt idx="17">
                  <c:v>-8.8256812254645803E-4</c:v>
                </c:pt>
                <c:pt idx="18">
                  <c:v>-2.4226563195472076E-4</c:v>
                </c:pt>
                <c:pt idx="19">
                  <c:v>-4.1345429039252433E-5</c:v>
                </c:pt>
              </c:numCache>
            </c:numRef>
          </c:val>
        </c:ser>
        <c:gapWidth val="0"/>
        <c:overlap val="100"/>
        <c:axId val="74440064"/>
        <c:axId val="74527872"/>
      </c:barChart>
      <c:catAx>
        <c:axId val="74440064"/>
        <c:scaling>
          <c:orientation val="minMax"/>
        </c:scaling>
        <c:axPos val="l"/>
        <c:tickLblPos val="nextTo"/>
        <c:crossAx val="74527872"/>
        <c:crossesAt val="-0.1"/>
        <c:auto val="1"/>
        <c:lblAlgn val="ctr"/>
        <c:lblOffset val="100"/>
      </c:catAx>
      <c:valAx>
        <c:axId val="74527872"/>
        <c:scaling>
          <c:orientation val="minMax"/>
          <c:max val="0.1"/>
          <c:min val="-0.1"/>
        </c:scaling>
        <c:axPos val="b"/>
        <c:numFmt formatCode="0.0%" sourceLinked="1"/>
        <c:tickLblPos val="nextTo"/>
        <c:crossAx val="74440064"/>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268"/>
          <c:w val="0.18952470120986531"/>
          <c:h val="0.18984678122355955"/>
        </c:manualLayout>
      </c:layout>
    </c:legend>
    <c:plotVisOnly val="1"/>
  </c:chart>
  <c:spPr>
    <a:noFill/>
    <a:ln>
      <a:noFill/>
    </a:ln>
  </c:spPr>
  <c:printSettings>
    <c:headerFooter/>
    <c:pageMargins b="0.75000000000000289" l="0.70000000000000062" r="0.70000000000000062" t="0.75000000000000289"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461725617631281"/>
          <c:y val="8.2026130148126528E-2"/>
          <c:w val="0.71605837796376592"/>
          <c:h val="0.77199298489553603"/>
        </c:manualLayout>
      </c:layout>
      <c:barChart>
        <c:barDir val="bar"/>
        <c:grouping val="stacked"/>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GraphsInputs!$BY$204:$BY$223</c:f>
              <c:numCache>
                <c:formatCode>0.0%</c:formatCode>
                <c:ptCount val="20"/>
                <c:pt idx="0">
                  <c:v>5.1928367391157519E-2</c:v>
                </c:pt>
                <c:pt idx="1">
                  <c:v>5.0781891510118062E-2</c:v>
                </c:pt>
                <c:pt idx="2">
                  <c:v>4.9565676304805725E-2</c:v>
                </c:pt>
                <c:pt idx="3">
                  <c:v>4.7869839018527198E-2</c:v>
                </c:pt>
                <c:pt idx="4">
                  <c:v>4.5444058109025055E-2</c:v>
                </c:pt>
                <c:pt idx="5">
                  <c:v>4.2371747277880581E-2</c:v>
                </c:pt>
                <c:pt idx="6">
                  <c:v>3.8787317610284047E-2</c:v>
                </c:pt>
                <c:pt idx="7">
                  <c:v>3.5083733172572705E-2</c:v>
                </c:pt>
                <c:pt idx="8">
                  <c:v>3.1424228492302572E-2</c:v>
                </c:pt>
                <c:pt idx="9">
                  <c:v>2.6533118229122018E-2</c:v>
                </c:pt>
                <c:pt idx="10">
                  <c:v>2.1301730470998374E-2</c:v>
                </c:pt>
                <c:pt idx="11">
                  <c:v>1.609975603034006E-2</c:v>
                </c:pt>
                <c:pt idx="12">
                  <c:v>1.4025058055105111E-2</c:v>
                </c:pt>
                <c:pt idx="13">
                  <c:v>1.0617617729886593E-2</c:v>
                </c:pt>
                <c:pt idx="14">
                  <c:v>7.2846089172330427E-3</c:v>
                </c:pt>
                <c:pt idx="15">
                  <c:v>4.5363808282977884E-3</c:v>
                </c:pt>
                <c:pt idx="16">
                  <c:v>2.3347792691399251E-3</c:v>
                </c:pt>
                <c:pt idx="17">
                  <c:v>8.7934289844407302E-4</c:v>
                </c:pt>
                <c:pt idx="18">
                  <c:v>1.8310259341000655E-4</c:v>
                </c:pt>
                <c:pt idx="19">
                  <c:v>2.423850409176247E-5</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GraphsInputs!$BZ$204:$BZ$223</c:f>
              <c:numCache>
                <c:formatCode>0.0%</c:formatCode>
                <c:ptCount val="20"/>
                <c:pt idx="0">
                  <c:v>-5.0920914346086851E-2</c:v>
                </c:pt>
                <c:pt idx="1">
                  <c:v>-4.9996633690056726E-2</c:v>
                </c:pt>
                <c:pt idx="2">
                  <c:v>-4.8895631816693853E-2</c:v>
                </c:pt>
                <c:pt idx="3">
                  <c:v>-4.7329888802376846E-2</c:v>
                </c:pt>
                <c:pt idx="4">
                  <c:v>-4.5143248620744654E-2</c:v>
                </c:pt>
                <c:pt idx="5">
                  <c:v>-4.2312732955418229E-2</c:v>
                </c:pt>
                <c:pt idx="6">
                  <c:v>-3.9119524541364734E-2</c:v>
                </c:pt>
                <c:pt idx="7">
                  <c:v>-3.5754742910847542E-2</c:v>
                </c:pt>
                <c:pt idx="8">
                  <c:v>-3.2320114706039363E-2</c:v>
                </c:pt>
                <c:pt idx="9">
                  <c:v>-2.7421631004114082E-2</c:v>
                </c:pt>
                <c:pt idx="10">
                  <c:v>-2.2172225242948769E-2</c:v>
                </c:pt>
                <c:pt idx="11">
                  <c:v>-1.6920057793817254E-2</c:v>
                </c:pt>
                <c:pt idx="12">
                  <c:v>-1.5007280533416543E-2</c:v>
                </c:pt>
                <c:pt idx="13">
                  <c:v>-1.1669096907389421E-2</c:v>
                </c:pt>
                <c:pt idx="14">
                  <c:v>-8.2410109536856617E-3</c:v>
                </c:pt>
                <c:pt idx="15">
                  <c:v>-5.3341064629638469E-3</c:v>
                </c:pt>
                <c:pt idx="16">
                  <c:v>-2.8815398614399478E-3</c:v>
                </c:pt>
                <c:pt idx="17">
                  <c:v>-1.1590777581668139E-3</c:v>
                </c:pt>
                <c:pt idx="18">
                  <c:v>-2.7799204692853237E-4</c:v>
                </c:pt>
                <c:pt idx="19">
                  <c:v>-4.5956632758054061E-5</c:v>
                </c:pt>
              </c:numCache>
            </c:numRef>
          </c:val>
        </c:ser>
        <c:gapWidth val="0"/>
        <c:overlap val="100"/>
        <c:axId val="74556544"/>
        <c:axId val="74558080"/>
      </c:barChart>
      <c:catAx>
        <c:axId val="74556544"/>
        <c:scaling>
          <c:orientation val="minMax"/>
        </c:scaling>
        <c:axPos val="l"/>
        <c:tickLblPos val="nextTo"/>
        <c:crossAx val="74558080"/>
        <c:crossesAt val="-0.1"/>
        <c:auto val="1"/>
        <c:lblAlgn val="ctr"/>
        <c:lblOffset val="100"/>
      </c:catAx>
      <c:valAx>
        <c:axId val="74558080"/>
        <c:scaling>
          <c:orientation val="minMax"/>
          <c:max val="0.1"/>
          <c:min val="-0.1"/>
        </c:scaling>
        <c:axPos val="b"/>
        <c:numFmt formatCode="0.0%" sourceLinked="1"/>
        <c:tickLblPos val="nextTo"/>
        <c:crossAx val="74556544"/>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285"/>
          <c:w val="0.18952470120986531"/>
          <c:h val="0.18984678122355955"/>
        </c:manualLayout>
      </c:layout>
    </c:legend>
    <c:plotVisOnly val="1"/>
  </c:chart>
  <c:spPr>
    <a:noFill/>
    <a:ln>
      <a:noFill/>
    </a:ln>
  </c:spPr>
  <c:printSettings>
    <c:headerFooter/>
    <c:pageMargins b="0.75000000000000311" l="0.70000000000000062" r="0.70000000000000062" t="0.75000000000000311"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461725617631292"/>
          <c:y val="8.2026130148126528E-2"/>
          <c:w val="0.71605837796376592"/>
          <c:h val="0.77199298489553603"/>
        </c:manualLayout>
      </c:layout>
      <c:barChart>
        <c:barDir val="bar"/>
        <c:grouping val="stacked"/>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GraphsInputs!$CE$204:$CE$223</c:f>
              <c:numCache>
                <c:formatCode>0.0%</c:formatCode>
                <c:ptCount val="20"/>
                <c:pt idx="0">
                  <c:v>4.85881133068179E-2</c:v>
                </c:pt>
                <c:pt idx="1">
                  <c:v>4.7869283700714055E-2</c:v>
                </c:pt>
                <c:pt idx="2">
                  <c:v>4.705936157046807E-2</c:v>
                </c:pt>
                <c:pt idx="3">
                  <c:v>4.5873910571855352E-2</c:v>
                </c:pt>
                <c:pt idx="4">
                  <c:v>4.4108153512346988E-2</c:v>
                </c:pt>
                <c:pt idx="5">
                  <c:v>4.1785456410741856E-2</c:v>
                </c:pt>
                <c:pt idx="6">
                  <c:v>3.8941267714363001E-2</c:v>
                </c:pt>
                <c:pt idx="7">
                  <c:v>3.560654240537986E-2</c:v>
                </c:pt>
                <c:pt idx="8">
                  <c:v>3.2126253789114489E-2</c:v>
                </c:pt>
                <c:pt idx="9">
                  <c:v>2.86414966713908E-2</c:v>
                </c:pt>
                <c:pt idx="10">
                  <c:v>2.3946449678232947E-2</c:v>
                </c:pt>
                <c:pt idx="11">
                  <c:v>1.8958104229019737E-2</c:v>
                </c:pt>
                <c:pt idx="12">
                  <c:v>1.4024404308813694E-2</c:v>
                </c:pt>
                <c:pt idx="13">
                  <c:v>1.173503374043129E-2</c:v>
                </c:pt>
                <c:pt idx="14">
                  <c:v>8.3365761173525357E-3</c:v>
                </c:pt>
                <c:pt idx="15">
                  <c:v>5.1481630265105462E-3</c:v>
                </c:pt>
                <c:pt idx="16">
                  <c:v>2.6742358587905609E-3</c:v>
                </c:pt>
                <c:pt idx="17">
                  <c:v>1.0328728929517802E-3</c:v>
                </c:pt>
                <c:pt idx="18">
                  <c:v>2.5512896594482649E-4</c:v>
                </c:pt>
                <c:pt idx="19">
                  <c:v>2.9906506966918012E-5</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GraphsInputs!$CF$204:$CF$223</c:f>
              <c:numCache>
                <c:formatCode>0.0%</c:formatCode>
                <c:ptCount val="20"/>
                <c:pt idx="0">
                  <c:v>-4.7633077215805057E-2</c:v>
                </c:pt>
                <c:pt idx="1">
                  <c:v>-4.7118076181808799E-2</c:v>
                </c:pt>
                <c:pt idx="2">
                  <c:v>-4.6421589082996602E-2</c:v>
                </c:pt>
                <c:pt idx="3">
                  <c:v>-4.5362104890857229E-2</c:v>
                </c:pt>
                <c:pt idx="4">
                  <c:v>-4.3818899174929905E-2</c:v>
                </c:pt>
                <c:pt idx="5">
                  <c:v>-4.1726592017229343E-2</c:v>
                </c:pt>
                <c:pt idx="6">
                  <c:v>-3.9079441767837036E-2</c:v>
                </c:pt>
                <c:pt idx="7">
                  <c:v>-3.6102171611824919E-2</c:v>
                </c:pt>
                <c:pt idx="8">
                  <c:v>-3.2903723115473169E-2</c:v>
                </c:pt>
                <c:pt idx="9">
                  <c:v>-2.9617901685578665E-2</c:v>
                </c:pt>
                <c:pt idx="10">
                  <c:v>-2.496334580619405E-2</c:v>
                </c:pt>
                <c:pt idx="11">
                  <c:v>-1.9986308910950806E-2</c:v>
                </c:pt>
                <c:pt idx="12">
                  <c:v>-1.501081976481603E-2</c:v>
                </c:pt>
                <c:pt idx="13">
                  <c:v>-1.2888356463195576E-2</c:v>
                </c:pt>
                <c:pt idx="14">
                  <c:v>-9.4632625772339291E-3</c:v>
                </c:pt>
                <c:pt idx="15">
                  <c:v>-6.06735125107556E-3</c:v>
                </c:pt>
                <c:pt idx="16">
                  <c:v>-3.3059172046093366E-3</c:v>
                </c:pt>
                <c:pt idx="17">
                  <c:v>-1.3630427269621789E-3</c:v>
                </c:pt>
                <c:pt idx="18">
                  <c:v>-3.734319179617083E-4</c:v>
                </c:pt>
                <c:pt idx="19">
                  <c:v>-5.3871654452929119E-5</c:v>
                </c:pt>
              </c:numCache>
            </c:numRef>
          </c:val>
        </c:ser>
        <c:gapWidth val="0"/>
        <c:overlap val="100"/>
        <c:axId val="74465280"/>
        <c:axId val="74466816"/>
      </c:barChart>
      <c:catAx>
        <c:axId val="74465280"/>
        <c:scaling>
          <c:orientation val="minMax"/>
        </c:scaling>
        <c:axPos val="l"/>
        <c:tickLblPos val="nextTo"/>
        <c:crossAx val="74466816"/>
        <c:crossesAt val="-0.1"/>
        <c:auto val="1"/>
        <c:lblAlgn val="ctr"/>
        <c:lblOffset val="100"/>
      </c:catAx>
      <c:valAx>
        <c:axId val="74466816"/>
        <c:scaling>
          <c:orientation val="minMax"/>
          <c:max val="0.1"/>
          <c:min val="-0.1"/>
        </c:scaling>
        <c:axPos val="b"/>
        <c:numFmt formatCode="0.0%" sourceLinked="1"/>
        <c:tickLblPos val="nextTo"/>
        <c:crossAx val="74465280"/>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299"/>
          <c:w val="0.18952470120986531"/>
          <c:h val="0.18984678122355955"/>
        </c:manualLayout>
      </c:layout>
    </c:legend>
    <c:plotVisOnly val="1"/>
  </c:chart>
  <c:spPr>
    <a:noFill/>
    <a:ln>
      <a:noFill/>
    </a:ln>
  </c:spPr>
  <c:printSettings>
    <c:headerFooter/>
    <c:pageMargins b="0.75000000000000333" l="0.70000000000000062" r="0.70000000000000062" t="0.750000000000003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461725617631303"/>
          <c:y val="8.2026130148126528E-2"/>
          <c:w val="0.71605837796376592"/>
          <c:h val="0.77199298489553603"/>
        </c:manualLayout>
      </c:layout>
      <c:barChart>
        <c:barDir val="bar"/>
        <c:grouping val="stacked"/>
        <c:ser>
          <c:idx val="0"/>
          <c:order val="0"/>
          <c:tx>
            <c:strRef>
              <c:f>GraphsInputs!$B$203</c:f>
              <c:strCache>
                <c:ptCount val="1"/>
                <c:pt idx="0">
                  <c:v>male</c:v>
                </c:pt>
              </c:strCache>
            </c:strRef>
          </c:tx>
          <c:spPr>
            <a:solidFill>
              <a:schemeClr val="accent1">
                <a:lumMod val="60000"/>
                <a:lumOff val="40000"/>
              </a:schemeClr>
            </a:solidFill>
            <a:ln w="12700">
              <a:solidFill>
                <a:sysClr val="windowText" lastClr="000000"/>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GraphsInputs!$CK$204:$CK$223</c:f>
              <c:numCache>
                <c:formatCode>0.0%</c:formatCode>
                <c:ptCount val="20"/>
                <c:pt idx="0">
                  <c:v>4.5563183656514759E-2</c:v>
                </c:pt>
                <c:pt idx="1">
                  <c:v>4.5222421890003701E-2</c:v>
                </c:pt>
                <c:pt idx="2">
                  <c:v>4.4734632242794954E-2</c:v>
                </c:pt>
                <c:pt idx="3">
                  <c:v>4.3918354623799644E-2</c:v>
                </c:pt>
                <c:pt idx="4">
                  <c:v>4.2634876414013173E-2</c:v>
                </c:pt>
                <c:pt idx="5">
                  <c:v>4.0915631644962772E-2</c:v>
                </c:pt>
                <c:pt idx="6">
                  <c:v>3.8744200602713587E-2</c:v>
                </c:pt>
                <c:pt idx="7">
                  <c:v>3.6068162003690424E-2</c:v>
                </c:pt>
                <c:pt idx="8">
                  <c:v>3.2900820266602272E-2</c:v>
                </c:pt>
                <c:pt idx="9">
                  <c:v>2.9548786026837488E-2</c:v>
                </c:pt>
                <c:pt idx="10">
                  <c:v>2.6088981310875472E-2</c:v>
                </c:pt>
                <c:pt idx="11">
                  <c:v>2.1518445018892385E-2</c:v>
                </c:pt>
                <c:pt idx="12">
                  <c:v>1.6684514029052775E-2</c:v>
                </c:pt>
                <c:pt idx="13">
                  <c:v>1.1866370324793886E-2</c:v>
                </c:pt>
                <c:pt idx="14">
                  <c:v>9.3317380210984173E-3</c:v>
                </c:pt>
                <c:pt idx="15">
                  <c:v>5.9800082838745066E-3</c:v>
                </c:pt>
                <c:pt idx="16">
                  <c:v>3.0893656633518749E-3</c:v>
                </c:pt>
                <c:pt idx="17">
                  <c:v>1.2084768916418103E-3</c:v>
                </c:pt>
                <c:pt idx="18">
                  <c:v>3.0710252410822743E-4</c:v>
                </c:pt>
                <c:pt idx="19">
                  <c:v>4.2770895356694621E-5</c:v>
                </c:pt>
              </c:numCache>
            </c:numRef>
          </c:val>
        </c:ser>
        <c:ser>
          <c:idx val="1"/>
          <c:order val="1"/>
          <c:tx>
            <c:strRef>
              <c:f>GraphsInputs!$C$203</c:f>
              <c:strCache>
                <c:ptCount val="1"/>
                <c:pt idx="0">
                  <c:v>female</c:v>
                </c:pt>
              </c:strCache>
            </c:strRef>
          </c:tx>
          <c:spPr>
            <a:solidFill>
              <a:schemeClr val="accent1">
                <a:lumMod val="20000"/>
                <a:lumOff val="80000"/>
              </a:schemeClr>
            </a:solidFill>
            <a:ln w="12700">
              <a:solidFill>
                <a:schemeClr val="tx1"/>
              </a:solidFill>
            </a:ln>
          </c:spPr>
          <c:cat>
            <c:strRef>
              <c:f>GraphsInputs!$A$204:$A$223</c:f>
              <c:strCache>
                <c:ptCount val="20"/>
                <c:pt idx="0">
                  <c:v>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GraphsInputs!$CL$204:$CL$223</c:f>
              <c:numCache>
                <c:formatCode>0.0%</c:formatCode>
                <c:ptCount val="20"/>
                <c:pt idx="0">
                  <c:v>-4.4634216674123456E-2</c:v>
                </c:pt>
                <c:pt idx="1">
                  <c:v>-4.4468988910790423E-2</c:v>
                </c:pt>
                <c:pt idx="2">
                  <c:v>-4.4109465103107016E-2</c:v>
                </c:pt>
                <c:pt idx="3">
                  <c:v>-4.34254118566684E-2</c:v>
                </c:pt>
                <c:pt idx="4">
                  <c:v>-4.2358364683626651E-2</c:v>
                </c:pt>
                <c:pt idx="5">
                  <c:v>-4.0859041018904849E-2</c:v>
                </c:pt>
                <c:pt idx="6">
                  <c:v>-3.8879704233402784E-2</c:v>
                </c:pt>
                <c:pt idx="7">
                  <c:v>-3.6384704106565767E-2</c:v>
                </c:pt>
                <c:pt idx="8">
                  <c:v>-3.3524019851410722E-2</c:v>
                </c:pt>
                <c:pt idx="9">
                  <c:v>-3.0431117273930219E-2</c:v>
                </c:pt>
                <c:pt idx="10">
                  <c:v>-2.7216647912823636E-2</c:v>
                </c:pt>
                <c:pt idx="11">
                  <c:v>-2.2724930932382325E-2</c:v>
                </c:pt>
                <c:pt idx="12">
                  <c:v>-1.7920325879556172E-2</c:v>
                </c:pt>
                <c:pt idx="13">
                  <c:v>-1.3046786136130481E-2</c:v>
                </c:pt>
                <c:pt idx="14">
                  <c:v>-1.0600108220203025E-2</c:v>
                </c:pt>
                <c:pt idx="15">
                  <c:v>-7.0853759305217019E-3</c:v>
                </c:pt>
                <c:pt idx="16">
                  <c:v>-3.836989671016157E-3</c:v>
                </c:pt>
                <c:pt idx="17">
                  <c:v>-1.6006058944711776E-3</c:v>
                </c:pt>
                <c:pt idx="18">
                  <c:v>-4.501952950469171E-4</c:v>
                </c:pt>
                <c:pt idx="19">
                  <c:v>-7.4158080339153967E-5</c:v>
                </c:pt>
              </c:numCache>
            </c:numRef>
          </c:val>
        </c:ser>
        <c:gapWidth val="0"/>
        <c:overlap val="100"/>
        <c:axId val="74491392"/>
        <c:axId val="74492928"/>
      </c:barChart>
      <c:catAx>
        <c:axId val="74491392"/>
        <c:scaling>
          <c:orientation val="minMax"/>
        </c:scaling>
        <c:axPos val="l"/>
        <c:tickLblPos val="nextTo"/>
        <c:crossAx val="74492928"/>
        <c:crossesAt val="-0.1"/>
        <c:auto val="1"/>
        <c:lblAlgn val="ctr"/>
        <c:lblOffset val="100"/>
      </c:catAx>
      <c:valAx>
        <c:axId val="74492928"/>
        <c:scaling>
          <c:orientation val="minMax"/>
          <c:max val="0.1"/>
          <c:min val="-0.1"/>
        </c:scaling>
        <c:axPos val="b"/>
        <c:numFmt formatCode="0.0%" sourceLinked="1"/>
        <c:tickLblPos val="nextTo"/>
        <c:crossAx val="74491392"/>
        <c:crosses val="autoZero"/>
        <c:crossBetween val="between"/>
        <c:majorUnit val="0.05"/>
      </c:valAx>
      <c:spPr>
        <a:noFill/>
        <a:ln>
          <a:solidFill>
            <a:sysClr val="windowText" lastClr="000000"/>
          </a:solidFill>
        </a:ln>
      </c:spPr>
    </c:plotArea>
    <c:legend>
      <c:legendPos val="r"/>
      <c:layout>
        <c:manualLayout>
          <c:xMode val="edge"/>
          <c:yMode val="edge"/>
          <c:x val="0.18687154880710821"/>
          <c:y val="0.1423183324784231"/>
          <c:w val="0.18952470120986531"/>
          <c:h val="0.18984678122355955"/>
        </c:manualLayout>
      </c:layout>
    </c:legend>
    <c:plotVisOnly val="1"/>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pPr>
            <a:r>
              <a:rPr lang="en-US" sz="1200" b="1" i="0" u="none" strike="noStrike" baseline="0"/>
              <a:t>Expenditure (Local Currency, 000) </a:t>
            </a:r>
            <a:endParaRPr lang="en-US" sz="1200"/>
          </a:p>
        </c:rich>
      </c:tx>
      <c:layout>
        <c:manualLayout>
          <c:xMode val="edge"/>
          <c:yMode val="edge"/>
          <c:x val="0.40707246376812034"/>
          <c:y val="2.7777777777778619E-2"/>
        </c:manualLayout>
      </c:layout>
    </c:title>
    <c:plotArea>
      <c:layout>
        <c:manualLayout>
          <c:layoutTarget val="inner"/>
          <c:xMode val="edge"/>
          <c:yMode val="edge"/>
          <c:x val="0.40495611092091782"/>
          <c:y val="0.16940992212039396"/>
          <c:w val="0.55588907258480558"/>
          <c:h val="0.66236771223269264"/>
        </c:manualLayout>
      </c:layout>
      <c:areaChart>
        <c:grouping val="stacked"/>
        <c:ser>
          <c:idx val="0"/>
          <c:order val="0"/>
          <c:tx>
            <c:strRef>
              <c:f>ResultsTables!$A$6</c:f>
              <c:strCache>
                <c:ptCount val="1"/>
                <c:pt idx="0">
                  <c:v>Universal Pension</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ResultsTables!$B$6:$AZ$6</c:f>
              <c:numCache>
                <c:formatCode>#,##0</c:formatCode>
                <c:ptCount val="20"/>
                <c:pt idx="0">
                  <c:v>110650982.23832175</c:v>
                </c:pt>
                <c:pt idx="1">
                  <c:v>126244848.25752831</c:v>
                </c:pt>
                <c:pt idx="2">
                  <c:v>144558298.43373248</c:v>
                </c:pt>
                <c:pt idx="3">
                  <c:v>166397658.56143686</c:v>
                </c:pt>
                <c:pt idx="4">
                  <c:v>192692128.64152089</c:v>
                </c:pt>
                <c:pt idx="5">
                  <c:v>227990835.87277082</c:v>
                </c:pt>
                <c:pt idx="6">
                  <c:v>270770262.60302436</c:v>
                </c:pt>
                <c:pt idx="7">
                  <c:v>322334428.10904855</c:v>
                </c:pt>
                <c:pt idx="8">
                  <c:v>383985737.86247313</c:v>
                </c:pt>
                <c:pt idx="9">
                  <c:v>457262046.93863243</c:v>
                </c:pt>
                <c:pt idx="10">
                  <c:v>543779114.323789</c:v>
                </c:pt>
                <c:pt idx="11">
                  <c:v>645938633.36384058</c:v>
                </c:pt>
                <c:pt idx="12">
                  <c:v>766489191.45725513</c:v>
                </c:pt>
                <c:pt idx="13">
                  <c:v>908758664.19431114</c:v>
                </c:pt>
                <c:pt idx="14">
                  <c:v>1076630472.7087178</c:v>
                </c:pt>
                <c:pt idx="15">
                  <c:v>1274542286.938467</c:v>
                </c:pt>
                <c:pt idx="16">
                  <c:v>1507543112.2419605</c:v>
                </c:pt>
                <c:pt idx="17">
                  <c:v>1781547057.4411047</c:v>
                </c:pt>
                <c:pt idx="18">
                  <c:v>2103373360.3238325</c:v>
                </c:pt>
                <c:pt idx="19">
                  <c:v>2480985956.6516242</c:v>
                </c:pt>
              </c:numCache>
            </c:numRef>
          </c:val>
        </c:ser>
        <c:ser>
          <c:idx val="1"/>
          <c:order val="1"/>
          <c:tx>
            <c:strRef>
              <c:f>ResultsTables!$A$7</c:f>
              <c:strCache>
                <c:ptCount val="1"/>
                <c:pt idx="0">
                  <c:v>Universal Child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ResultsTables!$B$7:$AZ$7</c:f>
              <c:numCache>
                <c:formatCode>#,##0</c:formatCode>
                <c:ptCount val="20"/>
                <c:pt idx="0">
                  <c:v>492706574.00659376</c:v>
                </c:pt>
                <c:pt idx="1">
                  <c:v>569043736.6457516</c:v>
                </c:pt>
                <c:pt idx="2">
                  <c:v>657246722.36786914</c:v>
                </c:pt>
                <c:pt idx="3">
                  <c:v>759118134.37438059</c:v>
                </c:pt>
                <c:pt idx="4">
                  <c:v>876703316.98643112</c:v>
                </c:pt>
                <c:pt idx="5">
                  <c:v>999386391.76075244</c:v>
                </c:pt>
                <c:pt idx="6">
                  <c:v>1138949785.0513735</c:v>
                </c:pt>
                <c:pt idx="7">
                  <c:v>1297732443.0567577</c:v>
                </c:pt>
                <c:pt idx="8">
                  <c:v>1478443534.8673816</c:v>
                </c:pt>
                <c:pt idx="9">
                  <c:v>1684161093.5510101</c:v>
                </c:pt>
                <c:pt idx="10">
                  <c:v>1916817642.0731893</c:v>
                </c:pt>
                <c:pt idx="11">
                  <c:v>2179680286.8010573</c:v>
                </c:pt>
                <c:pt idx="12">
                  <c:v>2476497154.8920107</c:v>
                </c:pt>
                <c:pt idx="13">
                  <c:v>2811511684.0827289</c:v>
                </c:pt>
                <c:pt idx="14">
                  <c:v>3189460537.8608799</c:v>
                </c:pt>
                <c:pt idx="15">
                  <c:v>3615567782.713336</c:v>
                </c:pt>
                <c:pt idx="16">
                  <c:v>4095615068.1814156</c:v>
                </c:pt>
                <c:pt idx="17">
                  <c:v>4636084205.4836197</c:v>
                </c:pt>
                <c:pt idx="18">
                  <c:v>5244192331.9958286</c:v>
                </c:pt>
                <c:pt idx="19">
                  <c:v>5927966917.7948322</c:v>
                </c:pt>
              </c:numCache>
            </c:numRef>
          </c:val>
        </c:ser>
        <c:ser>
          <c:idx val="2"/>
          <c:order val="2"/>
          <c:tx>
            <c:strRef>
              <c:f>ResultsTables!$A$8</c:f>
              <c:strCache>
                <c:ptCount val="1"/>
                <c:pt idx="0">
                  <c:v>Universal Disability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ResultsTables!$B$8:$AZ$8</c:f>
              <c:numCache>
                <c:formatCode>#,##0</c:formatCode>
                <c:ptCount val="20"/>
                <c:pt idx="0">
                  <c:v>50102297.649113588</c:v>
                </c:pt>
                <c:pt idx="1">
                  <c:v>57064209.009662837</c:v>
                </c:pt>
                <c:pt idx="2">
                  <c:v>65099529.235422157</c:v>
                </c:pt>
                <c:pt idx="3">
                  <c:v>74300073.584796667</c:v>
                </c:pt>
                <c:pt idx="4">
                  <c:v>84773803.381808415</c:v>
                </c:pt>
                <c:pt idx="5">
                  <c:v>96799965.524517834</c:v>
                </c:pt>
                <c:pt idx="6">
                  <c:v>110417718.1438127</c:v>
                </c:pt>
                <c:pt idx="7">
                  <c:v>125882335.6516746</c:v>
                </c:pt>
                <c:pt idx="8">
                  <c:v>143529083.68259829</c:v>
                </c:pt>
                <c:pt idx="9">
                  <c:v>163740435.07147214</c:v>
                </c:pt>
                <c:pt idx="10">
                  <c:v>186767449.86983863</c:v>
                </c:pt>
                <c:pt idx="11">
                  <c:v>212967580.73468098</c:v>
                </c:pt>
                <c:pt idx="12">
                  <c:v>242760531.48690504</c:v>
                </c:pt>
                <c:pt idx="13">
                  <c:v>276607893.68577206</c:v>
                </c:pt>
                <c:pt idx="14">
                  <c:v>315032477.84205639</c:v>
                </c:pt>
                <c:pt idx="15">
                  <c:v>358624184.4944436</c:v>
                </c:pt>
                <c:pt idx="16">
                  <c:v>408070734.96392846</c:v>
                </c:pt>
                <c:pt idx="17">
                  <c:v>464176853.73905128</c:v>
                </c:pt>
                <c:pt idx="18">
                  <c:v>527877755.42359412</c:v>
                </c:pt>
                <c:pt idx="19">
                  <c:v>600213804.74902081</c:v>
                </c:pt>
              </c:numCache>
            </c:numRef>
          </c:val>
        </c:ser>
        <c:ser>
          <c:idx val="3"/>
          <c:order val="3"/>
          <c:tx>
            <c:strRef>
              <c:f>ResultsTables!$A$9</c:f>
              <c:strCache>
                <c:ptCount val="1"/>
                <c:pt idx="0">
                  <c:v>Orphan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ResultsTables!$B$9:$AZ$9</c:f>
              <c:numCache>
                <c:formatCode>#,##0</c:formatCode>
                <c:ptCount val="20"/>
                <c:pt idx="0">
                  <c:v>13868926.249769475</c:v>
                </c:pt>
                <c:pt idx="1">
                  <c:v>15517666.033027107</c:v>
                </c:pt>
                <c:pt idx="2">
                  <c:v>17377234.386100203</c:v>
                </c:pt>
                <c:pt idx="3">
                  <c:v>19482386.124165077</c:v>
                </c:pt>
                <c:pt idx="4">
                  <c:v>21871660.828134425</c:v>
                </c:pt>
                <c:pt idx="5">
                  <c:v>24619921.343834132</c:v>
                </c:pt>
                <c:pt idx="6">
                  <c:v>27726431.423296865</c:v>
                </c:pt>
                <c:pt idx="7">
                  <c:v>31237626.700986318</c:v>
                </c:pt>
                <c:pt idx="8">
                  <c:v>35204070.889067642</c:v>
                </c:pt>
                <c:pt idx="9">
                  <c:v>39682704.939034306</c:v>
                </c:pt>
                <c:pt idx="10">
                  <c:v>44705296.490711704</c:v>
                </c:pt>
                <c:pt idx="11">
                  <c:v>50334999.807338625</c:v>
                </c:pt>
                <c:pt idx="12">
                  <c:v>56639501.750348583</c:v>
                </c:pt>
                <c:pt idx="13">
                  <c:v>63693018.528980836</c:v>
                </c:pt>
                <c:pt idx="14">
                  <c:v>71577246.049210548</c:v>
                </c:pt>
                <c:pt idx="15">
                  <c:v>80382533.884676114</c:v>
                </c:pt>
                <c:pt idx="16">
                  <c:v>90208656.621041223</c:v>
                </c:pt>
                <c:pt idx="17">
                  <c:v>101165098.79675877</c:v>
                </c:pt>
                <c:pt idx="18">
                  <c:v>113372268.44983628</c:v>
                </c:pt>
                <c:pt idx="19">
                  <c:v>126962425.24221829</c:v>
                </c:pt>
              </c:numCache>
            </c:numRef>
          </c:val>
        </c:ser>
        <c:ser>
          <c:idx val="8"/>
          <c:order val="4"/>
          <c:tx>
            <c:strRef>
              <c:f>ResultsTables!$A$10</c:f>
              <c:strCache>
                <c:ptCount val="1"/>
                <c:pt idx="0">
                  <c:v>Education stipend</c:v>
                </c:pt>
              </c:strCache>
            </c:strRef>
          </c:tx>
          <c:spPr>
            <a:ln w="25400">
              <a:noFill/>
            </a:ln>
          </c:spPr>
          <c:val>
            <c:numRef>
              <c:f>ResultsTables!$AG$10:$AZ$10</c:f>
              <c:numCache>
                <c:formatCode>#,##0</c:formatCode>
                <c:ptCount val="20"/>
                <c:pt idx="0">
                  <c:v>93379512.638909206</c:v>
                </c:pt>
                <c:pt idx="1">
                  <c:v>113181711.48574735</c:v>
                </c:pt>
                <c:pt idx="2">
                  <c:v>136582072.09353936</c:v>
                </c:pt>
                <c:pt idx="3">
                  <c:v>164146683.92445478</c:v>
                </c:pt>
                <c:pt idx="4">
                  <c:v>196520906.86793339</c:v>
                </c:pt>
                <c:pt idx="5">
                  <c:v>226998123.0733192</c:v>
                </c:pt>
                <c:pt idx="6">
                  <c:v>261935679.98285741</c:v>
                </c:pt>
                <c:pt idx="7">
                  <c:v>302039765.74426275</c:v>
                </c:pt>
                <c:pt idx="8">
                  <c:v>348183814.04565996</c:v>
                </c:pt>
                <c:pt idx="9">
                  <c:v>401373250.85936713</c:v>
                </c:pt>
                <c:pt idx="10">
                  <c:v>462359298.41733718</c:v>
                </c:pt>
                <c:pt idx="11">
                  <c:v>532190942.49890471</c:v>
                </c:pt>
                <c:pt idx="12">
                  <c:v>612033802.2863915</c:v>
                </c:pt>
                <c:pt idx="13">
                  <c:v>703143594.83310223</c:v>
                </c:pt>
                <c:pt idx="14">
                  <c:v>806923947.97813785</c:v>
                </c:pt>
                <c:pt idx="15">
                  <c:v>924998268.04514241</c:v>
                </c:pt>
                <c:pt idx="16">
                  <c:v>1059224087.5395038</c:v>
                </c:pt>
                <c:pt idx="17">
                  <c:v>1211647022.4440465</c:v>
                </c:pt>
                <c:pt idx="18">
                  <c:v>1384554224.8126261</c:v>
                </c:pt>
                <c:pt idx="19">
                  <c:v>1580497042.4067321</c:v>
                </c:pt>
              </c:numCache>
            </c:numRef>
          </c:val>
        </c:ser>
        <c:ser>
          <c:idx val="5"/>
          <c:order val="5"/>
          <c:tx>
            <c:strRef>
              <c:f>ResultsTables!$A$11</c:f>
              <c:strCache>
                <c:ptCount val="1"/>
                <c:pt idx="0">
                  <c:v>New Birth Lump-sum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ResultsTables!$B$11:$AZ$11</c:f>
              <c:numCache>
                <c:formatCode>#,##0</c:formatCode>
                <c:ptCount val="20"/>
                <c:pt idx="0">
                  <c:v>20305037.5</c:v>
                </c:pt>
                <c:pt idx="1">
                  <c:v>25475276.743166246</c:v>
                </c:pt>
                <c:pt idx="2">
                  <c:v>31660872.953115866</c:v>
                </c:pt>
                <c:pt idx="3">
                  <c:v>39047792.267352566</c:v>
                </c:pt>
                <c:pt idx="4">
                  <c:v>47857311.121086404</c:v>
                </c:pt>
                <c:pt idx="5">
                  <c:v>54778899.783253685</c:v>
                </c:pt>
                <c:pt idx="6">
                  <c:v>62647040.963422328</c:v>
                </c:pt>
                <c:pt idx="7">
                  <c:v>71576248.833896294</c:v>
                </c:pt>
                <c:pt idx="8">
                  <c:v>81684416.420226231</c:v>
                </c:pt>
                <c:pt idx="9">
                  <c:v>93103343.148995101</c:v>
                </c:pt>
                <c:pt idx="10">
                  <c:v>105987922.5615477</c:v>
                </c:pt>
                <c:pt idx="11">
                  <c:v>120520933.08723611</c:v>
                </c:pt>
                <c:pt idx="12">
                  <c:v>136903292.05888316</c:v>
                </c:pt>
                <c:pt idx="13">
                  <c:v>155366162.50235039</c:v>
                </c:pt>
                <c:pt idx="14">
                  <c:v>176164361.74058121</c:v>
                </c:pt>
                <c:pt idx="15">
                  <c:v>199581056.79400763</c:v>
                </c:pt>
                <c:pt idx="16">
                  <c:v>225925842.56298289</c:v>
                </c:pt>
                <c:pt idx="17">
                  <c:v>255545549.87964109</c:v>
                </c:pt>
                <c:pt idx="18">
                  <c:v>288826604.78588295</c:v>
                </c:pt>
                <c:pt idx="19">
                  <c:v>326198720.76335347</c:v>
                </c:pt>
              </c:numCache>
            </c:numRef>
          </c:val>
        </c:ser>
        <c:ser>
          <c:idx val="6"/>
          <c:order val="6"/>
          <c:tx>
            <c:strRef>
              <c:f>ResultsTables!$A$12</c:f>
              <c:strCache>
                <c:ptCount val="1"/>
                <c:pt idx="0">
                  <c:v>Youth Labor Market Program</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ResultsTables!$B$12:$AZ$12</c:f>
              <c:numCache>
                <c:formatCode>#,##0</c:formatCode>
                <c:ptCount val="20"/>
                <c:pt idx="0">
                  <c:v>202076.53804321541</c:v>
                </c:pt>
                <c:pt idx="1">
                  <c:v>308938.96899336908</c:v>
                </c:pt>
                <c:pt idx="2">
                  <c:v>449799.39775111584</c:v>
                </c:pt>
                <c:pt idx="3">
                  <c:v>632573.98314493604</c:v>
                </c:pt>
                <c:pt idx="4">
                  <c:v>866756.071132096</c:v>
                </c:pt>
                <c:pt idx="5">
                  <c:v>1002264.8693945196</c:v>
                </c:pt>
                <c:pt idx="6">
                  <c:v>1154671.8107759585</c:v>
                </c:pt>
                <c:pt idx="7">
                  <c:v>1324849.137200274</c:v>
                </c:pt>
                <c:pt idx="8">
                  <c:v>1513228.083773212</c:v>
                </c:pt>
                <c:pt idx="9">
                  <c:v>1720222.4867226698</c:v>
                </c:pt>
                <c:pt idx="10">
                  <c:v>1946213.430992469</c:v>
                </c:pt>
                <c:pt idx="11">
                  <c:v>2192245.2203905429</c:v>
                </c:pt>
                <c:pt idx="12">
                  <c:v>2460336.384510939</c:v>
                </c:pt>
                <c:pt idx="13">
                  <c:v>2753583.3172772569</c:v>
                </c:pt>
                <c:pt idx="14">
                  <c:v>3075104.1540605095</c:v>
                </c:pt>
                <c:pt idx="15">
                  <c:v>3427167.0271404674</c:v>
                </c:pt>
                <c:pt idx="16">
                  <c:v>3810884.7772718347</c:v>
                </c:pt>
                <c:pt idx="17">
                  <c:v>4226981.3973285286</c:v>
                </c:pt>
                <c:pt idx="18">
                  <c:v>4675116.3423168864</c:v>
                </c:pt>
                <c:pt idx="19">
                  <c:v>5154416.1704667229</c:v>
                </c:pt>
              </c:numCache>
            </c:numRef>
          </c:val>
        </c:ser>
        <c:ser>
          <c:idx val="7"/>
          <c:order val="7"/>
          <c:tx>
            <c:strRef>
              <c:f>ResultsTables!$A$13</c:f>
              <c:strCache>
                <c:ptCount val="1"/>
                <c:pt idx="0">
                  <c:v>Unemployment Program</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ResultsTables!$B$13:$AZ$13</c:f>
              <c:numCache>
                <c:formatCode>#,##0</c:formatCode>
                <c:ptCount val="20"/>
                <c:pt idx="0">
                  <c:v>102331349.03122194</c:v>
                </c:pt>
                <c:pt idx="1">
                  <c:v>123691387.29165763</c:v>
                </c:pt>
                <c:pt idx="2">
                  <c:v>149674011.03312534</c:v>
                </c:pt>
                <c:pt idx="3">
                  <c:v>180802090.17745852</c:v>
                </c:pt>
                <c:pt idx="4">
                  <c:v>217827516.45898709</c:v>
                </c:pt>
                <c:pt idx="5">
                  <c:v>259498259.5077939</c:v>
                </c:pt>
                <c:pt idx="6">
                  <c:v>308063690.81461596</c:v>
                </c:pt>
                <c:pt idx="7">
                  <c:v>364661571.16360468</c:v>
                </c:pt>
                <c:pt idx="8">
                  <c:v>430729573.1870923</c:v>
                </c:pt>
                <c:pt idx="9">
                  <c:v>507924011.92168599</c:v>
                </c:pt>
                <c:pt idx="10">
                  <c:v>597594965.68605614</c:v>
                </c:pt>
                <c:pt idx="11">
                  <c:v>701431622.09433961</c:v>
                </c:pt>
                <c:pt idx="12">
                  <c:v>821277602.44754314</c:v>
                </c:pt>
                <c:pt idx="13">
                  <c:v>959083414.75157809</c:v>
                </c:pt>
                <c:pt idx="14">
                  <c:v>1117056797.6299646</c:v>
                </c:pt>
                <c:pt idx="15">
                  <c:v>1297784930.5244741</c:v>
                </c:pt>
                <c:pt idx="16">
                  <c:v>1504326775.4133568</c:v>
                </c:pt>
                <c:pt idx="17">
                  <c:v>1740205389.4101822</c:v>
                </c:pt>
                <c:pt idx="18">
                  <c:v>2009569444.8063591</c:v>
                </c:pt>
                <c:pt idx="19">
                  <c:v>2317140604.9474826</c:v>
                </c:pt>
              </c:numCache>
            </c:numRef>
          </c:val>
        </c:ser>
        <c:axId val="74950144"/>
        <c:axId val="74951680"/>
      </c:areaChart>
      <c:catAx>
        <c:axId val="74950144"/>
        <c:scaling>
          <c:orientation val="minMax"/>
        </c:scaling>
        <c:axPos val="b"/>
        <c:numFmt formatCode="General" sourceLinked="0"/>
        <c:majorTickMark val="none"/>
        <c:tickLblPos val="nextTo"/>
        <c:crossAx val="74951680"/>
        <c:crosses val="autoZero"/>
        <c:auto val="1"/>
        <c:lblAlgn val="ctr"/>
        <c:lblOffset val="100"/>
        <c:tickLblSkip val="3"/>
        <c:tickMarkSkip val="3"/>
      </c:catAx>
      <c:valAx>
        <c:axId val="74951680"/>
        <c:scaling>
          <c:orientation val="minMax"/>
        </c:scaling>
        <c:axPos val="l"/>
        <c:majorGridlines/>
        <c:numFmt formatCode="#,##0" sourceLinked="1"/>
        <c:majorTickMark val="none"/>
        <c:tickLblPos val="nextTo"/>
        <c:crossAx val="74950144"/>
        <c:crosses val="autoZero"/>
        <c:crossBetween val="midCat"/>
      </c:valAx>
    </c:plotArea>
    <c:legend>
      <c:legendPos val="l"/>
      <c:layout>
        <c:manualLayout>
          <c:xMode val="edge"/>
          <c:yMode val="edge"/>
          <c:x val="7.1174377224199293E-3"/>
          <c:y val="2.8047444382922972E-2"/>
          <c:w val="0.23368920521945433"/>
          <c:h val="0.95652017238643261"/>
        </c:manualLayout>
      </c:layout>
      <c:txPr>
        <a:bodyPr/>
        <a:lstStyle/>
        <a:p>
          <a:pPr>
            <a:defRPr sz="900"/>
          </a:pPr>
          <a:endParaRPr lang="en-US"/>
        </a:p>
      </c:txPr>
    </c:legend>
    <c:plotVisOnly val="1"/>
  </c:chart>
  <c:spPr>
    <a:ln>
      <a:noFill/>
    </a:ln>
  </c:spPr>
  <c:printSettings>
    <c:headerFooter/>
    <c:pageMargins b="0.7500000000000081" l="0.70000000000000062" r="0.70000000000000062" t="0.750000000000008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a:t>Expenditure as a Percentage of GDP</a:t>
            </a:r>
          </a:p>
        </c:rich>
      </c:tx>
      <c:layout>
        <c:manualLayout>
          <c:xMode val="edge"/>
          <c:yMode val="edge"/>
          <c:x val="0.17301953599290654"/>
          <c:y val="3.6344363706948206E-2"/>
        </c:manualLayout>
      </c:layout>
    </c:title>
    <c:plotArea>
      <c:layout>
        <c:manualLayout>
          <c:layoutTarget val="inner"/>
          <c:xMode val="edge"/>
          <c:yMode val="edge"/>
          <c:x val="0.16705738652474544"/>
          <c:y val="0.14878092006987872"/>
          <c:w val="0.76963698097293742"/>
          <c:h val="0.68197449595327964"/>
        </c:manualLayout>
      </c:layout>
      <c:areaChart>
        <c:grouping val="stacked"/>
        <c:ser>
          <c:idx val="0"/>
          <c:order val="0"/>
          <c:tx>
            <c:strRef>
              <c:f>ResultsTables!$A$15</c:f>
              <c:strCache>
                <c:ptCount val="1"/>
                <c:pt idx="0">
                  <c:v>Universal Pension</c:v>
                </c:pt>
              </c:strCache>
            </c:strRef>
          </c:tx>
          <c:cat>
            <c:numRef>
              <c:f>ResultsTables!$AG$2:$BA$2</c:f>
              <c:numCache>
                <c:formatCode>0</c:formatCode>
                <c:ptCount val="21"/>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ResultsTables!$B$15:$AZ$15</c:f>
              <c:numCache>
                <c:formatCode>0.000%</c:formatCode>
                <c:ptCount val="20"/>
                <c:pt idx="0">
                  <c:v>4.679156403467338E-3</c:v>
                </c:pt>
                <c:pt idx="1">
                  <c:v>4.7277084680646068E-3</c:v>
                </c:pt>
                <c:pt idx="2">
                  <c:v>4.7878836701256196E-3</c:v>
                </c:pt>
                <c:pt idx="3">
                  <c:v>4.8682989087768152E-3</c:v>
                </c:pt>
                <c:pt idx="4">
                  <c:v>4.9742950511675668E-3</c:v>
                </c:pt>
                <c:pt idx="5">
                  <c:v>5.1807171375732458E-3</c:v>
                </c:pt>
                <c:pt idx="6">
                  <c:v>5.4148630849740614E-3</c:v>
                </c:pt>
                <c:pt idx="7">
                  <c:v>5.6715055251258389E-3</c:v>
                </c:pt>
                <c:pt idx="8">
                  <c:v>5.9426156607791996E-3</c:v>
                </c:pt>
                <c:pt idx="9">
                  <c:v>6.2222858457610629E-3</c:v>
                </c:pt>
                <c:pt idx="10">
                  <c:v>6.5091558333588151E-3</c:v>
                </c:pt>
                <c:pt idx="11">
                  <c:v>6.8048267946278322E-3</c:v>
                </c:pt>
                <c:pt idx="12">
                  <c:v>7.1098597562325137E-3</c:v>
                </c:pt>
                <c:pt idx="13">
                  <c:v>7.4256730907094745E-3</c:v>
                </c:pt>
                <c:pt idx="14">
                  <c:v>7.7533482273062183E-3</c:v>
                </c:pt>
                <c:pt idx="15">
                  <c:v>8.0931623937540408E-3</c:v>
                </c:pt>
                <c:pt idx="16">
                  <c:v>8.4447588098487385E-3</c:v>
                </c:pt>
                <c:pt idx="17">
                  <c:v>8.8082173834165556E-3</c:v>
                </c:pt>
                <c:pt idx="18">
                  <c:v>9.1835209986882611E-3</c:v>
                </c:pt>
                <c:pt idx="19">
                  <c:v>9.5709792539132622E-3</c:v>
                </c:pt>
              </c:numCache>
            </c:numRef>
          </c:val>
        </c:ser>
        <c:ser>
          <c:idx val="1"/>
          <c:order val="1"/>
          <c:tx>
            <c:strRef>
              <c:f>ResultsTables!$A$16</c:f>
              <c:strCache>
                <c:ptCount val="1"/>
                <c:pt idx="0">
                  <c:v>Universal Child Benefit</c:v>
                </c:pt>
              </c:strCache>
            </c:strRef>
          </c:tx>
          <c:cat>
            <c:numRef>
              <c:f>ResultsTables!$AG$2:$BA$2</c:f>
              <c:numCache>
                <c:formatCode>0</c:formatCode>
                <c:ptCount val="21"/>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ResultsTables!$B$16:$AZ$16</c:f>
              <c:numCache>
                <c:formatCode>0.000%</c:formatCode>
                <c:ptCount val="20"/>
                <c:pt idx="0">
                  <c:v>2.0835342571364542E-2</c:v>
                </c:pt>
                <c:pt idx="1">
                  <c:v>2.1309961789104673E-2</c:v>
                </c:pt>
                <c:pt idx="2">
                  <c:v>2.1768524417927163E-2</c:v>
                </c:pt>
                <c:pt idx="3">
                  <c:v>2.2209531174640924E-2</c:v>
                </c:pt>
                <c:pt idx="4">
                  <c:v>2.2631858404246721E-2</c:v>
                </c:pt>
                <c:pt idx="5">
                  <c:v>2.2709413678985414E-2</c:v>
                </c:pt>
                <c:pt idx="6">
                  <c:v>2.2776715165932476E-2</c:v>
                </c:pt>
                <c:pt idx="7">
                  <c:v>2.2833728199959668E-2</c:v>
                </c:pt>
                <c:pt idx="8">
                  <c:v>2.2880593828272226E-2</c:v>
                </c:pt>
                <c:pt idx="9">
                  <c:v>2.29175629259918E-2</c:v>
                </c:pt>
                <c:pt idx="10">
                  <c:v>2.2944729592826063E-2</c:v>
                </c:pt>
                <c:pt idx="11">
                  <c:v>2.2962470509162489E-2</c:v>
                </c:pt>
                <c:pt idx="12">
                  <c:v>2.2971683950970552E-2</c:v>
                </c:pt>
                <c:pt idx="13">
                  <c:v>2.2973499433117248E-2</c:v>
                </c:pt>
                <c:pt idx="14">
                  <c:v>2.296888192758521E-2</c:v>
                </c:pt>
                <c:pt idx="15">
                  <c:v>2.2958341603095789E-2</c:v>
                </c:pt>
                <c:pt idx="16">
                  <c:v>2.2942283472967187E-2</c:v>
                </c:pt>
                <c:pt idx="17">
                  <c:v>2.2921447580720851E-2</c:v>
                </c:pt>
                <c:pt idx="18">
                  <c:v>2.2896624684183024E-2</c:v>
                </c:pt>
                <c:pt idx="19">
                  <c:v>2.2868508479858888E-2</c:v>
                </c:pt>
              </c:numCache>
            </c:numRef>
          </c:val>
        </c:ser>
        <c:ser>
          <c:idx val="2"/>
          <c:order val="2"/>
          <c:tx>
            <c:strRef>
              <c:f>ResultsTables!$A$17</c:f>
              <c:strCache>
                <c:ptCount val="1"/>
                <c:pt idx="0">
                  <c:v>Universal Disability Benefit</c:v>
                </c:pt>
              </c:strCache>
            </c:strRef>
          </c:tx>
          <c:cat>
            <c:numRef>
              <c:f>ResultsTables!$AG$2:$BA$2</c:f>
              <c:numCache>
                <c:formatCode>0</c:formatCode>
                <c:ptCount val="21"/>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ResultsTables!$B$17:$AZ$17</c:f>
              <c:numCache>
                <c:formatCode>0.000%</c:formatCode>
                <c:ptCount val="20"/>
                <c:pt idx="0">
                  <c:v>2.1187022666309782E-3</c:v>
                </c:pt>
                <c:pt idx="1">
                  <c:v>2.1369818086204861E-3</c:v>
                </c:pt>
                <c:pt idx="2">
                  <c:v>2.1561472176709778E-3</c:v>
                </c:pt>
                <c:pt idx="3">
                  <c:v>2.1737984192929695E-3</c:v>
                </c:pt>
                <c:pt idx="4">
                  <c:v>2.1884127473379162E-3</c:v>
                </c:pt>
                <c:pt idx="5">
                  <c:v>2.1996201662650371E-3</c:v>
                </c:pt>
                <c:pt idx="6">
                  <c:v>2.2081332719338428E-3</c:v>
                </c:pt>
                <c:pt idx="7">
                  <c:v>2.2149119048576623E-3</c:v>
                </c:pt>
                <c:pt idx="8">
                  <c:v>2.2212756786685185E-3</c:v>
                </c:pt>
                <c:pt idx="9">
                  <c:v>2.2281311085079283E-3</c:v>
                </c:pt>
                <c:pt idx="10">
                  <c:v>2.2356475336747345E-3</c:v>
                </c:pt>
                <c:pt idx="11">
                  <c:v>2.2435683901169011E-3</c:v>
                </c:pt>
                <c:pt idx="12">
                  <c:v>2.2518169237832177E-3</c:v>
                </c:pt>
                <c:pt idx="13">
                  <c:v>2.2602258154438655E-3</c:v>
                </c:pt>
                <c:pt idx="14">
                  <c:v>2.2687045978508416E-3</c:v>
                </c:pt>
                <c:pt idx="15">
                  <c:v>2.2772126065843637E-3</c:v>
                </c:pt>
                <c:pt idx="16">
                  <c:v>2.2858775355374329E-3</c:v>
                </c:pt>
                <c:pt idx="17">
                  <c:v>2.2949551711288871E-3</c:v>
                </c:pt>
                <c:pt idx="18">
                  <c:v>2.3047626936411546E-3</c:v>
                </c:pt>
                <c:pt idx="19">
                  <c:v>2.3154640830447375E-3</c:v>
                </c:pt>
              </c:numCache>
            </c:numRef>
          </c:val>
        </c:ser>
        <c:ser>
          <c:idx val="3"/>
          <c:order val="3"/>
          <c:tx>
            <c:strRef>
              <c:f>ResultsTables!$A$18</c:f>
              <c:strCache>
                <c:ptCount val="1"/>
                <c:pt idx="0">
                  <c:v>Orphan Benefit</c:v>
                </c:pt>
              </c:strCache>
            </c:strRef>
          </c:tx>
          <c:cat>
            <c:numRef>
              <c:f>ResultsTables!$AG$2:$BA$2</c:f>
              <c:numCache>
                <c:formatCode>0</c:formatCode>
                <c:ptCount val="21"/>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ResultsTables!$B$18:$AZ$18</c:f>
              <c:numCache>
                <c:formatCode>0.000%</c:formatCode>
                <c:ptCount val="20"/>
                <c:pt idx="0">
                  <c:v>5.8648259381063189E-4</c:v>
                </c:pt>
                <c:pt idx="1">
                  <c:v>5.8111679107322267E-4</c:v>
                </c:pt>
                <c:pt idx="2">
                  <c:v>5.7554756558852733E-4</c:v>
                </c:pt>
                <c:pt idx="3">
                  <c:v>5.6999647668493254E-4</c:v>
                </c:pt>
                <c:pt idx="4">
                  <c:v>5.6461099363641284E-4</c:v>
                </c:pt>
                <c:pt idx="5">
                  <c:v>5.5944725998936567E-4</c:v>
                </c:pt>
                <c:pt idx="6">
                  <c:v>5.5447311144424792E-4</c:v>
                </c:pt>
                <c:pt idx="7">
                  <c:v>5.4962907147642964E-4</c:v>
                </c:pt>
                <c:pt idx="8">
                  <c:v>5.4482300346134801E-4</c:v>
                </c:pt>
                <c:pt idx="9">
                  <c:v>5.3999043856094121E-4</c:v>
                </c:pt>
                <c:pt idx="10">
                  <c:v>5.3513225088906507E-4</c:v>
                </c:pt>
                <c:pt idx="11">
                  <c:v>5.3026856996124495E-4</c:v>
                </c:pt>
                <c:pt idx="12">
                  <c:v>5.2538107333548981E-4</c:v>
                </c:pt>
                <c:pt idx="13">
                  <c:v>5.2045009570944102E-4</c:v>
                </c:pt>
                <c:pt idx="14">
                  <c:v>5.1546313042288633E-4</c:v>
                </c:pt>
                <c:pt idx="15">
                  <c:v>5.1041766681024069E-4</c:v>
                </c:pt>
                <c:pt idx="16">
                  <c:v>5.0531911262706908E-4</c:v>
                </c:pt>
                <c:pt idx="17">
                  <c:v>5.001743726581985E-4</c:v>
                </c:pt>
                <c:pt idx="18">
                  <c:v>4.9499372180776275E-4</c:v>
                </c:pt>
                <c:pt idx="19">
                  <c:v>4.8978702792005146E-4</c:v>
                </c:pt>
              </c:numCache>
            </c:numRef>
          </c:val>
        </c:ser>
        <c:ser>
          <c:idx val="8"/>
          <c:order val="4"/>
          <c:tx>
            <c:strRef>
              <c:f>ResultsTables!$A$19</c:f>
              <c:strCache>
                <c:ptCount val="1"/>
                <c:pt idx="0">
                  <c:v>Education stipend</c:v>
                </c:pt>
              </c:strCache>
            </c:strRef>
          </c:tx>
          <c:spPr>
            <a:ln w="25400">
              <a:noFill/>
            </a:ln>
          </c:spPr>
          <c:val>
            <c:numRef>
              <c:f>ResultsTables!$AG$19:$AZ$19</c:f>
              <c:numCache>
                <c:formatCode>0.000%</c:formatCode>
                <c:ptCount val="20"/>
                <c:pt idx="0">
                  <c:v>3.9487886657520047E-3</c:v>
                </c:pt>
                <c:pt idx="1">
                  <c:v>4.2385106656366404E-3</c:v>
                </c:pt>
                <c:pt idx="2">
                  <c:v>4.5237048283904083E-3</c:v>
                </c:pt>
                <c:pt idx="3">
                  <c:v>4.8024421084850114E-3</c:v>
                </c:pt>
                <c:pt idx="4">
                  <c:v>5.0731339228844985E-3</c:v>
                </c:pt>
                <c:pt idx="5">
                  <c:v>5.1581593703142262E-3</c:v>
                </c:pt>
                <c:pt idx="6">
                  <c:v>5.2381891221791486E-3</c:v>
                </c:pt>
                <c:pt idx="7">
                  <c:v>5.3144189724802539E-3</c:v>
                </c:pt>
                <c:pt idx="8">
                  <c:v>5.3885402038516342E-3</c:v>
                </c:pt>
                <c:pt idx="9">
                  <c:v>5.4617677421728381E-3</c:v>
                </c:pt>
                <c:pt idx="10">
                  <c:v>5.5345426941294318E-3</c:v>
                </c:pt>
                <c:pt idx="11">
                  <c:v>5.6065189451749474E-3</c:v>
                </c:pt>
                <c:pt idx="12">
                  <c:v>5.677150504962666E-3</c:v>
                </c:pt>
                <c:pt idx="13">
                  <c:v>5.7455457392376168E-3</c:v>
                </c:pt>
                <c:pt idx="14">
                  <c:v>5.8110582230565264E-3</c:v>
                </c:pt>
                <c:pt idx="15">
                  <c:v>5.8736075483323599E-3</c:v>
                </c:pt>
                <c:pt idx="16">
                  <c:v>5.9334236428905274E-3</c:v>
                </c:pt>
                <c:pt idx="17">
                  <c:v>5.9905520435624962E-3</c:v>
                </c:pt>
                <c:pt idx="18">
                  <c:v>6.0450907277021437E-3</c:v>
                </c:pt>
                <c:pt idx="19">
                  <c:v>6.0971342313285801E-3</c:v>
                </c:pt>
              </c:numCache>
            </c:numRef>
          </c:val>
        </c:ser>
        <c:ser>
          <c:idx val="5"/>
          <c:order val="5"/>
          <c:tx>
            <c:strRef>
              <c:f>ResultsTables!$A$20</c:f>
              <c:strCache>
                <c:ptCount val="1"/>
                <c:pt idx="0">
                  <c:v>New Birth Lump-sum Benefit</c:v>
                </c:pt>
              </c:strCache>
            </c:strRef>
          </c:tx>
          <c:cat>
            <c:numRef>
              <c:f>ResultsTables!$AG$2:$BA$2</c:f>
              <c:numCache>
                <c:formatCode>0</c:formatCode>
                <c:ptCount val="21"/>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ResultsTables!$B$20:$AZ$20</c:f>
              <c:numCache>
                <c:formatCode>0.000%</c:formatCode>
                <c:ptCount val="20"/>
                <c:pt idx="0">
                  <c:v>8.5864982234079492E-4</c:v>
                </c:pt>
                <c:pt idx="1">
                  <c:v>9.5401660540848465E-4</c:v>
                </c:pt>
                <c:pt idx="2">
                  <c:v>1.0486328231349212E-3</c:v>
                </c:pt>
                <c:pt idx="3">
                  <c:v>1.142421871369719E-3</c:v>
                </c:pt>
                <c:pt idx="4">
                  <c:v>1.2354235097723175E-3</c:v>
                </c:pt>
                <c:pt idx="5">
                  <c:v>1.2447604913509752E-3</c:v>
                </c:pt>
                <c:pt idx="6">
                  <c:v>1.2528153802215372E-3</c:v>
                </c:pt>
                <c:pt idx="7">
                  <c:v>1.2593910402642124E-3</c:v>
                </c:pt>
                <c:pt idx="8">
                  <c:v>1.2641591715427248E-3</c:v>
                </c:pt>
                <c:pt idx="9">
                  <c:v>1.266922584429526E-3</c:v>
                </c:pt>
                <c:pt idx="10">
                  <c:v>1.2686987900684429E-3</c:v>
                </c:pt>
                <c:pt idx="11">
                  <c:v>1.2696625227610709E-3</c:v>
                </c:pt>
                <c:pt idx="12">
                  <c:v>1.2698981506244517E-3</c:v>
                </c:pt>
                <c:pt idx="13">
                  <c:v>1.2695321404427506E-3</c:v>
                </c:pt>
                <c:pt idx="14">
                  <c:v>1.2686466493740055E-3</c:v>
                </c:pt>
                <c:pt idx="15">
                  <c:v>1.2673113476924078E-3</c:v>
                </c:pt>
                <c:pt idx="16">
                  <c:v>1.2655619821836531E-3</c:v>
                </c:pt>
                <c:pt idx="17">
                  <c:v>1.2634528767023652E-3</c:v>
                </c:pt>
                <c:pt idx="18">
                  <c:v>1.2610434457640107E-3</c:v>
                </c:pt>
                <c:pt idx="19">
                  <c:v>1.2583872878074065E-3</c:v>
                </c:pt>
              </c:numCache>
            </c:numRef>
          </c:val>
        </c:ser>
        <c:ser>
          <c:idx val="6"/>
          <c:order val="6"/>
          <c:tx>
            <c:strRef>
              <c:f>ResultsTables!$A$21</c:f>
              <c:strCache>
                <c:ptCount val="1"/>
                <c:pt idx="0">
                  <c:v>Youth Labor Market Program</c:v>
                </c:pt>
              </c:strCache>
            </c:strRef>
          </c:tx>
          <c:cat>
            <c:numRef>
              <c:f>ResultsTables!$AG$2:$BA$2</c:f>
              <c:numCache>
                <c:formatCode>0</c:formatCode>
                <c:ptCount val="21"/>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ResultsTables!$B$21:$AZ$21</c:f>
              <c:numCache>
                <c:formatCode>0.000%</c:formatCode>
                <c:ptCount val="20"/>
                <c:pt idx="0">
                  <c:v>8.5453170667648267E-6</c:v>
                </c:pt>
                <c:pt idx="1">
                  <c:v>1.1569370156362024E-5</c:v>
                </c:pt>
                <c:pt idx="2">
                  <c:v>1.4897707116496948E-5</c:v>
                </c:pt>
                <c:pt idx="3">
                  <c:v>1.850722695552876E-5</c:v>
                </c:pt>
                <c:pt idx="4">
                  <c:v>2.2375072949776918E-5</c:v>
                </c:pt>
                <c:pt idx="5">
                  <c:v>2.2774822353638022E-5</c:v>
                </c:pt>
                <c:pt idx="6">
                  <c:v>2.3091124199992026E-5</c:v>
                </c:pt>
                <c:pt idx="7">
                  <c:v>2.3310849063406719E-5</c:v>
                </c:pt>
                <c:pt idx="8">
                  <c:v>2.341892425229168E-5</c:v>
                </c:pt>
                <c:pt idx="9">
                  <c:v>2.3408275631786418E-5</c:v>
                </c:pt>
                <c:pt idx="10">
                  <c:v>2.329660366426416E-5</c:v>
                </c:pt>
                <c:pt idx="11">
                  <c:v>2.3094839425257788E-5</c:v>
                </c:pt>
                <c:pt idx="12">
                  <c:v>2.2821778626482358E-5</c:v>
                </c:pt>
                <c:pt idx="13">
                  <c:v>2.2500153613677376E-5</c:v>
                </c:pt>
                <c:pt idx="14">
                  <c:v>2.2145345079896863E-5</c:v>
                </c:pt>
                <c:pt idx="15">
                  <c:v>2.1762023579297809E-5</c:v>
                </c:pt>
                <c:pt idx="16">
                  <c:v>2.1347318385027761E-5</c:v>
                </c:pt>
                <c:pt idx="17">
                  <c:v>2.0898786180144666E-5</c:v>
                </c:pt>
                <c:pt idx="18">
                  <c:v>2.0411986721353037E-5</c:v>
                </c:pt>
                <c:pt idx="19">
                  <c:v>1.9884356903072659E-5</c:v>
                </c:pt>
              </c:numCache>
            </c:numRef>
          </c:val>
        </c:ser>
        <c:ser>
          <c:idx val="7"/>
          <c:order val="7"/>
          <c:tx>
            <c:strRef>
              <c:f>ResultsTables!$A$22</c:f>
              <c:strCache>
                <c:ptCount val="1"/>
                <c:pt idx="0">
                  <c:v>Unemployment Program</c:v>
                </c:pt>
              </c:strCache>
            </c:strRef>
          </c:tx>
          <c:cat>
            <c:numRef>
              <c:f>ResultsTables!$AG$2:$BA$2</c:f>
              <c:numCache>
                <c:formatCode>0</c:formatCode>
                <c:ptCount val="21"/>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ResultsTables!$B$22:$AZ$22</c:f>
              <c:numCache>
                <c:formatCode>0.000%</c:formatCode>
                <c:ptCount val="20"/>
                <c:pt idx="0">
                  <c:v>4.32733968925458E-3</c:v>
                </c:pt>
                <c:pt idx="1">
                  <c:v>4.632084613326445E-3</c:v>
                </c:pt>
                <c:pt idx="2">
                  <c:v>4.957320064169211E-3</c:v>
                </c:pt>
                <c:pt idx="3">
                  <c:v>5.2897295906991632E-3</c:v>
                </c:pt>
                <c:pt idx="4">
                  <c:v>5.6231582720529588E-3</c:v>
                </c:pt>
                <c:pt idx="5">
                  <c:v>5.8966715703989356E-3</c:v>
                </c:pt>
                <c:pt idx="6">
                  <c:v>6.1606569760526376E-3</c:v>
                </c:pt>
                <c:pt idx="7">
                  <c:v>6.4162557123925027E-3</c:v>
                </c:pt>
                <c:pt idx="8">
                  <c:v>6.6660296328482724E-3</c:v>
                </c:pt>
                <c:pt idx="9">
                  <c:v>6.9116787873860722E-3</c:v>
                </c:pt>
                <c:pt idx="10">
                  <c:v>7.1533434337919047E-3</c:v>
                </c:pt>
                <c:pt idx="11">
                  <c:v>7.3894336862465534E-3</c:v>
                </c:pt>
                <c:pt idx="12">
                  <c:v>7.6180703386507518E-3</c:v>
                </c:pt>
                <c:pt idx="13">
                  <c:v>7.8368880377945455E-3</c:v>
                </c:pt>
                <c:pt idx="14">
                  <c:v>8.0444781763555559E-3</c:v>
                </c:pt>
                <c:pt idx="15">
                  <c:v>8.2407498774565609E-3</c:v>
                </c:pt>
                <c:pt idx="16">
                  <c:v>8.4267419527862559E-3</c:v>
                </c:pt>
                <c:pt idx="17">
                  <c:v>8.6038184047376315E-3</c:v>
                </c:pt>
                <c:pt idx="18">
                  <c:v>8.7739645004632997E-3</c:v>
                </c:pt>
                <c:pt idx="19">
                  <c:v>8.938907775311717E-3</c:v>
                </c:pt>
              </c:numCache>
            </c:numRef>
          </c:val>
        </c:ser>
        <c:axId val="74749824"/>
        <c:axId val="74751360"/>
      </c:areaChart>
      <c:catAx>
        <c:axId val="74749824"/>
        <c:scaling>
          <c:orientation val="minMax"/>
        </c:scaling>
        <c:axPos val="b"/>
        <c:numFmt formatCode="0" sourceLinked="1"/>
        <c:majorTickMark val="none"/>
        <c:tickLblPos val="nextTo"/>
        <c:crossAx val="74751360"/>
        <c:crosses val="autoZero"/>
        <c:auto val="1"/>
        <c:lblAlgn val="ctr"/>
        <c:lblOffset val="100"/>
        <c:tickLblSkip val="3"/>
        <c:tickMarkSkip val="3"/>
      </c:catAx>
      <c:valAx>
        <c:axId val="74751360"/>
        <c:scaling>
          <c:orientation val="minMax"/>
        </c:scaling>
        <c:axPos val="l"/>
        <c:majorGridlines/>
        <c:numFmt formatCode="0.000%" sourceLinked="1"/>
        <c:majorTickMark val="none"/>
        <c:tickLblPos val="nextTo"/>
        <c:crossAx val="74749824"/>
        <c:crosses val="autoZero"/>
        <c:crossBetween val="midCat"/>
      </c:valAx>
    </c:plotArea>
    <c:plotVisOnly val="1"/>
  </c:chart>
  <c:spPr>
    <a:ln>
      <a:noFill/>
    </a:ln>
  </c:spPr>
  <c:printSettings>
    <c:headerFooter/>
    <c:pageMargins b="0.7500000000000081" l="0.70000000000000062" r="0.70000000000000062" t="0.7500000000000081"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a:t>Expenditure as a Percentage of Total Government Expenditure</a:t>
            </a:r>
          </a:p>
        </c:rich>
      </c:tx>
      <c:layout>
        <c:manualLayout>
          <c:xMode val="edge"/>
          <c:yMode val="edge"/>
          <c:x val="0.18173727034121001"/>
          <c:y val="5.1652827703690162E-3"/>
        </c:manualLayout>
      </c:layout>
    </c:title>
    <c:plotArea>
      <c:layout>
        <c:manualLayout>
          <c:layoutTarget val="inner"/>
          <c:xMode val="edge"/>
          <c:yMode val="edge"/>
          <c:x val="0.18448249524365021"/>
          <c:y val="0.16794685503375276"/>
          <c:w val="0.74094960352180195"/>
          <c:h val="0.70932876088322849"/>
        </c:manualLayout>
      </c:layout>
      <c:areaChart>
        <c:grouping val="stacked"/>
        <c:ser>
          <c:idx val="0"/>
          <c:order val="0"/>
          <c:tx>
            <c:strRef>
              <c:f>ResultsTables!$A$24</c:f>
              <c:strCache>
                <c:ptCount val="1"/>
                <c:pt idx="0">
                  <c:v>Universal Pension</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ResultsTables!$B$24:$AZ$24</c:f>
              <c:numCache>
                <c:formatCode>0.000%</c:formatCode>
                <c:ptCount val="20"/>
                <c:pt idx="0">
                  <c:v>2.511724000561805E-2</c:v>
                </c:pt>
                <c:pt idx="1">
                  <c:v>2.5351309298091925E-2</c:v>
                </c:pt>
                <c:pt idx="2">
                  <c:v>2.5647150684709904E-2</c:v>
                </c:pt>
                <c:pt idx="3">
                  <c:v>2.6050680428929669E-2</c:v>
                </c:pt>
                <c:pt idx="4">
                  <c:v>2.6590111183491673E-2</c:v>
                </c:pt>
                <c:pt idx="5">
                  <c:v>2.7664685687443104E-2</c:v>
                </c:pt>
                <c:pt idx="6">
                  <c:v>2.8884912685936088E-2</c:v>
                </c:pt>
                <c:pt idx="7">
                  <c:v>3.0222482084571862E-2</c:v>
                </c:pt>
                <c:pt idx="8">
                  <c:v>3.1634288583407159E-2</c:v>
                </c:pt>
                <c:pt idx="9">
                  <c:v>3.3088685585973755E-2</c:v>
                </c:pt>
                <c:pt idx="10">
                  <c:v>3.4578314668536406E-2</c:v>
                </c:pt>
                <c:pt idx="11">
                  <c:v>3.6111563410432722E-2</c:v>
                </c:pt>
                <c:pt idx="12">
                  <c:v>3.7691270602188021E-2</c:v>
                </c:pt>
                <c:pt idx="13">
                  <c:v>3.9324803624055313E-2</c:v>
                </c:pt>
                <c:pt idx="14">
                  <c:v>4.1017716896751939E-2</c:v>
                </c:pt>
                <c:pt idx="15">
                  <c:v>4.2771291831313063E-2</c:v>
                </c:pt>
                <c:pt idx="16">
                  <c:v>4.4583457362257134E-2</c:v>
                </c:pt>
                <c:pt idx="17">
                  <c:v>4.645445403783377E-2</c:v>
                </c:pt>
                <c:pt idx="18">
                  <c:v>4.8384010241660773E-2</c:v>
                </c:pt>
                <c:pt idx="19">
                  <c:v>5.0373575020596112E-2</c:v>
                </c:pt>
              </c:numCache>
            </c:numRef>
          </c:val>
        </c:ser>
        <c:ser>
          <c:idx val="1"/>
          <c:order val="1"/>
          <c:tx>
            <c:strRef>
              <c:f>ResultsTables!$A$25</c:f>
              <c:strCache>
                <c:ptCount val="1"/>
                <c:pt idx="0">
                  <c:v>Universal Child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ResultsTables!$B$25:$AZ$25</c:f>
              <c:numCache>
                <c:formatCode>0.000%</c:formatCode>
                <c:ptCount val="20"/>
                <c:pt idx="0">
                  <c:v>0.11184201912473801</c:v>
                </c:pt>
                <c:pt idx="1">
                  <c:v>0.11427003930030195</c:v>
                </c:pt>
                <c:pt idx="2">
                  <c:v>0.11660697385233605</c:v>
                </c:pt>
                <c:pt idx="3">
                  <c:v>0.11884508530563735</c:v>
                </c:pt>
                <c:pt idx="4">
                  <c:v>0.12097867638887044</c:v>
                </c:pt>
                <c:pt idx="5">
                  <c:v>0.12126676189650783</c:v>
                </c:pt>
                <c:pt idx="6">
                  <c:v>0.12149955013009299</c:v>
                </c:pt>
                <c:pt idx="7">
                  <c:v>0.12167702885768636</c:v>
                </c:pt>
                <c:pt idx="8">
                  <c:v>0.12180012126653027</c:v>
                </c:pt>
                <c:pt idx="9">
                  <c:v>0.12187033075176257</c:v>
                </c:pt>
                <c:pt idx="10">
                  <c:v>0.12188832164367133</c:v>
                </c:pt>
                <c:pt idx="11">
                  <c:v>0.12185625510798379</c:v>
                </c:pt>
                <c:pt idx="12">
                  <c:v>0.1217790484861507</c:v>
                </c:pt>
                <c:pt idx="13">
                  <c:v>0.12166282338701302</c:v>
                </c:pt>
                <c:pt idx="14">
                  <c:v>0.12151280565763278</c:v>
                </c:pt>
                <c:pt idx="15">
                  <c:v>0.12133179601422789</c:v>
                </c:pt>
                <c:pt idx="16">
                  <c:v>0.12112202847249469</c:v>
                </c:pt>
                <c:pt idx="17">
                  <c:v>0.12088749479820329</c:v>
                </c:pt>
                <c:pt idx="18">
                  <c:v>0.12063243753427608</c:v>
                </c:pt>
                <c:pt idx="19">
                  <c:v>0.12036057094662572</c:v>
                </c:pt>
              </c:numCache>
            </c:numRef>
          </c:val>
        </c:ser>
        <c:ser>
          <c:idx val="2"/>
          <c:order val="2"/>
          <c:tx>
            <c:strRef>
              <c:f>ResultsTables!$A$26</c:f>
              <c:strCache>
                <c:ptCount val="1"/>
                <c:pt idx="0">
                  <c:v>Universal Disability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ResultsTables!$B$26:$AZ$26</c:f>
              <c:numCache>
                <c:formatCode>0.000%</c:formatCode>
                <c:ptCount val="20"/>
                <c:pt idx="0">
                  <c:v>1.1372980243187272E-2</c:v>
                </c:pt>
                <c:pt idx="1">
                  <c:v>1.1459100568633768E-2</c:v>
                </c:pt>
                <c:pt idx="2">
                  <c:v>1.154978616858807E-2</c:v>
                </c:pt>
                <c:pt idx="3">
                  <c:v>1.1632179740611266E-2</c:v>
                </c:pt>
                <c:pt idx="4">
                  <c:v>1.1698167814437801E-2</c:v>
                </c:pt>
                <c:pt idx="5">
                  <c:v>1.1745825706282012E-2</c:v>
                </c:pt>
                <c:pt idx="6">
                  <c:v>1.1779011908114562E-2</c:v>
                </c:pt>
                <c:pt idx="7">
                  <c:v>1.1802886388262906E-2</c:v>
                </c:pt>
                <c:pt idx="8">
                  <c:v>1.1824502854201051E-2</c:v>
                </c:pt>
                <c:pt idx="9">
                  <c:v>1.1848688974000104E-2</c:v>
                </c:pt>
                <c:pt idx="10">
                  <c:v>1.1876336330920483E-2</c:v>
                </c:pt>
                <c:pt idx="11">
                  <c:v>1.190607264968307E-2</c:v>
                </c:pt>
                <c:pt idx="12">
                  <c:v>1.1937484553967372E-2</c:v>
                </c:pt>
                <c:pt idx="13">
                  <c:v>1.1969680761943978E-2</c:v>
                </c:pt>
                <c:pt idx="14">
                  <c:v>1.2002180243790824E-2</c:v>
                </c:pt>
                <c:pt idx="15">
                  <c:v>1.2034767155214081E-2</c:v>
                </c:pt>
                <c:pt idx="16">
                  <c:v>1.2068115376145362E-2</c:v>
                </c:pt>
                <c:pt idx="17">
                  <c:v>1.2103571571339136E-2</c:v>
                </c:pt>
                <c:pt idx="18">
                  <c:v>1.2142800325676772E-2</c:v>
                </c:pt>
                <c:pt idx="19">
                  <c:v>1.2186653068656513E-2</c:v>
                </c:pt>
              </c:numCache>
            </c:numRef>
          </c:val>
        </c:ser>
        <c:ser>
          <c:idx val="3"/>
          <c:order val="3"/>
          <c:tx>
            <c:strRef>
              <c:f>ResultsTables!$A$27</c:f>
              <c:strCache>
                <c:ptCount val="1"/>
                <c:pt idx="0">
                  <c:v>Orphan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ResultsTables!$B$27:$AZ$27</c:f>
              <c:numCache>
                <c:formatCode>0.000%</c:formatCode>
                <c:ptCount val="20"/>
                <c:pt idx="0">
                  <c:v>3.1481794575071781E-3</c:v>
                </c:pt>
                <c:pt idx="1">
                  <c:v>3.1161125116589169E-3</c:v>
                </c:pt>
                <c:pt idx="2">
                  <c:v>3.0830229299367317E-3</c:v>
                </c:pt>
                <c:pt idx="3">
                  <c:v>3.0500994984027953E-3</c:v>
                </c:pt>
                <c:pt idx="4">
                  <c:v>3.0181299946592552E-3</c:v>
                </c:pt>
                <c:pt idx="5">
                  <c:v>2.9874112396641637E-3</c:v>
                </c:pt>
                <c:pt idx="6">
                  <c:v>2.9577677513600758E-3</c:v>
                </c:pt>
                <c:pt idx="7">
                  <c:v>2.9288792353751075E-3</c:v>
                </c:pt>
                <c:pt idx="8">
                  <c:v>2.9002528688040789E-3</c:v>
                </c:pt>
                <c:pt idx="9">
                  <c:v>2.8715450051442683E-3</c:v>
                </c:pt>
                <c:pt idx="10">
                  <c:v>2.8427605413428787E-3</c:v>
                </c:pt>
                <c:pt idx="11">
                  <c:v>2.8140065378052374E-3</c:v>
                </c:pt>
                <c:pt idx="12">
                  <c:v>2.7851857678342002E-3</c:v>
                </c:pt>
                <c:pt idx="13">
                  <c:v>2.756194295100474E-3</c:v>
                </c:pt>
                <c:pt idx="14">
                  <c:v>2.7269664839683497E-3</c:v>
                </c:pt>
                <c:pt idx="15">
                  <c:v>2.6974897970473361E-3</c:v>
                </c:pt>
                <c:pt idx="16">
                  <c:v>2.6677935533064782E-3</c:v>
                </c:pt>
                <c:pt idx="17">
                  <c:v>2.6379148463454515E-3</c:v>
                </c:pt>
                <c:pt idx="18">
                  <c:v>2.6079083729351163E-3</c:v>
                </c:pt>
                <c:pt idx="19">
                  <c:v>2.577826462737113E-3</c:v>
                </c:pt>
              </c:numCache>
            </c:numRef>
          </c:val>
        </c:ser>
        <c:ser>
          <c:idx val="8"/>
          <c:order val="4"/>
          <c:tx>
            <c:strRef>
              <c:f>ResultsTables!$A$28</c:f>
              <c:strCache>
                <c:ptCount val="1"/>
                <c:pt idx="0">
                  <c:v>Education stipend</c:v>
                </c:pt>
              </c:strCache>
            </c:strRef>
          </c:tx>
          <c:spPr>
            <a:ln w="25400">
              <a:noFill/>
            </a:ln>
          </c:spPr>
          <c:val>
            <c:numRef>
              <c:f>ResultsTables!$AG$28:$AZ$28</c:f>
              <c:numCache>
                <c:formatCode>0.000%</c:formatCode>
                <c:ptCount val="20"/>
                <c:pt idx="0">
                  <c:v>2.1196699596461713E-2</c:v>
                </c:pt>
                <c:pt idx="1">
                  <c:v>2.2728092388447071E-2</c:v>
                </c:pt>
                <c:pt idx="2">
                  <c:v>2.423202971926729E-2</c:v>
                </c:pt>
                <c:pt idx="3">
                  <c:v>2.5698275104067508E-2</c:v>
                </c:pt>
                <c:pt idx="4">
                  <c:v>2.7118454709794404E-2</c:v>
                </c:pt>
                <c:pt idx="5">
                  <c:v>2.7544228707364934E-2</c:v>
                </c:pt>
                <c:pt idx="6">
                  <c:v>2.7942467436790176E-2</c:v>
                </c:pt>
                <c:pt idx="7">
                  <c:v>2.8319628972261222E-2</c:v>
                </c:pt>
                <c:pt idx="8">
                  <c:v>2.8684782187240274E-2</c:v>
                </c:pt>
                <c:pt idx="9">
                  <c:v>2.9044425158880845E-2</c:v>
                </c:pt>
                <c:pt idx="10">
                  <c:v>2.9400918294700661E-2</c:v>
                </c:pt>
                <c:pt idx="11">
                  <c:v>2.9752434633650422E-2</c:v>
                </c:pt>
                <c:pt idx="12">
                  <c:v>3.0096095178856645E-2</c:v>
                </c:pt>
                <c:pt idx="13">
                  <c:v>3.0427202375934336E-2</c:v>
                </c:pt>
                <c:pt idx="14">
                  <c:v>3.0742375303667774E-2</c:v>
                </c:pt>
                <c:pt idx="15">
                  <c:v>3.1041238310775633E-2</c:v>
                </c:pt>
                <c:pt idx="16">
                  <c:v>3.1325055688565778E-2</c:v>
                </c:pt>
                <c:pt idx="17">
                  <c:v>3.1594114047737321E-2</c:v>
                </c:pt>
                <c:pt idx="18">
                  <c:v>3.1848975106899269E-2</c:v>
                </c:pt>
                <c:pt idx="19">
                  <c:v>3.2090180164887266E-2</c:v>
                </c:pt>
              </c:numCache>
            </c:numRef>
          </c:val>
        </c:ser>
        <c:ser>
          <c:idx val="5"/>
          <c:order val="5"/>
          <c:tx>
            <c:strRef>
              <c:f>ResultsTables!$A$29</c:f>
              <c:strCache>
                <c:ptCount val="1"/>
                <c:pt idx="0">
                  <c:v>New Birth Lump-sum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ResultsTables!$B$29:$AZ$29</c:f>
              <c:numCache>
                <c:formatCode>0.000%</c:formatCode>
                <c:ptCount val="20"/>
                <c:pt idx="0">
                  <c:v>4.6091457110802236E-3</c:v>
                </c:pt>
                <c:pt idx="1">
                  <c:v>5.1157067324684499E-3</c:v>
                </c:pt>
                <c:pt idx="2">
                  <c:v>5.6171882779199695E-3</c:v>
                </c:pt>
                <c:pt idx="3">
                  <c:v>6.113196343063068E-3</c:v>
                </c:pt>
                <c:pt idx="4">
                  <c:v>6.6039605905232482E-3</c:v>
                </c:pt>
                <c:pt idx="5">
                  <c:v>6.6469384131445652E-3</c:v>
                </c:pt>
                <c:pt idx="6">
                  <c:v>6.6829876030873401E-3</c:v>
                </c:pt>
                <c:pt idx="7">
                  <c:v>6.7110792686763676E-3</c:v>
                </c:pt>
                <c:pt idx="8">
                  <c:v>6.7294905695953859E-3</c:v>
                </c:pt>
                <c:pt idx="9">
                  <c:v>6.7372030307023675E-3</c:v>
                </c:pt>
                <c:pt idx="10">
                  <c:v>6.7396552034829334E-3</c:v>
                </c:pt>
                <c:pt idx="11">
                  <c:v>6.7377907012611893E-3</c:v>
                </c:pt>
                <c:pt idx="12">
                  <c:v>6.7320701776777828E-3</c:v>
                </c:pt>
                <c:pt idx="13">
                  <c:v>6.723175328011627E-3</c:v>
                </c:pt>
                <c:pt idx="14">
                  <c:v>6.7115506205137057E-3</c:v>
                </c:pt>
                <c:pt idx="15">
                  <c:v>6.6975726985435743E-3</c:v>
                </c:pt>
                <c:pt idx="16">
                  <c:v>6.6814375570057472E-3</c:v>
                </c:pt>
                <c:pt idx="17">
                  <c:v>6.6634383593031695E-3</c:v>
                </c:pt>
                <c:pt idx="18">
                  <c:v>6.643893883809939E-3</c:v>
                </c:pt>
                <c:pt idx="19">
                  <c:v>6.6230909884600342E-3</c:v>
                </c:pt>
              </c:numCache>
            </c:numRef>
          </c:val>
        </c:ser>
        <c:ser>
          <c:idx val="6"/>
          <c:order val="6"/>
          <c:tx>
            <c:strRef>
              <c:f>ResultsTables!$A$30</c:f>
              <c:strCache>
                <c:ptCount val="1"/>
                <c:pt idx="0">
                  <c:v>Youth Labor Market Program</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ResultsTables!$B$30:$AZ$30</c:f>
              <c:numCache>
                <c:formatCode>0.000%</c:formatCode>
                <c:ptCount val="20"/>
                <c:pt idx="0">
                  <c:v>4.5870400812203664E-5</c:v>
                </c:pt>
                <c:pt idx="1">
                  <c:v>6.2038233363851251E-5</c:v>
                </c:pt>
                <c:pt idx="2">
                  <c:v>7.9802218599736273E-5</c:v>
                </c:pt>
                <c:pt idx="3">
                  <c:v>9.9033741370101972E-5</c:v>
                </c:pt>
                <c:pt idx="4">
                  <c:v>1.1960602886506649E-4</c:v>
                </c:pt>
                <c:pt idx="5">
                  <c:v>1.2161603987819364E-4</c:v>
                </c:pt>
                <c:pt idx="6">
                  <c:v>1.2317672596149688E-4</c:v>
                </c:pt>
                <c:pt idx="7">
                  <c:v>1.242195242645623E-4</c:v>
                </c:pt>
                <c:pt idx="8">
                  <c:v>1.2466581222801278E-4</c:v>
                </c:pt>
                <c:pt idx="9">
                  <c:v>1.2447982810330935E-4</c:v>
                </c:pt>
                <c:pt idx="10">
                  <c:v>1.2375756746868752E-4</c:v>
                </c:pt>
                <c:pt idx="11">
                  <c:v>1.2255870480309128E-4</c:v>
                </c:pt>
                <c:pt idx="12">
                  <c:v>1.209843602160986E-4</c:v>
                </c:pt>
                <c:pt idx="13">
                  <c:v>1.1915608343652564E-4</c:v>
                </c:pt>
                <c:pt idx="14">
                  <c:v>1.1715602968392417E-4</c:v>
                </c:pt>
                <c:pt idx="15">
                  <c:v>1.1500941363395927E-4</c:v>
                </c:pt>
                <c:pt idx="16">
                  <c:v>1.1270153244725536E-4</c:v>
                </c:pt>
                <c:pt idx="17">
                  <c:v>1.1021999796234286E-4</c:v>
                </c:pt>
                <c:pt idx="18">
                  <c:v>1.0754195201597034E-4</c:v>
                </c:pt>
                <c:pt idx="19">
                  <c:v>1.0465451001617188E-4</c:v>
                </c:pt>
              </c:numCache>
            </c:numRef>
          </c:val>
        </c:ser>
        <c:ser>
          <c:idx val="7"/>
          <c:order val="7"/>
          <c:tx>
            <c:strRef>
              <c:f>ResultsTables!$A$31</c:f>
              <c:strCache>
                <c:ptCount val="1"/>
                <c:pt idx="0">
                  <c:v>Unemployment Program</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ResultsTables!$B$31:$AZ$31</c:f>
              <c:numCache>
                <c:formatCode>0.000%</c:formatCode>
                <c:ptCount val="20"/>
                <c:pt idx="0">
                  <c:v>2.3228723340023873E-2</c:v>
                </c:pt>
                <c:pt idx="1">
                  <c:v>2.4838547156746233E-2</c:v>
                </c:pt>
                <c:pt idx="2">
                  <c:v>2.6554766873596102E-2</c:v>
                </c:pt>
                <c:pt idx="3">
                  <c:v>2.8305791757018486E-2</c:v>
                </c:pt>
                <c:pt idx="4">
                  <c:v>3.0058611746636075E-2</c:v>
                </c:pt>
                <c:pt idx="5">
                  <c:v>3.1487834843185687E-2</c:v>
                </c:pt>
                <c:pt idx="6">
                  <c:v>3.2863257306557724E-2</c:v>
                </c:pt>
                <c:pt idx="7">
                  <c:v>3.4191128344799017E-2</c:v>
                </c:pt>
                <c:pt idx="8">
                  <c:v>3.5485233632527376E-2</c:v>
                </c:pt>
                <c:pt idx="9">
                  <c:v>3.6754718753858447E-2</c:v>
                </c:pt>
                <c:pt idx="10">
                  <c:v>3.8000405354887447E-2</c:v>
                </c:pt>
                <c:pt idx="11">
                  <c:v>3.9213930226518603E-2</c:v>
                </c:pt>
                <c:pt idx="12">
                  <c:v>4.0385430999378698E-2</c:v>
                </c:pt>
                <c:pt idx="13">
                  <c:v>4.1502511536032856E-2</c:v>
                </c:pt>
                <c:pt idx="14">
                  <c:v>4.2557888378824078E-2</c:v>
                </c:pt>
                <c:pt idx="15">
                  <c:v>4.3551272144195616E-2</c:v>
                </c:pt>
                <c:pt idx="16">
                  <c:v>4.4488338745286071E-2</c:v>
                </c:pt>
                <c:pt idx="17">
                  <c:v>4.5376455783805968E-2</c:v>
                </c:pt>
                <c:pt idx="18">
                  <c:v>4.6226233740960701E-2</c:v>
                </c:pt>
                <c:pt idx="19">
                  <c:v>4.7046883027956399E-2</c:v>
                </c:pt>
              </c:numCache>
            </c:numRef>
          </c:val>
        </c:ser>
        <c:axId val="74819072"/>
        <c:axId val="74820608"/>
      </c:areaChart>
      <c:catAx>
        <c:axId val="74819072"/>
        <c:scaling>
          <c:orientation val="minMax"/>
        </c:scaling>
        <c:axPos val="b"/>
        <c:numFmt formatCode="0" sourceLinked="1"/>
        <c:majorTickMark val="none"/>
        <c:tickLblPos val="nextTo"/>
        <c:crossAx val="74820608"/>
        <c:crosses val="autoZero"/>
        <c:auto val="1"/>
        <c:lblAlgn val="ctr"/>
        <c:lblOffset val="100"/>
        <c:tickLblSkip val="3"/>
        <c:tickMarkSkip val="3"/>
      </c:catAx>
      <c:valAx>
        <c:axId val="74820608"/>
        <c:scaling>
          <c:orientation val="minMax"/>
        </c:scaling>
        <c:axPos val="l"/>
        <c:majorGridlines/>
        <c:numFmt formatCode="0.000%" sourceLinked="1"/>
        <c:majorTickMark val="none"/>
        <c:tickLblPos val="nextTo"/>
        <c:crossAx val="74819072"/>
        <c:crosses val="autoZero"/>
        <c:crossBetween val="midCat"/>
      </c:valAx>
    </c:plotArea>
    <c:plotVisOnly val="1"/>
  </c:chart>
  <c:spPr>
    <a:ln>
      <a:noFill/>
    </a:ln>
  </c:spPr>
  <c:printSettings>
    <c:headerFooter/>
    <c:pageMargins b="0.7500000000000081" l="0.70000000000000062" r="0.70000000000000062" t="0.7500000000000081"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a:t>Annual Amount of Benefit per Beneficiary (Local Currency)</a:t>
            </a:r>
          </a:p>
        </c:rich>
      </c:tx>
      <c:layout>
        <c:manualLayout>
          <c:xMode val="edge"/>
          <c:yMode val="edge"/>
          <c:x val="0.13460272011453112"/>
          <c:y val="3.7691401648998819E-2"/>
        </c:manualLayout>
      </c:layout>
    </c:title>
    <c:plotArea>
      <c:layout>
        <c:manualLayout>
          <c:layoutTarget val="inner"/>
          <c:xMode val="edge"/>
          <c:yMode val="edge"/>
          <c:x val="0.18256134445111175"/>
          <c:y val="0.22871535885600858"/>
          <c:w val="0.7830220485338597"/>
          <c:h val="0.64181084261020505"/>
        </c:manualLayout>
      </c:layout>
      <c:lineChart>
        <c:grouping val="standard"/>
        <c:ser>
          <c:idx val="0"/>
          <c:order val="0"/>
          <c:tx>
            <c:strRef>
              <c:f>ResultsTables!$A$43</c:f>
              <c:strCache>
                <c:ptCount val="1"/>
                <c:pt idx="0">
                  <c:v>Universal Pension</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ResultsTables!$B$43:$AZ$43</c:f>
              <c:numCache>
                <c:formatCode>#,##0.00</c:formatCode>
                <c:ptCount val="20"/>
                <c:pt idx="0">
                  <c:v>228755.81722703055</c:v>
                </c:pt>
                <c:pt idx="1">
                  <c:v>251792.89932356027</c:v>
                </c:pt>
                <c:pt idx="2">
                  <c:v>277603.31527884753</c:v>
                </c:pt>
                <c:pt idx="3">
                  <c:v>306545.3261546485</c:v>
                </c:pt>
                <c:pt idx="4">
                  <c:v>339013.03405567427</c:v>
                </c:pt>
                <c:pt idx="5">
                  <c:v>375951.69710489135</c:v>
                </c:pt>
                <c:pt idx="6">
                  <c:v>417157.87332681863</c:v>
                </c:pt>
                <c:pt idx="7">
                  <c:v>463171.29188845708</c:v>
                </c:pt>
                <c:pt idx="8">
                  <c:v>514615.57609847368</c:v>
                </c:pt>
                <c:pt idx="9">
                  <c:v>572189.77455304796</c:v>
                </c:pt>
                <c:pt idx="10">
                  <c:v>636165.00408031873</c:v>
                </c:pt>
                <c:pt idx="11">
                  <c:v>707230.02099544602</c:v>
                </c:pt>
                <c:pt idx="12">
                  <c:v>786166.04517522187</c:v>
                </c:pt>
                <c:pt idx="13">
                  <c:v>873842.37018970388</c:v>
                </c:pt>
                <c:pt idx="14">
                  <c:v>971218.8221635418</c:v>
                </c:pt>
                <c:pt idx="15">
                  <c:v>1079350.3606609271</c:v>
                </c:pt>
                <c:pt idx="16">
                  <c:v>1199394.7097654417</c:v>
                </c:pt>
                <c:pt idx="17">
                  <c:v>1332623.7798252744</c:v>
                </c:pt>
                <c:pt idx="18">
                  <c:v>1480431.6684941491</c:v>
                </c:pt>
                <c:pt idx="19">
                  <c:v>1644353.8472342379</c:v>
                </c:pt>
              </c:numCache>
            </c:numRef>
          </c:val>
        </c:ser>
        <c:ser>
          <c:idx val="1"/>
          <c:order val="1"/>
          <c:tx>
            <c:strRef>
              <c:f>ResultsTables!$A$44</c:f>
              <c:strCache>
                <c:ptCount val="1"/>
                <c:pt idx="0">
                  <c:v>Universal Child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ResultsTables!$B$44:$AZ$44</c:f>
              <c:numCache>
                <c:formatCode>#,##0.00</c:formatCode>
                <c:ptCount val="20"/>
                <c:pt idx="0">
                  <c:v>200497.74568722089</c:v>
                </c:pt>
                <c:pt idx="1">
                  <c:v>220689.07058359106</c:v>
                </c:pt>
                <c:pt idx="2">
                  <c:v>243311.1410385193</c:v>
                </c:pt>
                <c:pt idx="3">
                  <c:v>268677.96233554487</c:v>
                </c:pt>
                <c:pt idx="4">
                  <c:v>297134.95337820862</c:v>
                </c:pt>
                <c:pt idx="5">
                  <c:v>329510.60510958126</c:v>
                </c:pt>
                <c:pt idx="6">
                  <c:v>365626.60662174103</c:v>
                </c:pt>
                <c:pt idx="7">
                  <c:v>405956.01465517707</c:v>
                </c:pt>
                <c:pt idx="8">
                  <c:v>451045.41669807397</c:v>
                </c:pt>
                <c:pt idx="9">
                  <c:v>501507.50828473025</c:v>
                </c:pt>
                <c:pt idx="10">
                  <c:v>557579.91534098529</c:v>
                </c:pt>
                <c:pt idx="11">
                  <c:v>619866.31251953798</c:v>
                </c:pt>
                <c:pt idx="12">
                  <c:v>689051.41606534156</c:v>
                </c:pt>
                <c:pt idx="13">
                  <c:v>765897.13622509339</c:v>
                </c:pt>
                <c:pt idx="14">
                  <c:v>851244.73236686899</c:v>
                </c:pt>
                <c:pt idx="15">
                  <c:v>946018.8455204597</c:v>
                </c:pt>
                <c:pt idx="16">
                  <c:v>1051234.1867944165</c:v>
                </c:pt>
                <c:pt idx="17">
                  <c:v>1168005.5481997994</c:v>
                </c:pt>
                <c:pt idx="18">
                  <c:v>1297554.8153272248</c:v>
                </c:pt>
                <c:pt idx="19">
                  <c:v>1441227.7837523615</c:v>
                </c:pt>
              </c:numCache>
            </c:numRef>
          </c:val>
        </c:ser>
        <c:ser>
          <c:idx val="2"/>
          <c:order val="2"/>
          <c:tx>
            <c:strRef>
              <c:f>ResultsTables!$A$45</c:f>
              <c:strCache>
                <c:ptCount val="1"/>
                <c:pt idx="0">
                  <c:v>Universal Disability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ResultsTables!$B$45:$AZ$45</c:f>
              <c:numCache>
                <c:formatCode>#,##0.00</c:formatCode>
                <c:ptCount val="20"/>
                <c:pt idx="0">
                  <c:v>228755.81722703055</c:v>
                </c:pt>
                <c:pt idx="1">
                  <c:v>251792.89932356027</c:v>
                </c:pt>
                <c:pt idx="2">
                  <c:v>277603.31527884753</c:v>
                </c:pt>
                <c:pt idx="3">
                  <c:v>306545.3261546485</c:v>
                </c:pt>
                <c:pt idx="4">
                  <c:v>339013.03405567427</c:v>
                </c:pt>
                <c:pt idx="5">
                  <c:v>375951.69710489135</c:v>
                </c:pt>
                <c:pt idx="6">
                  <c:v>417157.87332681863</c:v>
                </c:pt>
                <c:pt idx="7">
                  <c:v>463171.29188845708</c:v>
                </c:pt>
                <c:pt idx="8">
                  <c:v>514615.57609847368</c:v>
                </c:pt>
                <c:pt idx="9">
                  <c:v>572189.77455304796</c:v>
                </c:pt>
                <c:pt idx="10">
                  <c:v>636165.00408031873</c:v>
                </c:pt>
                <c:pt idx="11">
                  <c:v>707230.02099544602</c:v>
                </c:pt>
                <c:pt idx="12">
                  <c:v>786166.04517522187</c:v>
                </c:pt>
                <c:pt idx="13">
                  <c:v>873842.37018970388</c:v>
                </c:pt>
                <c:pt idx="14">
                  <c:v>971218.8221635418</c:v>
                </c:pt>
                <c:pt idx="15">
                  <c:v>1079350.3606609271</c:v>
                </c:pt>
                <c:pt idx="16">
                  <c:v>1199394.7097654417</c:v>
                </c:pt>
                <c:pt idx="17">
                  <c:v>1332623.7798252744</c:v>
                </c:pt>
                <c:pt idx="18">
                  <c:v>1480431.6684941491</c:v>
                </c:pt>
                <c:pt idx="19">
                  <c:v>1644353.8472342379</c:v>
                </c:pt>
              </c:numCache>
            </c:numRef>
          </c:val>
        </c:ser>
        <c:ser>
          <c:idx val="3"/>
          <c:order val="3"/>
          <c:tx>
            <c:strRef>
              <c:f>ResultsTables!$A$46</c:f>
              <c:strCache>
                <c:ptCount val="1"/>
                <c:pt idx="0">
                  <c:v>Orphan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ResultsTables!$B$46:$AZ$46</c:f>
              <c:numCache>
                <c:formatCode>#,##0.00</c:formatCode>
                <c:ptCount val="20"/>
                <c:pt idx="0">
                  <c:v>228755.81722703055</c:v>
                </c:pt>
                <c:pt idx="1">
                  <c:v>251792.89932356027</c:v>
                </c:pt>
                <c:pt idx="2">
                  <c:v>277603.31527884753</c:v>
                </c:pt>
                <c:pt idx="3">
                  <c:v>306545.3261546485</c:v>
                </c:pt>
                <c:pt idx="4">
                  <c:v>339013.03405567427</c:v>
                </c:pt>
                <c:pt idx="5">
                  <c:v>375951.69710489135</c:v>
                </c:pt>
                <c:pt idx="6">
                  <c:v>417157.87332681863</c:v>
                </c:pt>
                <c:pt idx="7">
                  <c:v>463171.29188845708</c:v>
                </c:pt>
                <c:pt idx="8">
                  <c:v>514615.57609847368</c:v>
                </c:pt>
                <c:pt idx="9">
                  <c:v>572189.77455304796</c:v>
                </c:pt>
                <c:pt idx="10">
                  <c:v>636165.00408031873</c:v>
                </c:pt>
                <c:pt idx="11">
                  <c:v>707230.02099544602</c:v>
                </c:pt>
                <c:pt idx="12">
                  <c:v>786166.04517522187</c:v>
                </c:pt>
                <c:pt idx="13">
                  <c:v>873842.37018970388</c:v>
                </c:pt>
                <c:pt idx="14">
                  <c:v>971218.8221635418</c:v>
                </c:pt>
                <c:pt idx="15">
                  <c:v>1079350.3606609271</c:v>
                </c:pt>
                <c:pt idx="16">
                  <c:v>1199394.7097654417</c:v>
                </c:pt>
                <c:pt idx="17">
                  <c:v>1332623.7798252744</c:v>
                </c:pt>
                <c:pt idx="18">
                  <c:v>1480431.6684941491</c:v>
                </c:pt>
                <c:pt idx="19">
                  <c:v>1644353.8472342379</c:v>
                </c:pt>
              </c:numCache>
            </c:numRef>
          </c:val>
        </c:ser>
        <c:ser>
          <c:idx val="8"/>
          <c:order val="4"/>
          <c:tx>
            <c:strRef>
              <c:f>ResultsTables!$A$47</c:f>
              <c:strCache>
                <c:ptCount val="1"/>
                <c:pt idx="0">
                  <c:v>Education stipend</c:v>
                </c:pt>
              </c:strCache>
            </c:strRef>
          </c:tx>
          <c:marker>
            <c:symbol val="none"/>
          </c:marker>
          <c:val>
            <c:numRef>
              <c:f>ResultsTables!#REF!</c:f>
              <c:numCache>
                <c:formatCode>General</c:formatCode>
                <c:ptCount val="1"/>
                <c:pt idx="0">
                  <c:v>1</c:v>
                </c:pt>
              </c:numCache>
            </c:numRef>
          </c:val>
        </c:ser>
        <c:ser>
          <c:idx val="5"/>
          <c:order val="5"/>
          <c:tx>
            <c:strRef>
              <c:f>ResultsTables!$A$48</c:f>
              <c:strCache>
                <c:ptCount val="1"/>
                <c:pt idx="0">
                  <c:v>New Birth Lump-sum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ResultsTables!$B$48:$AZ$48</c:f>
              <c:numCache>
                <c:formatCode>#,##0.00</c:formatCode>
                <c:ptCount val="20"/>
                <c:pt idx="0">
                  <c:v>50000</c:v>
                </c:pt>
                <c:pt idx="1">
                  <c:v>57510.6</c:v>
                </c:pt>
                <c:pt idx="2">
                  <c:v>65982.513871999981</c:v>
                </c:pt>
                <c:pt idx="3">
                  <c:v>75526.704551274233</c:v>
                </c:pt>
                <c:pt idx="4">
                  <c:v>86265.945184512821</c:v>
                </c:pt>
                <c:pt idx="5">
                  <c:v>95475.889194511823</c:v>
                </c:pt>
                <c:pt idx="6">
                  <c:v>105656.3468651952</c:v>
                </c:pt>
                <c:pt idx="7">
                  <c:v>116908.51811862791</c:v>
                </c:pt>
                <c:pt idx="8">
                  <c:v>129344.06462009795</c:v>
                </c:pt>
                <c:pt idx="9">
                  <c:v>143086.18348563963</c:v>
                </c:pt>
                <c:pt idx="10">
                  <c:v>158270.79051120623</c:v>
                </c:pt>
                <c:pt idx="11">
                  <c:v>175047.82403620763</c:v>
                </c:pt>
                <c:pt idx="12">
                  <c:v>193582.68167652807</c:v>
                </c:pt>
                <c:pt idx="13">
                  <c:v>214057.80339744527</c:v>
                </c:pt>
                <c:pt idx="14">
                  <c:v>236674.41575640772</c:v>
                </c:pt>
                <c:pt idx="15">
                  <c:v>261654.45364183356</c:v>
                </c:pt>
                <c:pt idx="16">
                  <c:v>289242.67748067138</c:v>
                </c:pt>
                <c:pt idx="17">
                  <c:v>319709.00569946389</c:v>
                </c:pt>
                <c:pt idx="18">
                  <c:v>353351.08421764913</c:v>
                </c:pt>
                <c:pt idx="19">
                  <c:v>390497.11694602936</c:v>
                </c:pt>
              </c:numCache>
            </c:numRef>
          </c:val>
        </c:ser>
        <c:ser>
          <c:idx val="6"/>
          <c:order val="6"/>
          <c:tx>
            <c:strRef>
              <c:f>ResultsTables!$A$49</c:f>
              <c:strCache>
                <c:ptCount val="1"/>
                <c:pt idx="0">
                  <c:v>Youth Labor Market Program</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ResultsTables!$B$49:$AZ$49</c:f>
              <c:numCache>
                <c:formatCode>#,##0.00</c:formatCode>
                <c:ptCount val="20"/>
                <c:pt idx="0">
                  <c:v>2000</c:v>
                </c:pt>
                <c:pt idx="1">
                  <c:v>2738.6</c:v>
                </c:pt>
                <c:pt idx="2">
                  <c:v>3599.0462111999996</c:v>
                </c:pt>
                <c:pt idx="3">
                  <c:v>4597.2776683384318</c:v>
                </c:pt>
                <c:pt idx="4">
                  <c:v>5751.0630123008541</c:v>
                </c:pt>
                <c:pt idx="5">
                  <c:v>6504.9506923733325</c:v>
                </c:pt>
                <c:pt idx="6">
                  <c:v>7350.0067384483618</c:v>
                </c:pt>
                <c:pt idx="7">
                  <c:v>8296.7335439026247</c:v>
                </c:pt>
                <c:pt idx="8">
                  <c:v>9356.8046746453838</c:v>
                </c:pt>
                <c:pt idx="9">
                  <c:v>10543.19246736292</c:v>
                </c:pt>
                <c:pt idx="10">
                  <c:v>11870.309288340464</c:v>
                </c:pt>
                <c:pt idx="11">
                  <c:v>13354.163895545735</c:v>
                </c:pt>
                <c:pt idx="12">
                  <c:v>15012.534497363398</c:v>
                </c:pt>
                <c:pt idx="13">
                  <c:v>16865.160267677504</c:v>
                </c:pt>
                <c:pt idx="14">
                  <c:v>18933.953260512608</c:v>
                </c:pt>
                <c:pt idx="15">
                  <c:v>21243.232869931031</c:v>
                </c:pt>
                <c:pt idx="16">
                  <c:v>23819.985204290566</c:v>
                </c:pt>
                <c:pt idx="17">
                  <c:v>26694.149990440659</c:v>
                </c:pt>
                <c:pt idx="18">
                  <c:v>29898.937895339513</c:v>
                </c:pt>
                <c:pt idx="19">
                  <c:v>33471.181452516808</c:v>
                </c:pt>
              </c:numCache>
            </c:numRef>
          </c:val>
        </c:ser>
        <c:ser>
          <c:idx val="7"/>
          <c:order val="7"/>
          <c:tx>
            <c:strRef>
              <c:f>ResultsTables!$A$50</c:f>
              <c:strCache>
                <c:ptCount val="1"/>
                <c:pt idx="0">
                  <c:v>Unemployment Program</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ResultsTables!$B$50:$AZ$50</c:f>
              <c:numCache>
                <c:formatCode>#,##0.00</c:formatCode>
                <c:ptCount val="20"/>
                <c:pt idx="0">
                  <c:v>343133.72584054578</c:v>
                </c:pt>
                <c:pt idx="1">
                  <c:v>377689.34898534039</c:v>
                </c:pt>
                <c:pt idx="2">
                  <c:v>416404.97291827126</c:v>
                </c:pt>
                <c:pt idx="3">
                  <c:v>459817.98923197278</c:v>
                </c:pt>
                <c:pt idx="4">
                  <c:v>508519.55108351138</c:v>
                </c:pt>
                <c:pt idx="5">
                  <c:v>563927.54565733694</c:v>
                </c:pt>
                <c:pt idx="6">
                  <c:v>625736.80999022792</c:v>
                </c:pt>
                <c:pt idx="7">
                  <c:v>694756.93783268554</c:v>
                </c:pt>
                <c:pt idx="8">
                  <c:v>771923.3641477105</c:v>
                </c:pt>
                <c:pt idx="9">
                  <c:v>858284.66182957194</c:v>
                </c:pt>
                <c:pt idx="10">
                  <c:v>954247.50612047792</c:v>
                </c:pt>
                <c:pt idx="11">
                  <c:v>1060845.031493169</c:v>
                </c:pt>
                <c:pt idx="12">
                  <c:v>1179249.0677628326</c:v>
                </c:pt>
                <c:pt idx="13">
                  <c:v>1310763.5552845558</c:v>
                </c:pt>
                <c:pt idx="14">
                  <c:v>1456828.2332453127</c:v>
                </c:pt>
                <c:pt idx="15">
                  <c:v>1619025.5409913904</c:v>
                </c:pt>
                <c:pt idx="16">
                  <c:v>1799092.0646481626</c:v>
                </c:pt>
                <c:pt idx="17">
                  <c:v>1998935.6697379113</c:v>
                </c:pt>
                <c:pt idx="18">
                  <c:v>2220647.5027412237</c:v>
                </c:pt>
                <c:pt idx="19">
                  <c:v>2466530.7708513564</c:v>
                </c:pt>
              </c:numCache>
            </c:numRef>
          </c:val>
        </c:ser>
        <c:marker val="1"/>
        <c:axId val="74891648"/>
        <c:axId val="74893184"/>
      </c:lineChart>
      <c:catAx>
        <c:axId val="74891648"/>
        <c:scaling>
          <c:orientation val="minMax"/>
        </c:scaling>
        <c:axPos val="b"/>
        <c:numFmt formatCode="0" sourceLinked="1"/>
        <c:majorTickMark val="none"/>
        <c:tickLblPos val="nextTo"/>
        <c:crossAx val="74893184"/>
        <c:crosses val="autoZero"/>
        <c:auto val="1"/>
        <c:lblAlgn val="ctr"/>
        <c:lblOffset val="100"/>
        <c:tickLblSkip val="3"/>
        <c:tickMarkSkip val="3"/>
      </c:catAx>
      <c:valAx>
        <c:axId val="74893184"/>
        <c:scaling>
          <c:orientation val="minMax"/>
        </c:scaling>
        <c:axPos val="l"/>
        <c:majorGridlines/>
        <c:numFmt formatCode="#,##0.00" sourceLinked="1"/>
        <c:majorTickMark val="none"/>
        <c:tickLblPos val="nextTo"/>
        <c:crossAx val="74891648"/>
        <c:crosses val="autoZero"/>
        <c:crossBetween val="between"/>
      </c:valAx>
    </c:plotArea>
    <c:plotVisOnly val="1"/>
  </c:chart>
  <c:spPr>
    <a:ln>
      <a:noFill/>
    </a:ln>
  </c:spPr>
  <c:printSettings>
    <c:headerFooter/>
    <c:pageMargins b="0.7500000000000081" l="0.70000000000000062" r="0.70000000000000062" t="0.750000000000008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a:t>Amount of Benefit as a Percentage of Percapita GDP</a:t>
            </a:r>
          </a:p>
        </c:rich>
      </c:tx>
    </c:title>
    <c:plotArea>
      <c:layout>
        <c:manualLayout>
          <c:layoutTarget val="inner"/>
          <c:xMode val="edge"/>
          <c:yMode val="edge"/>
          <c:x val="0.15916885389326649"/>
          <c:y val="0.21082790147920291"/>
          <c:w val="0.8064144794400695"/>
          <c:h val="0.64576871599660002"/>
        </c:manualLayout>
      </c:layout>
      <c:lineChart>
        <c:grouping val="standard"/>
        <c:ser>
          <c:idx val="0"/>
          <c:order val="0"/>
          <c:tx>
            <c:strRef>
              <c:f>ResultsTables!$A$52</c:f>
              <c:strCache>
                <c:ptCount val="1"/>
                <c:pt idx="0">
                  <c:v>Universal Pension</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ResultsTables!$B$52:$AZ$52</c:f>
              <c:numCache>
                <c:formatCode>0.000%</c:formatCode>
                <c:ptCount val="20"/>
                <c:pt idx="0">
                  <c:v>0.2</c:v>
                </c:pt>
                <c:pt idx="1">
                  <c:v>0.2</c:v>
                </c:pt>
                <c:pt idx="2">
                  <c:v>0.2</c:v>
                </c:pt>
                <c:pt idx="3">
                  <c:v>0.19999999999999998</c:v>
                </c:pt>
                <c:pt idx="4">
                  <c:v>0.2</c:v>
                </c:pt>
                <c:pt idx="5">
                  <c:v>0.2</c:v>
                </c:pt>
                <c:pt idx="6">
                  <c:v>0.2</c:v>
                </c:pt>
                <c:pt idx="7">
                  <c:v>0.2</c:v>
                </c:pt>
                <c:pt idx="8">
                  <c:v>0.2</c:v>
                </c:pt>
                <c:pt idx="9">
                  <c:v>0.2</c:v>
                </c:pt>
                <c:pt idx="10">
                  <c:v>0.2</c:v>
                </c:pt>
                <c:pt idx="11">
                  <c:v>0.2</c:v>
                </c:pt>
                <c:pt idx="12">
                  <c:v>0.2</c:v>
                </c:pt>
                <c:pt idx="13">
                  <c:v>0.2</c:v>
                </c:pt>
                <c:pt idx="14">
                  <c:v>0.2</c:v>
                </c:pt>
                <c:pt idx="15">
                  <c:v>0.20000000000000004</c:v>
                </c:pt>
                <c:pt idx="16">
                  <c:v>0.2</c:v>
                </c:pt>
                <c:pt idx="17">
                  <c:v>0.2</c:v>
                </c:pt>
                <c:pt idx="18">
                  <c:v>0.2</c:v>
                </c:pt>
                <c:pt idx="19">
                  <c:v>0.2</c:v>
                </c:pt>
              </c:numCache>
            </c:numRef>
          </c:val>
        </c:ser>
        <c:ser>
          <c:idx val="1"/>
          <c:order val="1"/>
          <c:tx>
            <c:strRef>
              <c:f>ResultsTables!$A$53</c:f>
              <c:strCache>
                <c:ptCount val="1"/>
                <c:pt idx="0">
                  <c:v>Universal Child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ResultsTables!$B$53:$AZ$53</c:f>
              <c:numCache>
                <c:formatCode>0.000%</c:formatCode>
                <c:ptCount val="20"/>
                <c:pt idx="0">
                  <c:v>0.17529411764705882</c:v>
                </c:pt>
                <c:pt idx="1">
                  <c:v>0.17529411764705885</c:v>
                </c:pt>
                <c:pt idx="2">
                  <c:v>0.17529411764705882</c:v>
                </c:pt>
                <c:pt idx="3">
                  <c:v>0.17529411764705882</c:v>
                </c:pt>
                <c:pt idx="4">
                  <c:v>0.17529411764705882</c:v>
                </c:pt>
                <c:pt idx="5">
                  <c:v>0.17529411764705882</c:v>
                </c:pt>
                <c:pt idx="6">
                  <c:v>0.17529411764705882</c:v>
                </c:pt>
                <c:pt idx="7">
                  <c:v>0.17529411764705882</c:v>
                </c:pt>
                <c:pt idx="8">
                  <c:v>0.17529411764705882</c:v>
                </c:pt>
                <c:pt idx="9">
                  <c:v>0.17529411764705882</c:v>
                </c:pt>
                <c:pt idx="10">
                  <c:v>0.17529411764705885</c:v>
                </c:pt>
                <c:pt idx="11">
                  <c:v>0.17529411764705882</c:v>
                </c:pt>
                <c:pt idx="12">
                  <c:v>0.17529411764705885</c:v>
                </c:pt>
                <c:pt idx="13">
                  <c:v>0.17529411764705882</c:v>
                </c:pt>
                <c:pt idx="14">
                  <c:v>0.17529411764705882</c:v>
                </c:pt>
                <c:pt idx="15">
                  <c:v>0.17529411764705885</c:v>
                </c:pt>
                <c:pt idx="16">
                  <c:v>0.17529411764705882</c:v>
                </c:pt>
                <c:pt idx="17">
                  <c:v>0.17529411764705885</c:v>
                </c:pt>
                <c:pt idx="18">
                  <c:v>0.17529411764705882</c:v>
                </c:pt>
                <c:pt idx="19">
                  <c:v>0.17529411764705885</c:v>
                </c:pt>
              </c:numCache>
            </c:numRef>
          </c:val>
        </c:ser>
        <c:ser>
          <c:idx val="2"/>
          <c:order val="2"/>
          <c:tx>
            <c:strRef>
              <c:f>ResultsTables!$A$54</c:f>
              <c:strCache>
                <c:ptCount val="1"/>
                <c:pt idx="0">
                  <c:v>Universal Disability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ResultsTables!$B$54:$AZ$54</c:f>
              <c:numCache>
                <c:formatCode>0.000%</c:formatCode>
                <c:ptCount val="20"/>
                <c:pt idx="0">
                  <c:v>0.2</c:v>
                </c:pt>
                <c:pt idx="1">
                  <c:v>0.2</c:v>
                </c:pt>
                <c:pt idx="2">
                  <c:v>0.2</c:v>
                </c:pt>
                <c:pt idx="3">
                  <c:v>0.19999999999999998</c:v>
                </c:pt>
                <c:pt idx="4">
                  <c:v>0.2</c:v>
                </c:pt>
                <c:pt idx="5">
                  <c:v>0.2</c:v>
                </c:pt>
                <c:pt idx="6">
                  <c:v>0.2</c:v>
                </c:pt>
                <c:pt idx="7">
                  <c:v>0.2</c:v>
                </c:pt>
                <c:pt idx="8">
                  <c:v>0.2</c:v>
                </c:pt>
                <c:pt idx="9">
                  <c:v>0.2</c:v>
                </c:pt>
                <c:pt idx="10">
                  <c:v>0.2</c:v>
                </c:pt>
                <c:pt idx="11">
                  <c:v>0.2</c:v>
                </c:pt>
                <c:pt idx="12">
                  <c:v>0.2</c:v>
                </c:pt>
                <c:pt idx="13">
                  <c:v>0.2</c:v>
                </c:pt>
                <c:pt idx="14">
                  <c:v>0.2</c:v>
                </c:pt>
                <c:pt idx="15">
                  <c:v>0.20000000000000004</c:v>
                </c:pt>
                <c:pt idx="16">
                  <c:v>0.2</c:v>
                </c:pt>
                <c:pt idx="17">
                  <c:v>0.2</c:v>
                </c:pt>
                <c:pt idx="18">
                  <c:v>0.2</c:v>
                </c:pt>
                <c:pt idx="19">
                  <c:v>0.2</c:v>
                </c:pt>
              </c:numCache>
            </c:numRef>
          </c:val>
        </c:ser>
        <c:ser>
          <c:idx val="3"/>
          <c:order val="3"/>
          <c:tx>
            <c:strRef>
              <c:f>ResultsTables!$A$55</c:f>
              <c:strCache>
                <c:ptCount val="1"/>
                <c:pt idx="0">
                  <c:v>Orphan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ResultsTables!$B$55:$AZ$55</c:f>
              <c:numCache>
                <c:formatCode>0.000%</c:formatCode>
                <c:ptCount val="20"/>
                <c:pt idx="0">
                  <c:v>0.2</c:v>
                </c:pt>
                <c:pt idx="1">
                  <c:v>0.2</c:v>
                </c:pt>
                <c:pt idx="2">
                  <c:v>0.2</c:v>
                </c:pt>
                <c:pt idx="3">
                  <c:v>0.19999999999999998</c:v>
                </c:pt>
                <c:pt idx="4">
                  <c:v>0.2</c:v>
                </c:pt>
                <c:pt idx="5">
                  <c:v>0.2</c:v>
                </c:pt>
                <c:pt idx="6">
                  <c:v>0.2</c:v>
                </c:pt>
                <c:pt idx="7">
                  <c:v>0.2</c:v>
                </c:pt>
                <c:pt idx="8">
                  <c:v>0.2</c:v>
                </c:pt>
                <c:pt idx="9">
                  <c:v>0.2</c:v>
                </c:pt>
                <c:pt idx="10">
                  <c:v>0.2</c:v>
                </c:pt>
                <c:pt idx="11">
                  <c:v>0.2</c:v>
                </c:pt>
                <c:pt idx="12">
                  <c:v>0.2</c:v>
                </c:pt>
                <c:pt idx="13">
                  <c:v>0.2</c:v>
                </c:pt>
                <c:pt idx="14">
                  <c:v>0.2</c:v>
                </c:pt>
                <c:pt idx="15">
                  <c:v>0.20000000000000004</c:v>
                </c:pt>
                <c:pt idx="16">
                  <c:v>0.2</c:v>
                </c:pt>
                <c:pt idx="17">
                  <c:v>0.2</c:v>
                </c:pt>
                <c:pt idx="18">
                  <c:v>0.2</c:v>
                </c:pt>
                <c:pt idx="19">
                  <c:v>0.2</c:v>
                </c:pt>
              </c:numCache>
            </c:numRef>
          </c:val>
        </c:ser>
        <c:ser>
          <c:idx val="8"/>
          <c:order val="4"/>
          <c:tx>
            <c:strRef>
              <c:f>ResultsTables!$A$56</c:f>
              <c:strCache>
                <c:ptCount val="1"/>
                <c:pt idx="0">
                  <c:v>Education stipend</c:v>
                </c:pt>
              </c:strCache>
            </c:strRef>
          </c:tx>
          <c:marker>
            <c:symbol val="none"/>
          </c:marker>
          <c:val>
            <c:numRef>
              <c:f>ResultsTables!$AG$56:$AZ$56</c:f>
              <c:numCache>
                <c:formatCode>0.000%</c:formatCode>
                <c:ptCount val="20"/>
                <c:pt idx="0">
                  <c:v>3.6165495005462539E-2</c:v>
                </c:pt>
                <c:pt idx="1">
                  <c:v>3.6135333969428446E-2</c:v>
                </c:pt>
                <c:pt idx="2">
                  <c:v>3.6108599183443411E-2</c:v>
                </c:pt>
                <c:pt idx="3">
                  <c:v>3.6086879556955109E-2</c:v>
                </c:pt>
                <c:pt idx="4">
                  <c:v>3.607095256283728E-2</c:v>
                </c:pt>
                <c:pt idx="5">
                  <c:v>3.6061557712596851E-2</c:v>
                </c:pt>
                <c:pt idx="6">
                  <c:v>3.6057275519800029E-2</c:v>
                </c:pt>
                <c:pt idx="7">
                  <c:v>3.6055722799445571E-2</c:v>
                </c:pt>
                <c:pt idx="8">
                  <c:v>3.6053795962329764E-2</c:v>
                </c:pt>
                <c:pt idx="9">
                  <c:v>3.6049359149932667E-2</c:v>
                </c:pt>
                <c:pt idx="10">
                  <c:v>3.6041797294955387E-2</c:v>
                </c:pt>
                <c:pt idx="11">
                  <c:v>3.603172533713328E-2</c:v>
                </c:pt>
                <c:pt idx="12">
                  <c:v>3.6019798495331372E-2</c:v>
                </c:pt>
                <c:pt idx="13">
                  <c:v>3.6007081934876596E-2</c:v>
                </c:pt>
                <c:pt idx="14">
                  <c:v>3.5994337998268615E-2</c:v>
                </c:pt>
                <c:pt idx="15">
                  <c:v>3.5981616329575229E-2</c:v>
                </c:pt>
                <c:pt idx="16">
                  <c:v>3.5968677717081357E-2</c:v>
                </c:pt>
                <c:pt idx="17">
                  <c:v>3.5955674983687597E-2</c:v>
                </c:pt>
                <c:pt idx="18">
                  <c:v>3.5942753090018147E-2</c:v>
                </c:pt>
                <c:pt idx="19">
                  <c:v>3.5930044941988898E-2</c:v>
                </c:pt>
              </c:numCache>
            </c:numRef>
          </c:val>
        </c:ser>
        <c:ser>
          <c:idx val="5"/>
          <c:order val="5"/>
          <c:tx>
            <c:strRef>
              <c:f>ResultsTables!$A$57</c:f>
              <c:strCache>
                <c:ptCount val="1"/>
                <c:pt idx="0">
                  <c:v>New Birth Lump-sum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ResultsTables!$B$57:$AZ$57</c:f>
              <c:numCache>
                <c:formatCode>0.000%</c:formatCode>
                <c:ptCount val="20"/>
                <c:pt idx="0">
                  <c:v>4.371473530692957E-2</c:v>
                </c:pt>
                <c:pt idx="1">
                  <c:v>4.5680875159308937E-2</c:v>
                </c:pt>
                <c:pt idx="2">
                  <c:v>4.7537266480929263E-2</c:v>
                </c:pt>
                <c:pt idx="3">
                  <c:v>4.9276043773814969E-2</c:v>
                </c:pt>
                <c:pt idx="4">
                  <c:v>5.0892406201907762E-2</c:v>
                </c:pt>
                <c:pt idx="5">
                  <c:v>5.0791572390680731E-2</c:v>
                </c:pt>
                <c:pt idx="6">
                  <c:v>5.0655329131194263E-2</c:v>
                </c:pt>
                <c:pt idx="7">
                  <c:v>5.0481763514299297E-2</c:v>
                </c:pt>
                <c:pt idx="8">
                  <c:v>5.0268227635359201E-2</c:v>
                </c:pt>
                <c:pt idx="9">
                  <c:v>5.0013540908663702E-2</c:v>
                </c:pt>
                <c:pt idx="10">
                  <c:v>4.9757779662844781E-2</c:v>
                </c:pt>
                <c:pt idx="11">
                  <c:v>4.9502373722716951E-2</c:v>
                </c:pt>
                <c:pt idx="12">
                  <c:v>4.9247276161203855E-2</c:v>
                </c:pt>
                <c:pt idx="13">
                  <c:v>4.8992315021523875E-2</c:v>
                </c:pt>
                <c:pt idx="14">
                  <c:v>4.8737608941552109E-2</c:v>
                </c:pt>
                <c:pt idx="15">
                  <c:v>4.8483692261262167E-2</c:v>
                </c:pt>
                <c:pt idx="16">
                  <c:v>4.8231441263774925E-2</c:v>
                </c:pt>
                <c:pt idx="17">
                  <c:v>4.7981885141113456E-2</c:v>
                </c:pt>
                <c:pt idx="18">
                  <c:v>4.7736223391798595E-2</c:v>
                </c:pt>
                <c:pt idx="19">
                  <c:v>4.7495509266796292E-2</c:v>
                </c:pt>
              </c:numCache>
            </c:numRef>
          </c:val>
        </c:ser>
        <c:ser>
          <c:idx val="6"/>
          <c:order val="6"/>
          <c:tx>
            <c:strRef>
              <c:f>ResultsTables!$A$58</c:f>
              <c:strCache>
                <c:ptCount val="1"/>
                <c:pt idx="0">
                  <c:v>Youth Labor Market Program</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ResultsTables!$B$58:$AZ$58</c:f>
              <c:numCache>
                <c:formatCode>0.000%</c:formatCode>
                <c:ptCount val="20"/>
                <c:pt idx="0">
                  <c:v>1.7485894122771829E-3</c:v>
                </c:pt>
                <c:pt idx="1">
                  <c:v>2.1752797694909016E-3</c:v>
                </c:pt>
                <c:pt idx="2">
                  <c:v>2.5929418080506876E-3</c:v>
                </c:pt>
                <c:pt idx="3">
                  <c:v>2.9994113601452591E-3</c:v>
                </c:pt>
                <c:pt idx="4">
                  <c:v>3.3928270801271837E-3</c:v>
                </c:pt>
                <c:pt idx="5">
                  <c:v>3.4605247123320935E-3</c:v>
                </c:pt>
                <c:pt idx="6">
                  <c:v>3.5238489830396007E-3</c:v>
                </c:pt>
                <c:pt idx="7">
                  <c:v>3.5825767655309174E-3</c:v>
                </c:pt>
                <c:pt idx="8">
                  <c:v>3.6364249778770489E-3</c:v>
                </c:pt>
                <c:pt idx="9">
                  <c:v>3.6852082774804836E-3</c:v>
                </c:pt>
                <c:pt idx="10">
                  <c:v>3.7318334747133575E-3</c:v>
                </c:pt>
                <c:pt idx="11">
                  <c:v>3.7764697479186122E-3</c:v>
                </c:pt>
                <c:pt idx="12">
                  <c:v>3.8191765186239715E-3</c:v>
                </c:pt>
                <c:pt idx="13">
                  <c:v>3.8600005774533956E-3</c:v>
                </c:pt>
                <c:pt idx="14">
                  <c:v>3.8990087153241669E-3</c:v>
                </c:pt>
                <c:pt idx="15">
                  <c:v>3.936299767746035E-3</c:v>
                </c:pt>
                <c:pt idx="16">
                  <c:v>3.9720010452520497E-3</c:v>
                </c:pt>
                <c:pt idx="17">
                  <c:v>4.0062544875104416E-3</c:v>
                </c:pt>
                <c:pt idx="18">
                  <c:v>4.0392189023829546E-3</c:v>
                </c:pt>
                <c:pt idx="19">
                  <c:v>4.0710436514396825E-3</c:v>
                </c:pt>
              </c:numCache>
            </c:numRef>
          </c:val>
        </c:ser>
        <c:ser>
          <c:idx val="7"/>
          <c:order val="7"/>
          <c:tx>
            <c:strRef>
              <c:f>ResultsTables!$A$59</c:f>
              <c:strCache>
                <c:ptCount val="1"/>
                <c:pt idx="0">
                  <c:v>Unemployment Program</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ResultsTables!$B$59:$AZ$59</c:f>
              <c:numCache>
                <c:formatCode>0.000%</c:formatCode>
                <c:ptCount val="20"/>
                <c:pt idx="0">
                  <c:v>0.3</c:v>
                </c:pt>
                <c:pt idx="1">
                  <c:v>0.3</c:v>
                </c:pt>
                <c:pt idx="2">
                  <c:v>0.3</c:v>
                </c:pt>
                <c:pt idx="3">
                  <c:v>0.3</c:v>
                </c:pt>
                <c:pt idx="4">
                  <c:v>0.3</c:v>
                </c:pt>
                <c:pt idx="5">
                  <c:v>0.3</c:v>
                </c:pt>
                <c:pt idx="6">
                  <c:v>0.3</c:v>
                </c:pt>
                <c:pt idx="7">
                  <c:v>0.3</c:v>
                </c:pt>
                <c:pt idx="8">
                  <c:v>0.3</c:v>
                </c:pt>
                <c:pt idx="9">
                  <c:v>0.3</c:v>
                </c:pt>
                <c:pt idx="10">
                  <c:v>0.3</c:v>
                </c:pt>
                <c:pt idx="11">
                  <c:v>0.3</c:v>
                </c:pt>
                <c:pt idx="12">
                  <c:v>0.3</c:v>
                </c:pt>
                <c:pt idx="13">
                  <c:v>0.3</c:v>
                </c:pt>
                <c:pt idx="14">
                  <c:v>0.3</c:v>
                </c:pt>
                <c:pt idx="15">
                  <c:v>0.3</c:v>
                </c:pt>
                <c:pt idx="16">
                  <c:v>0.3</c:v>
                </c:pt>
                <c:pt idx="17">
                  <c:v>0.3</c:v>
                </c:pt>
                <c:pt idx="18">
                  <c:v>0.3</c:v>
                </c:pt>
                <c:pt idx="19">
                  <c:v>0.3</c:v>
                </c:pt>
              </c:numCache>
            </c:numRef>
          </c:val>
        </c:ser>
        <c:marker val="1"/>
        <c:axId val="75065984"/>
        <c:axId val="75084160"/>
      </c:lineChart>
      <c:catAx>
        <c:axId val="75065984"/>
        <c:scaling>
          <c:orientation val="minMax"/>
        </c:scaling>
        <c:axPos val="b"/>
        <c:numFmt formatCode="0" sourceLinked="1"/>
        <c:majorTickMark val="none"/>
        <c:tickLblPos val="nextTo"/>
        <c:crossAx val="75084160"/>
        <c:crosses val="autoZero"/>
        <c:auto val="1"/>
        <c:lblAlgn val="ctr"/>
        <c:lblOffset val="100"/>
        <c:tickLblSkip val="3"/>
        <c:tickMarkSkip val="3"/>
      </c:catAx>
      <c:valAx>
        <c:axId val="75084160"/>
        <c:scaling>
          <c:orientation val="minMax"/>
        </c:scaling>
        <c:axPos val="l"/>
        <c:majorGridlines/>
        <c:numFmt formatCode="0.000%" sourceLinked="1"/>
        <c:majorTickMark val="none"/>
        <c:tickLblPos val="nextTo"/>
        <c:crossAx val="75065984"/>
        <c:crosses val="autoZero"/>
        <c:crossBetween val="between"/>
      </c:valAx>
    </c:plotArea>
    <c:plotVisOnly val="1"/>
  </c:chart>
  <c:spPr>
    <a:ln>
      <a:noFill/>
    </a:ln>
  </c:spPr>
  <c:printSettings>
    <c:headerFooter/>
    <c:pageMargins b="0.7500000000000081" l="0.70000000000000062" r="0.70000000000000062" t="0.7500000000000081"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a:t>Male Covered Population (000)</a:t>
            </a:r>
          </a:p>
        </c:rich>
      </c:tx>
    </c:title>
    <c:plotArea>
      <c:layout/>
      <c:areaChart>
        <c:grouping val="stacked"/>
        <c:ser>
          <c:idx val="0"/>
          <c:order val="0"/>
          <c:tx>
            <c:strRef>
              <c:f>ResultsTables!$A$62</c:f>
              <c:strCache>
                <c:ptCount val="1"/>
                <c:pt idx="0">
                  <c:v>Universal Pension</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ResultsTables!$B$62:$AZ$62</c:f>
              <c:numCache>
                <c:formatCode>#,##0</c:formatCode>
                <c:ptCount val="20"/>
                <c:pt idx="0">
                  <c:v>204.36360000000002</c:v>
                </c:pt>
                <c:pt idx="1">
                  <c:v>211.22200249999997</c:v>
                </c:pt>
                <c:pt idx="2">
                  <c:v>218.93514500000003</c:v>
                </c:pt>
                <c:pt idx="3">
                  <c:v>227.95308500000002</c:v>
                </c:pt>
                <c:pt idx="4">
                  <c:v>238.60706999999999</c:v>
                </c:pt>
                <c:pt idx="5">
                  <c:v>254.678292</c:v>
                </c:pt>
                <c:pt idx="6">
                  <c:v>272.86222200000003</c:v>
                </c:pt>
                <c:pt idx="7">
                  <c:v>292.94865600000003</c:v>
                </c:pt>
                <c:pt idx="8">
                  <c:v>314.53076600000009</c:v>
                </c:pt>
                <c:pt idx="9">
                  <c:v>337.28896000000003</c:v>
                </c:pt>
                <c:pt idx="10">
                  <c:v>361.15537400000005</c:v>
                </c:pt>
                <c:pt idx="11">
                  <c:v>386.24774400000001</c:v>
                </c:pt>
                <c:pt idx="12">
                  <c:v>412.62763600000005</c:v>
                </c:pt>
                <c:pt idx="13">
                  <c:v>440.42410800000016</c:v>
                </c:pt>
                <c:pt idx="14">
                  <c:v>469.74381999999997</c:v>
                </c:pt>
                <c:pt idx="15">
                  <c:v>500.63651200000021</c:v>
                </c:pt>
                <c:pt idx="16">
                  <c:v>533.10884000000021</c:v>
                </c:pt>
                <c:pt idx="17">
                  <c:v>567.19735600000013</c:v>
                </c:pt>
                <c:pt idx="18">
                  <c:v>602.93523400000015</c:v>
                </c:pt>
                <c:pt idx="19">
                  <c:v>640.37400000000002</c:v>
                </c:pt>
              </c:numCache>
            </c:numRef>
          </c:val>
        </c:ser>
        <c:ser>
          <c:idx val="1"/>
          <c:order val="1"/>
          <c:tx>
            <c:strRef>
              <c:f>ResultsTables!$A$63</c:f>
              <c:strCache>
                <c:ptCount val="1"/>
                <c:pt idx="0">
                  <c:v>Universal Child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ResultsTables!$B$63:$AZ$63</c:f>
              <c:numCache>
                <c:formatCode>#,##0</c:formatCode>
                <c:ptCount val="20"/>
                <c:pt idx="0">
                  <c:v>1124.4590000000001</c:v>
                </c:pt>
                <c:pt idx="1">
                  <c:v>1180.566075</c:v>
                </c:pt>
                <c:pt idx="2">
                  <c:v>1237.4730000000002</c:v>
                </c:pt>
                <c:pt idx="3">
                  <c:v>1294.9343250000002</c:v>
                </c:pt>
                <c:pt idx="4">
                  <c:v>1352.7312000000002</c:v>
                </c:pt>
                <c:pt idx="5">
                  <c:v>1390.7650266666667</c:v>
                </c:pt>
                <c:pt idx="6">
                  <c:v>1428.4932266666667</c:v>
                </c:pt>
                <c:pt idx="7">
                  <c:v>1465.8932400000001</c:v>
                </c:pt>
                <c:pt idx="8">
                  <c:v>1502.9828266666666</c:v>
                </c:pt>
                <c:pt idx="9">
                  <c:v>1539.7711333333332</c:v>
                </c:pt>
                <c:pt idx="10">
                  <c:v>1576.2172799999998</c:v>
                </c:pt>
                <c:pt idx="11">
                  <c:v>1612.2692399999999</c:v>
                </c:pt>
                <c:pt idx="12">
                  <c:v>1647.9147199999995</c:v>
                </c:pt>
                <c:pt idx="13">
                  <c:v>1683.1565599999997</c:v>
                </c:pt>
                <c:pt idx="14">
                  <c:v>1717.9941333333331</c:v>
                </c:pt>
                <c:pt idx="15">
                  <c:v>1752.4172666666661</c:v>
                </c:pt>
                <c:pt idx="16">
                  <c:v>1786.4169599999996</c:v>
                </c:pt>
                <c:pt idx="17">
                  <c:v>1820.0038799999998</c:v>
                </c:pt>
                <c:pt idx="18">
                  <c:v>1853.1987733333326</c:v>
                </c:pt>
                <c:pt idx="19">
                  <c:v>1886.0190000000002</c:v>
                </c:pt>
              </c:numCache>
            </c:numRef>
          </c:val>
        </c:ser>
        <c:ser>
          <c:idx val="2"/>
          <c:order val="2"/>
          <c:tx>
            <c:strRef>
              <c:f>ResultsTables!$A$64</c:f>
              <c:strCache>
                <c:ptCount val="1"/>
                <c:pt idx="0">
                  <c:v>Universal Disability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ResultsTables!$B$64:$AZ$64</c:f>
              <c:numCache>
                <c:formatCode>#,##0</c:formatCode>
                <c:ptCount val="20"/>
                <c:pt idx="0">
                  <c:v>98.62415</c:v>
                </c:pt>
                <c:pt idx="1">
                  <c:v>102.09675999999999</c:v>
                </c:pt>
                <c:pt idx="2">
                  <c:v>105.68172</c:v>
                </c:pt>
                <c:pt idx="3">
                  <c:v>109.25770000000001</c:v>
                </c:pt>
                <c:pt idx="4">
                  <c:v>112.73751999999999</c:v>
                </c:pt>
                <c:pt idx="5">
                  <c:v>116.08727</c:v>
                </c:pt>
                <c:pt idx="6">
                  <c:v>119.33158</c:v>
                </c:pt>
                <c:pt idx="7">
                  <c:v>122.51515999999999</c:v>
                </c:pt>
                <c:pt idx="8">
                  <c:v>125.70923000000001</c:v>
                </c:pt>
                <c:pt idx="9">
                  <c:v>128.96662999999998</c:v>
                </c:pt>
                <c:pt idx="10">
                  <c:v>132.29853</c:v>
                </c:pt>
                <c:pt idx="11">
                  <c:v>135.68914000000001</c:v>
                </c:pt>
                <c:pt idx="12">
                  <c:v>139.13235999999998</c:v>
                </c:pt>
                <c:pt idx="13">
                  <c:v>142.61525</c:v>
                </c:pt>
                <c:pt idx="14">
                  <c:v>146.12926000000002</c:v>
                </c:pt>
                <c:pt idx="15">
                  <c:v>149.67058</c:v>
                </c:pt>
                <c:pt idx="16">
                  <c:v>153.24654000000004</c:v>
                </c:pt>
                <c:pt idx="17">
                  <c:v>156.87195</c:v>
                </c:pt>
                <c:pt idx="18">
                  <c:v>160.56729000000001</c:v>
                </c:pt>
                <c:pt idx="19">
                  <c:v>164.34406000000001</c:v>
                </c:pt>
              </c:numCache>
            </c:numRef>
          </c:val>
        </c:ser>
        <c:ser>
          <c:idx val="3"/>
          <c:order val="3"/>
          <c:tx>
            <c:strRef>
              <c:f>ResultsTables!$A$65</c:f>
              <c:strCache>
                <c:ptCount val="1"/>
                <c:pt idx="0">
                  <c:v>Orphan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ResultsTables!$B$65:$AZ$65</c:f>
              <c:numCache>
                <c:formatCode>#,##0</c:formatCode>
                <c:ptCount val="20"/>
                <c:pt idx="0">
                  <c:v>27.608320000000003</c:v>
                </c:pt>
                <c:pt idx="1">
                  <c:v>28.076689999999999</c:v>
                </c:pt>
                <c:pt idx="2">
                  <c:v>28.531840000000003</c:v>
                </c:pt>
                <c:pt idx="3">
                  <c:v>28.983020000000007</c:v>
                </c:pt>
                <c:pt idx="4">
                  <c:v>29.436769999999996</c:v>
                </c:pt>
                <c:pt idx="5">
                  <c:v>29.89594</c:v>
                </c:pt>
                <c:pt idx="6">
                  <c:v>30.35877</c:v>
                </c:pt>
                <c:pt idx="7">
                  <c:v>30.82133</c:v>
                </c:pt>
                <c:pt idx="8">
                  <c:v>31.277349999999998</c:v>
                </c:pt>
                <c:pt idx="9">
                  <c:v>31.721959999999999</c:v>
                </c:pt>
                <c:pt idx="10">
                  <c:v>32.154280000000007</c:v>
                </c:pt>
                <c:pt idx="11">
                  <c:v>32.574890000000003</c:v>
                </c:pt>
                <c:pt idx="12">
                  <c:v>32.981920000000002</c:v>
                </c:pt>
                <c:pt idx="13">
                  <c:v>33.373440000000002</c:v>
                </c:pt>
                <c:pt idx="14">
                  <c:v>33.747960000000006</c:v>
                </c:pt>
                <c:pt idx="15">
                  <c:v>34.104500000000002</c:v>
                </c:pt>
                <c:pt idx="16">
                  <c:v>34.44285</c:v>
                </c:pt>
                <c:pt idx="17">
                  <c:v>34.763400000000004</c:v>
                </c:pt>
                <c:pt idx="18">
                  <c:v>35.067039999999999</c:v>
                </c:pt>
                <c:pt idx="19">
                  <c:v>35.354530000000004</c:v>
                </c:pt>
              </c:numCache>
            </c:numRef>
          </c:val>
        </c:ser>
        <c:ser>
          <c:idx val="8"/>
          <c:order val="4"/>
          <c:tx>
            <c:strRef>
              <c:f>ResultsTables!$A$66</c:f>
              <c:strCache>
                <c:ptCount val="1"/>
                <c:pt idx="0">
                  <c:v>Education stipend</c:v>
                </c:pt>
              </c:strCache>
            </c:strRef>
          </c:tx>
          <c:spPr>
            <a:ln w="25400">
              <a:noFill/>
            </a:ln>
          </c:spPr>
          <c:val>
            <c:numRef>
              <c:f>ResultsTables!$AG$66:$AZ$66</c:f>
              <c:numCache>
                <c:formatCode>#,##0</c:formatCode>
                <c:ptCount val="20"/>
                <c:pt idx="0">
                  <c:v>1112.6394</c:v>
                </c:pt>
                <c:pt idx="1">
                  <c:v>1183.1681250000001</c:v>
                </c:pt>
                <c:pt idx="2">
                  <c:v>1255.3957</c:v>
                </c:pt>
                <c:pt idx="3">
                  <c:v>1328.7327749999999</c:v>
                </c:pt>
                <c:pt idx="4">
                  <c:v>1402.6907999999999</c:v>
                </c:pt>
                <c:pt idx="5">
                  <c:v>1466.8214400000002</c:v>
                </c:pt>
                <c:pt idx="6">
                  <c:v>1531.06888</c:v>
                </c:pt>
                <c:pt idx="7">
                  <c:v>1595.6762400000002</c:v>
                </c:pt>
                <c:pt idx="8">
                  <c:v>1661.08098</c:v>
                </c:pt>
                <c:pt idx="9">
                  <c:v>1727.6200000000003</c:v>
                </c:pt>
                <c:pt idx="10">
                  <c:v>1795.3965600000001</c:v>
                </c:pt>
                <c:pt idx="11">
                  <c:v>1864.2665999999999</c:v>
                </c:pt>
                <c:pt idx="12">
                  <c:v>1934.02304</c:v>
                </c:pt>
                <c:pt idx="13">
                  <c:v>2004.3302400000002</c:v>
                </c:pt>
                <c:pt idx="14">
                  <c:v>2074.8951000000006</c:v>
                </c:pt>
                <c:pt idx="15">
                  <c:v>2145.6157200000002</c:v>
                </c:pt>
                <c:pt idx="16">
                  <c:v>2216.4701800000003</c:v>
                </c:pt>
                <c:pt idx="17">
                  <c:v>2287.3315200000006</c:v>
                </c:pt>
                <c:pt idx="18">
                  <c:v>2358.0671800000005</c:v>
                </c:pt>
                <c:pt idx="19">
                  <c:v>2428.5610000000001</c:v>
                </c:pt>
              </c:numCache>
            </c:numRef>
          </c:val>
        </c:ser>
        <c:ser>
          <c:idx val="5"/>
          <c:order val="5"/>
          <c:tx>
            <c:strRef>
              <c:f>ResultsTables!$A$67</c:f>
              <c:strCache>
                <c:ptCount val="1"/>
                <c:pt idx="0">
                  <c:v>New Birth Lump-sum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ResultsTables!$B$67:$AZ$67</c:f>
              <c:numCache>
                <c:formatCode>#,##0</c:formatCode>
                <c:ptCount val="20"/>
                <c:pt idx="0">
                  <c:v>203.08200000000002</c:v>
                </c:pt>
                <c:pt idx="1">
                  <c:v>213.96187499999999</c:v>
                </c:pt>
                <c:pt idx="2">
                  <c:v>224.72450000000001</c:v>
                </c:pt>
                <c:pt idx="3">
                  <c:v>235.48860000000002</c:v>
                </c:pt>
                <c:pt idx="4">
                  <c:v>246.35939999999999</c:v>
                </c:pt>
                <c:pt idx="5">
                  <c:v>255.56688</c:v>
                </c:pt>
                <c:pt idx="6">
                  <c:v>264.80455999999998</c:v>
                </c:pt>
                <c:pt idx="7">
                  <c:v>274.07120000000003</c:v>
                </c:pt>
                <c:pt idx="8">
                  <c:v>283.35294000000005</c:v>
                </c:pt>
                <c:pt idx="9">
                  <c:v>292.64160000000004</c:v>
                </c:pt>
                <c:pt idx="10">
                  <c:v>301.94122000000004</c:v>
                </c:pt>
                <c:pt idx="11">
                  <c:v>311.25192000000004</c:v>
                </c:pt>
                <c:pt idx="12">
                  <c:v>320.55038000000002</c:v>
                </c:pt>
                <c:pt idx="13">
                  <c:v>329.80816000000004</c:v>
                </c:pt>
                <c:pt idx="14">
                  <c:v>338.99670000000003</c:v>
                </c:pt>
                <c:pt idx="15">
                  <c:v>348.10408000000007</c:v>
                </c:pt>
                <c:pt idx="16">
                  <c:v>357.13044000000008</c:v>
                </c:pt>
                <c:pt idx="17">
                  <c:v>366.08352000000008</c:v>
                </c:pt>
                <c:pt idx="18">
                  <c:v>374.9793600000001</c:v>
                </c:pt>
                <c:pt idx="19">
                  <c:v>383.83100000000002</c:v>
                </c:pt>
              </c:numCache>
            </c:numRef>
          </c:val>
        </c:ser>
        <c:ser>
          <c:idx val="6"/>
          <c:order val="6"/>
          <c:tx>
            <c:strRef>
              <c:f>ResultsTables!$A$68</c:f>
              <c:strCache>
                <c:ptCount val="1"/>
                <c:pt idx="0">
                  <c:v>Youth Labor Market Program</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ResultsTables!$B$68:$AZ$68</c:f>
              <c:numCache>
                <c:formatCode>#,##0</c:formatCode>
                <c:ptCount val="20"/>
                <c:pt idx="0">
                  <c:v>23.008995538079603</c:v>
                </c:pt>
                <c:pt idx="1">
                  <c:v>25.297998463659201</c:v>
                </c:pt>
                <c:pt idx="2">
                  <c:v>27.651604354887851</c:v>
                </c:pt>
                <c:pt idx="3">
                  <c:v>30.078728418553172</c:v>
                </c:pt>
                <c:pt idx="4">
                  <c:v>32.585841695486366</c:v>
                </c:pt>
                <c:pt idx="5">
                  <c:v>34.294270560646964</c:v>
                </c:pt>
                <c:pt idx="6">
                  <c:v>35.975521834215726</c:v>
                </c:pt>
                <c:pt idx="7">
                  <c:v>37.611507734059771</c:v>
                </c:pt>
                <c:pt idx="8">
                  <c:v>39.179781301081555</c:v>
                </c:pt>
                <c:pt idx="9">
                  <c:v>40.663855446276678</c:v>
                </c:pt>
                <c:pt idx="10">
                  <c:v>42.050441027392949</c:v>
                </c:pt>
                <c:pt idx="11">
                  <c:v>43.341888871989376</c:v>
                </c:pt>
                <c:pt idx="12">
                  <c:v>44.557414486721022</c:v>
                </c:pt>
                <c:pt idx="13">
                  <c:v>45.727541850270796</c:v>
                </c:pt>
                <c:pt idx="14">
                  <c:v>46.875026303958379</c:v>
                </c:pt>
                <c:pt idx="15">
                  <c:v>48.006060614304559</c:v>
                </c:pt>
                <c:pt idx="16">
                  <c:v>49.112577836382329</c:v>
                </c:pt>
                <c:pt idx="17">
                  <c:v>50.185578221500329</c:v>
                </c:pt>
                <c:pt idx="18">
                  <c:v>51.210334814158728</c:v>
                </c:pt>
                <c:pt idx="19">
                  <c:v>52.174519739999994</c:v>
                </c:pt>
              </c:numCache>
            </c:numRef>
          </c:val>
        </c:ser>
        <c:ser>
          <c:idx val="7"/>
          <c:order val="7"/>
          <c:tx>
            <c:strRef>
              <c:f>ResultsTables!$A$69</c:f>
              <c:strCache>
                <c:ptCount val="1"/>
                <c:pt idx="0">
                  <c:v>Unemployment Program</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ResultsTables!$B$69:$AZ$69</c:f>
              <c:numCache>
                <c:formatCode>#,##0</c:formatCode>
                <c:ptCount val="20"/>
                <c:pt idx="0">
                  <c:v>97.971691057243191</c:v>
                </c:pt>
                <c:pt idx="1">
                  <c:v>107.82525224464074</c:v>
                </c:pt>
                <c:pt idx="2">
                  <c:v>118.79437228338223</c:v>
                </c:pt>
                <c:pt idx="3">
                  <c:v>130.40458931006677</c:v>
                </c:pt>
                <c:pt idx="4">
                  <c:v>142.40017116193209</c:v>
                </c:pt>
                <c:pt idx="5">
                  <c:v>153.69068180879972</c:v>
                </c:pt>
                <c:pt idx="6">
                  <c:v>165.0609624976212</c:v>
                </c:pt>
                <c:pt idx="7">
                  <c:v>176.55569433703727</c:v>
                </c:pt>
                <c:pt idx="8">
                  <c:v>188.28916763233008</c:v>
                </c:pt>
                <c:pt idx="9">
                  <c:v>200.3448100558202</c:v>
                </c:pt>
                <c:pt idx="10">
                  <c:v>212.73931108407717</c:v>
                </c:pt>
                <c:pt idx="11">
                  <c:v>225.40773837856202</c:v>
                </c:pt>
                <c:pt idx="12">
                  <c:v>238.2633811454503</c:v>
                </c:pt>
                <c:pt idx="13">
                  <c:v>251.18575253070202</c:v>
                </c:pt>
                <c:pt idx="14">
                  <c:v>264.09247162574695</c:v>
                </c:pt>
                <c:pt idx="15">
                  <c:v>276.95143419054546</c:v>
                </c:pt>
                <c:pt idx="16">
                  <c:v>289.80406514074065</c:v>
                </c:pt>
                <c:pt idx="17">
                  <c:v>302.72985587718455</c:v>
                </c:pt>
                <c:pt idx="18">
                  <c:v>315.83861086749846</c:v>
                </c:pt>
                <c:pt idx="19">
                  <c:v>329.20406854587003</c:v>
                </c:pt>
              </c:numCache>
            </c:numRef>
          </c:val>
        </c:ser>
        <c:axId val="75014912"/>
        <c:axId val="75016448"/>
      </c:areaChart>
      <c:catAx>
        <c:axId val="75014912"/>
        <c:scaling>
          <c:orientation val="minMax"/>
        </c:scaling>
        <c:axPos val="b"/>
        <c:numFmt formatCode="0" sourceLinked="1"/>
        <c:majorTickMark val="none"/>
        <c:tickLblPos val="nextTo"/>
        <c:crossAx val="75016448"/>
        <c:crosses val="autoZero"/>
        <c:auto val="1"/>
        <c:lblAlgn val="ctr"/>
        <c:lblOffset val="100"/>
        <c:tickLblSkip val="3"/>
        <c:tickMarkSkip val="3"/>
      </c:catAx>
      <c:valAx>
        <c:axId val="75016448"/>
        <c:scaling>
          <c:orientation val="minMax"/>
        </c:scaling>
        <c:axPos val="l"/>
        <c:majorGridlines/>
        <c:numFmt formatCode="#,##0" sourceLinked="1"/>
        <c:majorTickMark val="none"/>
        <c:tickLblPos val="nextTo"/>
        <c:crossAx val="75014912"/>
        <c:crosses val="autoZero"/>
        <c:crossBetween val="midCat"/>
      </c:valAx>
    </c:plotArea>
    <c:plotVisOnly val="1"/>
  </c:chart>
  <c:spPr>
    <a:ln>
      <a:noFill/>
    </a:ln>
  </c:spPr>
  <c:printSettings>
    <c:headerFooter/>
    <c:pageMargins b="0.7500000000000081" l="0.70000000000000062" r="0.70000000000000062" t="0.7500000000000081"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a:t>Female Covered Population (000)</a:t>
            </a:r>
          </a:p>
        </c:rich>
      </c:tx>
      <c:layout>
        <c:manualLayout>
          <c:xMode val="edge"/>
          <c:yMode val="edge"/>
          <c:x val="0.23726377952755906"/>
          <c:y val="2.7777777777778619E-2"/>
        </c:manualLayout>
      </c:layout>
    </c:title>
    <c:plotArea>
      <c:layout>
        <c:manualLayout>
          <c:layoutTarget val="inner"/>
          <c:xMode val="edge"/>
          <c:yMode val="edge"/>
          <c:x val="0.14070405672975089"/>
          <c:y val="0.15978169970133363"/>
          <c:w val="0.79748307777317362"/>
          <c:h val="0.65869707665854804"/>
        </c:manualLayout>
      </c:layout>
      <c:areaChart>
        <c:grouping val="stacked"/>
        <c:ser>
          <c:idx val="0"/>
          <c:order val="0"/>
          <c:tx>
            <c:strRef>
              <c:f>ResultsTables!$A$71</c:f>
              <c:strCache>
                <c:ptCount val="1"/>
                <c:pt idx="0">
                  <c:v>Universal Pension</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ResultsTables!$B$71:$AZ$71</c:f>
              <c:numCache>
                <c:formatCode>#,##0</c:formatCode>
                <c:ptCount val="20"/>
                <c:pt idx="0">
                  <c:v>235.37080000000003</c:v>
                </c:pt>
                <c:pt idx="1">
                  <c:v>244.58133500000002</c:v>
                </c:pt>
                <c:pt idx="2">
                  <c:v>254.46206500000005</c:v>
                </c:pt>
                <c:pt idx="3">
                  <c:v>265.51585999999998</c:v>
                </c:pt>
                <c:pt idx="4">
                  <c:v>278.11247999999989</c:v>
                </c:pt>
                <c:pt idx="5">
                  <c:v>296.62762799999996</c:v>
                </c:pt>
                <c:pt idx="6">
                  <c:v>317.21362200000004</c:v>
                </c:pt>
                <c:pt idx="7">
                  <c:v>339.71425599999998</c:v>
                </c:pt>
                <c:pt idx="8">
                  <c:v>363.7968239999999</c:v>
                </c:pt>
                <c:pt idx="9">
                  <c:v>389.20562000000007</c:v>
                </c:pt>
                <c:pt idx="10">
                  <c:v>415.91448399999996</c:v>
                </c:pt>
                <c:pt idx="11">
                  <c:v>444.05770400000006</c:v>
                </c:pt>
                <c:pt idx="12">
                  <c:v>473.70974799999999</c:v>
                </c:pt>
                <c:pt idx="13">
                  <c:v>504.99152800000007</c:v>
                </c:pt>
                <c:pt idx="14">
                  <c:v>538.01566000000014</c:v>
                </c:pt>
                <c:pt idx="15">
                  <c:v>572.85625600000014</c:v>
                </c:pt>
                <c:pt idx="16">
                  <c:v>609.54564000000028</c:v>
                </c:pt>
                <c:pt idx="17">
                  <c:v>648.14058000000011</c:v>
                </c:pt>
                <c:pt idx="18">
                  <c:v>688.68642000000011</c:v>
                </c:pt>
                <c:pt idx="19">
                  <c:v>731.25400000000013</c:v>
                </c:pt>
              </c:numCache>
            </c:numRef>
          </c:val>
        </c:ser>
        <c:ser>
          <c:idx val="1"/>
          <c:order val="1"/>
          <c:tx>
            <c:strRef>
              <c:f>ResultsTables!$A$72</c:f>
              <c:strCache>
                <c:ptCount val="1"/>
                <c:pt idx="0">
                  <c:v>Universal Child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ResultsTables!$B$72:$AZ$72</c:f>
              <c:numCache>
                <c:formatCode>#,##0</c:formatCode>
                <c:ptCount val="20"/>
                <c:pt idx="0">
                  <c:v>1107.5273999999997</c:v>
                </c:pt>
                <c:pt idx="1">
                  <c:v>1161.3833</c:v>
                </c:pt>
                <c:pt idx="2">
                  <c:v>1215.98775</c:v>
                </c:pt>
                <c:pt idx="3">
                  <c:v>1271.2627250000003</c:v>
                </c:pt>
                <c:pt idx="4">
                  <c:v>1327.1256000000003</c:v>
                </c:pt>
                <c:pt idx="5">
                  <c:v>1363.9502400000003</c:v>
                </c:pt>
                <c:pt idx="6">
                  <c:v>1400.8098133333335</c:v>
                </c:pt>
                <c:pt idx="7">
                  <c:v>1437.58692</c:v>
                </c:pt>
                <c:pt idx="8">
                  <c:v>1474.1427199999996</c:v>
                </c:pt>
                <c:pt idx="9">
                  <c:v>1510.3625333333332</c:v>
                </c:pt>
                <c:pt idx="10">
                  <c:v>1546.1670399999998</c:v>
                </c:pt>
                <c:pt idx="11">
                  <c:v>1581.5287466666666</c:v>
                </c:pt>
                <c:pt idx="12">
                  <c:v>1616.451573333333</c:v>
                </c:pt>
                <c:pt idx="13">
                  <c:v>1650.9703599999996</c:v>
                </c:pt>
                <c:pt idx="14">
                  <c:v>1685.1118666666662</c:v>
                </c:pt>
                <c:pt idx="15">
                  <c:v>1718.8607733333329</c:v>
                </c:pt>
                <c:pt idx="16">
                  <c:v>1752.1900799999994</c:v>
                </c:pt>
                <c:pt idx="17">
                  <c:v>1785.1108533333329</c:v>
                </c:pt>
                <c:pt idx="18">
                  <c:v>1817.642266666666</c:v>
                </c:pt>
                <c:pt idx="19">
                  <c:v>1849.8</c:v>
                </c:pt>
              </c:numCache>
            </c:numRef>
          </c:val>
        </c:ser>
        <c:ser>
          <c:idx val="2"/>
          <c:order val="2"/>
          <c:tx>
            <c:strRef>
              <c:f>ResultsTables!$A$73</c:f>
              <c:strCache>
                <c:ptCount val="1"/>
                <c:pt idx="0">
                  <c:v>Universal Disability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ResultsTables!$B$73:$AZ$73</c:f>
              <c:numCache>
                <c:formatCode>#,##0</c:formatCode>
                <c:ptCount val="20"/>
                <c:pt idx="0">
                  <c:v>100.48573</c:v>
                </c:pt>
                <c:pt idx="1">
                  <c:v>103.93190000000001</c:v>
                </c:pt>
                <c:pt idx="2">
                  <c:v>107.50518000000001</c:v>
                </c:pt>
                <c:pt idx="3">
                  <c:v>111.08662</c:v>
                </c:pt>
                <c:pt idx="4">
                  <c:v>114.59030000000003</c:v>
                </c:pt>
                <c:pt idx="5">
                  <c:v>117.98527</c:v>
                </c:pt>
                <c:pt idx="6">
                  <c:v>121.29613000000001</c:v>
                </c:pt>
                <c:pt idx="7">
                  <c:v>124.56079</c:v>
                </c:pt>
                <c:pt idx="8">
                  <c:v>127.84117000000001</c:v>
                </c:pt>
                <c:pt idx="9">
                  <c:v>131.18297000000001</c:v>
                </c:pt>
                <c:pt idx="10">
                  <c:v>134.59542000000002</c:v>
                </c:pt>
                <c:pt idx="11">
                  <c:v>138.06464</c:v>
                </c:pt>
                <c:pt idx="12">
                  <c:v>141.58619000000002</c:v>
                </c:pt>
                <c:pt idx="13">
                  <c:v>145.15029000000001</c:v>
                </c:pt>
                <c:pt idx="14">
                  <c:v>148.75089999999997</c:v>
                </c:pt>
                <c:pt idx="15">
                  <c:v>152.38332</c:v>
                </c:pt>
                <c:pt idx="16">
                  <c:v>156.05396999999999</c:v>
                </c:pt>
                <c:pt idx="17">
                  <c:v>159.78078000000002</c:v>
                </c:pt>
                <c:pt idx="18">
                  <c:v>163.5874</c:v>
                </c:pt>
                <c:pt idx="19">
                  <c:v>167.48774999999998</c:v>
                </c:pt>
              </c:numCache>
            </c:numRef>
          </c:val>
        </c:ser>
        <c:ser>
          <c:idx val="3"/>
          <c:order val="3"/>
          <c:tx>
            <c:strRef>
              <c:f>ResultsTables!$A$74</c:f>
              <c:strCache>
                <c:ptCount val="1"/>
                <c:pt idx="0">
                  <c:v>Orphan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ResultsTables!$B$74:$AZ$74</c:f>
              <c:numCache>
                <c:formatCode>#,##0</c:formatCode>
                <c:ptCount val="20"/>
                <c:pt idx="0">
                  <c:v>27.507719999999999</c:v>
                </c:pt>
                <c:pt idx="1">
                  <c:v>27.949390000000005</c:v>
                </c:pt>
                <c:pt idx="2">
                  <c:v>28.374850000000002</c:v>
                </c:pt>
                <c:pt idx="3">
                  <c:v>28.793949999999995</c:v>
                </c:pt>
                <c:pt idx="4">
                  <c:v>29.213860000000004</c:v>
                </c:pt>
                <c:pt idx="5">
                  <c:v>29.637630000000001</c:v>
                </c:pt>
                <c:pt idx="6">
                  <c:v>30.064029999999999</c:v>
                </c:pt>
                <c:pt idx="7">
                  <c:v>30.49042</c:v>
                </c:pt>
                <c:pt idx="8">
                  <c:v>30.912179999999999</c:v>
                </c:pt>
                <c:pt idx="9">
                  <c:v>31.32563</c:v>
                </c:pt>
                <c:pt idx="10">
                  <c:v>31.730370000000004</c:v>
                </c:pt>
                <c:pt idx="11">
                  <c:v>32.126959999999997</c:v>
                </c:pt>
                <c:pt idx="12">
                  <c:v>32.513730000000002</c:v>
                </c:pt>
                <c:pt idx="13">
                  <c:v>32.88879</c:v>
                </c:pt>
                <c:pt idx="14">
                  <c:v>33.250559999999993</c:v>
                </c:pt>
                <c:pt idx="15">
                  <c:v>33.598289999999999</c:v>
                </c:pt>
                <c:pt idx="16">
                  <c:v>33.931530000000002</c:v>
                </c:pt>
                <c:pt idx="17">
                  <c:v>34.24953</c:v>
                </c:pt>
                <c:pt idx="18">
                  <c:v>34.551640000000006</c:v>
                </c:pt>
                <c:pt idx="19">
                  <c:v>34.837409999999998</c:v>
                </c:pt>
              </c:numCache>
            </c:numRef>
          </c:val>
        </c:ser>
        <c:ser>
          <c:idx val="8"/>
          <c:order val="4"/>
          <c:tx>
            <c:strRef>
              <c:f>ResultsTables!$A$75</c:f>
              <c:strCache>
                <c:ptCount val="1"/>
                <c:pt idx="0">
                  <c:v>Education stipend</c:v>
                </c:pt>
              </c:strCache>
            </c:strRef>
          </c:tx>
          <c:spPr>
            <a:ln w="25400">
              <a:noFill/>
            </a:ln>
          </c:spPr>
          <c:val>
            <c:numRef>
              <c:f>ResultsTables!$AG$75:$AZ$75</c:f>
              <c:numCache>
                <c:formatCode>#,##0</c:formatCode>
                <c:ptCount val="20"/>
                <c:pt idx="0">
                  <c:v>924.32600000000002</c:v>
                </c:pt>
                <c:pt idx="1">
                  <c:v>1060.993125</c:v>
                </c:pt>
                <c:pt idx="2">
                  <c:v>1202.0518750000001</c:v>
                </c:pt>
                <c:pt idx="3">
                  <c:v>1346.7568125</c:v>
                </c:pt>
                <c:pt idx="4">
                  <c:v>1494.3532500000001</c:v>
                </c:pt>
                <c:pt idx="5">
                  <c:v>1551.5194333333334</c:v>
                </c:pt>
                <c:pt idx="6">
                  <c:v>1608.2162333333335</c:v>
                </c:pt>
                <c:pt idx="7">
                  <c:v>1664.8448000000003</c:v>
                </c:pt>
                <c:pt idx="8">
                  <c:v>1722.0747833333339</c:v>
                </c:pt>
                <c:pt idx="9">
                  <c:v>1780.4158333333339</c:v>
                </c:pt>
                <c:pt idx="10">
                  <c:v>1840.0621500000007</c:v>
                </c:pt>
                <c:pt idx="11">
                  <c:v>1900.8418000000006</c:v>
                </c:pt>
                <c:pt idx="12">
                  <c:v>1962.4663333333342</c:v>
                </c:pt>
                <c:pt idx="13">
                  <c:v>2024.4501000000009</c:v>
                </c:pt>
                <c:pt idx="14">
                  <c:v>2086.4011666666675</c:v>
                </c:pt>
                <c:pt idx="15">
                  <c:v>2148.1833333333343</c:v>
                </c:pt>
                <c:pt idx="16">
                  <c:v>2209.8349000000012</c:v>
                </c:pt>
                <c:pt idx="17">
                  <c:v>2271.3264000000017</c:v>
                </c:pt>
                <c:pt idx="18">
                  <c:v>2332.6741500000016</c:v>
                </c:pt>
                <c:pt idx="19">
                  <c:v>2393.8779999999997</c:v>
                </c:pt>
              </c:numCache>
            </c:numRef>
          </c:val>
        </c:ser>
        <c:ser>
          <c:idx val="5"/>
          <c:order val="5"/>
          <c:tx>
            <c:strRef>
              <c:f>ResultsTables!$A$76</c:f>
              <c:strCache>
                <c:ptCount val="1"/>
                <c:pt idx="0">
                  <c:v>New Birth Lump-sum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ResultsTables!$B$76:$AZ$76</c:f>
              <c:numCache>
                <c:formatCode>#,##0</c:formatCode>
                <c:ptCount val="20"/>
                <c:pt idx="0">
                  <c:v>166.10050000000001</c:v>
                </c:pt>
                <c:pt idx="1">
                  <c:v>188.7350625</c:v>
                </c:pt>
                <c:pt idx="2">
                  <c:v>211.49125000000001</c:v>
                </c:pt>
                <c:pt idx="3">
                  <c:v>234.51724999999999</c:v>
                </c:pt>
                <c:pt idx="4">
                  <c:v>257.97225000000003</c:v>
                </c:pt>
                <c:pt idx="5">
                  <c:v>266.02030000000002</c:v>
                </c:pt>
                <c:pt idx="6">
                  <c:v>274.22463333333337</c:v>
                </c:pt>
                <c:pt idx="7">
                  <c:v>282.51200000000006</c:v>
                </c:pt>
                <c:pt idx="8">
                  <c:v>290.76355000000007</c:v>
                </c:pt>
                <c:pt idx="9">
                  <c:v>298.88583333333344</c:v>
                </c:pt>
                <c:pt idx="10">
                  <c:v>306.84235000000012</c:v>
                </c:pt>
                <c:pt idx="11">
                  <c:v>314.65980000000013</c:v>
                </c:pt>
                <c:pt idx="12">
                  <c:v>322.36631666666682</c:v>
                </c:pt>
                <c:pt idx="13">
                  <c:v>330.02280000000019</c:v>
                </c:pt>
                <c:pt idx="14">
                  <c:v>337.66883333333351</c:v>
                </c:pt>
                <c:pt idx="15">
                  <c:v>345.31933333333353</c:v>
                </c:pt>
                <c:pt idx="16">
                  <c:v>352.95540000000022</c:v>
                </c:pt>
                <c:pt idx="17">
                  <c:v>360.55893333333358</c:v>
                </c:pt>
                <c:pt idx="18">
                  <c:v>368.10493333333358</c:v>
                </c:pt>
                <c:pt idx="19">
                  <c:v>375.57100000000003</c:v>
                </c:pt>
              </c:numCache>
            </c:numRef>
          </c:val>
        </c:ser>
        <c:ser>
          <c:idx val="6"/>
          <c:order val="6"/>
          <c:tx>
            <c:strRef>
              <c:f>ResultsTables!$A$77</c:f>
              <c:strCache>
                <c:ptCount val="1"/>
                <c:pt idx="0">
                  <c:v>Youth Labor Market Program</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ResultsTables!$B$77:$AZ$77</c:f>
              <c:numCache>
                <c:formatCode>#,##0</c:formatCode>
                <c:ptCount val="20"/>
                <c:pt idx="0">
                  <c:v>68.843976299745577</c:v>
                </c:pt>
                <c:pt idx="1">
                  <c:v>77.255718098011016</c:v>
                </c:pt>
                <c:pt idx="2">
                  <c:v>85.96420367158548</c:v>
                </c:pt>
                <c:pt idx="3">
                  <c:v>95.009921624273289</c:v>
                </c:pt>
                <c:pt idx="4">
                  <c:v>104.42536179510086</c:v>
                </c:pt>
                <c:pt idx="5">
                  <c:v>105.77595046900881</c:v>
                </c:pt>
                <c:pt idx="6">
                  <c:v>106.84089773025963</c:v>
                </c:pt>
                <c:pt idx="7">
                  <c:v>107.55505693533819</c:v>
                </c:pt>
                <c:pt idx="8">
                  <c:v>107.84283402260749</c:v>
                </c:pt>
                <c:pt idx="9">
                  <c:v>107.66300372226186</c:v>
                </c:pt>
                <c:pt idx="10">
                  <c:v>107.00085109047542</c:v>
                </c:pt>
                <c:pt idx="11">
                  <c:v>105.89622262219299</c:v>
                </c:pt>
                <c:pt idx="12">
                  <c:v>104.42938323602917</c:v>
                </c:pt>
                <c:pt idx="13">
                  <c:v>102.70019446710637</c:v>
                </c:pt>
                <c:pt idx="14">
                  <c:v>100.77238744530395</c:v>
                </c:pt>
                <c:pt idx="15">
                  <c:v>98.657416050753127</c:v>
                </c:pt>
                <c:pt idx="16">
                  <c:v>96.330027475846322</c:v>
                </c:pt>
                <c:pt idx="17">
                  <c:v>93.767698529542557</c:v>
                </c:pt>
                <c:pt idx="18">
                  <c:v>90.938720132876966</c:v>
                </c:pt>
                <c:pt idx="19">
                  <c:v>87.821521000000004</c:v>
                </c:pt>
              </c:numCache>
            </c:numRef>
          </c:val>
        </c:ser>
        <c:ser>
          <c:idx val="7"/>
          <c:order val="7"/>
          <c:tx>
            <c:strRef>
              <c:f>ResultsTables!$A$78</c:f>
              <c:strCache>
                <c:ptCount val="1"/>
                <c:pt idx="0">
                  <c:v>Unemployment Program</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ResultsTables!$B$78:$AZ$78</c:f>
              <c:numCache>
                <c:formatCode>#,##0</c:formatCode>
                <c:ptCount val="20"/>
                <c:pt idx="0">
                  <c:v>173.14272327614415</c:v>
                </c:pt>
                <c:pt idx="1">
                  <c:v>189.8975085951235</c:v>
                </c:pt>
                <c:pt idx="2">
                  <c:v>207.9723370663952</c:v>
                </c:pt>
                <c:pt idx="3">
                  <c:v>227.05323177148691</c:v>
                </c:pt>
                <c:pt idx="4">
                  <c:v>247.01458101579678</c:v>
                </c:pt>
                <c:pt idx="5">
                  <c:v>264.63878349239525</c:v>
                </c:pt>
                <c:pt idx="6">
                  <c:v>282.50404609590174</c:v>
                </c:pt>
                <c:pt idx="7">
                  <c:v>300.604735717533</c:v>
                </c:pt>
                <c:pt idx="8">
                  <c:v>318.9792445543286</c:v>
                </c:pt>
                <c:pt idx="9">
                  <c:v>337.64581506230166</c:v>
                </c:pt>
                <c:pt idx="10">
                  <c:v>356.57645567371134</c:v>
                </c:pt>
                <c:pt idx="11">
                  <c:v>375.68393105907739</c:v>
                </c:pt>
                <c:pt idx="12">
                  <c:v>394.86495673948298</c:v>
                </c:pt>
                <c:pt idx="13">
                  <c:v>413.99448527446384</c:v>
                </c:pt>
                <c:pt idx="14">
                  <c:v>432.97404348523867</c:v>
                </c:pt>
                <c:pt idx="15">
                  <c:v>451.76127133758212</c:v>
                </c:pt>
                <c:pt idx="16">
                  <c:v>470.34035587185042</c:v>
                </c:pt>
                <c:pt idx="17">
                  <c:v>488.6937619079867</c:v>
                </c:pt>
                <c:pt idx="18">
                  <c:v>506.84095047899064</c:v>
                </c:pt>
                <c:pt idx="19">
                  <c:v>524.82600638243991</c:v>
                </c:pt>
              </c:numCache>
            </c:numRef>
          </c:val>
        </c:ser>
        <c:axId val="75131904"/>
        <c:axId val="75154176"/>
      </c:areaChart>
      <c:catAx>
        <c:axId val="75131904"/>
        <c:scaling>
          <c:orientation val="minMax"/>
        </c:scaling>
        <c:axPos val="b"/>
        <c:numFmt formatCode="0" sourceLinked="1"/>
        <c:majorTickMark val="none"/>
        <c:tickLblPos val="nextTo"/>
        <c:crossAx val="75154176"/>
        <c:crosses val="autoZero"/>
        <c:auto val="1"/>
        <c:lblAlgn val="ctr"/>
        <c:lblOffset val="100"/>
        <c:tickLblSkip val="3"/>
        <c:tickMarkSkip val="3"/>
      </c:catAx>
      <c:valAx>
        <c:axId val="75154176"/>
        <c:scaling>
          <c:orientation val="minMax"/>
        </c:scaling>
        <c:axPos val="l"/>
        <c:majorGridlines/>
        <c:numFmt formatCode="#,##0" sourceLinked="1"/>
        <c:majorTickMark val="none"/>
        <c:tickLblPos val="nextTo"/>
        <c:crossAx val="75131904"/>
        <c:crosses val="autoZero"/>
        <c:crossBetween val="midCat"/>
      </c:valAx>
    </c:plotArea>
    <c:plotVisOnly val="1"/>
  </c:chart>
  <c:spPr>
    <a:ln>
      <a:noFill/>
    </a:ln>
  </c:spPr>
  <c:printSettings>
    <c:headerFooter/>
    <c:pageMargins b="0.75000000000000833" l="0.70000000000000062" r="0.70000000000000062" t="0.7500000000000083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pPr>
            <a:r>
              <a:rPr lang="en-US" sz="1200"/>
              <a:t>Male Coverage Ratios</a:t>
            </a:r>
          </a:p>
        </c:rich>
      </c:tx>
    </c:title>
    <c:plotArea>
      <c:layout>
        <c:manualLayout>
          <c:layoutTarget val="inner"/>
          <c:xMode val="edge"/>
          <c:yMode val="edge"/>
          <c:x val="0.16665398766463438"/>
          <c:y val="0.16911201793206504"/>
          <c:w val="0.77891778200411665"/>
          <c:h val="0.67283023928579899"/>
        </c:manualLayout>
      </c:layout>
      <c:lineChart>
        <c:grouping val="standard"/>
        <c:ser>
          <c:idx val="0"/>
          <c:order val="0"/>
          <c:tx>
            <c:strRef>
              <c:f>ResultsTables!$A$80</c:f>
              <c:strCache>
                <c:ptCount val="1"/>
                <c:pt idx="0">
                  <c:v>Universal Pension</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ResultsTables!$B$80:$AZ$80</c:f>
              <c:numCache>
                <c:formatCode>0.000%</c:formatCode>
                <c:ptCount val="20"/>
                <c:pt idx="0">
                  <c:v>0.7</c:v>
                </c:pt>
                <c:pt idx="1">
                  <c:v>0.70750000000000002</c:v>
                </c:pt>
                <c:pt idx="2">
                  <c:v>0.71500000000000008</c:v>
                </c:pt>
                <c:pt idx="3">
                  <c:v>0.72250000000000014</c:v>
                </c:pt>
                <c:pt idx="4">
                  <c:v>0.73</c:v>
                </c:pt>
                <c:pt idx="5">
                  <c:v>0.748</c:v>
                </c:pt>
                <c:pt idx="6">
                  <c:v>0.76600000000000001</c:v>
                </c:pt>
                <c:pt idx="7">
                  <c:v>0.78400000000000003</c:v>
                </c:pt>
                <c:pt idx="8">
                  <c:v>0.80200000000000005</c:v>
                </c:pt>
                <c:pt idx="9">
                  <c:v>0.82000000000000006</c:v>
                </c:pt>
                <c:pt idx="10">
                  <c:v>0.83800000000000008</c:v>
                </c:pt>
                <c:pt idx="11">
                  <c:v>0.85600000000000009</c:v>
                </c:pt>
                <c:pt idx="12">
                  <c:v>0.87400000000000011</c:v>
                </c:pt>
                <c:pt idx="13">
                  <c:v>0.89200000000000013</c:v>
                </c:pt>
                <c:pt idx="14">
                  <c:v>0.91000000000000014</c:v>
                </c:pt>
                <c:pt idx="15">
                  <c:v>0.92800000000000016</c:v>
                </c:pt>
                <c:pt idx="16">
                  <c:v>0.94600000000000017</c:v>
                </c:pt>
                <c:pt idx="17">
                  <c:v>0.96400000000000019</c:v>
                </c:pt>
                <c:pt idx="18">
                  <c:v>0.98200000000000021</c:v>
                </c:pt>
                <c:pt idx="19">
                  <c:v>1</c:v>
                </c:pt>
              </c:numCache>
            </c:numRef>
          </c:val>
        </c:ser>
        <c:ser>
          <c:idx val="1"/>
          <c:order val="1"/>
          <c:tx>
            <c:strRef>
              <c:f>ResultsTables!$A$81</c:f>
              <c:strCache>
                <c:ptCount val="1"/>
                <c:pt idx="0">
                  <c:v>Universal Child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ResultsTables!$B$81:$AZ$81</c:f>
              <c:numCache>
                <c:formatCode>0.000%</c:formatCode>
                <c:ptCount val="20"/>
                <c:pt idx="0">
                  <c:v>0.7</c:v>
                </c:pt>
                <c:pt idx="1">
                  <c:v>0.72499999999999998</c:v>
                </c:pt>
                <c:pt idx="2">
                  <c:v>0.75</c:v>
                </c:pt>
                <c:pt idx="3">
                  <c:v>0.77500000000000002</c:v>
                </c:pt>
                <c:pt idx="4">
                  <c:v>0.8</c:v>
                </c:pt>
                <c:pt idx="5">
                  <c:v>0.81333333333333335</c:v>
                </c:pt>
                <c:pt idx="6">
                  <c:v>0.82666666666666666</c:v>
                </c:pt>
                <c:pt idx="7">
                  <c:v>0.84</c:v>
                </c:pt>
                <c:pt idx="8">
                  <c:v>0.85333333333333328</c:v>
                </c:pt>
                <c:pt idx="9">
                  <c:v>0.86666666666666659</c:v>
                </c:pt>
                <c:pt idx="10">
                  <c:v>0.87999999999999989</c:v>
                </c:pt>
                <c:pt idx="11">
                  <c:v>0.8933333333333332</c:v>
                </c:pt>
                <c:pt idx="12">
                  <c:v>0.90666666666666651</c:v>
                </c:pt>
                <c:pt idx="13">
                  <c:v>0.91999999999999982</c:v>
                </c:pt>
                <c:pt idx="14">
                  <c:v>0.93333333333333313</c:v>
                </c:pt>
                <c:pt idx="15">
                  <c:v>0.94666666666666643</c:v>
                </c:pt>
                <c:pt idx="16">
                  <c:v>0.95999999999999974</c:v>
                </c:pt>
                <c:pt idx="17">
                  <c:v>0.97333333333333305</c:v>
                </c:pt>
                <c:pt idx="18">
                  <c:v>0.98666666666666636</c:v>
                </c:pt>
                <c:pt idx="19">
                  <c:v>1</c:v>
                </c:pt>
              </c:numCache>
            </c:numRef>
          </c:val>
        </c:ser>
        <c:ser>
          <c:idx val="2"/>
          <c:order val="2"/>
          <c:tx>
            <c:strRef>
              <c:f>ResultsTables!$A$82</c:f>
              <c:strCache>
                <c:ptCount val="1"/>
                <c:pt idx="0">
                  <c:v>Universal Disability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ResultsTables!$B$82:$AZ$82</c:f>
              <c:numCache>
                <c:formatCode>0.000%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ser>
        <c:ser>
          <c:idx val="3"/>
          <c:order val="3"/>
          <c:tx>
            <c:strRef>
              <c:f>ResultsTables!$A$83</c:f>
              <c:strCache>
                <c:ptCount val="1"/>
                <c:pt idx="0">
                  <c:v>Orphan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ResultsTables!$B$83:$AZ$83</c:f>
              <c:numCache>
                <c:formatCode>0.000%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ser>
        <c:ser>
          <c:idx val="8"/>
          <c:order val="4"/>
          <c:tx>
            <c:strRef>
              <c:f>ResultsTables!$A$84</c:f>
              <c:strCache>
                <c:ptCount val="1"/>
                <c:pt idx="0">
                  <c:v>Education stipend</c:v>
                </c:pt>
              </c:strCache>
            </c:strRef>
          </c:tx>
          <c:marker>
            <c:symbol val="none"/>
          </c:marker>
          <c:val>
            <c:numRef>
              <c:f>ResultsTables!$AG$84:$AZ$84</c:f>
              <c:numCache>
                <c:formatCode>0.000%</c:formatCode>
                <c:ptCount val="20"/>
                <c:pt idx="0">
                  <c:v>0.6</c:v>
                </c:pt>
                <c:pt idx="1">
                  <c:v>0.625</c:v>
                </c:pt>
                <c:pt idx="2">
                  <c:v>0.64999999999999991</c:v>
                </c:pt>
                <c:pt idx="3">
                  <c:v>0.67500000000000004</c:v>
                </c:pt>
                <c:pt idx="4">
                  <c:v>0.7</c:v>
                </c:pt>
                <c:pt idx="5">
                  <c:v>0.72000000000000008</c:v>
                </c:pt>
                <c:pt idx="6">
                  <c:v>0.74</c:v>
                </c:pt>
                <c:pt idx="7">
                  <c:v>0.76000000000000012</c:v>
                </c:pt>
                <c:pt idx="8">
                  <c:v>0.78</c:v>
                </c:pt>
                <c:pt idx="9">
                  <c:v>0.80000000000000016</c:v>
                </c:pt>
                <c:pt idx="10">
                  <c:v>0.82000000000000017</c:v>
                </c:pt>
                <c:pt idx="11">
                  <c:v>0.84000000000000008</c:v>
                </c:pt>
                <c:pt idx="12">
                  <c:v>0.86</c:v>
                </c:pt>
                <c:pt idx="13">
                  <c:v>0.88</c:v>
                </c:pt>
                <c:pt idx="14">
                  <c:v>0.90000000000000013</c:v>
                </c:pt>
                <c:pt idx="15">
                  <c:v>0.92000000000000015</c:v>
                </c:pt>
                <c:pt idx="16">
                  <c:v>0.94000000000000006</c:v>
                </c:pt>
                <c:pt idx="17">
                  <c:v>0.96000000000000019</c:v>
                </c:pt>
                <c:pt idx="18">
                  <c:v>0.98000000000000032</c:v>
                </c:pt>
                <c:pt idx="19">
                  <c:v>1</c:v>
                </c:pt>
              </c:numCache>
            </c:numRef>
          </c:val>
        </c:ser>
        <c:ser>
          <c:idx val="5"/>
          <c:order val="5"/>
          <c:tx>
            <c:strRef>
              <c:f>ResultsTables!$A$85</c:f>
              <c:strCache>
                <c:ptCount val="1"/>
                <c:pt idx="0">
                  <c:v>New Birth Lump-sum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ResultsTables!$B$85:$AZ$85</c:f>
              <c:numCache>
                <c:formatCode>0.000%</c:formatCode>
                <c:ptCount val="20"/>
                <c:pt idx="0">
                  <c:v>0.6</c:v>
                </c:pt>
                <c:pt idx="1">
                  <c:v>0.625</c:v>
                </c:pt>
                <c:pt idx="2">
                  <c:v>0.65</c:v>
                </c:pt>
                <c:pt idx="3">
                  <c:v>0.67500000000000004</c:v>
                </c:pt>
                <c:pt idx="4">
                  <c:v>0.7</c:v>
                </c:pt>
                <c:pt idx="5">
                  <c:v>0.72</c:v>
                </c:pt>
                <c:pt idx="6">
                  <c:v>0.74</c:v>
                </c:pt>
                <c:pt idx="7">
                  <c:v>0.76</c:v>
                </c:pt>
                <c:pt idx="8">
                  <c:v>0.78</c:v>
                </c:pt>
                <c:pt idx="9">
                  <c:v>0.8</c:v>
                </c:pt>
                <c:pt idx="10">
                  <c:v>0.82000000000000006</c:v>
                </c:pt>
                <c:pt idx="11">
                  <c:v>0.84000000000000008</c:v>
                </c:pt>
                <c:pt idx="12">
                  <c:v>0.8600000000000001</c:v>
                </c:pt>
                <c:pt idx="13">
                  <c:v>0.88000000000000012</c:v>
                </c:pt>
                <c:pt idx="14">
                  <c:v>0.90000000000000013</c:v>
                </c:pt>
                <c:pt idx="15">
                  <c:v>0.92000000000000015</c:v>
                </c:pt>
                <c:pt idx="16">
                  <c:v>0.94000000000000017</c:v>
                </c:pt>
                <c:pt idx="17">
                  <c:v>0.96000000000000019</c:v>
                </c:pt>
                <c:pt idx="18">
                  <c:v>0.9800000000000002</c:v>
                </c:pt>
                <c:pt idx="19">
                  <c:v>1</c:v>
                </c:pt>
              </c:numCache>
            </c:numRef>
          </c:val>
        </c:ser>
        <c:ser>
          <c:idx val="6"/>
          <c:order val="6"/>
          <c:tx>
            <c:strRef>
              <c:f>ResultsTables!$A$86</c:f>
              <c:strCache>
                <c:ptCount val="1"/>
                <c:pt idx="0">
                  <c:v>Youth Labor Market Program</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ResultsTables!$B$86:$AZ$86</c:f>
              <c:numCache>
                <c:formatCode>0.000%</c:formatCode>
                <c:ptCount val="20"/>
                <c:pt idx="0">
                  <c:v>0.2</c:v>
                </c:pt>
                <c:pt idx="1">
                  <c:v>0.21250000000000002</c:v>
                </c:pt>
                <c:pt idx="2">
                  <c:v>0.22500000000000003</c:v>
                </c:pt>
                <c:pt idx="3">
                  <c:v>0.23750000000000004</c:v>
                </c:pt>
                <c:pt idx="4">
                  <c:v>0.25</c:v>
                </c:pt>
                <c:pt idx="5">
                  <c:v>0.26</c:v>
                </c:pt>
                <c:pt idx="6">
                  <c:v>0.27</c:v>
                </c:pt>
                <c:pt idx="7">
                  <c:v>0.28000000000000003</c:v>
                </c:pt>
                <c:pt idx="8">
                  <c:v>0.29000000000000004</c:v>
                </c:pt>
                <c:pt idx="9">
                  <c:v>0.30000000000000004</c:v>
                </c:pt>
                <c:pt idx="10">
                  <c:v>0.31000000000000005</c:v>
                </c:pt>
                <c:pt idx="11">
                  <c:v>0.32000000000000006</c:v>
                </c:pt>
                <c:pt idx="12">
                  <c:v>0.33000000000000007</c:v>
                </c:pt>
                <c:pt idx="13">
                  <c:v>0.34000000000000008</c:v>
                </c:pt>
                <c:pt idx="14">
                  <c:v>0.35000000000000009</c:v>
                </c:pt>
                <c:pt idx="15">
                  <c:v>0.3600000000000001</c:v>
                </c:pt>
                <c:pt idx="16">
                  <c:v>0.37000000000000011</c:v>
                </c:pt>
                <c:pt idx="17">
                  <c:v>0.38000000000000012</c:v>
                </c:pt>
                <c:pt idx="18">
                  <c:v>0.39000000000000012</c:v>
                </c:pt>
                <c:pt idx="19">
                  <c:v>0.4</c:v>
                </c:pt>
              </c:numCache>
            </c:numRef>
          </c:val>
        </c:ser>
        <c:ser>
          <c:idx val="7"/>
          <c:order val="7"/>
          <c:tx>
            <c:strRef>
              <c:f>ResultsTables!$A$87</c:f>
              <c:strCache>
                <c:ptCount val="1"/>
                <c:pt idx="0">
                  <c:v>Unemployment Program</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ResultsTables!$B$87:$AZ$87</c:f>
              <c:numCache>
                <c:formatCode>0.000%</c:formatCode>
                <c:ptCount val="20"/>
                <c:pt idx="0">
                  <c:v>0.4</c:v>
                </c:pt>
                <c:pt idx="1">
                  <c:v>0.42500000000000004</c:v>
                </c:pt>
                <c:pt idx="2">
                  <c:v>0.45000000000000007</c:v>
                </c:pt>
                <c:pt idx="3">
                  <c:v>0.47500000000000009</c:v>
                </c:pt>
                <c:pt idx="4">
                  <c:v>0.5</c:v>
                </c:pt>
                <c:pt idx="5">
                  <c:v>0.52666666666666662</c:v>
                </c:pt>
                <c:pt idx="6">
                  <c:v>0.55333333333333323</c:v>
                </c:pt>
                <c:pt idx="7">
                  <c:v>0.57999999999999985</c:v>
                </c:pt>
                <c:pt idx="8">
                  <c:v>0.60666666666666647</c:v>
                </c:pt>
                <c:pt idx="9">
                  <c:v>0.63333333333333308</c:v>
                </c:pt>
                <c:pt idx="10">
                  <c:v>0.6599999999999997</c:v>
                </c:pt>
                <c:pt idx="11">
                  <c:v>0.68666666666666631</c:v>
                </c:pt>
                <c:pt idx="12">
                  <c:v>0.71333333333333293</c:v>
                </c:pt>
                <c:pt idx="13">
                  <c:v>0.73999999999999955</c:v>
                </c:pt>
                <c:pt idx="14">
                  <c:v>0.76666666666666616</c:v>
                </c:pt>
                <c:pt idx="15">
                  <c:v>0.79333333333333278</c:v>
                </c:pt>
                <c:pt idx="16">
                  <c:v>0.8199999999999994</c:v>
                </c:pt>
                <c:pt idx="17">
                  <c:v>0.84666666666666601</c:v>
                </c:pt>
                <c:pt idx="18">
                  <c:v>0.87333333333333263</c:v>
                </c:pt>
                <c:pt idx="19">
                  <c:v>0.9</c:v>
                </c:pt>
              </c:numCache>
            </c:numRef>
          </c:val>
        </c:ser>
        <c:marker val="1"/>
        <c:axId val="75204480"/>
        <c:axId val="75206016"/>
      </c:lineChart>
      <c:catAx>
        <c:axId val="75204480"/>
        <c:scaling>
          <c:orientation val="minMax"/>
        </c:scaling>
        <c:axPos val="b"/>
        <c:numFmt formatCode="0" sourceLinked="1"/>
        <c:majorTickMark val="none"/>
        <c:tickLblPos val="nextTo"/>
        <c:crossAx val="75206016"/>
        <c:crosses val="autoZero"/>
        <c:auto val="1"/>
        <c:lblAlgn val="ctr"/>
        <c:lblOffset val="100"/>
        <c:tickLblSkip val="3"/>
        <c:tickMarkSkip val="3"/>
      </c:catAx>
      <c:valAx>
        <c:axId val="75206016"/>
        <c:scaling>
          <c:orientation val="minMax"/>
        </c:scaling>
        <c:axPos val="l"/>
        <c:majorGridlines/>
        <c:numFmt formatCode="0.000%" sourceLinked="1"/>
        <c:majorTickMark val="none"/>
        <c:tickLblPos val="nextTo"/>
        <c:crossAx val="75204480"/>
        <c:crosses val="autoZero"/>
        <c:crossBetween val="between"/>
      </c:valAx>
    </c:plotArea>
    <c:plotVisOnly val="1"/>
  </c:chart>
  <c:spPr>
    <a:ln>
      <a:noFill/>
    </a:ln>
  </c:spPr>
  <c:printSettings>
    <c:headerFooter/>
    <c:pageMargins b="0.7500000000000081" l="0.70000000000000062" r="0.70000000000000062" t="0.7500000000000081"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pPr>
            <a:r>
              <a:rPr lang="en-US" sz="1200"/>
              <a:t>Female Coverage Ratios</a:t>
            </a:r>
          </a:p>
        </c:rich>
      </c:tx>
    </c:title>
    <c:plotArea>
      <c:layout/>
      <c:lineChart>
        <c:grouping val="standard"/>
        <c:ser>
          <c:idx val="0"/>
          <c:order val="0"/>
          <c:tx>
            <c:strRef>
              <c:f>ResultsTables!$A$89</c:f>
              <c:strCache>
                <c:ptCount val="1"/>
                <c:pt idx="0">
                  <c:v>Universal Pension</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ResultsTables!$B$89:$AZ$89</c:f>
              <c:numCache>
                <c:formatCode>0.000%</c:formatCode>
                <c:ptCount val="20"/>
                <c:pt idx="0">
                  <c:v>0.7</c:v>
                </c:pt>
                <c:pt idx="1">
                  <c:v>0.70750000000000002</c:v>
                </c:pt>
                <c:pt idx="2">
                  <c:v>0.71500000000000008</c:v>
                </c:pt>
                <c:pt idx="3">
                  <c:v>0.72250000000000014</c:v>
                </c:pt>
                <c:pt idx="4">
                  <c:v>0.73</c:v>
                </c:pt>
                <c:pt idx="5">
                  <c:v>0.748</c:v>
                </c:pt>
                <c:pt idx="6">
                  <c:v>0.76600000000000001</c:v>
                </c:pt>
                <c:pt idx="7">
                  <c:v>0.78400000000000003</c:v>
                </c:pt>
                <c:pt idx="8">
                  <c:v>0.80200000000000005</c:v>
                </c:pt>
                <c:pt idx="9">
                  <c:v>0.82000000000000006</c:v>
                </c:pt>
                <c:pt idx="10">
                  <c:v>0.83800000000000008</c:v>
                </c:pt>
                <c:pt idx="11">
                  <c:v>0.85600000000000009</c:v>
                </c:pt>
                <c:pt idx="12">
                  <c:v>0.87400000000000011</c:v>
                </c:pt>
                <c:pt idx="13">
                  <c:v>0.89200000000000013</c:v>
                </c:pt>
                <c:pt idx="14">
                  <c:v>0.91000000000000014</c:v>
                </c:pt>
                <c:pt idx="15">
                  <c:v>0.92800000000000016</c:v>
                </c:pt>
                <c:pt idx="16">
                  <c:v>0.94600000000000017</c:v>
                </c:pt>
                <c:pt idx="17">
                  <c:v>0.96400000000000019</c:v>
                </c:pt>
                <c:pt idx="18">
                  <c:v>0.98200000000000021</c:v>
                </c:pt>
                <c:pt idx="19">
                  <c:v>1</c:v>
                </c:pt>
              </c:numCache>
            </c:numRef>
          </c:val>
        </c:ser>
        <c:ser>
          <c:idx val="1"/>
          <c:order val="1"/>
          <c:tx>
            <c:strRef>
              <c:f>ResultsTables!$A$90</c:f>
              <c:strCache>
                <c:ptCount val="1"/>
                <c:pt idx="0">
                  <c:v>Universal Child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ResultsTables!$B$90:$AZ$90</c:f>
              <c:numCache>
                <c:formatCode>0.000%</c:formatCode>
                <c:ptCount val="20"/>
                <c:pt idx="0">
                  <c:v>0.7</c:v>
                </c:pt>
                <c:pt idx="1">
                  <c:v>0.72499999999999998</c:v>
                </c:pt>
                <c:pt idx="2">
                  <c:v>0.75</c:v>
                </c:pt>
                <c:pt idx="3">
                  <c:v>0.77500000000000002</c:v>
                </c:pt>
                <c:pt idx="4">
                  <c:v>0.8</c:v>
                </c:pt>
                <c:pt idx="5">
                  <c:v>0.81333333333333335</c:v>
                </c:pt>
                <c:pt idx="6">
                  <c:v>0.82666666666666666</c:v>
                </c:pt>
                <c:pt idx="7">
                  <c:v>0.84</c:v>
                </c:pt>
                <c:pt idx="8">
                  <c:v>0.85333333333333328</c:v>
                </c:pt>
                <c:pt idx="9">
                  <c:v>0.86666666666666659</c:v>
                </c:pt>
                <c:pt idx="10">
                  <c:v>0.87999999999999989</c:v>
                </c:pt>
                <c:pt idx="11">
                  <c:v>0.8933333333333332</c:v>
                </c:pt>
                <c:pt idx="12">
                  <c:v>0.90666666666666651</c:v>
                </c:pt>
                <c:pt idx="13">
                  <c:v>0.91999999999999982</c:v>
                </c:pt>
                <c:pt idx="14">
                  <c:v>0.93333333333333313</c:v>
                </c:pt>
                <c:pt idx="15">
                  <c:v>0.94666666666666643</c:v>
                </c:pt>
                <c:pt idx="16">
                  <c:v>0.95999999999999974</c:v>
                </c:pt>
                <c:pt idx="17">
                  <c:v>0.97333333333333305</c:v>
                </c:pt>
                <c:pt idx="18">
                  <c:v>0.98666666666666636</c:v>
                </c:pt>
                <c:pt idx="19">
                  <c:v>1</c:v>
                </c:pt>
              </c:numCache>
            </c:numRef>
          </c:val>
        </c:ser>
        <c:ser>
          <c:idx val="2"/>
          <c:order val="2"/>
          <c:tx>
            <c:strRef>
              <c:f>ResultsTables!$A$91</c:f>
              <c:strCache>
                <c:ptCount val="1"/>
                <c:pt idx="0">
                  <c:v>Universal Disability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ResultsTables!$B$91:$AZ$91</c:f>
              <c:numCache>
                <c:formatCode>0.000%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ser>
        <c:ser>
          <c:idx val="3"/>
          <c:order val="3"/>
          <c:tx>
            <c:strRef>
              <c:f>ResultsTables!$A$92</c:f>
              <c:strCache>
                <c:ptCount val="1"/>
                <c:pt idx="0">
                  <c:v>Orphan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ResultsTables!$B$92:$AZ$92</c:f>
              <c:numCache>
                <c:formatCode>0.000%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ser>
        <c:ser>
          <c:idx val="8"/>
          <c:order val="4"/>
          <c:tx>
            <c:strRef>
              <c:f>ResultsTables!$A$93</c:f>
              <c:strCache>
                <c:ptCount val="1"/>
                <c:pt idx="0">
                  <c:v>Education stipend</c:v>
                </c:pt>
              </c:strCache>
            </c:strRef>
          </c:tx>
          <c:marker>
            <c:symbol val="none"/>
          </c:marker>
          <c:val>
            <c:numRef>
              <c:f>ResultsTables!$AG$93:$AZ$93</c:f>
              <c:numCache>
                <c:formatCode>0.000%</c:formatCode>
                <c:ptCount val="20"/>
                <c:pt idx="0">
                  <c:v>0.5</c:v>
                </c:pt>
                <c:pt idx="1">
                  <c:v>0.5625</c:v>
                </c:pt>
                <c:pt idx="2">
                  <c:v>0.62500000000000011</c:v>
                </c:pt>
                <c:pt idx="3">
                  <c:v>0.6875</c:v>
                </c:pt>
                <c:pt idx="4">
                  <c:v>0.75000000000000011</c:v>
                </c:pt>
                <c:pt idx="5">
                  <c:v>0.76666666666666672</c:v>
                </c:pt>
                <c:pt idx="6">
                  <c:v>0.78333333333333344</c:v>
                </c:pt>
                <c:pt idx="7">
                  <c:v>0.80000000000000027</c:v>
                </c:pt>
                <c:pt idx="8">
                  <c:v>0.81666666666666698</c:v>
                </c:pt>
                <c:pt idx="9">
                  <c:v>0.8333333333333337</c:v>
                </c:pt>
                <c:pt idx="10">
                  <c:v>0.85000000000000009</c:v>
                </c:pt>
                <c:pt idx="11">
                  <c:v>0.86666666666666692</c:v>
                </c:pt>
                <c:pt idx="12">
                  <c:v>0.88333333333333375</c:v>
                </c:pt>
                <c:pt idx="13">
                  <c:v>0.90000000000000036</c:v>
                </c:pt>
                <c:pt idx="14">
                  <c:v>0.91666666666666718</c:v>
                </c:pt>
                <c:pt idx="15">
                  <c:v>0.93333333333333379</c:v>
                </c:pt>
                <c:pt idx="16">
                  <c:v>0.95000000000000062</c:v>
                </c:pt>
                <c:pt idx="17">
                  <c:v>0.96666666666666734</c:v>
                </c:pt>
                <c:pt idx="18">
                  <c:v>0.98333333333333395</c:v>
                </c:pt>
                <c:pt idx="19">
                  <c:v>1</c:v>
                </c:pt>
              </c:numCache>
            </c:numRef>
          </c:val>
        </c:ser>
        <c:ser>
          <c:idx val="5"/>
          <c:order val="5"/>
          <c:tx>
            <c:strRef>
              <c:f>ResultsTables!$A$94</c:f>
              <c:strCache>
                <c:ptCount val="1"/>
                <c:pt idx="0">
                  <c:v>New Birth Lump-sum Benefit</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ResultsTables!$B$94:$AZ$94</c:f>
              <c:numCache>
                <c:formatCode>0.000%</c:formatCode>
                <c:ptCount val="20"/>
                <c:pt idx="0">
                  <c:v>0.5</c:v>
                </c:pt>
                <c:pt idx="1">
                  <c:v>0.5625</c:v>
                </c:pt>
                <c:pt idx="2">
                  <c:v>0.625</c:v>
                </c:pt>
                <c:pt idx="3">
                  <c:v>0.6875</c:v>
                </c:pt>
                <c:pt idx="4">
                  <c:v>0.75</c:v>
                </c:pt>
                <c:pt idx="5">
                  <c:v>0.76666666666666672</c:v>
                </c:pt>
                <c:pt idx="6">
                  <c:v>0.78333333333333344</c:v>
                </c:pt>
                <c:pt idx="7">
                  <c:v>0.80000000000000016</c:v>
                </c:pt>
                <c:pt idx="8">
                  <c:v>0.81666666666666687</c:v>
                </c:pt>
                <c:pt idx="9">
                  <c:v>0.83333333333333359</c:v>
                </c:pt>
                <c:pt idx="10">
                  <c:v>0.85000000000000031</c:v>
                </c:pt>
                <c:pt idx="11">
                  <c:v>0.86666666666666703</c:v>
                </c:pt>
                <c:pt idx="12">
                  <c:v>0.88333333333333375</c:v>
                </c:pt>
                <c:pt idx="13">
                  <c:v>0.90000000000000047</c:v>
                </c:pt>
                <c:pt idx="14">
                  <c:v>0.91666666666666718</c:v>
                </c:pt>
                <c:pt idx="15">
                  <c:v>0.9333333333333339</c:v>
                </c:pt>
                <c:pt idx="16">
                  <c:v>0.95000000000000062</c:v>
                </c:pt>
                <c:pt idx="17">
                  <c:v>0.96666666666666734</c:v>
                </c:pt>
                <c:pt idx="18">
                  <c:v>0.98333333333333406</c:v>
                </c:pt>
                <c:pt idx="19">
                  <c:v>1</c:v>
                </c:pt>
              </c:numCache>
            </c:numRef>
          </c:val>
        </c:ser>
        <c:ser>
          <c:idx val="6"/>
          <c:order val="6"/>
          <c:tx>
            <c:strRef>
              <c:f>ResultsTables!$A$95</c:f>
              <c:strCache>
                <c:ptCount val="1"/>
                <c:pt idx="0">
                  <c:v>Youth Labor Market Program</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ResultsTables!$B$95:$AZ$95</c:f>
              <c:numCache>
                <c:formatCode>0.000%</c:formatCode>
                <c:ptCount val="20"/>
                <c:pt idx="0">
                  <c:v>0.3</c:v>
                </c:pt>
                <c:pt idx="1">
                  <c:v>0.32500000000000001</c:v>
                </c:pt>
                <c:pt idx="2">
                  <c:v>0.35000000000000003</c:v>
                </c:pt>
                <c:pt idx="3">
                  <c:v>0.37500000000000006</c:v>
                </c:pt>
                <c:pt idx="4">
                  <c:v>0.4</c:v>
                </c:pt>
                <c:pt idx="5">
                  <c:v>0.40666666666666668</c:v>
                </c:pt>
                <c:pt idx="6">
                  <c:v>0.41333333333333333</c:v>
                </c:pt>
                <c:pt idx="7">
                  <c:v>0.42</c:v>
                </c:pt>
                <c:pt idx="8">
                  <c:v>0.42666666666666664</c:v>
                </c:pt>
                <c:pt idx="9">
                  <c:v>0.43333333333333329</c:v>
                </c:pt>
                <c:pt idx="10">
                  <c:v>0.43999999999999995</c:v>
                </c:pt>
                <c:pt idx="11">
                  <c:v>0.4466666666666666</c:v>
                </c:pt>
                <c:pt idx="12">
                  <c:v>0.45333333333333325</c:v>
                </c:pt>
                <c:pt idx="13">
                  <c:v>0.45999999999999991</c:v>
                </c:pt>
                <c:pt idx="14">
                  <c:v>0.46666666666666656</c:v>
                </c:pt>
                <c:pt idx="15">
                  <c:v>0.47333333333333322</c:v>
                </c:pt>
                <c:pt idx="16">
                  <c:v>0.47999999999999987</c:v>
                </c:pt>
                <c:pt idx="17">
                  <c:v>0.48666666666666653</c:v>
                </c:pt>
                <c:pt idx="18">
                  <c:v>0.49333333333333318</c:v>
                </c:pt>
                <c:pt idx="19">
                  <c:v>0.5</c:v>
                </c:pt>
              </c:numCache>
            </c:numRef>
          </c:val>
        </c:ser>
        <c:ser>
          <c:idx val="7"/>
          <c:order val="7"/>
          <c:tx>
            <c:strRef>
              <c:f>ResultsTables!$A$96</c:f>
              <c:strCache>
                <c:ptCount val="1"/>
                <c:pt idx="0">
                  <c:v>Unemployment Program</c:v>
                </c:pt>
              </c:strCache>
            </c:strRef>
          </c:tx>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ResultsTables!$B$96:$AZ$96</c:f>
              <c:numCache>
                <c:formatCode>0.000%</c:formatCode>
                <c:ptCount val="20"/>
                <c:pt idx="0">
                  <c:v>0.4</c:v>
                </c:pt>
                <c:pt idx="1">
                  <c:v>0.42500000000000004</c:v>
                </c:pt>
                <c:pt idx="2">
                  <c:v>0.45000000000000007</c:v>
                </c:pt>
                <c:pt idx="3">
                  <c:v>0.47500000000000009</c:v>
                </c:pt>
                <c:pt idx="4">
                  <c:v>0.5</c:v>
                </c:pt>
                <c:pt idx="5">
                  <c:v>0.52666666666666662</c:v>
                </c:pt>
                <c:pt idx="6">
                  <c:v>0.55333333333333323</c:v>
                </c:pt>
                <c:pt idx="7">
                  <c:v>0.57999999999999985</c:v>
                </c:pt>
                <c:pt idx="8">
                  <c:v>0.60666666666666647</c:v>
                </c:pt>
                <c:pt idx="9">
                  <c:v>0.63333333333333308</c:v>
                </c:pt>
                <c:pt idx="10">
                  <c:v>0.6599999999999997</c:v>
                </c:pt>
                <c:pt idx="11">
                  <c:v>0.68666666666666631</c:v>
                </c:pt>
                <c:pt idx="12">
                  <c:v>0.71333333333333293</c:v>
                </c:pt>
                <c:pt idx="13">
                  <c:v>0.73999999999999955</c:v>
                </c:pt>
                <c:pt idx="14">
                  <c:v>0.76666666666666616</c:v>
                </c:pt>
                <c:pt idx="15">
                  <c:v>0.79333333333333278</c:v>
                </c:pt>
                <c:pt idx="16">
                  <c:v>0.8199999999999994</c:v>
                </c:pt>
                <c:pt idx="17">
                  <c:v>0.84666666666666601</c:v>
                </c:pt>
                <c:pt idx="18">
                  <c:v>0.87333333333333263</c:v>
                </c:pt>
                <c:pt idx="19">
                  <c:v>0.9</c:v>
                </c:pt>
              </c:numCache>
            </c:numRef>
          </c:val>
        </c:ser>
        <c:marker val="1"/>
        <c:axId val="75280768"/>
        <c:axId val="75282304"/>
      </c:lineChart>
      <c:catAx>
        <c:axId val="75280768"/>
        <c:scaling>
          <c:orientation val="minMax"/>
        </c:scaling>
        <c:axPos val="b"/>
        <c:numFmt formatCode="0" sourceLinked="1"/>
        <c:majorTickMark val="none"/>
        <c:tickLblPos val="nextTo"/>
        <c:crossAx val="75282304"/>
        <c:crosses val="autoZero"/>
        <c:auto val="1"/>
        <c:lblAlgn val="ctr"/>
        <c:lblOffset val="100"/>
        <c:tickLblSkip val="3"/>
        <c:tickMarkSkip val="3"/>
      </c:catAx>
      <c:valAx>
        <c:axId val="75282304"/>
        <c:scaling>
          <c:orientation val="minMax"/>
        </c:scaling>
        <c:axPos val="l"/>
        <c:majorGridlines/>
        <c:numFmt formatCode="0.000%" sourceLinked="1"/>
        <c:majorTickMark val="none"/>
        <c:tickLblPos val="nextTo"/>
        <c:crossAx val="75280768"/>
        <c:crosses val="autoZero"/>
        <c:crossBetween val="between"/>
      </c:valAx>
    </c:plotArea>
    <c:plotVisOnly val="1"/>
  </c:chart>
  <c:spPr>
    <a:ln>
      <a:noFill/>
    </a:ln>
  </c:spPr>
  <c:printSettings>
    <c:headerFooter/>
    <c:pageMargins b="0.75000000000000833" l="0.70000000000000062" r="0.70000000000000062" t="0.75000000000000833"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a:t>Expenditure as a Percentage of Total Government Revenue</a:t>
            </a:r>
          </a:p>
        </c:rich>
      </c:tx>
      <c:layout>
        <c:manualLayout>
          <c:xMode val="edge"/>
          <c:yMode val="edge"/>
          <c:x val="0.18173727034121018"/>
          <c:y val="5.1652827703690162E-3"/>
        </c:manualLayout>
      </c:layout>
    </c:title>
    <c:plotArea>
      <c:layout>
        <c:manualLayout>
          <c:layoutTarget val="inner"/>
          <c:xMode val="edge"/>
          <c:yMode val="edge"/>
          <c:x val="0.18448249524365021"/>
          <c:y val="0.16794685503375276"/>
          <c:w val="0.74094960352180306"/>
          <c:h val="0.70932876088322849"/>
        </c:manualLayout>
      </c:layout>
      <c:areaChart>
        <c:grouping val="stacked"/>
        <c:ser>
          <c:idx val="0"/>
          <c:order val="0"/>
          <c:tx>
            <c:strRef>
              <c:f>ResultsTables!$A$33</c:f>
              <c:strCache>
                <c:ptCount val="1"/>
                <c:pt idx="0">
                  <c:v>Universal Pension</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ResultsTables!$AG$33:$AZ$33</c:f>
              <c:numCache>
                <c:formatCode>0.000%</c:formatCode>
                <c:ptCount val="20"/>
                <c:pt idx="0">
                  <c:v>4.4534407164069478E-2</c:v>
                </c:pt>
                <c:pt idx="1">
                  <c:v>4.4331814517571101E-2</c:v>
                </c:pt>
                <c:pt idx="2">
                  <c:v>4.4242523982614947E-2</c:v>
                </c:pt>
                <c:pt idx="3">
                  <c:v>4.4340140660690253E-2</c:v>
                </c:pt>
                <c:pt idx="4">
                  <c:v>4.4664689193390728E-2</c:v>
                </c:pt>
                <c:pt idx="5">
                  <c:v>4.5869341358326869E-2</c:v>
                </c:pt>
                <c:pt idx="6">
                  <c:v>4.7282937546090496E-2</c:v>
                </c:pt>
                <c:pt idx="7">
                  <c:v>4.8851945686128745E-2</c:v>
                </c:pt>
                <c:pt idx="8">
                  <c:v>5.050189312881654E-2</c:v>
                </c:pt>
                <c:pt idx="9">
                  <c:v>5.2180030572370022E-2</c:v>
                </c:pt>
                <c:pt idx="10">
                  <c:v>5.387399705616859E-2</c:v>
                </c:pt>
                <c:pt idx="11">
                  <c:v>5.5596263145198582E-2</c:v>
                </c:pt>
                <c:pt idx="12">
                  <c:v>5.7350275419330361E-2</c:v>
                </c:pt>
                <c:pt idx="13">
                  <c:v>5.9146136305344849E-2</c:v>
                </c:pt>
                <c:pt idx="14">
                  <c:v>6.0990796935987225E-2</c:v>
                </c:pt>
                <c:pt idx="15">
                  <c:v>6.2884619379306464E-2</c:v>
                </c:pt>
                <c:pt idx="16">
                  <c:v>6.4823081461518453E-2</c:v>
                </c:pt>
                <c:pt idx="17">
                  <c:v>6.68051891585109E-2</c:v>
                </c:pt>
                <c:pt idx="18">
                  <c:v>6.8829268213164568E-2</c:v>
                </c:pt>
                <c:pt idx="19">
                  <c:v>7.0896142621579714E-2</c:v>
                </c:pt>
              </c:numCache>
            </c:numRef>
          </c:val>
        </c:ser>
        <c:ser>
          <c:idx val="1"/>
          <c:order val="1"/>
          <c:tx>
            <c:strRef>
              <c:f>ResultsTables!$A$34</c:f>
              <c:strCache>
                <c:ptCount val="1"/>
                <c:pt idx="0">
                  <c:v>Universal Child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ResultsTables!$AG$34:$AZ$34</c:f>
              <c:numCache>
                <c:formatCode>0.000%</c:formatCode>
                <c:ptCount val="20"/>
                <c:pt idx="0">
                  <c:v>0.19830276004205291</c:v>
                </c:pt>
                <c:pt idx="1">
                  <c:v>0.19982392734081886</c:v>
                </c:pt>
                <c:pt idx="2">
                  <c:v>0.20115243602002822</c:v>
                </c:pt>
                <c:pt idx="3">
                  <c:v>0.2022829236134544</c:v>
                </c:pt>
                <c:pt idx="4">
                  <c:v>0.20321370387091175</c:v>
                </c:pt>
                <c:pt idx="5">
                  <c:v>0.20106595678311387</c:v>
                </c:pt>
                <c:pt idx="6">
                  <c:v>0.1988877620348985</c:v>
                </c:pt>
                <c:pt idx="7">
                  <c:v>0.19668006050501133</c:v>
                </c:pt>
                <c:pt idx="8">
                  <c:v>0.19444523593635057</c:v>
                </c:pt>
                <c:pt idx="9">
                  <c:v>0.19218646712238913</c:v>
                </c:pt>
                <c:pt idx="10">
                  <c:v>0.18990546949321357</c:v>
                </c:pt>
                <c:pt idx="11">
                  <c:v>0.18760617888160089</c:v>
                </c:pt>
                <c:pt idx="12">
                  <c:v>0.18529653841330823</c:v>
                </c:pt>
                <c:pt idx="13">
                  <c:v>0.18298593437704</c:v>
                </c:pt>
                <c:pt idx="14">
                  <c:v>0.1806819934332724</c:v>
                </c:pt>
                <c:pt idx="15">
                  <c:v>0.17838843495899476</c:v>
                </c:pt>
                <c:pt idx="16">
                  <c:v>0.17610799123676085</c:v>
                </c:pt>
                <c:pt idx="17">
                  <c:v>0.17384580497523944</c:v>
                </c:pt>
                <c:pt idx="18">
                  <c:v>0.17160715609937643</c:v>
                </c:pt>
                <c:pt idx="19">
                  <c:v>0.16939635911006581</c:v>
                </c:pt>
              </c:numCache>
            </c:numRef>
          </c:val>
        </c:ser>
        <c:ser>
          <c:idx val="2"/>
          <c:order val="2"/>
          <c:tx>
            <c:strRef>
              <c:f>ResultsTables!$A$35</c:f>
              <c:strCache>
                <c:ptCount val="1"/>
                <c:pt idx="0">
                  <c:v>Universal Disability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ResultsTables!$AG$35:$AZ$35</c:f>
              <c:numCache>
                <c:formatCode>0.000%</c:formatCode>
                <c:ptCount val="20"/>
                <c:pt idx="0">
                  <c:v>2.0164991563791718E-2</c:v>
                </c:pt>
                <c:pt idx="1">
                  <c:v>2.0038520100620631E-2</c:v>
                </c:pt>
                <c:pt idx="2">
                  <c:v>1.992391661123084E-2</c:v>
                </c:pt>
                <c:pt idx="3">
                  <c:v>1.9798810526129747E-2</c:v>
                </c:pt>
                <c:pt idx="4">
                  <c:v>1.9649975359575765E-2</c:v>
                </c:pt>
                <c:pt idx="5">
                  <c:v>1.947512778362805E-2</c:v>
                </c:pt>
                <c:pt idx="6">
                  <c:v>1.9281563716729226E-2</c:v>
                </c:pt>
                <c:pt idx="7">
                  <c:v>1.9078312733066708E-2</c:v>
                </c:pt>
                <c:pt idx="8">
                  <c:v>1.8876978310094519E-2</c:v>
                </c:pt>
                <c:pt idx="9">
                  <c:v>1.8685086516942531E-2</c:v>
                </c:pt>
                <c:pt idx="10">
                  <c:v>1.850366955889467E-2</c:v>
                </c:pt>
                <c:pt idx="11">
                  <c:v>1.8330226817773208E-2</c:v>
                </c:pt>
                <c:pt idx="12">
                  <c:v>1.8163835181090656E-2</c:v>
                </c:pt>
                <c:pt idx="13">
                  <c:v>1.8002896508918287E-2</c:v>
                </c:pt>
                <c:pt idx="14">
                  <c:v>1.7846496426916686E-2</c:v>
                </c:pt>
                <c:pt idx="15">
                  <c:v>1.7694152303348441E-2</c:v>
                </c:pt>
                <c:pt idx="16">
                  <c:v>1.7546697192154882E-2</c:v>
                </c:pt>
                <c:pt idx="17">
                  <c:v>1.7405895840651907E-2</c:v>
                </c:pt>
                <c:pt idx="18">
                  <c:v>1.727388978921935E-2</c:v>
                </c:pt>
                <c:pt idx="19">
                  <c:v>1.7151585800331388E-2</c:v>
                </c:pt>
              </c:numCache>
            </c:numRef>
          </c:val>
        </c:ser>
        <c:ser>
          <c:idx val="3"/>
          <c:order val="3"/>
          <c:tx>
            <c:strRef>
              <c:f>ResultsTables!$A$36</c:f>
              <c:strCache>
                <c:ptCount val="1"/>
                <c:pt idx="0">
                  <c:v>Orphan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ResultsTables!$AG$36:$AZ$36</c:f>
              <c:numCache>
                <c:formatCode>0.000%</c:formatCode>
                <c:ptCount val="20"/>
                <c:pt idx="0">
                  <c:v>5.5819152802945131E-3</c:v>
                </c:pt>
                <c:pt idx="1">
                  <c:v>5.4491434844015372E-3</c:v>
                </c:pt>
                <c:pt idx="2">
                  <c:v>5.3183574890444205E-3</c:v>
                </c:pt>
                <c:pt idx="3">
                  <c:v>5.1914897638563268E-3</c:v>
                </c:pt>
                <c:pt idx="4">
                  <c:v>5.0696981756284606E-3</c:v>
                </c:pt>
                <c:pt idx="5">
                  <c:v>4.9532674066149118E-3</c:v>
                </c:pt>
                <c:pt idx="6">
                  <c:v>4.8416953647740174E-3</c:v>
                </c:pt>
                <c:pt idx="7">
                  <c:v>4.7342719544804044E-3</c:v>
                </c:pt>
                <c:pt idx="8">
                  <c:v>4.6300475523800089E-3</c:v>
                </c:pt>
                <c:pt idx="9">
                  <c:v>4.5283547383302572E-3</c:v>
                </c:pt>
                <c:pt idx="10">
                  <c:v>4.4291017218098814E-3</c:v>
                </c:pt>
                <c:pt idx="11">
                  <c:v>4.332358756944067E-3</c:v>
                </c:pt>
                <c:pt idx="12">
                  <c:v>4.2378823618118592E-3</c:v>
                </c:pt>
                <c:pt idx="13">
                  <c:v>4.1454305791448851E-3</c:v>
                </c:pt>
                <c:pt idx="14">
                  <c:v>4.0548297579216797E-3</c:v>
                </c:pt>
                <c:pt idx="15">
                  <c:v>3.9659924193053489E-3</c:v>
                </c:pt>
                <c:pt idx="16">
                  <c:v>3.8788960986883953E-3</c:v>
                </c:pt>
                <c:pt idx="17">
                  <c:v>3.7935307591954164E-3</c:v>
                </c:pt>
                <c:pt idx="18">
                  <c:v>3.7099120965700958E-3</c:v>
                </c:pt>
                <c:pt idx="19">
                  <c:v>3.6280520586670479E-3</c:v>
                </c:pt>
              </c:numCache>
            </c:numRef>
          </c:val>
        </c:ser>
        <c:ser>
          <c:idx val="8"/>
          <c:order val="4"/>
          <c:tx>
            <c:strRef>
              <c:f>ResultsTables!$A$37</c:f>
              <c:strCache>
                <c:ptCount val="1"/>
                <c:pt idx="0">
                  <c:v>Education stipend</c:v>
                </c:pt>
              </c:strCache>
            </c:strRef>
          </c:tx>
          <c:spPr>
            <a:ln w="25400">
              <a:noFill/>
            </a:ln>
          </c:spPr>
          <c:val>
            <c:numRef>
              <c:f>ResultsTables!$AG$37:$AZ$37</c:f>
              <c:numCache>
                <c:formatCode>0.000%</c:formatCode>
                <c:ptCount val="20"/>
                <c:pt idx="0">
                  <c:v>3.7583048541645084E-2</c:v>
                </c:pt>
                <c:pt idx="1">
                  <c:v>3.9744597182548309E-2</c:v>
                </c:pt>
                <c:pt idx="2">
                  <c:v>4.1801374709482572E-2</c:v>
                </c:pt>
                <c:pt idx="3">
                  <c:v>4.3740321330957427E-2</c:v>
                </c:pt>
                <c:pt idx="4">
                  <c:v>4.5552173236868602E-2</c:v>
                </c:pt>
                <c:pt idx="5">
                  <c:v>4.5669618057631409E-2</c:v>
                </c:pt>
                <c:pt idx="6">
                  <c:v>4.5740208982549685E-2</c:v>
                </c:pt>
                <c:pt idx="7">
                  <c:v>4.5776153412312358E-2</c:v>
                </c:pt>
                <c:pt idx="8">
                  <c:v>4.5793215820988248E-2</c:v>
                </c:pt>
                <c:pt idx="9">
                  <c:v>4.5802332909523312E-2</c:v>
                </c:pt>
                <c:pt idx="10">
                  <c:v>4.5807466351118153E-2</c:v>
                </c:pt>
                <c:pt idx="11">
                  <c:v>4.5805942166017327E-2</c:v>
                </c:pt>
                <c:pt idx="12">
                  <c:v>4.5793610031645143E-2</c:v>
                </c:pt>
                <c:pt idx="13">
                  <c:v>4.5763774851159407E-2</c:v>
                </c:pt>
                <c:pt idx="14">
                  <c:v>4.5712002308553282E-2</c:v>
                </c:pt>
                <c:pt idx="15">
                  <c:v>4.5638473206142241E-2</c:v>
                </c:pt>
                <c:pt idx="16">
                  <c:v>4.5545741780123328E-2</c:v>
                </c:pt>
                <c:pt idx="17">
                  <c:v>4.543484169538807E-2</c:v>
                </c:pt>
                <c:pt idx="18">
                  <c:v>4.5307150833471845E-2</c:v>
                </c:pt>
                <c:pt idx="19">
                  <c:v>4.5163957269100594E-2</c:v>
                </c:pt>
              </c:numCache>
            </c:numRef>
          </c:val>
        </c:ser>
        <c:ser>
          <c:idx val="5"/>
          <c:order val="5"/>
          <c:tx>
            <c:strRef>
              <c:f>ResultsTables!$A$38</c:f>
              <c:strCache>
                <c:ptCount val="1"/>
                <c:pt idx="0">
                  <c:v>New Birth Lump-sum Benefit</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ResultsTables!$AG$38:$AZ$38</c:f>
              <c:numCache>
                <c:formatCode>0.000%</c:formatCode>
                <c:ptCount val="20"/>
                <c:pt idx="0">
                  <c:v>8.1722980602111864E-3</c:v>
                </c:pt>
                <c:pt idx="1">
                  <c:v>8.945832316721818E-3</c:v>
                </c:pt>
                <c:pt idx="2">
                  <c:v>9.6899102031204384E-3</c:v>
                </c:pt>
                <c:pt idx="3">
                  <c:v>1.0405101950305204E-2</c:v>
                </c:pt>
                <c:pt idx="4">
                  <c:v>1.1092990367195181E-2</c:v>
                </c:pt>
                <c:pt idx="5">
                  <c:v>1.1020934432618272E-2</c:v>
                </c:pt>
                <c:pt idx="6">
                  <c:v>1.0939665592686046E-2</c:v>
                </c:pt>
                <c:pt idx="7">
                  <c:v>1.0847860841186331E-2</c:v>
                </c:pt>
                <c:pt idx="8">
                  <c:v>1.0743153355923558E-2</c:v>
                </c:pt>
                <c:pt idx="9">
                  <c:v>1.0624400875667721E-2</c:v>
                </c:pt>
                <c:pt idx="10">
                  <c:v>1.0500574364962231E-2</c:v>
                </c:pt>
                <c:pt idx="11">
                  <c:v>1.0373297344871184E-2</c:v>
                </c:pt>
                <c:pt idx="12">
                  <c:v>1.0243381893569499E-2</c:v>
                </c:pt>
                <c:pt idx="13">
                  <c:v>1.0111934649612884E-2</c:v>
                </c:pt>
                <c:pt idx="14">
                  <c:v>9.9796588399040063E-3</c:v>
                </c:pt>
                <c:pt idx="15">
                  <c:v>9.8471262353783638E-3</c:v>
                </c:pt>
                <c:pt idx="16">
                  <c:v>9.7146205490220693E-3</c:v>
                </c:pt>
                <c:pt idx="17">
                  <c:v>9.5825528307098753E-3</c:v>
                </c:pt>
                <c:pt idx="18">
                  <c:v>9.451352871011242E-3</c:v>
                </c:pt>
                <c:pt idx="19">
                  <c:v>9.3213873170919E-3</c:v>
                </c:pt>
              </c:numCache>
            </c:numRef>
          </c:val>
        </c:ser>
        <c:ser>
          <c:idx val="6"/>
          <c:order val="6"/>
          <c:tx>
            <c:strRef>
              <c:f>ResultsTables!$A$39</c:f>
              <c:strCache>
                <c:ptCount val="1"/>
                <c:pt idx="0">
                  <c:v>Youth Labor Market Program</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ResultsTables!$AG$39:$AZ$39</c:f>
              <c:numCache>
                <c:formatCode>0.000%</c:formatCode>
                <c:ptCount val="20"/>
                <c:pt idx="0">
                  <c:v>8.1331034225608361E-5</c:v>
                </c:pt>
                <c:pt idx="1">
                  <c:v>1.0848620961328591E-4</c:v>
                </c:pt>
                <c:pt idx="2">
                  <c:v>1.3766252686968404E-4</c:v>
                </c:pt>
                <c:pt idx="3">
                  <c:v>1.6856258455453935E-4</c:v>
                </c:pt>
                <c:pt idx="4">
                  <c:v>2.0090800177738894E-4</c:v>
                </c:pt>
                <c:pt idx="5">
                  <c:v>2.0164507599494593E-4</c:v>
                </c:pt>
                <c:pt idx="6">
                  <c:v>2.0163320222204141E-4</c:v>
                </c:pt>
                <c:pt idx="7">
                  <c:v>2.0078977747585338E-4</c:v>
                </c:pt>
                <c:pt idx="8">
                  <c:v>1.9902010786038412E-4</c:v>
                </c:pt>
                <c:pt idx="9">
                  <c:v>1.9630157925727397E-4</c:v>
                </c:pt>
                <c:pt idx="10">
                  <c:v>1.9281780761725204E-4</c:v>
                </c:pt>
                <c:pt idx="11">
                  <c:v>1.8868764903706302E-4</c:v>
                </c:pt>
                <c:pt idx="12">
                  <c:v>1.8408735680621875E-4</c:v>
                </c:pt>
                <c:pt idx="13">
                  <c:v>1.7921569348248949E-4</c:v>
                </c:pt>
                <c:pt idx="14">
                  <c:v>1.742037382106105E-4</c:v>
                </c:pt>
                <c:pt idx="15">
                  <c:v>1.6909293340805598E-4</c:v>
                </c:pt>
                <c:pt idx="16">
                  <c:v>1.6386482903973094E-4</c:v>
                </c:pt>
                <c:pt idx="17">
                  <c:v>1.5850509849772761E-4</c:v>
                </c:pt>
                <c:pt idx="18">
                  <c:v>1.529851250961628E-4</c:v>
                </c:pt>
                <c:pt idx="19">
                  <c:v>1.4729153261535302E-4</c:v>
                </c:pt>
              </c:numCache>
            </c:numRef>
          </c:val>
        </c:ser>
        <c:ser>
          <c:idx val="7"/>
          <c:order val="7"/>
          <c:tx>
            <c:strRef>
              <c:f>ResultsTables!$A$40</c:f>
              <c:strCache>
                <c:ptCount val="1"/>
                <c:pt idx="0">
                  <c:v>Unemployment Program</c:v>
                </c:pt>
              </c:strCache>
            </c:strRef>
          </c:tx>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ResultsTables!$AG$40:$AZ$40</c:f>
              <c:numCache>
                <c:formatCode>0.000%</c:formatCode>
                <c:ptCount val="20"/>
                <c:pt idx="0">
                  <c:v>4.1185951278674027E-2</c:v>
                </c:pt>
                <c:pt idx="1">
                  <c:v>4.3435147766576872E-2</c:v>
                </c:pt>
                <c:pt idx="2">
                  <c:v>4.5808203987284885E-2</c:v>
                </c:pt>
                <c:pt idx="3">
                  <c:v>4.817850310829571E-2</c:v>
                </c:pt>
                <c:pt idx="4">
                  <c:v>5.0490896483419902E-2</c:v>
                </c:pt>
                <c:pt idx="5">
                  <c:v>5.2208301275307005E-2</c:v>
                </c:pt>
                <c:pt idx="6">
                  <c:v>5.3795258434125116E-2</c:v>
                </c:pt>
                <c:pt idx="7">
                  <c:v>5.5266908262979635E-2</c:v>
                </c:pt>
                <c:pt idx="8">
                  <c:v>5.6649653170988724E-2</c:v>
                </c:pt>
                <c:pt idx="9">
                  <c:v>5.7961273296034885E-2</c:v>
                </c:pt>
                <c:pt idx="10">
                  <c:v>5.9205711609919609E-2</c:v>
                </c:pt>
                <c:pt idx="11">
                  <c:v>6.0372572603742063E-2</c:v>
                </c:pt>
                <c:pt idx="12">
                  <c:v>6.1449655417248707E-2</c:v>
                </c:pt>
                <c:pt idx="13">
                  <c:v>6.242149936186274E-2</c:v>
                </c:pt>
                <c:pt idx="14">
                  <c:v>6.3280936251788558E-2</c:v>
                </c:pt>
                <c:pt idx="15">
                  <c:v>6.4031387760594E-2</c:v>
                </c:pt>
                <c:pt idx="16">
                  <c:v>6.4684781692473575E-2</c:v>
                </c:pt>
                <c:pt idx="17">
                  <c:v>6.5254942174352612E-2</c:v>
                </c:pt>
                <c:pt idx="18">
                  <c:v>6.5759696741743451E-2</c:v>
                </c:pt>
                <c:pt idx="19">
                  <c:v>6.6214131668975676E-2</c:v>
                </c:pt>
              </c:numCache>
            </c:numRef>
          </c:val>
        </c:ser>
        <c:axId val="75405952"/>
        <c:axId val="75415936"/>
      </c:areaChart>
      <c:catAx>
        <c:axId val="75405952"/>
        <c:scaling>
          <c:orientation val="minMax"/>
        </c:scaling>
        <c:axPos val="b"/>
        <c:numFmt formatCode="0" sourceLinked="1"/>
        <c:majorTickMark val="none"/>
        <c:tickLblPos val="nextTo"/>
        <c:crossAx val="75415936"/>
        <c:crosses val="autoZero"/>
        <c:auto val="1"/>
        <c:lblAlgn val="ctr"/>
        <c:lblOffset val="100"/>
        <c:tickLblSkip val="3"/>
        <c:tickMarkSkip val="3"/>
      </c:catAx>
      <c:valAx>
        <c:axId val="75415936"/>
        <c:scaling>
          <c:orientation val="minMax"/>
        </c:scaling>
        <c:axPos val="l"/>
        <c:majorGridlines/>
        <c:numFmt formatCode="0.000%" sourceLinked="1"/>
        <c:majorTickMark val="none"/>
        <c:tickLblPos val="nextTo"/>
        <c:crossAx val="75405952"/>
        <c:crosses val="autoZero"/>
        <c:crossBetween val="midCat"/>
      </c:valAx>
    </c:plotArea>
    <c:plotVisOnly val="1"/>
  </c:chart>
  <c:spPr>
    <a:ln>
      <a:noFill/>
    </a:ln>
  </c:spPr>
  <c:printSettings>
    <c:headerFooter/>
    <c:pageMargins b="0.75000000000000855" l="0.70000000000000062" r="0.70000000000000062" t="0.7500000000000085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a:t>Total Expenditure (Local Currency, 000)</a:t>
            </a:r>
          </a:p>
        </c:rich>
      </c:tx>
    </c:title>
    <c:plotArea>
      <c:layout>
        <c:manualLayout>
          <c:layoutTarget val="inner"/>
          <c:xMode val="edge"/>
          <c:yMode val="edge"/>
          <c:x val="0.19568729827118475"/>
          <c:y val="0.14213709482633796"/>
          <c:w val="0.76877771851726462"/>
          <c:h val="0.68020335295925849"/>
        </c:manualLayout>
      </c:layout>
      <c:barChart>
        <c:barDir val="col"/>
        <c:grouping val="clustered"/>
        <c:ser>
          <c:idx val="0"/>
          <c:order val="0"/>
          <c:tx>
            <c:strRef>
              <c:f>ResultsTables!$A$3</c:f>
              <c:strCache>
                <c:ptCount val="1"/>
                <c:pt idx="0">
                  <c:v>Main Scenario</c:v>
                </c:pt>
              </c:strCache>
            </c:strRef>
          </c:tx>
          <c:spPr>
            <a:solidFill>
              <a:schemeClr val="bg1">
                <a:lumMod val="50000"/>
              </a:schemeClr>
            </a:solidFill>
          </c:spP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ResultsTables!$AG$5:$AZ$5</c:f>
              <c:numCache>
                <c:formatCode>#,##0</c:formatCode>
                <c:ptCount val="20"/>
                <c:pt idx="0">
                  <c:v>883546755.85197294</c:v>
                </c:pt>
                <c:pt idx="1">
                  <c:v>1030527774.4355345</c:v>
                </c:pt>
                <c:pt idx="2">
                  <c:v>1202648539.9006555</c:v>
                </c:pt>
                <c:pt idx="3">
                  <c:v>1403927392.99719</c:v>
                </c:pt>
                <c:pt idx="4">
                  <c:v>1639113400.3570337</c:v>
                </c:pt>
                <c:pt idx="5">
                  <c:v>1891074661.7356365</c:v>
                </c:pt>
                <c:pt idx="6">
                  <c:v>2181665280.7931795</c:v>
                </c:pt>
                <c:pt idx="7">
                  <c:v>2516789268.3974314</c:v>
                </c:pt>
                <c:pt idx="8">
                  <c:v>2903273459.0382719</c:v>
                </c:pt>
                <c:pt idx="9">
                  <c:v>3348967108.9169197</c:v>
                </c:pt>
                <c:pt idx="10">
                  <c:v>3859957902.8534622</c:v>
                </c:pt>
                <c:pt idx="11">
                  <c:v>4445257243.6077881</c:v>
                </c:pt>
                <c:pt idx="12">
                  <c:v>5115061412.7638493</c:v>
                </c:pt>
                <c:pt idx="13">
                  <c:v>5880918015.896101</c:v>
                </c:pt>
                <c:pt idx="14">
                  <c:v>6755920945.9636097</c:v>
                </c:pt>
                <c:pt idx="15">
                  <c:v>7754908210.4216871</c:v>
                </c:pt>
                <c:pt idx="16">
                  <c:v>8894725162.3014603</c:v>
                </c:pt>
                <c:pt idx="17">
                  <c:v>10194598158.591734</c:v>
                </c:pt>
                <c:pt idx="18">
                  <c:v>11676441106.940277</c:v>
                </c:pt>
                <c:pt idx="19">
                  <c:v>13365119888.725733</c:v>
                </c:pt>
              </c:numCache>
            </c:numRef>
          </c:val>
        </c:ser>
        <c:ser>
          <c:idx val="1"/>
          <c:order val="1"/>
          <c:tx>
            <c:strRef>
              <c:f>ResultsTables!$A$114</c:f>
              <c:strCache>
                <c:ptCount val="1"/>
                <c:pt idx="0">
                  <c:v>Optimistic Scenario</c:v>
                </c:pt>
              </c:strCache>
            </c:strRef>
          </c:tx>
          <c:spPr>
            <a:solidFill>
              <a:srgbClr val="92D050"/>
            </a:solidFill>
          </c:spP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ResultsTables!$AG$116:$AZ$116</c:f>
              <c:numCache>
                <c:formatCode>#,##0</c:formatCode>
                <c:ptCount val="20"/>
                <c:pt idx="0">
                  <c:v>885513286.96680617</c:v>
                </c:pt>
                <c:pt idx="1">
                  <c:v>1037107987.114337</c:v>
                </c:pt>
                <c:pt idx="2">
                  <c:v>1217746231.8087659</c:v>
                </c:pt>
                <c:pt idx="3">
                  <c:v>1433012824.0562375</c:v>
                </c:pt>
                <c:pt idx="4">
                  <c:v>1689734016.8878245</c:v>
                </c:pt>
                <c:pt idx="5">
                  <c:v>1964173161.0812635</c:v>
                </c:pt>
                <c:pt idx="6">
                  <c:v>2277326727.4002209</c:v>
                </c:pt>
                <c:pt idx="7">
                  <c:v>2633603172.8673716</c:v>
                </c:pt>
                <c:pt idx="8">
                  <c:v>3037765005.8398218</c:v>
                </c:pt>
                <c:pt idx="9">
                  <c:v>3494884412.655673</c:v>
                </c:pt>
                <c:pt idx="10">
                  <c:v>4017652132.0129251</c:v>
                </c:pt>
                <c:pt idx="11">
                  <c:v>4614939835.9389973</c:v>
                </c:pt>
                <c:pt idx="12">
                  <c:v>5296761358.8605547</c:v>
                </c:pt>
                <c:pt idx="13">
                  <c:v>6074428411.1677551</c:v>
                </c:pt>
                <c:pt idx="14">
                  <c:v>6960739077.1313381</c:v>
                </c:pt>
                <c:pt idx="15">
                  <c:v>7970163770.0578575</c:v>
                </c:pt>
                <c:pt idx="16">
                  <c:v>9119098207.0281334</c:v>
                </c:pt>
                <c:pt idx="17">
                  <c:v>10426222162.224586</c:v>
                </c:pt>
                <c:pt idx="18">
                  <c:v>11912787140.272121</c:v>
                </c:pt>
                <c:pt idx="19">
                  <c:v>13602855843.447269</c:v>
                </c:pt>
              </c:numCache>
            </c:numRef>
          </c:val>
        </c:ser>
        <c:ser>
          <c:idx val="2"/>
          <c:order val="2"/>
          <c:tx>
            <c:strRef>
              <c:f>ResultsTables!$A$183</c:f>
              <c:strCache>
                <c:ptCount val="1"/>
                <c:pt idx="0">
                  <c:v>Pessimist Scenario</c:v>
                </c:pt>
              </c:strCache>
            </c:strRef>
          </c:tx>
          <c:spPr>
            <a:solidFill>
              <a:srgbClr val="C00000"/>
            </a:solidFill>
          </c:spP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ResultsTables!$AG$185:$AZ$185</c:f>
              <c:numCache>
                <c:formatCode>#,##0</c:formatCode>
                <c:ptCount val="20"/>
                <c:pt idx="0">
                  <c:v>880809349.82339752</c:v>
                </c:pt>
                <c:pt idx="1">
                  <c:v>1021155149.2925426</c:v>
                </c:pt>
                <c:pt idx="2">
                  <c:v>1181010030.9721115</c:v>
                </c:pt>
                <c:pt idx="3">
                  <c:v>1362240550.0483599</c:v>
                </c:pt>
                <c:pt idx="4">
                  <c:v>1566872532.6746345</c:v>
                </c:pt>
                <c:pt idx="5">
                  <c:v>1783727657.2104094</c:v>
                </c:pt>
                <c:pt idx="6">
                  <c:v>2033877701.3917365</c:v>
                </c:pt>
                <c:pt idx="7">
                  <c:v>2322827638.4592128</c:v>
                </c:pt>
                <c:pt idx="8">
                  <c:v>2657068659.1695333</c:v>
                </c:pt>
                <c:pt idx="9">
                  <c:v>3044224515.3498054</c:v>
                </c:pt>
                <c:pt idx="10">
                  <c:v>3484962016.5569205</c:v>
                </c:pt>
                <c:pt idx="11">
                  <c:v>3986216397.3445163</c:v>
                </c:pt>
                <c:pt idx="12">
                  <c:v>4555774350.8870916</c:v>
                </c:pt>
                <c:pt idx="13">
                  <c:v>5202392125.1859951</c:v>
                </c:pt>
                <c:pt idx="14">
                  <c:v>5935927279.607481</c:v>
                </c:pt>
                <c:pt idx="15">
                  <c:v>6767469711.5950193</c:v>
                </c:pt>
                <c:pt idx="16">
                  <c:v>7709520155.0964375</c:v>
                </c:pt>
                <c:pt idx="17">
                  <c:v>8776259603.8769436</c:v>
                </c:pt>
                <c:pt idx="18">
                  <c:v>9983746499.4156723</c:v>
                </c:pt>
                <c:pt idx="19">
                  <c:v>11350070456.367214</c:v>
                </c:pt>
              </c:numCache>
            </c:numRef>
          </c:val>
        </c:ser>
        <c:axId val="75314304"/>
        <c:axId val="75315840"/>
      </c:barChart>
      <c:catAx>
        <c:axId val="75314304"/>
        <c:scaling>
          <c:orientation val="minMax"/>
        </c:scaling>
        <c:axPos val="b"/>
        <c:numFmt formatCode="0" sourceLinked="1"/>
        <c:tickLblPos val="nextTo"/>
        <c:crossAx val="75315840"/>
        <c:crosses val="autoZero"/>
        <c:auto val="1"/>
        <c:lblAlgn val="ctr"/>
        <c:lblOffset val="100"/>
        <c:tickLblSkip val="3"/>
      </c:catAx>
      <c:valAx>
        <c:axId val="75315840"/>
        <c:scaling>
          <c:orientation val="minMax"/>
        </c:scaling>
        <c:axPos val="l"/>
        <c:majorGridlines/>
        <c:numFmt formatCode="#,##0" sourceLinked="1"/>
        <c:tickLblPos val="nextTo"/>
        <c:crossAx val="75314304"/>
        <c:crosses val="autoZero"/>
        <c:crossBetween val="between"/>
      </c:valAx>
    </c:plotArea>
    <c:legend>
      <c:legendPos val="l"/>
      <c:layout>
        <c:manualLayout>
          <c:xMode val="edge"/>
          <c:yMode val="edge"/>
          <c:x val="1.6666666666666701E-2"/>
          <c:y val="0.25787328667249931"/>
          <c:w val="9.723503715079819E-2"/>
          <c:h val="0.46743764391414394"/>
        </c:manualLayout>
      </c:layout>
    </c:legend>
    <c:plotVisOnly val="1"/>
  </c:chart>
  <c:spPr>
    <a:ln>
      <a:noFill/>
    </a:ln>
  </c:spPr>
  <c:printSettings>
    <c:headerFooter/>
    <c:pageMargins b="0.750000000000003" l="0.70000000000000062" r="0.70000000000000062" t="0.750000000000003"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a:t>Expenditure as a Percentage of GDP</a:t>
            </a:r>
          </a:p>
        </c:rich>
      </c:tx>
      <c:layout>
        <c:manualLayout>
          <c:xMode val="edge"/>
          <c:yMode val="edge"/>
          <c:x val="0.40592500676696991"/>
          <c:y val="5.3169734151329424E-2"/>
        </c:manualLayout>
      </c:layout>
    </c:title>
    <c:plotArea>
      <c:layout>
        <c:manualLayout>
          <c:layoutTarget val="inner"/>
          <c:xMode val="edge"/>
          <c:yMode val="edge"/>
          <c:x val="0.26769451616925638"/>
          <c:y val="0.14213709482633813"/>
          <c:w val="0.69677052824943864"/>
          <c:h val="0.72501682688436953"/>
        </c:manualLayout>
      </c:layout>
      <c:lineChart>
        <c:grouping val="standard"/>
        <c:ser>
          <c:idx val="0"/>
          <c:order val="0"/>
          <c:tx>
            <c:strRef>
              <c:f>ResultsTables!$A$3</c:f>
              <c:strCache>
                <c:ptCount val="1"/>
                <c:pt idx="0">
                  <c:v>Main Scenario</c:v>
                </c:pt>
              </c:strCache>
            </c:strRef>
          </c:tx>
          <c:spPr>
            <a:ln>
              <a:solidFill>
                <a:schemeClr val="bg1">
                  <a:lumMod val="50000"/>
                </a:schemeClr>
              </a:solidFill>
            </a:ln>
          </c:spPr>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ResultsTables!$AG$14:$AZ$14</c:f>
              <c:numCache>
                <c:formatCode>0.000%</c:formatCode>
                <c:ptCount val="20"/>
                <c:pt idx="0">
                  <c:v>3.7363007329687642E-2</c:v>
                </c:pt>
                <c:pt idx="1">
                  <c:v>3.8591950111390917E-2</c:v>
                </c:pt>
                <c:pt idx="2">
                  <c:v>3.983265829412333E-2</c:v>
                </c:pt>
                <c:pt idx="3">
                  <c:v>4.1074725776905061E-2</c:v>
                </c:pt>
                <c:pt idx="4">
                  <c:v>4.231326797404817E-2</c:v>
                </c:pt>
                <c:pt idx="5">
                  <c:v>4.2971564497230837E-2</c:v>
                </c:pt>
                <c:pt idx="6">
                  <c:v>4.3628937236937941E-2</c:v>
                </c:pt>
                <c:pt idx="7">
                  <c:v>4.4283151275619978E-2</c:v>
                </c:pt>
                <c:pt idx="8">
                  <c:v>4.4931456103676215E-2</c:v>
                </c:pt>
                <c:pt idx="9">
                  <c:v>4.5571747708441954E-2</c:v>
                </c:pt>
                <c:pt idx="10">
                  <c:v>4.6204546732402721E-2</c:v>
                </c:pt>
                <c:pt idx="11">
                  <c:v>4.68298442574763E-2</c:v>
                </c:pt>
                <c:pt idx="12">
                  <c:v>4.7446682477186121E-2</c:v>
                </c:pt>
                <c:pt idx="13">
                  <c:v>4.8054314506068618E-2</c:v>
                </c:pt>
                <c:pt idx="14">
                  <c:v>4.8652726277031141E-2</c:v>
                </c:pt>
                <c:pt idx="15">
                  <c:v>4.9242565067305066E-2</c:v>
                </c:pt>
                <c:pt idx="16">
                  <c:v>4.9825313827225888E-2</c:v>
                </c:pt>
                <c:pt idx="17">
                  <c:v>5.0403516619107129E-2</c:v>
                </c:pt>
                <c:pt idx="18">
                  <c:v>5.0980412758971014E-2</c:v>
                </c:pt>
                <c:pt idx="19">
                  <c:v>5.1559052496087721E-2</c:v>
                </c:pt>
              </c:numCache>
            </c:numRef>
          </c:val>
        </c:ser>
        <c:ser>
          <c:idx val="1"/>
          <c:order val="1"/>
          <c:tx>
            <c:strRef>
              <c:f>ResultsTables!$A$114</c:f>
              <c:strCache>
                <c:ptCount val="1"/>
                <c:pt idx="0">
                  <c:v>Optimistic Scenario</c:v>
                </c:pt>
              </c:strCache>
            </c:strRef>
          </c:tx>
          <c:spPr>
            <a:ln>
              <a:solidFill>
                <a:srgbClr val="92D050"/>
              </a:solidFill>
              <a:prstDash val="sysDash"/>
            </a:ln>
          </c:spPr>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ResultsTables!$AG$125:$AZ$125</c:f>
              <c:numCache>
                <c:formatCode>0.000%</c:formatCode>
                <c:ptCount val="20"/>
                <c:pt idx="0">
                  <c:v>3.7370033573083675E-2</c:v>
                </c:pt>
                <c:pt idx="1">
                  <c:v>3.8604345720235772E-2</c:v>
                </c:pt>
                <c:pt idx="2">
                  <c:v>3.9852865763617809E-2</c:v>
                </c:pt>
                <c:pt idx="3">
                  <c:v>4.110556586268161E-2</c:v>
                </c:pt>
                <c:pt idx="4">
                  <c:v>4.2358256459506527E-2</c:v>
                </c:pt>
                <c:pt idx="5">
                  <c:v>4.3024559921822254E-2</c:v>
                </c:pt>
                <c:pt idx="6">
                  <c:v>4.3680834114870566E-2</c:v>
                </c:pt>
                <c:pt idx="7">
                  <c:v>4.4323822776127252E-2</c:v>
                </c:pt>
                <c:pt idx="8">
                  <c:v>4.4950017538291281E-2</c:v>
                </c:pt>
                <c:pt idx="9">
                  <c:v>4.5556690146302786E-2</c:v>
                </c:pt>
                <c:pt idx="10">
                  <c:v>4.6156287161782626E-2</c:v>
                </c:pt>
                <c:pt idx="11">
                  <c:v>4.6748788234705026E-2</c:v>
                </c:pt>
                <c:pt idx="12">
                  <c:v>4.7333225843492886E-2</c:v>
                </c:pt>
                <c:pt idx="13">
                  <c:v>4.7908811313678648E-2</c:v>
                </c:pt>
                <c:pt idx="14">
                  <c:v>4.8475510761241583E-2</c:v>
                </c:pt>
                <c:pt idx="15">
                  <c:v>4.9033978131843556E-2</c:v>
                </c:pt>
                <c:pt idx="16">
                  <c:v>4.9585722941409657E-2</c:v>
                </c:pt>
                <c:pt idx="17">
                  <c:v>5.0133298069190334E-2</c:v>
                </c:pt>
                <c:pt idx="18">
                  <c:v>5.0679947756102871E-2</c:v>
                </c:pt>
                <c:pt idx="19">
                  <c:v>5.1228723889639546E-2</c:v>
                </c:pt>
              </c:numCache>
            </c:numRef>
          </c:val>
        </c:ser>
        <c:ser>
          <c:idx val="2"/>
          <c:order val="2"/>
          <c:tx>
            <c:strRef>
              <c:f>ResultsTables!$A$183</c:f>
              <c:strCache>
                <c:ptCount val="1"/>
                <c:pt idx="0">
                  <c:v>Pessimist Scenario</c:v>
                </c:pt>
              </c:strCache>
            </c:strRef>
          </c:tx>
          <c:spPr>
            <a:ln>
              <a:solidFill>
                <a:srgbClr val="C00000"/>
              </a:solidFill>
              <a:prstDash val="sysDash"/>
            </a:ln>
          </c:spPr>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ResultsTables!$AG$194:$AZ$194</c:f>
              <c:numCache>
                <c:formatCode>0.000%</c:formatCode>
                <c:ptCount val="20"/>
                <c:pt idx="0">
                  <c:v>3.7353241823147657E-2</c:v>
                </c:pt>
                <c:pt idx="1">
                  <c:v>3.8567672369027868E-2</c:v>
                </c:pt>
                <c:pt idx="2">
                  <c:v>3.9786271098463284E-2</c:v>
                </c:pt>
                <c:pt idx="3">
                  <c:v>4.0999023036463161E-2</c:v>
                </c:pt>
                <c:pt idx="4">
                  <c:v>4.2202199170276927E-2</c:v>
                </c:pt>
                <c:pt idx="5">
                  <c:v>4.2832027125261678E-2</c:v>
                </c:pt>
                <c:pt idx="6">
                  <c:v>4.3467640473508651E-2</c:v>
                </c:pt>
                <c:pt idx="7">
                  <c:v>4.4106566113400046E-2</c:v>
                </c:pt>
                <c:pt idx="8">
                  <c:v>4.4745657295987118E-2</c:v>
                </c:pt>
                <c:pt idx="9">
                  <c:v>4.5382414469476814E-2</c:v>
                </c:pt>
                <c:pt idx="10">
                  <c:v>4.60118567007443E-2</c:v>
                </c:pt>
                <c:pt idx="11">
                  <c:v>4.6634018926136757E-2</c:v>
                </c:pt>
                <c:pt idx="12">
                  <c:v>4.7248010042628422E-2</c:v>
                </c:pt>
                <c:pt idx="13">
                  <c:v>4.7853235946715852E-2</c:v>
                </c:pt>
                <c:pt idx="14">
                  <c:v>4.8449821314790718E-2</c:v>
                </c:pt>
                <c:pt idx="15">
                  <c:v>4.9038490653191699E-2</c:v>
                </c:pt>
                <c:pt idx="16">
                  <c:v>4.9620748041144747E-2</c:v>
                </c:pt>
                <c:pt idx="17">
                  <c:v>5.0199192869852423E-2</c:v>
                </c:pt>
                <c:pt idx="18">
                  <c:v>5.0777117368976096E-2</c:v>
                </c:pt>
                <c:pt idx="19">
                  <c:v>5.1357626439562445E-2</c:v>
                </c:pt>
              </c:numCache>
            </c:numRef>
          </c:val>
        </c:ser>
        <c:marker val="1"/>
        <c:axId val="75349376"/>
        <c:axId val="75441280"/>
      </c:lineChart>
      <c:catAx>
        <c:axId val="75349376"/>
        <c:scaling>
          <c:orientation val="minMax"/>
        </c:scaling>
        <c:axPos val="b"/>
        <c:numFmt formatCode="0" sourceLinked="1"/>
        <c:tickLblPos val="nextTo"/>
        <c:crossAx val="75441280"/>
        <c:crosses val="autoZero"/>
        <c:auto val="1"/>
        <c:lblAlgn val="ctr"/>
        <c:lblOffset val="100"/>
        <c:tickLblSkip val="3"/>
      </c:catAx>
      <c:valAx>
        <c:axId val="75441280"/>
        <c:scaling>
          <c:orientation val="minMax"/>
        </c:scaling>
        <c:axPos val="l"/>
        <c:majorGridlines/>
        <c:numFmt formatCode="0.000%" sourceLinked="1"/>
        <c:tickLblPos val="nextTo"/>
        <c:crossAx val="75349376"/>
        <c:crosses val="autoZero"/>
        <c:crossBetween val="between"/>
      </c:valAx>
    </c:plotArea>
    <c:legend>
      <c:legendPos val="l"/>
      <c:layout>
        <c:manualLayout>
          <c:xMode val="edge"/>
          <c:yMode val="edge"/>
          <c:x val="1.6666666666666701E-2"/>
          <c:y val="0.25787328667249931"/>
          <c:w val="0.17497103128621094"/>
          <c:h val="0.56112658994548759"/>
        </c:manualLayout>
      </c:layout>
    </c:legend>
    <c:plotVisOnly val="1"/>
  </c:chart>
  <c:spPr>
    <a:ln>
      <a:noFill/>
    </a:ln>
  </c:spPr>
  <c:printSettings>
    <c:headerFooter/>
    <c:pageMargins b="0.75000000000000344" l="0.70000000000000062" r="0.70000000000000062" t="0.75000000000000344"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a:t>Expenditure as a Percentage of Total Government Expenditure</a:t>
            </a:r>
          </a:p>
        </c:rich>
      </c:tx>
      <c:layout>
        <c:manualLayout>
          <c:xMode val="edge"/>
          <c:yMode val="edge"/>
          <c:x val="0.13956133911049201"/>
          <c:y val="1.9628267469701085E-2"/>
        </c:manualLayout>
      </c:layout>
    </c:title>
    <c:plotArea>
      <c:layout>
        <c:manualLayout>
          <c:layoutTarget val="inner"/>
          <c:xMode val="edge"/>
          <c:yMode val="edge"/>
          <c:x val="0.11110541414881282"/>
          <c:y val="0.12187380832715057"/>
          <c:w val="0.7905726775012355"/>
          <c:h val="0.75922309711286085"/>
        </c:manualLayout>
      </c:layout>
      <c:lineChart>
        <c:grouping val="standard"/>
        <c:ser>
          <c:idx val="0"/>
          <c:order val="0"/>
          <c:tx>
            <c:strRef>
              <c:f>ResultsTables!$A$3</c:f>
              <c:strCache>
                <c:ptCount val="1"/>
                <c:pt idx="0">
                  <c:v>Main Scenario</c:v>
                </c:pt>
              </c:strCache>
            </c:strRef>
          </c:tx>
          <c:spPr>
            <a:ln>
              <a:solidFill>
                <a:schemeClr val="bg1">
                  <a:lumMod val="50000"/>
                </a:schemeClr>
              </a:solidFill>
            </a:ln>
          </c:spPr>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ResultsTables!$AG$23:$AZ$23</c:f>
              <c:numCache>
                <c:formatCode>0.000%</c:formatCode>
                <c:ptCount val="20"/>
                <c:pt idx="0">
                  <c:v>0.20056085787942851</c:v>
                </c:pt>
                <c:pt idx="1">
                  <c:v>0.20694094618971218</c:v>
                </c:pt>
                <c:pt idx="2">
                  <c:v>0.21337072072495383</c:v>
                </c:pt>
                <c:pt idx="3">
                  <c:v>0.21979434191910022</c:v>
                </c:pt>
                <c:pt idx="4">
                  <c:v>0.22618571845727795</c:v>
                </c:pt>
                <c:pt idx="5">
                  <c:v>0.22946530253347047</c:v>
                </c:pt>
                <c:pt idx="6">
                  <c:v>0.23273313154790048</c:v>
                </c:pt>
                <c:pt idx="7">
                  <c:v>0.23597733267589741</c:v>
                </c:pt>
                <c:pt idx="8">
                  <c:v>0.23918333777453357</c:v>
                </c:pt>
                <c:pt idx="9">
                  <c:v>0.24234007708842567</c:v>
                </c:pt>
                <c:pt idx="10">
                  <c:v>0.24545046960501085</c:v>
                </c:pt>
                <c:pt idx="11">
                  <c:v>0.24851461197213809</c:v>
                </c:pt>
                <c:pt idx="12">
                  <c:v>0.25152757012626958</c:v>
                </c:pt>
                <c:pt idx="13">
                  <c:v>0.25448554739152812</c:v>
                </c:pt>
                <c:pt idx="14">
                  <c:v>0.25738863961483338</c:v>
                </c:pt>
                <c:pt idx="15">
                  <c:v>0.26024043736495117</c:v>
                </c:pt>
                <c:pt idx="16">
                  <c:v>0.26304892828750853</c:v>
                </c:pt>
                <c:pt idx="17">
                  <c:v>0.2658276634425305</c:v>
                </c:pt>
                <c:pt idx="18">
                  <c:v>0.26859380115823461</c:v>
                </c:pt>
                <c:pt idx="19">
                  <c:v>0.27136343418993536</c:v>
                </c:pt>
              </c:numCache>
            </c:numRef>
          </c:val>
        </c:ser>
        <c:ser>
          <c:idx val="1"/>
          <c:order val="1"/>
          <c:tx>
            <c:strRef>
              <c:f>ResultsTables!$A$114</c:f>
              <c:strCache>
                <c:ptCount val="1"/>
                <c:pt idx="0">
                  <c:v>Optimistic Scenario</c:v>
                </c:pt>
              </c:strCache>
            </c:strRef>
          </c:tx>
          <c:spPr>
            <a:ln>
              <a:solidFill>
                <a:srgbClr val="92D050"/>
              </a:solidFill>
              <a:prstDash val="sysDash"/>
            </a:ln>
          </c:spPr>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ResultsTables!$AG$134:$AZ$134</c:f>
              <c:numCache>
                <c:formatCode>0.000%</c:formatCode>
                <c:ptCount val="20"/>
                <c:pt idx="0">
                  <c:v>0.20055027502544368</c:v>
                </c:pt>
                <c:pt idx="1">
                  <c:v>0.20685251064543586</c:v>
                </c:pt>
                <c:pt idx="2">
                  <c:v>0.21314927237781095</c:v>
                </c:pt>
                <c:pt idx="3">
                  <c:v>0.21937708254214813</c:v>
                </c:pt>
                <c:pt idx="4">
                  <c:v>0.22550422160151809</c:v>
                </c:pt>
                <c:pt idx="5">
                  <c:v>0.22857174580138276</c:v>
                </c:pt>
                <c:pt idx="6">
                  <c:v>0.2316481343167506</c:v>
                </c:pt>
                <c:pt idx="7">
                  <c:v>0.23472102981758394</c:v>
                </c:pt>
                <c:pt idx="8">
                  <c:v>0.23777566307076076</c:v>
                </c:pt>
                <c:pt idx="9">
                  <c:v>0.24080075837249545</c:v>
                </c:pt>
                <c:pt idx="10">
                  <c:v>0.24378373673663598</c:v>
                </c:pt>
                <c:pt idx="11">
                  <c:v>0.24672468319271346</c:v>
                </c:pt>
                <c:pt idx="12">
                  <c:v>0.24961869072393147</c:v>
                </c:pt>
                <c:pt idx="13">
                  <c:v>0.25246186915432323</c:v>
                </c:pt>
                <c:pt idx="14">
                  <c:v>0.25525424468185853</c:v>
                </c:pt>
                <c:pt idx="15">
                  <c:v>0.25799933840011369</c:v>
                </c:pt>
                <c:pt idx="16">
                  <c:v>0.26070511403167979</c:v>
                </c:pt>
                <c:pt idx="17">
                  <c:v>0.26338504784640004</c:v>
                </c:pt>
                <c:pt idx="18">
                  <c:v>0.26605619747742687</c:v>
                </c:pt>
                <c:pt idx="19">
                  <c:v>0.2687345436207218</c:v>
                </c:pt>
              </c:numCache>
            </c:numRef>
          </c:val>
        </c:ser>
        <c:ser>
          <c:idx val="2"/>
          <c:order val="2"/>
          <c:tx>
            <c:strRef>
              <c:f>ResultsTables!$A$183</c:f>
              <c:strCache>
                <c:ptCount val="1"/>
                <c:pt idx="0">
                  <c:v>Pessimist Scenario</c:v>
                </c:pt>
              </c:strCache>
            </c:strRef>
          </c:tx>
          <c:spPr>
            <a:ln>
              <a:solidFill>
                <a:srgbClr val="C00000"/>
              </a:solidFill>
              <a:prstDash val="sysDash"/>
            </a:ln>
          </c:spPr>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ResultsTables!$AG$203:$AZ$203</c:f>
              <c:numCache>
                <c:formatCode>0.000%</c:formatCode>
                <c:ptCount val="20"/>
                <c:pt idx="0">
                  <c:v>0.20057566973116828</c:v>
                </c:pt>
                <c:pt idx="1">
                  <c:v>0.20702681471644718</c:v>
                </c:pt>
                <c:pt idx="2">
                  <c:v>0.21358174211121253</c:v>
                </c:pt>
                <c:pt idx="3">
                  <c:v>0.22019802225361074</c:v>
                </c:pt>
                <c:pt idx="4">
                  <c:v>0.22686479101155221</c:v>
                </c:pt>
                <c:pt idx="5">
                  <c:v>0.23038775718980148</c:v>
                </c:pt>
                <c:pt idx="6">
                  <c:v>0.23389495265916146</c:v>
                </c:pt>
                <c:pt idx="7">
                  <c:v>0.23737247089818986</c:v>
                </c:pt>
                <c:pt idx="8">
                  <c:v>0.24080343939277313</c:v>
                </c:pt>
                <c:pt idx="9">
                  <c:v>0.24417452327138861</c:v>
                </c:pt>
                <c:pt idx="10">
                  <c:v>0.24750332483200418</c:v>
                </c:pt>
                <c:pt idx="11">
                  <c:v>0.25078985869158266</c:v>
                </c:pt>
                <c:pt idx="12">
                  <c:v>0.25402905707290141</c:v>
                </c:pt>
                <c:pt idx="13">
                  <c:v>0.25721714236705612</c:v>
                </c:pt>
                <c:pt idx="14">
                  <c:v>0.26035420350106636</c:v>
                </c:pt>
                <c:pt idx="15">
                  <c:v>0.26344382606418343</c:v>
                </c:pt>
                <c:pt idx="16">
                  <c:v>0.26649392716431336</c:v>
                </c:pt>
                <c:pt idx="17">
                  <c:v>0.26951805760670555</c:v>
                </c:pt>
                <c:pt idx="18">
                  <c:v>0.27253341698123756</c:v>
                </c:pt>
                <c:pt idx="19">
                  <c:v>0.27555616293370755</c:v>
                </c:pt>
              </c:numCache>
            </c:numRef>
          </c:val>
        </c:ser>
        <c:marker val="1"/>
        <c:axId val="75462912"/>
        <c:axId val="75476992"/>
      </c:lineChart>
      <c:catAx>
        <c:axId val="75462912"/>
        <c:scaling>
          <c:orientation val="minMax"/>
        </c:scaling>
        <c:axPos val="b"/>
        <c:numFmt formatCode="0" sourceLinked="1"/>
        <c:tickLblPos val="nextTo"/>
        <c:crossAx val="75476992"/>
        <c:crosses val="autoZero"/>
        <c:auto val="1"/>
        <c:lblAlgn val="ctr"/>
        <c:lblOffset val="100"/>
        <c:tickLblSkip val="3"/>
      </c:catAx>
      <c:valAx>
        <c:axId val="75476992"/>
        <c:scaling>
          <c:orientation val="minMax"/>
        </c:scaling>
        <c:axPos val="l"/>
        <c:majorGridlines/>
        <c:numFmt formatCode="0.000%" sourceLinked="1"/>
        <c:tickLblPos val="nextTo"/>
        <c:crossAx val="75462912"/>
        <c:crosses val="autoZero"/>
        <c:crossBetween val="between"/>
      </c:valAx>
    </c:plotArea>
    <c:plotVisOnly val="1"/>
  </c:chart>
  <c:spPr>
    <a:ln>
      <a:noFill/>
    </a:ln>
  </c:spPr>
  <c:printSettings>
    <c:headerFooter/>
    <c:pageMargins b="0.75000000000000344" l="0.70000000000000062" r="0.70000000000000062" t="0.750000000000003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200"/>
              <a:t>Expenditure as a Percentage of Total Government Revenue</a:t>
            </a:r>
          </a:p>
        </c:rich>
      </c:tx>
    </c:title>
    <c:plotArea>
      <c:layout>
        <c:manualLayout>
          <c:layoutTarget val="inner"/>
          <c:xMode val="edge"/>
          <c:yMode val="edge"/>
          <c:x val="0.15612984091274301"/>
          <c:y val="0.13037243488418554"/>
          <c:w val="0.80833510096952155"/>
          <c:h val="0.73678145338319567"/>
        </c:manualLayout>
      </c:layout>
      <c:lineChart>
        <c:grouping val="standard"/>
        <c:ser>
          <c:idx val="0"/>
          <c:order val="0"/>
          <c:tx>
            <c:strRef>
              <c:f>ResultsTables!$A$3</c:f>
              <c:strCache>
                <c:ptCount val="1"/>
                <c:pt idx="0">
                  <c:v>Main Scenario</c:v>
                </c:pt>
              </c:strCache>
            </c:strRef>
          </c:tx>
          <c:spPr>
            <a:ln>
              <a:solidFill>
                <a:schemeClr val="bg1">
                  <a:lumMod val="50000"/>
                </a:schemeClr>
              </a:solidFill>
            </a:ln>
          </c:spPr>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ResultsTables!$AG$32:$AZ$32</c:f>
              <c:numCache>
                <c:formatCode>0.000%</c:formatCode>
                <c:ptCount val="20"/>
                <c:pt idx="0">
                  <c:v>0.35560670296496449</c:v>
                </c:pt>
                <c:pt idx="1">
                  <c:v>0.3618774689188724</c:v>
                </c:pt>
                <c:pt idx="2">
                  <c:v>0.36807438552967597</c:v>
                </c:pt>
                <c:pt idx="3">
                  <c:v>0.3741058535382436</c:v>
                </c:pt>
                <c:pt idx="4">
                  <c:v>0.37993503468876777</c:v>
                </c:pt>
                <c:pt idx="5">
                  <c:v>0.38046419217323529</c:v>
                </c:pt>
                <c:pt idx="6">
                  <c:v>0.38097072487407518</c:v>
                </c:pt>
                <c:pt idx="7">
                  <c:v>0.38143630317264138</c:v>
                </c:pt>
                <c:pt idx="8">
                  <c:v>0.3818391973834025</c:v>
                </c:pt>
                <c:pt idx="9">
                  <c:v>0.3821642476105151</c:v>
                </c:pt>
                <c:pt idx="10">
                  <c:v>0.38241880796370398</c:v>
                </c:pt>
                <c:pt idx="11">
                  <c:v>0.38260552736518433</c:v>
                </c:pt>
                <c:pt idx="12">
                  <c:v>0.38271926607481083</c:v>
                </c:pt>
                <c:pt idx="13">
                  <c:v>0.38275682232656549</c:v>
                </c:pt>
                <c:pt idx="14">
                  <c:v>0.38272091769255451</c:v>
                </c:pt>
                <c:pt idx="15">
                  <c:v>0.3826192791964777</c:v>
                </c:pt>
                <c:pt idx="16">
                  <c:v>0.38246567483978128</c:v>
                </c:pt>
                <c:pt idx="17">
                  <c:v>0.38228126253254602</c:v>
                </c:pt>
                <c:pt idx="18">
                  <c:v>0.38209141176965317</c:v>
                </c:pt>
                <c:pt idx="19">
                  <c:v>0.38191890737842754</c:v>
                </c:pt>
              </c:numCache>
            </c:numRef>
          </c:val>
        </c:ser>
        <c:ser>
          <c:idx val="1"/>
          <c:order val="1"/>
          <c:tx>
            <c:strRef>
              <c:f>ResultsTables!$A$114</c:f>
              <c:strCache>
                <c:ptCount val="1"/>
                <c:pt idx="0">
                  <c:v>Optimistic Scenario</c:v>
                </c:pt>
              </c:strCache>
            </c:strRef>
          </c:tx>
          <c:spPr>
            <a:ln>
              <a:solidFill>
                <a:srgbClr val="92D050"/>
              </a:solidFill>
              <a:prstDash val="sysDash"/>
            </a:ln>
          </c:spPr>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ResultsTables!$AG$143:$AZ$143</c:f>
              <c:numCache>
                <c:formatCode>0.000%</c:formatCode>
                <c:ptCount val="20"/>
                <c:pt idx="0">
                  <c:v>0.35558793891572127</c:v>
                </c:pt>
                <c:pt idx="1">
                  <c:v>0.36172282175254583</c:v>
                </c:pt>
                <c:pt idx="2">
                  <c:v>0.36769237686408096</c:v>
                </c:pt>
                <c:pt idx="3">
                  <c:v>0.37339564792513025</c:v>
                </c:pt>
                <c:pt idx="4">
                  <c:v>0.37879029162850986</c:v>
                </c:pt>
                <c:pt idx="5">
                  <c:v>0.37898263336464322</c:v>
                </c:pt>
                <c:pt idx="6">
                  <c:v>0.37919464693068838</c:v>
                </c:pt>
                <c:pt idx="7">
                  <c:v>0.37940560169590892</c:v>
                </c:pt>
                <c:pt idx="8">
                  <c:v>0.37959194477765373</c:v>
                </c:pt>
                <c:pt idx="9">
                  <c:v>0.37973678044959808</c:v>
                </c:pt>
                <c:pt idx="10">
                  <c:v>0.37982199078203971</c:v>
                </c:pt>
                <c:pt idx="11">
                  <c:v>0.37984980753381009</c:v>
                </c:pt>
                <c:pt idx="12">
                  <c:v>0.37981475376420648</c:v>
                </c:pt>
                <c:pt idx="13">
                  <c:v>0.37971312629186593</c:v>
                </c:pt>
                <c:pt idx="14">
                  <c:v>0.37954720501941991</c:v>
                </c:pt>
                <c:pt idx="15">
                  <c:v>0.37932429675940321</c:v>
                </c:pt>
                <c:pt idx="16">
                  <c:v>0.37905783544316968</c:v>
                </c:pt>
                <c:pt idx="17">
                  <c:v>0.37876858758413046</c:v>
                </c:pt>
                <c:pt idx="18">
                  <c:v>0.37848151247662937</c:v>
                </c:pt>
                <c:pt idx="19">
                  <c:v>0.37821898731805292</c:v>
                </c:pt>
              </c:numCache>
            </c:numRef>
          </c:val>
        </c:ser>
        <c:ser>
          <c:idx val="2"/>
          <c:order val="2"/>
          <c:tx>
            <c:strRef>
              <c:f>ResultsTables!$A$183</c:f>
              <c:strCache>
                <c:ptCount val="1"/>
                <c:pt idx="0">
                  <c:v>Pessimist Scenario</c:v>
                </c:pt>
              </c:strCache>
            </c:strRef>
          </c:tx>
          <c:spPr>
            <a:ln>
              <a:solidFill>
                <a:srgbClr val="C00000"/>
              </a:solidFill>
              <a:prstDash val="sysDash"/>
            </a:ln>
          </c:spPr>
          <c:marker>
            <c:symbol val="none"/>
          </c:marker>
          <c:cat>
            <c:numRef>
              <c:f>ResultsTables!$AG$2:$AZ$2</c:f>
              <c:numCache>
                <c:formatCode>0</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ResultsTables!$AG$212:$AZ$212</c:f>
              <c:numCache>
                <c:formatCode>0.000%</c:formatCode>
                <c:ptCount val="20"/>
                <c:pt idx="0">
                  <c:v>0.35563296528662414</c:v>
                </c:pt>
                <c:pt idx="1">
                  <c:v>0.362027627143655</c:v>
                </c:pt>
                <c:pt idx="2">
                  <c:v>0.36843840720433163</c:v>
                </c:pt>
                <c:pt idx="3">
                  <c:v>0.37479294663982232</c:v>
                </c:pt>
                <c:pt idx="4">
                  <c:v>0.38107570553316999</c:v>
                </c:pt>
                <c:pt idx="5">
                  <c:v>0.38199366509032795</c:v>
                </c:pt>
                <c:pt idx="6">
                  <c:v>0.38287255908215395</c:v>
                </c:pt>
                <c:pt idx="7">
                  <c:v>0.38369141962764836</c:v>
                </c:pt>
                <c:pt idx="8">
                  <c:v>0.38442557445859521</c:v>
                </c:pt>
                <c:pt idx="9">
                  <c:v>0.38505712341428988</c:v>
                </c:pt>
                <c:pt idx="10">
                  <c:v>0.38561721475466343</c:v>
                </c:pt>
                <c:pt idx="11">
                  <c:v>0.38610842791525973</c:v>
                </c:pt>
                <c:pt idx="12">
                  <c:v>0.38652547804525222</c:v>
                </c:pt>
                <c:pt idx="13">
                  <c:v>0.3868652545084047</c:v>
                </c:pt>
                <c:pt idx="14">
                  <c:v>0.38713052696557215</c:v>
                </c:pt>
                <c:pt idx="15">
                  <c:v>0.38732907098555136</c:v>
                </c:pt>
                <c:pt idx="16">
                  <c:v>0.38747460541713519</c:v>
                </c:pt>
                <c:pt idx="17">
                  <c:v>0.38758834202176778</c:v>
                </c:pt>
                <c:pt idx="18">
                  <c:v>0.38769576066061834</c:v>
                </c:pt>
                <c:pt idx="19">
                  <c:v>0.38781978486966251</c:v>
                </c:pt>
              </c:numCache>
            </c:numRef>
          </c:val>
        </c:ser>
        <c:marker val="1"/>
        <c:axId val="75571968"/>
        <c:axId val="75573504"/>
      </c:lineChart>
      <c:catAx>
        <c:axId val="75571968"/>
        <c:scaling>
          <c:orientation val="minMax"/>
        </c:scaling>
        <c:axPos val="b"/>
        <c:numFmt formatCode="0" sourceLinked="1"/>
        <c:tickLblPos val="nextTo"/>
        <c:crossAx val="75573504"/>
        <c:crosses val="autoZero"/>
        <c:auto val="1"/>
        <c:lblAlgn val="ctr"/>
        <c:lblOffset val="100"/>
        <c:tickLblSkip val="3"/>
      </c:catAx>
      <c:valAx>
        <c:axId val="75573504"/>
        <c:scaling>
          <c:orientation val="minMax"/>
        </c:scaling>
        <c:axPos val="l"/>
        <c:majorGridlines/>
        <c:numFmt formatCode="0.000%" sourceLinked="1"/>
        <c:tickLblPos val="nextTo"/>
        <c:crossAx val="75571968"/>
        <c:crosses val="autoZero"/>
        <c:crossBetween val="between"/>
      </c:valAx>
    </c:plotArea>
    <c:plotVisOnly val="1"/>
  </c:chart>
  <c:spPr>
    <a:ln>
      <a:noFill/>
    </a:ln>
  </c:spPr>
  <c:printSettings>
    <c:headerFooter/>
    <c:pageMargins b="0.75000000000000344" l="0.70000000000000062" r="0.70000000000000062" t="0.750000000000003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26" Type="http://schemas.openxmlformats.org/officeDocument/2006/relationships/chart" Target="../charts/chart32.xml"/><Relationship Id="rId3" Type="http://schemas.openxmlformats.org/officeDocument/2006/relationships/chart" Target="../charts/chart9.xml"/><Relationship Id="rId21" Type="http://schemas.openxmlformats.org/officeDocument/2006/relationships/chart" Target="../charts/chart27.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5" Type="http://schemas.openxmlformats.org/officeDocument/2006/relationships/chart" Target="../charts/chart31.xml"/><Relationship Id="rId2" Type="http://schemas.openxmlformats.org/officeDocument/2006/relationships/chart" Target="../charts/chart8.xml"/><Relationship Id="rId16" Type="http://schemas.openxmlformats.org/officeDocument/2006/relationships/chart" Target="../charts/chart22.xml"/><Relationship Id="rId20" Type="http://schemas.openxmlformats.org/officeDocument/2006/relationships/chart" Target="../charts/chart26.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24" Type="http://schemas.openxmlformats.org/officeDocument/2006/relationships/chart" Target="../charts/chart30.xml"/><Relationship Id="rId5" Type="http://schemas.openxmlformats.org/officeDocument/2006/relationships/chart" Target="../charts/chart11.xml"/><Relationship Id="rId15" Type="http://schemas.openxmlformats.org/officeDocument/2006/relationships/chart" Target="../charts/chart21.xml"/><Relationship Id="rId23" Type="http://schemas.openxmlformats.org/officeDocument/2006/relationships/chart" Target="../charts/chart29.xml"/><Relationship Id="rId28" Type="http://schemas.openxmlformats.org/officeDocument/2006/relationships/chart" Target="../charts/chart34.xml"/><Relationship Id="rId10" Type="http://schemas.openxmlformats.org/officeDocument/2006/relationships/chart" Target="../charts/chart16.xml"/><Relationship Id="rId19" Type="http://schemas.openxmlformats.org/officeDocument/2006/relationships/chart" Target="../charts/chart25.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 Id="rId22" Type="http://schemas.openxmlformats.org/officeDocument/2006/relationships/chart" Target="../charts/chart28.xml"/><Relationship Id="rId27" Type="http://schemas.openxmlformats.org/officeDocument/2006/relationships/chart" Target="../charts/chart33.xml"/></Relationships>
</file>

<file path=xl/drawings/_rels/drawing8.xml.rels><?xml version="1.0" encoding="UTF-8" standalone="yes"?>
<Relationships xmlns="http://schemas.openxmlformats.org/package/2006/relationships"><Relationship Id="rId8" Type="http://schemas.openxmlformats.org/officeDocument/2006/relationships/chart" Target="../charts/chart42.xml"/><Relationship Id="rId13" Type="http://schemas.openxmlformats.org/officeDocument/2006/relationships/chart" Target="../charts/chart47.xml"/><Relationship Id="rId3" Type="http://schemas.openxmlformats.org/officeDocument/2006/relationships/chart" Target="../charts/chart37.xml"/><Relationship Id="rId7" Type="http://schemas.openxmlformats.org/officeDocument/2006/relationships/chart" Target="../charts/chart41.xml"/><Relationship Id="rId12" Type="http://schemas.openxmlformats.org/officeDocument/2006/relationships/chart" Target="../charts/chart46.xml"/><Relationship Id="rId2" Type="http://schemas.openxmlformats.org/officeDocument/2006/relationships/chart" Target="../charts/chart36.xml"/><Relationship Id="rId1" Type="http://schemas.openxmlformats.org/officeDocument/2006/relationships/chart" Target="../charts/chart35.xml"/><Relationship Id="rId6" Type="http://schemas.openxmlformats.org/officeDocument/2006/relationships/chart" Target="../charts/chart40.xml"/><Relationship Id="rId11" Type="http://schemas.openxmlformats.org/officeDocument/2006/relationships/chart" Target="../charts/chart45.xml"/><Relationship Id="rId5" Type="http://schemas.openxmlformats.org/officeDocument/2006/relationships/chart" Target="../charts/chart39.xml"/><Relationship Id="rId10" Type="http://schemas.openxmlformats.org/officeDocument/2006/relationships/chart" Target="../charts/chart44.xml"/><Relationship Id="rId4" Type="http://schemas.openxmlformats.org/officeDocument/2006/relationships/chart" Target="../charts/chart38.xml"/><Relationship Id="rId9" Type="http://schemas.openxmlformats.org/officeDocument/2006/relationships/chart" Target="../charts/chart43.xml"/><Relationship Id="rId14"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editAs="oneCell">
    <xdr:from>
      <xdr:col>3</xdr:col>
      <xdr:colOff>76199</xdr:colOff>
      <xdr:row>2</xdr:row>
      <xdr:rowOff>9524</xdr:rowOff>
    </xdr:from>
    <xdr:to>
      <xdr:col>7</xdr:col>
      <xdr:colOff>428549</xdr:colOff>
      <xdr:row>4</xdr:row>
      <xdr:rowOff>304799</xdr:rowOff>
    </xdr:to>
    <xdr:pic>
      <xdr:nvPicPr>
        <xdr:cNvPr id="4" name="Picture 3" descr="logo_blue.PNG"/>
        <xdr:cNvPicPr>
          <a:picLocks noChangeAspect="1"/>
        </xdr:cNvPicPr>
      </xdr:nvPicPr>
      <xdr:blipFill>
        <a:blip xmlns:r="http://schemas.openxmlformats.org/officeDocument/2006/relationships" r:embed="rId1"/>
        <a:stretch>
          <a:fillRect/>
        </a:stretch>
      </xdr:blipFill>
      <xdr:spPr>
        <a:xfrm>
          <a:off x="1904999" y="333374"/>
          <a:ext cx="2790750" cy="619125"/>
        </a:xfrm>
        <a:prstGeom prst="rect">
          <a:avLst/>
        </a:prstGeom>
      </xdr:spPr>
    </xdr:pic>
    <xdr:clientData/>
  </xdr:twoCellAnchor>
  <xdr:twoCellAnchor editAs="oneCell">
    <xdr:from>
      <xdr:col>0</xdr:col>
      <xdr:colOff>523876</xdr:colOff>
      <xdr:row>1</xdr:row>
      <xdr:rowOff>123827</xdr:rowOff>
    </xdr:from>
    <xdr:to>
      <xdr:col>3</xdr:col>
      <xdr:colOff>0</xdr:colOff>
      <xdr:row>5</xdr:row>
      <xdr:rowOff>378684</xdr:rowOff>
    </xdr:to>
    <xdr:pic>
      <xdr:nvPicPr>
        <xdr:cNvPr id="5" name="Picture 4" descr="ilo-logo.jpg"/>
        <xdr:cNvPicPr>
          <a:picLocks noChangeAspect="1"/>
        </xdr:cNvPicPr>
      </xdr:nvPicPr>
      <xdr:blipFill>
        <a:blip xmlns:r="http://schemas.openxmlformats.org/officeDocument/2006/relationships" r:embed="rId2"/>
        <a:stretch>
          <a:fillRect/>
        </a:stretch>
      </xdr:blipFill>
      <xdr:spPr>
        <a:xfrm>
          <a:off x="523876" y="285752"/>
          <a:ext cx="1304924" cy="1178782"/>
        </a:xfrm>
        <a:prstGeom prst="rect">
          <a:avLst/>
        </a:prstGeom>
        <a:effectLst>
          <a:outerShdw sx="1000" sy="1000" algn="ctr" rotWithShape="0">
            <a:srgbClr val="000000"/>
          </a:outerShdw>
        </a:effectLst>
      </xdr:spPr>
    </xdr:pic>
    <xdr:clientData/>
  </xdr:twoCellAnchor>
  <xdr:oneCellAnchor>
    <xdr:from>
      <xdr:col>6</xdr:col>
      <xdr:colOff>590550</xdr:colOff>
      <xdr:row>6</xdr:row>
      <xdr:rowOff>0</xdr:rowOff>
    </xdr:from>
    <xdr:ext cx="184731" cy="264560"/>
    <xdr:sp macro="" textlink="">
      <xdr:nvSpPr>
        <xdr:cNvPr id="6" name="TextBox 5"/>
        <xdr:cNvSpPr txBox="1"/>
      </xdr:nvSpPr>
      <xdr:spPr>
        <a:xfrm>
          <a:off x="937260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xdr:from>
      <xdr:col>6</xdr:col>
      <xdr:colOff>9525</xdr:colOff>
      <xdr:row>10</xdr:row>
      <xdr:rowOff>28575</xdr:rowOff>
    </xdr:from>
    <xdr:to>
      <xdr:col>12</xdr:col>
      <xdr:colOff>161925</xdr:colOff>
      <xdr:row>12</xdr:row>
      <xdr:rowOff>152400</xdr:rowOff>
    </xdr:to>
    <xdr:sp macro="" textlink="">
      <xdr:nvSpPr>
        <xdr:cNvPr id="7" name="Text Box 6"/>
        <xdr:cNvSpPr txBox="1">
          <a:spLocks noChangeArrowheads="1"/>
        </xdr:cNvSpPr>
      </xdr:nvSpPr>
      <xdr:spPr bwMode="auto">
        <a:xfrm>
          <a:off x="3667125" y="2143125"/>
          <a:ext cx="3810000" cy="847725"/>
        </a:xfrm>
        <a:prstGeom prst="rect">
          <a:avLst/>
        </a:prstGeom>
        <a:solidFill>
          <a:sysClr val="window" lastClr="FFFFFF"/>
        </a:solidFill>
        <a:ln w="9525">
          <a:solidFill>
            <a:schemeClr val="accent1">
              <a:lumMod val="20000"/>
              <a:lumOff val="80000"/>
            </a:schemeClr>
          </a:solidFill>
          <a:miter lim="800000"/>
          <a:headEnd/>
          <a:tailEnd/>
        </a:ln>
        <a:effectLst/>
        <a:scene3d>
          <a:camera prst="legacyPerspectiveTopRight"/>
          <a:lightRig rig="legacyFlat3" dir="b"/>
        </a:scene3d>
        <a:sp3d extrusionH="887400" prstMaterial="legacyMatte">
          <a:bevelT w="13500" h="13500" prst="angle"/>
          <a:bevelB w="13500" h="13500" prst="angle"/>
        </a:sp3d>
      </xdr:spPr>
      <xdr:txBody>
        <a:bodyPr vertOverflow="clip" wrap="square" lIns="36576" tIns="32004" rIns="36576" bIns="32004" anchor="ctr" upright="1"/>
        <a:lstStyle/>
        <a:p>
          <a:pPr algn="ctr" rtl="0">
            <a:defRPr sz="1000"/>
          </a:pPr>
          <a:r>
            <a:rPr lang="en-US" sz="1400" b="1" i="0" strike="noStrike">
              <a:solidFill>
                <a:srgbClr val="000000"/>
              </a:solidFill>
              <a:latin typeface="Poor Richard"/>
            </a:rPr>
            <a:t>DATA</a:t>
          </a:r>
          <a:r>
            <a:rPr lang="en-US" sz="1400" b="1" i="0" strike="noStrike" baseline="0">
              <a:solidFill>
                <a:srgbClr val="000000"/>
              </a:solidFill>
              <a:latin typeface="Poor Richard"/>
            </a:rPr>
            <a:t> ENTRY</a:t>
          </a:r>
          <a:endParaRPr lang="en-US" sz="1400" b="1" i="0" strike="noStrike">
            <a:solidFill>
              <a:srgbClr val="000000"/>
            </a:solidFill>
            <a:latin typeface="Poor Richard"/>
          </a:endParaRPr>
        </a:p>
      </xdr:txBody>
    </xdr:sp>
    <xdr:clientData/>
  </xdr:twoCellAnchor>
  <xdr:twoCellAnchor>
    <xdr:from>
      <xdr:col>5</xdr:col>
      <xdr:colOff>428625</xdr:colOff>
      <xdr:row>21</xdr:row>
      <xdr:rowOff>133350</xdr:rowOff>
    </xdr:from>
    <xdr:to>
      <xdr:col>12</xdr:col>
      <xdr:colOff>28575</xdr:colOff>
      <xdr:row>27</xdr:row>
      <xdr:rowOff>28575</xdr:rowOff>
    </xdr:to>
    <xdr:sp macro="" textlink="">
      <xdr:nvSpPr>
        <xdr:cNvPr id="8" name="Text Box 6"/>
        <xdr:cNvSpPr txBox="1">
          <a:spLocks noChangeArrowheads="1"/>
        </xdr:cNvSpPr>
      </xdr:nvSpPr>
      <xdr:spPr bwMode="auto">
        <a:xfrm>
          <a:off x="3476625" y="4429125"/>
          <a:ext cx="3867150" cy="866775"/>
        </a:xfrm>
        <a:prstGeom prst="rect">
          <a:avLst/>
        </a:prstGeom>
        <a:solidFill>
          <a:sysClr val="window" lastClr="FFFFFF"/>
        </a:solidFill>
        <a:ln w="9525">
          <a:miter lim="800000"/>
          <a:headEnd/>
          <a:tailEnd/>
        </a:ln>
        <a:effectLst/>
        <a:scene3d>
          <a:camera prst="legacyPerspectiveTopRight"/>
          <a:lightRig rig="legacyFlat3" dir="b"/>
        </a:scene3d>
        <a:sp3d extrusionH="887400" prstMaterial="legacyMatte">
          <a:bevelT w="13500" h="13500" prst="angle"/>
          <a:bevelB w="13500" h="13500" prst="angle"/>
        </a:sp3d>
      </xdr:spPr>
      <xdr:txBody>
        <a:bodyPr vertOverflow="clip" wrap="square" lIns="36576" tIns="32004" rIns="36576" bIns="32004" anchor="ctr" upright="1"/>
        <a:lstStyle/>
        <a:p>
          <a:pPr algn="ctr" rtl="0">
            <a:defRPr sz="1000"/>
          </a:pPr>
          <a:r>
            <a:rPr lang="en-US" sz="1400" b="1" i="0" strike="noStrike">
              <a:solidFill>
                <a:srgbClr val="000000"/>
              </a:solidFill>
              <a:latin typeface="Poor Richard"/>
            </a:rPr>
            <a:t>RESULTS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1071562</xdr:colOff>
      <xdr:row>36</xdr:row>
      <xdr:rowOff>34017</xdr:rowOff>
    </xdr:to>
    <xdr:sp macro="" textlink="">
      <xdr:nvSpPr>
        <xdr:cNvPr id="2" name="TextBox 1"/>
        <xdr:cNvSpPr txBox="1"/>
      </xdr:nvSpPr>
      <xdr:spPr>
        <a:xfrm>
          <a:off x="0" y="289152"/>
          <a:ext cx="1071562" cy="5238749"/>
        </a:xfrm>
        <a:prstGeom prst="rect">
          <a:avLst/>
        </a:prstGeom>
        <a:solidFill>
          <a:schemeClr val="bg2"/>
        </a:solidFill>
        <a:ln w="9525" cmpd="sng">
          <a:solidFill>
            <a:schemeClr val="tx1"/>
          </a:solidFill>
        </a:ln>
        <a:effectLst>
          <a:outerShdw blurRad="50800" dist="38100" algn="ctr" rotWithShape="0">
            <a:srgbClr val="000000">
              <a:alpha val="40000"/>
            </a:srgb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Population Data must be entered ONLY in this page.  It will be automatically transferred to other sheets.</a:t>
          </a:r>
        </a:p>
        <a:p>
          <a:endParaRPr lang="en-US" sz="1100"/>
        </a:p>
        <a:p>
          <a:r>
            <a:rPr lang="en-US" sz="1100"/>
            <a:t>Data Source is the accompanying</a:t>
          </a:r>
          <a:r>
            <a:rPr lang="en-US" sz="1100" baseline="0"/>
            <a:t> file: UNPOP. First Select the country in that file, and then copy and paste into the corresponding area in this sheet for male. You then repeat the same process  for female data, which must be entered in the second half of this sheet.</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1</xdr:row>
      <xdr:rowOff>133350</xdr:rowOff>
    </xdr:from>
    <xdr:to>
      <xdr:col>7</xdr:col>
      <xdr:colOff>304800</xdr:colOff>
      <xdr:row>6</xdr:row>
      <xdr:rowOff>0</xdr:rowOff>
    </xdr:to>
    <xdr:sp macro="" textlink="">
      <xdr:nvSpPr>
        <xdr:cNvPr id="2" name="Text Box 6"/>
        <xdr:cNvSpPr txBox="1">
          <a:spLocks noChangeArrowheads="1"/>
        </xdr:cNvSpPr>
      </xdr:nvSpPr>
      <xdr:spPr bwMode="auto">
        <a:xfrm>
          <a:off x="1809750" y="133350"/>
          <a:ext cx="3867150" cy="819150"/>
        </a:xfrm>
        <a:prstGeom prst="rect">
          <a:avLst/>
        </a:prstGeom>
        <a:solidFill>
          <a:schemeClr val="accent4">
            <a:lumMod val="60000"/>
            <a:lumOff val="40000"/>
          </a:schemeClr>
        </a:solidFill>
        <a:ln w="9525">
          <a:miter lim="800000"/>
          <a:headEnd/>
          <a:tailEnd/>
        </a:ln>
        <a:effectLst/>
        <a:scene3d>
          <a:camera prst="legacyPerspectiveTopRight"/>
          <a:lightRig rig="legacyFlat3" dir="b"/>
        </a:scene3d>
        <a:sp3d extrusionH="887400" prstMaterial="legacyMatte">
          <a:bevelT w="13500" h="13500" prst="angle"/>
          <a:bevelB w="13500" h="13500" prst="angle"/>
          <a:extrusionClr>
            <a:srgbClr val="CC9CCC"/>
          </a:extrusionClr>
        </a:sp3d>
      </xdr:spPr>
      <xdr:txBody>
        <a:bodyPr vertOverflow="clip" wrap="square" lIns="36576" tIns="32004" rIns="36576" bIns="32004" anchor="ctr" upright="1"/>
        <a:lstStyle/>
        <a:p>
          <a:pPr algn="ctr" rtl="0">
            <a:defRPr sz="1000"/>
          </a:pPr>
          <a:r>
            <a:rPr lang="en-US" sz="1400" b="1" i="0" strike="noStrike">
              <a:solidFill>
                <a:srgbClr val="000000"/>
              </a:solidFill>
              <a:latin typeface="Poor Richard"/>
            </a:rPr>
            <a:t>LABOUR FORCE ASSUMPTIONS</a:t>
          </a:r>
        </a:p>
      </xdr:txBody>
    </xdr:sp>
    <xdr:clientData/>
  </xdr:twoCellAnchor>
  <xdr:twoCellAnchor>
    <xdr:from>
      <xdr:col>10</xdr:col>
      <xdr:colOff>47624</xdr:colOff>
      <xdr:row>21</xdr:row>
      <xdr:rowOff>19050</xdr:rowOff>
    </xdr:from>
    <xdr:to>
      <xdr:col>16</xdr:col>
      <xdr:colOff>314325</xdr:colOff>
      <xdr:row>42</xdr:row>
      <xdr:rowOff>66674</xdr:rowOff>
    </xdr:to>
    <xdr:sp macro="" textlink="">
      <xdr:nvSpPr>
        <xdr:cNvPr id="3" name="TextBox 2"/>
        <xdr:cNvSpPr txBox="1"/>
      </xdr:nvSpPr>
      <xdr:spPr>
        <a:xfrm>
          <a:off x="7334249" y="4133850"/>
          <a:ext cx="3924301" cy="4171949"/>
        </a:xfrm>
        <a:prstGeom prst="rect">
          <a:avLst/>
        </a:prstGeom>
        <a:solidFill>
          <a:schemeClr val="lt1"/>
        </a:solidFill>
        <a:ln w="9525" cmpd="sng">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latin typeface="+mn-lt"/>
              <a:ea typeface="+mn-ea"/>
              <a:cs typeface="+mn-cs"/>
            </a:rPr>
            <a:t>Do NOT change cells in dark grey. </a:t>
          </a:r>
        </a:p>
        <a:p>
          <a:r>
            <a:rPr lang="en-US" sz="1200">
              <a:latin typeface="Times New Roman" pitchFamily="18" charset="0"/>
              <a:cs typeface="Times New Roman" pitchFamily="18" charset="0"/>
            </a:rPr>
            <a:t>Populate cells in white only. </a:t>
          </a:r>
        </a:p>
        <a:p>
          <a:endParaRPr lang="en-US" sz="1200">
            <a:latin typeface="Times New Roman" pitchFamily="18" charset="0"/>
            <a:cs typeface="Times New Roman" pitchFamily="18" charset="0"/>
          </a:endParaRPr>
        </a:p>
        <a:p>
          <a:r>
            <a:rPr lang="en-US" sz="1200">
              <a:latin typeface="Times New Roman" pitchFamily="18" charset="0"/>
              <a:cs typeface="Times New Roman" pitchFamily="18" charset="0"/>
            </a:rPr>
            <a:t>Useful</a:t>
          </a:r>
          <a:r>
            <a:rPr lang="en-US" sz="1200" baseline="0">
              <a:latin typeface="Times New Roman" pitchFamily="18" charset="0"/>
              <a:cs typeface="Times New Roman" pitchFamily="18" charset="0"/>
            </a:rPr>
            <a:t> Data Source: http://laborsta.ilo.org/data_topic_E.html</a:t>
          </a:r>
          <a:endParaRPr lang="en-US" sz="1200">
            <a:latin typeface="Times New Roman" pitchFamily="18" charset="0"/>
            <a:cs typeface="Times New Roman" pitchFamily="18" charset="0"/>
          </a:endParaRPr>
        </a:p>
        <a:p>
          <a:endParaRPr lang="en-US" sz="1200">
            <a:latin typeface="Times New Roman" pitchFamily="18" charset="0"/>
            <a:cs typeface="Times New Roman" pitchFamily="18" charset="0"/>
          </a:endParaRPr>
        </a:p>
        <a:p>
          <a:r>
            <a:rPr lang="en-US" sz="1200">
              <a:latin typeface="Times New Roman" pitchFamily="18" charset="0"/>
              <a:cs typeface="Times New Roman" pitchFamily="18" charset="0"/>
            </a:rPr>
            <a:t>For participation rates:</a:t>
          </a:r>
          <a:r>
            <a:rPr lang="en-US" sz="1200" baseline="0">
              <a:latin typeface="Times New Roman" pitchFamily="18" charset="0"/>
              <a:cs typeface="Times New Roman" pitchFamily="18" charset="0"/>
            </a:rPr>
            <a:t> </a:t>
          </a:r>
          <a:endParaRPr lang="en-US" sz="1200">
            <a:latin typeface="Times New Roman" pitchFamily="18" charset="0"/>
            <a:cs typeface="Times New Roman" pitchFamily="18" charset="0"/>
          </a:endParaRPr>
        </a:p>
        <a:p>
          <a:r>
            <a:rPr lang="en-US" sz="1200">
              <a:latin typeface="Times New Roman" pitchFamily="18" charset="0"/>
              <a:cs typeface="Times New Roman" pitchFamily="18" charset="0"/>
            </a:rPr>
            <a:t>-  enter</a:t>
          </a:r>
          <a:r>
            <a:rPr lang="en-US" sz="1200" baseline="0">
              <a:latin typeface="Times New Roman" pitchFamily="18" charset="0"/>
              <a:cs typeface="Times New Roman" pitchFamily="18" charset="0"/>
            </a:rPr>
            <a:t> rates for the most recent year available. </a:t>
          </a:r>
        </a:p>
        <a:p>
          <a:r>
            <a:rPr lang="en-US" sz="1200" baseline="0">
              <a:latin typeface="Times New Roman" pitchFamily="18" charset="0"/>
              <a:cs typeface="Times New Roman" pitchFamily="18" charset="0"/>
            </a:rPr>
            <a:t>-  If there are reasons to believe that participation rates will differ over the 20 years projection period, enter  what values are thought to be reasonable. Otherwise, use the same values in the most recent year .</a:t>
          </a:r>
        </a:p>
        <a:p>
          <a:endParaRPr lang="en-US" sz="1200" baseline="0">
            <a:latin typeface="Times New Roman" pitchFamily="18" charset="0"/>
            <a:cs typeface="Times New Roman" pitchFamily="18" charset="0"/>
          </a:endParaRPr>
        </a:p>
        <a:p>
          <a:r>
            <a:rPr lang="en-US" sz="1200" baseline="0">
              <a:latin typeface="Times New Roman" pitchFamily="18" charset="0"/>
              <a:cs typeface="Times New Roman" pitchFamily="18" charset="0"/>
            </a:rPr>
            <a:t>For Unemployment rates: </a:t>
          </a:r>
        </a:p>
        <a:p>
          <a:r>
            <a:rPr lang="en-US" sz="1200" baseline="0">
              <a:latin typeface="Times New Roman" pitchFamily="18" charset="0"/>
              <a:cs typeface="Times New Roman" pitchFamily="18" charset="0"/>
            </a:rPr>
            <a:t>-  </a:t>
          </a:r>
          <a:r>
            <a:rPr lang="en-US" sz="1200">
              <a:solidFill>
                <a:schemeClr val="dk1"/>
              </a:solidFill>
              <a:latin typeface="Times New Roman" pitchFamily="18" charset="0"/>
              <a:ea typeface="+mn-ea"/>
              <a:cs typeface="Times New Roman" pitchFamily="18" charset="0"/>
            </a:rPr>
            <a:t>enter</a:t>
          </a:r>
          <a:r>
            <a:rPr lang="en-US" sz="1200" baseline="0">
              <a:solidFill>
                <a:schemeClr val="dk1"/>
              </a:solidFill>
              <a:latin typeface="Times New Roman" pitchFamily="18" charset="0"/>
              <a:ea typeface="+mn-ea"/>
              <a:cs typeface="Times New Roman" pitchFamily="18" charset="0"/>
            </a:rPr>
            <a:t> rates for the most recent year available.</a:t>
          </a:r>
        </a:p>
        <a:p>
          <a:r>
            <a:rPr lang="en-US" sz="1200" baseline="0">
              <a:solidFill>
                <a:schemeClr val="dk1"/>
              </a:solidFill>
              <a:latin typeface="Times New Roman" pitchFamily="18" charset="0"/>
              <a:ea typeface="+mn-ea"/>
              <a:cs typeface="Times New Roman" pitchFamily="18" charset="0"/>
            </a:rPr>
            <a:t>-  If there are reasons to believe hat the currant unemployment rates are due to cyclical movements and are anticipated to change over the next 5 years, enter different values in 5 years,  otherwise, use the same rates as in the most recent year.</a:t>
          </a:r>
        </a:p>
        <a:p>
          <a:r>
            <a:rPr lang="en-US" sz="1200">
              <a:latin typeface="Times New Roman" pitchFamily="18" charset="0"/>
              <a:cs typeface="Times New Roman" pitchFamily="18" charset="0"/>
            </a:rPr>
            <a:t>-  If there are reasons to believe that the unemployment rates are going to change structurally over the projection period, enter new values, otherwise, use the same rates used previously.</a:t>
          </a:r>
        </a:p>
      </xdr:txBody>
    </xdr:sp>
    <xdr:clientData/>
  </xdr:twoCellAnchor>
  <xdr:twoCellAnchor>
    <xdr:from>
      <xdr:col>7</xdr:col>
      <xdr:colOff>438149</xdr:colOff>
      <xdr:row>0</xdr:row>
      <xdr:rowOff>47624</xdr:rowOff>
    </xdr:from>
    <xdr:to>
      <xdr:col>12</xdr:col>
      <xdr:colOff>304800</xdr:colOff>
      <xdr:row>11</xdr:row>
      <xdr:rowOff>47625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438153</xdr:colOff>
      <xdr:row>10</xdr:row>
      <xdr:rowOff>9525</xdr:rowOff>
    </xdr:from>
    <xdr:to>
      <xdr:col>12</xdr:col>
      <xdr:colOff>314325</xdr:colOff>
      <xdr:row>20</xdr:row>
      <xdr:rowOff>152400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142875</xdr:colOff>
      <xdr:row>0</xdr:row>
      <xdr:rowOff>47626</xdr:rowOff>
    </xdr:from>
    <xdr:to>
      <xdr:col>17</xdr:col>
      <xdr:colOff>152400</xdr:colOff>
      <xdr:row>9</xdr:row>
      <xdr:rowOff>180976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152401</xdr:colOff>
      <xdr:row>9</xdr:row>
      <xdr:rowOff>171449</xdr:rowOff>
    </xdr:from>
    <xdr:to>
      <xdr:col>17</xdr:col>
      <xdr:colOff>152401</xdr:colOff>
      <xdr:row>20</xdr:row>
      <xdr:rowOff>104774</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85725</xdr:colOff>
      <xdr:row>23</xdr:row>
      <xdr:rowOff>85725</xdr:rowOff>
    </xdr:from>
    <xdr:to>
      <xdr:col>3</xdr:col>
      <xdr:colOff>323849</xdr:colOff>
      <xdr:row>25</xdr:row>
      <xdr:rowOff>76199</xdr:rowOff>
    </xdr:to>
    <xdr:sp macro="" textlink="">
      <xdr:nvSpPr>
        <xdr:cNvPr id="11" name="TextBox 10"/>
        <xdr:cNvSpPr txBox="1"/>
      </xdr:nvSpPr>
      <xdr:spPr>
        <a:xfrm>
          <a:off x="238125" y="4695825"/>
          <a:ext cx="2181224" cy="371474"/>
        </a:xfrm>
        <a:prstGeom prst="rect">
          <a:avLst/>
        </a:prstGeom>
        <a:solidFill>
          <a:schemeClr val="lt1"/>
        </a:solidFill>
        <a:ln w="9525" cmpd="sng">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baseline="0">
              <a:solidFill>
                <a:schemeClr val="dk1"/>
              </a:solidFill>
              <a:latin typeface="+mn-lt"/>
              <a:ea typeface="+mn-ea"/>
              <a:cs typeface="+mn-cs"/>
            </a:rPr>
            <a:t>Do NOT change cells in dark grey. </a:t>
          </a:r>
          <a:endParaRPr lang="en-US" sz="1200" b="1" baseline="0">
            <a:latin typeface="Times New Roman" pitchFamily="18" charset="0"/>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1123950</xdr:colOff>
      <xdr:row>2</xdr:row>
      <xdr:rowOff>38100</xdr:rowOff>
    </xdr:from>
    <xdr:to>
      <xdr:col>7</xdr:col>
      <xdr:colOff>781050</xdr:colOff>
      <xdr:row>6</xdr:row>
      <xdr:rowOff>95250</xdr:rowOff>
    </xdr:to>
    <xdr:sp macro="" textlink="">
      <xdr:nvSpPr>
        <xdr:cNvPr id="2" name="Text Box 6"/>
        <xdr:cNvSpPr txBox="1">
          <a:spLocks noChangeArrowheads="1"/>
        </xdr:cNvSpPr>
      </xdr:nvSpPr>
      <xdr:spPr bwMode="auto">
        <a:xfrm>
          <a:off x="1790700" y="419100"/>
          <a:ext cx="4467225" cy="819150"/>
        </a:xfrm>
        <a:prstGeom prst="rect">
          <a:avLst/>
        </a:prstGeom>
        <a:solidFill>
          <a:schemeClr val="accent4">
            <a:lumMod val="60000"/>
            <a:lumOff val="40000"/>
          </a:schemeClr>
        </a:solidFill>
        <a:ln w="9525">
          <a:miter lim="800000"/>
          <a:headEnd/>
          <a:tailEnd/>
        </a:ln>
        <a:effectLst/>
        <a:scene3d>
          <a:camera prst="legacyPerspectiveTopRight"/>
          <a:lightRig rig="legacyFlat3" dir="b"/>
        </a:scene3d>
        <a:sp3d extrusionH="887400" prstMaterial="legacyMatte">
          <a:bevelT w="13500" h="13500" prst="angle"/>
          <a:bevelB w="13500" h="13500" prst="angle"/>
          <a:extrusionClr>
            <a:srgbClr val="CC9CCC"/>
          </a:extrusionClr>
        </a:sp3d>
      </xdr:spPr>
      <xdr:txBody>
        <a:bodyPr vertOverflow="clip" wrap="square" lIns="36576" tIns="32004" rIns="36576" bIns="32004" anchor="ctr" upright="1"/>
        <a:lstStyle/>
        <a:p>
          <a:pPr algn="ctr" rtl="0">
            <a:defRPr sz="1000"/>
          </a:pPr>
          <a:r>
            <a:rPr lang="en-US" sz="1400" b="1" i="0" strike="noStrike">
              <a:solidFill>
                <a:srgbClr val="000000"/>
              </a:solidFill>
              <a:latin typeface="Poor Richard"/>
            </a:rPr>
            <a:t>ECONOMIC ASSUMPTIONS</a:t>
          </a:r>
        </a:p>
      </xdr:txBody>
    </xdr:sp>
    <xdr:clientData/>
  </xdr:twoCellAnchor>
  <xdr:twoCellAnchor>
    <xdr:from>
      <xdr:col>12</xdr:col>
      <xdr:colOff>504825</xdr:colOff>
      <xdr:row>0</xdr:row>
      <xdr:rowOff>38101</xdr:rowOff>
    </xdr:from>
    <xdr:to>
      <xdr:col>20</xdr:col>
      <xdr:colOff>419100</xdr:colOff>
      <xdr:row>12</xdr:row>
      <xdr:rowOff>9526</xdr:rowOff>
    </xdr:to>
    <xdr:sp macro="" textlink="">
      <xdr:nvSpPr>
        <xdr:cNvPr id="3" name="TextBox 2"/>
        <xdr:cNvSpPr txBox="1"/>
      </xdr:nvSpPr>
      <xdr:spPr>
        <a:xfrm>
          <a:off x="9839325" y="38101"/>
          <a:ext cx="5067300" cy="2800350"/>
        </a:xfrm>
        <a:prstGeom prst="rect">
          <a:avLst/>
        </a:prstGeom>
        <a:solidFill>
          <a:schemeClr val="lt1"/>
        </a:solidFill>
        <a:ln w="9525" cmpd="sng">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baseline="0">
              <a:solidFill>
                <a:schemeClr val="dk1"/>
              </a:solidFill>
              <a:latin typeface="+mn-lt"/>
              <a:ea typeface="+mn-ea"/>
              <a:cs typeface="+mn-cs"/>
            </a:rPr>
            <a:t>Do NOT change cells in dark grey. Populate</a:t>
          </a:r>
          <a:r>
            <a:rPr lang="en-US" sz="1200">
              <a:latin typeface="Times New Roman" pitchFamily="18" charset="0"/>
              <a:cs typeface="Times New Roman" pitchFamily="18" charset="0"/>
            </a:rPr>
            <a:t> the cells in light grey or white only</a:t>
          </a:r>
          <a:r>
            <a:rPr lang="en-US" sz="1200" b="1">
              <a:latin typeface="Times New Roman" pitchFamily="18" charset="0"/>
              <a:cs typeface="Times New Roman" pitchFamily="18" charset="0"/>
            </a:rPr>
            <a:t>. </a:t>
          </a:r>
          <a:r>
            <a:rPr lang="en-US" sz="1200" b="1" baseline="0">
              <a:latin typeface="Times New Roman" pitchFamily="18" charset="0"/>
              <a:cs typeface="Times New Roman" pitchFamily="18" charset="0"/>
            </a:rPr>
            <a:t> </a:t>
          </a:r>
        </a:p>
        <a:p>
          <a:r>
            <a:rPr lang="en-US" sz="1200" baseline="0">
              <a:latin typeface="Times New Roman" pitchFamily="18" charset="0"/>
              <a:cs typeface="Times New Roman" pitchFamily="18" charset="0"/>
            </a:rPr>
            <a:t>-   Cells in white are projection assumptions</a:t>
          </a:r>
        </a:p>
        <a:p>
          <a:pPr lvl="0"/>
          <a:r>
            <a:rPr lang="en-US" sz="1200" baseline="0">
              <a:latin typeface="Times New Roman" pitchFamily="18" charset="0"/>
              <a:cs typeface="Times New Roman" pitchFamily="18" charset="0"/>
            </a:rPr>
            <a:t>-   Cells in light grey are historical data.</a:t>
          </a:r>
        </a:p>
        <a:p>
          <a:pPr lvl="0"/>
          <a:r>
            <a:rPr lang="en-US" sz="1200" baseline="0">
              <a:latin typeface="Times New Roman" pitchFamily="18" charset="0"/>
              <a:cs typeface="Times New Roman" pitchFamily="18" charset="0"/>
            </a:rPr>
            <a:t>-   Cells in dark grey are calculated. do not change them</a:t>
          </a:r>
          <a:endParaRPr lang="en-US" sz="1200">
            <a:latin typeface="Times New Roman" pitchFamily="18" charset="0"/>
            <a:cs typeface="Times New Roman" pitchFamily="18" charset="0"/>
          </a:endParaRPr>
        </a:p>
        <a:p>
          <a:endParaRPr lang="en-US" sz="1200">
            <a:latin typeface="Times New Roman" pitchFamily="18" charset="0"/>
            <a:cs typeface="Times New Roman" pitchFamily="18" charset="0"/>
          </a:endParaRPr>
        </a:p>
        <a:p>
          <a:r>
            <a:rPr lang="en-US" sz="1200" baseline="0">
              <a:solidFill>
                <a:schemeClr val="dk1"/>
              </a:solidFill>
              <a:latin typeface="Times New Roman" pitchFamily="18" charset="0"/>
              <a:ea typeface="+mn-ea"/>
              <a:cs typeface="Times New Roman" pitchFamily="18" charset="0"/>
            </a:rPr>
            <a:t>Useful Data Source: http://databank.worldbank.org/ddp/home.do?Step=2&amp;id=4&amp;DisplayAggregation=N&amp;SdmxSupported=Y&amp;CNO=2</a:t>
          </a:r>
        </a:p>
        <a:p>
          <a:endParaRPr lang="en-US" sz="1200">
            <a:latin typeface="Times New Roman" pitchFamily="18" charset="0"/>
            <a:cs typeface="Times New Roman" pitchFamily="18" charset="0"/>
          </a:endParaRPr>
        </a:p>
        <a:p>
          <a:r>
            <a:rPr lang="en-US" sz="1200">
              <a:latin typeface="Times New Roman" pitchFamily="18" charset="0"/>
              <a:cs typeface="Times New Roman" pitchFamily="18" charset="0"/>
            </a:rPr>
            <a:t>For government budget:</a:t>
          </a:r>
        </a:p>
        <a:p>
          <a:r>
            <a:rPr lang="en-US" sz="1200">
              <a:latin typeface="Times New Roman" pitchFamily="18" charset="0"/>
              <a:cs typeface="Times New Roman" pitchFamily="18" charset="0"/>
            </a:rPr>
            <a:t>-</a:t>
          </a:r>
          <a:r>
            <a:rPr lang="en-US" sz="1200" baseline="0">
              <a:latin typeface="Times New Roman" pitchFamily="18" charset="0"/>
              <a:cs typeface="Times New Roman" pitchFamily="18" charset="0"/>
            </a:rPr>
            <a:t>  </a:t>
          </a:r>
          <a:r>
            <a:rPr lang="en-US" sz="1200">
              <a:latin typeface="Times New Roman" pitchFamily="18" charset="0"/>
              <a:cs typeface="Times New Roman" pitchFamily="18" charset="0"/>
            </a:rPr>
            <a:t> the year in white is a dropdown list, select the year </a:t>
          </a:r>
          <a:r>
            <a:rPr lang="en-US" sz="1200" baseline="0">
              <a:latin typeface="Times New Roman" pitchFamily="18" charset="0"/>
              <a:cs typeface="Times New Roman" pitchFamily="18" charset="0"/>
            </a:rPr>
            <a:t> of your data from the dropdown list. </a:t>
          </a:r>
        </a:p>
        <a:p>
          <a:r>
            <a:rPr lang="en-US" sz="1200" baseline="0">
              <a:latin typeface="Times New Roman" pitchFamily="18" charset="0"/>
              <a:cs typeface="Times New Roman" pitchFamily="18" charset="0"/>
            </a:rPr>
            <a:t>-   Select the tax, non-tax, grants, expenditure as a percentage of GDP for the end of the projection. You may base your figures on those of 2010 that are provided in dark grey.</a:t>
          </a:r>
        </a:p>
      </xdr:txBody>
    </xdr:sp>
    <xdr:clientData/>
  </xdr:twoCellAnchor>
  <xdr:twoCellAnchor>
    <xdr:from>
      <xdr:col>2</xdr:col>
      <xdr:colOff>152401</xdr:colOff>
      <xdr:row>28</xdr:row>
      <xdr:rowOff>95251</xdr:rowOff>
    </xdr:from>
    <xdr:to>
      <xdr:col>5</xdr:col>
      <xdr:colOff>171450</xdr:colOff>
      <xdr:row>31</xdr:row>
      <xdr:rowOff>171451</xdr:rowOff>
    </xdr:to>
    <xdr:sp macro="" textlink="">
      <xdr:nvSpPr>
        <xdr:cNvPr id="4" name="Text Box 6"/>
        <xdr:cNvSpPr txBox="1">
          <a:spLocks noChangeArrowheads="1"/>
        </xdr:cNvSpPr>
      </xdr:nvSpPr>
      <xdr:spPr bwMode="auto">
        <a:xfrm>
          <a:off x="819151" y="7677151"/>
          <a:ext cx="3257549" cy="647700"/>
        </a:xfrm>
        <a:prstGeom prst="rect">
          <a:avLst/>
        </a:prstGeom>
        <a:solidFill>
          <a:schemeClr val="accent4">
            <a:lumMod val="60000"/>
            <a:lumOff val="40000"/>
          </a:schemeClr>
        </a:solidFill>
        <a:ln w="9525">
          <a:miter lim="800000"/>
          <a:headEnd/>
          <a:tailEnd/>
        </a:ln>
        <a:effectLst/>
        <a:scene3d>
          <a:camera prst="legacyPerspectiveTopRight"/>
          <a:lightRig rig="legacyFlat3" dir="b"/>
        </a:scene3d>
        <a:sp3d extrusionH="887400" prstMaterial="legacyMatte">
          <a:bevelT w="13500" h="13500" prst="angle"/>
          <a:bevelB w="13500" h="13500" prst="angle"/>
          <a:extrusionClr>
            <a:srgbClr val="CC9CCC"/>
          </a:extrusionClr>
        </a:sp3d>
      </xdr:spPr>
      <xdr:txBody>
        <a:bodyPr vertOverflow="clip" wrap="square" lIns="36576" tIns="32004" rIns="36576" bIns="32004" anchor="ctr" upright="1"/>
        <a:lstStyle/>
        <a:p>
          <a:pPr algn="ctr" rtl="0">
            <a:defRPr sz="1000"/>
          </a:pPr>
          <a:r>
            <a:rPr lang="en-US" sz="1400" b="1" i="0" strike="noStrike">
              <a:solidFill>
                <a:srgbClr val="000000"/>
              </a:solidFill>
              <a:latin typeface="Poor Richard"/>
            </a:rPr>
            <a:t>PUPLIC FINANCE</a:t>
          </a:r>
        </a:p>
      </xdr:txBody>
    </xdr:sp>
    <xdr:clientData/>
  </xdr:twoCellAnchor>
  <xdr:twoCellAnchor>
    <xdr:from>
      <xdr:col>9</xdr:col>
      <xdr:colOff>76201</xdr:colOff>
      <xdr:row>2</xdr:row>
      <xdr:rowOff>104776</xdr:rowOff>
    </xdr:from>
    <xdr:to>
      <xdr:col>12</xdr:col>
      <xdr:colOff>514350</xdr:colOff>
      <xdr:row>11</xdr:row>
      <xdr:rowOff>9526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114299</xdr:colOff>
      <xdr:row>10</xdr:row>
      <xdr:rowOff>114300</xdr:rowOff>
    </xdr:from>
    <xdr:to>
      <xdr:col>12</xdr:col>
      <xdr:colOff>400049</xdr:colOff>
      <xdr:row>16</xdr:row>
      <xdr:rowOff>152400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457201</xdr:colOff>
      <xdr:row>14</xdr:row>
      <xdr:rowOff>209551</xdr:rowOff>
    </xdr:from>
    <xdr:to>
      <xdr:col>4</xdr:col>
      <xdr:colOff>76200</xdr:colOff>
      <xdr:row>16</xdr:row>
      <xdr:rowOff>76200</xdr:rowOff>
    </xdr:to>
    <xdr:sp macro="" textlink="">
      <xdr:nvSpPr>
        <xdr:cNvPr id="7" name="TextBox 6"/>
        <xdr:cNvSpPr txBox="1"/>
      </xdr:nvSpPr>
      <xdr:spPr>
        <a:xfrm>
          <a:off x="1123951" y="3667126"/>
          <a:ext cx="2181224" cy="371474"/>
        </a:xfrm>
        <a:prstGeom prst="rect">
          <a:avLst/>
        </a:prstGeom>
        <a:solidFill>
          <a:schemeClr val="lt1"/>
        </a:solidFill>
        <a:ln w="9525" cmpd="sng">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baseline="0">
              <a:solidFill>
                <a:schemeClr val="dk1"/>
              </a:solidFill>
              <a:latin typeface="+mn-lt"/>
              <a:ea typeface="+mn-ea"/>
              <a:cs typeface="+mn-cs"/>
            </a:rPr>
            <a:t>Do NOT change cells in dark grey. </a:t>
          </a:r>
          <a:endParaRPr lang="en-US" sz="1200" b="1" baseline="0">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228601</xdr:colOff>
      <xdr:row>0</xdr:row>
      <xdr:rowOff>180974</xdr:rowOff>
    </xdr:from>
    <xdr:to>
      <xdr:col>6</xdr:col>
      <xdr:colOff>638175</xdr:colOff>
      <xdr:row>4</xdr:row>
      <xdr:rowOff>152400</xdr:rowOff>
    </xdr:to>
    <xdr:sp macro="" textlink="">
      <xdr:nvSpPr>
        <xdr:cNvPr id="2" name="Text Box 6"/>
        <xdr:cNvSpPr txBox="1">
          <a:spLocks noChangeArrowheads="1"/>
        </xdr:cNvSpPr>
      </xdr:nvSpPr>
      <xdr:spPr bwMode="auto">
        <a:xfrm>
          <a:off x="1381126" y="180974"/>
          <a:ext cx="5114924" cy="733426"/>
        </a:xfrm>
        <a:prstGeom prst="rect">
          <a:avLst/>
        </a:prstGeom>
        <a:solidFill>
          <a:schemeClr val="accent4">
            <a:lumMod val="60000"/>
            <a:lumOff val="40000"/>
          </a:schemeClr>
        </a:solidFill>
        <a:ln w="9525">
          <a:miter lim="800000"/>
          <a:headEnd/>
          <a:tailEnd/>
        </a:ln>
        <a:effectLst/>
        <a:scene3d>
          <a:camera prst="legacyPerspectiveTopRight"/>
          <a:lightRig rig="legacyFlat3" dir="b"/>
        </a:scene3d>
        <a:sp3d extrusionH="887400" prstMaterial="legacyMatte">
          <a:bevelT w="13500" h="13500" prst="angle"/>
          <a:bevelB w="13500" h="13500" prst="angle"/>
          <a:extrusionClr>
            <a:srgbClr val="CC9CCC"/>
          </a:extrusionClr>
        </a:sp3d>
      </xdr:spPr>
      <xdr:txBody>
        <a:bodyPr vertOverflow="clip" wrap="square" lIns="36576" tIns="32004" rIns="36576" bIns="32004" anchor="ctr" upright="1"/>
        <a:lstStyle/>
        <a:p>
          <a:pPr algn="ctr" rtl="0">
            <a:defRPr sz="1000"/>
          </a:pPr>
          <a:r>
            <a:rPr lang="en-US" sz="1400" b="1" i="0" strike="noStrike">
              <a:solidFill>
                <a:srgbClr val="000000"/>
              </a:solidFill>
              <a:latin typeface="Poor Richard"/>
            </a:rPr>
            <a:t>BENEFIT ASSUMPTIONS</a:t>
          </a:r>
        </a:p>
      </xdr:txBody>
    </xdr:sp>
    <xdr:clientData/>
  </xdr:twoCellAnchor>
  <xdr:twoCellAnchor>
    <xdr:from>
      <xdr:col>7</xdr:col>
      <xdr:colOff>438150</xdr:colOff>
      <xdr:row>2</xdr:row>
      <xdr:rowOff>38100</xdr:rowOff>
    </xdr:from>
    <xdr:to>
      <xdr:col>13</xdr:col>
      <xdr:colOff>266700</xdr:colOff>
      <xdr:row>6</xdr:row>
      <xdr:rowOff>66676</xdr:rowOff>
    </xdr:to>
    <xdr:sp macro="" textlink="">
      <xdr:nvSpPr>
        <xdr:cNvPr id="3" name="TextBox 2"/>
        <xdr:cNvSpPr txBox="1"/>
      </xdr:nvSpPr>
      <xdr:spPr>
        <a:xfrm>
          <a:off x="7077075" y="419100"/>
          <a:ext cx="3486150" cy="790576"/>
        </a:xfrm>
        <a:prstGeom prst="rect">
          <a:avLst/>
        </a:prstGeom>
        <a:solidFill>
          <a:schemeClr val="lt1"/>
        </a:solidFill>
        <a:ln w="9525" cmpd="sng">
          <a:solidFill>
            <a:schemeClr val="tx1"/>
          </a:solidFill>
        </a:ln>
        <a:effectLst>
          <a:outerShdw blurRad="50800" dist="38100" algn="ctr" rotWithShape="0">
            <a:srgbClr val="000000">
              <a:alpha val="40000"/>
            </a:srgb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Do NOT change cells in dark grey</a:t>
          </a:r>
        </a:p>
        <a:p>
          <a:endParaRPr lang="en-US" sz="1100"/>
        </a:p>
        <a:p>
          <a:r>
            <a:rPr lang="en-US" sz="1100"/>
            <a:t>Only change cells in white</a:t>
          </a:r>
        </a:p>
        <a:p>
          <a:endParaRPr lang="en-US" sz="1100"/>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828675</xdr:colOff>
      <xdr:row>2</xdr:row>
      <xdr:rowOff>161926</xdr:rowOff>
    </xdr:from>
    <xdr:to>
      <xdr:col>9</xdr:col>
      <xdr:colOff>28575</xdr:colOff>
      <xdr:row>7</xdr:row>
      <xdr:rowOff>57150</xdr:rowOff>
    </xdr:to>
    <xdr:sp macro="" textlink="">
      <xdr:nvSpPr>
        <xdr:cNvPr id="2" name="Text Box 6"/>
        <xdr:cNvSpPr txBox="1">
          <a:spLocks noChangeArrowheads="1"/>
        </xdr:cNvSpPr>
      </xdr:nvSpPr>
      <xdr:spPr bwMode="auto">
        <a:xfrm>
          <a:off x="2657475" y="542926"/>
          <a:ext cx="3952875" cy="847724"/>
        </a:xfrm>
        <a:prstGeom prst="rect">
          <a:avLst/>
        </a:prstGeom>
        <a:solidFill>
          <a:schemeClr val="accent4">
            <a:lumMod val="60000"/>
            <a:lumOff val="40000"/>
          </a:schemeClr>
        </a:solidFill>
        <a:ln w="9525">
          <a:miter lim="800000"/>
          <a:headEnd/>
          <a:tailEnd/>
        </a:ln>
        <a:effectLst/>
        <a:scene3d>
          <a:camera prst="legacyPerspectiveTopRight"/>
          <a:lightRig rig="legacyFlat3" dir="b"/>
        </a:scene3d>
        <a:sp3d extrusionH="887400" prstMaterial="legacyMatte">
          <a:bevelT w="13500" h="13500" prst="angle"/>
          <a:bevelB w="13500" h="13500" prst="angle"/>
          <a:extrusionClr>
            <a:srgbClr val="CC9CCC"/>
          </a:extrusionClr>
        </a:sp3d>
      </xdr:spPr>
      <xdr:txBody>
        <a:bodyPr vertOverflow="clip" wrap="square" lIns="36576" tIns="32004" rIns="36576" bIns="32004" anchor="ctr" upright="1"/>
        <a:lstStyle/>
        <a:p>
          <a:pPr algn="ctr" rtl="0">
            <a:defRPr sz="1000"/>
          </a:pPr>
          <a:r>
            <a:rPr lang="en-US" sz="1400" b="1" i="0" strike="noStrike">
              <a:solidFill>
                <a:srgbClr val="000000"/>
              </a:solidFill>
              <a:latin typeface="Poor Richard"/>
            </a:rPr>
            <a:t>POVERTY</a:t>
          </a:r>
          <a:r>
            <a:rPr lang="en-US" sz="1400" b="1" i="0" strike="noStrike" baseline="0">
              <a:solidFill>
                <a:srgbClr val="000000"/>
              </a:solidFill>
              <a:latin typeface="Poor Richard"/>
            </a:rPr>
            <a:t> REDUCTION</a:t>
          </a:r>
          <a:endParaRPr lang="en-US" sz="1400" b="1" i="0" strike="noStrike">
            <a:solidFill>
              <a:srgbClr val="000000"/>
            </a:solidFill>
            <a:latin typeface="Poor Richard"/>
          </a:endParaRPr>
        </a:p>
      </xdr:txBody>
    </xdr:sp>
    <xdr:clientData/>
  </xdr:twoCellAnchor>
  <xdr:twoCellAnchor>
    <xdr:from>
      <xdr:col>8</xdr:col>
      <xdr:colOff>285750</xdr:colOff>
      <xdr:row>15</xdr:row>
      <xdr:rowOff>219075</xdr:rowOff>
    </xdr:from>
    <xdr:to>
      <xdr:col>11</xdr:col>
      <xdr:colOff>390524</xdr:colOff>
      <xdr:row>16</xdr:row>
      <xdr:rowOff>133349</xdr:rowOff>
    </xdr:to>
    <xdr:sp macro="" textlink="">
      <xdr:nvSpPr>
        <xdr:cNvPr id="3" name="TextBox 2"/>
        <xdr:cNvSpPr txBox="1"/>
      </xdr:nvSpPr>
      <xdr:spPr>
        <a:xfrm>
          <a:off x="6591300" y="3819525"/>
          <a:ext cx="2181224" cy="371474"/>
        </a:xfrm>
        <a:prstGeom prst="rect">
          <a:avLst/>
        </a:prstGeom>
        <a:solidFill>
          <a:schemeClr val="lt1"/>
        </a:solidFill>
        <a:ln w="9525" cmpd="sng">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baseline="0">
              <a:solidFill>
                <a:schemeClr val="dk1"/>
              </a:solidFill>
              <a:latin typeface="+mn-lt"/>
              <a:ea typeface="+mn-ea"/>
              <a:cs typeface="+mn-cs"/>
            </a:rPr>
            <a:t>Do NOT change cells in dark grey. </a:t>
          </a:r>
          <a:endParaRPr lang="en-US" sz="1200" b="1" baseline="0">
            <a:latin typeface="Times New Roman" pitchFamily="18" charset="0"/>
            <a:cs typeface="Times New Roman"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752474</xdr:colOff>
      <xdr:row>34</xdr:row>
      <xdr:rowOff>142874</xdr:rowOff>
    </xdr:from>
    <xdr:to>
      <xdr:col>26</xdr:col>
      <xdr:colOff>66675</xdr:colOff>
      <xdr:row>52</xdr:row>
      <xdr:rowOff>19049</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51</xdr:row>
      <xdr:rowOff>47625</xdr:rowOff>
    </xdr:from>
    <xdr:to>
      <xdr:col>26</xdr:col>
      <xdr:colOff>85726</xdr:colOff>
      <xdr:row>68</xdr:row>
      <xdr:rowOff>85725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67</xdr:row>
      <xdr:rowOff>133350</xdr:rowOff>
    </xdr:from>
    <xdr:to>
      <xdr:col>26</xdr:col>
      <xdr:colOff>85726</xdr:colOff>
      <xdr:row>85</xdr:row>
      <xdr:rowOff>9525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409575</xdr:colOff>
      <xdr:row>36</xdr:row>
      <xdr:rowOff>19050</xdr:rowOff>
    </xdr:from>
    <xdr:to>
      <xdr:col>40</xdr:col>
      <xdr:colOff>219075</xdr:colOff>
      <xdr:row>51</xdr:row>
      <xdr:rowOff>95251</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26</xdr:col>
      <xdr:colOff>57150</xdr:colOff>
      <xdr:row>54</xdr:row>
      <xdr:rowOff>38100</xdr:rowOff>
    </xdr:from>
    <xdr:to>
      <xdr:col>40</xdr:col>
      <xdr:colOff>342900</xdr:colOff>
      <xdr:row>69</xdr:row>
      <xdr:rowOff>114301</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39</xdr:col>
      <xdr:colOff>352425</xdr:colOff>
      <xdr:row>36</xdr:row>
      <xdr:rowOff>133350</xdr:rowOff>
    </xdr:from>
    <xdr:to>
      <xdr:col>54</xdr:col>
      <xdr:colOff>161925</xdr:colOff>
      <xdr:row>52</xdr:row>
      <xdr:rowOff>47626</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276225</xdr:colOff>
      <xdr:row>54</xdr:row>
      <xdr:rowOff>114300</xdr:rowOff>
    </xdr:from>
    <xdr:to>
      <xdr:col>54</xdr:col>
      <xdr:colOff>85725</xdr:colOff>
      <xdr:row>70</xdr:row>
      <xdr:rowOff>28576</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39</xdr:col>
      <xdr:colOff>209550</xdr:colOff>
      <xdr:row>72</xdr:row>
      <xdr:rowOff>0</xdr:rowOff>
    </xdr:from>
    <xdr:to>
      <xdr:col>54</xdr:col>
      <xdr:colOff>19050</xdr:colOff>
      <xdr:row>87</xdr:row>
      <xdr:rowOff>76201</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66674</xdr:colOff>
      <xdr:row>103</xdr:row>
      <xdr:rowOff>104776</xdr:rowOff>
    </xdr:from>
    <xdr:to>
      <xdr:col>14</xdr:col>
      <xdr:colOff>457200</xdr:colOff>
      <xdr:row>120</xdr:row>
      <xdr:rowOff>133351</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28574</xdr:colOff>
      <xdr:row>17</xdr:row>
      <xdr:rowOff>123826</xdr:rowOff>
    </xdr:from>
    <xdr:to>
      <xdr:col>14</xdr:col>
      <xdr:colOff>38100</xdr:colOff>
      <xdr:row>35</xdr:row>
      <xdr:rowOff>85726</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371474</xdr:colOff>
      <xdr:row>17</xdr:row>
      <xdr:rowOff>123823</xdr:rowOff>
    </xdr:from>
    <xdr:to>
      <xdr:col>24</xdr:col>
      <xdr:colOff>266700</xdr:colOff>
      <xdr:row>35</xdr:row>
      <xdr:rowOff>123824</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38101</xdr:colOff>
      <xdr:row>85</xdr:row>
      <xdr:rowOff>19050</xdr:rowOff>
    </xdr:from>
    <xdr:to>
      <xdr:col>14</xdr:col>
      <xdr:colOff>438150</xdr:colOff>
      <xdr:row>104</xdr:row>
      <xdr:rowOff>57150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133351</xdr:colOff>
      <xdr:row>84</xdr:row>
      <xdr:rowOff>133350</xdr:rowOff>
    </xdr:from>
    <xdr:to>
      <xdr:col>25</xdr:col>
      <xdr:colOff>190501</xdr:colOff>
      <xdr:row>104</xdr:row>
      <xdr:rowOff>9525</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28573</xdr:colOff>
      <xdr:row>2</xdr:row>
      <xdr:rowOff>171449</xdr:rowOff>
    </xdr:from>
    <xdr:to>
      <xdr:col>7</xdr:col>
      <xdr:colOff>190500</xdr:colOff>
      <xdr:row>17</xdr:row>
      <xdr:rowOff>104775</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381000</xdr:colOff>
      <xdr:row>2</xdr:row>
      <xdr:rowOff>180975</xdr:rowOff>
    </xdr:from>
    <xdr:to>
      <xdr:col>13</xdr:col>
      <xdr:colOff>66677</xdr:colOff>
      <xdr:row>17</xdr:row>
      <xdr:rowOff>114301</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333375</xdr:colOff>
      <xdr:row>2</xdr:row>
      <xdr:rowOff>209550</xdr:rowOff>
    </xdr:from>
    <xdr:to>
      <xdr:col>19</xdr:col>
      <xdr:colOff>19052</xdr:colOff>
      <xdr:row>17</xdr:row>
      <xdr:rowOff>142876</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18</xdr:col>
      <xdr:colOff>266700</xdr:colOff>
      <xdr:row>2</xdr:row>
      <xdr:rowOff>209550</xdr:rowOff>
    </xdr:from>
    <xdr:to>
      <xdr:col>24</xdr:col>
      <xdr:colOff>428627</xdr:colOff>
      <xdr:row>17</xdr:row>
      <xdr:rowOff>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24</xdr:col>
      <xdr:colOff>238125</xdr:colOff>
      <xdr:row>2</xdr:row>
      <xdr:rowOff>180975</xdr:rowOff>
    </xdr:from>
    <xdr:to>
      <xdr:col>30</xdr:col>
      <xdr:colOff>400052</xdr:colOff>
      <xdr:row>16</xdr:row>
      <xdr:rowOff>133350</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30</xdr:col>
      <xdr:colOff>209550</xdr:colOff>
      <xdr:row>2</xdr:row>
      <xdr:rowOff>200025</xdr:rowOff>
    </xdr:from>
    <xdr:to>
      <xdr:col>36</xdr:col>
      <xdr:colOff>371477</xdr:colOff>
      <xdr:row>16</xdr:row>
      <xdr:rowOff>152400</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36</xdr:col>
      <xdr:colOff>304800</xdr:colOff>
      <xdr:row>2</xdr:row>
      <xdr:rowOff>180975</xdr:rowOff>
    </xdr:from>
    <xdr:to>
      <xdr:col>42</xdr:col>
      <xdr:colOff>466727</xdr:colOff>
      <xdr:row>16</xdr:row>
      <xdr:rowOff>133350</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42</xdr:col>
      <xdr:colOff>266700</xdr:colOff>
      <xdr:row>2</xdr:row>
      <xdr:rowOff>209550</xdr:rowOff>
    </xdr:from>
    <xdr:to>
      <xdr:col>48</xdr:col>
      <xdr:colOff>428627</xdr:colOff>
      <xdr:row>17</xdr:row>
      <xdr:rowOff>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48</xdr:col>
      <xdr:colOff>285750</xdr:colOff>
      <xdr:row>2</xdr:row>
      <xdr:rowOff>190500</xdr:rowOff>
    </xdr:from>
    <xdr:to>
      <xdr:col>54</xdr:col>
      <xdr:colOff>447677</xdr:colOff>
      <xdr:row>16</xdr:row>
      <xdr:rowOff>142875</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54</xdr:col>
      <xdr:colOff>238125</xdr:colOff>
      <xdr:row>2</xdr:row>
      <xdr:rowOff>180975</xdr:rowOff>
    </xdr:from>
    <xdr:to>
      <xdr:col>60</xdr:col>
      <xdr:colOff>400052</xdr:colOff>
      <xdr:row>16</xdr:row>
      <xdr:rowOff>133350</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60</xdr:col>
      <xdr:colOff>247650</xdr:colOff>
      <xdr:row>2</xdr:row>
      <xdr:rowOff>171450</xdr:rowOff>
    </xdr:from>
    <xdr:to>
      <xdr:col>66</xdr:col>
      <xdr:colOff>409577</xdr:colOff>
      <xdr:row>16</xdr:row>
      <xdr:rowOff>123825</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66</xdr:col>
      <xdr:colOff>295275</xdr:colOff>
      <xdr:row>2</xdr:row>
      <xdr:rowOff>190500</xdr:rowOff>
    </xdr:from>
    <xdr:to>
      <xdr:col>72</xdr:col>
      <xdr:colOff>457202</xdr:colOff>
      <xdr:row>16</xdr:row>
      <xdr:rowOff>142875</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72</xdr:col>
      <xdr:colOff>228600</xdr:colOff>
      <xdr:row>2</xdr:row>
      <xdr:rowOff>200025</xdr:rowOff>
    </xdr:from>
    <xdr:to>
      <xdr:col>78</xdr:col>
      <xdr:colOff>390527</xdr:colOff>
      <xdr:row>16</xdr:row>
      <xdr:rowOff>152400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78</xdr:col>
      <xdr:colOff>219075</xdr:colOff>
      <xdr:row>2</xdr:row>
      <xdr:rowOff>161925</xdr:rowOff>
    </xdr:from>
    <xdr:to>
      <xdr:col>84</xdr:col>
      <xdr:colOff>381002</xdr:colOff>
      <xdr:row>16</xdr:row>
      <xdr:rowOff>114300</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84</xdr:col>
      <xdr:colOff>171450</xdr:colOff>
      <xdr:row>2</xdr:row>
      <xdr:rowOff>152400</xdr:rowOff>
    </xdr:from>
    <xdr:to>
      <xdr:col>90</xdr:col>
      <xdr:colOff>333377</xdr:colOff>
      <xdr:row>16</xdr:row>
      <xdr:rowOff>104775</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2</xdr:row>
      <xdr:rowOff>19050</xdr:rowOff>
    </xdr:from>
    <xdr:to>
      <xdr:col>9</xdr:col>
      <xdr:colOff>352425</xdr:colOff>
      <xdr:row>19</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457200</xdr:colOff>
      <xdr:row>2</xdr:row>
      <xdr:rowOff>28575</xdr:rowOff>
    </xdr:from>
    <xdr:to>
      <xdr:col>15</xdr:col>
      <xdr:colOff>238125</xdr:colOff>
      <xdr:row>20</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133350</xdr:colOff>
      <xdr:row>2</xdr:row>
      <xdr:rowOff>28574</xdr:rowOff>
    </xdr:from>
    <xdr:to>
      <xdr:col>21</xdr:col>
      <xdr:colOff>285750</xdr:colOff>
      <xdr:row>19</xdr:row>
      <xdr:rowOff>142875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590550</xdr:colOff>
      <xdr:row>19</xdr:row>
      <xdr:rowOff>57149</xdr:rowOff>
    </xdr:from>
    <xdr:to>
      <xdr:col>9</xdr:col>
      <xdr:colOff>409576</xdr:colOff>
      <xdr:row>37</xdr:row>
      <xdr:rowOff>66674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285750</xdr:colOff>
      <xdr:row>19</xdr:row>
      <xdr:rowOff>57150</xdr:rowOff>
    </xdr:from>
    <xdr:to>
      <xdr:col>15</xdr:col>
      <xdr:colOff>457200</xdr:colOff>
      <xdr:row>37</xdr:row>
      <xdr:rowOff>19050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238125</xdr:colOff>
      <xdr:row>36</xdr:row>
      <xdr:rowOff>95250</xdr:rowOff>
    </xdr:from>
    <xdr:to>
      <xdr:col>10</xdr:col>
      <xdr:colOff>95251</xdr:colOff>
      <xdr:row>52</xdr:row>
      <xdr:rowOff>114300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400050</xdr:colOff>
      <xdr:row>36</xdr:row>
      <xdr:rowOff>66675</xdr:rowOff>
    </xdr:from>
    <xdr:to>
      <xdr:col>16</xdr:col>
      <xdr:colOff>476250</xdr:colOff>
      <xdr:row>53</xdr:row>
      <xdr:rowOff>76200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171450</xdr:colOff>
      <xdr:row>36</xdr:row>
      <xdr:rowOff>66675</xdr:rowOff>
    </xdr:from>
    <xdr:to>
      <xdr:col>23</xdr:col>
      <xdr:colOff>123825</xdr:colOff>
      <xdr:row>52</xdr:row>
      <xdr:rowOff>85725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22</xdr:col>
      <xdr:colOff>457201</xdr:colOff>
      <xdr:row>36</xdr:row>
      <xdr:rowOff>28575</xdr:rowOff>
    </xdr:from>
    <xdr:to>
      <xdr:col>30</xdr:col>
      <xdr:colOff>1</xdr:colOff>
      <xdr:row>52</xdr:row>
      <xdr:rowOff>57150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57150</xdr:colOff>
      <xdr:row>2</xdr:row>
      <xdr:rowOff>47625</xdr:rowOff>
    </xdr:from>
    <xdr:to>
      <xdr:col>27</xdr:col>
      <xdr:colOff>209550</xdr:colOff>
      <xdr:row>20</xdr:row>
      <xdr:rowOff>1</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28574</xdr:colOff>
      <xdr:row>55</xdr:row>
      <xdr:rowOff>28574</xdr:rowOff>
    </xdr:from>
    <xdr:to>
      <xdr:col>18</xdr:col>
      <xdr:colOff>247650</xdr:colOff>
      <xdr:row>74</xdr:row>
      <xdr:rowOff>123824</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28576</xdr:colOff>
      <xdr:row>73</xdr:row>
      <xdr:rowOff>66675</xdr:rowOff>
    </xdr:from>
    <xdr:to>
      <xdr:col>10</xdr:col>
      <xdr:colOff>66676</xdr:colOff>
      <xdr:row>93</xdr:row>
      <xdr:rowOff>47625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542925</xdr:colOff>
      <xdr:row>74</xdr:row>
      <xdr:rowOff>0</xdr:rowOff>
    </xdr:from>
    <xdr:to>
      <xdr:col>18</xdr:col>
      <xdr:colOff>266700</xdr:colOff>
      <xdr:row>93</xdr:row>
      <xdr:rowOff>66675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514350</xdr:colOff>
      <xdr:row>73</xdr:row>
      <xdr:rowOff>95251</xdr:rowOff>
    </xdr:from>
    <xdr:to>
      <xdr:col>25</xdr:col>
      <xdr:colOff>514350</xdr:colOff>
      <xdr:row>93</xdr:row>
      <xdr:rowOff>142875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pulatio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abourForceAssumption"/>
      <sheetName val="EconomicAssumptions"/>
      <sheetName val="MaleSingleAge"/>
      <sheetName val="FemaleSingleAge"/>
      <sheetName val="PopSingleAge"/>
      <sheetName val="PopulationPyrimid"/>
      <sheetName val="ParticipationMaleRate"/>
      <sheetName val="ParticipationFemaleRate"/>
      <sheetName val="LaborForceMale"/>
      <sheetName val="LaborForceFemale"/>
      <sheetName val="LaborForceTotal"/>
      <sheetName val="UnemploymentMaleRate"/>
      <sheetName val="UnemploymentFemaleRate"/>
      <sheetName val="UnemployedMale"/>
      <sheetName val="UnemployedFemale"/>
      <sheetName val="UnemployedTotal"/>
      <sheetName val="EmployedMale"/>
      <sheetName val="EmployedFemale"/>
      <sheetName val="EmployedTotal"/>
      <sheetName val="LaborForceAggregates"/>
      <sheetName val="Macroeconomics"/>
      <sheetName val="NationalBudget"/>
    </sheetNames>
    <sheetDataSet>
      <sheetData sheetId="0" refreshError="1"/>
      <sheetData sheetId="1" refreshError="1"/>
      <sheetData sheetId="2" refreshError="1">
        <row r="2">
          <cell r="B2">
            <v>1980</v>
          </cell>
          <cell r="C2">
            <v>1981</v>
          </cell>
          <cell r="D2">
            <v>1982</v>
          </cell>
          <cell r="E2">
            <v>1983</v>
          </cell>
          <cell r="F2">
            <v>1984</v>
          </cell>
          <cell r="G2">
            <v>1985</v>
          </cell>
          <cell r="H2">
            <v>1986</v>
          </cell>
          <cell r="I2">
            <v>1987</v>
          </cell>
          <cell r="J2">
            <v>1988</v>
          </cell>
          <cell r="K2">
            <v>1989</v>
          </cell>
          <cell r="L2">
            <v>1990</v>
          </cell>
          <cell r="M2">
            <v>1991</v>
          </cell>
          <cell r="N2">
            <v>1992</v>
          </cell>
          <cell r="O2">
            <v>1993</v>
          </cell>
          <cell r="P2">
            <v>1994</v>
          </cell>
          <cell r="Q2">
            <v>1995</v>
          </cell>
          <cell r="R2">
            <v>1996</v>
          </cell>
          <cell r="S2">
            <v>1997</v>
          </cell>
          <cell r="T2">
            <v>1998</v>
          </cell>
          <cell r="U2">
            <v>1999</v>
          </cell>
          <cell r="V2">
            <v>2000</v>
          </cell>
          <cell r="W2">
            <v>2001</v>
          </cell>
          <cell r="X2">
            <v>2002</v>
          </cell>
          <cell r="Y2">
            <v>2003</v>
          </cell>
          <cell r="Z2">
            <v>2004</v>
          </cell>
          <cell r="AA2">
            <v>2005</v>
          </cell>
          <cell r="AB2">
            <v>2006</v>
          </cell>
          <cell r="AC2">
            <v>2007</v>
          </cell>
          <cell r="AD2">
            <v>2008</v>
          </cell>
          <cell r="AE2">
            <v>2009</v>
          </cell>
          <cell r="AF2">
            <v>2010</v>
          </cell>
          <cell r="AG2">
            <v>2011</v>
          </cell>
          <cell r="AH2">
            <v>2012</v>
          </cell>
          <cell r="AI2">
            <v>2013</v>
          </cell>
          <cell r="AJ2">
            <v>2014</v>
          </cell>
          <cell r="AK2">
            <v>2015</v>
          </cell>
          <cell r="AL2">
            <v>2016</v>
          </cell>
          <cell r="AM2">
            <v>2017</v>
          </cell>
          <cell r="AN2">
            <v>2018</v>
          </cell>
          <cell r="AO2">
            <v>2019</v>
          </cell>
          <cell r="AP2">
            <v>2020</v>
          </cell>
          <cell r="AQ2">
            <v>2021</v>
          </cell>
          <cell r="AR2">
            <v>2022</v>
          </cell>
          <cell r="AS2">
            <v>2023</v>
          </cell>
          <cell r="AT2">
            <v>2024</v>
          </cell>
          <cell r="AU2">
            <v>2025</v>
          </cell>
          <cell r="AV2">
            <v>2026</v>
          </cell>
          <cell r="AW2">
            <v>2027</v>
          </cell>
          <cell r="AX2">
            <v>2028</v>
          </cell>
          <cell r="AY2">
            <v>2029</v>
          </cell>
          <cell r="AZ2">
            <v>2030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Sheet26"/>
  <dimension ref="B1:K12"/>
  <sheetViews>
    <sheetView tabSelected="1" workbookViewId="0">
      <selection activeCell="G24" sqref="G23:G24"/>
    </sheetView>
  </sheetViews>
  <sheetFormatPr defaultRowHeight="12.75"/>
  <cols>
    <col min="1" max="16384" width="9.140625" style="156"/>
  </cols>
  <sheetData>
    <row r="1" spans="2:11" s="161" customFormat="1"/>
    <row r="2" spans="2:11" s="161" customFormat="1"/>
    <row r="3" spans="2:11" s="161" customFormat="1"/>
    <row r="4" spans="2:11" s="161" customFormat="1"/>
    <row r="5" spans="2:11" s="161" customFormat="1" ht="34.5">
      <c r="D5" s="174"/>
      <c r="E5" s="174"/>
      <c r="F5" s="174"/>
      <c r="G5" s="174"/>
      <c r="H5" s="174"/>
      <c r="I5" s="174"/>
      <c r="J5" s="174"/>
      <c r="K5" s="174"/>
    </row>
    <row r="6" spans="2:11" s="161" customFormat="1" ht="30" customHeight="1">
      <c r="D6" s="175" t="s">
        <v>209</v>
      </c>
    </row>
    <row r="7" spans="2:11">
      <c r="B7" s="161"/>
      <c r="C7" s="161"/>
      <c r="D7" s="161"/>
      <c r="E7" s="161"/>
      <c r="F7" s="161"/>
      <c r="G7" s="161"/>
    </row>
    <row r="8" spans="2:11">
      <c r="B8" s="161"/>
      <c r="C8" s="161"/>
      <c r="D8" s="161"/>
      <c r="E8" s="161"/>
      <c r="F8" s="161"/>
      <c r="G8" s="161"/>
      <c r="H8" s="161"/>
    </row>
    <row r="12" spans="2:11" ht="44.25">
      <c r="C12" s="157"/>
    </row>
  </sheetData>
  <pageMargins left="0.7" right="0.7" top="0.75" bottom="0.75" header="0.3" footer="0.3"/>
  <pageSetup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sheetPr codeName="Sheet23"/>
  <dimension ref="A1:CX147"/>
  <sheetViews>
    <sheetView zoomScaleNormal="100" workbookViewId="0">
      <pane xSplit="1" ySplit="2" topLeftCell="B3" activePane="bottomRight" state="frozen"/>
      <selection activeCell="B43" sqref="B43"/>
      <selection pane="topRight" activeCell="B43" sqref="B43"/>
      <selection pane="bottomLeft" activeCell="B43" sqref="B43"/>
      <selection pane="bottomRight"/>
    </sheetView>
  </sheetViews>
  <sheetFormatPr defaultRowHeight="11.25"/>
  <cols>
    <col min="1" max="1" width="21.42578125" style="95" customWidth="1"/>
    <col min="2" max="2" width="11.28515625" style="95" customWidth="1"/>
    <col min="3" max="16384" width="9.140625" style="95"/>
  </cols>
  <sheetData>
    <row r="1" spans="1:102" s="99" customFormat="1" ht="20.25" customHeight="1"/>
    <row r="2" spans="1:102" s="97" customFormat="1" ht="22.5" customHeight="1">
      <c r="A2" s="100" t="s">
        <v>1</v>
      </c>
      <c r="B2" s="97">
        <v>0</v>
      </c>
      <c r="C2" s="97">
        <v>1</v>
      </c>
      <c r="D2" s="97">
        <v>2</v>
      </c>
      <c r="E2" s="97">
        <v>3</v>
      </c>
      <c r="F2" s="97">
        <v>4</v>
      </c>
      <c r="G2" s="97">
        <v>5</v>
      </c>
      <c r="H2" s="97">
        <v>6</v>
      </c>
      <c r="I2" s="97">
        <v>7</v>
      </c>
      <c r="J2" s="97">
        <v>8</v>
      </c>
      <c r="K2" s="97">
        <v>9</v>
      </c>
      <c r="L2" s="97">
        <v>10</v>
      </c>
      <c r="M2" s="97">
        <v>11</v>
      </c>
      <c r="N2" s="97">
        <v>12</v>
      </c>
      <c r="O2" s="97">
        <v>13</v>
      </c>
      <c r="P2" s="97">
        <v>14</v>
      </c>
      <c r="Q2" s="97">
        <v>15</v>
      </c>
      <c r="R2" s="97">
        <v>16</v>
      </c>
      <c r="S2" s="97">
        <v>17</v>
      </c>
      <c r="T2" s="97">
        <v>18</v>
      </c>
      <c r="U2" s="97">
        <v>19</v>
      </c>
      <c r="V2" s="97">
        <v>20</v>
      </c>
      <c r="W2" s="97">
        <v>21</v>
      </c>
      <c r="X2" s="97">
        <v>22</v>
      </c>
      <c r="Y2" s="97">
        <v>23</v>
      </c>
      <c r="Z2" s="97">
        <v>24</v>
      </c>
      <c r="AA2" s="97">
        <v>25</v>
      </c>
      <c r="AB2" s="97">
        <v>26</v>
      </c>
      <c r="AC2" s="97">
        <v>27</v>
      </c>
      <c r="AD2" s="97">
        <v>28</v>
      </c>
      <c r="AE2" s="97">
        <v>29</v>
      </c>
      <c r="AF2" s="97">
        <v>30</v>
      </c>
      <c r="AG2" s="97">
        <v>31</v>
      </c>
      <c r="AH2" s="97">
        <v>32</v>
      </c>
      <c r="AI2" s="97">
        <v>33</v>
      </c>
      <c r="AJ2" s="97">
        <v>34</v>
      </c>
      <c r="AK2" s="97">
        <v>35</v>
      </c>
      <c r="AL2" s="97">
        <v>36</v>
      </c>
      <c r="AM2" s="97">
        <v>37</v>
      </c>
      <c r="AN2" s="97">
        <v>38</v>
      </c>
      <c r="AO2" s="97">
        <v>39</v>
      </c>
      <c r="AP2" s="97">
        <v>40</v>
      </c>
      <c r="AQ2" s="97">
        <v>41</v>
      </c>
      <c r="AR2" s="97">
        <v>42</v>
      </c>
      <c r="AS2" s="97">
        <v>43</v>
      </c>
      <c r="AT2" s="97">
        <v>44</v>
      </c>
      <c r="AU2" s="97">
        <v>45</v>
      </c>
      <c r="AV2" s="97">
        <v>46</v>
      </c>
      <c r="AW2" s="97">
        <v>47</v>
      </c>
      <c r="AX2" s="97">
        <v>48</v>
      </c>
      <c r="AY2" s="97">
        <v>49</v>
      </c>
      <c r="AZ2" s="97">
        <v>50</v>
      </c>
      <c r="BA2" s="97">
        <v>51</v>
      </c>
      <c r="BB2" s="97">
        <v>52</v>
      </c>
      <c r="BC2" s="97">
        <v>53</v>
      </c>
      <c r="BD2" s="97">
        <v>54</v>
      </c>
      <c r="BE2" s="97">
        <v>55</v>
      </c>
      <c r="BF2" s="97">
        <v>56</v>
      </c>
      <c r="BG2" s="97">
        <v>57</v>
      </c>
      <c r="BH2" s="97">
        <v>58</v>
      </c>
      <c r="BI2" s="97">
        <v>59</v>
      </c>
      <c r="BJ2" s="97">
        <v>60</v>
      </c>
      <c r="BK2" s="97">
        <v>61</v>
      </c>
      <c r="BL2" s="97">
        <v>62</v>
      </c>
      <c r="BM2" s="97">
        <v>63</v>
      </c>
      <c r="BN2" s="97">
        <v>64</v>
      </c>
      <c r="BO2" s="97">
        <v>65</v>
      </c>
      <c r="BP2" s="97">
        <v>66</v>
      </c>
      <c r="BQ2" s="97">
        <v>67</v>
      </c>
      <c r="BR2" s="97">
        <v>68</v>
      </c>
      <c r="BS2" s="97">
        <v>69</v>
      </c>
      <c r="BT2" s="97">
        <v>70</v>
      </c>
      <c r="BU2" s="97">
        <v>71</v>
      </c>
      <c r="BV2" s="97">
        <v>72</v>
      </c>
      <c r="BW2" s="97">
        <v>73</v>
      </c>
      <c r="BX2" s="97">
        <v>74</v>
      </c>
      <c r="BY2" s="97">
        <v>75</v>
      </c>
      <c r="BZ2" s="97">
        <v>76</v>
      </c>
      <c r="CA2" s="97">
        <v>77</v>
      </c>
      <c r="CB2" s="97">
        <v>78</v>
      </c>
      <c r="CC2" s="97">
        <v>79</v>
      </c>
      <c r="CD2" s="97">
        <v>80</v>
      </c>
      <c r="CE2" s="97">
        <v>81</v>
      </c>
      <c r="CF2" s="97">
        <v>82</v>
      </c>
      <c r="CG2" s="97">
        <v>83</v>
      </c>
      <c r="CH2" s="97">
        <v>84</v>
      </c>
      <c r="CI2" s="97">
        <v>85</v>
      </c>
      <c r="CJ2" s="97">
        <v>86</v>
      </c>
      <c r="CK2" s="97">
        <v>87</v>
      </c>
      <c r="CL2" s="97">
        <v>88</v>
      </c>
      <c r="CM2" s="97">
        <v>89</v>
      </c>
      <c r="CN2" s="97">
        <v>90</v>
      </c>
      <c r="CO2" s="97">
        <v>91</v>
      </c>
      <c r="CP2" s="97">
        <v>92</v>
      </c>
      <c r="CQ2" s="97">
        <v>93</v>
      </c>
      <c r="CR2" s="97">
        <v>94</v>
      </c>
      <c r="CS2" s="97">
        <v>95</v>
      </c>
      <c r="CT2" s="97">
        <v>96</v>
      </c>
      <c r="CU2" s="97">
        <v>97</v>
      </c>
      <c r="CV2" s="97">
        <v>98</v>
      </c>
      <c r="CW2" s="97">
        <v>99</v>
      </c>
      <c r="CX2" s="97">
        <v>100</v>
      </c>
    </row>
    <row r="3" spans="1:102" ht="12">
      <c r="A3" s="96">
        <v>1980</v>
      </c>
      <c r="B3" s="138">
        <v>174.839</v>
      </c>
      <c r="C3" s="138">
        <v>167.113</v>
      </c>
      <c r="D3" s="138">
        <v>159.809</v>
      </c>
      <c r="E3" s="138">
        <v>152.916</v>
      </c>
      <c r="F3" s="138">
        <v>146.411</v>
      </c>
      <c r="G3" s="138">
        <v>140.28200000000001</v>
      </c>
      <c r="H3" s="138">
        <v>134.50800000000001</v>
      </c>
      <c r="I3" s="138">
        <v>129.07599999999999</v>
      </c>
      <c r="J3" s="138">
        <v>123.965</v>
      </c>
      <c r="K3" s="138">
        <v>119.161</v>
      </c>
      <c r="L3" s="138">
        <v>114.634</v>
      </c>
      <c r="M3" s="138">
        <v>110.355</v>
      </c>
      <c r="N3" s="138">
        <v>106.367</v>
      </c>
      <c r="O3" s="138">
        <v>102.681</v>
      </c>
      <c r="P3" s="138">
        <v>99.24</v>
      </c>
      <c r="Q3" s="138">
        <v>95.977000000000004</v>
      </c>
      <c r="R3" s="138">
        <v>92.897000000000006</v>
      </c>
      <c r="S3" s="138">
        <v>89.869</v>
      </c>
      <c r="T3" s="138">
        <v>86.822999999999993</v>
      </c>
      <c r="U3" s="138">
        <v>83.793999999999997</v>
      </c>
      <c r="V3" s="138">
        <v>80.843000000000004</v>
      </c>
      <c r="W3" s="138">
        <v>77.900000000000006</v>
      </c>
      <c r="X3" s="138">
        <v>75.149000000000001</v>
      </c>
      <c r="Y3" s="138">
        <v>72.671999999999997</v>
      </c>
      <c r="Z3" s="138">
        <v>70.331000000000003</v>
      </c>
      <c r="AA3" s="138">
        <v>68.028999999999996</v>
      </c>
      <c r="AB3" s="138">
        <v>65.927999999999997</v>
      </c>
      <c r="AC3" s="138">
        <v>63.173000000000002</v>
      </c>
      <c r="AD3" s="138">
        <v>59.375</v>
      </c>
      <c r="AE3" s="138">
        <v>54.991</v>
      </c>
      <c r="AF3" s="138">
        <v>50.83</v>
      </c>
      <c r="AG3" s="138">
        <v>46.683</v>
      </c>
      <c r="AH3" s="138">
        <v>43.295999999999999</v>
      </c>
      <c r="AI3" s="138">
        <v>41.107999999999997</v>
      </c>
      <c r="AJ3" s="138">
        <v>39.762</v>
      </c>
      <c r="AK3" s="138">
        <v>38.417999999999999</v>
      </c>
      <c r="AL3" s="138">
        <v>37.198999999999998</v>
      </c>
      <c r="AM3" s="138">
        <v>36.213000000000001</v>
      </c>
      <c r="AN3" s="138">
        <v>35.409999999999997</v>
      </c>
      <c r="AO3" s="138">
        <v>34.761000000000003</v>
      </c>
      <c r="AP3" s="138">
        <v>34.265999999999998</v>
      </c>
      <c r="AQ3" s="138">
        <v>33.908999999999999</v>
      </c>
      <c r="AR3" s="138">
        <v>33.526000000000003</v>
      </c>
      <c r="AS3" s="138">
        <v>33.031999999999996</v>
      </c>
      <c r="AT3" s="138">
        <v>32.463000000000001</v>
      </c>
      <c r="AU3" s="138">
        <v>31.95</v>
      </c>
      <c r="AV3" s="138">
        <v>31.483000000000001</v>
      </c>
      <c r="AW3" s="138">
        <v>30.901</v>
      </c>
      <c r="AX3" s="138">
        <v>30.146999999999998</v>
      </c>
      <c r="AY3" s="138">
        <v>29.276</v>
      </c>
      <c r="AZ3" s="138">
        <v>28.399000000000001</v>
      </c>
      <c r="BA3" s="138">
        <v>27.483000000000001</v>
      </c>
      <c r="BB3" s="138">
        <v>26.617999999999999</v>
      </c>
      <c r="BC3" s="138">
        <v>25.86</v>
      </c>
      <c r="BD3" s="138">
        <v>25.155000000000001</v>
      </c>
      <c r="BE3" s="138">
        <v>24.417999999999999</v>
      </c>
      <c r="BF3" s="138">
        <v>23.693000000000001</v>
      </c>
      <c r="BG3" s="138">
        <v>22.832000000000001</v>
      </c>
      <c r="BH3" s="138">
        <v>21.760999999999999</v>
      </c>
      <c r="BI3" s="138">
        <v>20.565999999999999</v>
      </c>
      <c r="BJ3" s="138">
        <v>19.398</v>
      </c>
      <c r="BK3" s="138">
        <v>18.222999999999999</v>
      </c>
      <c r="BL3" s="138">
        <v>17.161000000000001</v>
      </c>
      <c r="BM3" s="138">
        <v>16.285</v>
      </c>
      <c r="BN3" s="138">
        <v>15.538</v>
      </c>
      <c r="BO3" s="138">
        <v>14.768000000000001</v>
      </c>
      <c r="BP3" s="138">
        <v>13.98</v>
      </c>
      <c r="BQ3" s="138">
        <v>13.275</v>
      </c>
      <c r="BR3" s="138">
        <v>12.680999999999999</v>
      </c>
      <c r="BS3" s="138">
        <v>12.145</v>
      </c>
      <c r="BT3" s="138">
        <v>11.616</v>
      </c>
      <c r="BU3" s="138">
        <v>11.137</v>
      </c>
      <c r="BV3" s="138">
        <v>10.452999999999999</v>
      </c>
      <c r="BW3" s="138">
        <v>9.4380000000000006</v>
      </c>
      <c r="BX3" s="138">
        <v>8.2249999999999996</v>
      </c>
      <c r="BY3" s="138">
        <v>7.07</v>
      </c>
      <c r="BZ3" s="138">
        <v>5.9210000000000003</v>
      </c>
      <c r="CA3" s="138">
        <v>4.8979999999999997</v>
      </c>
      <c r="CB3" s="138">
        <v>4.085</v>
      </c>
      <c r="CC3" s="138">
        <v>3.4279999999999999</v>
      </c>
      <c r="CD3" s="138">
        <v>0</v>
      </c>
      <c r="CE3" s="138">
        <v>0</v>
      </c>
      <c r="CF3" s="138">
        <v>0</v>
      </c>
      <c r="CG3" s="138">
        <v>0</v>
      </c>
      <c r="CH3" s="138">
        <v>0</v>
      </c>
      <c r="CI3" s="138">
        <v>0</v>
      </c>
      <c r="CJ3" s="138">
        <v>0</v>
      </c>
      <c r="CK3" s="138">
        <v>0</v>
      </c>
      <c r="CL3" s="138">
        <v>0</v>
      </c>
      <c r="CM3" s="138">
        <v>0</v>
      </c>
      <c r="CN3" s="138">
        <v>0</v>
      </c>
      <c r="CO3" s="138">
        <v>0</v>
      </c>
      <c r="CP3" s="138">
        <v>0</v>
      </c>
      <c r="CQ3" s="138">
        <v>0</v>
      </c>
      <c r="CR3" s="138">
        <v>0</v>
      </c>
      <c r="CS3" s="138">
        <v>0</v>
      </c>
      <c r="CT3" s="138">
        <v>0</v>
      </c>
      <c r="CU3" s="138">
        <v>0</v>
      </c>
      <c r="CV3" s="138">
        <v>0</v>
      </c>
      <c r="CW3" s="138">
        <v>0</v>
      </c>
      <c r="CX3" s="138">
        <v>0</v>
      </c>
    </row>
    <row r="4" spans="1:102" ht="12">
      <c r="A4" s="96">
        <v>1981</v>
      </c>
      <c r="B4" s="138">
        <v>173.65899999999999</v>
      </c>
      <c r="C4" s="138">
        <v>167.55600000000001</v>
      </c>
      <c r="D4" s="138">
        <v>161.56100000000001</v>
      </c>
      <c r="E4" s="138">
        <v>155.68299999999999</v>
      </c>
      <c r="F4" s="138">
        <v>149.93600000000001</v>
      </c>
      <c r="G4" s="138">
        <v>144.328</v>
      </c>
      <c r="H4" s="138">
        <v>138.874</v>
      </c>
      <c r="I4" s="138">
        <v>133.58199999999999</v>
      </c>
      <c r="J4" s="138">
        <v>128.46600000000001</v>
      </c>
      <c r="K4" s="138">
        <v>123.536</v>
      </c>
      <c r="L4" s="138">
        <v>118.76900000000001</v>
      </c>
      <c r="M4" s="138">
        <v>114.14</v>
      </c>
      <c r="N4" s="138">
        <v>109.83799999999999</v>
      </c>
      <c r="O4" s="138">
        <v>105.947</v>
      </c>
      <c r="P4" s="138">
        <v>102.37</v>
      </c>
      <c r="Q4" s="138">
        <v>98.926000000000002</v>
      </c>
      <c r="R4" s="138">
        <v>95.646000000000001</v>
      </c>
      <c r="S4" s="138">
        <v>92.441000000000003</v>
      </c>
      <c r="T4" s="138">
        <v>89.245999999999995</v>
      </c>
      <c r="U4" s="138">
        <v>86.097999999999999</v>
      </c>
      <c r="V4" s="138">
        <v>83.037000000000006</v>
      </c>
      <c r="W4" s="138">
        <v>79.986000000000004</v>
      </c>
      <c r="X4" s="138">
        <v>77.195999999999998</v>
      </c>
      <c r="Y4" s="138">
        <v>74.772000000000006</v>
      </c>
      <c r="Z4" s="138">
        <v>72.548000000000002</v>
      </c>
      <c r="AA4" s="138">
        <v>70.346999999999994</v>
      </c>
      <c r="AB4" s="138">
        <v>68.331999999999994</v>
      </c>
      <c r="AC4" s="138">
        <v>65.679000000000002</v>
      </c>
      <c r="AD4" s="138">
        <v>62.006</v>
      </c>
      <c r="AE4" s="138">
        <v>57.741999999999997</v>
      </c>
      <c r="AF4" s="138">
        <v>53.691000000000003</v>
      </c>
      <c r="AG4" s="138">
        <v>49.68</v>
      </c>
      <c r="AH4" s="138">
        <v>46.223999999999997</v>
      </c>
      <c r="AI4" s="138">
        <v>43.656999999999996</v>
      </c>
      <c r="AJ4" s="138">
        <v>41.738999999999997</v>
      </c>
      <c r="AK4" s="138">
        <v>39.848999999999997</v>
      </c>
      <c r="AL4" s="138">
        <v>38.06</v>
      </c>
      <c r="AM4" s="138">
        <v>36.639000000000003</v>
      </c>
      <c r="AN4" s="138">
        <v>35.640999999999998</v>
      </c>
      <c r="AO4" s="138">
        <v>34.959000000000003</v>
      </c>
      <c r="AP4" s="138">
        <v>34.405000000000001</v>
      </c>
      <c r="AQ4" s="138">
        <v>33.997</v>
      </c>
      <c r="AR4" s="138">
        <v>33.594000000000001</v>
      </c>
      <c r="AS4" s="138">
        <v>33.101999999999997</v>
      </c>
      <c r="AT4" s="138">
        <v>32.552</v>
      </c>
      <c r="AU4" s="138">
        <v>32.082999999999998</v>
      </c>
      <c r="AV4" s="138">
        <v>31.68</v>
      </c>
      <c r="AW4" s="138">
        <v>31.154</v>
      </c>
      <c r="AX4" s="138">
        <v>30.431000000000001</v>
      </c>
      <c r="AY4" s="138">
        <v>29.577000000000002</v>
      </c>
      <c r="AZ4" s="138">
        <v>28.725999999999999</v>
      </c>
      <c r="BA4" s="138">
        <v>27.841000000000001</v>
      </c>
      <c r="BB4" s="138">
        <v>27.001000000000001</v>
      </c>
      <c r="BC4" s="138">
        <v>26.254999999999999</v>
      </c>
      <c r="BD4" s="138">
        <v>25.556999999999999</v>
      </c>
      <c r="BE4" s="138">
        <v>24.821999999999999</v>
      </c>
      <c r="BF4" s="138">
        <v>24.091000000000001</v>
      </c>
      <c r="BG4" s="138">
        <v>23.236000000000001</v>
      </c>
      <c r="BH4" s="138">
        <v>22.19</v>
      </c>
      <c r="BI4" s="138">
        <v>21.03</v>
      </c>
      <c r="BJ4" s="138">
        <v>19.893000000000001</v>
      </c>
      <c r="BK4" s="138">
        <v>18.753</v>
      </c>
      <c r="BL4" s="138">
        <v>17.678999999999998</v>
      </c>
      <c r="BM4" s="138">
        <v>16.718</v>
      </c>
      <c r="BN4" s="138">
        <v>15.84</v>
      </c>
      <c r="BO4" s="138">
        <v>14.949</v>
      </c>
      <c r="BP4" s="138">
        <v>14.032999999999999</v>
      </c>
      <c r="BQ4" s="138">
        <v>13.246</v>
      </c>
      <c r="BR4" s="138">
        <v>12.643000000000001</v>
      </c>
      <c r="BS4" s="138">
        <v>12.145</v>
      </c>
      <c r="BT4" s="138">
        <v>11.645</v>
      </c>
      <c r="BU4" s="138">
        <v>11.194000000000001</v>
      </c>
      <c r="BV4" s="138">
        <v>10.55</v>
      </c>
      <c r="BW4" s="138">
        <v>9.5920000000000005</v>
      </c>
      <c r="BX4" s="138">
        <v>8.4429999999999996</v>
      </c>
      <c r="BY4" s="138">
        <v>7.3520000000000003</v>
      </c>
      <c r="BZ4" s="138">
        <v>6.2759999999999998</v>
      </c>
      <c r="CA4" s="138">
        <v>5.2859999999999996</v>
      </c>
      <c r="CB4" s="138">
        <v>4.4390000000000001</v>
      </c>
      <c r="CC4" s="138">
        <v>3.7069999999999999</v>
      </c>
      <c r="CD4" s="138">
        <v>0</v>
      </c>
      <c r="CE4" s="138">
        <v>0</v>
      </c>
      <c r="CF4" s="138">
        <v>0</v>
      </c>
      <c r="CG4" s="138">
        <v>0</v>
      </c>
      <c r="CH4" s="138">
        <v>0</v>
      </c>
      <c r="CI4" s="138">
        <v>0</v>
      </c>
      <c r="CJ4" s="138">
        <v>0</v>
      </c>
      <c r="CK4" s="138">
        <v>0</v>
      </c>
      <c r="CL4" s="138">
        <v>0</v>
      </c>
      <c r="CM4" s="138">
        <v>0</v>
      </c>
      <c r="CN4" s="138">
        <v>0</v>
      </c>
      <c r="CO4" s="138">
        <v>0</v>
      </c>
      <c r="CP4" s="138">
        <v>0</v>
      </c>
      <c r="CQ4" s="138">
        <v>0</v>
      </c>
      <c r="CR4" s="138">
        <v>0</v>
      </c>
      <c r="CS4" s="138">
        <v>0</v>
      </c>
      <c r="CT4" s="138">
        <v>0</v>
      </c>
      <c r="CU4" s="138">
        <v>0</v>
      </c>
      <c r="CV4" s="138">
        <v>0</v>
      </c>
      <c r="CW4" s="138">
        <v>0</v>
      </c>
      <c r="CX4" s="138">
        <v>0</v>
      </c>
    </row>
    <row r="5" spans="1:102" ht="12">
      <c r="A5" s="96">
        <v>1982</v>
      </c>
      <c r="B5" s="138">
        <v>170.75399999999999</v>
      </c>
      <c r="C5" s="138">
        <v>166.75800000000001</v>
      </c>
      <c r="D5" s="138">
        <v>162.471</v>
      </c>
      <c r="E5" s="138">
        <v>157.93600000000001</v>
      </c>
      <c r="F5" s="138">
        <v>153.20500000000001</v>
      </c>
      <c r="G5" s="138">
        <v>148.321</v>
      </c>
      <c r="H5" s="138">
        <v>143.33000000000001</v>
      </c>
      <c r="I5" s="138">
        <v>138.28</v>
      </c>
      <c r="J5" s="138">
        <v>133.21799999999999</v>
      </c>
      <c r="K5" s="138">
        <v>128.18700000000001</v>
      </c>
      <c r="L5" s="138">
        <v>123.175</v>
      </c>
      <c r="M5" s="138">
        <v>118.163</v>
      </c>
      <c r="N5" s="138">
        <v>113.512</v>
      </c>
      <c r="O5" s="138">
        <v>109.39400000000001</v>
      </c>
      <c r="P5" s="138">
        <v>105.66800000000001</v>
      </c>
      <c r="Q5" s="138">
        <v>102.011</v>
      </c>
      <c r="R5" s="138">
        <v>98.480999999999995</v>
      </c>
      <c r="S5" s="138">
        <v>95.075999999999993</v>
      </c>
      <c r="T5" s="138">
        <v>91.759</v>
      </c>
      <c r="U5" s="138">
        <v>88.545000000000002</v>
      </c>
      <c r="V5" s="138">
        <v>85.426000000000002</v>
      </c>
      <c r="W5" s="138">
        <v>82.344999999999999</v>
      </c>
      <c r="X5" s="138">
        <v>79.506</v>
      </c>
      <c r="Y5" s="138">
        <v>76.995000000000005</v>
      </c>
      <c r="Z5" s="138">
        <v>74.671000000000006</v>
      </c>
      <c r="AA5" s="138">
        <v>72.372</v>
      </c>
      <c r="AB5" s="138">
        <v>70.212999999999994</v>
      </c>
      <c r="AC5" s="138">
        <v>67.590999999999994</v>
      </c>
      <c r="AD5" s="138">
        <v>64.218999999999994</v>
      </c>
      <c r="AE5" s="138">
        <v>60.398000000000003</v>
      </c>
      <c r="AF5" s="138">
        <v>56.755000000000003</v>
      </c>
      <c r="AG5" s="138">
        <v>53.2</v>
      </c>
      <c r="AH5" s="138">
        <v>49.866</v>
      </c>
      <c r="AI5" s="138">
        <v>46.893999999999998</v>
      </c>
      <c r="AJ5" s="138">
        <v>44.238</v>
      </c>
      <c r="AK5" s="138">
        <v>41.664999999999999</v>
      </c>
      <c r="AL5" s="138">
        <v>39.158000000000001</v>
      </c>
      <c r="AM5" s="138">
        <v>37.192</v>
      </c>
      <c r="AN5" s="138">
        <v>35.96</v>
      </c>
      <c r="AO5" s="138">
        <v>35.249000000000002</v>
      </c>
      <c r="AP5" s="138">
        <v>34.625</v>
      </c>
      <c r="AQ5" s="138">
        <v>34.148000000000003</v>
      </c>
      <c r="AR5" s="138">
        <v>33.704999999999998</v>
      </c>
      <c r="AS5" s="138">
        <v>33.189</v>
      </c>
      <c r="AT5" s="138">
        <v>32.630000000000003</v>
      </c>
      <c r="AU5" s="138">
        <v>32.180999999999997</v>
      </c>
      <c r="AV5" s="138">
        <v>31.817</v>
      </c>
      <c r="AW5" s="138">
        <v>31.34</v>
      </c>
      <c r="AX5" s="138">
        <v>30.667000000000002</v>
      </c>
      <c r="AY5" s="138">
        <v>29.864000000000001</v>
      </c>
      <c r="AZ5" s="138">
        <v>29.073</v>
      </c>
      <c r="BA5" s="138">
        <v>28.259</v>
      </c>
      <c r="BB5" s="138">
        <v>27.459</v>
      </c>
      <c r="BC5" s="138">
        <v>26.701000000000001</v>
      </c>
      <c r="BD5" s="138">
        <v>25.954000000000001</v>
      </c>
      <c r="BE5" s="138">
        <v>25.175999999999998</v>
      </c>
      <c r="BF5" s="138">
        <v>24.388000000000002</v>
      </c>
      <c r="BG5" s="138">
        <v>23.515999999999998</v>
      </c>
      <c r="BH5" s="138">
        <v>22.524000000000001</v>
      </c>
      <c r="BI5" s="138">
        <v>21.456</v>
      </c>
      <c r="BJ5" s="138">
        <v>20.398</v>
      </c>
      <c r="BK5" s="138">
        <v>19.344999999999999</v>
      </c>
      <c r="BL5" s="138">
        <v>18.297000000000001</v>
      </c>
      <c r="BM5" s="138">
        <v>17.266999999999999</v>
      </c>
      <c r="BN5" s="138">
        <v>16.260999999999999</v>
      </c>
      <c r="BO5" s="138">
        <v>15.253</v>
      </c>
      <c r="BP5" s="138">
        <v>14.223000000000001</v>
      </c>
      <c r="BQ5" s="138">
        <v>13.339</v>
      </c>
      <c r="BR5" s="138">
        <v>12.676</v>
      </c>
      <c r="BS5" s="138">
        <v>12.148</v>
      </c>
      <c r="BT5" s="138">
        <v>11.609</v>
      </c>
      <c r="BU5" s="138">
        <v>11.11</v>
      </c>
      <c r="BV5" s="138">
        <v>10.468999999999999</v>
      </c>
      <c r="BW5" s="138">
        <v>9.5890000000000004</v>
      </c>
      <c r="BX5" s="138">
        <v>8.5589999999999993</v>
      </c>
      <c r="BY5" s="138">
        <v>7.585</v>
      </c>
      <c r="BZ5" s="138">
        <v>6.64</v>
      </c>
      <c r="CA5" s="138">
        <v>5.718</v>
      </c>
      <c r="CB5" s="138">
        <v>4.8440000000000003</v>
      </c>
      <c r="CC5" s="138">
        <v>4.0229999999999997</v>
      </c>
      <c r="CD5" s="138">
        <v>0</v>
      </c>
      <c r="CE5" s="138">
        <v>0</v>
      </c>
      <c r="CF5" s="138">
        <v>0</v>
      </c>
      <c r="CG5" s="138">
        <v>0</v>
      </c>
      <c r="CH5" s="138">
        <v>0</v>
      </c>
      <c r="CI5" s="138">
        <v>0</v>
      </c>
      <c r="CJ5" s="138">
        <v>0</v>
      </c>
      <c r="CK5" s="138">
        <v>0</v>
      </c>
      <c r="CL5" s="138">
        <v>0</v>
      </c>
      <c r="CM5" s="138">
        <v>0</v>
      </c>
      <c r="CN5" s="138">
        <v>0</v>
      </c>
      <c r="CO5" s="138">
        <v>0</v>
      </c>
      <c r="CP5" s="138">
        <v>0</v>
      </c>
      <c r="CQ5" s="138">
        <v>0</v>
      </c>
      <c r="CR5" s="138">
        <v>0</v>
      </c>
      <c r="CS5" s="138">
        <v>0</v>
      </c>
      <c r="CT5" s="138">
        <v>0</v>
      </c>
      <c r="CU5" s="138">
        <v>0</v>
      </c>
      <c r="CV5" s="138">
        <v>0</v>
      </c>
      <c r="CW5" s="138">
        <v>0</v>
      </c>
      <c r="CX5" s="138">
        <v>0</v>
      </c>
    </row>
    <row r="6" spans="1:102" ht="12">
      <c r="A6" s="96">
        <v>1983</v>
      </c>
      <c r="B6" s="138">
        <v>168.035</v>
      </c>
      <c r="C6" s="138">
        <v>165.93700000000001</v>
      </c>
      <c r="D6" s="138">
        <v>163.21</v>
      </c>
      <c r="E6" s="138">
        <v>159.928</v>
      </c>
      <c r="F6" s="138">
        <v>156.16800000000001</v>
      </c>
      <c r="G6" s="138">
        <v>152.001</v>
      </c>
      <c r="H6" s="138">
        <v>147.50399999999999</v>
      </c>
      <c r="I6" s="138">
        <v>142.75</v>
      </c>
      <c r="J6" s="138">
        <v>137.81399999999999</v>
      </c>
      <c r="K6" s="138">
        <v>132.77000000000001</v>
      </c>
      <c r="L6" s="138">
        <v>127.613</v>
      </c>
      <c r="M6" s="138">
        <v>122.337</v>
      </c>
      <c r="N6" s="138">
        <v>117.417</v>
      </c>
      <c r="O6" s="138">
        <v>113.083</v>
      </c>
      <c r="P6" s="138">
        <v>109.17400000000001</v>
      </c>
      <c r="Q6" s="138">
        <v>105.276</v>
      </c>
      <c r="R6" s="138">
        <v>101.458</v>
      </c>
      <c r="S6" s="138">
        <v>97.831000000000003</v>
      </c>
      <c r="T6" s="138">
        <v>94.403999999999996</v>
      </c>
      <c r="U6" s="138">
        <v>91.149000000000001</v>
      </c>
      <c r="V6" s="138">
        <v>87.995000000000005</v>
      </c>
      <c r="W6" s="138">
        <v>84.915000000000006</v>
      </c>
      <c r="X6" s="138">
        <v>82.010999999999996</v>
      </c>
      <c r="Y6" s="138">
        <v>79.316000000000003</v>
      </c>
      <c r="Z6" s="138">
        <v>76.748000000000005</v>
      </c>
      <c r="AA6" s="138">
        <v>74.221000000000004</v>
      </c>
      <c r="AB6" s="138">
        <v>71.775000000000006</v>
      </c>
      <c r="AC6" s="138">
        <v>69.129000000000005</v>
      </c>
      <c r="AD6" s="138">
        <v>66.141999999999996</v>
      </c>
      <c r="AE6" s="138">
        <v>62.941000000000003</v>
      </c>
      <c r="AF6" s="138">
        <v>59.863</v>
      </c>
      <c r="AG6" s="138">
        <v>56.930999999999997</v>
      </c>
      <c r="AH6" s="138">
        <v>53.837000000000003</v>
      </c>
      <c r="AI6" s="138">
        <v>50.494</v>
      </c>
      <c r="AJ6" s="138">
        <v>47.082999999999998</v>
      </c>
      <c r="AK6" s="138">
        <v>43.816000000000003</v>
      </c>
      <c r="AL6" s="138">
        <v>40.582000000000001</v>
      </c>
      <c r="AM6" s="138">
        <v>38.048999999999999</v>
      </c>
      <c r="AN6" s="138">
        <v>36.545000000000002</v>
      </c>
      <c r="AO6" s="138">
        <v>35.756999999999998</v>
      </c>
      <c r="AP6" s="138">
        <v>35.012</v>
      </c>
      <c r="AQ6" s="138">
        <v>34.408999999999999</v>
      </c>
      <c r="AR6" s="138">
        <v>33.878</v>
      </c>
      <c r="AS6" s="138">
        <v>33.302999999999997</v>
      </c>
      <c r="AT6" s="138">
        <v>32.715000000000003</v>
      </c>
      <c r="AU6" s="138">
        <v>32.261000000000003</v>
      </c>
      <c r="AV6" s="138">
        <v>31.911000000000001</v>
      </c>
      <c r="AW6" s="138">
        <v>31.47</v>
      </c>
      <c r="AX6" s="138">
        <v>30.853999999999999</v>
      </c>
      <c r="AY6" s="138">
        <v>30.12</v>
      </c>
      <c r="AZ6" s="138">
        <v>29.408999999999999</v>
      </c>
      <c r="BA6" s="138">
        <v>28.695</v>
      </c>
      <c r="BB6" s="138">
        <v>27.945</v>
      </c>
      <c r="BC6" s="138">
        <v>27.158000000000001</v>
      </c>
      <c r="BD6" s="138">
        <v>26.34</v>
      </c>
      <c r="BE6" s="138">
        <v>25.492999999999999</v>
      </c>
      <c r="BF6" s="138">
        <v>24.623000000000001</v>
      </c>
      <c r="BG6" s="138">
        <v>23.725000000000001</v>
      </c>
      <c r="BH6" s="138">
        <v>22.8</v>
      </c>
      <c r="BI6" s="138">
        <v>21.850999999999999</v>
      </c>
      <c r="BJ6" s="138">
        <v>20.896000000000001</v>
      </c>
      <c r="BK6" s="138">
        <v>19.952000000000002</v>
      </c>
      <c r="BL6" s="138">
        <v>18.952000000000002</v>
      </c>
      <c r="BM6" s="138">
        <v>17.872</v>
      </c>
      <c r="BN6" s="138">
        <v>16.754999999999999</v>
      </c>
      <c r="BO6" s="138">
        <v>15.648999999999999</v>
      </c>
      <c r="BP6" s="138">
        <v>14.526</v>
      </c>
      <c r="BQ6" s="138">
        <v>13.545</v>
      </c>
      <c r="BR6" s="138">
        <v>12.79</v>
      </c>
      <c r="BS6" s="138">
        <v>12.177</v>
      </c>
      <c r="BT6" s="138">
        <v>11.552</v>
      </c>
      <c r="BU6" s="138">
        <v>10.951000000000001</v>
      </c>
      <c r="BV6" s="138">
        <v>10.281000000000001</v>
      </c>
      <c r="BW6" s="138">
        <v>9.4809999999999999</v>
      </c>
      <c r="BX6" s="138">
        <v>8.6020000000000003</v>
      </c>
      <c r="BY6" s="138">
        <v>7.7679999999999998</v>
      </c>
      <c r="BZ6" s="138">
        <v>6.976</v>
      </c>
      <c r="CA6" s="138">
        <v>6.1440000000000001</v>
      </c>
      <c r="CB6" s="138">
        <v>5.2510000000000003</v>
      </c>
      <c r="CC6" s="138">
        <v>4.3410000000000002</v>
      </c>
      <c r="CD6" s="138">
        <v>0</v>
      </c>
      <c r="CE6" s="138">
        <v>0</v>
      </c>
      <c r="CF6" s="138">
        <v>0</v>
      </c>
      <c r="CG6" s="138">
        <v>0</v>
      </c>
      <c r="CH6" s="138">
        <v>0</v>
      </c>
      <c r="CI6" s="138">
        <v>0</v>
      </c>
      <c r="CJ6" s="138">
        <v>0</v>
      </c>
      <c r="CK6" s="138">
        <v>0</v>
      </c>
      <c r="CL6" s="138">
        <v>0</v>
      </c>
      <c r="CM6" s="138">
        <v>0</v>
      </c>
      <c r="CN6" s="138">
        <v>0</v>
      </c>
      <c r="CO6" s="138">
        <v>0</v>
      </c>
      <c r="CP6" s="138">
        <v>0</v>
      </c>
      <c r="CQ6" s="138">
        <v>0</v>
      </c>
      <c r="CR6" s="138">
        <v>0</v>
      </c>
      <c r="CS6" s="138">
        <v>0</v>
      </c>
      <c r="CT6" s="138">
        <v>0</v>
      </c>
      <c r="CU6" s="138">
        <v>0</v>
      </c>
      <c r="CV6" s="138">
        <v>0</v>
      </c>
      <c r="CW6" s="138">
        <v>0</v>
      </c>
      <c r="CX6" s="138">
        <v>0</v>
      </c>
    </row>
    <row r="7" spans="1:102" ht="12">
      <c r="A7" s="96">
        <v>1984</v>
      </c>
      <c r="B7" s="138">
        <v>168.11199999999999</v>
      </c>
      <c r="C7" s="138">
        <v>166.767</v>
      </c>
      <c r="D7" s="138">
        <v>164.71</v>
      </c>
      <c r="E7" s="138">
        <v>162.017</v>
      </c>
      <c r="F7" s="138">
        <v>158.767</v>
      </c>
      <c r="G7" s="138">
        <v>155.035</v>
      </c>
      <c r="H7" s="138">
        <v>150.89599999999999</v>
      </c>
      <c r="I7" s="138">
        <v>146.43</v>
      </c>
      <c r="J7" s="138">
        <v>141.71299999999999</v>
      </c>
      <c r="K7" s="138">
        <v>136.81800000000001</v>
      </c>
      <c r="L7" s="138">
        <v>131.76</v>
      </c>
      <c r="M7" s="138">
        <v>126.54600000000001</v>
      </c>
      <c r="N7" s="138">
        <v>121.586</v>
      </c>
      <c r="O7" s="138">
        <v>117.09099999999999</v>
      </c>
      <c r="P7" s="138">
        <v>112.93899999999999</v>
      </c>
      <c r="Q7" s="138">
        <v>108.776</v>
      </c>
      <c r="R7" s="138">
        <v>104.654</v>
      </c>
      <c r="S7" s="138">
        <v>100.783</v>
      </c>
      <c r="T7" s="138">
        <v>97.228999999999999</v>
      </c>
      <c r="U7" s="138">
        <v>93.918999999999997</v>
      </c>
      <c r="V7" s="138">
        <v>90.701999999999998</v>
      </c>
      <c r="W7" s="138">
        <v>87.587999999999994</v>
      </c>
      <c r="X7" s="138">
        <v>84.585999999999999</v>
      </c>
      <c r="Y7" s="138">
        <v>81.679000000000002</v>
      </c>
      <c r="Z7" s="138">
        <v>78.849000000000004</v>
      </c>
      <c r="AA7" s="138">
        <v>76.073999999999998</v>
      </c>
      <c r="AB7" s="138">
        <v>73.328000000000003</v>
      </c>
      <c r="AC7" s="138">
        <v>70.635999999999996</v>
      </c>
      <c r="AD7" s="138">
        <v>67.995000000000005</v>
      </c>
      <c r="AE7" s="138">
        <v>65.366</v>
      </c>
      <c r="AF7" s="138">
        <v>62.811</v>
      </c>
      <c r="AG7" s="138">
        <v>60.444000000000003</v>
      </c>
      <c r="AH7" s="138">
        <v>57.603000000000002</v>
      </c>
      <c r="AI7" s="138">
        <v>54.006</v>
      </c>
      <c r="AJ7" s="138">
        <v>50.015999999999998</v>
      </c>
      <c r="AK7" s="138">
        <v>46.222000000000001</v>
      </c>
      <c r="AL7" s="138">
        <v>42.441000000000003</v>
      </c>
      <c r="AM7" s="138">
        <v>39.438000000000002</v>
      </c>
      <c r="AN7" s="138">
        <v>37.628999999999998</v>
      </c>
      <c r="AO7" s="138">
        <v>36.648000000000003</v>
      </c>
      <c r="AP7" s="138">
        <v>35.676000000000002</v>
      </c>
      <c r="AQ7" s="138">
        <v>34.837000000000003</v>
      </c>
      <c r="AR7" s="138">
        <v>34.128999999999998</v>
      </c>
      <c r="AS7" s="138">
        <v>33.456000000000003</v>
      </c>
      <c r="AT7" s="138">
        <v>32.826999999999998</v>
      </c>
      <c r="AU7" s="138">
        <v>32.345999999999997</v>
      </c>
      <c r="AV7" s="138">
        <v>31.986000000000001</v>
      </c>
      <c r="AW7" s="138">
        <v>31.562999999999999</v>
      </c>
      <c r="AX7" s="138">
        <v>30.995000000000001</v>
      </c>
      <c r="AY7" s="138">
        <v>30.327000000000002</v>
      </c>
      <c r="AZ7" s="138">
        <v>29.695</v>
      </c>
      <c r="BA7" s="138">
        <v>29.081</v>
      </c>
      <c r="BB7" s="138">
        <v>28.387</v>
      </c>
      <c r="BC7" s="138">
        <v>27.581</v>
      </c>
      <c r="BD7" s="138">
        <v>26.698</v>
      </c>
      <c r="BE7" s="138">
        <v>25.795999999999999</v>
      </c>
      <c r="BF7" s="138">
        <v>24.858000000000001</v>
      </c>
      <c r="BG7" s="138">
        <v>23.940999999999999</v>
      </c>
      <c r="BH7" s="138">
        <v>23.076000000000001</v>
      </c>
      <c r="BI7" s="138">
        <v>22.231000000000002</v>
      </c>
      <c r="BJ7" s="138">
        <v>21.367000000000001</v>
      </c>
      <c r="BK7" s="138">
        <v>20.513000000000002</v>
      </c>
      <c r="BL7" s="138">
        <v>19.558</v>
      </c>
      <c r="BM7" s="138">
        <v>18.451000000000001</v>
      </c>
      <c r="BN7" s="138">
        <v>17.256</v>
      </c>
      <c r="BO7" s="138">
        <v>16.082999999999998</v>
      </c>
      <c r="BP7" s="138">
        <v>14.898</v>
      </c>
      <c r="BQ7" s="138">
        <v>13.839</v>
      </c>
      <c r="BR7" s="138">
        <v>12.984</v>
      </c>
      <c r="BS7" s="138">
        <v>12.265000000000001</v>
      </c>
      <c r="BT7" s="138">
        <v>11.532</v>
      </c>
      <c r="BU7" s="138">
        <v>10.808999999999999</v>
      </c>
      <c r="BV7" s="138">
        <v>10.090999999999999</v>
      </c>
      <c r="BW7" s="138">
        <v>9.3550000000000004</v>
      </c>
      <c r="BX7" s="138">
        <v>8.609</v>
      </c>
      <c r="BY7" s="138">
        <v>7.8979999999999997</v>
      </c>
      <c r="BZ7" s="138">
        <v>7.242</v>
      </c>
      <c r="CA7" s="138">
        <v>6.492</v>
      </c>
      <c r="CB7" s="138">
        <v>5.593</v>
      </c>
      <c r="CC7" s="138">
        <v>4.6189999999999998</v>
      </c>
      <c r="CD7" s="138">
        <v>0</v>
      </c>
      <c r="CE7" s="138">
        <v>0</v>
      </c>
      <c r="CF7" s="138">
        <v>0</v>
      </c>
      <c r="CG7" s="138">
        <v>0</v>
      </c>
      <c r="CH7" s="138">
        <v>0</v>
      </c>
      <c r="CI7" s="138">
        <v>0</v>
      </c>
      <c r="CJ7" s="138">
        <v>0</v>
      </c>
      <c r="CK7" s="138">
        <v>0</v>
      </c>
      <c r="CL7" s="138">
        <v>0</v>
      </c>
      <c r="CM7" s="138">
        <v>0</v>
      </c>
      <c r="CN7" s="138">
        <v>0</v>
      </c>
      <c r="CO7" s="138">
        <v>0</v>
      </c>
      <c r="CP7" s="138">
        <v>0</v>
      </c>
      <c r="CQ7" s="138">
        <v>0</v>
      </c>
      <c r="CR7" s="138">
        <v>0</v>
      </c>
      <c r="CS7" s="138">
        <v>0</v>
      </c>
      <c r="CT7" s="138">
        <v>0</v>
      </c>
      <c r="CU7" s="138">
        <v>0</v>
      </c>
      <c r="CV7" s="138">
        <v>0</v>
      </c>
      <c r="CW7" s="138">
        <v>0</v>
      </c>
      <c r="CX7" s="138">
        <v>0</v>
      </c>
    </row>
    <row r="8" spans="1:102" ht="12">
      <c r="A8" s="96">
        <v>1985</v>
      </c>
      <c r="B8" s="138">
        <v>172.71600000000001</v>
      </c>
      <c r="C8" s="138">
        <v>170.386</v>
      </c>
      <c r="D8" s="138">
        <v>167.631</v>
      </c>
      <c r="E8" s="138">
        <v>164.49700000000001</v>
      </c>
      <c r="F8" s="138">
        <v>161.023</v>
      </c>
      <c r="G8" s="138">
        <v>157.25200000000001</v>
      </c>
      <c r="H8" s="138">
        <v>153.226</v>
      </c>
      <c r="I8" s="138">
        <v>148.98599999999999</v>
      </c>
      <c r="J8" s="138">
        <v>144.57599999999999</v>
      </c>
      <c r="K8" s="138">
        <v>140.036</v>
      </c>
      <c r="L8" s="138">
        <v>135.39699999999999</v>
      </c>
      <c r="M8" s="138">
        <v>130.685</v>
      </c>
      <c r="N8" s="138">
        <v>126.01</v>
      </c>
      <c r="O8" s="138">
        <v>121.437</v>
      </c>
      <c r="P8" s="138">
        <v>116.97199999999999</v>
      </c>
      <c r="Q8" s="138">
        <v>112.532</v>
      </c>
      <c r="R8" s="138">
        <v>108.114</v>
      </c>
      <c r="S8" s="138">
        <v>103.988</v>
      </c>
      <c r="T8" s="138">
        <v>100.27200000000001</v>
      </c>
      <c r="U8" s="138">
        <v>96.858999999999995</v>
      </c>
      <c r="V8" s="138">
        <v>93.518000000000001</v>
      </c>
      <c r="W8" s="138">
        <v>90.29</v>
      </c>
      <c r="X8" s="138">
        <v>87.147000000000006</v>
      </c>
      <c r="Y8" s="138">
        <v>84.052999999999997</v>
      </c>
      <c r="Z8" s="138">
        <v>81.025999999999996</v>
      </c>
      <c r="AA8" s="138">
        <v>78.063000000000002</v>
      </c>
      <c r="AB8" s="138">
        <v>75.102999999999994</v>
      </c>
      <c r="AC8" s="138">
        <v>72.364999999999995</v>
      </c>
      <c r="AD8" s="138">
        <v>69.938999999999993</v>
      </c>
      <c r="AE8" s="138">
        <v>67.676000000000002</v>
      </c>
      <c r="AF8" s="138">
        <v>65.456000000000003</v>
      </c>
      <c r="AG8" s="138">
        <v>63.439</v>
      </c>
      <c r="AH8" s="138">
        <v>60.784999999999997</v>
      </c>
      <c r="AI8" s="138">
        <v>57.103999999999999</v>
      </c>
      <c r="AJ8" s="138">
        <v>52.847000000000001</v>
      </c>
      <c r="AK8" s="138">
        <v>48.811</v>
      </c>
      <c r="AL8" s="138">
        <v>44.789000000000001</v>
      </c>
      <c r="AM8" s="138">
        <v>41.497999999999998</v>
      </c>
      <c r="AN8" s="138">
        <v>39.359000000000002</v>
      </c>
      <c r="AO8" s="138">
        <v>38.024999999999999</v>
      </c>
      <c r="AP8" s="138">
        <v>36.694000000000003</v>
      </c>
      <c r="AQ8" s="138">
        <v>35.478999999999999</v>
      </c>
      <c r="AR8" s="138">
        <v>34.484999999999999</v>
      </c>
      <c r="AS8" s="138">
        <v>33.667999999999999</v>
      </c>
      <c r="AT8" s="138">
        <v>32.993000000000002</v>
      </c>
      <c r="AU8" s="138">
        <v>32.465000000000003</v>
      </c>
      <c r="AV8" s="138">
        <v>32.067999999999998</v>
      </c>
      <c r="AW8" s="138">
        <v>31.64</v>
      </c>
      <c r="AX8" s="138">
        <v>31.096</v>
      </c>
      <c r="AY8" s="138">
        <v>30.472999999999999</v>
      </c>
      <c r="AZ8" s="138">
        <v>29.905000000000001</v>
      </c>
      <c r="BA8" s="138">
        <v>29.373999999999999</v>
      </c>
      <c r="BB8" s="138">
        <v>28.736000000000001</v>
      </c>
      <c r="BC8" s="138">
        <v>27.931999999999999</v>
      </c>
      <c r="BD8" s="138">
        <v>27.018999999999998</v>
      </c>
      <c r="BE8" s="138">
        <v>26.097999999999999</v>
      </c>
      <c r="BF8" s="138">
        <v>25.137</v>
      </c>
      <c r="BG8" s="138">
        <v>24.219000000000001</v>
      </c>
      <c r="BH8" s="138">
        <v>23.391999999999999</v>
      </c>
      <c r="BI8" s="138">
        <v>22.608000000000001</v>
      </c>
      <c r="BJ8" s="138">
        <v>21.794</v>
      </c>
      <c r="BK8" s="138">
        <v>20.988</v>
      </c>
      <c r="BL8" s="138">
        <v>20.059999999999999</v>
      </c>
      <c r="BM8" s="138">
        <v>18.943000000000001</v>
      </c>
      <c r="BN8" s="138">
        <v>17.716999999999999</v>
      </c>
      <c r="BO8" s="138">
        <v>16.515000000000001</v>
      </c>
      <c r="BP8" s="138">
        <v>15.305999999999999</v>
      </c>
      <c r="BQ8" s="138">
        <v>14.196999999999999</v>
      </c>
      <c r="BR8" s="138">
        <v>13.255000000000001</v>
      </c>
      <c r="BS8" s="138">
        <v>12.428000000000001</v>
      </c>
      <c r="BT8" s="138">
        <v>11.590999999999999</v>
      </c>
      <c r="BU8" s="138">
        <v>10.755000000000001</v>
      </c>
      <c r="BV8" s="138">
        <v>9.9770000000000003</v>
      </c>
      <c r="BW8" s="138">
        <v>9.2729999999999997</v>
      </c>
      <c r="BX8" s="138">
        <v>8.6120000000000001</v>
      </c>
      <c r="BY8" s="138">
        <v>7.98</v>
      </c>
      <c r="BZ8" s="138">
        <v>7.4089999999999998</v>
      </c>
      <c r="CA8" s="138">
        <v>6.7169999999999996</v>
      </c>
      <c r="CB8" s="138">
        <v>5.8250000000000002</v>
      </c>
      <c r="CC8" s="138">
        <v>4.8239999999999998</v>
      </c>
      <c r="CD8" s="138">
        <v>0</v>
      </c>
      <c r="CE8" s="138">
        <v>0</v>
      </c>
      <c r="CF8" s="138">
        <v>0</v>
      </c>
      <c r="CG8" s="138">
        <v>0</v>
      </c>
      <c r="CH8" s="138">
        <v>0</v>
      </c>
      <c r="CI8" s="138">
        <v>0</v>
      </c>
      <c r="CJ8" s="138">
        <v>0</v>
      </c>
      <c r="CK8" s="138">
        <v>0</v>
      </c>
      <c r="CL8" s="138">
        <v>0</v>
      </c>
      <c r="CM8" s="138">
        <v>0</v>
      </c>
      <c r="CN8" s="138">
        <v>0</v>
      </c>
      <c r="CO8" s="138">
        <v>0</v>
      </c>
      <c r="CP8" s="138">
        <v>0</v>
      </c>
      <c r="CQ8" s="138">
        <v>0</v>
      </c>
      <c r="CR8" s="138">
        <v>0</v>
      </c>
      <c r="CS8" s="138">
        <v>0</v>
      </c>
      <c r="CT8" s="138">
        <v>0</v>
      </c>
      <c r="CU8" s="138">
        <v>0</v>
      </c>
      <c r="CV8" s="138">
        <v>0</v>
      </c>
      <c r="CW8" s="138">
        <v>0</v>
      </c>
      <c r="CX8" s="138">
        <v>0</v>
      </c>
    </row>
    <row r="9" spans="1:102" ht="12">
      <c r="A9" s="96">
        <v>1986</v>
      </c>
      <c r="B9" s="138">
        <v>182.79499999999999</v>
      </c>
      <c r="C9" s="138">
        <v>177.32599999999999</v>
      </c>
      <c r="D9" s="138">
        <v>172.19200000000001</v>
      </c>
      <c r="E9" s="138">
        <v>167.35300000000001</v>
      </c>
      <c r="F9" s="138">
        <v>162.76900000000001</v>
      </c>
      <c r="G9" s="138">
        <v>158.40100000000001</v>
      </c>
      <c r="H9" s="138">
        <v>154.20599999999999</v>
      </c>
      <c r="I9" s="138">
        <v>150.148</v>
      </c>
      <c r="J9" s="138">
        <v>146.184</v>
      </c>
      <c r="K9" s="138">
        <v>142.27500000000001</v>
      </c>
      <c r="L9" s="138">
        <v>138.477</v>
      </c>
      <c r="M9" s="138">
        <v>134.84700000000001</v>
      </c>
      <c r="N9" s="138">
        <v>130.86199999999999</v>
      </c>
      <c r="O9" s="138">
        <v>126.28700000000001</v>
      </c>
      <c r="P9" s="138">
        <v>121.373</v>
      </c>
      <c r="Q9" s="138">
        <v>116.593</v>
      </c>
      <c r="R9" s="138">
        <v>111.83799999999999</v>
      </c>
      <c r="S9" s="138">
        <v>107.407</v>
      </c>
      <c r="T9" s="138">
        <v>103.49</v>
      </c>
      <c r="U9" s="138">
        <v>99.941999999999993</v>
      </c>
      <c r="V9" s="138">
        <v>96.423000000000002</v>
      </c>
      <c r="W9" s="138">
        <v>92.995999999999995</v>
      </c>
      <c r="X9" s="138">
        <v>89.677000000000007</v>
      </c>
      <c r="Y9" s="138">
        <v>86.438000000000002</v>
      </c>
      <c r="Z9" s="138">
        <v>83.295000000000002</v>
      </c>
      <c r="AA9" s="138">
        <v>80.225999999999999</v>
      </c>
      <c r="AB9" s="138">
        <v>77.16</v>
      </c>
      <c r="AC9" s="138">
        <v>74.382000000000005</v>
      </c>
      <c r="AD9" s="138">
        <v>72.006</v>
      </c>
      <c r="AE9" s="138">
        <v>69.852999999999994</v>
      </c>
      <c r="AF9" s="138">
        <v>67.728999999999999</v>
      </c>
      <c r="AG9" s="138">
        <v>65.793000000000006</v>
      </c>
      <c r="AH9" s="138">
        <v>63.235999999999997</v>
      </c>
      <c r="AI9" s="138">
        <v>59.670999999999999</v>
      </c>
      <c r="AJ9" s="138">
        <v>55.524000000000001</v>
      </c>
      <c r="AK9" s="138">
        <v>51.588999999999999</v>
      </c>
      <c r="AL9" s="138">
        <v>47.695999999999998</v>
      </c>
      <c r="AM9" s="138">
        <v>44.335000000000001</v>
      </c>
      <c r="AN9" s="138">
        <v>41.828000000000003</v>
      </c>
      <c r="AO9" s="138">
        <v>39.945</v>
      </c>
      <c r="AP9" s="138">
        <v>38.085999999999999</v>
      </c>
      <c r="AQ9" s="138">
        <v>36.32</v>
      </c>
      <c r="AR9" s="138">
        <v>34.908000000000001</v>
      </c>
      <c r="AS9" s="138">
        <v>33.902000000000001</v>
      </c>
      <c r="AT9" s="138">
        <v>33.197000000000003</v>
      </c>
      <c r="AU9" s="138">
        <v>32.613999999999997</v>
      </c>
      <c r="AV9" s="138">
        <v>32.167999999999999</v>
      </c>
      <c r="AW9" s="138">
        <v>31.72</v>
      </c>
      <c r="AX9" s="138">
        <v>31.177</v>
      </c>
      <c r="AY9" s="138">
        <v>30.571999999999999</v>
      </c>
      <c r="AZ9" s="138">
        <v>30.042000000000002</v>
      </c>
      <c r="BA9" s="138">
        <v>29.571999999999999</v>
      </c>
      <c r="BB9" s="138">
        <v>28.984000000000002</v>
      </c>
      <c r="BC9" s="138">
        <v>28.209</v>
      </c>
      <c r="BD9" s="138">
        <v>27.309000000000001</v>
      </c>
      <c r="BE9" s="138">
        <v>26.408999999999999</v>
      </c>
      <c r="BF9" s="138">
        <v>25.475999999999999</v>
      </c>
      <c r="BG9" s="138">
        <v>24.577999999999999</v>
      </c>
      <c r="BH9" s="138">
        <v>23.76</v>
      </c>
      <c r="BI9" s="138">
        <v>22.98</v>
      </c>
      <c r="BJ9" s="138">
        <v>22.164999999999999</v>
      </c>
      <c r="BK9" s="138">
        <v>21.352</v>
      </c>
      <c r="BL9" s="138">
        <v>20.423999999999999</v>
      </c>
      <c r="BM9" s="138">
        <v>19.324999999999999</v>
      </c>
      <c r="BN9" s="138">
        <v>18.12</v>
      </c>
      <c r="BO9" s="138">
        <v>16.937999999999999</v>
      </c>
      <c r="BP9" s="138">
        <v>15.752000000000001</v>
      </c>
      <c r="BQ9" s="138">
        <v>14.631</v>
      </c>
      <c r="BR9" s="138">
        <v>13.617000000000001</v>
      </c>
      <c r="BS9" s="138">
        <v>12.683</v>
      </c>
      <c r="BT9" s="138">
        <v>11.747</v>
      </c>
      <c r="BU9" s="138">
        <v>10.804</v>
      </c>
      <c r="BV9" s="138">
        <v>9.9580000000000002</v>
      </c>
      <c r="BW9" s="138">
        <v>9.2449999999999992</v>
      </c>
      <c r="BX9" s="138">
        <v>8.6159999999999997</v>
      </c>
      <c r="BY9" s="138">
        <v>8.0090000000000003</v>
      </c>
      <c r="BZ9" s="138">
        <v>7.4610000000000003</v>
      </c>
      <c r="CA9" s="138">
        <v>6.7960000000000003</v>
      </c>
      <c r="CB9" s="138">
        <v>5.9260000000000002</v>
      </c>
      <c r="CC9" s="138">
        <v>4.9459999999999997</v>
      </c>
      <c r="CD9" s="138">
        <v>0</v>
      </c>
      <c r="CE9" s="138">
        <v>0</v>
      </c>
      <c r="CF9" s="138">
        <v>0</v>
      </c>
      <c r="CG9" s="138">
        <v>0</v>
      </c>
      <c r="CH9" s="138">
        <v>0</v>
      </c>
      <c r="CI9" s="138">
        <v>0</v>
      </c>
      <c r="CJ9" s="138">
        <v>0</v>
      </c>
      <c r="CK9" s="138">
        <v>0</v>
      </c>
      <c r="CL9" s="138">
        <v>0</v>
      </c>
      <c r="CM9" s="138">
        <v>0</v>
      </c>
      <c r="CN9" s="138">
        <v>0</v>
      </c>
      <c r="CO9" s="138">
        <v>0</v>
      </c>
      <c r="CP9" s="138">
        <v>0</v>
      </c>
      <c r="CQ9" s="138">
        <v>0</v>
      </c>
      <c r="CR9" s="138">
        <v>0</v>
      </c>
      <c r="CS9" s="138">
        <v>0</v>
      </c>
      <c r="CT9" s="138">
        <v>0</v>
      </c>
      <c r="CU9" s="138">
        <v>0</v>
      </c>
      <c r="CV9" s="138">
        <v>0</v>
      </c>
      <c r="CW9" s="138">
        <v>0</v>
      </c>
      <c r="CX9" s="138">
        <v>0</v>
      </c>
    </row>
    <row r="10" spans="1:102" ht="12">
      <c r="A10" s="96">
        <v>1987</v>
      </c>
      <c r="B10" s="138">
        <v>197.43899999999999</v>
      </c>
      <c r="C10" s="138">
        <v>187.06899999999999</v>
      </c>
      <c r="D10" s="138">
        <v>178.172</v>
      </c>
      <c r="E10" s="138">
        <v>170.59200000000001</v>
      </c>
      <c r="F10" s="138">
        <v>164.16499999999999</v>
      </c>
      <c r="G10" s="138">
        <v>158.733</v>
      </c>
      <c r="H10" s="138">
        <v>154.13399999999999</v>
      </c>
      <c r="I10" s="138">
        <v>150.208</v>
      </c>
      <c r="J10" s="138">
        <v>146.79300000000001</v>
      </c>
      <c r="K10" s="138">
        <v>143.732</v>
      </c>
      <c r="L10" s="138">
        <v>141.11099999999999</v>
      </c>
      <c r="M10" s="138">
        <v>139.02500000000001</v>
      </c>
      <c r="N10" s="138">
        <v>136.05500000000001</v>
      </c>
      <c r="O10" s="138">
        <v>131.53899999999999</v>
      </c>
      <c r="P10" s="138">
        <v>126.069</v>
      </c>
      <c r="Q10" s="138">
        <v>120.899</v>
      </c>
      <c r="R10" s="138">
        <v>115.774</v>
      </c>
      <c r="S10" s="138">
        <v>111.003</v>
      </c>
      <c r="T10" s="138">
        <v>106.86199999999999</v>
      </c>
      <c r="U10" s="138">
        <v>103.164</v>
      </c>
      <c r="V10" s="138">
        <v>99.432000000000002</v>
      </c>
      <c r="W10" s="138">
        <v>95.753</v>
      </c>
      <c r="X10" s="138">
        <v>92.234999999999999</v>
      </c>
      <c r="Y10" s="138">
        <v>88.875</v>
      </c>
      <c r="Z10" s="138">
        <v>85.664000000000001</v>
      </c>
      <c r="AA10" s="138">
        <v>82.537000000000006</v>
      </c>
      <c r="AB10" s="138">
        <v>79.438999999999993</v>
      </c>
      <c r="AC10" s="138">
        <v>76.613</v>
      </c>
      <c r="AD10" s="138">
        <v>74.152000000000001</v>
      </c>
      <c r="AE10" s="138">
        <v>71.902000000000001</v>
      </c>
      <c r="AF10" s="138">
        <v>69.683000000000007</v>
      </c>
      <c r="AG10" s="138">
        <v>67.61</v>
      </c>
      <c r="AH10" s="138">
        <v>65.08</v>
      </c>
      <c r="AI10" s="138">
        <v>61.804000000000002</v>
      </c>
      <c r="AJ10" s="138">
        <v>58.08</v>
      </c>
      <c r="AK10" s="138">
        <v>54.534999999999997</v>
      </c>
      <c r="AL10" s="138">
        <v>51.079000000000001</v>
      </c>
      <c r="AM10" s="138">
        <v>47.832000000000001</v>
      </c>
      <c r="AN10" s="138">
        <v>44.935000000000002</v>
      </c>
      <c r="AO10" s="138">
        <v>42.341000000000001</v>
      </c>
      <c r="AP10" s="138">
        <v>39.823</v>
      </c>
      <c r="AQ10" s="138">
        <v>37.366999999999997</v>
      </c>
      <c r="AR10" s="138">
        <v>35.430999999999997</v>
      </c>
      <c r="AS10" s="138">
        <v>34.201000000000001</v>
      </c>
      <c r="AT10" s="138">
        <v>33.47</v>
      </c>
      <c r="AU10" s="138">
        <v>32.820999999999998</v>
      </c>
      <c r="AV10" s="138">
        <v>32.31</v>
      </c>
      <c r="AW10" s="138">
        <v>31.824999999999999</v>
      </c>
      <c r="AX10" s="138">
        <v>31.257999999999999</v>
      </c>
      <c r="AY10" s="138">
        <v>30.645</v>
      </c>
      <c r="AZ10" s="138">
        <v>30.132999999999999</v>
      </c>
      <c r="BA10" s="138">
        <v>29.7</v>
      </c>
      <c r="BB10" s="138">
        <v>29.158000000000001</v>
      </c>
      <c r="BC10" s="138">
        <v>28.428000000000001</v>
      </c>
      <c r="BD10" s="138">
        <v>27.571999999999999</v>
      </c>
      <c r="BE10" s="138">
        <v>26.725999999999999</v>
      </c>
      <c r="BF10" s="138">
        <v>25.856999999999999</v>
      </c>
      <c r="BG10" s="138">
        <v>24.992999999999999</v>
      </c>
      <c r="BH10" s="138">
        <v>24.161999999999999</v>
      </c>
      <c r="BI10" s="138">
        <v>23.338000000000001</v>
      </c>
      <c r="BJ10" s="138">
        <v>22.481999999999999</v>
      </c>
      <c r="BK10" s="138">
        <v>21.616</v>
      </c>
      <c r="BL10" s="138">
        <v>20.67</v>
      </c>
      <c r="BM10" s="138">
        <v>19.611999999999998</v>
      </c>
      <c r="BN10" s="138">
        <v>18.48</v>
      </c>
      <c r="BO10" s="138">
        <v>17.36</v>
      </c>
      <c r="BP10" s="138">
        <v>16.242999999999999</v>
      </c>
      <c r="BQ10" s="138">
        <v>15.14</v>
      </c>
      <c r="BR10" s="138">
        <v>14.066000000000001</v>
      </c>
      <c r="BS10" s="138">
        <v>13.023</v>
      </c>
      <c r="BT10" s="138">
        <v>11.986000000000001</v>
      </c>
      <c r="BU10" s="138">
        <v>10.943</v>
      </c>
      <c r="BV10" s="138">
        <v>10.016999999999999</v>
      </c>
      <c r="BW10" s="138">
        <v>9.2620000000000005</v>
      </c>
      <c r="BX10" s="138">
        <v>8.6170000000000009</v>
      </c>
      <c r="BY10" s="138">
        <v>7.9889999999999999</v>
      </c>
      <c r="BZ10" s="138">
        <v>7.4169999999999998</v>
      </c>
      <c r="CA10" s="138">
        <v>6.7510000000000003</v>
      </c>
      <c r="CB10" s="138">
        <v>5.9180000000000001</v>
      </c>
      <c r="CC10" s="138">
        <v>4.9960000000000004</v>
      </c>
      <c r="CD10" s="138">
        <v>0</v>
      </c>
      <c r="CE10" s="138">
        <v>0</v>
      </c>
      <c r="CF10" s="138">
        <v>0</v>
      </c>
      <c r="CG10" s="138">
        <v>0</v>
      </c>
      <c r="CH10" s="138">
        <v>0</v>
      </c>
      <c r="CI10" s="138">
        <v>0</v>
      </c>
      <c r="CJ10" s="138">
        <v>0</v>
      </c>
      <c r="CK10" s="138">
        <v>0</v>
      </c>
      <c r="CL10" s="138">
        <v>0</v>
      </c>
      <c r="CM10" s="138">
        <v>0</v>
      </c>
      <c r="CN10" s="138">
        <v>0</v>
      </c>
      <c r="CO10" s="138">
        <v>0</v>
      </c>
      <c r="CP10" s="138">
        <v>0</v>
      </c>
      <c r="CQ10" s="138">
        <v>0</v>
      </c>
      <c r="CR10" s="138">
        <v>0</v>
      </c>
      <c r="CS10" s="138">
        <v>0</v>
      </c>
      <c r="CT10" s="138">
        <v>0</v>
      </c>
      <c r="CU10" s="138">
        <v>0</v>
      </c>
      <c r="CV10" s="138">
        <v>0</v>
      </c>
      <c r="CW10" s="138">
        <v>0</v>
      </c>
      <c r="CX10" s="138">
        <v>0</v>
      </c>
    </row>
    <row r="11" spans="1:102" ht="12">
      <c r="A11" s="96">
        <v>1988</v>
      </c>
      <c r="B11" s="138">
        <v>214.24</v>
      </c>
      <c r="C11" s="138">
        <v>198.399</v>
      </c>
      <c r="D11" s="138">
        <v>185.26300000000001</v>
      </c>
      <c r="E11" s="138">
        <v>174.542</v>
      </c>
      <c r="F11" s="138">
        <v>165.95099999999999</v>
      </c>
      <c r="G11" s="138">
        <v>159.203</v>
      </c>
      <c r="H11" s="138">
        <v>154.00800000000001</v>
      </c>
      <c r="I11" s="138">
        <v>150.08099999999999</v>
      </c>
      <c r="J11" s="138">
        <v>147.13399999999999</v>
      </c>
      <c r="K11" s="138">
        <v>144.87799999999999</v>
      </c>
      <c r="L11" s="138">
        <v>143.434</v>
      </c>
      <c r="M11" s="138">
        <v>142.91800000000001</v>
      </c>
      <c r="N11" s="138">
        <v>141.01499999999999</v>
      </c>
      <c r="O11" s="138">
        <v>136.631</v>
      </c>
      <c r="P11" s="138">
        <v>130.69</v>
      </c>
      <c r="Q11" s="138">
        <v>125.23</v>
      </c>
      <c r="R11" s="138">
        <v>119.851</v>
      </c>
      <c r="S11" s="138">
        <v>114.816</v>
      </c>
      <c r="T11" s="138">
        <v>110.462</v>
      </c>
      <c r="U11" s="138">
        <v>106.57599999999999</v>
      </c>
      <c r="V11" s="138">
        <v>102.601</v>
      </c>
      <c r="W11" s="138">
        <v>98.634</v>
      </c>
      <c r="X11" s="138">
        <v>94.891000000000005</v>
      </c>
      <c r="Y11" s="138">
        <v>91.418999999999997</v>
      </c>
      <c r="Z11" s="138">
        <v>88.167000000000002</v>
      </c>
      <c r="AA11" s="138">
        <v>85.001000000000005</v>
      </c>
      <c r="AB11" s="138">
        <v>81.900999999999996</v>
      </c>
      <c r="AC11" s="138">
        <v>79.010000000000005</v>
      </c>
      <c r="AD11" s="138">
        <v>76.369</v>
      </c>
      <c r="AE11" s="138">
        <v>73.887</v>
      </c>
      <c r="AF11" s="138">
        <v>71.448999999999998</v>
      </c>
      <c r="AG11" s="138">
        <v>69.099999999999994</v>
      </c>
      <c r="AH11" s="138">
        <v>66.546999999999997</v>
      </c>
      <c r="AI11" s="138">
        <v>63.642000000000003</v>
      </c>
      <c r="AJ11" s="138">
        <v>60.511000000000003</v>
      </c>
      <c r="AK11" s="138">
        <v>57.51</v>
      </c>
      <c r="AL11" s="138">
        <v>54.649000000000001</v>
      </c>
      <c r="AM11" s="138">
        <v>51.634999999999998</v>
      </c>
      <c r="AN11" s="138">
        <v>48.378999999999998</v>
      </c>
      <c r="AO11" s="138">
        <v>45.057000000000002</v>
      </c>
      <c r="AP11" s="138">
        <v>41.871000000000002</v>
      </c>
      <c r="AQ11" s="138">
        <v>38.716999999999999</v>
      </c>
      <c r="AR11" s="138">
        <v>36.232999999999997</v>
      </c>
      <c r="AS11" s="138">
        <v>34.744</v>
      </c>
      <c r="AT11" s="138">
        <v>33.942</v>
      </c>
      <c r="AU11" s="138">
        <v>33.177</v>
      </c>
      <c r="AV11" s="138">
        <v>32.548000000000002</v>
      </c>
      <c r="AW11" s="138">
        <v>31.98</v>
      </c>
      <c r="AX11" s="138">
        <v>31.359000000000002</v>
      </c>
      <c r="AY11" s="138">
        <v>30.716999999999999</v>
      </c>
      <c r="AZ11" s="138">
        <v>30.2</v>
      </c>
      <c r="BA11" s="138">
        <v>29.782</v>
      </c>
      <c r="BB11" s="138">
        <v>29.274000000000001</v>
      </c>
      <c r="BC11" s="138">
        <v>28.594999999999999</v>
      </c>
      <c r="BD11" s="138">
        <v>27.802</v>
      </c>
      <c r="BE11" s="138">
        <v>27.027999999999999</v>
      </c>
      <c r="BF11" s="138">
        <v>26.247</v>
      </c>
      <c r="BG11" s="138">
        <v>25.428999999999998</v>
      </c>
      <c r="BH11" s="138">
        <v>24.573</v>
      </c>
      <c r="BI11" s="138">
        <v>23.68</v>
      </c>
      <c r="BJ11" s="138">
        <v>22.763000000000002</v>
      </c>
      <c r="BK11" s="138">
        <v>21.823</v>
      </c>
      <c r="BL11" s="138">
        <v>20.85</v>
      </c>
      <c r="BM11" s="138">
        <v>19.844000000000001</v>
      </c>
      <c r="BN11" s="138">
        <v>18.809999999999999</v>
      </c>
      <c r="BO11" s="138">
        <v>17.773</v>
      </c>
      <c r="BP11" s="138">
        <v>16.745000000000001</v>
      </c>
      <c r="BQ11" s="138">
        <v>15.679</v>
      </c>
      <c r="BR11" s="138">
        <v>14.558999999999999</v>
      </c>
      <c r="BS11" s="138">
        <v>13.417999999999999</v>
      </c>
      <c r="BT11" s="138">
        <v>12.292</v>
      </c>
      <c r="BU11" s="138">
        <v>11.162000000000001</v>
      </c>
      <c r="BV11" s="138">
        <v>10.154999999999999</v>
      </c>
      <c r="BW11" s="138">
        <v>9.3350000000000009</v>
      </c>
      <c r="BX11" s="138">
        <v>8.64</v>
      </c>
      <c r="BY11" s="138">
        <v>7.9569999999999999</v>
      </c>
      <c r="BZ11" s="138">
        <v>7.3209999999999997</v>
      </c>
      <c r="CA11" s="138">
        <v>6.6340000000000003</v>
      </c>
      <c r="CB11" s="138">
        <v>5.8410000000000002</v>
      </c>
      <c r="CC11" s="138">
        <v>4.9969999999999999</v>
      </c>
      <c r="CD11" s="138">
        <v>0</v>
      </c>
      <c r="CE11" s="138">
        <v>0</v>
      </c>
      <c r="CF11" s="138">
        <v>0</v>
      </c>
      <c r="CG11" s="138">
        <v>0</v>
      </c>
      <c r="CH11" s="138">
        <v>0</v>
      </c>
      <c r="CI11" s="138">
        <v>0</v>
      </c>
      <c r="CJ11" s="138">
        <v>0</v>
      </c>
      <c r="CK11" s="138">
        <v>0</v>
      </c>
      <c r="CL11" s="138">
        <v>0</v>
      </c>
      <c r="CM11" s="138">
        <v>0</v>
      </c>
      <c r="CN11" s="138">
        <v>0</v>
      </c>
      <c r="CO11" s="138">
        <v>0</v>
      </c>
      <c r="CP11" s="138">
        <v>0</v>
      </c>
      <c r="CQ11" s="138">
        <v>0</v>
      </c>
      <c r="CR11" s="138">
        <v>0</v>
      </c>
      <c r="CS11" s="138">
        <v>0</v>
      </c>
      <c r="CT11" s="138">
        <v>0</v>
      </c>
      <c r="CU11" s="138">
        <v>0</v>
      </c>
      <c r="CV11" s="138">
        <v>0</v>
      </c>
      <c r="CW11" s="138">
        <v>0</v>
      </c>
      <c r="CX11" s="138">
        <v>0</v>
      </c>
    </row>
    <row r="12" spans="1:102" ht="12">
      <c r="A12" s="96">
        <v>1989</v>
      </c>
      <c r="B12" s="138">
        <v>229.75700000000001</v>
      </c>
      <c r="C12" s="138">
        <v>209.55199999999999</v>
      </c>
      <c r="D12" s="138">
        <v>192.96100000000001</v>
      </c>
      <c r="E12" s="138">
        <v>179.60599999999999</v>
      </c>
      <c r="F12" s="138">
        <v>169.114</v>
      </c>
      <c r="G12" s="138">
        <v>161.10499999999999</v>
      </c>
      <c r="H12" s="138">
        <v>155.203</v>
      </c>
      <c r="I12" s="138">
        <v>151.03399999999999</v>
      </c>
      <c r="J12" s="138">
        <v>148.22</v>
      </c>
      <c r="K12" s="138">
        <v>146.38300000000001</v>
      </c>
      <c r="L12" s="138">
        <v>145.64699999999999</v>
      </c>
      <c r="M12" s="138">
        <v>146.12899999999999</v>
      </c>
      <c r="N12" s="138">
        <v>144.97200000000001</v>
      </c>
      <c r="O12" s="138">
        <v>140.80500000000001</v>
      </c>
      <c r="P12" s="138">
        <v>134.74199999999999</v>
      </c>
      <c r="Q12" s="138">
        <v>129.28899999999999</v>
      </c>
      <c r="R12" s="138">
        <v>123.974</v>
      </c>
      <c r="S12" s="138">
        <v>118.899</v>
      </c>
      <c r="T12" s="138">
        <v>114.383</v>
      </c>
      <c r="U12" s="138">
        <v>110.25</v>
      </c>
      <c r="V12" s="138">
        <v>106.008</v>
      </c>
      <c r="W12" s="138">
        <v>101.736</v>
      </c>
      <c r="X12" s="138">
        <v>97.748000000000005</v>
      </c>
      <c r="Y12" s="138">
        <v>94.146000000000001</v>
      </c>
      <c r="Z12" s="138">
        <v>90.837000000000003</v>
      </c>
      <c r="AA12" s="138">
        <v>87.605999999999995</v>
      </c>
      <c r="AB12" s="138">
        <v>84.47</v>
      </c>
      <c r="AC12" s="138">
        <v>81.480999999999995</v>
      </c>
      <c r="AD12" s="138">
        <v>78.635000000000005</v>
      </c>
      <c r="AE12" s="138">
        <v>75.900000000000006</v>
      </c>
      <c r="AF12" s="138">
        <v>73.222999999999999</v>
      </c>
      <c r="AG12" s="138">
        <v>70.587999999999994</v>
      </c>
      <c r="AH12" s="138">
        <v>67.991</v>
      </c>
      <c r="AI12" s="138">
        <v>65.415999999999997</v>
      </c>
      <c r="AJ12" s="138">
        <v>62.835999999999999</v>
      </c>
      <c r="AK12" s="138">
        <v>60.335000000000001</v>
      </c>
      <c r="AL12" s="138">
        <v>58.018999999999998</v>
      </c>
      <c r="AM12" s="138">
        <v>55.246000000000002</v>
      </c>
      <c r="AN12" s="138">
        <v>51.744999999999997</v>
      </c>
      <c r="AO12" s="138">
        <v>47.865000000000002</v>
      </c>
      <c r="AP12" s="138">
        <v>44.17</v>
      </c>
      <c r="AQ12" s="138">
        <v>40.487000000000002</v>
      </c>
      <c r="AR12" s="138">
        <v>37.552</v>
      </c>
      <c r="AS12" s="138">
        <v>35.768999999999998</v>
      </c>
      <c r="AT12" s="138">
        <v>34.783999999999999</v>
      </c>
      <c r="AU12" s="138">
        <v>33.802999999999997</v>
      </c>
      <c r="AV12" s="138">
        <v>32.948999999999998</v>
      </c>
      <c r="AW12" s="138">
        <v>32.213000000000001</v>
      </c>
      <c r="AX12" s="138">
        <v>31.498000000000001</v>
      </c>
      <c r="AY12" s="138">
        <v>30.818000000000001</v>
      </c>
      <c r="AZ12" s="138">
        <v>30.277999999999999</v>
      </c>
      <c r="BA12" s="138">
        <v>29.850999999999999</v>
      </c>
      <c r="BB12" s="138">
        <v>29.358000000000001</v>
      </c>
      <c r="BC12" s="138">
        <v>28.724</v>
      </c>
      <c r="BD12" s="138">
        <v>27.99</v>
      </c>
      <c r="BE12" s="138">
        <v>27.288</v>
      </c>
      <c r="BF12" s="138">
        <v>26.597999999999999</v>
      </c>
      <c r="BG12" s="138">
        <v>25.831</v>
      </c>
      <c r="BH12" s="138">
        <v>24.956</v>
      </c>
      <c r="BI12" s="138">
        <v>24.004999999999999</v>
      </c>
      <c r="BJ12" s="138">
        <v>23.036999999999999</v>
      </c>
      <c r="BK12" s="138">
        <v>22.035</v>
      </c>
      <c r="BL12" s="138">
        <v>21.042999999999999</v>
      </c>
      <c r="BM12" s="138">
        <v>20.082999999999998</v>
      </c>
      <c r="BN12" s="138">
        <v>19.134</v>
      </c>
      <c r="BO12" s="138">
        <v>18.170999999999999</v>
      </c>
      <c r="BP12" s="138">
        <v>17.216999999999999</v>
      </c>
      <c r="BQ12" s="138">
        <v>16.186</v>
      </c>
      <c r="BR12" s="138">
        <v>15.036</v>
      </c>
      <c r="BS12" s="138">
        <v>13.821999999999999</v>
      </c>
      <c r="BT12" s="138">
        <v>12.632</v>
      </c>
      <c r="BU12" s="138">
        <v>11.441000000000001</v>
      </c>
      <c r="BV12" s="138">
        <v>10.366</v>
      </c>
      <c r="BW12" s="138">
        <v>9.4749999999999996</v>
      </c>
      <c r="BX12" s="138">
        <v>8.7110000000000003</v>
      </c>
      <c r="BY12" s="138">
        <v>7.9550000000000001</v>
      </c>
      <c r="BZ12" s="138">
        <v>7.24</v>
      </c>
      <c r="CA12" s="138">
        <v>6.516</v>
      </c>
      <c r="CB12" s="138">
        <v>5.7549999999999999</v>
      </c>
      <c r="CC12" s="138">
        <v>4.9850000000000003</v>
      </c>
      <c r="CD12" s="138">
        <v>0</v>
      </c>
      <c r="CE12" s="138">
        <v>0</v>
      </c>
      <c r="CF12" s="138">
        <v>0</v>
      </c>
      <c r="CG12" s="138">
        <v>0</v>
      </c>
      <c r="CH12" s="138">
        <v>0</v>
      </c>
      <c r="CI12" s="138">
        <v>0</v>
      </c>
      <c r="CJ12" s="138">
        <v>0</v>
      </c>
      <c r="CK12" s="138">
        <v>0</v>
      </c>
      <c r="CL12" s="138">
        <v>0</v>
      </c>
      <c r="CM12" s="138">
        <v>0</v>
      </c>
      <c r="CN12" s="138">
        <v>0</v>
      </c>
      <c r="CO12" s="138">
        <v>0</v>
      </c>
      <c r="CP12" s="138">
        <v>0</v>
      </c>
      <c r="CQ12" s="138">
        <v>0</v>
      </c>
      <c r="CR12" s="138">
        <v>0</v>
      </c>
      <c r="CS12" s="138">
        <v>0</v>
      </c>
      <c r="CT12" s="138">
        <v>0</v>
      </c>
      <c r="CU12" s="138">
        <v>0</v>
      </c>
      <c r="CV12" s="138">
        <v>0</v>
      </c>
      <c r="CW12" s="138">
        <v>0</v>
      </c>
      <c r="CX12" s="138">
        <v>0</v>
      </c>
    </row>
    <row r="13" spans="1:102" ht="12">
      <c r="A13" s="96">
        <v>1990</v>
      </c>
      <c r="B13" s="138">
        <v>241.55500000000001</v>
      </c>
      <c r="C13" s="138">
        <v>219.251</v>
      </c>
      <c r="D13" s="138">
        <v>200.87100000000001</v>
      </c>
      <c r="E13" s="138">
        <v>186.02199999999999</v>
      </c>
      <c r="F13" s="138">
        <v>174.30199999999999</v>
      </c>
      <c r="G13" s="138">
        <v>165.315</v>
      </c>
      <c r="H13" s="138">
        <v>158.66399999999999</v>
      </c>
      <c r="I13" s="138">
        <v>153.94900000000001</v>
      </c>
      <c r="J13" s="138">
        <v>150.773</v>
      </c>
      <c r="K13" s="138">
        <v>148.74100000000001</v>
      </c>
      <c r="L13" s="138">
        <v>147.935</v>
      </c>
      <c r="M13" s="138">
        <v>148.44399999999999</v>
      </c>
      <c r="N13" s="138">
        <v>147.45099999999999</v>
      </c>
      <c r="O13" s="138">
        <v>143.58600000000001</v>
      </c>
      <c r="P13" s="138">
        <v>137.90899999999999</v>
      </c>
      <c r="Q13" s="138">
        <v>132.87700000000001</v>
      </c>
      <c r="R13" s="138">
        <v>128.053</v>
      </c>
      <c r="S13" s="138">
        <v>123.255</v>
      </c>
      <c r="T13" s="138">
        <v>118.655</v>
      </c>
      <c r="U13" s="138">
        <v>114.211</v>
      </c>
      <c r="V13" s="138">
        <v>109.68899999999999</v>
      </c>
      <c r="W13" s="138">
        <v>105.119</v>
      </c>
      <c r="X13" s="138">
        <v>100.874</v>
      </c>
      <c r="Y13" s="138">
        <v>97.11</v>
      </c>
      <c r="Z13" s="138">
        <v>93.7</v>
      </c>
      <c r="AA13" s="138">
        <v>90.344999999999999</v>
      </c>
      <c r="AB13" s="138">
        <v>87.093000000000004</v>
      </c>
      <c r="AC13" s="138">
        <v>83.963999999999999</v>
      </c>
      <c r="AD13" s="138">
        <v>80.938999999999993</v>
      </c>
      <c r="AE13" s="138">
        <v>78.012</v>
      </c>
      <c r="AF13" s="138">
        <v>75.155000000000001</v>
      </c>
      <c r="AG13" s="138">
        <v>72.311999999999998</v>
      </c>
      <c r="AH13" s="138">
        <v>69.671999999999997</v>
      </c>
      <c r="AI13" s="138">
        <v>67.301000000000002</v>
      </c>
      <c r="AJ13" s="138">
        <v>65.072999999999993</v>
      </c>
      <c r="AK13" s="138">
        <v>62.893000000000001</v>
      </c>
      <c r="AL13" s="138">
        <v>60.911999999999999</v>
      </c>
      <c r="AM13" s="138">
        <v>58.317</v>
      </c>
      <c r="AN13" s="138">
        <v>54.731999999999999</v>
      </c>
      <c r="AO13" s="138">
        <v>50.591000000000001</v>
      </c>
      <c r="AP13" s="138">
        <v>46.661999999999999</v>
      </c>
      <c r="AQ13" s="138">
        <v>42.743000000000002</v>
      </c>
      <c r="AR13" s="138">
        <v>39.529000000000003</v>
      </c>
      <c r="AS13" s="138">
        <v>37.429000000000002</v>
      </c>
      <c r="AT13" s="138">
        <v>36.106000000000002</v>
      </c>
      <c r="AU13" s="138">
        <v>34.780999999999999</v>
      </c>
      <c r="AV13" s="138">
        <v>33.566000000000003</v>
      </c>
      <c r="AW13" s="138">
        <v>32.557000000000002</v>
      </c>
      <c r="AX13" s="138">
        <v>31.704999999999998</v>
      </c>
      <c r="AY13" s="138">
        <v>30.983000000000001</v>
      </c>
      <c r="AZ13" s="138">
        <v>30.398</v>
      </c>
      <c r="BA13" s="138">
        <v>29.937000000000001</v>
      </c>
      <c r="BB13" s="138">
        <v>29.440999999999999</v>
      </c>
      <c r="BC13" s="138">
        <v>28.827999999999999</v>
      </c>
      <c r="BD13" s="138">
        <v>28.135999999999999</v>
      </c>
      <c r="BE13" s="138">
        <v>27.49</v>
      </c>
      <c r="BF13" s="138">
        <v>26.876999999999999</v>
      </c>
      <c r="BG13" s="138">
        <v>26.161000000000001</v>
      </c>
      <c r="BH13" s="138">
        <v>25.288</v>
      </c>
      <c r="BI13" s="138">
        <v>24.309000000000001</v>
      </c>
      <c r="BJ13" s="138">
        <v>23.321999999999999</v>
      </c>
      <c r="BK13" s="138">
        <v>22.297999999999998</v>
      </c>
      <c r="BL13" s="138">
        <v>21.303000000000001</v>
      </c>
      <c r="BM13" s="138">
        <v>20.372</v>
      </c>
      <c r="BN13" s="138">
        <v>19.471</v>
      </c>
      <c r="BO13" s="138">
        <v>18.547000000000001</v>
      </c>
      <c r="BP13" s="138">
        <v>17.631</v>
      </c>
      <c r="BQ13" s="138">
        <v>16.617999999999999</v>
      </c>
      <c r="BR13" s="138">
        <v>15.452999999999999</v>
      </c>
      <c r="BS13" s="138">
        <v>14.205</v>
      </c>
      <c r="BT13" s="138">
        <v>12.981999999999999</v>
      </c>
      <c r="BU13" s="138">
        <v>11.762</v>
      </c>
      <c r="BV13" s="138">
        <v>10.641999999999999</v>
      </c>
      <c r="BW13" s="138">
        <v>9.6859999999999999</v>
      </c>
      <c r="BX13" s="138">
        <v>8.8469999999999995</v>
      </c>
      <c r="BY13" s="138">
        <v>8.0180000000000007</v>
      </c>
      <c r="BZ13" s="138">
        <v>7.2220000000000004</v>
      </c>
      <c r="CA13" s="138">
        <v>6.4539999999999997</v>
      </c>
      <c r="CB13" s="138">
        <v>5.7060000000000004</v>
      </c>
      <c r="CC13" s="138">
        <v>4.9850000000000003</v>
      </c>
      <c r="CD13" s="138">
        <v>4.3150000000000004</v>
      </c>
      <c r="CE13" s="138">
        <v>3.6989999999999998</v>
      </c>
      <c r="CF13" s="138">
        <v>3.11</v>
      </c>
      <c r="CG13" s="138">
        <v>2.5379999999999998</v>
      </c>
      <c r="CH13" s="138">
        <v>1.9990000000000001</v>
      </c>
      <c r="CI13" s="138">
        <v>1.506</v>
      </c>
      <c r="CJ13" s="138">
        <v>1.046</v>
      </c>
      <c r="CK13" s="138">
        <v>0.68700000000000006</v>
      </c>
      <c r="CL13" s="138">
        <v>0.46200000000000002</v>
      </c>
      <c r="CM13" s="138">
        <v>0.33300000000000002</v>
      </c>
      <c r="CN13" s="138">
        <v>0.23100000000000001</v>
      </c>
      <c r="CO13" s="138">
        <v>0.16500000000000001</v>
      </c>
      <c r="CP13" s="138">
        <v>0.11600000000000001</v>
      </c>
      <c r="CQ13" s="138">
        <v>6.8000000000000005E-2</v>
      </c>
      <c r="CR13" s="138">
        <v>2.3E-2</v>
      </c>
      <c r="CS13" s="138">
        <v>8.0000000000000002E-3</v>
      </c>
      <c r="CT13" s="138">
        <v>1.4E-2</v>
      </c>
      <c r="CU13" s="138">
        <v>1.9E-2</v>
      </c>
      <c r="CV13" s="138">
        <v>1.2E-2</v>
      </c>
      <c r="CW13" s="138">
        <v>0</v>
      </c>
      <c r="CX13" s="138">
        <v>2E-3</v>
      </c>
    </row>
    <row r="14" spans="1:102" ht="12">
      <c r="A14" s="96">
        <v>1991</v>
      </c>
      <c r="B14" s="138">
        <v>248.68700000000001</v>
      </c>
      <c r="C14" s="138">
        <v>227.05099999999999</v>
      </c>
      <c r="D14" s="138">
        <v>208.92400000000001</v>
      </c>
      <c r="E14" s="138">
        <v>193.97300000000001</v>
      </c>
      <c r="F14" s="138">
        <v>181.857</v>
      </c>
      <c r="G14" s="138">
        <v>172.244</v>
      </c>
      <c r="H14" s="138">
        <v>164.79599999999999</v>
      </c>
      <c r="I14" s="138">
        <v>159.17500000000001</v>
      </c>
      <c r="J14" s="138">
        <v>155.04599999999999</v>
      </c>
      <c r="K14" s="138">
        <v>152.07300000000001</v>
      </c>
      <c r="L14" s="138">
        <v>150.261</v>
      </c>
      <c r="M14" s="138">
        <v>149.61799999999999</v>
      </c>
      <c r="N14" s="138">
        <v>148.09200000000001</v>
      </c>
      <c r="O14" s="138">
        <v>144.66399999999999</v>
      </c>
      <c r="P14" s="138">
        <v>140.02500000000001</v>
      </c>
      <c r="Q14" s="138">
        <v>135.95599999999999</v>
      </c>
      <c r="R14" s="138">
        <v>132.185</v>
      </c>
      <c r="S14" s="138">
        <v>128.05600000000001</v>
      </c>
      <c r="T14" s="138">
        <v>123.449</v>
      </c>
      <c r="U14" s="138">
        <v>118.55800000000001</v>
      </c>
      <c r="V14" s="138">
        <v>113.696</v>
      </c>
      <c r="W14" s="138">
        <v>108.789</v>
      </c>
      <c r="X14" s="138">
        <v>104.239</v>
      </c>
      <c r="Y14" s="138">
        <v>100.276</v>
      </c>
      <c r="Z14" s="138">
        <v>96.731999999999999</v>
      </c>
      <c r="AA14" s="138">
        <v>93.2</v>
      </c>
      <c r="AB14" s="138">
        <v>89.754000000000005</v>
      </c>
      <c r="AC14" s="138">
        <v>86.453000000000003</v>
      </c>
      <c r="AD14" s="138">
        <v>83.284999999999997</v>
      </c>
      <c r="AE14" s="138">
        <v>80.245000000000005</v>
      </c>
      <c r="AF14" s="138">
        <v>77.283000000000001</v>
      </c>
      <c r="AG14" s="138">
        <v>74.337999999999994</v>
      </c>
      <c r="AH14" s="138">
        <v>71.656000000000006</v>
      </c>
      <c r="AI14" s="138">
        <v>69.334000000000003</v>
      </c>
      <c r="AJ14" s="138">
        <v>67.207999999999998</v>
      </c>
      <c r="AK14" s="138">
        <v>65.119</v>
      </c>
      <c r="AL14" s="138">
        <v>63.213999999999999</v>
      </c>
      <c r="AM14" s="138">
        <v>60.709000000000003</v>
      </c>
      <c r="AN14" s="138">
        <v>57.232999999999997</v>
      </c>
      <c r="AO14" s="138">
        <v>53.192</v>
      </c>
      <c r="AP14" s="138">
        <v>49.356000000000002</v>
      </c>
      <c r="AQ14" s="138">
        <v>45.554000000000002</v>
      </c>
      <c r="AR14" s="138">
        <v>42.271000000000001</v>
      </c>
      <c r="AS14" s="138">
        <v>39.817</v>
      </c>
      <c r="AT14" s="138">
        <v>37.965000000000003</v>
      </c>
      <c r="AU14" s="138">
        <v>36.133000000000003</v>
      </c>
      <c r="AV14" s="138">
        <v>34.39</v>
      </c>
      <c r="AW14" s="138">
        <v>32.978000000000002</v>
      </c>
      <c r="AX14" s="138">
        <v>31.948</v>
      </c>
      <c r="AY14" s="138">
        <v>31.196999999999999</v>
      </c>
      <c r="AZ14" s="138">
        <v>30.562000000000001</v>
      </c>
      <c r="BA14" s="138">
        <v>30.055</v>
      </c>
      <c r="BB14" s="138">
        <v>29.542000000000002</v>
      </c>
      <c r="BC14" s="138">
        <v>28.928999999999998</v>
      </c>
      <c r="BD14" s="138">
        <v>28.251000000000001</v>
      </c>
      <c r="BE14" s="138">
        <v>27.641999999999999</v>
      </c>
      <c r="BF14" s="138">
        <v>27.085000000000001</v>
      </c>
      <c r="BG14" s="138">
        <v>26.416</v>
      </c>
      <c r="BH14" s="138">
        <v>25.567</v>
      </c>
      <c r="BI14" s="138">
        <v>24.599</v>
      </c>
      <c r="BJ14" s="138">
        <v>23.629000000000001</v>
      </c>
      <c r="BK14" s="138">
        <v>22.629000000000001</v>
      </c>
      <c r="BL14" s="138">
        <v>21.649000000000001</v>
      </c>
      <c r="BM14" s="138">
        <v>20.722999999999999</v>
      </c>
      <c r="BN14" s="138">
        <v>19.821999999999999</v>
      </c>
      <c r="BO14" s="138">
        <v>18.893000000000001</v>
      </c>
      <c r="BP14" s="138">
        <v>17.969000000000001</v>
      </c>
      <c r="BQ14" s="138">
        <v>16.95</v>
      </c>
      <c r="BR14" s="138">
        <v>15.792999999999999</v>
      </c>
      <c r="BS14" s="138">
        <v>14.555</v>
      </c>
      <c r="BT14" s="138">
        <v>13.34</v>
      </c>
      <c r="BU14" s="138">
        <v>12.129</v>
      </c>
      <c r="BV14" s="138">
        <v>10.994</v>
      </c>
      <c r="BW14" s="138">
        <v>9.9809999999999999</v>
      </c>
      <c r="BX14" s="138">
        <v>9.0630000000000006</v>
      </c>
      <c r="BY14" s="138">
        <v>8.157</v>
      </c>
      <c r="BZ14" s="138">
        <v>7.28</v>
      </c>
      <c r="CA14" s="138">
        <v>6.4589999999999996</v>
      </c>
      <c r="CB14" s="138">
        <v>5.7030000000000003</v>
      </c>
      <c r="CC14" s="138">
        <v>5.0030000000000001</v>
      </c>
      <c r="CD14" s="138">
        <v>4.3499999999999996</v>
      </c>
      <c r="CE14" s="138">
        <v>3.7509999999999999</v>
      </c>
      <c r="CF14" s="138">
        <v>3.1760000000000002</v>
      </c>
      <c r="CG14" s="138">
        <v>2.6080000000000001</v>
      </c>
      <c r="CH14" s="138">
        <v>2.0649999999999999</v>
      </c>
      <c r="CI14" s="138">
        <v>1.573</v>
      </c>
      <c r="CJ14" s="138">
        <v>1.117</v>
      </c>
      <c r="CK14" s="138">
        <v>0.75600000000000001</v>
      </c>
      <c r="CL14" s="138">
        <v>0.52</v>
      </c>
      <c r="CM14" s="138">
        <v>0.376</v>
      </c>
      <c r="CN14" s="138">
        <v>0.25900000000000001</v>
      </c>
      <c r="CO14" s="138">
        <v>0.17899999999999999</v>
      </c>
      <c r="CP14" s="138">
        <v>0.11799999999999999</v>
      </c>
      <c r="CQ14" s="138">
        <v>6.6000000000000003E-2</v>
      </c>
      <c r="CR14" s="138">
        <v>2.3E-2</v>
      </c>
      <c r="CS14" s="138">
        <v>8.0000000000000002E-3</v>
      </c>
      <c r="CT14" s="138">
        <v>1.4999999999999999E-2</v>
      </c>
      <c r="CU14" s="138">
        <v>0.02</v>
      </c>
      <c r="CV14" s="138">
        <v>1.2999999999999999E-2</v>
      </c>
      <c r="CW14" s="138">
        <v>0</v>
      </c>
      <c r="CX14" s="138">
        <v>2E-3</v>
      </c>
    </row>
    <row r="15" spans="1:102" ht="12">
      <c r="A15" s="96">
        <v>1992</v>
      </c>
      <c r="B15" s="138">
        <v>252.02</v>
      </c>
      <c r="C15" s="138">
        <v>233.339</v>
      </c>
      <c r="D15" s="138">
        <v>217.15100000000001</v>
      </c>
      <c r="E15" s="138">
        <v>203.249</v>
      </c>
      <c r="F15" s="138">
        <v>191.428</v>
      </c>
      <c r="G15" s="138">
        <v>181.47900000000001</v>
      </c>
      <c r="H15" s="138">
        <v>173.196</v>
      </c>
      <c r="I15" s="138">
        <v>166.37100000000001</v>
      </c>
      <c r="J15" s="138">
        <v>160.80000000000001</v>
      </c>
      <c r="K15" s="138">
        <v>156.27199999999999</v>
      </c>
      <c r="L15" s="138">
        <v>152.678</v>
      </c>
      <c r="M15" s="138">
        <v>149.90600000000001</v>
      </c>
      <c r="N15" s="138">
        <v>147.27099999999999</v>
      </c>
      <c r="O15" s="138">
        <v>144.376</v>
      </c>
      <c r="P15" s="138">
        <v>141.30199999999999</v>
      </c>
      <c r="Q15" s="138">
        <v>138.626</v>
      </c>
      <c r="R15" s="138">
        <v>136.35900000000001</v>
      </c>
      <c r="S15" s="138">
        <v>133.21600000000001</v>
      </c>
      <c r="T15" s="138">
        <v>128.65700000000001</v>
      </c>
      <c r="U15" s="138">
        <v>123.21599999999999</v>
      </c>
      <c r="V15" s="138">
        <v>117.96599999999999</v>
      </c>
      <c r="W15" s="138">
        <v>112.688</v>
      </c>
      <c r="X15" s="138">
        <v>107.801</v>
      </c>
      <c r="Y15" s="138">
        <v>103.616</v>
      </c>
      <c r="Z15" s="138">
        <v>99.924000000000007</v>
      </c>
      <c r="AA15" s="138">
        <v>96.183999999999997</v>
      </c>
      <c r="AB15" s="138">
        <v>92.491</v>
      </c>
      <c r="AC15" s="138">
        <v>88.994</v>
      </c>
      <c r="AD15" s="138">
        <v>85.704999999999998</v>
      </c>
      <c r="AE15" s="138">
        <v>82.599000000000004</v>
      </c>
      <c r="AF15" s="138">
        <v>79.578999999999994</v>
      </c>
      <c r="AG15" s="138">
        <v>76.599000000000004</v>
      </c>
      <c r="AH15" s="138">
        <v>73.870999999999995</v>
      </c>
      <c r="AI15" s="138">
        <v>71.462000000000003</v>
      </c>
      <c r="AJ15" s="138">
        <v>69.241</v>
      </c>
      <c r="AK15" s="138">
        <v>67.058000000000007</v>
      </c>
      <c r="AL15" s="138">
        <v>65.02</v>
      </c>
      <c r="AM15" s="138">
        <v>62.539000000000001</v>
      </c>
      <c r="AN15" s="138">
        <v>59.334000000000003</v>
      </c>
      <c r="AO15" s="138">
        <v>55.695999999999998</v>
      </c>
      <c r="AP15" s="138">
        <v>52.226999999999997</v>
      </c>
      <c r="AQ15" s="138">
        <v>48.84</v>
      </c>
      <c r="AR15" s="138">
        <v>45.662999999999997</v>
      </c>
      <c r="AS15" s="138">
        <v>42.829000000000001</v>
      </c>
      <c r="AT15" s="138">
        <v>40.295000000000002</v>
      </c>
      <c r="AU15" s="138">
        <v>37.83</v>
      </c>
      <c r="AV15" s="138">
        <v>35.420999999999999</v>
      </c>
      <c r="AW15" s="138">
        <v>33.506999999999998</v>
      </c>
      <c r="AX15" s="138">
        <v>32.262</v>
      </c>
      <c r="AY15" s="138">
        <v>31.488</v>
      </c>
      <c r="AZ15" s="138">
        <v>30.791</v>
      </c>
      <c r="BA15" s="138">
        <v>30.225999999999999</v>
      </c>
      <c r="BB15" s="138">
        <v>29.678000000000001</v>
      </c>
      <c r="BC15" s="138">
        <v>29.042999999999999</v>
      </c>
      <c r="BD15" s="138">
        <v>28.356999999999999</v>
      </c>
      <c r="BE15" s="138">
        <v>27.763999999999999</v>
      </c>
      <c r="BF15" s="138">
        <v>27.242999999999999</v>
      </c>
      <c r="BG15" s="138">
        <v>26.614999999999998</v>
      </c>
      <c r="BH15" s="138">
        <v>25.806999999999999</v>
      </c>
      <c r="BI15" s="138">
        <v>24.876000000000001</v>
      </c>
      <c r="BJ15" s="138">
        <v>23.952000000000002</v>
      </c>
      <c r="BK15" s="138">
        <v>23.009</v>
      </c>
      <c r="BL15" s="138">
        <v>22.056999999999999</v>
      </c>
      <c r="BM15" s="138">
        <v>21.117999999999999</v>
      </c>
      <c r="BN15" s="138">
        <v>20.177</v>
      </c>
      <c r="BO15" s="138">
        <v>19.209</v>
      </c>
      <c r="BP15" s="138">
        <v>18.236999999999998</v>
      </c>
      <c r="BQ15" s="138">
        <v>17.199000000000002</v>
      </c>
      <c r="BR15" s="138">
        <v>16.065999999999999</v>
      </c>
      <c r="BS15" s="138">
        <v>14.88</v>
      </c>
      <c r="BT15" s="138">
        <v>13.708</v>
      </c>
      <c r="BU15" s="138">
        <v>12.545</v>
      </c>
      <c r="BV15" s="138">
        <v>11.419</v>
      </c>
      <c r="BW15" s="138">
        <v>10.356</v>
      </c>
      <c r="BX15" s="138">
        <v>9.35</v>
      </c>
      <c r="BY15" s="138">
        <v>8.3640000000000008</v>
      </c>
      <c r="BZ15" s="138">
        <v>7.4029999999999996</v>
      </c>
      <c r="CA15" s="138">
        <v>6.52</v>
      </c>
      <c r="CB15" s="138">
        <v>5.7370000000000001</v>
      </c>
      <c r="CC15" s="138">
        <v>5.0339999999999998</v>
      </c>
      <c r="CD15" s="138">
        <v>4.3739999999999997</v>
      </c>
      <c r="CE15" s="138">
        <v>3.7669999999999999</v>
      </c>
      <c r="CF15" s="138">
        <v>3.19</v>
      </c>
      <c r="CG15" s="138">
        <v>2.6309999999999998</v>
      </c>
      <c r="CH15" s="138">
        <v>2.1030000000000002</v>
      </c>
      <c r="CI15" s="138">
        <v>1.627</v>
      </c>
      <c r="CJ15" s="138">
        <v>1.1910000000000001</v>
      </c>
      <c r="CK15" s="138">
        <v>0.83899999999999997</v>
      </c>
      <c r="CL15" s="138">
        <v>0.59399999999999997</v>
      </c>
      <c r="CM15" s="138">
        <v>0.42899999999999999</v>
      </c>
      <c r="CN15" s="138">
        <v>0.29399999999999998</v>
      </c>
      <c r="CO15" s="138">
        <v>0.19400000000000001</v>
      </c>
      <c r="CP15" s="138">
        <v>0.12</v>
      </c>
      <c r="CQ15" s="138">
        <v>6.3E-2</v>
      </c>
      <c r="CR15" s="138">
        <v>2.3E-2</v>
      </c>
      <c r="CS15" s="138">
        <v>1.9E-2</v>
      </c>
      <c r="CT15" s="138">
        <v>1.6E-2</v>
      </c>
      <c r="CU15" s="138">
        <v>1.2E-2</v>
      </c>
      <c r="CV15" s="138">
        <v>8.0000000000000002E-3</v>
      </c>
      <c r="CW15" s="138">
        <v>4.0000000000000001E-3</v>
      </c>
      <c r="CX15" s="138">
        <v>2E-3</v>
      </c>
    </row>
    <row r="16" spans="1:102" ht="12">
      <c r="A16" s="96">
        <v>1993</v>
      </c>
      <c r="B16" s="138">
        <v>253.13399999999999</v>
      </c>
      <c r="C16" s="138">
        <v>238.666</v>
      </c>
      <c r="D16" s="138">
        <v>225.37</v>
      </c>
      <c r="E16" s="138">
        <v>213.20099999999999</v>
      </c>
      <c r="F16" s="138">
        <v>202.11199999999999</v>
      </c>
      <c r="G16" s="138">
        <v>192.06</v>
      </c>
      <c r="H16" s="138">
        <v>183</v>
      </c>
      <c r="I16" s="138">
        <v>174.88399999999999</v>
      </c>
      <c r="J16" s="138">
        <v>167.66800000000001</v>
      </c>
      <c r="K16" s="138">
        <v>161.30799999999999</v>
      </c>
      <c r="L16" s="138">
        <v>155.566</v>
      </c>
      <c r="M16" s="138">
        <v>150.208</v>
      </c>
      <c r="N16" s="138">
        <v>146.13900000000001</v>
      </c>
      <c r="O16" s="138">
        <v>143.69399999999999</v>
      </c>
      <c r="P16" s="138">
        <v>142.25800000000001</v>
      </c>
      <c r="Q16" s="138">
        <v>141.00800000000001</v>
      </c>
      <c r="R16" s="138">
        <v>140.268</v>
      </c>
      <c r="S16" s="138">
        <v>138.16300000000001</v>
      </c>
      <c r="T16" s="138">
        <v>133.72399999999999</v>
      </c>
      <c r="U16" s="138">
        <v>127.816</v>
      </c>
      <c r="V16" s="138">
        <v>122.274</v>
      </c>
      <c r="W16" s="138">
        <v>116.741</v>
      </c>
      <c r="X16" s="138">
        <v>111.592</v>
      </c>
      <c r="Y16" s="138">
        <v>107.19499999999999</v>
      </c>
      <c r="Z16" s="138">
        <v>103.32</v>
      </c>
      <c r="AA16" s="138">
        <v>99.340999999999994</v>
      </c>
      <c r="AB16" s="138">
        <v>95.366</v>
      </c>
      <c r="AC16" s="138">
        <v>91.649000000000001</v>
      </c>
      <c r="AD16" s="138">
        <v>88.248000000000005</v>
      </c>
      <c r="AE16" s="138">
        <v>85.099000000000004</v>
      </c>
      <c r="AF16" s="138">
        <v>82.037999999999997</v>
      </c>
      <c r="AG16" s="138">
        <v>79.054000000000002</v>
      </c>
      <c r="AH16" s="138">
        <v>76.259</v>
      </c>
      <c r="AI16" s="138">
        <v>73.674999999999997</v>
      </c>
      <c r="AJ16" s="138">
        <v>71.228999999999999</v>
      </c>
      <c r="AK16" s="138">
        <v>68.832999999999998</v>
      </c>
      <c r="AL16" s="138">
        <v>66.527000000000001</v>
      </c>
      <c r="AM16" s="138">
        <v>64.02</v>
      </c>
      <c r="AN16" s="138">
        <v>61.164999999999999</v>
      </c>
      <c r="AO16" s="138">
        <v>58.09</v>
      </c>
      <c r="AP16" s="138">
        <v>55.137999999999998</v>
      </c>
      <c r="AQ16" s="138">
        <v>52.317999999999998</v>
      </c>
      <c r="AR16" s="138">
        <v>49.357999999999997</v>
      </c>
      <c r="AS16" s="138">
        <v>46.177999999999997</v>
      </c>
      <c r="AT16" s="138">
        <v>42.941000000000003</v>
      </c>
      <c r="AU16" s="138">
        <v>39.832000000000001</v>
      </c>
      <c r="AV16" s="138">
        <v>36.75</v>
      </c>
      <c r="AW16" s="138">
        <v>34.311</v>
      </c>
      <c r="AX16" s="138">
        <v>32.816000000000003</v>
      </c>
      <c r="AY16" s="138">
        <v>31.978000000000002</v>
      </c>
      <c r="AZ16" s="138">
        <v>31.170999999999999</v>
      </c>
      <c r="BA16" s="138">
        <v>30.495000000000001</v>
      </c>
      <c r="BB16" s="138">
        <v>29.867999999999999</v>
      </c>
      <c r="BC16" s="138">
        <v>29.181999999999999</v>
      </c>
      <c r="BD16" s="138">
        <v>28.469000000000001</v>
      </c>
      <c r="BE16" s="138">
        <v>27.873999999999999</v>
      </c>
      <c r="BF16" s="138">
        <v>27.366</v>
      </c>
      <c r="BG16" s="138">
        <v>26.771000000000001</v>
      </c>
      <c r="BH16" s="138">
        <v>26.007000000000001</v>
      </c>
      <c r="BI16" s="138">
        <v>25.131</v>
      </c>
      <c r="BJ16" s="138">
        <v>24.271000000000001</v>
      </c>
      <c r="BK16" s="138">
        <v>23.404</v>
      </c>
      <c r="BL16" s="138">
        <v>22.492000000000001</v>
      </c>
      <c r="BM16" s="138">
        <v>21.530999999999999</v>
      </c>
      <c r="BN16" s="138">
        <v>20.527000000000001</v>
      </c>
      <c r="BO16" s="138">
        <v>19.506</v>
      </c>
      <c r="BP16" s="138">
        <v>18.466000000000001</v>
      </c>
      <c r="BQ16" s="138">
        <v>17.399999999999999</v>
      </c>
      <c r="BR16" s="138">
        <v>16.303999999999998</v>
      </c>
      <c r="BS16" s="138">
        <v>15.188000000000001</v>
      </c>
      <c r="BT16" s="138">
        <v>14.077999999999999</v>
      </c>
      <c r="BU16" s="138">
        <v>12.978999999999999</v>
      </c>
      <c r="BV16" s="138">
        <v>11.878</v>
      </c>
      <c r="BW16" s="138">
        <v>10.773999999999999</v>
      </c>
      <c r="BX16" s="138">
        <v>9.6829999999999998</v>
      </c>
      <c r="BY16" s="138">
        <v>8.6219999999999999</v>
      </c>
      <c r="BZ16" s="138">
        <v>7.5839999999999996</v>
      </c>
      <c r="CA16" s="138">
        <v>6.6360000000000001</v>
      </c>
      <c r="CB16" s="138">
        <v>5.8140000000000001</v>
      </c>
      <c r="CC16" s="138">
        <v>5.09</v>
      </c>
      <c r="CD16" s="138">
        <v>4.4020000000000001</v>
      </c>
      <c r="CE16" s="138">
        <v>3.7669999999999999</v>
      </c>
      <c r="CF16" s="138">
        <v>3.1760000000000002</v>
      </c>
      <c r="CG16" s="138">
        <v>2.6269999999999998</v>
      </c>
      <c r="CH16" s="138">
        <v>2.1219999999999999</v>
      </c>
      <c r="CI16" s="138">
        <v>1.67</v>
      </c>
      <c r="CJ16" s="138">
        <v>1.264</v>
      </c>
      <c r="CK16" s="138">
        <v>0.92700000000000005</v>
      </c>
      <c r="CL16" s="138">
        <v>0.67400000000000004</v>
      </c>
      <c r="CM16" s="138">
        <v>0.48599999999999999</v>
      </c>
      <c r="CN16" s="138">
        <v>0.33200000000000002</v>
      </c>
      <c r="CO16" s="138">
        <v>0.21099999999999999</v>
      </c>
      <c r="CP16" s="138">
        <v>0.123</v>
      </c>
      <c r="CQ16" s="138">
        <v>6.3E-2</v>
      </c>
      <c r="CR16" s="138">
        <v>2.3E-2</v>
      </c>
      <c r="CS16" s="138">
        <v>2.1000000000000001E-2</v>
      </c>
      <c r="CT16" s="138">
        <v>1.7000000000000001E-2</v>
      </c>
      <c r="CU16" s="138">
        <v>1.2E-2</v>
      </c>
      <c r="CV16" s="138">
        <v>8.9999999999999993E-3</v>
      </c>
      <c r="CW16" s="138">
        <v>4.0000000000000001E-3</v>
      </c>
      <c r="CX16" s="138">
        <v>2E-3</v>
      </c>
    </row>
    <row r="17" spans="1:102" ht="12">
      <c r="A17" s="96">
        <v>1994</v>
      </c>
      <c r="B17" s="138">
        <v>254.441</v>
      </c>
      <c r="C17" s="138">
        <v>243.92500000000001</v>
      </c>
      <c r="D17" s="138">
        <v>233.386</v>
      </c>
      <c r="E17" s="138">
        <v>222.91900000000001</v>
      </c>
      <c r="F17" s="138">
        <v>212.624</v>
      </c>
      <c r="G17" s="138">
        <v>202.595</v>
      </c>
      <c r="H17" s="138">
        <v>192.928</v>
      </c>
      <c r="I17" s="138">
        <v>183.72300000000001</v>
      </c>
      <c r="J17" s="138">
        <v>175.072</v>
      </c>
      <c r="K17" s="138">
        <v>167.07599999999999</v>
      </c>
      <c r="L17" s="138">
        <v>159.41</v>
      </c>
      <c r="M17" s="138">
        <v>151.75399999999999</v>
      </c>
      <c r="N17" s="138">
        <v>146.297</v>
      </c>
      <c r="O17" s="138">
        <v>143.97200000000001</v>
      </c>
      <c r="P17" s="138">
        <v>143.624</v>
      </c>
      <c r="Q17" s="138">
        <v>143.285</v>
      </c>
      <c r="R17" s="138">
        <v>143.512</v>
      </c>
      <c r="S17" s="138">
        <v>142.125</v>
      </c>
      <c r="T17" s="138">
        <v>137.893</v>
      </c>
      <c r="U17" s="138">
        <v>131.86099999999999</v>
      </c>
      <c r="V17" s="138">
        <v>126.32</v>
      </c>
      <c r="W17" s="138">
        <v>120.845</v>
      </c>
      <c r="X17" s="138">
        <v>115.652</v>
      </c>
      <c r="Y17" s="138">
        <v>111.09399999999999</v>
      </c>
      <c r="Z17" s="138">
        <v>106.977</v>
      </c>
      <c r="AA17" s="138">
        <v>102.736</v>
      </c>
      <c r="AB17" s="138">
        <v>98.46</v>
      </c>
      <c r="AC17" s="138">
        <v>94.501999999999995</v>
      </c>
      <c r="AD17" s="138">
        <v>90.972999999999999</v>
      </c>
      <c r="AE17" s="138">
        <v>87.765000000000001</v>
      </c>
      <c r="AF17" s="138">
        <v>84.638000000000005</v>
      </c>
      <c r="AG17" s="138">
        <v>81.616</v>
      </c>
      <c r="AH17" s="138">
        <v>78.721999999999994</v>
      </c>
      <c r="AI17" s="138">
        <v>75.94</v>
      </c>
      <c r="AJ17" s="138">
        <v>73.245999999999995</v>
      </c>
      <c r="AK17" s="138">
        <v>70.617999999999995</v>
      </c>
      <c r="AL17" s="138">
        <v>68.036000000000001</v>
      </c>
      <c r="AM17" s="138">
        <v>65.481999999999999</v>
      </c>
      <c r="AN17" s="138">
        <v>62.94</v>
      </c>
      <c r="AO17" s="138">
        <v>60.387999999999998</v>
      </c>
      <c r="AP17" s="138">
        <v>57.911000000000001</v>
      </c>
      <c r="AQ17" s="138">
        <v>55.607999999999997</v>
      </c>
      <c r="AR17" s="138">
        <v>52.875</v>
      </c>
      <c r="AS17" s="138">
        <v>49.456000000000003</v>
      </c>
      <c r="AT17" s="138">
        <v>45.677999999999997</v>
      </c>
      <c r="AU17" s="138">
        <v>42.076999999999998</v>
      </c>
      <c r="AV17" s="138">
        <v>38.484999999999999</v>
      </c>
      <c r="AW17" s="138">
        <v>35.609000000000002</v>
      </c>
      <c r="AX17" s="138">
        <v>33.834000000000003</v>
      </c>
      <c r="AY17" s="138">
        <v>32.820999999999998</v>
      </c>
      <c r="AZ17" s="138">
        <v>31.809000000000001</v>
      </c>
      <c r="BA17" s="138">
        <v>30.917000000000002</v>
      </c>
      <c r="BB17" s="138">
        <v>30.131</v>
      </c>
      <c r="BC17" s="138">
        <v>29.356999999999999</v>
      </c>
      <c r="BD17" s="138">
        <v>28.61</v>
      </c>
      <c r="BE17" s="138">
        <v>27.992999999999999</v>
      </c>
      <c r="BF17" s="138">
        <v>27.478999999999999</v>
      </c>
      <c r="BG17" s="138">
        <v>26.898</v>
      </c>
      <c r="BH17" s="138">
        <v>26.175000000000001</v>
      </c>
      <c r="BI17" s="138">
        <v>25.349</v>
      </c>
      <c r="BJ17" s="138">
        <v>24.552</v>
      </c>
      <c r="BK17" s="138">
        <v>23.765999999999998</v>
      </c>
      <c r="BL17" s="138">
        <v>22.9</v>
      </c>
      <c r="BM17" s="138">
        <v>21.920999999999999</v>
      </c>
      <c r="BN17" s="138">
        <v>20.864000000000001</v>
      </c>
      <c r="BO17" s="138">
        <v>19.795000000000002</v>
      </c>
      <c r="BP17" s="138">
        <v>18.702999999999999</v>
      </c>
      <c r="BQ17" s="138">
        <v>17.614000000000001</v>
      </c>
      <c r="BR17" s="138">
        <v>16.548999999999999</v>
      </c>
      <c r="BS17" s="138">
        <v>15.497</v>
      </c>
      <c r="BT17" s="138">
        <v>14.439</v>
      </c>
      <c r="BU17" s="138">
        <v>13.394</v>
      </c>
      <c r="BV17" s="138">
        <v>12.316000000000001</v>
      </c>
      <c r="BW17" s="138">
        <v>11.18</v>
      </c>
      <c r="BX17" s="138">
        <v>10.023999999999999</v>
      </c>
      <c r="BY17" s="138">
        <v>8.9039999999999999</v>
      </c>
      <c r="BZ17" s="138">
        <v>7.806</v>
      </c>
      <c r="CA17" s="138">
        <v>6.8029999999999999</v>
      </c>
      <c r="CB17" s="138">
        <v>5.9379999999999997</v>
      </c>
      <c r="CC17" s="138">
        <v>5.1790000000000003</v>
      </c>
      <c r="CD17" s="138">
        <v>4.4560000000000004</v>
      </c>
      <c r="CE17" s="138">
        <v>3.778</v>
      </c>
      <c r="CF17" s="138">
        <v>3.1669999999999998</v>
      </c>
      <c r="CG17" s="138">
        <v>2.6219999999999999</v>
      </c>
      <c r="CH17" s="138">
        <v>2.1389999999999998</v>
      </c>
      <c r="CI17" s="138">
        <v>1.7090000000000001</v>
      </c>
      <c r="CJ17" s="138">
        <v>1.329</v>
      </c>
      <c r="CK17" s="138">
        <v>1.008</v>
      </c>
      <c r="CL17" s="138">
        <v>0.747</v>
      </c>
      <c r="CM17" s="138">
        <v>0.53800000000000003</v>
      </c>
      <c r="CN17" s="138">
        <v>0.36599999999999999</v>
      </c>
      <c r="CO17" s="138">
        <v>0.23</v>
      </c>
      <c r="CP17" s="138">
        <v>0.13</v>
      </c>
      <c r="CQ17" s="138">
        <v>6.5000000000000002E-2</v>
      </c>
      <c r="CR17" s="138">
        <v>2.7E-2</v>
      </c>
      <c r="CS17" s="138">
        <v>2.3E-2</v>
      </c>
      <c r="CT17" s="138">
        <v>1.7999999999999999E-2</v>
      </c>
      <c r="CU17" s="138">
        <v>1.2999999999999999E-2</v>
      </c>
      <c r="CV17" s="138">
        <v>8.9999999999999993E-3</v>
      </c>
      <c r="CW17" s="138">
        <v>4.0000000000000001E-3</v>
      </c>
      <c r="CX17" s="138">
        <v>3.0000000000000001E-3</v>
      </c>
    </row>
    <row r="18" spans="1:102" ht="12">
      <c r="A18" s="96">
        <v>1995</v>
      </c>
      <c r="B18" s="138">
        <v>257.654</v>
      </c>
      <c r="C18" s="138">
        <v>249.74199999999999</v>
      </c>
      <c r="D18" s="138">
        <v>241.04599999999999</v>
      </c>
      <c r="E18" s="138">
        <v>231.745</v>
      </c>
      <c r="F18" s="138">
        <v>222.023</v>
      </c>
      <c r="G18" s="138">
        <v>212.06200000000001</v>
      </c>
      <c r="H18" s="138">
        <v>202.04599999999999</v>
      </c>
      <c r="I18" s="138">
        <v>192.15299999999999</v>
      </c>
      <c r="J18" s="138">
        <v>182.56899999999999</v>
      </c>
      <c r="K18" s="138">
        <v>173.47499999999999</v>
      </c>
      <c r="L18" s="138">
        <v>164.52799999999999</v>
      </c>
      <c r="M18" s="138">
        <v>155.387</v>
      </c>
      <c r="N18" s="138">
        <v>148.85599999999999</v>
      </c>
      <c r="O18" s="138">
        <v>146.16999999999999</v>
      </c>
      <c r="P18" s="138">
        <v>145.935</v>
      </c>
      <c r="Q18" s="138">
        <v>145.626</v>
      </c>
      <c r="R18" s="138">
        <v>145.86799999999999</v>
      </c>
      <c r="S18" s="138">
        <v>144.631</v>
      </c>
      <c r="T18" s="138">
        <v>140.691</v>
      </c>
      <c r="U18" s="138">
        <v>135.03100000000001</v>
      </c>
      <c r="V18" s="138">
        <v>129.9</v>
      </c>
      <c r="W18" s="138">
        <v>124.90300000000001</v>
      </c>
      <c r="X18" s="138">
        <v>119.976</v>
      </c>
      <c r="Y18" s="138">
        <v>115.33499999999999</v>
      </c>
      <c r="Z18" s="138">
        <v>110.90900000000001</v>
      </c>
      <c r="AA18" s="138">
        <v>106.392</v>
      </c>
      <c r="AB18" s="138">
        <v>101.824</v>
      </c>
      <c r="AC18" s="138">
        <v>97.613</v>
      </c>
      <c r="AD18" s="138">
        <v>93.923000000000002</v>
      </c>
      <c r="AE18" s="138">
        <v>90.614000000000004</v>
      </c>
      <c r="AF18" s="138">
        <v>87.364000000000004</v>
      </c>
      <c r="AG18" s="138">
        <v>84.225999999999999</v>
      </c>
      <c r="AH18" s="138">
        <v>81.195999999999998</v>
      </c>
      <c r="AI18" s="138">
        <v>78.236000000000004</v>
      </c>
      <c r="AJ18" s="138">
        <v>75.355999999999995</v>
      </c>
      <c r="AK18" s="138">
        <v>72.551000000000002</v>
      </c>
      <c r="AL18" s="138">
        <v>69.766999999999996</v>
      </c>
      <c r="AM18" s="138">
        <v>67.168999999999997</v>
      </c>
      <c r="AN18" s="138">
        <v>64.819000000000003</v>
      </c>
      <c r="AO18" s="138">
        <v>62.598999999999997</v>
      </c>
      <c r="AP18" s="138">
        <v>60.424999999999997</v>
      </c>
      <c r="AQ18" s="138">
        <v>58.441000000000003</v>
      </c>
      <c r="AR18" s="138">
        <v>55.872999999999998</v>
      </c>
      <c r="AS18" s="138">
        <v>52.369</v>
      </c>
      <c r="AT18" s="138">
        <v>48.337000000000003</v>
      </c>
      <c r="AU18" s="138">
        <v>44.505000000000003</v>
      </c>
      <c r="AV18" s="138">
        <v>40.682000000000002</v>
      </c>
      <c r="AW18" s="138">
        <v>37.534999999999997</v>
      </c>
      <c r="AX18" s="138">
        <v>35.454999999999998</v>
      </c>
      <c r="AY18" s="138">
        <v>34.118000000000002</v>
      </c>
      <c r="AZ18" s="138">
        <v>32.777000000000001</v>
      </c>
      <c r="BA18" s="138">
        <v>31.541</v>
      </c>
      <c r="BB18" s="138">
        <v>30.494</v>
      </c>
      <c r="BC18" s="138">
        <v>29.588999999999999</v>
      </c>
      <c r="BD18" s="138">
        <v>28.803999999999998</v>
      </c>
      <c r="BE18" s="138">
        <v>28.146000000000001</v>
      </c>
      <c r="BF18" s="138">
        <v>27.603999999999999</v>
      </c>
      <c r="BG18" s="138">
        <v>27.018999999999998</v>
      </c>
      <c r="BH18" s="138">
        <v>26.315000000000001</v>
      </c>
      <c r="BI18" s="138">
        <v>25.526</v>
      </c>
      <c r="BJ18" s="138">
        <v>24.779</v>
      </c>
      <c r="BK18" s="138">
        <v>24.062000000000001</v>
      </c>
      <c r="BL18" s="138">
        <v>23.239000000000001</v>
      </c>
      <c r="BM18" s="138">
        <v>22.262</v>
      </c>
      <c r="BN18" s="138">
        <v>21.178999999999998</v>
      </c>
      <c r="BO18" s="138">
        <v>20.091000000000001</v>
      </c>
      <c r="BP18" s="138">
        <v>18.977</v>
      </c>
      <c r="BQ18" s="138">
        <v>17.881</v>
      </c>
      <c r="BR18" s="138">
        <v>16.834</v>
      </c>
      <c r="BS18" s="138">
        <v>15.815</v>
      </c>
      <c r="BT18" s="138">
        <v>14.782999999999999</v>
      </c>
      <c r="BU18" s="138">
        <v>13.763999999999999</v>
      </c>
      <c r="BV18" s="138">
        <v>12.694000000000001</v>
      </c>
      <c r="BW18" s="138">
        <v>11.538</v>
      </c>
      <c r="BX18" s="138">
        <v>10.343999999999999</v>
      </c>
      <c r="BY18" s="138">
        <v>9.1880000000000006</v>
      </c>
      <c r="BZ18" s="138">
        <v>8.0549999999999997</v>
      </c>
      <c r="CA18" s="138">
        <v>7.0140000000000002</v>
      </c>
      <c r="CB18" s="138">
        <v>6.1079999999999997</v>
      </c>
      <c r="CC18" s="138">
        <v>5.31</v>
      </c>
      <c r="CD18" s="138">
        <v>4.5449999999999999</v>
      </c>
      <c r="CE18" s="138">
        <v>3.8239999999999998</v>
      </c>
      <c r="CF18" s="138">
        <v>3.1850000000000001</v>
      </c>
      <c r="CG18" s="138">
        <v>2.6379999999999999</v>
      </c>
      <c r="CH18" s="138">
        <v>2.1669999999999998</v>
      </c>
      <c r="CI18" s="138">
        <v>1.75</v>
      </c>
      <c r="CJ18" s="138">
        <v>1.3839999999999999</v>
      </c>
      <c r="CK18" s="138">
        <v>1.07</v>
      </c>
      <c r="CL18" s="138">
        <v>0.80300000000000005</v>
      </c>
      <c r="CM18" s="138">
        <v>0.57899999999999996</v>
      </c>
      <c r="CN18" s="138">
        <v>0.39700000000000002</v>
      </c>
      <c r="CO18" s="138">
        <v>0.25</v>
      </c>
      <c r="CP18" s="138">
        <v>0.14199999999999999</v>
      </c>
      <c r="CQ18" s="138">
        <v>7.1999999999999995E-2</v>
      </c>
      <c r="CR18" s="138">
        <v>3.3000000000000002E-2</v>
      </c>
      <c r="CS18" s="138">
        <v>2.5000000000000001E-2</v>
      </c>
      <c r="CT18" s="138">
        <v>1.9E-2</v>
      </c>
      <c r="CU18" s="138">
        <v>1.4999999999999999E-2</v>
      </c>
      <c r="CV18" s="138">
        <v>8.9999999999999993E-3</v>
      </c>
      <c r="CW18" s="138">
        <v>5.0000000000000001E-3</v>
      </c>
      <c r="CX18" s="138">
        <v>3.0000000000000001E-3</v>
      </c>
    </row>
    <row r="19" spans="1:102" ht="12">
      <c r="A19" s="96">
        <v>1996</v>
      </c>
      <c r="B19" s="138">
        <v>263.30399999999997</v>
      </c>
      <c r="C19" s="138">
        <v>256.28899999999999</v>
      </c>
      <c r="D19" s="138">
        <v>248.26400000000001</v>
      </c>
      <c r="E19" s="138">
        <v>239.43100000000001</v>
      </c>
      <c r="F19" s="138">
        <v>229.98599999999999</v>
      </c>
      <c r="G19" s="138">
        <v>220.12700000000001</v>
      </c>
      <c r="H19" s="138">
        <v>210.054</v>
      </c>
      <c r="I19" s="138">
        <v>199.96299999999999</v>
      </c>
      <c r="J19" s="138">
        <v>190.054</v>
      </c>
      <c r="K19" s="138">
        <v>180.523</v>
      </c>
      <c r="L19" s="138">
        <v>171.09</v>
      </c>
      <c r="M19" s="138">
        <v>161.47200000000001</v>
      </c>
      <c r="N19" s="138">
        <v>154.26900000000001</v>
      </c>
      <c r="O19" s="138">
        <v>150.63900000000001</v>
      </c>
      <c r="P19" s="138">
        <v>149.34</v>
      </c>
      <c r="Q19" s="138">
        <v>147.99199999999999</v>
      </c>
      <c r="R19" s="138">
        <v>147.09200000000001</v>
      </c>
      <c r="S19" s="138">
        <v>145.327</v>
      </c>
      <c r="T19" s="138">
        <v>141.81</v>
      </c>
      <c r="U19" s="138">
        <v>137.16399999999999</v>
      </c>
      <c r="V19" s="138">
        <v>132.97399999999999</v>
      </c>
      <c r="W19" s="138">
        <v>129.00700000000001</v>
      </c>
      <c r="X19" s="138">
        <v>124.73399999999999</v>
      </c>
      <c r="Y19" s="138">
        <v>120.08199999999999</v>
      </c>
      <c r="Z19" s="138">
        <v>115.215</v>
      </c>
      <c r="AA19" s="138">
        <v>110.361</v>
      </c>
      <c r="AB19" s="138">
        <v>105.46</v>
      </c>
      <c r="AC19" s="138">
        <v>100.94799999999999</v>
      </c>
      <c r="AD19" s="138">
        <v>97.061999999999998</v>
      </c>
      <c r="AE19" s="138">
        <v>93.622</v>
      </c>
      <c r="AF19" s="138">
        <v>90.197999999999993</v>
      </c>
      <c r="AG19" s="138">
        <v>86.867999999999995</v>
      </c>
      <c r="AH19" s="138">
        <v>83.668000000000006</v>
      </c>
      <c r="AI19" s="138">
        <v>80.569000000000003</v>
      </c>
      <c r="AJ19" s="138">
        <v>77.576999999999998</v>
      </c>
      <c r="AK19" s="138">
        <v>74.668999999999997</v>
      </c>
      <c r="AL19" s="138">
        <v>71.783000000000001</v>
      </c>
      <c r="AM19" s="138">
        <v>69.143000000000001</v>
      </c>
      <c r="AN19" s="138">
        <v>66.834999999999994</v>
      </c>
      <c r="AO19" s="138">
        <v>64.709999999999994</v>
      </c>
      <c r="AP19" s="138">
        <v>62.62</v>
      </c>
      <c r="AQ19" s="138">
        <v>60.706000000000003</v>
      </c>
      <c r="AR19" s="138">
        <v>58.220999999999997</v>
      </c>
      <c r="AS19" s="138">
        <v>54.814</v>
      </c>
      <c r="AT19" s="138">
        <v>50.872999999999998</v>
      </c>
      <c r="AU19" s="138">
        <v>47.122999999999998</v>
      </c>
      <c r="AV19" s="138">
        <v>43.408000000000001</v>
      </c>
      <c r="AW19" s="138">
        <v>40.188000000000002</v>
      </c>
      <c r="AX19" s="138">
        <v>37.767000000000003</v>
      </c>
      <c r="AY19" s="138">
        <v>35.923999999999999</v>
      </c>
      <c r="AZ19" s="138">
        <v>34.097000000000001</v>
      </c>
      <c r="BA19" s="138">
        <v>32.351999999999997</v>
      </c>
      <c r="BB19" s="138">
        <v>30.922000000000001</v>
      </c>
      <c r="BC19" s="138">
        <v>29.849</v>
      </c>
      <c r="BD19" s="138">
        <v>29.038</v>
      </c>
      <c r="BE19" s="138">
        <v>28.335000000000001</v>
      </c>
      <c r="BF19" s="138">
        <v>27.751999999999999</v>
      </c>
      <c r="BG19" s="138">
        <v>27.152000000000001</v>
      </c>
      <c r="BH19" s="138">
        <v>26.446999999999999</v>
      </c>
      <c r="BI19" s="138">
        <v>25.67</v>
      </c>
      <c r="BJ19" s="138">
        <v>24.957000000000001</v>
      </c>
      <c r="BK19" s="138">
        <v>24.29</v>
      </c>
      <c r="BL19" s="138">
        <v>23.51</v>
      </c>
      <c r="BM19" s="138">
        <v>22.553000000000001</v>
      </c>
      <c r="BN19" s="138">
        <v>21.474</v>
      </c>
      <c r="BO19" s="138">
        <v>20.399000000000001</v>
      </c>
      <c r="BP19" s="138">
        <v>19.302</v>
      </c>
      <c r="BQ19" s="138">
        <v>18.216000000000001</v>
      </c>
      <c r="BR19" s="138">
        <v>17.169</v>
      </c>
      <c r="BS19" s="138">
        <v>16.143999999999998</v>
      </c>
      <c r="BT19" s="138">
        <v>15.103999999999999</v>
      </c>
      <c r="BU19" s="138">
        <v>14.073</v>
      </c>
      <c r="BV19" s="138">
        <v>12.993</v>
      </c>
      <c r="BW19" s="138">
        <v>11.832000000000001</v>
      </c>
      <c r="BX19" s="138">
        <v>10.634</v>
      </c>
      <c r="BY19" s="138">
        <v>9.4719999999999995</v>
      </c>
      <c r="BZ19" s="138">
        <v>8.3339999999999996</v>
      </c>
      <c r="CA19" s="138">
        <v>7.2759999999999998</v>
      </c>
      <c r="CB19" s="138">
        <v>6.3339999999999996</v>
      </c>
      <c r="CC19" s="138">
        <v>5.4880000000000004</v>
      </c>
      <c r="CD19" s="138">
        <v>4.6790000000000003</v>
      </c>
      <c r="CE19" s="138">
        <v>3.91</v>
      </c>
      <c r="CF19" s="138">
        <v>3.238</v>
      </c>
      <c r="CG19" s="138">
        <v>2.6760000000000002</v>
      </c>
      <c r="CH19" s="138">
        <v>2.2080000000000002</v>
      </c>
      <c r="CI19" s="138">
        <v>1.79</v>
      </c>
      <c r="CJ19" s="138">
        <v>1.425</v>
      </c>
      <c r="CK19" s="138">
        <v>1.1120000000000001</v>
      </c>
      <c r="CL19" s="138">
        <v>0.83899999999999997</v>
      </c>
      <c r="CM19" s="138">
        <v>0.60899999999999999</v>
      </c>
      <c r="CN19" s="138">
        <v>0.42199999999999999</v>
      </c>
      <c r="CO19" s="138">
        <v>0.27100000000000002</v>
      </c>
      <c r="CP19" s="138">
        <v>0.16</v>
      </c>
      <c r="CQ19" s="138">
        <v>8.5999999999999993E-2</v>
      </c>
      <c r="CR19" s="138">
        <v>4.2000000000000003E-2</v>
      </c>
      <c r="CS19" s="138">
        <v>2.5999999999999999E-2</v>
      </c>
      <c r="CT19" s="138">
        <v>2.1999999999999999E-2</v>
      </c>
      <c r="CU19" s="138">
        <v>1.6E-2</v>
      </c>
      <c r="CV19" s="138">
        <v>0.01</v>
      </c>
      <c r="CW19" s="138">
        <v>6.0000000000000001E-3</v>
      </c>
      <c r="CX19" s="138">
        <v>3.0000000000000001E-3</v>
      </c>
    </row>
    <row r="20" spans="1:102" ht="12">
      <c r="A20" s="96">
        <v>1997</v>
      </c>
      <c r="B20" s="138">
        <v>270.71499999999997</v>
      </c>
      <c r="C20" s="138">
        <v>263.26600000000002</v>
      </c>
      <c r="D20" s="138">
        <v>255.017</v>
      </c>
      <c r="E20" s="138">
        <v>246.12899999999999</v>
      </c>
      <c r="F20" s="138">
        <v>236.75899999999999</v>
      </c>
      <c r="G20" s="138">
        <v>227.06299999999999</v>
      </c>
      <c r="H20" s="138">
        <v>217.2</v>
      </c>
      <c r="I20" s="138">
        <v>207.32900000000001</v>
      </c>
      <c r="J20" s="138">
        <v>197.60400000000001</v>
      </c>
      <c r="K20" s="138">
        <v>188.18700000000001</v>
      </c>
      <c r="L20" s="138">
        <v>178.91900000000001</v>
      </c>
      <c r="M20" s="138">
        <v>169.648</v>
      </c>
      <c r="N20" s="138">
        <v>162.09399999999999</v>
      </c>
      <c r="O20" s="138">
        <v>157.041</v>
      </c>
      <c r="P20" s="138">
        <v>153.708</v>
      </c>
      <c r="Q20" s="138">
        <v>150.435</v>
      </c>
      <c r="R20" s="138">
        <v>147.44200000000001</v>
      </c>
      <c r="S20" s="138">
        <v>144.583</v>
      </c>
      <c r="T20" s="138">
        <v>141.58500000000001</v>
      </c>
      <c r="U20" s="138">
        <v>138.471</v>
      </c>
      <c r="V20" s="138">
        <v>135.64599999999999</v>
      </c>
      <c r="W20" s="138">
        <v>133.149</v>
      </c>
      <c r="X20" s="138">
        <v>129.84299999999999</v>
      </c>
      <c r="Y20" s="138">
        <v>125.23399999999999</v>
      </c>
      <c r="Z20" s="138">
        <v>119.822</v>
      </c>
      <c r="AA20" s="138">
        <v>114.584</v>
      </c>
      <c r="AB20" s="138">
        <v>109.316</v>
      </c>
      <c r="AC20" s="138">
        <v>104.47</v>
      </c>
      <c r="AD20" s="138">
        <v>100.367</v>
      </c>
      <c r="AE20" s="138">
        <v>96.78</v>
      </c>
      <c r="AF20" s="138">
        <v>93.152000000000001</v>
      </c>
      <c r="AG20" s="138">
        <v>89.581999999999994</v>
      </c>
      <c r="AH20" s="138">
        <v>86.188999999999993</v>
      </c>
      <c r="AI20" s="138">
        <v>82.971000000000004</v>
      </c>
      <c r="AJ20" s="138">
        <v>79.912000000000006</v>
      </c>
      <c r="AK20" s="138">
        <v>76.944999999999993</v>
      </c>
      <c r="AL20" s="138">
        <v>74.024000000000001</v>
      </c>
      <c r="AM20" s="138">
        <v>71.334000000000003</v>
      </c>
      <c r="AN20" s="138">
        <v>68.942999999999998</v>
      </c>
      <c r="AO20" s="138">
        <v>66.722999999999999</v>
      </c>
      <c r="AP20" s="138">
        <v>64.540999999999997</v>
      </c>
      <c r="AQ20" s="138">
        <v>62.496000000000002</v>
      </c>
      <c r="AR20" s="138">
        <v>60.030999999999999</v>
      </c>
      <c r="AS20" s="138">
        <v>56.877000000000002</v>
      </c>
      <c r="AT20" s="138">
        <v>53.313000000000002</v>
      </c>
      <c r="AU20" s="138">
        <v>49.911000000000001</v>
      </c>
      <c r="AV20" s="138">
        <v>46.584000000000003</v>
      </c>
      <c r="AW20" s="138">
        <v>43.462000000000003</v>
      </c>
      <c r="AX20" s="138">
        <v>40.674999999999997</v>
      </c>
      <c r="AY20" s="138">
        <v>38.176000000000002</v>
      </c>
      <c r="AZ20" s="138">
        <v>35.741</v>
      </c>
      <c r="BA20" s="138">
        <v>33.359000000000002</v>
      </c>
      <c r="BB20" s="138">
        <v>31.446000000000002</v>
      </c>
      <c r="BC20" s="138">
        <v>30.169</v>
      </c>
      <c r="BD20" s="138">
        <v>29.341000000000001</v>
      </c>
      <c r="BE20" s="138">
        <v>28.581</v>
      </c>
      <c r="BF20" s="138">
        <v>27.943999999999999</v>
      </c>
      <c r="BG20" s="138">
        <v>27.314</v>
      </c>
      <c r="BH20" s="138">
        <v>26.588000000000001</v>
      </c>
      <c r="BI20" s="138">
        <v>25.802</v>
      </c>
      <c r="BJ20" s="138">
        <v>25.103999999999999</v>
      </c>
      <c r="BK20" s="138">
        <v>24.472999999999999</v>
      </c>
      <c r="BL20" s="138">
        <v>23.728999999999999</v>
      </c>
      <c r="BM20" s="138">
        <v>22.803999999999998</v>
      </c>
      <c r="BN20" s="138">
        <v>21.756</v>
      </c>
      <c r="BO20" s="138">
        <v>20.716999999999999</v>
      </c>
      <c r="BP20" s="138">
        <v>19.664000000000001</v>
      </c>
      <c r="BQ20" s="138">
        <v>18.600000000000001</v>
      </c>
      <c r="BR20" s="138">
        <v>17.539000000000001</v>
      </c>
      <c r="BS20" s="138">
        <v>16.475999999999999</v>
      </c>
      <c r="BT20" s="138">
        <v>15.401999999999999</v>
      </c>
      <c r="BU20" s="138">
        <v>14.329000000000001</v>
      </c>
      <c r="BV20" s="138">
        <v>13.226000000000001</v>
      </c>
      <c r="BW20" s="138">
        <v>12.073</v>
      </c>
      <c r="BX20" s="138">
        <v>10.901</v>
      </c>
      <c r="BY20" s="138">
        <v>9.76</v>
      </c>
      <c r="BZ20" s="138">
        <v>8.6449999999999996</v>
      </c>
      <c r="CA20" s="138">
        <v>7.5869999999999997</v>
      </c>
      <c r="CB20" s="138">
        <v>6.6120000000000001</v>
      </c>
      <c r="CC20" s="138">
        <v>5.7119999999999997</v>
      </c>
      <c r="CD20" s="138">
        <v>4.8520000000000003</v>
      </c>
      <c r="CE20" s="138">
        <v>4.032</v>
      </c>
      <c r="CF20" s="138">
        <v>3.3170000000000002</v>
      </c>
      <c r="CG20" s="138">
        <v>2.7360000000000002</v>
      </c>
      <c r="CH20" s="138">
        <v>2.2589999999999999</v>
      </c>
      <c r="CI20" s="138">
        <v>1.831</v>
      </c>
      <c r="CJ20" s="138">
        <v>1.456</v>
      </c>
      <c r="CK20" s="138">
        <v>1.1359999999999999</v>
      </c>
      <c r="CL20" s="138">
        <v>0.85899999999999999</v>
      </c>
      <c r="CM20" s="138">
        <v>0.628</v>
      </c>
      <c r="CN20" s="138">
        <v>0.441</v>
      </c>
      <c r="CO20" s="138">
        <v>0.29399999999999998</v>
      </c>
      <c r="CP20" s="138">
        <v>0.183</v>
      </c>
      <c r="CQ20" s="138">
        <v>0.105</v>
      </c>
      <c r="CR20" s="138">
        <v>5.5E-2</v>
      </c>
      <c r="CS20" s="138">
        <v>2.9000000000000001E-2</v>
      </c>
      <c r="CT20" s="138">
        <v>2.3E-2</v>
      </c>
      <c r="CU20" s="138">
        <v>1.7999999999999999E-2</v>
      </c>
      <c r="CV20" s="138">
        <v>1.0999999999999999E-2</v>
      </c>
      <c r="CW20" s="138">
        <v>6.0000000000000001E-3</v>
      </c>
      <c r="CX20" s="138">
        <v>4.0000000000000001E-3</v>
      </c>
    </row>
    <row r="21" spans="1:102" ht="12">
      <c r="A21" s="96">
        <v>1998</v>
      </c>
      <c r="B21" s="138">
        <v>278.95</v>
      </c>
      <c r="C21" s="138">
        <v>270.29000000000002</v>
      </c>
      <c r="D21" s="138">
        <v>261.3</v>
      </c>
      <c r="E21" s="138">
        <v>252.06800000000001</v>
      </c>
      <c r="F21" s="138">
        <v>242.67400000000001</v>
      </c>
      <c r="G21" s="138">
        <v>233.20400000000001</v>
      </c>
      <c r="H21" s="138">
        <v>223.739</v>
      </c>
      <c r="I21" s="138">
        <v>214.36699999999999</v>
      </c>
      <c r="J21" s="138">
        <v>205.167</v>
      </c>
      <c r="K21" s="138">
        <v>196.22499999999999</v>
      </c>
      <c r="L21" s="138">
        <v>187.54499999999999</v>
      </c>
      <c r="M21" s="138">
        <v>179.12899999999999</v>
      </c>
      <c r="N21" s="138">
        <v>171.46299999999999</v>
      </c>
      <c r="O21" s="138">
        <v>164.79</v>
      </c>
      <c r="P21" s="138">
        <v>158.95500000000001</v>
      </c>
      <c r="Q21" s="138">
        <v>153.33799999999999</v>
      </c>
      <c r="R21" s="138">
        <v>147.80199999999999</v>
      </c>
      <c r="S21" s="138">
        <v>143.53100000000001</v>
      </c>
      <c r="T21" s="138">
        <v>140.971</v>
      </c>
      <c r="U21" s="138">
        <v>139.46100000000001</v>
      </c>
      <c r="V21" s="138">
        <v>138.03299999999999</v>
      </c>
      <c r="W21" s="138">
        <v>137.03399999999999</v>
      </c>
      <c r="X21" s="138">
        <v>134.74</v>
      </c>
      <c r="Y21" s="138">
        <v>130.24700000000001</v>
      </c>
      <c r="Z21" s="138">
        <v>124.372</v>
      </c>
      <c r="AA21" s="138">
        <v>118.843</v>
      </c>
      <c r="AB21" s="138">
        <v>113.321</v>
      </c>
      <c r="AC21" s="138">
        <v>108.214</v>
      </c>
      <c r="AD21" s="138">
        <v>103.902</v>
      </c>
      <c r="AE21" s="138">
        <v>100.137</v>
      </c>
      <c r="AF21" s="138">
        <v>96.275999999999996</v>
      </c>
      <c r="AG21" s="138">
        <v>92.427999999999997</v>
      </c>
      <c r="AH21" s="138">
        <v>88.819000000000003</v>
      </c>
      <c r="AI21" s="138">
        <v>85.491</v>
      </c>
      <c r="AJ21" s="138">
        <v>82.387</v>
      </c>
      <c r="AK21" s="138">
        <v>79.378</v>
      </c>
      <c r="AL21" s="138">
        <v>76.448999999999998</v>
      </c>
      <c r="AM21" s="138">
        <v>73.692999999999998</v>
      </c>
      <c r="AN21" s="138">
        <v>71.131</v>
      </c>
      <c r="AO21" s="138">
        <v>68.691999999999993</v>
      </c>
      <c r="AP21" s="138">
        <v>66.302999999999997</v>
      </c>
      <c r="AQ21" s="138">
        <v>64</v>
      </c>
      <c r="AR21" s="138">
        <v>61.506</v>
      </c>
      <c r="AS21" s="138">
        <v>58.683</v>
      </c>
      <c r="AT21" s="138">
        <v>55.651000000000003</v>
      </c>
      <c r="AU21" s="138">
        <v>52.735999999999997</v>
      </c>
      <c r="AV21" s="138">
        <v>49.947000000000003</v>
      </c>
      <c r="AW21" s="138">
        <v>47.026000000000003</v>
      </c>
      <c r="AX21" s="138">
        <v>43.902999999999999</v>
      </c>
      <c r="AY21" s="138">
        <v>40.728999999999999</v>
      </c>
      <c r="AZ21" s="138">
        <v>37.674999999999997</v>
      </c>
      <c r="BA21" s="138">
        <v>34.645000000000003</v>
      </c>
      <c r="BB21" s="138">
        <v>32.226999999999997</v>
      </c>
      <c r="BC21" s="138">
        <v>30.713999999999999</v>
      </c>
      <c r="BD21" s="138">
        <v>29.826000000000001</v>
      </c>
      <c r="BE21" s="138">
        <v>28.965</v>
      </c>
      <c r="BF21" s="138">
        <v>28.225000000000001</v>
      </c>
      <c r="BG21" s="138">
        <v>27.521999999999998</v>
      </c>
      <c r="BH21" s="138">
        <v>26.748999999999999</v>
      </c>
      <c r="BI21" s="138">
        <v>25.939</v>
      </c>
      <c r="BJ21" s="138">
        <v>25.239000000000001</v>
      </c>
      <c r="BK21" s="138">
        <v>24.620999999999999</v>
      </c>
      <c r="BL21" s="138">
        <v>23.908000000000001</v>
      </c>
      <c r="BM21" s="138">
        <v>23.018999999999998</v>
      </c>
      <c r="BN21" s="138">
        <v>22.013999999999999</v>
      </c>
      <c r="BO21" s="138">
        <v>21.026</v>
      </c>
      <c r="BP21" s="138">
        <v>20.036999999999999</v>
      </c>
      <c r="BQ21" s="138">
        <v>19.004000000000001</v>
      </c>
      <c r="BR21" s="138">
        <v>17.922000000000001</v>
      </c>
      <c r="BS21" s="138">
        <v>16.806000000000001</v>
      </c>
      <c r="BT21" s="138">
        <v>15.682</v>
      </c>
      <c r="BU21" s="138">
        <v>14.555999999999999</v>
      </c>
      <c r="BV21" s="138">
        <v>13.420999999999999</v>
      </c>
      <c r="BW21" s="138">
        <v>12.285</v>
      </c>
      <c r="BX21" s="138">
        <v>11.156000000000001</v>
      </c>
      <c r="BY21" s="138">
        <v>10.048</v>
      </c>
      <c r="BZ21" s="138">
        <v>8.968</v>
      </c>
      <c r="CA21" s="138">
        <v>7.9219999999999997</v>
      </c>
      <c r="CB21" s="138">
        <v>6.9180000000000001</v>
      </c>
      <c r="CC21" s="138">
        <v>5.9619999999999997</v>
      </c>
      <c r="CD21" s="138">
        <v>5.0519999999999996</v>
      </c>
      <c r="CE21" s="138">
        <v>4.1820000000000004</v>
      </c>
      <c r="CF21" s="138">
        <v>3.4249999999999998</v>
      </c>
      <c r="CG21" s="138">
        <v>2.8159999999999998</v>
      </c>
      <c r="CH21" s="138">
        <v>2.3239999999999998</v>
      </c>
      <c r="CI21" s="138">
        <v>1.8759999999999999</v>
      </c>
      <c r="CJ21" s="138">
        <v>1.4830000000000001</v>
      </c>
      <c r="CK21" s="138">
        <v>1.1479999999999999</v>
      </c>
      <c r="CL21" s="138">
        <v>0.86899999999999999</v>
      </c>
      <c r="CM21" s="138">
        <v>0.64100000000000001</v>
      </c>
      <c r="CN21" s="138">
        <v>0.45700000000000002</v>
      </c>
      <c r="CO21" s="138">
        <v>0.316</v>
      </c>
      <c r="CP21" s="138">
        <v>0.20799999999999999</v>
      </c>
      <c r="CQ21" s="138">
        <v>0.127</v>
      </c>
      <c r="CR21" s="138">
        <v>6.9000000000000006E-2</v>
      </c>
      <c r="CS21" s="138">
        <v>3.2000000000000001E-2</v>
      </c>
      <c r="CT21" s="138">
        <v>2.5999999999999999E-2</v>
      </c>
      <c r="CU21" s="138">
        <v>1.9E-2</v>
      </c>
      <c r="CV21" s="138">
        <v>1.2999999999999999E-2</v>
      </c>
      <c r="CW21" s="138">
        <v>6.0000000000000001E-3</v>
      </c>
      <c r="CX21" s="138">
        <v>4.0000000000000001E-3</v>
      </c>
    </row>
    <row r="22" spans="1:102" ht="12">
      <c r="A22" s="96">
        <v>1999</v>
      </c>
      <c r="B22" s="138">
        <v>286.58100000000002</v>
      </c>
      <c r="C22" s="138">
        <v>276.79399999999998</v>
      </c>
      <c r="D22" s="138">
        <v>267.14400000000001</v>
      </c>
      <c r="E22" s="138">
        <v>257.64</v>
      </c>
      <c r="F22" s="138">
        <v>248.29599999999999</v>
      </c>
      <c r="G22" s="138">
        <v>239.119</v>
      </c>
      <c r="H22" s="138">
        <v>230.124</v>
      </c>
      <c r="I22" s="138">
        <v>221.31899999999999</v>
      </c>
      <c r="J22" s="138">
        <v>212.71700000000001</v>
      </c>
      <c r="K22" s="138">
        <v>204.328</v>
      </c>
      <c r="L22" s="138">
        <v>196.29300000000001</v>
      </c>
      <c r="M22" s="138">
        <v>188.756</v>
      </c>
      <c r="N22" s="138">
        <v>181.071</v>
      </c>
      <c r="O22" s="138">
        <v>172.98400000000001</v>
      </c>
      <c r="P22" s="138">
        <v>164.90299999999999</v>
      </c>
      <c r="Q22" s="138">
        <v>157.18</v>
      </c>
      <c r="R22" s="138">
        <v>149.386</v>
      </c>
      <c r="S22" s="138">
        <v>143.749</v>
      </c>
      <c r="T22" s="138">
        <v>141.304</v>
      </c>
      <c r="U22" s="138">
        <v>140.858</v>
      </c>
      <c r="V22" s="138">
        <v>140.321</v>
      </c>
      <c r="W22" s="138">
        <v>140.267</v>
      </c>
      <c r="X22" s="138">
        <v>138.67599999999999</v>
      </c>
      <c r="Y22" s="138">
        <v>134.38200000000001</v>
      </c>
      <c r="Z22" s="138">
        <v>128.37799999999999</v>
      </c>
      <c r="AA22" s="138">
        <v>122.848</v>
      </c>
      <c r="AB22" s="138">
        <v>117.376</v>
      </c>
      <c r="AC22" s="138">
        <v>112.224</v>
      </c>
      <c r="AD22" s="138">
        <v>107.752</v>
      </c>
      <c r="AE22" s="138">
        <v>103.749</v>
      </c>
      <c r="AF22" s="138">
        <v>99.631</v>
      </c>
      <c r="AG22" s="138">
        <v>95.489000000000004</v>
      </c>
      <c r="AH22" s="138">
        <v>91.644999999999996</v>
      </c>
      <c r="AI22" s="138">
        <v>88.188000000000002</v>
      </c>
      <c r="AJ22" s="138">
        <v>85.025999999999996</v>
      </c>
      <c r="AK22" s="138">
        <v>81.95</v>
      </c>
      <c r="AL22" s="138">
        <v>78.977999999999994</v>
      </c>
      <c r="AM22" s="138">
        <v>76.126000000000005</v>
      </c>
      <c r="AN22" s="138">
        <v>73.37</v>
      </c>
      <c r="AO22" s="138">
        <v>70.691999999999993</v>
      </c>
      <c r="AP22" s="138">
        <v>68.078000000000003</v>
      </c>
      <c r="AQ22" s="138">
        <v>65.507999999999996</v>
      </c>
      <c r="AR22" s="138">
        <v>62.965000000000003</v>
      </c>
      <c r="AS22" s="138">
        <v>60.436999999999998</v>
      </c>
      <c r="AT22" s="138">
        <v>57.898000000000003</v>
      </c>
      <c r="AU22" s="138">
        <v>55.432000000000002</v>
      </c>
      <c r="AV22" s="138">
        <v>53.133000000000003</v>
      </c>
      <c r="AW22" s="138">
        <v>50.424999999999997</v>
      </c>
      <c r="AX22" s="138">
        <v>47.064999999999998</v>
      </c>
      <c r="AY22" s="138">
        <v>43.37</v>
      </c>
      <c r="AZ22" s="138">
        <v>39.838999999999999</v>
      </c>
      <c r="BA22" s="138">
        <v>36.316000000000003</v>
      </c>
      <c r="BB22" s="138">
        <v>33.476999999999997</v>
      </c>
      <c r="BC22" s="138">
        <v>31.698</v>
      </c>
      <c r="BD22" s="138">
        <v>30.643999999999998</v>
      </c>
      <c r="BE22" s="138">
        <v>29.59</v>
      </c>
      <c r="BF22" s="138">
        <v>28.648</v>
      </c>
      <c r="BG22" s="138">
        <v>27.795999999999999</v>
      </c>
      <c r="BH22" s="138">
        <v>26.940999999999999</v>
      </c>
      <c r="BI22" s="138">
        <v>26.1</v>
      </c>
      <c r="BJ22" s="138">
        <v>25.38</v>
      </c>
      <c r="BK22" s="138">
        <v>24.76</v>
      </c>
      <c r="BL22" s="138">
        <v>24.061</v>
      </c>
      <c r="BM22" s="138">
        <v>23.204000000000001</v>
      </c>
      <c r="BN22" s="138">
        <v>22.24</v>
      </c>
      <c r="BO22" s="138">
        <v>21.303000000000001</v>
      </c>
      <c r="BP22" s="138">
        <v>20.381</v>
      </c>
      <c r="BQ22" s="138">
        <v>19.385000000000002</v>
      </c>
      <c r="BR22" s="138">
        <v>18.286999999999999</v>
      </c>
      <c r="BS22" s="138">
        <v>17.125</v>
      </c>
      <c r="BT22" s="138">
        <v>15.96</v>
      </c>
      <c r="BU22" s="138">
        <v>14.786</v>
      </c>
      <c r="BV22" s="138">
        <v>13.628</v>
      </c>
      <c r="BW22" s="138">
        <v>12.504</v>
      </c>
      <c r="BX22" s="138">
        <v>11.411</v>
      </c>
      <c r="BY22" s="138">
        <v>10.332000000000001</v>
      </c>
      <c r="BZ22" s="138">
        <v>9.282</v>
      </c>
      <c r="CA22" s="138">
        <v>8.2449999999999992</v>
      </c>
      <c r="CB22" s="138">
        <v>7.2160000000000002</v>
      </c>
      <c r="CC22" s="138">
        <v>6.2149999999999999</v>
      </c>
      <c r="CD22" s="138">
        <v>5.2629999999999999</v>
      </c>
      <c r="CE22" s="138">
        <v>4.3499999999999996</v>
      </c>
      <c r="CF22" s="138">
        <v>3.5550000000000002</v>
      </c>
      <c r="CG22" s="138">
        <v>2.9180000000000001</v>
      </c>
      <c r="CH22" s="138">
        <v>2.403</v>
      </c>
      <c r="CI22" s="138">
        <v>1.931</v>
      </c>
      <c r="CJ22" s="138">
        <v>1.5129999999999999</v>
      </c>
      <c r="CK22" s="138">
        <v>1.161</v>
      </c>
      <c r="CL22" s="138">
        <v>0.877</v>
      </c>
      <c r="CM22" s="138">
        <v>0.65200000000000002</v>
      </c>
      <c r="CN22" s="138">
        <v>0.47199999999999998</v>
      </c>
      <c r="CO22" s="138">
        <v>0.33600000000000002</v>
      </c>
      <c r="CP22" s="138">
        <v>0.23200000000000001</v>
      </c>
      <c r="CQ22" s="138">
        <v>0.14699999999999999</v>
      </c>
      <c r="CR22" s="138">
        <v>8.2000000000000003E-2</v>
      </c>
      <c r="CS22" s="138">
        <v>3.5999999999999997E-2</v>
      </c>
      <c r="CT22" s="138">
        <v>2.8000000000000001E-2</v>
      </c>
      <c r="CU22" s="138">
        <v>2.1000000000000001E-2</v>
      </c>
      <c r="CV22" s="138">
        <v>1.4E-2</v>
      </c>
      <c r="CW22" s="138">
        <v>7.0000000000000001E-3</v>
      </c>
      <c r="CX22" s="138">
        <v>5.0000000000000001E-3</v>
      </c>
    </row>
    <row r="23" spans="1:102" ht="12">
      <c r="A23" s="96">
        <v>2000</v>
      </c>
      <c r="B23" s="138">
        <v>292.61200000000002</v>
      </c>
      <c r="C23" s="138">
        <v>282.39299999999997</v>
      </c>
      <c r="D23" s="138">
        <v>272.58100000000002</v>
      </c>
      <c r="E23" s="138">
        <v>263.137</v>
      </c>
      <c r="F23" s="138">
        <v>254.02699999999999</v>
      </c>
      <c r="G23" s="138">
        <v>245.21600000000001</v>
      </c>
      <c r="H23" s="138">
        <v>236.66900000000001</v>
      </c>
      <c r="I23" s="138">
        <v>228.34899999999999</v>
      </c>
      <c r="J23" s="138">
        <v>220.22</v>
      </c>
      <c r="K23" s="138">
        <v>212.24799999999999</v>
      </c>
      <c r="L23" s="138">
        <v>204.65799999999999</v>
      </c>
      <c r="M23" s="138">
        <v>197.678</v>
      </c>
      <c r="N23" s="138">
        <v>189.96100000000001</v>
      </c>
      <c r="O23" s="138">
        <v>180.95099999999999</v>
      </c>
      <c r="P23" s="138">
        <v>171.39500000000001</v>
      </c>
      <c r="Q23" s="138">
        <v>162.28</v>
      </c>
      <c r="R23" s="138">
        <v>153.024</v>
      </c>
      <c r="S23" s="138">
        <v>146.33199999999999</v>
      </c>
      <c r="T23" s="138">
        <v>143.52699999999999</v>
      </c>
      <c r="U23" s="138">
        <v>143.18899999999999</v>
      </c>
      <c r="V23" s="138">
        <v>142.67599999999999</v>
      </c>
      <c r="W23" s="138">
        <v>142.63499999999999</v>
      </c>
      <c r="X23" s="138">
        <v>141.18799999999999</v>
      </c>
      <c r="Y23" s="138">
        <v>137.17500000000001</v>
      </c>
      <c r="Z23" s="138">
        <v>131.53200000000001</v>
      </c>
      <c r="AA23" s="138">
        <v>126.4</v>
      </c>
      <c r="AB23" s="138">
        <v>121.39100000000001</v>
      </c>
      <c r="AC23" s="138">
        <v>116.498</v>
      </c>
      <c r="AD23" s="138">
        <v>111.94199999999999</v>
      </c>
      <c r="AE23" s="138">
        <v>107.63500000000001</v>
      </c>
      <c r="AF23" s="138">
        <v>103.246</v>
      </c>
      <c r="AG23" s="138">
        <v>98.817999999999998</v>
      </c>
      <c r="AH23" s="138">
        <v>94.722999999999999</v>
      </c>
      <c r="AI23" s="138">
        <v>91.108000000000004</v>
      </c>
      <c r="AJ23" s="138">
        <v>87.843999999999994</v>
      </c>
      <c r="AK23" s="138">
        <v>84.646000000000001</v>
      </c>
      <c r="AL23" s="138">
        <v>81.56</v>
      </c>
      <c r="AM23" s="138">
        <v>78.570999999999998</v>
      </c>
      <c r="AN23" s="138">
        <v>75.643000000000001</v>
      </c>
      <c r="AO23" s="138">
        <v>72.783000000000001</v>
      </c>
      <c r="AP23" s="138">
        <v>69.998000000000005</v>
      </c>
      <c r="AQ23" s="138">
        <v>67.230999999999995</v>
      </c>
      <c r="AR23" s="138">
        <v>64.641999999999996</v>
      </c>
      <c r="AS23" s="138">
        <v>62.292999999999999</v>
      </c>
      <c r="AT23" s="138">
        <v>60.067</v>
      </c>
      <c r="AU23" s="138">
        <v>57.886000000000003</v>
      </c>
      <c r="AV23" s="138">
        <v>55.887999999999998</v>
      </c>
      <c r="AW23" s="138">
        <v>53.332000000000001</v>
      </c>
      <c r="AX23" s="138">
        <v>49.884999999999998</v>
      </c>
      <c r="AY23" s="138">
        <v>45.936999999999998</v>
      </c>
      <c r="AZ23" s="138">
        <v>42.179000000000002</v>
      </c>
      <c r="BA23" s="138">
        <v>38.426000000000002</v>
      </c>
      <c r="BB23" s="138">
        <v>35.326000000000001</v>
      </c>
      <c r="BC23" s="138">
        <v>33.253</v>
      </c>
      <c r="BD23" s="138">
        <v>31.893999999999998</v>
      </c>
      <c r="BE23" s="138">
        <v>30.527999999999999</v>
      </c>
      <c r="BF23" s="138">
        <v>29.259</v>
      </c>
      <c r="BG23" s="138">
        <v>28.16</v>
      </c>
      <c r="BH23" s="138">
        <v>27.184000000000001</v>
      </c>
      <c r="BI23" s="138">
        <v>26.309000000000001</v>
      </c>
      <c r="BJ23" s="138">
        <v>25.555</v>
      </c>
      <c r="BK23" s="138">
        <v>24.908999999999999</v>
      </c>
      <c r="BL23" s="138">
        <v>24.207000000000001</v>
      </c>
      <c r="BM23" s="138">
        <v>23.364999999999998</v>
      </c>
      <c r="BN23" s="138">
        <v>22.428999999999998</v>
      </c>
      <c r="BO23" s="138">
        <v>21.535</v>
      </c>
      <c r="BP23" s="138">
        <v>20.67</v>
      </c>
      <c r="BQ23" s="138">
        <v>19.710999999999999</v>
      </c>
      <c r="BR23" s="138">
        <v>18.611999999999998</v>
      </c>
      <c r="BS23" s="138">
        <v>17.423999999999999</v>
      </c>
      <c r="BT23" s="138">
        <v>16.239000000000001</v>
      </c>
      <c r="BU23" s="138">
        <v>15.045999999999999</v>
      </c>
      <c r="BV23" s="138">
        <v>13.877000000000001</v>
      </c>
      <c r="BW23" s="138">
        <v>12.757999999999999</v>
      </c>
      <c r="BX23" s="138">
        <v>11.68</v>
      </c>
      <c r="BY23" s="138">
        <v>10.61</v>
      </c>
      <c r="BZ23" s="138">
        <v>9.5690000000000008</v>
      </c>
      <c r="CA23" s="138">
        <v>8.5299999999999994</v>
      </c>
      <c r="CB23" s="138">
        <v>7.4820000000000002</v>
      </c>
      <c r="CC23" s="138">
        <v>6.4509999999999996</v>
      </c>
      <c r="CD23" s="138">
        <v>5.47</v>
      </c>
      <c r="CE23" s="138">
        <v>4.5289999999999999</v>
      </c>
      <c r="CF23" s="138">
        <v>3.7050000000000001</v>
      </c>
      <c r="CG23" s="138">
        <v>3.0390000000000001</v>
      </c>
      <c r="CH23" s="138">
        <v>2.4980000000000002</v>
      </c>
      <c r="CI23" s="138">
        <v>1.9990000000000001</v>
      </c>
      <c r="CJ23" s="138">
        <v>1.552</v>
      </c>
      <c r="CK23" s="138">
        <v>1.1819999999999999</v>
      </c>
      <c r="CL23" s="138">
        <v>0.89100000000000001</v>
      </c>
      <c r="CM23" s="138">
        <v>0.66500000000000004</v>
      </c>
      <c r="CN23" s="138">
        <v>0.48599999999999999</v>
      </c>
      <c r="CO23" s="138">
        <v>0.35499999999999998</v>
      </c>
      <c r="CP23" s="138">
        <v>0.25</v>
      </c>
      <c r="CQ23" s="138">
        <v>0.16200000000000001</v>
      </c>
      <c r="CR23" s="138">
        <v>9.2999999999999999E-2</v>
      </c>
      <c r="CS23" s="138">
        <v>0.04</v>
      </c>
      <c r="CT23" s="138">
        <v>3.1E-2</v>
      </c>
      <c r="CU23" s="138">
        <v>2.4E-2</v>
      </c>
      <c r="CV23" s="138">
        <v>1.4999999999999999E-2</v>
      </c>
      <c r="CW23" s="138">
        <v>8.0000000000000002E-3</v>
      </c>
      <c r="CX23" s="138">
        <v>5.0000000000000001E-3</v>
      </c>
    </row>
    <row r="24" spans="1:102" ht="12">
      <c r="A24" s="96">
        <v>2001</v>
      </c>
      <c r="B24" s="138">
        <v>296.71899999999999</v>
      </c>
      <c r="C24" s="138">
        <v>286.94299999999998</v>
      </c>
      <c r="D24" s="138">
        <v>277.58800000000002</v>
      </c>
      <c r="E24" s="138">
        <v>268.61</v>
      </c>
      <c r="F24" s="138">
        <v>259.95600000000002</v>
      </c>
      <c r="G24" s="138">
        <v>251.58199999999999</v>
      </c>
      <c r="H24" s="138">
        <v>243.43600000000001</v>
      </c>
      <c r="I24" s="138">
        <v>235.47200000000001</v>
      </c>
      <c r="J24" s="138">
        <v>227.64099999999999</v>
      </c>
      <c r="K24" s="138">
        <v>219.89500000000001</v>
      </c>
      <c r="L24" s="138">
        <v>212.47499999999999</v>
      </c>
      <c r="M24" s="138">
        <v>205.624</v>
      </c>
      <c r="N24" s="138">
        <v>197.84299999999999</v>
      </c>
      <c r="O24" s="138">
        <v>188.50399999999999</v>
      </c>
      <c r="P24" s="138">
        <v>178.43100000000001</v>
      </c>
      <c r="Q24" s="138">
        <v>168.80600000000001</v>
      </c>
      <c r="R24" s="138">
        <v>159.078</v>
      </c>
      <c r="S24" s="138">
        <v>151.72200000000001</v>
      </c>
      <c r="T24" s="138">
        <v>147.98599999999999</v>
      </c>
      <c r="U24" s="138">
        <v>146.6</v>
      </c>
      <c r="V24" s="138">
        <v>145.06100000000001</v>
      </c>
      <c r="W24" s="138">
        <v>143.898</v>
      </c>
      <c r="X24" s="138">
        <v>141.929</v>
      </c>
      <c r="Y24" s="138">
        <v>138.32499999999999</v>
      </c>
      <c r="Z24" s="138">
        <v>133.67400000000001</v>
      </c>
      <c r="AA24" s="138">
        <v>129.459</v>
      </c>
      <c r="AB24" s="138">
        <v>125.45699999999999</v>
      </c>
      <c r="AC24" s="138">
        <v>121.202</v>
      </c>
      <c r="AD24" s="138">
        <v>116.63200000000001</v>
      </c>
      <c r="AE24" s="138">
        <v>111.892</v>
      </c>
      <c r="AF24" s="138">
        <v>107.17100000000001</v>
      </c>
      <c r="AG24" s="138">
        <v>102.413</v>
      </c>
      <c r="AH24" s="138">
        <v>98.022999999999996</v>
      </c>
      <c r="AI24" s="138">
        <v>94.213999999999999</v>
      </c>
      <c r="AJ24" s="138">
        <v>90.82</v>
      </c>
      <c r="AK24" s="138">
        <v>87.45</v>
      </c>
      <c r="AL24" s="138">
        <v>84.176000000000002</v>
      </c>
      <c r="AM24" s="138">
        <v>81.019000000000005</v>
      </c>
      <c r="AN24" s="138">
        <v>77.953000000000003</v>
      </c>
      <c r="AO24" s="138">
        <v>74.983999999999995</v>
      </c>
      <c r="AP24" s="138">
        <v>72.096000000000004</v>
      </c>
      <c r="AQ24" s="138">
        <v>69.228999999999999</v>
      </c>
      <c r="AR24" s="138">
        <v>66.596999999999994</v>
      </c>
      <c r="AS24" s="138">
        <v>64.283000000000001</v>
      </c>
      <c r="AT24" s="138">
        <v>62.145000000000003</v>
      </c>
      <c r="AU24" s="138">
        <v>60.04</v>
      </c>
      <c r="AV24" s="138">
        <v>58.104999999999997</v>
      </c>
      <c r="AW24" s="138">
        <v>55.624000000000002</v>
      </c>
      <c r="AX24" s="138">
        <v>52.262</v>
      </c>
      <c r="AY24" s="138">
        <v>48.39</v>
      </c>
      <c r="AZ24" s="138">
        <v>44.701000000000001</v>
      </c>
      <c r="BA24" s="138">
        <v>41.042000000000002</v>
      </c>
      <c r="BB24" s="138">
        <v>37.865000000000002</v>
      </c>
      <c r="BC24" s="138">
        <v>35.466000000000001</v>
      </c>
      <c r="BD24" s="138">
        <v>33.625999999999998</v>
      </c>
      <c r="BE24" s="138">
        <v>31.797000000000001</v>
      </c>
      <c r="BF24" s="138">
        <v>30.045999999999999</v>
      </c>
      <c r="BG24" s="138">
        <v>28.582999999999998</v>
      </c>
      <c r="BH24" s="138">
        <v>27.449000000000002</v>
      </c>
      <c r="BI24" s="138">
        <v>26.553999999999998</v>
      </c>
      <c r="BJ24" s="138">
        <v>25.759</v>
      </c>
      <c r="BK24" s="138">
        <v>25.08</v>
      </c>
      <c r="BL24" s="138">
        <v>24.364000000000001</v>
      </c>
      <c r="BM24" s="138">
        <v>23.52</v>
      </c>
      <c r="BN24" s="138">
        <v>22.591000000000001</v>
      </c>
      <c r="BO24" s="138">
        <v>21.725000000000001</v>
      </c>
      <c r="BP24" s="138">
        <v>20.905000000000001</v>
      </c>
      <c r="BQ24" s="138">
        <v>19.981000000000002</v>
      </c>
      <c r="BR24" s="138">
        <v>18.896000000000001</v>
      </c>
      <c r="BS24" s="138">
        <v>17.707000000000001</v>
      </c>
      <c r="BT24" s="138">
        <v>16.529</v>
      </c>
      <c r="BU24" s="138">
        <v>15.345000000000001</v>
      </c>
      <c r="BV24" s="138">
        <v>14.178000000000001</v>
      </c>
      <c r="BW24" s="138">
        <v>13.054</v>
      </c>
      <c r="BX24" s="138">
        <v>11.961</v>
      </c>
      <c r="BY24" s="138">
        <v>10.877000000000001</v>
      </c>
      <c r="BZ24" s="138">
        <v>9.82</v>
      </c>
      <c r="CA24" s="138">
        <v>8.7650000000000006</v>
      </c>
      <c r="CB24" s="138">
        <v>7.7050000000000001</v>
      </c>
      <c r="CC24" s="138">
        <v>6.6639999999999997</v>
      </c>
      <c r="CD24" s="138">
        <v>5.67</v>
      </c>
      <c r="CE24" s="138">
        <v>4.718</v>
      </c>
      <c r="CF24" s="138">
        <v>3.8769999999999998</v>
      </c>
      <c r="CG24" s="138">
        <v>3.1840000000000002</v>
      </c>
      <c r="CH24" s="138">
        <v>2.6110000000000002</v>
      </c>
      <c r="CI24" s="138">
        <v>2.0830000000000002</v>
      </c>
      <c r="CJ24" s="138">
        <v>1.6040000000000001</v>
      </c>
      <c r="CK24" s="138">
        <v>1.2110000000000001</v>
      </c>
      <c r="CL24" s="138">
        <v>0.90900000000000003</v>
      </c>
      <c r="CM24" s="138">
        <v>0.68200000000000005</v>
      </c>
      <c r="CN24" s="138">
        <v>0.502</v>
      </c>
      <c r="CO24" s="138">
        <v>0.36799999999999999</v>
      </c>
      <c r="CP24" s="138">
        <v>0.26400000000000001</v>
      </c>
      <c r="CQ24" s="138">
        <v>0.17299999999999999</v>
      </c>
      <c r="CR24" s="138">
        <v>9.9000000000000005E-2</v>
      </c>
      <c r="CS24" s="138">
        <v>4.2999999999999997E-2</v>
      </c>
      <c r="CT24" s="138">
        <v>3.5000000000000003E-2</v>
      </c>
      <c r="CU24" s="138">
        <v>2.5999999999999999E-2</v>
      </c>
      <c r="CV24" s="138">
        <v>1.7999999999999999E-2</v>
      </c>
      <c r="CW24" s="138">
        <v>8.9999999999999993E-3</v>
      </c>
      <c r="CX24" s="138">
        <v>5.0000000000000001E-3</v>
      </c>
    </row>
    <row r="25" spans="1:102" ht="12">
      <c r="A25" s="96">
        <v>2002</v>
      </c>
      <c r="B25" s="138">
        <v>299.36099999999999</v>
      </c>
      <c r="C25" s="138">
        <v>290.63900000000001</v>
      </c>
      <c r="D25" s="138">
        <v>282.18099999999998</v>
      </c>
      <c r="E25" s="138">
        <v>273.94900000000001</v>
      </c>
      <c r="F25" s="138">
        <v>265.90600000000001</v>
      </c>
      <c r="G25" s="138">
        <v>258.017</v>
      </c>
      <c r="H25" s="138">
        <v>250.244</v>
      </c>
      <c r="I25" s="138">
        <v>242.553</v>
      </c>
      <c r="J25" s="138">
        <v>234.905</v>
      </c>
      <c r="K25" s="138">
        <v>227.26400000000001</v>
      </c>
      <c r="L25" s="138">
        <v>219.83199999999999</v>
      </c>
      <c r="M25" s="138">
        <v>212.81100000000001</v>
      </c>
      <c r="N25" s="138">
        <v>204.97499999999999</v>
      </c>
      <c r="O25" s="138">
        <v>195.809</v>
      </c>
      <c r="P25" s="138">
        <v>185.99600000000001</v>
      </c>
      <c r="Q25" s="138">
        <v>176.58</v>
      </c>
      <c r="R25" s="138">
        <v>167.191</v>
      </c>
      <c r="S25" s="138">
        <v>159.48599999999999</v>
      </c>
      <c r="T25" s="138">
        <v>154.34899999999999</v>
      </c>
      <c r="U25" s="138">
        <v>150.96</v>
      </c>
      <c r="V25" s="138">
        <v>147.53</v>
      </c>
      <c r="W25" s="138">
        <v>144.30600000000001</v>
      </c>
      <c r="X25" s="138">
        <v>141.26</v>
      </c>
      <c r="Y25" s="138">
        <v>138.16</v>
      </c>
      <c r="Z25" s="138">
        <v>135.00800000000001</v>
      </c>
      <c r="AA25" s="138">
        <v>132.126</v>
      </c>
      <c r="AB25" s="138">
        <v>129.565</v>
      </c>
      <c r="AC25" s="138">
        <v>126.252</v>
      </c>
      <c r="AD25" s="138">
        <v>121.724</v>
      </c>
      <c r="AE25" s="138">
        <v>116.446</v>
      </c>
      <c r="AF25" s="138">
        <v>111.346</v>
      </c>
      <c r="AG25" s="138">
        <v>106.226</v>
      </c>
      <c r="AH25" s="138">
        <v>101.506</v>
      </c>
      <c r="AI25" s="138">
        <v>97.483000000000004</v>
      </c>
      <c r="AJ25" s="138">
        <v>93.945999999999998</v>
      </c>
      <c r="AK25" s="138">
        <v>90.376000000000005</v>
      </c>
      <c r="AL25" s="138">
        <v>86.863</v>
      </c>
      <c r="AM25" s="138">
        <v>83.516999999999996</v>
      </c>
      <c r="AN25" s="138">
        <v>80.332999999999998</v>
      </c>
      <c r="AO25" s="138">
        <v>77.296000000000006</v>
      </c>
      <c r="AP25" s="138">
        <v>74.349000000000004</v>
      </c>
      <c r="AQ25" s="138">
        <v>71.444000000000003</v>
      </c>
      <c r="AR25" s="138">
        <v>68.760999999999996</v>
      </c>
      <c r="AS25" s="138">
        <v>66.364999999999995</v>
      </c>
      <c r="AT25" s="138">
        <v>64.132999999999996</v>
      </c>
      <c r="AU25" s="138">
        <v>61.938000000000002</v>
      </c>
      <c r="AV25" s="138">
        <v>59.874000000000002</v>
      </c>
      <c r="AW25" s="138">
        <v>57.406999999999996</v>
      </c>
      <c r="AX25" s="138">
        <v>54.277000000000001</v>
      </c>
      <c r="AY25" s="138">
        <v>50.753999999999998</v>
      </c>
      <c r="AZ25" s="138">
        <v>47.386000000000003</v>
      </c>
      <c r="BA25" s="138">
        <v>44.087000000000003</v>
      </c>
      <c r="BB25" s="138">
        <v>40.994999999999997</v>
      </c>
      <c r="BC25" s="138">
        <v>38.244999999999997</v>
      </c>
      <c r="BD25" s="138">
        <v>35.780999999999999</v>
      </c>
      <c r="BE25" s="138">
        <v>33.372999999999998</v>
      </c>
      <c r="BF25" s="138">
        <v>31.013999999999999</v>
      </c>
      <c r="BG25" s="138">
        <v>29.093</v>
      </c>
      <c r="BH25" s="138">
        <v>27.768999999999998</v>
      </c>
      <c r="BI25" s="138">
        <v>26.86</v>
      </c>
      <c r="BJ25" s="138">
        <v>26.015000000000001</v>
      </c>
      <c r="BK25" s="138">
        <v>25.289000000000001</v>
      </c>
      <c r="BL25" s="138">
        <v>24.547000000000001</v>
      </c>
      <c r="BM25" s="138">
        <v>23.683</v>
      </c>
      <c r="BN25" s="138">
        <v>22.745000000000001</v>
      </c>
      <c r="BO25" s="138">
        <v>21.890999999999998</v>
      </c>
      <c r="BP25" s="138">
        <v>21.103000000000002</v>
      </c>
      <c r="BQ25" s="138">
        <v>20.209</v>
      </c>
      <c r="BR25" s="138">
        <v>19.148</v>
      </c>
      <c r="BS25" s="138">
        <v>17.977</v>
      </c>
      <c r="BT25" s="138">
        <v>16.824999999999999</v>
      </c>
      <c r="BU25" s="138">
        <v>15.672000000000001</v>
      </c>
      <c r="BV25" s="138">
        <v>14.516999999999999</v>
      </c>
      <c r="BW25" s="138">
        <v>13.378</v>
      </c>
      <c r="BX25" s="138">
        <v>12.25</v>
      </c>
      <c r="BY25" s="138">
        <v>11.134</v>
      </c>
      <c r="BZ25" s="138">
        <v>10.038</v>
      </c>
      <c r="CA25" s="138">
        <v>8.9580000000000002</v>
      </c>
      <c r="CB25" s="138">
        <v>7.8920000000000003</v>
      </c>
      <c r="CC25" s="138">
        <v>6.8579999999999997</v>
      </c>
      <c r="CD25" s="138">
        <v>5.867</v>
      </c>
      <c r="CE25" s="138">
        <v>4.9189999999999996</v>
      </c>
      <c r="CF25" s="138">
        <v>4.069</v>
      </c>
      <c r="CG25" s="138">
        <v>3.3519999999999999</v>
      </c>
      <c r="CH25" s="138">
        <v>2.742</v>
      </c>
      <c r="CI25" s="138">
        <v>2.1800000000000002</v>
      </c>
      <c r="CJ25" s="138">
        <v>1.6659999999999999</v>
      </c>
      <c r="CK25" s="138">
        <v>1.2470000000000001</v>
      </c>
      <c r="CL25" s="138">
        <v>0.93300000000000005</v>
      </c>
      <c r="CM25" s="138">
        <v>0.70199999999999996</v>
      </c>
      <c r="CN25" s="138">
        <v>0.51700000000000002</v>
      </c>
      <c r="CO25" s="138">
        <v>0.38</v>
      </c>
      <c r="CP25" s="138">
        <v>0.27300000000000002</v>
      </c>
      <c r="CQ25" s="138">
        <v>0.17899999999999999</v>
      </c>
      <c r="CR25" s="138">
        <v>0.10199999999999999</v>
      </c>
      <c r="CS25" s="138">
        <v>4.8000000000000001E-2</v>
      </c>
      <c r="CT25" s="138">
        <v>3.9E-2</v>
      </c>
      <c r="CU25" s="138">
        <v>2.9000000000000001E-2</v>
      </c>
      <c r="CV25" s="138">
        <v>0.02</v>
      </c>
      <c r="CW25" s="138">
        <v>0.01</v>
      </c>
      <c r="CX25" s="138">
        <v>6.0000000000000001E-3</v>
      </c>
    </row>
    <row r="26" spans="1:102" ht="12">
      <c r="A26" s="96">
        <v>2003</v>
      </c>
      <c r="B26" s="138">
        <v>301.25200000000001</v>
      </c>
      <c r="C26" s="138">
        <v>293.85700000000003</v>
      </c>
      <c r="D26" s="138">
        <v>286.476</v>
      </c>
      <c r="E26" s="138">
        <v>279.101</v>
      </c>
      <c r="F26" s="138">
        <v>271.72000000000003</v>
      </c>
      <c r="G26" s="138">
        <v>264.32</v>
      </c>
      <c r="H26" s="138">
        <v>256.89100000000002</v>
      </c>
      <c r="I26" s="138">
        <v>249.42099999999999</v>
      </c>
      <c r="J26" s="138">
        <v>241.89699999999999</v>
      </c>
      <c r="K26" s="138">
        <v>234.31</v>
      </c>
      <c r="L26" s="138">
        <v>226.78700000000001</v>
      </c>
      <c r="M26" s="138">
        <v>219.45500000000001</v>
      </c>
      <c r="N26" s="138">
        <v>211.607</v>
      </c>
      <c r="O26" s="138">
        <v>202.94800000000001</v>
      </c>
      <c r="P26" s="138">
        <v>193.88800000000001</v>
      </c>
      <c r="Q26" s="138">
        <v>185.143</v>
      </c>
      <c r="R26" s="138">
        <v>176.589</v>
      </c>
      <c r="S26" s="138">
        <v>168.77199999999999</v>
      </c>
      <c r="T26" s="138">
        <v>162.04</v>
      </c>
      <c r="U26" s="138">
        <v>156.18799999999999</v>
      </c>
      <c r="V26" s="138">
        <v>150.45099999999999</v>
      </c>
      <c r="W26" s="138">
        <v>144.72800000000001</v>
      </c>
      <c r="X26" s="138">
        <v>140.291</v>
      </c>
      <c r="Y26" s="138">
        <v>137.61699999999999</v>
      </c>
      <c r="Z26" s="138">
        <v>136.03399999999999</v>
      </c>
      <c r="AA26" s="138">
        <v>134.51900000000001</v>
      </c>
      <c r="AB26" s="138">
        <v>133.423</v>
      </c>
      <c r="AC26" s="138">
        <v>131.102</v>
      </c>
      <c r="AD26" s="138">
        <v>126.682</v>
      </c>
      <c r="AE26" s="138">
        <v>120.94799999999999</v>
      </c>
      <c r="AF26" s="138">
        <v>115.55800000000001</v>
      </c>
      <c r="AG26" s="138">
        <v>110.187</v>
      </c>
      <c r="AH26" s="138">
        <v>105.209</v>
      </c>
      <c r="AI26" s="138">
        <v>100.979</v>
      </c>
      <c r="AJ26" s="138">
        <v>97.266999999999996</v>
      </c>
      <c r="AK26" s="138">
        <v>93.465999999999994</v>
      </c>
      <c r="AL26" s="138">
        <v>89.683000000000007</v>
      </c>
      <c r="AM26" s="138">
        <v>86.123999999999995</v>
      </c>
      <c r="AN26" s="138">
        <v>82.828999999999994</v>
      </c>
      <c r="AO26" s="138">
        <v>79.747</v>
      </c>
      <c r="AP26" s="138">
        <v>76.754999999999995</v>
      </c>
      <c r="AQ26" s="138">
        <v>73.837999999999994</v>
      </c>
      <c r="AR26" s="138">
        <v>71.088999999999999</v>
      </c>
      <c r="AS26" s="138">
        <v>68.525999999999996</v>
      </c>
      <c r="AT26" s="138">
        <v>66.081999999999994</v>
      </c>
      <c r="AU26" s="138">
        <v>63.686</v>
      </c>
      <c r="AV26" s="138">
        <v>61.375</v>
      </c>
      <c r="AW26" s="138">
        <v>58.875</v>
      </c>
      <c r="AX26" s="138">
        <v>56.05</v>
      </c>
      <c r="AY26" s="138">
        <v>53.024000000000001</v>
      </c>
      <c r="AZ26" s="138">
        <v>50.109000000000002</v>
      </c>
      <c r="BA26" s="138">
        <v>47.311</v>
      </c>
      <c r="BB26" s="138">
        <v>44.405000000000001</v>
      </c>
      <c r="BC26" s="138">
        <v>41.33</v>
      </c>
      <c r="BD26" s="138">
        <v>38.222000000000001</v>
      </c>
      <c r="BE26" s="138">
        <v>35.222999999999999</v>
      </c>
      <c r="BF26" s="138">
        <v>32.244</v>
      </c>
      <c r="BG26" s="138">
        <v>29.843</v>
      </c>
      <c r="BH26" s="138">
        <v>28.297000000000001</v>
      </c>
      <c r="BI26" s="138">
        <v>27.335000000000001</v>
      </c>
      <c r="BJ26" s="138">
        <v>26.4</v>
      </c>
      <c r="BK26" s="138">
        <v>25.577999999999999</v>
      </c>
      <c r="BL26" s="138">
        <v>24.771000000000001</v>
      </c>
      <c r="BM26" s="138">
        <v>23.864000000000001</v>
      </c>
      <c r="BN26" s="138">
        <v>22.901</v>
      </c>
      <c r="BO26" s="138">
        <v>22.045999999999999</v>
      </c>
      <c r="BP26" s="138">
        <v>21.273</v>
      </c>
      <c r="BQ26" s="138">
        <v>20.402999999999999</v>
      </c>
      <c r="BR26" s="138">
        <v>19.37</v>
      </c>
      <c r="BS26" s="138">
        <v>18.228000000000002</v>
      </c>
      <c r="BT26" s="138">
        <v>17.111999999999998</v>
      </c>
      <c r="BU26" s="138">
        <v>16.007000000000001</v>
      </c>
      <c r="BV26" s="138">
        <v>14.874000000000001</v>
      </c>
      <c r="BW26" s="138">
        <v>13.714</v>
      </c>
      <c r="BX26" s="138">
        <v>12.542</v>
      </c>
      <c r="BY26" s="138">
        <v>11.382</v>
      </c>
      <c r="BZ26" s="138">
        <v>10.24</v>
      </c>
      <c r="CA26" s="138">
        <v>9.1289999999999996</v>
      </c>
      <c r="CB26" s="138">
        <v>8.0609999999999999</v>
      </c>
      <c r="CC26" s="138">
        <v>7.0410000000000004</v>
      </c>
      <c r="CD26" s="138">
        <v>6.0609999999999999</v>
      </c>
      <c r="CE26" s="138">
        <v>5.1230000000000002</v>
      </c>
      <c r="CF26" s="138">
        <v>4.2720000000000002</v>
      </c>
      <c r="CG26" s="138">
        <v>3.53</v>
      </c>
      <c r="CH26" s="138">
        <v>2.8820000000000001</v>
      </c>
      <c r="CI26" s="138">
        <v>2.2850000000000001</v>
      </c>
      <c r="CJ26" s="138">
        <v>1.7390000000000001</v>
      </c>
      <c r="CK26" s="138">
        <v>1.2909999999999999</v>
      </c>
      <c r="CL26" s="138">
        <v>0.96299999999999997</v>
      </c>
      <c r="CM26" s="138">
        <v>0.72699999999999998</v>
      </c>
      <c r="CN26" s="138">
        <v>0.53400000000000003</v>
      </c>
      <c r="CO26" s="138">
        <v>0.39100000000000001</v>
      </c>
      <c r="CP26" s="138">
        <v>0.27800000000000002</v>
      </c>
      <c r="CQ26" s="138">
        <v>0.182</v>
      </c>
      <c r="CR26" s="138">
        <v>0.104</v>
      </c>
      <c r="CS26" s="138">
        <v>0.06</v>
      </c>
      <c r="CT26" s="138">
        <v>4.5999999999999999E-2</v>
      </c>
      <c r="CU26" s="138">
        <v>3.5999999999999997E-2</v>
      </c>
      <c r="CV26" s="138">
        <v>1.7999999999999999E-2</v>
      </c>
      <c r="CW26" s="138">
        <v>1E-3</v>
      </c>
      <c r="CX26" s="138">
        <v>7.0000000000000001E-3</v>
      </c>
    </row>
    <row r="27" spans="1:102" ht="12">
      <c r="A27" s="96">
        <v>2004</v>
      </c>
      <c r="B27" s="138">
        <v>303.45100000000002</v>
      </c>
      <c r="C27" s="138">
        <v>297.12900000000002</v>
      </c>
      <c r="D27" s="138">
        <v>290.63499999999999</v>
      </c>
      <c r="E27" s="138">
        <v>283.97399999999999</v>
      </c>
      <c r="F27" s="138">
        <v>277.15600000000001</v>
      </c>
      <c r="G27" s="138">
        <v>270.19</v>
      </c>
      <c r="H27" s="138">
        <v>263.08600000000001</v>
      </c>
      <c r="I27" s="138">
        <v>255.84800000000001</v>
      </c>
      <c r="J27" s="138">
        <v>248.488</v>
      </c>
      <c r="K27" s="138">
        <v>241.01499999999999</v>
      </c>
      <c r="L27" s="138">
        <v>233.483</v>
      </c>
      <c r="M27" s="138">
        <v>225.95</v>
      </c>
      <c r="N27" s="138">
        <v>218.185</v>
      </c>
      <c r="O27" s="138">
        <v>210.10300000000001</v>
      </c>
      <c r="P27" s="138">
        <v>201.85300000000001</v>
      </c>
      <c r="Q27" s="138">
        <v>193.83</v>
      </c>
      <c r="R27" s="138">
        <v>186.13800000000001</v>
      </c>
      <c r="S27" s="138">
        <v>178.29900000000001</v>
      </c>
      <c r="T27" s="138">
        <v>170.172</v>
      </c>
      <c r="U27" s="138">
        <v>162.107</v>
      </c>
      <c r="V27" s="138">
        <v>154.298</v>
      </c>
      <c r="W27" s="138">
        <v>146.35</v>
      </c>
      <c r="X27" s="138">
        <v>140.56800000000001</v>
      </c>
      <c r="Y27" s="138">
        <v>138.00299999999999</v>
      </c>
      <c r="Z27" s="138">
        <v>137.46</v>
      </c>
      <c r="AA27" s="138">
        <v>136.81899999999999</v>
      </c>
      <c r="AB27" s="138">
        <v>136.648</v>
      </c>
      <c r="AC27" s="138">
        <v>135.01300000000001</v>
      </c>
      <c r="AD27" s="138">
        <v>130.786</v>
      </c>
      <c r="AE27" s="138">
        <v>124.92</v>
      </c>
      <c r="AF27" s="138">
        <v>119.526</v>
      </c>
      <c r="AG27" s="138">
        <v>114.199</v>
      </c>
      <c r="AH27" s="138">
        <v>109.175</v>
      </c>
      <c r="AI27" s="138">
        <v>104.78700000000001</v>
      </c>
      <c r="AJ27" s="138">
        <v>100.84</v>
      </c>
      <c r="AK27" s="138">
        <v>96.787000000000006</v>
      </c>
      <c r="AL27" s="138">
        <v>92.715000000000003</v>
      </c>
      <c r="AM27" s="138">
        <v>88.923000000000002</v>
      </c>
      <c r="AN27" s="138">
        <v>85.501000000000005</v>
      </c>
      <c r="AO27" s="138">
        <v>82.358000000000004</v>
      </c>
      <c r="AP27" s="138">
        <v>79.296999999999997</v>
      </c>
      <c r="AQ27" s="138">
        <v>76.335999999999999</v>
      </c>
      <c r="AR27" s="138">
        <v>73.489999999999995</v>
      </c>
      <c r="AS27" s="138">
        <v>70.739000000000004</v>
      </c>
      <c r="AT27" s="138">
        <v>68.063999999999993</v>
      </c>
      <c r="AU27" s="138">
        <v>65.45</v>
      </c>
      <c r="AV27" s="138">
        <v>62.881</v>
      </c>
      <c r="AW27" s="138">
        <v>60.33</v>
      </c>
      <c r="AX27" s="138">
        <v>57.779000000000003</v>
      </c>
      <c r="AY27" s="138">
        <v>55.210999999999999</v>
      </c>
      <c r="AZ27" s="138">
        <v>52.715000000000003</v>
      </c>
      <c r="BA27" s="138">
        <v>50.374000000000002</v>
      </c>
      <c r="BB27" s="138">
        <v>47.662999999999997</v>
      </c>
      <c r="BC27" s="138">
        <v>44.356000000000002</v>
      </c>
      <c r="BD27" s="138">
        <v>40.746000000000002</v>
      </c>
      <c r="BE27" s="138">
        <v>37.289000000000001</v>
      </c>
      <c r="BF27" s="138">
        <v>33.835000000000001</v>
      </c>
      <c r="BG27" s="138">
        <v>31.033999999999999</v>
      </c>
      <c r="BH27" s="138">
        <v>29.234999999999999</v>
      </c>
      <c r="BI27" s="138">
        <v>28.122</v>
      </c>
      <c r="BJ27" s="138">
        <v>27.006</v>
      </c>
      <c r="BK27" s="138">
        <v>25.998000000000001</v>
      </c>
      <c r="BL27" s="138">
        <v>25.052</v>
      </c>
      <c r="BM27" s="138">
        <v>24.071000000000002</v>
      </c>
      <c r="BN27" s="138">
        <v>23.08</v>
      </c>
      <c r="BO27" s="138">
        <v>22.207999999999998</v>
      </c>
      <c r="BP27" s="138">
        <v>21.433</v>
      </c>
      <c r="BQ27" s="138">
        <v>20.577000000000002</v>
      </c>
      <c r="BR27" s="138">
        <v>19.565999999999999</v>
      </c>
      <c r="BS27" s="138">
        <v>18.452999999999999</v>
      </c>
      <c r="BT27" s="138">
        <v>17.375</v>
      </c>
      <c r="BU27" s="138">
        <v>16.321000000000002</v>
      </c>
      <c r="BV27" s="138">
        <v>15.214</v>
      </c>
      <c r="BW27" s="138">
        <v>14.038</v>
      </c>
      <c r="BX27" s="138">
        <v>12.824</v>
      </c>
      <c r="BY27" s="138">
        <v>11.628</v>
      </c>
      <c r="BZ27" s="138">
        <v>10.446999999999999</v>
      </c>
      <c r="CA27" s="138">
        <v>9.3079999999999998</v>
      </c>
      <c r="CB27" s="138">
        <v>8.2379999999999995</v>
      </c>
      <c r="CC27" s="138">
        <v>7.2279999999999998</v>
      </c>
      <c r="CD27" s="138">
        <v>6.2549999999999999</v>
      </c>
      <c r="CE27" s="138">
        <v>5.3230000000000004</v>
      </c>
      <c r="CF27" s="138">
        <v>4.468</v>
      </c>
      <c r="CG27" s="138">
        <v>3.7029999999999998</v>
      </c>
      <c r="CH27" s="138">
        <v>3.0219999999999998</v>
      </c>
      <c r="CI27" s="138">
        <v>2.3959999999999999</v>
      </c>
      <c r="CJ27" s="138">
        <v>1.8180000000000001</v>
      </c>
      <c r="CK27" s="138">
        <v>1.3460000000000001</v>
      </c>
      <c r="CL27" s="138">
        <v>1.002</v>
      </c>
      <c r="CM27" s="138">
        <v>0.75600000000000001</v>
      </c>
      <c r="CN27" s="138">
        <v>0.55500000000000005</v>
      </c>
      <c r="CO27" s="138">
        <v>0.40300000000000002</v>
      </c>
      <c r="CP27" s="138">
        <v>0.28299999999999997</v>
      </c>
      <c r="CQ27" s="138">
        <v>0.184</v>
      </c>
      <c r="CR27" s="138">
        <v>0.106</v>
      </c>
      <c r="CS27" s="138">
        <v>6.3E-2</v>
      </c>
      <c r="CT27" s="138">
        <v>4.9000000000000002E-2</v>
      </c>
      <c r="CU27" s="138">
        <v>3.9E-2</v>
      </c>
      <c r="CV27" s="138">
        <v>2.3E-2</v>
      </c>
      <c r="CW27" s="138">
        <v>1E-3</v>
      </c>
      <c r="CX27" s="138">
        <v>7.0000000000000001E-3</v>
      </c>
    </row>
    <row r="28" spans="1:102" ht="12">
      <c r="A28" s="96">
        <v>2005</v>
      </c>
      <c r="B28" s="138">
        <v>306.697</v>
      </c>
      <c r="C28" s="138">
        <v>300.84300000000002</v>
      </c>
      <c r="D28" s="138">
        <v>294.77800000000002</v>
      </c>
      <c r="E28" s="138">
        <v>288.51499999999999</v>
      </c>
      <c r="F28" s="138">
        <v>282.06099999999998</v>
      </c>
      <c r="G28" s="138">
        <v>275.43200000000002</v>
      </c>
      <c r="H28" s="138">
        <v>268.63499999999999</v>
      </c>
      <c r="I28" s="138">
        <v>261.68599999999998</v>
      </c>
      <c r="J28" s="138">
        <v>254.59299999999999</v>
      </c>
      <c r="K28" s="138">
        <v>247.36799999999999</v>
      </c>
      <c r="L28" s="138">
        <v>240.02199999999999</v>
      </c>
      <c r="M28" s="138">
        <v>232.565</v>
      </c>
      <c r="N28" s="138">
        <v>225.01499999999999</v>
      </c>
      <c r="O28" s="138">
        <v>217.387</v>
      </c>
      <c r="P28" s="138">
        <v>209.68799999999999</v>
      </c>
      <c r="Q28" s="138">
        <v>202.14599999999999</v>
      </c>
      <c r="R28" s="138">
        <v>195</v>
      </c>
      <c r="S28" s="138">
        <v>187.12700000000001</v>
      </c>
      <c r="T28" s="138">
        <v>178.08500000000001</v>
      </c>
      <c r="U28" s="138">
        <v>168.56200000000001</v>
      </c>
      <c r="V28" s="138">
        <v>159.37799999999999</v>
      </c>
      <c r="W28" s="138">
        <v>149.988</v>
      </c>
      <c r="X28" s="138">
        <v>143.16200000000001</v>
      </c>
      <c r="Y28" s="138">
        <v>140.24199999999999</v>
      </c>
      <c r="Z28" s="138">
        <v>139.80600000000001</v>
      </c>
      <c r="AA28" s="138">
        <v>139.18799999999999</v>
      </c>
      <c r="AB28" s="138">
        <v>139.029</v>
      </c>
      <c r="AC28" s="138">
        <v>137.535</v>
      </c>
      <c r="AD28" s="138">
        <v>133.57900000000001</v>
      </c>
      <c r="AE28" s="138">
        <v>128.06299999999999</v>
      </c>
      <c r="AF28" s="138">
        <v>123.053</v>
      </c>
      <c r="AG28" s="138">
        <v>118.178</v>
      </c>
      <c r="AH28" s="138">
        <v>113.402</v>
      </c>
      <c r="AI28" s="138">
        <v>108.931</v>
      </c>
      <c r="AJ28" s="138">
        <v>104.684</v>
      </c>
      <c r="AK28" s="138">
        <v>100.364</v>
      </c>
      <c r="AL28" s="138">
        <v>96.009</v>
      </c>
      <c r="AM28" s="138">
        <v>91.971000000000004</v>
      </c>
      <c r="AN28" s="138">
        <v>88.391000000000005</v>
      </c>
      <c r="AO28" s="138">
        <v>85.147999999999996</v>
      </c>
      <c r="AP28" s="138">
        <v>81.965999999999994</v>
      </c>
      <c r="AQ28" s="138">
        <v>78.887</v>
      </c>
      <c r="AR28" s="138">
        <v>75.906999999999996</v>
      </c>
      <c r="AS28" s="138">
        <v>72.986999999999995</v>
      </c>
      <c r="AT28" s="138">
        <v>70.135000000000005</v>
      </c>
      <c r="AU28" s="138">
        <v>67.355000000000004</v>
      </c>
      <c r="AV28" s="138">
        <v>64.594999999999999</v>
      </c>
      <c r="AW28" s="138">
        <v>61.994999999999997</v>
      </c>
      <c r="AX28" s="138">
        <v>59.607999999999997</v>
      </c>
      <c r="AY28" s="138">
        <v>57.329000000000001</v>
      </c>
      <c r="AZ28" s="138">
        <v>55.097000000000001</v>
      </c>
      <c r="BA28" s="138">
        <v>53.034999999999997</v>
      </c>
      <c r="BB28" s="138">
        <v>50.46</v>
      </c>
      <c r="BC28" s="138">
        <v>47.061999999999998</v>
      </c>
      <c r="BD28" s="138">
        <v>43.203000000000003</v>
      </c>
      <c r="BE28" s="138">
        <v>39.521000000000001</v>
      </c>
      <c r="BF28" s="138">
        <v>35.843000000000004</v>
      </c>
      <c r="BG28" s="138">
        <v>32.786000000000001</v>
      </c>
      <c r="BH28" s="138">
        <v>30.71</v>
      </c>
      <c r="BI28" s="138">
        <v>29.312000000000001</v>
      </c>
      <c r="BJ28" s="138">
        <v>27.904</v>
      </c>
      <c r="BK28" s="138">
        <v>26.588999999999999</v>
      </c>
      <c r="BL28" s="138">
        <v>25.414000000000001</v>
      </c>
      <c r="BM28" s="138">
        <v>24.32</v>
      </c>
      <c r="BN28" s="138">
        <v>23.300999999999998</v>
      </c>
      <c r="BO28" s="138">
        <v>22.399000000000001</v>
      </c>
      <c r="BP28" s="138">
        <v>21.602</v>
      </c>
      <c r="BQ28" s="138">
        <v>20.744</v>
      </c>
      <c r="BR28" s="138">
        <v>19.742000000000001</v>
      </c>
      <c r="BS28" s="138">
        <v>18.648</v>
      </c>
      <c r="BT28" s="138">
        <v>17.602</v>
      </c>
      <c r="BU28" s="138">
        <v>16.591999999999999</v>
      </c>
      <c r="BV28" s="138">
        <v>15.513999999999999</v>
      </c>
      <c r="BW28" s="138">
        <v>14.333</v>
      </c>
      <c r="BX28" s="138">
        <v>13.093</v>
      </c>
      <c r="BY28" s="138">
        <v>11.875999999999999</v>
      </c>
      <c r="BZ28" s="138">
        <v>10.673</v>
      </c>
      <c r="CA28" s="138">
        <v>9.5190000000000001</v>
      </c>
      <c r="CB28" s="138">
        <v>8.44</v>
      </c>
      <c r="CC28" s="138">
        <v>7.4290000000000003</v>
      </c>
      <c r="CD28" s="138">
        <v>6.4489999999999998</v>
      </c>
      <c r="CE28" s="138">
        <v>5.5119999999999996</v>
      </c>
      <c r="CF28" s="138">
        <v>4.6449999999999996</v>
      </c>
      <c r="CG28" s="138">
        <v>3.8610000000000002</v>
      </c>
      <c r="CH28" s="138">
        <v>3.1549999999999998</v>
      </c>
      <c r="CI28" s="138">
        <v>2.504</v>
      </c>
      <c r="CJ28" s="138">
        <v>1.903</v>
      </c>
      <c r="CK28" s="138">
        <v>1.411</v>
      </c>
      <c r="CL28" s="138">
        <v>1.0509999999999999</v>
      </c>
      <c r="CM28" s="138">
        <v>0.79500000000000004</v>
      </c>
      <c r="CN28" s="138">
        <v>0.58099999999999996</v>
      </c>
      <c r="CO28" s="138">
        <v>0.41699999999999998</v>
      </c>
      <c r="CP28" s="138">
        <v>0.28999999999999998</v>
      </c>
      <c r="CQ28" s="138">
        <v>0.187</v>
      </c>
      <c r="CR28" s="138">
        <v>0.108</v>
      </c>
      <c r="CS28" s="138">
        <v>6.4000000000000001E-2</v>
      </c>
      <c r="CT28" s="138">
        <v>5.1999999999999998E-2</v>
      </c>
      <c r="CU28" s="138">
        <v>4.2999999999999997E-2</v>
      </c>
      <c r="CV28" s="138">
        <v>2.5000000000000001E-2</v>
      </c>
      <c r="CW28" s="138">
        <v>3.0000000000000001E-3</v>
      </c>
      <c r="CX28" s="138">
        <v>8.0000000000000002E-3</v>
      </c>
    </row>
    <row r="29" spans="1:102" ht="12">
      <c r="A29" s="96">
        <v>2006</v>
      </c>
      <c r="B29" s="138">
        <v>311.23200000000003</v>
      </c>
      <c r="C29" s="138">
        <v>305.12</v>
      </c>
      <c r="D29" s="138">
        <v>298.94299999999998</v>
      </c>
      <c r="E29" s="138">
        <v>292.69600000000003</v>
      </c>
      <c r="F29" s="138">
        <v>286.37099999999998</v>
      </c>
      <c r="G29" s="138">
        <v>279.95999999999998</v>
      </c>
      <c r="H29" s="138">
        <v>273.45800000000003</v>
      </c>
      <c r="I29" s="138">
        <v>266.858</v>
      </c>
      <c r="J29" s="138">
        <v>260.15300000000002</v>
      </c>
      <c r="K29" s="138">
        <v>253.33500000000001</v>
      </c>
      <c r="L29" s="138">
        <v>246.40299999999999</v>
      </c>
      <c r="M29" s="138">
        <v>239.351</v>
      </c>
      <c r="N29" s="138">
        <v>232.15899999999999</v>
      </c>
      <c r="O29" s="138">
        <v>224.81100000000001</v>
      </c>
      <c r="P29" s="138">
        <v>217.31200000000001</v>
      </c>
      <c r="Q29" s="138">
        <v>209.929</v>
      </c>
      <c r="R29" s="138">
        <v>202.90899999999999</v>
      </c>
      <c r="S29" s="138">
        <v>194.971</v>
      </c>
      <c r="T29" s="138">
        <v>185.59700000000001</v>
      </c>
      <c r="U29" s="138">
        <v>175.553</v>
      </c>
      <c r="V29" s="138">
        <v>165.85499999999999</v>
      </c>
      <c r="W29" s="138">
        <v>155.994</v>
      </c>
      <c r="X29" s="138">
        <v>148.50899999999999</v>
      </c>
      <c r="Y29" s="138">
        <v>144.67400000000001</v>
      </c>
      <c r="Z29" s="138">
        <v>143.21299999999999</v>
      </c>
      <c r="AA29" s="138">
        <v>141.59</v>
      </c>
      <c r="AB29" s="138">
        <v>140.333</v>
      </c>
      <c r="AC29" s="138">
        <v>138.328</v>
      </c>
      <c r="AD29" s="138">
        <v>134.768</v>
      </c>
      <c r="AE29" s="138">
        <v>130.21899999999999</v>
      </c>
      <c r="AF29" s="138">
        <v>126.10299999999999</v>
      </c>
      <c r="AG29" s="138">
        <v>122.21</v>
      </c>
      <c r="AH29" s="138">
        <v>118.05500000000001</v>
      </c>
      <c r="AI29" s="138">
        <v>113.56699999999999</v>
      </c>
      <c r="AJ29" s="138">
        <v>108.895</v>
      </c>
      <c r="AK29" s="138">
        <v>104.246</v>
      </c>
      <c r="AL29" s="138">
        <v>99.566000000000003</v>
      </c>
      <c r="AM29" s="138">
        <v>95.236000000000004</v>
      </c>
      <c r="AN29" s="138">
        <v>91.465999999999994</v>
      </c>
      <c r="AO29" s="138">
        <v>88.093999999999994</v>
      </c>
      <c r="AP29" s="138">
        <v>84.742000000000004</v>
      </c>
      <c r="AQ29" s="138">
        <v>81.475999999999999</v>
      </c>
      <c r="AR29" s="138">
        <v>78.33</v>
      </c>
      <c r="AS29" s="138">
        <v>75.274000000000001</v>
      </c>
      <c r="AT29" s="138">
        <v>72.313999999999993</v>
      </c>
      <c r="AU29" s="138">
        <v>69.432000000000002</v>
      </c>
      <c r="AV29" s="138">
        <v>66.573999999999998</v>
      </c>
      <c r="AW29" s="138">
        <v>63.927</v>
      </c>
      <c r="AX29" s="138">
        <v>61.569000000000003</v>
      </c>
      <c r="AY29" s="138">
        <v>59.366</v>
      </c>
      <c r="AZ29" s="138">
        <v>57.198999999999998</v>
      </c>
      <c r="BA29" s="138">
        <v>55.194000000000003</v>
      </c>
      <c r="BB29" s="138">
        <v>52.682000000000002</v>
      </c>
      <c r="BC29" s="138">
        <v>49.353000000000002</v>
      </c>
      <c r="BD29" s="138">
        <v>45.555</v>
      </c>
      <c r="BE29" s="138">
        <v>41.927</v>
      </c>
      <c r="BF29" s="138">
        <v>38.323999999999998</v>
      </c>
      <c r="BG29" s="138">
        <v>35.189</v>
      </c>
      <c r="BH29" s="138">
        <v>32.802999999999997</v>
      </c>
      <c r="BI29" s="138">
        <v>30.952000000000002</v>
      </c>
      <c r="BJ29" s="138">
        <v>29.111000000000001</v>
      </c>
      <c r="BK29" s="138">
        <v>27.341000000000001</v>
      </c>
      <c r="BL29" s="138">
        <v>25.826000000000001</v>
      </c>
      <c r="BM29" s="138">
        <v>24.587</v>
      </c>
      <c r="BN29" s="138">
        <v>23.550999999999998</v>
      </c>
      <c r="BO29" s="138">
        <v>22.614999999999998</v>
      </c>
      <c r="BP29" s="138">
        <v>21.79</v>
      </c>
      <c r="BQ29" s="138">
        <v>20.92</v>
      </c>
      <c r="BR29" s="138">
        <v>19.914000000000001</v>
      </c>
      <c r="BS29" s="138">
        <v>18.821999999999999</v>
      </c>
      <c r="BT29" s="138">
        <v>17.797000000000001</v>
      </c>
      <c r="BU29" s="138">
        <v>16.824999999999999</v>
      </c>
      <c r="BV29" s="138">
        <v>15.772</v>
      </c>
      <c r="BW29" s="138">
        <v>14.598000000000001</v>
      </c>
      <c r="BX29" s="138">
        <v>13.348000000000001</v>
      </c>
      <c r="BY29" s="138">
        <v>12.13</v>
      </c>
      <c r="BZ29" s="138">
        <v>10.927</v>
      </c>
      <c r="CA29" s="138">
        <v>9.7669999999999995</v>
      </c>
      <c r="CB29" s="138">
        <v>8.6750000000000007</v>
      </c>
      <c r="CC29" s="138">
        <v>7.6429999999999998</v>
      </c>
      <c r="CD29" s="138">
        <v>6.6440000000000001</v>
      </c>
      <c r="CE29" s="138">
        <v>5.6849999999999996</v>
      </c>
      <c r="CF29" s="138">
        <v>4.798</v>
      </c>
      <c r="CG29" s="138">
        <v>3.9969999999999999</v>
      </c>
      <c r="CH29" s="138">
        <v>3.2770000000000001</v>
      </c>
      <c r="CI29" s="138">
        <v>2.6110000000000002</v>
      </c>
      <c r="CJ29" s="138">
        <v>1.9950000000000001</v>
      </c>
      <c r="CK29" s="138">
        <v>1.4870000000000001</v>
      </c>
      <c r="CL29" s="138">
        <v>1.113</v>
      </c>
      <c r="CM29" s="138">
        <v>0.84</v>
      </c>
      <c r="CN29" s="138">
        <v>0.61299999999999999</v>
      </c>
      <c r="CO29" s="138">
        <v>0.435</v>
      </c>
      <c r="CP29" s="138">
        <v>0.29899999999999999</v>
      </c>
      <c r="CQ29" s="138">
        <v>0.191</v>
      </c>
      <c r="CR29" s="138">
        <v>0.11</v>
      </c>
      <c r="CS29" s="138">
        <v>6.6000000000000003E-2</v>
      </c>
      <c r="CT29" s="138">
        <v>5.5E-2</v>
      </c>
      <c r="CU29" s="138">
        <v>4.5999999999999999E-2</v>
      </c>
      <c r="CV29" s="138">
        <v>2.7E-2</v>
      </c>
      <c r="CW29" s="138">
        <v>3.0000000000000001E-3</v>
      </c>
      <c r="CX29" s="138">
        <v>8.9999999999999993E-3</v>
      </c>
    </row>
    <row r="30" spans="1:102" ht="12">
      <c r="A30" s="96">
        <v>2007</v>
      </c>
      <c r="B30" s="138">
        <v>316.75599999999997</v>
      </c>
      <c r="C30" s="138">
        <v>309.83</v>
      </c>
      <c r="D30" s="138">
        <v>303.12200000000001</v>
      </c>
      <c r="E30" s="138">
        <v>296.59199999999998</v>
      </c>
      <c r="F30" s="138">
        <v>290.19900000000001</v>
      </c>
      <c r="G30" s="138">
        <v>283.904</v>
      </c>
      <c r="H30" s="138">
        <v>277.66800000000001</v>
      </c>
      <c r="I30" s="138">
        <v>271.44900000000001</v>
      </c>
      <c r="J30" s="138">
        <v>265.20800000000003</v>
      </c>
      <c r="K30" s="138">
        <v>258.90699999999998</v>
      </c>
      <c r="L30" s="138">
        <v>252.55</v>
      </c>
      <c r="M30" s="138">
        <v>246.14599999999999</v>
      </c>
      <c r="N30" s="138">
        <v>239.42</v>
      </c>
      <c r="O30" s="138">
        <v>232.24</v>
      </c>
      <c r="P30" s="138">
        <v>224.70599999999999</v>
      </c>
      <c r="Q30" s="138">
        <v>217.26300000000001</v>
      </c>
      <c r="R30" s="138">
        <v>210.08</v>
      </c>
      <c r="S30" s="138">
        <v>202.084</v>
      </c>
      <c r="T30" s="138">
        <v>192.87</v>
      </c>
      <c r="U30" s="138">
        <v>183.065</v>
      </c>
      <c r="V30" s="138">
        <v>173.56100000000001</v>
      </c>
      <c r="W30" s="138">
        <v>164.01599999999999</v>
      </c>
      <c r="X30" s="138">
        <v>156.18299999999999</v>
      </c>
      <c r="Y30" s="138">
        <v>150.97399999999999</v>
      </c>
      <c r="Z30" s="138">
        <v>147.55099999999999</v>
      </c>
      <c r="AA30" s="138">
        <v>144.077</v>
      </c>
      <c r="AB30" s="138">
        <v>140.80500000000001</v>
      </c>
      <c r="AC30" s="138">
        <v>137.744</v>
      </c>
      <c r="AD30" s="138">
        <v>134.67599999999999</v>
      </c>
      <c r="AE30" s="138">
        <v>131.58799999999999</v>
      </c>
      <c r="AF30" s="138">
        <v>128.774</v>
      </c>
      <c r="AG30" s="138">
        <v>126.286</v>
      </c>
      <c r="AH30" s="138">
        <v>123.051</v>
      </c>
      <c r="AI30" s="138">
        <v>118.6</v>
      </c>
      <c r="AJ30" s="138">
        <v>113.398</v>
      </c>
      <c r="AK30" s="138">
        <v>108.376</v>
      </c>
      <c r="AL30" s="138">
        <v>103.33799999999999</v>
      </c>
      <c r="AM30" s="138">
        <v>98.683000000000007</v>
      </c>
      <c r="AN30" s="138">
        <v>94.701999999999998</v>
      </c>
      <c r="AO30" s="138">
        <v>91.186000000000007</v>
      </c>
      <c r="AP30" s="138">
        <v>87.635999999999996</v>
      </c>
      <c r="AQ30" s="138">
        <v>84.138999999999996</v>
      </c>
      <c r="AR30" s="138">
        <v>80.802999999999997</v>
      </c>
      <c r="AS30" s="138">
        <v>77.632000000000005</v>
      </c>
      <c r="AT30" s="138">
        <v>74.603999999999999</v>
      </c>
      <c r="AU30" s="138">
        <v>71.66</v>
      </c>
      <c r="AV30" s="138">
        <v>68.762</v>
      </c>
      <c r="AW30" s="138">
        <v>66.063000000000002</v>
      </c>
      <c r="AX30" s="138">
        <v>63.619</v>
      </c>
      <c r="AY30" s="138">
        <v>61.323</v>
      </c>
      <c r="AZ30" s="138">
        <v>59.064</v>
      </c>
      <c r="BA30" s="138">
        <v>56.933</v>
      </c>
      <c r="BB30" s="138">
        <v>54.427999999999997</v>
      </c>
      <c r="BC30" s="138">
        <v>51.307000000000002</v>
      </c>
      <c r="BD30" s="138">
        <v>47.823999999999998</v>
      </c>
      <c r="BE30" s="138">
        <v>44.485999999999997</v>
      </c>
      <c r="BF30" s="138">
        <v>41.210999999999999</v>
      </c>
      <c r="BG30" s="138">
        <v>38.148000000000003</v>
      </c>
      <c r="BH30" s="138">
        <v>35.427</v>
      </c>
      <c r="BI30" s="138">
        <v>32.988999999999997</v>
      </c>
      <c r="BJ30" s="138">
        <v>30.602</v>
      </c>
      <c r="BK30" s="138">
        <v>28.26</v>
      </c>
      <c r="BL30" s="138">
        <v>26.315000000000001</v>
      </c>
      <c r="BM30" s="138">
        <v>24.9</v>
      </c>
      <c r="BN30" s="138">
        <v>23.856000000000002</v>
      </c>
      <c r="BO30" s="138">
        <v>22.876999999999999</v>
      </c>
      <c r="BP30" s="138">
        <v>22.010999999999999</v>
      </c>
      <c r="BQ30" s="138">
        <v>21.119</v>
      </c>
      <c r="BR30" s="138">
        <v>20.094999999999999</v>
      </c>
      <c r="BS30" s="138">
        <v>18.989000000000001</v>
      </c>
      <c r="BT30" s="138">
        <v>17.974</v>
      </c>
      <c r="BU30" s="138">
        <v>17.029</v>
      </c>
      <c r="BV30" s="138">
        <v>16.001000000000001</v>
      </c>
      <c r="BW30" s="138">
        <v>14.837999999999999</v>
      </c>
      <c r="BX30" s="138">
        <v>13.595000000000001</v>
      </c>
      <c r="BY30" s="138">
        <v>12.387</v>
      </c>
      <c r="BZ30" s="138">
        <v>11.2</v>
      </c>
      <c r="CA30" s="138">
        <v>10.042999999999999</v>
      </c>
      <c r="CB30" s="138">
        <v>8.9320000000000004</v>
      </c>
      <c r="CC30" s="138">
        <v>7.867</v>
      </c>
      <c r="CD30" s="138">
        <v>6.8360000000000003</v>
      </c>
      <c r="CE30" s="138">
        <v>5.8440000000000003</v>
      </c>
      <c r="CF30" s="138">
        <v>4.93</v>
      </c>
      <c r="CG30" s="138">
        <v>4.1159999999999997</v>
      </c>
      <c r="CH30" s="138">
        <v>3.39</v>
      </c>
      <c r="CI30" s="138">
        <v>2.7160000000000002</v>
      </c>
      <c r="CJ30" s="138">
        <v>2.093</v>
      </c>
      <c r="CK30" s="138">
        <v>1.575</v>
      </c>
      <c r="CL30" s="138">
        <v>1.1850000000000001</v>
      </c>
      <c r="CM30" s="138">
        <v>0.89400000000000002</v>
      </c>
      <c r="CN30" s="138">
        <v>0.65100000000000002</v>
      </c>
      <c r="CO30" s="138">
        <v>0.45600000000000002</v>
      </c>
      <c r="CP30" s="138">
        <v>0.308</v>
      </c>
      <c r="CQ30" s="138">
        <v>0.19500000000000001</v>
      </c>
      <c r="CR30" s="138">
        <v>0.113</v>
      </c>
      <c r="CS30" s="138">
        <v>6.9000000000000006E-2</v>
      </c>
      <c r="CT30" s="138">
        <v>5.6000000000000001E-2</v>
      </c>
      <c r="CU30" s="138">
        <v>4.8000000000000001E-2</v>
      </c>
      <c r="CV30" s="138">
        <v>2.9000000000000001E-2</v>
      </c>
      <c r="CW30" s="138">
        <v>3.0000000000000001E-3</v>
      </c>
      <c r="CX30" s="138">
        <v>0.01</v>
      </c>
    </row>
    <row r="31" spans="1:102" ht="12">
      <c r="A31" s="96">
        <v>2008</v>
      </c>
      <c r="B31" s="138">
        <v>322.81599999999997</v>
      </c>
      <c r="C31" s="138">
        <v>314.8</v>
      </c>
      <c r="D31" s="138">
        <v>307.34100000000001</v>
      </c>
      <c r="E31" s="138">
        <v>300.36200000000002</v>
      </c>
      <c r="F31" s="138">
        <v>293.78500000000003</v>
      </c>
      <c r="G31" s="138">
        <v>287.52999999999997</v>
      </c>
      <c r="H31" s="138">
        <v>281.51600000000002</v>
      </c>
      <c r="I31" s="138">
        <v>275.66699999999997</v>
      </c>
      <c r="J31" s="138">
        <v>269.904</v>
      </c>
      <c r="K31" s="138">
        <v>264.14400000000001</v>
      </c>
      <c r="L31" s="138">
        <v>258.423</v>
      </c>
      <c r="M31" s="138">
        <v>252.76499999999999</v>
      </c>
      <c r="N31" s="138">
        <v>246.55099999999999</v>
      </c>
      <c r="O31" s="138">
        <v>239.48099999999999</v>
      </c>
      <c r="P31" s="138">
        <v>231.804</v>
      </c>
      <c r="Q31" s="138">
        <v>224.20599999999999</v>
      </c>
      <c r="R31" s="138">
        <v>216.721</v>
      </c>
      <c r="S31" s="138">
        <v>208.71199999999999</v>
      </c>
      <c r="T31" s="138">
        <v>199.982</v>
      </c>
      <c r="U31" s="138">
        <v>190.90100000000001</v>
      </c>
      <c r="V31" s="138">
        <v>182.04</v>
      </c>
      <c r="W31" s="138">
        <v>173.30199999999999</v>
      </c>
      <c r="X31" s="138">
        <v>165.351</v>
      </c>
      <c r="Y31" s="138">
        <v>158.577</v>
      </c>
      <c r="Z31" s="138">
        <v>152.74299999999999</v>
      </c>
      <c r="AA31" s="138">
        <v>147.011</v>
      </c>
      <c r="AB31" s="138">
        <v>141.292</v>
      </c>
      <c r="AC31" s="138">
        <v>136.87</v>
      </c>
      <c r="AD31" s="138">
        <v>134.214</v>
      </c>
      <c r="AE31" s="138">
        <v>132.65799999999999</v>
      </c>
      <c r="AF31" s="138">
        <v>131.179</v>
      </c>
      <c r="AG31" s="138">
        <v>130.12100000000001</v>
      </c>
      <c r="AH31" s="138">
        <v>127.854</v>
      </c>
      <c r="AI31" s="138">
        <v>123.506</v>
      </c>
      <c r="AJ31" s="138">
        <v>117.852</v>
      </c>
      <c r="AK31" s="138">
        <v>112.545</v>
      </c>
      <c r="AL31" s="138">
        <v>107.256</v>
      </c>
      <c r="AM31" s="138">
        <v>102.34699999999999</v>
      </c>
      <c r="AN31" s="138">
        <v>98.16</v>
      </c>
      <c r="AO31" s="138">
        <v>94.472999999999999</v>
      </c>
      <c r="AP31" s="138">
        <v>90.695999999999998</v>
      </c>
      <c r="AQ31" s="138">
        <v>86.930999999999997</v>
      </c>
      <c r="AR31" s="138">
        <v>83.387</v>
      </c>
      <c r="AS31" s="138">
        <v>80.102999999999994</v>
      </c>
      <c r="AT31" s="138">
        <v>77.028000000000006</v>
      </c>
      <c r="AU31" s="138">
        <v>74.037999999999997</v>
      </c>
      <c r="AV31" s="138">
        <v>71.123000000000005</v>
      </c>
      <c r="AW31" s="138">
        <v>68.355000000000004</v>
      </c>
      <c r="AX31" s="138">
        <v>65.748999999999995</v>
      </c>
      <c r="AY31" s="138">
        <v>63.247</v>
      </c>
      <c r="AZ31" s="138">
        <v>60.792999999999999</v>
      </c>
      <c r="BA31" s="138">
        <v>58.423000000000002</v>
      </c>
      <c r="BB31" s="138">
        <v>55.878999999999998</v>
      </c>
      <c r="BC31" s="138">
        <v>53.036000000000001</v>
      </c>
      <c r="BD31" s="138">
        <v>50.006999999999998</v>
      </c>
      <c r="BE31" s="138">
        <v>47.085000000000001</v>
      </c>
      <c r="BF31" s="138">
        <v>44.27</v>
      </c>
      <c r="BG31" s="138">
        <v>41.371000000000002</v>
      </c>
      <c r="BH31" s="138">
        <v>38.341000000000001</v>
      </c>
      <c r="BI31" s="138">
        <v>35.292000000000002</v>
      </c>
      <c r="BJ31" s="138">
        <v>32.345999999999997</v>
      </c>
      <c r="BK31" s="138">
        <v>29.420999999999999</v>
      </c>
      <c r="BL31" s="138">
        <v>27.023</v>
      </c>
      <c r="BM31" s="138">
        <v>25.401</v>
      </c>
      <c r="BN31" s="138">
        <v>24.312999999999999</v>
      </c>
      <c r="BO31" s="138">
        <v>23.251999999999999</v>
      </c>
      <c r="BP31" s="138">
        <v>22.303000000000001</v>
      </c>
      <c r="BQ31" s="138">
        <v>21.353000000000002</v>
      </c>
      <c r="BR31" s="138">
        <v>20.289000000000001</v>
      </c>
      <c r="BS31" s="138">
        <v>19.161000000000001</v>
      </c>
      <c r="BT31" s="138">
        <v>18.145</v>
      </c>
      <c r="BU31" s="138">
        <v>17.213000000000001</v>
      </c>
      <c r="BV31" s="138">
        <v>16.204000000000001</v>
      </c>
      <c r="BW31" s="138">
        <v>15.055999999999999</v>
      </c>
      <c r="BX31" s="138">
        <v>13.824999999999999</v>
      </c>
      <c r="BY31" s="138">
        <v>12.638</v>
      </c>
      <c r="BZ31" s="138">
        <v>11.48</v>
      </c>
      <c r="CA31" s="138">
        <v>10.331</v>
      </c>
      <c r="CB31" s="138">
        <v>9.1999999999999993</v>
      </c>
      <c r="CC31" s="138">
        <v>8.0950000000000006</v>
      </c>
      <c r="CD31" s="138">
        <v>7.0279999999999996</v>
      </c>
      <c r="CE31" s="138">
        <v>5.9960000000000004</v>
      </c>
      <c r="CF31" s="138">
        <v>5.0529999999999999</v>
      </c>
      <c r="CG31" s="138">
        <v>4.2249999999999996</v>
      </c>
      <c r="CH31" s="138">
        <v>3.4990000000000001</v>
      </c>
      <c r="CI31" s="138">
        <v>2.8210000000000002</v>
      </c>
      <c r="CJ31" s="138">
        <v>2.194</v>
      </c>
      <c r="CK31" s="138">
        <v>1.6679999999999999</v>
      </c>
      <c r="CL31" s="138">
        <v>1.2629999999999999</v>
      </c>
      <c r="CM31" s="138">
        <v>0.95299999999999996</v>
      </c>
      <c r="CN31" s="138">
        <v>0.69099999999999995</v>
      </c>
      <c r="CO31" s="138">
        <v>0.48099999999999998</v>
      </c>
      <c r="CP31" s="138">
        <v>0.31900000000000001</v>
      </c>
      <c r="CQ31" s="138">
        <v>0.20100000000000001</v>
      </c>
      <c r="CR31" s="138">
        <v>0.11799999999999999</v>
      </c>
      <c r="CS31" s="138">
        <v>7.0999999999999994E-2</v>
      </c>
      <c r="CT31" s="138">
        <v>5.8999999999999997E-2</v>
      </c>
      <c r="CU31" s="138">
        <v>0.05</v>
      </c>
      <c r="CV31" s="138">
        <v>2.9000000000000001E-2</v>
      </c>
      <c r="CW31" s="138">
        <v>3.0000000000000001E-3</v>
      </c>
      <c r="CX31" s="138">
        <v>1.0999999999999999E-2</v>
      </c>
    </row>
    <row r="32" spans="1:102" ht="12">
      <c r="A32" s="96">
        <v>2009</v>
      </c>
      <c r="B32" s="138">
        <v>328.726</v>
      </c>
      <c r="C32" s="138">
        <v>319.74700000000001</v>
      </c>
      <c r="D32" s="138">
        <v>311.61700000000002</v>
      </c>
      <c r="E32" s="138">
        <v>304.22500000000002</v>
      </c>
      <c r="F32" s="138">
        <v>297.45999999999998</v>
      </c>
      <c r="G32" s="138">
        <v>291.20999999999998</v>
      </c>
      <c r="H32" s="138">
        <v>285.363</v>
      </c>
      <c r="I32" s="138">
        <v>279.81099999999998</v>
      </c>
      <c r="J32" s="138">
        <v>274.44200000000001</v>
      </c>
      <c r="K32" s="138">
        <v>269.142</v>
      </c>
      <c r="L32" s="138">
        <v>263.96300000000002</v>
      </c>
      <c r="M32" s="138">
        <v>258.95299999999997</v>
      </c>
      <c r="N32" s="138">
        <v>253.202</v>
      </c>
      <c r="O32" s="138">
        <v>246.28100000000001</v>
      </c>
      <c r="P32" s="138">
        <v>238.55600000000001</v>
      </c>
      <c r="Q32" s="138">
        <v>230.89699999999999</v>
      </c>
      <c r="R32" s="138">
        <v>223.21700000000001</v>
      </c>
      <c r="S32" s="138">
        <v>215.28899999999999</v>
      </c>
      <c r="T32" s="138">
        <v>207.114</v>
      </c>
      <c r="U32" s="138">
        <v>198.81100000000001</v>
      </c>
      <c r="V32" s="138">
        <v>190.64400000000001</v>
      </c>
      <c r="W32" s="138">
        <v>182.74</v>
      </c>
      <c r="X32" s="138">
        <v>174.75800000000001</v>
      </c>
      <c r="Y32" s="138">
        <v>166.61500000000001</v>
      </c>
      <c r="Z32" s="138">
        <v>158.614</v>
      </c>
      <c r="AA32" s="138">
        <v>150.851</v>
      </c>
      <c r="AB32" s="138">
        <v>142.95500000000001</v>
      </c>
      <c r="AC32" s="138">
        <v>137.21299999999999</v>
      </c>
      <c r="AD32" s="138">
        <v>134.66200000000001</v>
      </c>
      <c r="AE32" s="138">
        <v>134.12200000000001</v>
      </c>
      <c r="AF32" s="138">
        <v>133.49199999999999</v>
      </c>
      <c r="AG32" s="138">
        <v>133.339</v>
      </c>
      <c r="AH32" s="138">
        <v>131.74</v>
      </c>
      <c r="AI32" s="138">
        <v>127.577</v>
      </c>
      <c r="AJ32" s="138">
        <v>121.79300000000001</v>
      </c>
      <c r="AK32" s="138">
        <v>116.476</v>
      </c>
      <c r="AL32" s="138">
        <v>111.22799999999999</v>
      </c>
      <c r="AM32" s="138">
        <v>106.271</v>
      </c>
      <c r="AN32" s="138">
        <v>101.926</v>
      </c>
      <c r="AO32" s="138">
        <v>98.007999999999996</v>
      </c>
      <c r="AP32" s="138">
        <v>93.981999999999999</v>
      </c>
      <c r="AQ32" s="138">
        <v>89.933000000000007</v>
      </c>
      <c r="AR32" s="138">
        <v>86.158000000000001</v>
      </c>
      <c r="AS32" s="138">
        <v>82.747</v>
      </c>
      <c r="AT32" s="138">
        <v>79.61</v>
      </c>
      <c r="AU32" s="138">
        <v>76.549000000000007</v>
      </c>
      <c r="AV32" s="138">
        <v>73.585999999999999</v>
      </c>
      <c r="AW32" s="138">
        <v>70.72</v>
      </c>
      <c r="AX32" s="138">
        <v>67.930999999999997</v>
      </c>
      <c r="AY32" s="138">
        <v>65.204999999999998</v>
      </c>
      <c r="AZ32" s="138">
        <v>62.540999999999997</v>
      </c>
      <c r="BA32" s="138">
        <v>59.92</v>
      </c>
      <c r="BB32" s="138">
        <v>57.32</v>
      </c>
      <c r="BC32" s="138">
        <v>54.723999999999997</v>
      </c>
      <c r="BD32" s="138">
        <v>52.116</v>
      </c>
      <c r="BE32" s="138">
        <v>49.578000000000003</v>
      </c>
      <c r="BF32" s="138">
        <v>47.182000000000002</v>
      </c>
      <c r="BG32" s="138">
        <v>44.457999999999998</v>
      </c>
      <c r="BH32" s="138">
        <v>41.201000000000001</v>
      </c>
      <c r="BI32" s="138">
        <v>37.674999999999997</v>
      </c>
      <c r="BJ32" s="138">
        <v>34.292000000000002</v>
      </c>
      <c r="BK32" s="138">
        <v>30.911999999999999</v>
      </c>
      <c r="BL32" s="138">
        <v>28.135000000000002</v>
      </c>
      <c r="BM32" s="138">
        <v>26.277999999999999</v>
      </c>
      <c r="BN32" s="138">
        <v>25.053000000000001</v>
      </c>
      <c r="BO32" s="138">
        <v>23.829000000000001</v>
      </c>
      <c r="BP32" s="138">
        <v>22.707999999999998</v>
      </c>
      <c r="BQ32" s="138">
        <v>21.632000000000001</v>
      </c>
      <c r="BR32" s="138">
        <v>20.501000000000001</v>
      </c>
      <c r="BS32" s="138">
        <v>19.349</v>
      </c>
      <c r="BT32" s="138">
        <v>18.32</v>
      </c>
      <c r="BU32" s="138">
        <v>17.388999999999999</v>
      </c>
      <c r="BV32" s="138">
        <v>16.39</v>
      </c>
      <c r="BW32" s="138">
        <v>15.254</v>
      </c>
      <c r="BX32" s="138">
        <v>14.035</v>
      </c>
      <c r="BY32" s="138">
        <v>12.869</v>
      </c>
      <c r="BZ32" s="138">
        <v>11.744</v>
      </c>
      <c r="CA32" s="138">
        <v>10.61</v>
      </c>
      <c r="CB32" s="138">
        <v>9.4600000000000009</v>
      </c>
      <c r="CC32" s="138">
        <v>8.32</v>
      </c>
      <c r="CD32" s="138">
        <v>7.2190000000000003</v>
      </c>
      <c r="CE32" s="138">
        <v>6.1509999999999998</v>
      </c>
      <c r="CF32" s="138">
        <v>5.1820000000000004</v>
      </c>
      <c r="CG32" s="138">
        <v>4.3419999999999996</v>
      </c>
      <c r="CH32" s="138">
        <v>3.6110000000000002</v>
      </c>
      <c r="CI32" s="138">
        <v>2.927</v>
      </c>
      <c r="CJ32" s="138">
        <v>2.294</v>
      </c>
      <c r="CK32" s="138">
        <v>1.76</v>
      </c>
      <c r="CL32" s="138">
        <v>1.339</v>
      </c>
      <c r="CM32" s="138">
        <v>1.0109999999999999</v>
      </c>
      <c r="CN32" s="138">
        <v>0.73299999999999998</v>
      </c>
      <c r="CO32" s="138">
        <v>0.50700000000000001</v>
      </c>
      <c r="CP32" s="138">
        <v>0.33400000000000002</v>
      </c>
      <c r="CQ32" s="138">
        <v>0.20899999999999999</v>
      </c>
      <c r="CR32" s="138">
        <v>0.124</v>
      </c>
      <c r="CS32" s="138">
        <v>7.4999999999999997E-2</v>
      </c>
      <c r="CT32" s="138">
        <v>6.0999999999999999E-2</v>
      </c>
      <c r="CU32" s="138">
        <v>5.1999999999999998E-2</v>
      </c>
      <c r="CV32" s="138">
        <v>2.9000000000000001E-2</v>
      </c>
      <c r="CW32" s="138">
        <v>3.0000000000000001E-3</v>
      </c>
      <c r="CX32" s="138">
        <v>1.2E-2</v>
      </c>
    </row>
    <row r="33" spans="1:102" ht="12">
      <c r="A33" s="96">
        <v>2010</v>
      </c>
      <c r="B33" s="138">
        <v>333.98700000000002</v>
      </c>
      <c r="C33" s="138">
        <v>324.46699999999998</v>
      </c>
      <c r="D33" s="138">
        <v>315.95600000000002</v>
      </c>
      <c r="E33" s="138">
        <v>308.32900000000001</v>
      </c>
      <c r="F33" s="138">
        <v>301.45499999999998</v>
      </c>
      <c r="G33" s="138">
        <v>295.21100000000001</v>
      </c>
      <c r="H33" s="138">
        <v>289.46699999999998</v>
      </c>
      <c r="I33" s="138">
        <v>284.09899999999999</v>
      </c>
      <c r="J33" s="138">
        <v>278.97699999999998</v>
      </c>
      <c r="K33" s="138">
        <v>273.97800000000001</v>
      </c>
      <c r="L33" s="138">
        <v>269.14699999999999</v>
      </c>
      <c r="M33" s="138">
        <v>264.53899999999999</v>
      </c>
      <c r="N33" s="138">
        <v>259.13799999999998</v>
      </c>
      <c r="O33" s="138">
        <v>252.46799999999999</v>
      </c>
      <c r="P33" s="138">
        <v>244.93100000000001</v>
      </c>
      <c r="Q33" s="138">
        <v>237.435</v>
      </c>
      <c r="R33" s="138">
        <v>229.834</v>
      </c>
      <c r="S33" s="138">
        <v>222.114</v>
      </c>
      <c r="T33" s="138">
        <v>214.376</v>
      </c>
      <c r="U33" s="138">
        <v>206.596</v>
      </c>
      <c r="V33" s="138">
        <v>198.88900000000001</v>
      </c>
      <c r="W33" s="138">
        <v>191.50899999999999</v>
      </c>
      <c r="X33" s="138">
        <v>183.48599999999999</v>
      </c>
      <c r="Y33" s="138">
        <v>174.441</v>
      </c>
      <c r="Z33" s="138">
        <v>165.012</v>
      </c>
      <c r="AA33" s="138">
        <v>155.90100000000001</v>
      </c>
      <c r="AB33" s="138">
        <v>146.589</v>
      </c>
      <c r="AC33" s="138">
        <v>139.82400000000001</v>
      </c>
      <c r="AD33" s="138">
        <v>136.923</v>
      </c>
      <c r="AE33" s="138">
        <v>136.483</v>
      </c>
      <c r="AF33" s="138">
        <v>135.876</v>
      </c>
      <c r="AG33" s="138">
        <v>135.73099999999999</v>
      </c>
      <c r="AH33" s="138">
        <v>134.268</v>
      </c>
      <c r="AI33" s="138">
        <v>130.36699999999999</v>
      </c>
      <c r="AJ33" s="138">
        <v>124.92100000000001</v>
      </c>
      <c r="AK33" s="138">
        <v>119.979</v>
      </c>
      <c r="AL33" s="138">
        <v>115.169</v>
      </c>
      <c r="AM33" s="138">
        <v>110.452</v>
      </c>
      <c r="AN33" s="138">
        <v>106.023</v>
      </c>
      <c r="AO33" s="138">
        <v>101.809</v>
      </c>
      <c r="AP33" s="138">
        <v>97.519000000000005</v>
      </c>
      <c r="AQ33" s="138">
        <v>93.191000000000003</v>
      </c>
      <c r="AR33" s="138">
        <v>89.171999999999997</v>
      </c>
      <c r="AS33" s="138">
        <v>85.605999999999995</v>
      </c>
      <c r="AT33" s="138">
        <v>82.367000000000004</v>
      </c>
      <c r="AU33" s="138">
        <v>79.185000000000002</v>
      </c>
      <c r="AV33" s="138">
        <v>76.102000000000004</v>
      </c>
      <c r="AW33" s="138">
        <v>73.102999999999994</v>
      </c>
      <c r="AX33" s="138">
        <v>70.147999999999996</v>
      </c>
      <c r="AY33" s="138">
        <v>67.248000000000005</v>
      </c>
      <c r="AZ33" s="138">
        <v>64.42</v>
      </c>
      <c r="BA33" s="138">
        <v>61.613999999999997</v>
      </c>
      <c r="BB33" s="138">
        <v>58.960999999999999</v>
      </c>
      <c r="BC33" s="138">
        <v>56.509</v>
      </c>
      <c r="BD33" s="138">
        <v>54.164999999999999</v>
      </c>
      <c r="BE33" s="138">
        <v>51.865000000000002</v>
      </c>
      <c r="BF33" s="138">
        <v>49.723999999999997</v>
      </c>
      <c r="BG33" s="138">
        <v>47.12</v>
      </c>
      <c r="BH33" s="138">
        <v>43.765999999999998</v>
      </c>
      <c r="BI33" s="138">
        <v>39.994</v>
      </c>
      <c r="BJ33" s="138">
        <v>36.389000000000003</v>
      </c>
      <c r="BK33" s="138">
        <v>32.786999999999999</v>
      </c>
      <c r="BL33" s="138">
        <v>29.763999999999999</v>
      </c>
      <c r="BM33" s="138">
        <v>27.648</v>
      </c>
      <c r="BN33" s="138">
        <v>26.16</v>
      </c>
      <c r="BO33" s="138">
        <v>24.666</v>
      </c>
      <c r="BP33" s="138">
        <v>23.263999999999999</v>
      </c>
      <c r="BQ33" s="138">
        <v>21.977</v>
      </c>
      <c r="BR33" s="138">
        <v>20.745999999999999</v>
      </c>
      <c r="BS33" s="138">
        <v>19.571000000000002</v>
      </c>
      <c r="BT33" s="138">
        <v>18.515999999999998</v>
      </c>
      <c r="BU33" s="138">
        <v>17.571000000000002</v>
      </c>
      <c r="BV33" s="138">
        <v>16.57</v>
      </c>
      <c r="BW33" s="138">
        <v>15.435</v>
      </c>
      <c r="BX33" s="138">
        <v>14.222</v>
      </c>
      <c r="BY33" s="138">
        <v>13.074999999999999</v>
      </c>
      <c r="BZ33" s="138">
        <v>11.98</v>
      </c>
      <c r="CA33" s="138">
        <v>10.862</v>
      </c>
      <c r="CB33" s="138">
        <v>9.7010000000000005</v>
      </c>
      <c r="CC33" s="138">
        <v>8.532</v>
      </c>
      <c r="CD33" s="138">
        <v>7.4080000000000004</v>
      </c>
      <c r="CE33" s="138">
        <v>6.3179999999999996</v>
      </c>
      <c r="CF33" s="138">
        <v>5.3289999999999997</v>
      </c>
      <c r="CG33" s="138">
        <v>4.4740000000000002</v>
      </c>
      <c r="CH33" s="138">
        <v>3.7330000000000001</v>
      </c>
      <c r="CI33" s="138">
        <v>3.036</v>
      </c>
      <c r="CJ33" s="138">
        <v>2.391</v>
      </c>
      <c r="CK33" s="138">
        <v>1.843</v>
      </c>
      <c r="CL33" s="138">
        <v>1.4079999999999999</v>
      </c>
      <c r="CM33" s="138">
        <v>1.0649999999999999</v>
      </c>
      <c r="CN33" s="138">
        <v>0.77400000000000002</v>
      </c>
      <c r="CO33" s="138">
        <v>0.53500000000000003</v>
      </c>
      <c r="CP33" s="138">
        <v>0.35099999999999998</v>
      </c>
      <c r="CQ33" s="138">
        <v>0.221</v>
      </c>
      <c r="CR33" s="138">
        <v>0.13200000000000001</v>
      </c>
      <c r="CS33" s="138">
        <v>8.1000000000000003E-2</v>
      </c>
      <c r="CT33" s="138">
        <v>6.4000000000000001E-2</v>
      </c>
      <c r="CU33" s="138">
        <v>5.2999999999999999E-2</v>
      </c>
      <c r="CV33" s="138">
        <v>2.9000000000000001E-2</v>
      </c>
      <c r="CW33" s="138">
        <v>3.0000000000000001E-3</v>
      </c>
      <c r="CX33" s="138">
        <v>1.2999999999999999E-2</v>
      </c>
    </row>
    <row r="34" spans="1:102" ht="12">
      <c r="A34" s="96">
        <v>2011</v>
      </c>
      <c r="B34" s="138">
        <v>338.47</v>
      </c>
      <c r="C34" s="138">
        <v>328.92</v>
      </c>
      <c r="D34" s="138">
        <v>320.38299999999998</v>
      </c>
      <c r="E34" s="138">
        <v>312.73700000000002</v>
      </c>
      <c r="F34" s="138">
        <v>305.86</v>
      </c>
      <c r="G34" s="138">
        <v>299.625</v>
      </c>
      <c r="H34" s="138">
        <v>293.91199999999998</v>
      </c>
      <c r="I34" s="138">
        <v>288.59399999999999</v>
      </c>
      <c r="J34" s="138">
        <v>283.55099999999999</v>
      </c>
      <c r="K34" s="138">
        <v>278.65800000000002</v>
      </c>
      <c r="L34" s="138">
        <v>273.94499999999999</v>
      </c>
      <c r="M34" s="138">
        <v>269.44400000000002</v>
      </c>
      <c r="N34" s="138">
        <v>264.26</v>
      </c>
      <c r="O34" s="138">
        <v>257.95999999999998</v>
      </c>
      <c r="P34" s="138">
        <v>250.88300000000001</v>
      </c>
      <c r="Q34" s="138">
        <v>243.81700000000001</v>
      </c>
      <c r="R34" s="138">
        <v>236.61799999999999</v>
      </c>
      <c r="S34" s="138">
        <v>229.249</v>
      </c>
      <c r="T34" s="138">
        <v>221.77799999999999</v>
      </c>
      <c r="U34" s="138">
        <v>214.179</v>
      </c>
      <c r="V34" s="138">
        <v>206.61600000000001</v>
      </c>
      <c r="W34" s="138">
        <v>199.35</v>
      </c>
      <c r="X34" s="138">
        <v>191.25399999999999</v>
      </c>
      <c r="Y34" s="138">
        <v>181.87899999999999</v>
      </c>
      <c r="Z34" s="138">
        <v>171.935</v>
      </c>
      <c r="AA34" s="138">
        <v>162.31800000000001</v>
      </c>
      <c r="AB34" s="138">
        <v>152.53899999999999</v>
      </c>
      <c r="AC34" s="138">
        <v>145.12700000000001</v>
      </c>
      <c r="AD34" s="138">
        <v>141.328</v>
      </c>
      <c r="AE34" s="138">
        <v>139.88200000000001</v>
      </c>
      <c r="AF34" s="138">
        <v>138.291</v>
      </c>
      <c r="AG34" s="138">
        <v>137.06899999999999</v>
      </c>
      <c r="AH34" s="138">
        <v>135.10400000000001</v>
      </c>
      <c r="AI34" s="138">
        <v>131.59</v>
      </c>
      <c r="AJ34" s="138">
        <v>127.086</v>
      </c>
      <c r="AK34" s="138">
        <v>123.01600000000001</v>
      </c>
      <c r="AL34" s="138">
        <v>119.16500000000001</v>
      </c>
      <c r="AM34" s="138">
        <v>115.053</v>
      </c>
      <c r="AN34" s="138">
        <v>110.605</v>
      </c>
      <c r="AO34" s="138">
        <v>105.97</v>
      </c>
      <c r="AP34" s="138">
        <v>101.35599999999999</v>
      </c>
      <c r="AQ34" s="138">
        <v>96.706000000000003</v>
      </c>
      <c r="AR34" s="138">
        <v>92.399000000000001</v>
      </c>
      <c r="AS34" s="138">
        <v>88.643000000000001</v>
      </c>
      <c r="AT34" s="138">
        <v>85.277000000000001</v>
      </c>
      <c r="AU34" s="138">
        <v>81.924999999999997</v>
      </c>
      <c r="AV34" s="138">
        <v>78.659000000000006</v>
      </c>
      <c r="AW34" s="138">
        <v>75.494</v>
      </c>
      <c r="AX34" s="138">
        <v>72.403000000000006</v>
      </c>
      <c r="AY34" s="138">
        <v>69.394999999999996</v>
      </c>
      <c r="AZ34" s="138">
        <v>66.463999999999999</v>
      </c>
      <c r="BA34" s="138">
        <v>63.558999999999997</v>
      </c>
      <c r="BB34" s="138">
        <v>60.853999999999999</v>
      </c>
      <c r="BC34" s="138">
        <v>58.421999999999997</v>
      </c>
      <c r="BD34" s="138">
        <v>56.140999999999998</v>
      </c>
      <c r="BE34" s="138">
        <v>53.896000000000001</v>
      </c>
      <c r="BF34" s="138">
        <v>51.802999999999997</v>
      </c>
      <c r="BG34" s="138">
        <v>49.249000000000002</v>
      </c>
      <c r="BH34" s="138">
        <v>45.945</v>
      </c>
      <c r="BI34" s="138">
        <v>42.215000000000003</v>
      </c>
      <c r="BJ34" s="138">
        <v>38.643000000000001</v>
      </c>
      <c r="BK34" s="138">
        <v>35.097999999999999</v>
      </c>
      <c r="BL34" s="138">
        <v>31.992000000000001</v>
      </c>
      <c r="BM34" s="138">
        <v>29.584</v>
      </c>
      <c r="BN34" s="138">
        <v>27.678999999999998</v>
      </c>
      <c r="BO34" s="138">
        <v>25.783000000000001</v>
      </c>
      <c r="BP34" s="138">
        <v>23.960999999999999</v>
      </c>
      <c r="BQ34" s="138">
        <v>22.361000000000001</v>
      </c>
      <c r="BR34" s="138">
        <v>20.998000000000001</v>
      </c>
      <c r="BS34" s="138">
        <v>19.814</v>
      </c>
      <c r="BT34" s="138">
        <v>18.731999999999999</v>
      </c>
      <c r="BU34" s="138">
        <v>17.765999999999998</v>
      </c>
      <c r="BV34" s="138">
        <v>16.754999999999999</v>
      </c>
      <c r="BW34" s="138">
        <v>15.612</v>
      </c>
      <c r="BX34" s="138">
        <v>14.393000000000001</v>
      </c>
      <c r="BY34" s="138">
        <v>13.257</v>
      </c>
      <c r="BZ34" s="138">
        <v>12.189</v>
      </c>
      <c r="CA34" s="138">
        <v>11.086</v>
      </c>
      <c r="CB34" s="138">
        <v>9.9220000000000006</v>
      </c>
      <c r="CC34" s="138">
        <v>8.7349999999999994</v>
      </c>
      <c r="CD34" s="138">
        <v>7.5979999999999999</v>
      </c>
      <c r="CE34" s="138">
        <v>6.5</v>
      </c>
      <c r="CF34" s="138">
        <v>5.4969999999999999</v>
      </c>
      <c r="CG34" s="138">
        <v>4.6260000000000003</v>
      </c>
      <c r="CH34" s="138">
        <v>3.8639999999999999</v>
      </c>
      <c r="CI34" s="138">
        <v>3.1469999999999998</v>
      </c>
      <c r="CJ34" s="138">
        <v>2.4809999999999999</v>
      </c>
      <c r="CK34" s="138">
        <v>1.9159999999999999</v>
      </c>
      <c r="CL34" s="138">
        <v>1.468</v>
      </c>
      <c r="CM34" s="138">
        <v>1.115</v>
      </c>
      <c r="CN34" s="138">
        <v>0.81399999999999995</v>
      </c>
      <c r="CO34" s="138">
        <v>0.56399999999999995</v>
      </c>
      <c r="CP34" s="138">
        <v>0.374</v>
      </c>
      <c r="CQ34" s="138">
        <v>0.23499999999999999</v>
      </c>
      <c r="CR34" s="138">
        <v>0.14299999999999999</v>
      </c>
      <c r="CS34" s="138">
        <v>8.6999999999999994E-2</v>
      </c>
      <c r="CT34" s="138">
        <v>6.8000000000000005E-2</v>
      </c>
      <c r="CU34" s="138">
        <v>5.3999999999999999E-2</v>
      </c>
      <c r="CV34" s="138">
        <v>3.1E-2</v>
      </c>
      <c r="CW34" s="138">
        <v>2E-3</v>
      </c>
      <c r="CX34" s="138">
        <v>1.4E-2</v>
      </c>
    </row>
    <row r="35" spans="1:102" ht="12">
      <c r="A35" s="96">
        <v>2012</v>
      </c>
      <c r="B35" s="138">
        <v>342.339</v>
      </c>
      <c r="C35" s="138">
        <v>333.16399999999999</v>
      </c>
      <c r="D35" s="138">
        <v>324.88299999999998</v>
      </c>
      <c r="E35" s="138">
        <v>317.392</v>
      </c>
      <c r="F35" s="138">
        <v>310.589</v>
      </c>
      <c r="G35" s="138">
        <v>304.36500000000001</v>
      </c>
      <c r="H35" s="138">
        <v>298.61900000000003</v>
      </c>
      <c r="I35" s="138">
        <v>293.24299999999999</v>
      </c>
      <c r="J35" s="138">
        <v>288.13600000000002</v>
      </c>
      <c r="K35" s="138">
        <v>283.19</v>
      </c>
      <c r="L35" s="138">
        <v>278.40300000000002</v>
      </c>
      <c r="M35" s="138">
        <v>273.774</v>
      </c>
      <c r="N35" s="138">
        <v>268.68700000000001</v>
      </c>
      <c r="O35" s="138">
        <v>262.834</v>
      </c>
      <c r="P35" s="138">
        <v>256.41800000000001</v>
      </c>
      <c r="Q35" s="138">
        <v>249.96799999999999</v>
      </c>
      <c r="R35" s="138">
        <v>243.411</v>
      </c>
      <c r="S35" s="138">
        <v>236.50200000000001</v>
      </c>
      <c r="T35" s="138">
        <v>229.185</v>
      </c>
      <c r="U35" s="138">
        <v>221.541</v>
      </c>
      <c r="V35" s="138">
        <v>213.90899999999999</v>
      </c>
      <c r="W35" s="138">
        <v>206.471</v>
      </c>
      <c r="X35" s="138">
        <v>198.31</v>
      </c>
      <c r="Y35" s="138">
        <v>189.08500000000001</v>
      </c>
      <c r="Z35" s="138">
        <v>179.37</v>
      </c>
      <c r="AA35" s="138">
        <v>169.93600000000001</v>
      </c>
      <c r="AB35" s="138">
        <v>160.464</v>
      </c>
      <c r="AC35" s="138">
        <v>152.70500000000001</v>
      </c>
      <c r="AD35" s="138">
        <v>147.55799999999999</v>
      </c>
      <c r="AE35" s="138">
        <v>144.19399999999999</v>
      </c>
      <c r="AF35" s="138">
        <v>140.78899999999999</v>
      </c>
      <c r="AG35" s="138">
        <v>137.59399999999999</v>
      </c>
      <c r="AH35" s="138">
        <v>134.595</v>
      </c>
      <c r="AI35" s="138">
        <v>131.55799999999999</v>
      </c>
      <c r="AJ35" s="138">
        <v>128.483</v>
      </c>
      <c r="AK35" s="138">
        <v>125.685</v>
      </c>
      <c r="AL35" s="138">
        <v>123.20699999999999</v>
      </c>
      <c r="AM35" s="138">
        <v>119.992</v>
      </c>
      <c r="AN35" s="138">
        <v>115.577</v>
      </c>
      <c r="AO35" s="138">
        <v>110.42</v>
      </c>
      <c r="AP35" s="138">
        <v>105.43600000000001</v>
      </c>
      <c r="AQ35" s="138">
        <v>100.432</v>
      </c>
      <c r="AR35" s="138">
        <v>95.802999999999997</v>
      </c>
      <c r="AS35" s="138">
        <v>91.837999999999994</v>
      </c>
      <c r="AT35" s="138">
        <v>88.331000000000003</v>
      </c>
      <c r="AU35" s="138">
        <v>84.784999999999997</v>
      </c>
      <c r="AV35" s="138">
        <v>81.287000000000006</v>
      </c>
      <c r="AW35" s="138">
        <v>77.935000000000002</v>
      </c>
      <c r="AX35" s="138">
        <v>74.727000000000004</v>
      </c>
      <c r="AY35" s="138">
        <v>71.647999999999996</v>
      </c>
      <c r="AZ35" s="138">
        <v>68.652000000000001</v>
      </c>
      <c r="BA35" s="138">
        <v>65.700999999999993</v>
      </c>
      <c r="BB35" s="138">
        <v>62.94</v>
      </c>
      <c r="BC35" s="138">
        <v>60.421999999999997</v>
      </c>
      <c r="BD35" s="138">
        <v>58.046999999999997</v>
      </c>
      <c r="BE35" s="138">
        <v>55.71</v>
      </c>
      <c r="BF35" s="138">
        <v>53.496000000000002</v>
      </c>
      <c r="BG35" s="138">
        <v>50.936999999999998</v>
      </c>
      <c r="BH35" s="138">
        <v>47.813000000000002</v>
      </c>
      <c r="BI35" s="138">
        <v>44.357999999999997</v>
      </c>
      <c r="BJ35" s="138">
        <v>41.039000000000001</v>
      </c>
      <c r="BK35" s="138">
        <v>37.783000000000001</v>
      </c>
      <c r="BL35" s="138">
        <v>34.729999999999997</v>
      </c>
      <c r="BM35" s="138">
        <v>32.009</v>
      </c>
      <c r="BN35" s="138">
        <v>29.559000000000001</v>
      </c>
      <c r="BO35" s="138">
        <v>27.157</v>
      </c>
      <c r="BP35" s="138">
        <v>24.803999999999998</v>
      </c>
      <c r="BQ35" s="138">
        <v>22.808</v>
      </c>
      <c r="BR35" s="138">
        <v>21.286000000000001</v>
      </c>
      <c r="BS35" s="138">
        <v>20.099</v>
      </c>
      <c r="BT35" s="138">
        <v>18.983000000000001</v>
      </c>
      <c r="BU35" s="138">
        <v>17.986999999999998</v>
      </c>
      <c r="BV35" s="138">
        <v>16.957999999999998</v>
      </c>
      <c r="BW35" s="138">
        <v>15.795</v>
      </c>
      <c r="BX35" s="138">
        <v>14.56</v>
      </c>
      <c r="BY35" s="138">
        <v>13.427</v>
      </c>
      <c r="BZ35" s="138">
        <v>12.379</v>
      </c>
      <c r="CA35" s="138">
        <v>11.29</v>
      </c>
      <c r="CB35" s="138">
        <v>10.125999999999999</v>
      </c>
      <c r="CC35" s="138">
        <v>8.93</v>
      </c>
      <c r="CD35" s="138">
        <v>7.79</v>
      </c>
      <c r="CE35" s="138">
        <v>6.6920000000000002</v>
      </c>
      <c r="CF35" s="138">
        <v>5.681</v>
      </c>
      <c r="CG35" s="138">
        <v>4.7910000000000004</v>
      </c>
      <c r="CH35" s="138">
        <v>4.0030000000000001</v>
      </c>
      <c r="CI35" s="138">
        <v>3.2610000000000001</v>
      </c>
      <c r="CJ35" s="138">
        <v>2.5670000000000002</v>
      </c>
      <c r="CK35" s="138">
        <v>1.9810000000000001</v>
      </c>
      <c r="CL35" s="138">
        <v>1.5189999999999999</v>
      </c>
      <c r="CM35" s="138">
        <v>1.1599999999999999</v>
      </c>
      <c r="CN35" s="138">
        <v>0.85199999999999998</v>
      </c>
      <c r="CO35" s="138">
        <v>0.59699999999999998</v>
      </c>
      <c r="CP35" s="138">
        <v>0.39900000000000002</v>
      </c>
      <c r="CQ35" s="138">
        <v>0.255</v>
      </c>
      <c r="CR35" s="138">
        <v>0.155</v>
      </c>
      <c r="CS35" s="138">
        <v>9.6000000000000002E-2</v>
      </c>
      <c r="CT35" s="138">
        <v>7.0999999999999994E-2</v>
      </c>
      <c r="CU35" s="138">
        <v>5.6000000000000001E-2</v>
      </c>
      <c r="CV35" s="138">
        <v>0.03</v>
      </c>
      <c r="CW35" s="138">
        <v>2E-3</v>
      </c>
      <c r="CX35" s="138">
        <v>1.4999999999999999E-2</v>
      </c>
    </row>
    <row r="36" spans="1:102" ht="12">
      <c r="A36" s="96">
        <v>2013</v>
      </c>
      <c r="B36" s="138">
        <v>345.73</v>
      </c>
      <c r="C36" s="138">
        <v>337.202</v>
      </c>
      <c r="D36" s="138">
        <v>329.37200000000001</v>
      </c>
      <c r="E36" s="138">
        <v>322.16300000000001</v>
      </c>
      <c r="F36" s="138">
        <v>315.49700000000001</v>
      </c>
      <c r="G36" s="138">
        <v>309.29899999999998</v>
      </c>
      <c r="H36" s="138">
        <v>303.49200000000002</v>
      </c>
      <c r="I36" s="138">
        <v>297.99799999999999</v>
      </c>
      <c r="J36" s="138">
        <v>292.74</v>
      </c>
      <c r="K36" s="138">
        <v>287.64400000000001</v>
      </c>
      <c r="L36" s="138">
        <v>282.66500000000002</v>
      </c>
      <c r="M36" s="138">
        <v>277.76100000000002</v>
      </c>
      <c r="N36" s="138">
        <v>272.685</v>
      </c>
      <c r="O36" s="138">
        <v>267.29199999999997</v>
      </c>
      <c r="P36" s="138">
        <v>261.608</v>
      </c>
      <c r="Q36" s="138">
        <v>255.85</v>
      </c>
      <c r="R36" s="138">
        <v>250.03</v>
      </c>
      <c r="S36" s="138">
        <v>243.624</v>
      </c>
      <c r="T36" s="138">
        <v>236.41</v>
      </c>
      <c r="U36" s="138">
        <v>228.61099999999999</v>
      </c>
      <c r="V36" s="138">
        <v>220.81800000000001</v>
      </c>
      <c r="W36" s="138">
        <v>213.077</v>
      </c>
      <c r="X36" s="138">
        <v>204.89500000000001</v>
      </c>
      <c r="Y36" s="138">
        <v>196.137</v>
      </c>
      <c r="Z36" s="138">
        <v>187.124</v>
      </c>
      <c r="AA36" s="138">
        <v>178.31299999999999</v>
      </c>
      <c r="AB36" s="138">
        <v>169.625</v>
      </c>
      <c r="AC36" s="138">
        <v>161.745</v>
      </c>
      <c r="AD36" s="138">
        <v>155.065</v>
      </c>
      <c r="AE36" s="138">
        <v>149.34</v>
      </c>
      <c r="AF36" s="138">
        <v>143.72300000000001</v>
      </c>
      <c r="AG36" s="138">
        <v>138.13499999999999</v>
      </c>
      <c r="AH36" s="138">
        <v>133.80099999999999</v>
      </c>
      <c r="AI36" s="138">
        <v>131.16800000000001</v>
      </c>
      <c r="AJ36" s="138">
        <v>129.589</v>
      </c>
      <c r="AK36" s="138">
        <v>128.095</v>
      </c>
      <c r="AL36" s="138">
        <v>127.014</v>
      </c>
      <c r="AM36" s="138">
        <v>124.744</v>
      </c>
      <c r="AN36" s="138">
        <v>120.426</v>
      </c>
      <c r="AO36" s="138">
        <v>114.82299999999999</v>
      </c>
      <c r="AP36" s="138">
        <v>109.556</v>
      </c>
      <c r="AQ36" s="138">
        <v>104.301</v>
      </c>
      <c r="AR36" s="138">
        <v>99.418999999999997</v>
      </c>
      <c r="AS36" s="138">
        <v>95.251999999999995</v>
      </c>
      <c r="AT36" s="138">
        <v>91.573999999999998</v>
      </c>
      <c r="AU36" s="138">
        <v>87.805000000000007</v>
      </c>
      <c r="AV36" s="138">
        <v>84.043000000000006</v>
      </c>
      <c r="AW36" s="138">
        <v>80.484999999999999</v>
      </c>
      <c r="AX36" s="138">
        <v>77.162000000000006</v>
      </c>
      <c r="AY36" s="138">
        <v>74.031000000000006</v>
      </c>
      <c r="AZ36" s="138">
        <v>70.983999999999995</v>
      </c>
      <c r="BA36" s="138">
        <v>68.007000000000005</v>
      </c>
      <c r="BB36" s="138">
        <v>65.174999999999997</v>
      </c>
      <c r="BC36" s="138">
        <v>62.499000000000002</v>
      </c>
      <c r="BD36" s="138">
        <v>59.924999999999997</v>
      </c>
      <c r="BE36" s="138">
        <v>57.401000000000003</v>
      </c>
      <c r="BF36" s="138">
        <v>54.957000000000001</v>
      </c>
      <c r="BG36" s="138">
        <v>52.354999999999997</v>
      </c>
      <c r="BH36" s="138">
        <v>49.472999999999999</v>
      </c>
      <c r="BI36" s="138">
        <v>46.421999999999997</v>
      </c>
      <c r="BJ36" s="138">
        <v>43.472999999999999</v>
      </c>
      <c r="BK36" s="138">
        <v>40.628</v>
      </c>
      <c r="BL36" s="138">
        <v>37.716000000000001</v>
      </c>
      <c r="BM36" s="138">
        <v>34.700000000000003</v>
      </c>
      <c r="BN36" s="138">
        <v>31.681000000000001</v>
      </c>
      <c r="BO36" s="138">
        <v>28.757000000000001</v>
      </c>
      <c r="BP36" s="138">
        <v>25.859000000000002</v>
      </c>
      <c r="BQ36" s="138">
        <v>23.443999999999999</v>
      </c>
      <c r="BR36" s="138">
        <v>21.736000000000001</v>
      </c>
      <c r="BS36" s="138">
        <v>20.515000000000001</v>
      </c>
      <c r="BT36" s="138">
        <v>19.329999999999998</v>
      </c>
      <c r="BU36" s="138">
        <v>18.263000000000002</v>
      </c>
      <c r="BV36" s="138">
        <v>17.187000000000001</v>
      </c>
      <c r="BW36" s="138">
        <v>15.987</v>
      </c>
      <c r="BX36" s="138">
        <v>14.728999999999999</v>
      </c>
      <c r="BY36" s="138">
        <v>13.590999999999999</v>
      </c>
      <c r="BZ36" s="138">
        <v>12.555</v>
      </c>
      <c r="CA36" s="138">
        <v>11.477</v>
      </c>
      <c r="CB36" s="138">
        <v>10.314</v>
      </c>
      <c r="CC36" s="138">
        <v>9.1140000000000008</v>
      </c>
      <c r="CD36" s="138">
        <v>7.976</v>
      </c>
      <c r="CE36" s="138">
        <v>6.8869999999999996</v>
      </c>
      <c r="CF36" s="138">
        <v>5.8739999999999997</v>
      </c>
      <c r="CG36" s="138">
        <v>4.9640000000000004</v>
      </c>
      <c r="CH36" s="138">
        <v>4.1449999999999996</v>
      </c>
      <c r="CI36" s="138">
        <v>3.3740000000000001</v>
      </c>
      <c r="CJ36" s="138">
        <v>2.6509999999999998</v>
      </c>
      <c r="CK36" s="138">
        <v>2.0409999999999999</v>
      </c>
      <c r="CL36" s="138">
        <v>1.5669999999999999</v>
      </c>
      <c r="CM36" s="138">
        <v>1.2050000000000001</v>
      </c>
      <c r="CN36" s="138">
        <v>0.89</v>
      </c>
      <c r="CO36" s="138">
        <v>0.629</v>
      </c>
      <c r="CP36" s="138">
        <v>0.42599999999999999</v>
      </c>
      <c r="CQ36" s="138">
        <v>0.27600000000000002</v>
      </c>
      <c r="CR36" s="138">
        <v>0.17</v>
      </c>
      <c r="CS36" s="138">
        <v>0.105</v>
      </c>
      <c r="CT36" s="138">
        <v>7.5999999999999998E-2</v>
      </c>
      <c r="CU36" s="138">
        <v>5.8000000000000003E-2</v>
      </c>
      <c r="CV36" s="138">
        <v>0.03</v>
      </c>
      <c r="CW36" s="138">
        <v>1E-3</v>
      </c>
      <c r="CX36" s="138">
        <v>1.4999999999999999E-2</v>
      </c>
    </row>
    <row r="37" spans="1:102" ht="12">
      <c r="A37" s="96">
        <v>2014</v>
      </c>
      <c r="B37" s="138">
        <v>348.87200000000001</v>
      </c>
      <c r="C37" s="138">
        <v>341.05900000000003</v>
      </c>
      <c r="D37" s="138">
        <v>333.73500000000001</v>
      </c>
      <c r="E37" s="138">
        <v>326.85300000000001</v>
      </c>
      <c r="F37" s="138">
        <v>320.36399999999998</v>
      </c>
      <c r="G37" s="138">
        <v>314.21899999999999</v>
      </c>
      <c r="H37" s="138">
        <v>308.36799999999999</v>
      </c>
      <c r="I37" s="138">
        <v>302.76600000000002</v>
      </c>
      <c r="J37" s="138">
        <v>297.36</v>
      </c>
      <c r="K37" s="138">
        <v>292.10300000000001</v>
      </c>
      <c r="L37" s="138">
        <v>286.92099999999999</v>
      </c>
      <c r="M37" s="138">
        <v>281.738</v>
      </c>
      <c r="N37" s="138">
        <v>276.637</v>
      </c>
      <c r="O37" s="138">
        <v>271.62200000000001</v>
      </c>
      <c r="P37" s="138">
        <v>266.56799999999998</v>
      </c>
      <c r="Q37" s="138">
        <v>261.40300000000002</v>
      </c>
      <c r="R37" s="138">
        <v>256.221</v>
      </c>
      <c r="S37" s="138">
        <v>250.27199999999999</v>
      </c>
      <c r="T37" s="138">
        <v>243.197</v>
      </c>
      <c r="U37" s="138">
        <v>235.34200000000001</v>
      </c>
      <c r="V37" s="138">
        <v>227.48099999999999</v>
      </c>
      <c r="W37" s="138">
        <v>219.542</v>
      </c>
      <c r="X37" s="138">
        <v>211.43199999999999</v>
      </c>
      <c r="Y37" s="138">
        <v>203.21100000000001</v>
      </c>
      <c r="Z37" s="138">
        <v>194.952</v>
      </c>
      <c r="AA37" s="138">
        <v>186.816</v>
      </c>
      <c r="AB37" s="138">
        <v>178.935</v>
      </c>
      <c r="AC37" s="138">
        <v>171.02099999999999</v>
      </c>
      <c r="AD37" s="138">
        <v>162.999</v>
      </c>
      <c r="AE37" s="138">
        <v>155.15100000000001</v>
      </c>
      <c r="AF37" s="138">
        <v>147.547</v>
      </c>
      <c r="AG37" s="138">
        <v>139.82599999999999</v>
      </c>
      <c r="AH37" s="138">
        <v>134.19999999999999</v>
      </c>
      <c r="AI37" s="138">
        <v>131.667</v>
      </c>
      <c r="AJ37" s="138">
        <v>131.08000000000001</v>
      </c>
      <c r="AK37" s="138">
        <v>130.41499999999999</v>
      </c>
      <c r="AL37" s="138">
        <v>130.21899999999999</v>
      </c>
      <c r="AM37" s="138">
        <v>128.6</v>
      </c>
      <c r="AN37" s="138">
        <v>124.458</v>
      </c>
      <c r="AO37" s="138">
        <v>118.724</v>
      </c>
      <c r="AP37" s="138">
        <v>113.443</v>
      </c>
      <c r="AQ37" s="138">
        <v>108.224</v>
      </c>
      <c r="AR37" s="138">
        <v>103.291</v>
      </c>
      <c r="AS37" s="138">
        <v>98.965999999999994</v>
      </c>
      <c r="AT37" s="138">
        <v>95.061000000000007</v>
      </c>
      <c r="AU37" s="138">
        <v>91.043999999999997</v>
      </c>
      <c r="AV37" s="138">
        <v>87.003</v>
      </c>
      <c r="AW37" s="138">
        <v>83.216999999999999</v>
      </c>
      <c r="AX37" s="138">
        <v>79.765000000000001</v>
      </c>
      <c r="AY37" s="138">
        <v>76.567999999999998</v>
      </c>
      <c r="AZ37" s="138">
        <v>73.444000000000003</v>
      </c>
      <c r="BA37" s="138">
        <v>70.412999999999997</v>
      </c>
      <c r="BB37" s="138">
        <v>67.478999999999999</v>
      </c>
      <c r="BC37" s="138">
        <v>64.626000000000005</v>
      </c>
      <c r="BD37" s="138">
        <v>61.835999999999999</v>
      </c>
      <c r="BE37" s="138">
        <v>59.107999999999997</v>
      </c>
      <c r="BF37" s="138">
        <v>56.427</v>
      </c>
      <c r="BG37" s="138">
        <v>53.762999999999998</v>
      </c>
      <c r="BH37" s="138">
        <v>51.097000000000001</v>
      </c>
      <c r="BI37" s="138">
        <v>48.421999999999997</v>
      </c>
      <c r="BJ37" s="138">
        <v>45.814</v>
      </c>
      <c r="BK37" s="138">
        <v>43.344000000000001</v>
      </c>
      <c r="BL37" s="138">
        <v>40.581000000000003</v>
      </c>
      <c r="BM37" s="138">
        <v>37.344999999999999</v>
      </c>
      <c r="BN37" s="138">
        <v>33.872</v>
      </c>
      <c r="BO37" s="138">
        <v>30.533999999999999</v>
      </c>
      <c r="BP37" s="138">
        <v>27.207000000000001</v>
      </c>
      <c r="BQ37" s="138">
        <v>24.436</v>
      </c>
      <c r="BR37" s="138">
        <v>22.513999999999999</v>
      </c>
      <c r="BS37" s="138">
        <v>21.175999999999998</v>
      </c>
      <c r="BT37" s="138">
        <v>19.850000000000001</v>
      </c>
      <c r="BU37" s="138">
        <v>18.632999999999999</v>
      </c>
      <c r="BV37" s="138">
        <v>17.446999999999999</v>
      </c>
      <c r="BW37" s="138">
        <v>16.189</v>
      </c>
      <c r="BX37" s="138">
        <v>14.906000000000001</v>
      </c>
      <c r="BY37" s="138">
        <v>13.759</v>
      </c>
      <c r="BZ37" s="138">
        <v>12.723000000000001</v>
      </c>
      <c r="CA37" s="138">
        <v>11.653</v>
      </c>
      <c r="CB37" s="138">
        <v>10.487</v>
      </c>
      <c r="CC37" s="138">
        <v>9.2810000000000006</v>
      </c>
      <c r="CD37" s="138">
        <v>8.1489999999999991</v>
      </c>
      <c r="CE37" s="138">
        <v>7.0730000000000004</v>
      </c>
      <c r="CF37" s="138">
        <v>6.0620000000000003</v>
      </c>
      <c r="CG37" s="138">
        <v>5.1340000000000003</v>
      </c>
      <c r="CH37" s="138">
        <v>4.2839999999999998</v>
      </c>
      <c r="CI37" s="138">
        <v>3.4870000000000001</v>
      </c>
      <c r="CJ37" s="138">
        <v>2.7370000000000001</v>
      </c>
      <c r="CK37" s="138">
        <v>2.1040000000000001</v>
      </c>
      <c r="CL37" s="138">
        <v>1.62</v>
      </c>
      <c r="CM37" s="138">
        <v>1.25</v>
      </c>
      <c r="CN37" s="138">
        <v>0.93</v>
      </c>
      <c r="CO37" s="138">
        <v>0.66100000000000003</v>
      </c>
      <c r="CP37" s="138">
        <v>0.45300000000000001</v>
      </c>
      <c r="CQ37" s="138">
        <v>0.29599999999999999</v>
      </c>
      <c r="CR37" s="138">
        <v>0.184</v>
      </c>
      <c r="CS37" s="138">
        <v>0.113</v>
      </c>
      <c r="CT37" s="138">
        <v>8.2000000000000003E-2</v>
      </c>
      <c r="CU37" s="138">
        <v>5.8999999999999997E-2</v>
      </c>
      <c r="CV37" s="138">
        <v>3.1E-2</v>
      </c>
      <c r="CW37" s="138">
        <v>2E-3</v>
      </c>
      <c r="CX37" s="138">
        <v>1.6E-2</v>
      </c>
    </row>
    <row r="38" spans="1:102" ht="12">
      <c r="A38" s="96">
        <v>2015</v>
      </c>
      <c r="B38" s="138">
        <v>351.94200000000001</v>
      </c>
      <c r="C38" s="138">
        <v>344.75099999999998</v>
      </c>
      <c r="D38" s="138">
        <v>337.88499999999999</v>
      </c>
      <c r="E38" s="138">
        <v>331.31700000000001</v>
      </c>
      <c r="F38" s="138">
        <v>325.01900000000001</v>
      </c>
      <c r="G38" s="138">
        <v>318.96499999999997</v>
      </c>
      <c r="H38" s="138">
        <v>313.125</v>
      </c>
      <c r="I38" s="138">
        <v>307.47500000000002</v>
      </c>
      <c r="J38" s="138">
        <v>301.98399999999998</v>
      </c>
      <c r="K38" s="138">
        <v>296.62700000000001</v>
      </c>
      <c r="L38" s="138">
        <v>291.31</v>
      </c>
      <c r="M38" s="138">
        <v>285.94400000000002</v>
      </c>
      <c r="N38" s="138">
        <v>280.81900000000002</v>
      </c>
      <c r="O38" s="138">
        <v>276.041</v>
      </c>
      <c r="P38" s="138">
        <v>271.387</v>
      </c>
      <c r="Q38" s="138">
        <v>266.60199999999998</v>
      </c>
      <c r="R38" s="138">
        <v>261.81799999999998</v>
      </c>
      <c r="S38" s="138">
        <v>256.21300000000002</v>
      </c>
      <c r="T38" s="138">
        <v>249.37799999999999</v>
      </c>
      <c r="U38" s="138">
        <v>241.69900000000001</v>
      </c>
      <c r="V38" s="138">
        <v>233.99100000000001</v>
      </c>
      <c r="W38" s="138">
        <v>226.124</v>
      </c>
      <c r="X38" s="138">
        <v>218.214</v>
      </c>
      <c r="Y38" s="138">
        <v>210.41300000000001</v>
      </c>
      <c r="Z38" s="138">
        <v>202.66300000000001</v>
      </c>
      <c r="AA38" s="138">
        <v>194.96899999999999</v>
      </c>
      <c r="AB38" s="138">
        <v>187.595</v>
      </c>
      <c r="AC38" s="138">
        <v>179.63499999999999</v>
      </c>
      <c r="AD38" s="138">
        <v>170.72900000000001</v>
      </c>
      <c r="AE38" s="138">
        <v>161.47999999999999</v>
      </c>
      <c r="AF38" s="138">
        <v>152.554</v>
      </c>
      <c r="AG38" s="138">
        <v>143.447</v>
      </c>
      <c r="AH38" s="138">
        <v>136.81899999999999</v>
      </c>
      <c r="AI38" s="138">
        <v>133.94</v>
      </c>
      <c r="AJ38" s="138">
        <v>133.44999999999999</v>
      </c>
      <c r="AK38" s="138">
        <v>132.803</v>
      </c>
      <c r="AL38" s="138">
        <v>132.614</v>
      </c>
      <c r="AM38" s="138">
        <v>131.125</v>
      </c>
      <c r="AN38" s="138">
        <v>127.238</v>
      </c>
      <c r="AO38" s="138">
        <v>121.83199999999999</v>
      </c>
      <c r="AP38" s="138">
        <v>116.91200000000001</v>
      </c>
      <c r="AQ38" s="138">
        <v>112.11799999999999</v>
      </c>
      <c r="AR38" s="138">
        <v>107.417</v>
      </c>
      <c r="AS38" s="138">
        <v>103.00700000000001</v>
      </c>
      <c r="AT38" s="138">
        <v>98.808000000000007</v>
      </c>
      <c r="AU38" s="138">
        <v>94.531000000000006</v>
      </c>
      <c r="AV38" s="138">
        <v>90.212000000000003</v>
      </c>
      <c r="AW38" s="138">
        <v>86.183999999999997</v>
      </c>
      <c r="AX38" s="138">
        <v>82.575999999999993</v>
      </c>
      <c r="AY38" s="138">
        <v>79.272999999999996</v>
      </c>
      <c r="AZ38" s="138">
        <v>76.025000000000006</v>
      </c>
      <c r="BA38" s="138">
        <v>72.870999999999995</v>
      </c>
      <c r="BB38" s="138">
        <v>69.802999999999997</v>
      </c>
      <c r="BC38" s="138">
        <v>66.784999999999997</v>
      </c>
      <c r="BD38" s="138">
        <v>63.829000000000001</v>
      </c>
      <c r="BE38" s="138">
        <v>60.941000000000003</v>
      </c>
      <c r="BF38" s="138">
        <v>58.079000000000001</v>
      </c>
      <c r="BG38" s="138">
        <v>55.356999999999999</v>
      </c>
      <c r="BH38" s="138">
        <v>52.814</v>
      </c>
      <c r="BI38" s="138">
        <v>50.368000000000002</v>
      </c>
      <c r="BJ38" s="138">
        <v>47.970999999999997</v>
      </c>
      <c r="BK38" s="138">
        <v>45.725999999999999</v>
      </c>
      <c r="BL38" s="138">
        <v>43.063000000000002</v>
      </c>
      <c r="BM38" s="138">
        <v>39.719000000000001</v>
      </c>
      <c r="BN38" s="138">
        <v>36.003</v>
      </c>
      <c r="BO38" s="138">
        <v>32.442999999999998</v>
      </c>
      <c r="BP38" s="138">
        <v>28.891999999999999</v>
      </c>
      <c r="BQ38" s="138">
        <v>25.884</v>
      </c>
      <c r="BR38" s="138">
        <v>23.727</v>
      </c>
      <c r="BS38" s="138">
        <v>22.158000000000001</v>
      </c>
      <c r="BT38" s="138">
        <v>20.591999999999999</v>
      </c>
      <c r="BU38" s="138">
        <v>19.126000000000001</v>
      </c>
      <c r="BV38" s="138">
        <v>17.754999999999999</v>
      </c>
      <c r="BW38" s="138">
        <v>16.408999999999999</v>
      </c>
      <c r="BX38" s="138">
        <v>15.106999999999999</v>
      </c>
      <c r="BY38" s="138">
        <v>13.939</v>
      </c>
      <c r="BZ38" s="138">
        <v>12.895</v>
      </c>
      <c r="CA38" s="138">
        <v>11.82</v>
      </c>
      <c r="CB38" s="138">
        <v>10.648</v>
      </c>
      <c r="CC38" s="138">
        <v>9.4329999999999998</v>
      </c>
      <c r="CD38" s="138">
        <v>8.3040000000000003</v>
      </c>
      <c r="CE38" s="138">
        <v>7.2430000000000003</v>
      </c>
      <c r="CF38" s="138">
        <v>6.2350000000000003</v>
      </c>
      <c r="CG38" s="138">
        <v>5.2930000000000001</v>
      </c>
      <c r="CH38" s="138">
        <v>4.4180000000000001</v>
      </c>
      <c r="CI38" s="138">
        <v>3.5979999999999999</v>
      </c>
      <c r="CJ38" s="138">
        <v>2.827</v>
      </c>
      <c r="CK38" s="138">
        <v>2.1760000000000002</v>
      </c>
      <c r="CL38" s="138">
        <v>1.68</v>
      </c>
      <c r="CM38" s="138">
        <v>1.3</v>
      </c>
      <c r="CN38" s="138">
        <v>0.97</v>
      </c>
      <c r="CO38" s="138">
        <v>0.69399999999999995</v>
      </c>
      <c r="CP38" s="138">
        <v>0.47699999999999998</v>
      </c>
      <c r="CQ38" s="138">
        <v>0.314</v>
      </c>
      <c r="CR38" s="138">
        <v>0.19700000000000001</v>
      </c>
      <c r="CS38" s="138">
        <v>0.122</v>
      </c>
      <c r="CT38" s="138">
        <v>8.6999999999999994E-2</v>
      </c>
      <c r="CU38" s="138">
        <v>6.2E-2</v>
      </c>
      <c r="CV38" s="138">
        <v>3.2000000000000001E-2</v>
      </c>
      <c r="CW38" s="138">
        <v>2E-3</v>
      </c>
      <c r="CX38" s="138">
        <v>1.7000000000000001E-2</v>
      </c>
    </row>
    <row r="39" spans="1:102" ht="12">
      <c r="A39" s="96">
        <v>2016</v>
      </c>
      <c r="B39" s="138">
        <v>354.95400000000001</v>
      </c>
      <c r="C39" s="138">
        <v>348.26499999999999</v>
      </c>
      <c r="D39" s="138">
        <v>341.79199999999997</v>
      </c>
      <c r="E39" s="138">
        <v>335.51799999999997</v>
      </c>
      <c r="F39" s="138">
        <v>329.428</v>
      </c>
      <c r="G39" s="138">
        <v>323.51</v>
      </c>
      <c r="H39" s="138">
        <v>317.74799999999999</v>
      </c>
      <c r="I39" s="138">
        <v>312.125</v>
      </c>
      <c r="J39" s="138">
        <v>306.62900000000002</v>
      </c>
      <c r="K39" s="138">
        <v>301.245</v>
      </c>
      <c r="L39" s="138">
        <v>295.88299999999998</v>
      </c>
      <c r="M39" s="138">
        <v>290.45400000000001</v>
      </c>
      <c r="N39" s="138">
        <v>285.31599999999997</v>
      </c>
      <c r="O39" s="138">
        <v>280.60399999999998</v>
      </c>
      <c r="P39" s="138">
        <v>276.08</v>
      </c>
      <c r="Q39" s="138">
        <v>271.41800000000001</v>
      </c>
      <c r="R39" s="138">
        <v>266.74099999999999</v>
      </c>
      <c r="S39" s="138">
        <v>261.346</v>
      </c>
      <c r="T39" s="138">
        <v>254.87200000000001</v>
      </c>
      <c r="U39" s="138">
        <v>247.63800000000001</v>
      </c>
      <c r="V39" s="138">
        <v>240.346</v>
      </c>
      <c r="W39" s="138">
        <v>232.87100000000001</v>
      </c>
      <c r="X39" s="138">
        <v>225.3</v>
      </c>
      <c r="Y39" s="138">
        <v>217.755</v>
      </c>
      <c r="Z39" s="138">
        <v>210.17599999999999</v>
      </c>
      <c r="AA39" s="138">
        <v>202.61699999999999</v>
      </c>
      <c r="AB39" s="138">
        <v>195.35</v>
      </c>
      <c r="AC39" s="138">
        <v>187.31399999999999</v>
      </c>
      <c r="AD39" s="138">
        <v>178.08</v>
      </c>
      <c r="AE39" s="138">
        <v>168.32599999999999</v>
      </c>
      <c r="AF39" s="138">
        <v>158.90199999999999</v>
      </c>
      <c r="AG39" s="138">
        <v>149.33600000000001</v>
      </c>
      <c r="AH39" s="138">
        <v>142.07</v>
      </c>
      <c r="AI39" s="138">
        <v>138.31200000000001</v>
      </c>
      <c r="AJ39" s="138">
        <v>136.834</v>
      </c>
      <c r="AK39" s="138">
        <v>135.22300000000001</v>
      </c>
      <c r="AL39" s="138">
        <v>133.97800000000001</v>
      </c>
      <c r="AM39" s="138">
        <v>131.994</v>
      </c>
      <c r="AN39" s="138">
        <v>128.483</v>
      </c>
      <c r="AO39" s="138">
        <v>123.996</v>
      </c>
      <c r="AP39" s="138">
        <v>119.92700000000001</v>
      </c>
      <c r="AQ39" s="138">
        <v>116.068</v>
      </c>
      <c r="AR39" s="138">
        <v>111.955</v>
      </c>
      <c r="AS39" s="138">
        <v>107.521</v>
      </c>
      <c r="AT39" s="138">
        <v>102.908</v>
      </c>
      <c r="AU39" s="138">
        <v>98.308999999999997</v>
      </c>
      <c r="AV39" s="138">
        <v>93.671999999999997</v>
      </c>
      <c r="AW39" s="138">
        <v>89.356999999999999</v>
      </c>
      <c r="AX39" s="138">
        <v>85.558999999999997</v>
      </c>
      <c r="AY39" s="138">
        <v>82.126999999999995</v>
      </c>
      <c r="AZ39" s="138">
        <v>78.709999999999994</v>
      </c>
      <c r="BA39" s="138">
        <v>75.369</v>
      </c>
      <c r="BB39" s="138">
        <v>72.135000000000005</v>
      </c>
      <c r="BC39" s="138">
        <v>68.981999999999999</v>
      </c>
      <c r="BD39" s="138">
        <v>65.917000000000002</v>
      </c>
      <c r="BE39" s="138">
        <v>62.924999999999997</v>
      </c>
      <c r="BF39" s="138">
        <v>59.963000000000001</v>
      </c>
      <c r="BG39" s="138">
        <v>57.183999999999997</v>
      </c>
      <c r="BH39" s="138">
        <v>54.651000000000003</v>
      </c>
      <c r="BI39" s="138">
        <v>52.256</v>
      </c>
      <c r="BJ39" s="138">
        <v>49.9</v>
      </c>
      <c r="BK39" s="138">
        <v>47.692</v>
      </c>
      <c r="BL39" s="138">
        <v>45.061</v>
      </c>
      <c r="BM39" s="138">
        <v>41.744999999999997</v>
      </c>
      <c r="BN39" s="138">
        <v>38.037999999999997</v>
      </c>
      <c r="BO39" s="138">
        <v>34.485999999999997</v>
      </c>
      <c r="BP39" s="138">
        <v>30.962</v>
      </c>
      <c r="BQ39" s="138">
        <v>27.863</v>
      </c>
      <c r="BR39" s="138">
        <v>25.439</v>
      </c>
      <c r="BS39" s="138">
        <v>23.498999999999999</v>
      </c>
      <c r="BT39" s="138">
        <v>21.576000000000001</v>
      </c>
      <c r="BU39" s="138">
        <v>19.734999999999999</v>
      </c>
      <c r="BV39" s="138">
        <v>18.085999999999999</v>
      </c>
      <c r="BW39" s="138">
        <v>16.626999999999999</v>
      </c>
      <c r="BX39" s="138">
        <v>15.319000000000001</v>
      </c>
      <c r="BY39" s="138">
        <v>14.131</v>
      </c>
      <c r="BZ39" s="138">
        <v>13.074</v>
      </c>
      <c r="CA39" s="138">
        <v>11.991</v>
      </c>
      <c r="CB39" s="138">
        <v>10.805</v>
      </c>
      <c r="CC39" s="138">
        <v>9.5739999999999998</v>
      </c>
      <c r="CD39" s="138">
        <v>8.4459999999999997</v>
      </c>
      <c r="CE39" s="138">
        <v>7.3959999999999999</v>
      </c>
      <c r="CF39" s="138">
        <v>6.3949999999999996</v>
      </c>
      <c r="CG39" s="138">
        <v>5.4409999999999998</v>
      </c>
      <c r="CH39" s="138">
        <v>4.5430000000000001</v>
      </c>
      <c r="CI39" s="138">
        <v>3.7080000000000002</v>
      </c>
      <c r="CJ39" s="138">
        <v>2.923</v>
      </c>
      <c r="CK39" s="138">
        <v>2.258</v>
      </c>
      <c r="CL39" s="138">
        <v>1.748</v>
      </c>
      <c r="CM39" s="138">
        <v>1.3560000000000001</v>
      </c>
      <c r="CN39" s="138">
        <v>1.014</v>
      </c>
      <c r="CO39" s="138">
        <v>0.72399999999999998</v>
      </c>
      <c r="CP39" s="138">
        <v>0.498</v>
      </c>
      <c r="CQ39" s="138">
        <v>0.32900000000000001</v>
      </c>
      <c r="CR39" s="138">
        <v>0.20799999999999999</v>
      </c>
      <c r="CS39" s="138">
        <v>0.13</v>
      </c>
      <c r="CT39" s="138">
        <v>9.2999999999999999E-2</v>
      </c>
      <c r="CU39" s="138">
        <v>6.5000000000000002E-2</v>
      </c>
      <c r="CV39" s="138">
        <v>3.4000000000000002E-2</v>
      </c>
      <c r="CW39" s="138">
        <v>3.0000000000000001E-3</v>
      </c>
      <c r="CX39" s="138">
        <v>1.7999999999999999E-2</v>
      </c>
    </row>
    <row r="40" spans="1:102" ht="12">
      <c r="A40" s="96">
        <v>2017</v>
      </c>
      <c r="B40" s="138">
        <v>357.84399999999999</v>
      </c>
      <c r="C40" s="138">
        <v>351.58499999999998</v>
      </c>
      <c r="D40" s="138">
        <v>345.47</v>
      </c>
      <c r="E40" s="138">
        <v>339.48700000000002</v>
      </c>
      <c r="F40" s="138">
        <v>333.63</v>
      </c>
      <c r="G40" s="138">
        <v>327.892</v>
      </c>
      <c r="H40" s="138">
        <v>322.26100000000002</v>
      </c>
      <c r="I40" s="138">
        <v>316.73200000000003</v>
      </c>
      <c r="J40" s="138">
        <v>311.29399999999998</v>
      </c>
      <c r="K40" s="138">
        <v>305.94099999999997</v>
      </c>
      <c r="L40" s="138">
        <v>300.60000000000002</v>
      </c>
      <c r="M40" s="138">
        <v>295.2</v>
      </c>
      <c r="N40" s="138">
        <v>290.048</v>
      </c>
      <c r="O40" s="138">
        <v>285.26299999999998</v>
      </c>
      <c r="P40" s="138">
        <v>280.64600000000002</v>
      </c>
      <c r="Q40" s="138">
        <v>275.89699999999999</v>
      </c>
      <c r="R40" s="138">
        <v>271.09300000000002</v>
      </c>
      <c r="S40" s="138">
        <v>265.79399999999998</v>
      </c>
      <c r="T40" s="138">
        <v>259.75400000000002</v>
      </c>
      <c r="U40" s="138">
        <v>253.16300000000001</v>
      </c>
      <c r="V40" s="138">
        <v>246.47499999999999</v>
      </c>
      <c r="W40" s="138">
        <v>239.624</v>
      </c>
      <c r="X40" s="138">
        <v>232.50299999999999</v>
      </c>
      <c r="Y40" s="138">
        <v>225.10499999999999</v>
      </c>
      <c r="Z40" s="138">
        <v>217.47399999999999</v>
      </c>
      <c r="AA40" s="138">
        <v>209.84399999999999</v>
      </c>
      <c r="AB40" s="138">
        <v>202.40199999999999</v>
      </c>
      <c r="AC40" s="138">
        <v>194.29900000000001</v>
      </c>
      <c r="AD40" s="138">
        <v>185.209</v>
      </c>
      <c r="AE40" s="138">
        <v>175.673</v>
      </c>
      <c r="AF40" s="138">
        <v>166.42599999999999</v>
      </c>
      <c r="AG40" s="138">
        <v>157.15600000000001</v>
      </c>
      <c r="AH40" s="138">
        <v>149.55099999999999</v>
      </c>
      <c r="AI40" s="138">
        <v>144.46899999999999</v>
      </c>
      <c r="AJ40" s="138">
        <v>141.11199999999999</v>
      </c>
      <c r="AK40" s="138">
        <v>137.72399999999999</v>
      </c>
      <c r="AL40" s="138">
        <v>134.54499999999999</v>
      </c>
      <c r="AM40" s="138">
        <v>131.548</v>
      </c>
      <c r="AN40" s="138">
        <v>128.501</v>
      </c>
      <c r="AO40" s="138">
        <v>125.408</v>
      </c>
      <c r="AP40" s="138">
        <v>122.58199999999999</v>
      </c>
      <c r="AQ40" s="138">
        <v>120.063</v>
      </c>
      <c r="AR40" s="138">
        <v>116.82599999999999</v>
      </c>
      <c r="AS40" s="138">
        <v>112.42</v>
      </c>
      <c r="AT40" s="138">
        <v>107.29</v>
      </c>
      <c r="AU40" s="138">
        <v>102.325</v>
      </c>
      <c r="AV40" s="138">
        <v>97.335999999999999</v>
      </c>
      <c r="AW40" s="138">
        <v>92.700999999999993</v>
      </c>
      <c r="AX40" s="138">
        <v>88.694999999999993</v>
      </c>
      <c r="AY40" s="138">
        <v>85.120999999999995</v>
      </c>
      <c r="AZ40" s="138">
        <v>81.507999999999996</v>
      </c>
      <c r="BA40" s="138">
        <v>77.938999999999993</v>
      </c>
      <c r="BB40" s="138">
        <v>74.516999999999996</v>
      </c>
      <c r="BC40" s="138">
        <v>71.245000000000005</v>
      </c>
      <c r="BD40" s="138">
        <v>68.105999999999995</v>
      </c>
      <c r="BE40" s="138">
        <v>65.045000000000002</v>
      </c>
      <c r="BF40" s="138">
        <v>62.030999999999999</v>
      </c>
      <c r="BG40" s="138">
        <v>59.19</v>
      </c>
      <c r="BH40" s="138">
        <v>56.572000000000003</v>
      </c>
      <c r="BI40" s="138">
        <v>54.08</v>
      </c>
      <c r="BJ40" s="138">
        <v>51.634999999999998</v>
      </c>
      <c r="BK40" s="138">
        <v>49.308999999999997</v>
      </c>
      <c r="BL40" s="138">
        <v>46.662999999999997</v>
      </c>
      <c r="BM40" s="138">
        <v>43.485999999999997</v>
      </c>
      <c r="BN40" s="138">
        <v>40.000999999999998</v>
      </c>
      <c r="BO40" s="138">
        <v>36.651000000000003</v>
      </c>
      <c r="BP40" s="138">
        <v>33.360999999999997</v>
      </c>
      <c r="BQ40" s="138">
        <v>30.295000000000002</v>
      </c>
      <c r="BR40" s="138">
        <v>27.582000000000001</v>
      </c>
      <c r="BS40" s="138">
        <v>25.155999999999999</v>
      </c>
      <c r="BT40" s="138">
        <v>22.78</v>
      </c>
      <c r="BU40" s="138">
        <v>20.463999999999999</v>
      </c>
      <c r="BV40" s="138">
        <v>18.463000000000001</v>
      </c>
      <c r="BW40" s="138">
        <v>16.866</v>
      </c>
      <c r="BX40" s="138">
        <v>15.561</v>
      </c>
      <c r="BY40" s="138">
        <v>14.348000000000001</v>
      </c>
      <c r="BZ40" s="138">
        <v>13.27</v>
      </c>
      <c r="CA40" s="138">
        <v>12.175000000000001</v>
      </c>
      <c r="CB40" s="138">
        <v>10.965999999999999</v>
      </c>
      <c r="CC40" s="138">
        <v>9.7119999999999997</v>
      </c>
      <c r="CD40" s="138">
        <v>8.5790000000000006</v>
      </c>
      <c r="CE40" s="138">
        <v>7.5389999999999997</v>
      </c>
      <c r="CF40" s="138">
        <v>6.5430000000000001</v>
      </c>
      <c r="CG40" s="138">
        <v>5.5789999999999997</v>
      </c>
      <c r="CH40" s="138">
        <v>4.665</v>
      </c>
      <c r="CI40" s="138">
        <v>3.8170000000000002</v>
      </c>
      <c r="CJ40" s="138">
        <v>3.0219999999999998</v>
      </c>
      <c r="CK40" s="138">
        <v>2.3479999999999999</v>
      </c>
      <c r="CL40" s="138">
        <v>1.823</v>
      </c>
      <c r="CM40" s="138">
        <v>1.4159999999999999</v>
      </c>
      <c r="CN40" s="138">
        <v>1.0580000000000001</v>
      </c>
      <c r="CO40" s="138">
        <v>0.755</v>
      </c>
      <c r="CP40" s="138">
        <v>0.51600000000000001</v>
      </c>
      <c r="CQ40" s="138">
        <v>0.34200000000000003</v>
      </c>
      <c r="CR40" s="138">
        <v>0.218</v>
      </c>
      <c r="CS40" s="138">
        <v>0.13700000000000001</v>
      </c>
      <c r="CT40" s="138">
        <v>9.9000000000000005E-2</v>
      </c>
      <c r="CU40" s="138">
        <v>7.0000000000000007E-2</v>
      </c>
      <c r="CV40" s="138">
        <v>3.6999999999999998E-2</v>
      </c>
      <c r="CW40" s="138">
        <v>4.0000000000000001E-3</v>
      </c>
      <c r="CX40" s="138">
        <v>1.9E-2</v>
      </c>
    </row>
    <row r="41" spans="1:102" ht="12">
      <c r="A41" s="96">
        <v>2018</v>
      </c>
      <c r="B41" s="138">
        <v>360.62</v>
      </c>
      <c r="C41" s="138">
        <v>354.72</v>
      </c>
      <c r="D41" s="138">
        <v>348.92599999999999</v>
      </c>
      <c r="E41" s="138">
        <v>343.22800000000001</v>
      </c>
      <c r="F41" s="138">
        <v>337.61700000000002</v>
      </c>
      <c r="G41" s="138">
        <v>332.09</v>
      </c>
      <c r="H41" s="138">
        <v>326.637</v>
      </c>
      <c r="I41" s="138">
        <v>321.25200000000001</v>
      </c>
      <c r="J41" s="138">
        <v>315.92599999999999</v>
      </c>
      <c r="K41" s="138">
        <v>310.65600000000001</v>
      </c>
      <c r="L41" s="138">
        <v>305.392</v>
      </c>
      <c r="M41" s="138">
        <v>300.09399999999999</v>
      </c>
      <c r="N41" s="138">
        <v>294.93900000000002</v>
      </c>
      <c r="O41" s="138">
        <v>289.99700000000001</v>
      </c>
      <c r="P41" s="138">
        <v>285.14999999999998</v>
      </c>
      <c r="Q41" s="138">
        <v>280.18099999999998</v>
      </c>
      <c r="R41" s="138">
        <v>275.10599999999999</v>
      </c>
      <c r="S41" s="138">
        <v>269.81599999999997</v>
      </c>
      <c r="T41" s="138">
        <v>264.22500000000002</v>
      </c>
      <c r="U41" s="138">
        <v>258.34800000000001</v>
      </c>
      <c r="V41" s="138">
        <v>252.33500000000001</v>
      </c>
      <c r="W41" s="138">
        <v>246.209</v>
      </c>
      <c r="X41" s="138">
        <v>239.577</v>
      </c>
      <c r="Y41" s="138">
        <v>232.27600000000001</v>
      </c>
      <c r="Z41" s="138">
        <v>224.49</v>
      </c>
      <c r="AA41" s="138">
        <v>216.697</v>
      </c>
      <c r="AB41" s="138">
        <v>208.95400000000001</v>
      </c>
      <c r="AC41" s="138">
        <v>200.82499999999999</v>
      </c>
      <c r="AD41" s="138">
        <v>192.18799999999999</v>
      </c>
      <c r="AE41" s="138">
        <v>183.33699999999999</v>
      </c>
      <c r="AF41" s="138">
        <v>174.69499999999999</v>
      </c>
      <c r="AG41" s="138">
        <v>166.19</v>
      </c>
      <c r="AH41" s="138">
        <v>158.46</v>
      </c>
      <c r="AI41" s="138">
        <v>151.87700000000001</v>
      </c>
      <c r="AJ41" s="138">
        <v>146.20699999999999</v>
      </c>
      <c r="AK41" s="138">
        <v>140.65199999999999</v>
      </c>
      <c r="AL41" s="138">
        <v>135.12899999999999</v>
      </c>
      <c r="AM41" s="138">
        <v>130.82300000000001</v>
      </c>
      <c r="AN41" s="138">
        <v>128.16800000000001</v>
      </c>
      <c r="AO41" s="138">
        <v>126.538</v>
      </c>
      <c r="AP41" s="138">
        <v>124.98399999999999</v>
      </c>
      <c r="AQ41" s="138">
        <v>123.83199999999999</v>
      </c>
      <c r="AR41" s="138">
        <v>121.515</v>
      </c>
      <c r="AS41" s="138">
        <v>117.2</v>
      </c>
      <c r="AT41" s="138">
        <v>111.629</v>
      </c>
      <c r="AU41" s="138">
        <v>106.379</v>
      </c>
      <c r="AV41" s="138">
        <v>101.142</v>
      </c>
      <c r="AW41" s="138">
        <v>96.253</v>
      </c>
      <c r="AX41" s="138">
        <v>92.043000000000006</v>
      </c>
      <c r="AY41" s="138">
        <v>88.3</v>
      </c>
      <c r="AZ41" s="138">
        <v>84.463999999999999</v>
      </c>
      <c r="BA41" s="138">
        <v>80.632999999999996</v>
      </c>
      <c r="BB41" s="138">
        <v>77.003</v>
      </c>
      <c r="BC41" s="138">
        <v>73.614999999999995</v>
      </c>
      <c r="BD41" s="138">
        <v>70.418999999999997</v>
      </c>
      <c r="BE41" s="138">
        <v>67.301000000000002</v>
      </c>
      <c r="BF41" s="138">
        <v>64.251999999999995</v>
      </c>
      <c r="BG41" s="138">
        <v>61.337000000000003</v>
      </c>
      <c r="BH41" s="138">
        <v>58.564999999999998</v>
      </c>
      <c r="BI41" s="138">
        <v>55.884</v>
      </c>
      <c r="BJ41" s="138">
        <v>53.259</v>
      </c>
      <c r="BK41" s="138">
        <v>50.720999999999997</v>
      </c>
      <c r="BL41" s="138">
        <v>48.021000000000001</v>
      </c>
      <c r="BM41" s="138">
        <v>45.04</v>
      </c>
      <c r="BN41" s="138">
        <v>41.892000000000003</v>
      </c>
      <c r="BO41" s="138">
        <v>38.850999999999999</v>
      </c>
      <c r="BP41" s="138">
        <v>35.905000000000001</v>
      </c>
      <c r="BQ41" s="138">
        <v>32.947000000000003</v>
      </c>
      <c r="BR41" s="138">
        <v>29.962</v>
      </c>
      <c r="BS41" s="138">
        <v>27.023</v>
      </c>
      <c r="BT41" s="138">
        <v>24.175000000000001</v>
      </c>
      <c r="BU41" s="138">
        <v>21.369</v>
      </c>
      <c r="BV41" s="138">
        <v>18.994</v>
      </c>
      <c r="BW41" s="138">
        <v>17.233000000000001</v>
      </c>
      <c r="BX41" s="138">
        <v>15.907</v>
      </c>
      <c r="BY41" s="138">
        <v>14.64</v>
      </c>
      <c r="BZ41" s="138">
        <v>13.507999999999999</v>
      </c>
      <c r="CA41" s="138">
        <v>12.372999999999999</v>
      </c>
      <c r="CB41" s="138">
        <v>11.131</v>
      </c>
      <c r="CC41" s="138">
        <v>9.8490000000000002</v>
      </c>
      <c r="CD41" s="138">
        <v>8.7070000000000007</v>
      </c>
      <c r="CE41" s="138">
        <v>7.6760000000000002</v>
      </c>
      <c r="CF41" s="138">
        <v>6.681</v>
      </c>
      <c r="CG41" s="138">
        <v>5.7089999999999996</v>
      </c>
      <c r="CH41" s="138">
        <v>4.7789999999999999</v>
      </c>
      <c r="CI41" s="138">
        <v>3.9220000000000002</v>
      </c>
      <c r="CJ41" s="138">
        <v>3.1240000000000001</v>
      </c>
      <c r="CK41" s="138">
        <v>2.4409999999999998</v>
      </c>
      <c r="CL41" s="138">
        <v>1.9019999999999999</v>
      </c>
      <c r="CM41" s="138">
        <v>1.4790000000000001</v>
      </c>
      <c r="CN41" s="138">
        <v>1.1040000000000001</v>
      </c>
      <c r="CO41" s="138">
        <v>0.78400000000000003</v>
      </c>
      <c r="CP41" s="138">
        <v>0.53400000000000003</v>
      </c>
      <c r="CQ41" s="138">
        <v>0.35299999999999998</v>
      </c>
      <c r="CR41" s="138">
        <v>0.22800000000000001</v>
      </c>
      <c r="CS41" s="138">
        <v>0.14499999999999999</v>
      </c>
      <c r="CT41" s="138">
        <v>0.104</v>
      </c>
      <c r="CU41" s="138">
        <v>7.4999999999999997E-2</v>
      </c>
      <c r="CV41" s="138">
        <v>0.04</v>
      </c>
      <c r="CW41" s="138">
        <v>5.0000000000000001E-3</v>
      </c>
      <c r="CX41" s="138">
        <v>0.02</v>
      </c>
    </row>
    <row r="42" spans="1:102" ht="12">
      <c r="A42" s="96">
        <v>2019</v>
      </c>
      <c r="B42" s="138">
        <v>363.27300000000002</v>
      </c>
      <c r="C42" s="138">
        <v>357.68900000000002</v>
      </c>
      <c r="D42" s="138">
        <v>352.18599999999998</v>
      </c>
      <c r="E42" s="138">
        <v>346.76</v>
      </c>
      <c r="F42" s="138">
        <v>341.4</v>
      </c>
      <c r="G42" s="138">
        <v>336.09800000000001</v>
      </c>
      <c r="H42" s="138">
        <v>330.84399999999999</v>
      </c>
      <c r="I42" s="138">
        <v>325.63299999999998</v>
      </c>
      <c r="J42" s="138">
        <v>320.45400000000001</v>
      </c>
      <c r="K42" s="138">
        <v>315.298</v>
      </c>
      <c r="L42" s="138">
        <v>310.14999999999998</v>
      </c>
      <c r="M42" s="138">
        <v>304.988</v>
      </c>
      <c r="N42" s="138">
        <v>299.85399999999998</v>
      </c>
      <c r="O42" s="138">
        <v>294.75700000000001</v>
      </c>
      <c r="P42" s="138">
        <v>289.65899999999999</v>
      </c>
      <c r="Q42" s="138">
        <v>284.45999999999998</v>
      </c>
      <c r="R42" s="138">
        <v>279.10899999999998</v>
      </c>
      <c r="S42" s="138">
        <v>273.79300000000001</v>
      </c>
      <c r="T42" s="138">
        <v>268.56900000000002</v>
      </c>
      <c r="U42" s="138">
        <v>263.30599999999998</v>
      </c>
      <c r="V42" s="138">
        <v>257.87400000000002</v>
      </c>
      <c r="W42" s="138">
        <v>252.37200000000001</v>
      </c>
      <c r="X42" s="138">
        <v>246.18600000000001</v>
      </c>
      <c r="Y42" s="138">
        <v>239.01900000000001</v>
      </c>
      <c r="Z42" s="138">
        <v>231.173</v>
      </c>
      <c r="AA42" s="138">
        <v>223.31100000000001</v>
      </c>
      <c r="AB42" s="138">
        <v>215.37100000000001</v>
      </c>
      <c r="AC42" s="138">
        <v>207.309</v>
      </c>
      <c r="AD42" s="138">
        <v>199.19200000000001</v>
      </c>
      <c r="AE42" s="138">
        <v>191.077</v>
      </c>
      <c r="AF42" s="138">
        <v>183.09100000000001</v>
      </c>
      <c r="AG42" s="138">
        <v>175.37200000000001</v>
      </c>
      <c r="AH42" s="138">
        <v>167.60499999999999</v>
      </c>
      <c r="AI42" s="138">
        <v>159.70500000000001</v>
      </c>
      <c r="AJ42" s="138">
        <v>151.95599999999999</v>
      </c>
      <c r="AK42" s="138">
        <v>144.453</v>
      </c>
      <c r="AL42" s="138">
        <v>136.839</v>
      </c>
      <c r="AM42" s="138">
        <v>131.26599999999999</v>
      </c>
      <c r="AN42" s="138">
        <v>128.708</v>
      </c>
      <c r="AO42" s="138">
        <v>128.04599999999999</v>
      </c>
      <c r="AP42" s="138">
        <v>127.30200000000001</v>
      </c>
      <c r="AQ42" s="138">
        <v>127.012</v>
      </c>
      <c r="AR42" s="138">
        <v>125.33</v>
      </c>
      <c r="AS42" s="138">
        <v>121.18300000000001</v>
      </c>
      <c r="AT42" s="138">
        <v>115.47799999999999</v>
      </c>
      <c r="AU42" s="138">
        <v>110.21</v>
      </c>
      <c r="AV42" s="138">
        <v>105</v>
      </c>
      <c r="AW42" s="138">
        <v>100.057</v>
      </c>
      <c r="AX42" s="138">
        <v>95.688000000000002</v>
      </c>
      <c r="AY42" s="138">
        <v>91.716999999999999</v>
      </c>
      <c r="AZ42" s="138">
        <v>87.635999999999996</v>
      </c>
      <c r="BA42" s="138">
        <v>83.524000000000001</v>
      </c>
      <c r="BB42" s="138">
        <v>79.667000000000002</v>
      </c>
      <c r="BC42" s="138">
        <v>76.146000000000001</v>
      </c>
      <c r="BD42" s="138">
        <v>72.879000000000005</v>
      </c>
      <c r="BE42" s="138">
        <v>69.680999999999997</v>
      </c>
      <c r="BF42" s="138">
        <v>66.567999999999998</v>
      </c>
      <c r="BG42" s="138">
        <v>63.551000000000002</v>
      </c>
      <c r="BH42" s="138">
        <v>60.606000000000002</v>
      </c>
      <c r="BI42" s="138">
        <v>57.720999999999997</v>
      </c>
      <c r="BJ42" s="138">
        <v>54.902000000000001</v>
      </c>
      <c r="BK42" s="138">
        <v>52.14</v>
      </c>
      <c r="BL42" s="138">
        <v>49.372</v>
      </c>
      <c r="BM42" s="138">
        <v>46.564</v>
      </c>
      <c r="BN42" s="138">
        <v>43.728999999999999</v>
      </c>
      <c r="BO42" s="138">
        <v>40.972999999999999</v>
      </c>
      <c r="BP42" s="138">
        <v>38.343000000000004</v>
      </c>
      <c r="BQ42" s="138">
        <v>35.499000000000002</v>
      </c>
      <c r="BR42" s="138">
        <v>32.304000000000002</v>
      </c>
      <c r="BS42" s="138">
        <v>28.946000000000002</v>
      </c>
      <c r="BT42" s="138">
        <v>25.719000000000001</v>
      </c>
      <c r="BU42" s="138">
        <v>22.516999999999999</v>
      </c>
      <c r="BV42" s="138">
        <v>19.818000000000001</v>
      </c>
      <c r="BW42" s="138">
        <v>17.872</v>
      </c>
      <c r="BX42" s="138">
        <v>16.451000000000001</v>
      </c>
      <c r="BY42" s="138">
        <v>15.068</v>
      </c>
      <c r="BZ42" s="138">
        <v>13.814</v>
      </c>
      <c r="CA42" s="138">
        <v>12.59</v>
      </c>
      <c r="CB42" s="138">
        <v>11.297000000000001</v>
      </c>
      <c r="CC42" s="138">
        <v>9.9909999999999997</v>
      </c>
      <c r="CD42" s="138">
        <v>8.8369999999999997</v>
      </c>
      <c r="CE42" s="138">
        <v>7.8070000000000004</v>
      </c>
      <c r="CF42" s="138">
        <v>6.8129999999999997</v>
      </c>
      <c r="CG42" s="138">
        <v>5.83</v>
      </c>
      <c r="CH42" s="138">
        <v>4.8849999999999998</v>
      </c>
      <c r="CI42" s="138">
        <v>4.0199999999999996</v>
      </c>
      <c r="CJ42" s="138">
        <v>3.222</v>
      </c>
      <c r="CK42" s="138">
        <v>2.5339999999999998</v>
      </c>
      <c r="CL42" s="138">
        <v>1.9810000000000001</v>
      </c>
      <c r="CM42" s="138">
        <v>1.54</v>
      </c>
      <c r="CN42" s="138">
        <v>1.1499999999999999</v>
      </c>
      <c r="CO42" s="138">
        <v>0.81499999999999995</v>
      </c>
      <c r="CP42" s="138">
        <v>0.55200000000000005</v>
      </c>
      <c r="CQ42" s="138">
        <v>0.36499999999999999</v>
      </c>
      <c r="CR42" s="138">
        <v>0.23799999999999999</v>
      </c>
      <c r="CS42" s="138">
        <v>0.153</v>
      </c>
      <c r="CT42" s="138">
        <v>0.11</v>
      </c>
      <c r="CU42" s="138">
        <v>7.9000000000000001E-2</v>
      </c>
      <c r="CV42" s="138">
        <v>4.2999999999999997E-2</v>
      </c>
      <c r="CW42" s="138">
        <v>7.0000000000000001E-3</v>
      </c>
      <c r="CX42" s="138">
        <v>2.1999999999999999E-2</v>
      </c>
    </row>
    <row r="43" spans="1:102" ht="12">
      <c r="A43" s="96">
        <v>2020</v>
      </c>
      <c r="B43" s="138">
        <v>365.80200000000002</v>
      </c>
      <c r="C43" s="138">
        <v>360.50099999999998</v>
      </c>
      <c r="D43" s="138">
        <v>355.27</v>
      </c>
      <c r="E43" s="138">
        <v>350.101</v>
      </c>
      <c r="F43" s="138">
        <v>344.98500000000001</v>
      </c>
      <c r="G43" s="138">
        <v>339.90800000000002</v>
      </c>
      <c r="H43" s="138">
        <v>334.86200000000002</v>
      </c>
      <c r="I43" s="138">
        <v>329.83600000000001</v>
      </c>
      <c r="J43" s="138">
        <v>324.82</v>
      </c>
      <c r="K43" s="138">
        <v>319.80099999999999</v>
      </c>
      <c r="L43" s="138">
        <v>314.78500000000003</v>
      </c>
      <c r="M43" s="138">
        <v>309.77199999999999</v>
      </c>
      <c r="N43" s="138">
        <v>304.68799999999999</v>
      </c>
      <c r="O43" s="138">
        <v>299.49700000000001</v>
      </c>
      <c r="P43" s="138">
        <v>294.22699999999998</v>
      </c>
      <c r="Q43" s="138">
        <v>288.87</v>
      </c>
      <c r="R43" s="138">
        <v>283.33800000000002</v>
      </c>
      <c r="S43" s="138">
        <v>277.99799999999999</v>
      </c>
      <c r="T43" s="138">
        <v>273.00299999999999</v>
      </c>
      <c r="U43" s="138">
        <v>268.12799999999999</v>
      </c>
      <c r="V43" s="138">
        <v>263.065</v>
      </c>
      <c r="W43" s="138">
        <v>257.95</v>
      </c>
      <c r="X43" s="138">
        <v>252.101</v>
      </c>
      <c r="Y43" s="138">
        <v>245.16800000000001</v>
      </c>
      <c r="Z43" s="138">
        <v>237.49100000000001</v>
      </c>
      <c r="AA43" s="138">
        <v>229.77600000000001</v>
      </c>
      <c r="AB43" s="138">
        <v>221.904</v>
      </c>
      <c r="AC43" s="138">
        <v>214.036</v>
      </c>
      <c r="AD43" s="138">
        <v>206.327</v>
      </c>
      <c r="AE43" s="138">
        <v>198.70500000000001</v>
      </c>
      <c r="AF43" s="138">
        <v>191.15</v>
      </c>
      <c r="AG43" s="138">
        <v>183.92099999999999</v>
      </c>
      <c r="AH43" s="138">
        <v>176.107</v>
      </c>
      <c r="AI43" s="138">
        <v>167.33799999999999</v>
      </c>
      <c r="AJ43" s="138">
        <v>158.214</v>
      </c>
      <c r="AK43" s="138">
        <v>149.41499999999999</v>
      </c>
      <c r="AL43" s="138">
        <v>140.441</v>
      </c>
      <c r="AM43" s="138">
        <v>133.88399999999999</v>
      </c>
      <c r="AN43" s="138">
        <v>130.98500000000001</v>
      </c>
      <c r="AO43" s="138">
        <v>130.416</v>
      </c>
      <c r="AP43" s="138">
        <v>129.68899999999999</v>
      </c>
      <c r="AQ43" s="138">
        <v>129.404</v>
      </c>
      <c r="AR43" s="138">
        <v>127.84699999999999</v>
      </c>
      <c r="AS43" s="138">
        <v>123.944</v>
      </c>
      <c r="AT43" s="138">
        <v>118.553</v>
      </c>
      <c r="AU43" s="138">
        <v>113.634</v>
      </c>
      <c r="AV43" s="138">
        <v>108.834</v>
      </c>
      <c r="AW43" s="138">
        <v>104.11199999999999</v>
      </c>
      <c r="AX43" s="138">
        <v>99.653999999999996</v>
      </c>
      <c r="AY43" s="138">
        <v>95.39</v>
      </c>
      <c r="AZ43" s="138">
        <v>91.046000000000006</v>
      </c>
      <c r="BA43" s="138">
        <v>86.658000000000001</v>
      </c>
      <c r="BB43" s="138">
        <v>82.558999999999997</v>
      </c>
      <c r="BC43" s="138">
        <v>78.879000000000005</v>
      </c>
      <c r="BD43" s="138">
        <v>75.504999999999995</v>
      </c>
      <c r="BE43" s="138">
        <v>72.179000000000002</v>
      </c>
      <c r="BF43" s="138">
        <v>68.94</v>
      </c>
      <c r="BG43" s="138">
        <v>65.784999999999997</v>
      </c>
      <c r="BH43" s="138">
        <v>62.68</v>
      </c>
      <c r="BI43" s="138">
        <v>59.634</v>
      </c>
      <c r="BJ43" s="138">
        <v>56.658999999999999</v>
      </c>
      <c r="BK43" s="138">
        <v>53.725999999999999</v>
      </c>
      <c r="BL43" s="138">
        <v>50.890999999999998</v>
      </c>
      <c r="BM43" s="138">
        <v>48.176000000000002</v>
      </c>
      <c r="BN43" s="138">
        <v>45.529000000000003</v>
      </c>
      <c r="BO43" s="138">
        <v>42.941000000000003</v>
      </c>
      <c r="BP43" s="138">
        <v>40.496000000000002</v>
      </c>
      <c r="BQ43" s="138">
        <v>37.722999999999999</v>
      </c>
      <c r="BR43" s="138">
        <v>34.411000000000001</v>
      </c>
      <c r="BS43" s="138">
        <v>30.812999999999999</v>
      </c>
      <c r="BT43" s="138">
        <v>27.367000000000001</v>
      </c>
      <c r="BU43" s="138">
        <v>23.945</v>
      </c>
      <c r="BV43" s="138">
        <v>21.024000000000001</v>
      </c>
      <c r="BW43" s="138">
        <v>18.872</v>
      </c>
      <c r="BX43" s="138">
        <v>17.257999999999999</v>
      </c>
      <c r="BY43" s="138">
        <v>15.676</v>
      </c>
      <c r="BZ43" s="138">
        <v>14.212999999999999</v>
      </c>
      <c r="CA43" s="138">
        <v>12.835000000000001</v>
      </c>
      <c r="CB43" s="138">
        <v>11.468</v>
      </c>
      <c r="CC43" s="138">
        <v>10.146000000000001</v>
      </c>
      <c r="CD43" s="138">
        <v>8.9749999999999996</v>
      </c>
      <c r="CE43" s="138">
        <v>7.9390000000000001</v>
      </c>
      <c r="CF43" s="138">
        <v>6.9409999999999998</v>
      </c>
      <c r="CG43" s="138">
        <v>5.9450000000000003</v>
      </c>
      <c r="CH43" s="138">
        <v>4.9809999999999999</v>
      </c>
      <c r="CI43" s="138">
        <v>4.109</v>
      </c>
      <c r="CJ43" s="138">
        <v>3.3130000000000002</v>
      </c>
      <c r="CK43" s="138">
        <v>2.6219999999999999</v>
      </c>
      <c r="CL43" s="138">
        <v>2.0579999999999998</v>
      </c>
      <c r="CM43" s="138">
        <v>1.5980000000000001</v>
      </c>
      <c r="CN43" s="138">
        <v>1.194</v>
      </c>
      <c r="CO43" s="138">
        <v>0.84699999999999998</v>
      </c>
      <c r="CP43" s="138">
        <v>0.57399999999999995</v>
      </c>
      <c r="CQ43" s="138">
        <v>0.38</v>
      </c>
      <c r="CR43" s="138">
        <v>0.25</v>
      </c>
      <c r="CS43" s="138">
        <v>0.161</v>
      </c>
      <c r="CT43" s="138">
        <v>0.11600000000000001</v>
      </c>
      <c r="CU43" s="138">
        <v>8.4000000000000005E-2</v>
      </c>
      <c r="CV43" s="138">
        <v>4.4999999999999998E-2</v>
      </c>
      <c r="CW43" s="138">
        <v>8.0000000000000002E-3</v>
      </c>
      <c r="CX43" s="138">
        <v>2.3E-2</v>
      </c>
    </row>
    <row r="44" spans="1:102" ht="12">
      <c r="A44" s="96">
        <v>2021</v>
      </c>
      <c r="B44" s="138">
        <v>368.221</v>
      </c>
      <c r="C44" s="138">
        <v>363.161</v>
      </c>
      <c r="D44" s="138">
        <v>358.173</v>
      </c>
      <c r="E44" s="138">
        <v>353.24299999999999</v>
      </c>
      <c r="F44" s="138">
        <v>348.358</v>
      </c>
      <c r="G44" s="138">
        <v>343.505</v>
      </c>
      <c r="H44" s="138">
        <v>338.66899999999998</v>
      </c>
      <c r="I44" s="138">
        <v>333.84100000000001</v>
      </c>
      <c r="J44" s="138">
        <v>329.005</v>
      </c>
      <c r="K44" s="138">
        <v>324.14800000000002</v>
      </c>
      <c r="L44" s="138">
        <v>319.286</v>
      </c>
      <c r="M44" s="138">
        <v>314.43</v>
      </c>
      <c r="N44" s="138">
        <v>309.43400000000003</v>
      </c>
      <c r="O44" s="138">
        <v>304.22800000000001</v>
      </c>
      <c r="P44" s="138">
        <v>298.88200000000001</v>
      </c>
      <c r="Q44" s="138">
        <v>293.46199999999999</v>
      </c>
      <c r="R44" s="138">
        <v>287.86900000000003</v>
      </c>
      <c r="S44" s="138">
        <v>282.51400000000001</v>
      </c>
      <c r="T44" s="138">
        <v>277.58100000000002</v>
      </c>
      <c r="U44" s="138">
        <v>272.82799999999997</v>
      </c>
      <c r="V44" s="138">
        <v>267.88</v>
      </c>
      <c r="W44" s="138">
        <v>262.86900000000003</v>
      </c>
      <c r="X44" s="138">
        <v>257.22300000000001</v>
      </c>
      <c r="Y44" s="138">
        <v>250.64</v>
      </c>
      <c r="Z44" s="138">
        <v>243.399</v>
      </c>
      <c r="AA44" s="138">
        <v>236.09</v>
      </c>
      <c r="AB44" s="138">
        <v>228.601</v>
      </c>
      <c r="AC44" s="138">
        <v>221.06399999999999</v>
      </c>
      <c r="AD44" s="138">
        <v>213.60400000000001</v>
      </c>
      <c r="AE44" s="138">
        <v>206.14500000000001</v>
      </c>
      <c r="AF44" s="138">
        <v>198.71799999999999</v>
      </c>
      <c r="AG44" s="138">
        <v>191.59</v>
      </c>
      <c r="AH44" s="138">
        <v>183.69800000000001</v>
      </c>
      <c r="AI44" s="138">
        <v>174.60499999999999</v>
      </c>
      <c r="AJ44" s="138">
        <v>164.982</v>
      </c>
      <c r="AK44" s="138">
        <v>155.69200000000001</v>
      </c>
      <c r="AL44" s="138">
        <v>146.26400000000001</v>
      </c>
      <c r="AM44" s="138">
        <v>139.08000000000001</v>
      </c>
      <c r="AN44" s="138">
        <v>135.31800000000001</v>
      </c>
      <c r="AO44" s="138">
        <v>133.78200000000001</v>
      </c>
      <c r="AP44" s="138">
        <v>132.10900000000001</v>
      </c>
      <c r="AQ44" s="138">
        <v>130.791</v>
      </c>
      <c r="AR44" s="138">
        <v>128.74600000000001</v>
      </c>
      <c r="AS44" s="138">
        <v>125.206</v>
      </c>
      <c r="AT44" s="138">
        <v>120.71</v>
      </c>
      <c r="AU44" s="138">
        <v>116.61799999999999</v>
      </c>
      <c r="AV44" s="138">
        <v>112.726</v>
      </c>
      <c r="AW44" s="138">
        <v>108.574</v>
      </c>
      <c r="AX44" s="138">
        <v>104.086</v>
      </c>
      <c r="AY44" s="138">
        <v>99.408000000000001</v>
      </c>
      <c r="AZ44" s="138">
        <v>94.744</v>
      </c>
      <c r="BA44" s="138">
        <v>90.034999999999997</v>
      </c>
      <c r="BB44" s="138">
        <v>85.647999999999996</v>
      </c>
      <c r="BC44" s="138">
        <v>81.778999999999996</v>
      </c>
      <c r="BD44" s="138">
        <v>78.275000000000006</v>
      </c>
      <c r="BE44" s="138">
        <v>74.778999999999996</v>
      </c>
      <c r="BF44" s="138">
        <v>71.352999999999994</v>
      </c>
      <c r="BG44" s="138">
        <v>68.031000000000006</v>
      </c>
      <c r="BH44" s="138">
        <v>64.792000000000002</v>
      </c>
      <c r="BI44" s="138">
        <v>61.637</v>
      </c>
      <c r="BJ44" s="138">
        <v>58.558999999999997</v>
      </c>
      <c r="BK44" s="138">
        <v>55.521000000000001</v>
      </c>
      <c r="BL44" s="138">
        <v>52.624000000000002</v>
      </c>
      <c r="BM44" s="138">
        <v>49.902000000000001</v>
      </c>
      <c r="BN44" s="138">
        <v>47.281999999999996</v>
      </c>
      <c r="BO44" s="138">
        <v>44.716999999999999</v>
      </c>
      <c r="BP44" s="138">
        <v>42.292000000000002</v>
      </c>
      <c r="BQ44" s="138">
        <v>39.530999999999999</v>
      </c>
      <c r="BR44" s="138">
        <v>36.213000000000001</v>
      </c>
      <c r="BS44" s="138">
        <v>32.593000000000004</v>
      </c>
      <c r="BT44" s="138">
        <v>29.122</v>
      </c>
      <c r="BU44" s="138">
        <v>25.692</v>
      </c>
      <c r="BV44" s="138">
        <v>22.672999999999998</v>
      </c>
      <c r="BW44" s="138">
        <v>20.288</v>
      </c>
      <c r="BX44" s="138">
        <v>18.361000000000001</v>
      </c>
      <c r="BY44" s="138">
        <v>16.477</v>
      </c>
      <c r="BZ44" s="138">
        <v>14.701000000000001</v>
      </c>
      <c r="CA44" s="138">
        <v>13.09</v>
      </c>
      <c r="CB44" s="138">
        <v>11.629</v>
      </c>
      <c r="CC44" s="138">
        <v>10.304</v>
      </c>
      <c r="CD44" s="138">
        <v>9.1180000000000003</v>
      </c>
      <c r="CE44" s="138">
        <v>8.0760000000000005</v>
      </c>
      <c r="CF44" s="138">
        <v>7.0720000000000001</v>
      </c>
      <c r="CG44" s="138">
        <v>6.0590000000000002</v>
      </c>
      <c r="CH44" s="138">
        <v>5.0720000000000001</v>
      </c>
      <c r="CI44" s="138">
        <v>4.1920000000000002</v>
      </c>
      <c r="CJ44" s="138">
        <v>3.3969999999999998</v>
      </c>
      <c r="CK44" s="138">
        <v>2.7050000000000001</v>
      </c>
      <c r="CL44" s="138">
        <v>2.1309999999999998</v>
      </c>
      <c r="CM44" s="138">
        <v>1.6539999999999999</v>
      </c>
      <c r="CN44" s="138">
        <v>1.238</v>
      </c>
      <c r="CO44" s="138">
        <v>0.88</v>
      </c>
      <c r="CP44" s="138">
        <v>0.59799999999999998</v>
      </c>
      <c r="CQ44" s="138">
        <v>0.39900000000000002</v>
      </c>
      <c r="CR44" s="138">
        <v>0.26400000000000001</v>
      </c>
      <c r="CS44" s="138">
        <v>0.17100000000000001</v>
      </c>
      <c r="CT44" s="138">
        <v>0.122</v>
      </c>
      <c r="CU44" s="138">
        <v>8.6999999999999994E-2</v>
      </c>
      <c r="CV44" s="138">
        <v>4.7E-2</v>
      </c>
      <c r="CW44" s="138">
        <v>8.0000000000000002E-3</v>
      </c>
      <c r="CX44" s="138">
        <v>2.5000000000000001E-2</v>
      </c>
    </row>
    <row r="45" spans="1:102" ht="12">
      <c r="A45" s="96">
        <v>2022</v>
      </c>
      <c r="B45" s="138">
        <v>370.53800000000001</v>
      </c>
      <c r="C45" s="138">
        <v>365.67</v>
      </c>
      <c r="D45" s="138">
        <v>360.88900000000001</v>
      </c>
      <c r="E45" s="138">
        <v>356.173</v>
      </c>
      <c r="F45" s="138">
        <v>351.50900000000001</v>
      </c>
      <c r="G45" s="138">
        <v>346.87799999999999</v>
      </c>
      <c r="H45" s="138">
        <v>342.262</v>
      </c>
      <c r="I45" s="138">
        <v>337.64699999999999</v>
      </c>
      <c r="J45" s="138">
        <v>333.01499999999999</v>
      </c>
      <c r="K45" s="138">
        <v>328.34699999999998</v>
      </c>
      <c r="L45" s="138">
        <v>323.66500000000002</v>
      </c>
      <c r="M45" s="138">
        <v>318.98899999999998</v>
      </c>
      <c r="N45" s="138">
        <v>314.11700000000002</v>
      </c>
      <c r="O45" s="138">
        <v>308.959</v>
      </c>
      <c r="P45" s="138">
        <v>303.61</v>
      </c>
      <c r="Q45" s="138">
        <v>298.19799999999998</v>
      </c>
      <c r="R45" s="138">
        <v>292.63299999999998</v>
      </c>
      <c r="S45" s="138">
        <v>287.26299999999998</v>
      </c>
      <c r="T45" s="138">
        <v>282.25400000000002</v>
      </c>
      <c r="U45" s="138">
        <v>277.404</v>
      </c>
      <c r="V45" s="138">
        <v>272.36599999999999</v>
      </c>
      <c r="W45" s="138">
        <v>267.226</v>
      </c>
      <c r="X45" s="138">
        <v>261.67</v>
      </c>
      <c r="Y45" s="138">
        <v>255.51300000000001</v>
      </c>
      <c r="Z45" s="138">
        <v>248.90199999999999</v>
      </c>
      <c r="AA45" s="138">
        <v>242.184</v>
      </c>
      <c r="AB45" s="138">
        <v>235.309</v>
      </c>
      <c r="AC45" s="138">
        <v>228.209</v>
      </c>
      <c r="AD45" s="138">
        <v>220.89099999999999</v>
      </c>
      <c r="AE45" s="138">
        <v>213.37799999999999</v>
      </c>
      <c r="AF45" s="138">
        <v>205.87700000000001</v>
      </c>
      <c r="AG45" s="138">
        <v>198.57599999999999</v>
      </c>
      <c r="AH45" s="138">
        <v>190.614</v>
      </c>
      <c r="AI45" s="138">
        <v>181.65700000000001</v>
      </c>
      <c r="AJ45" s="138">
        <v>172.245</v>
      </c>
      <c r="AK45" s="138">
        <v>163.12200000000001</v>
      </c>
      <c r="AL45" s="138">
        <v>153.97999999999999</v>
      </c>
      <c r="AM45" s="138">
        <v>146.459</v>
      </c>
      <c r="AN45" s="138">
        <v>141.40199999999999</v>
      </c>
      <c r="AO45" s="138">
        <v>138.02500000000001</v>
      </c>
      <c r="AP45" s="138">
        <v>134.61199999999999</v>
      </c>
      <c r="AQ45" s="138">
        <v>131.4</v>
      </c>
      <c r="AR45" s="138">
        <v>128.36099999999999</v>
      </c>
      <c r="AS45" s="138">
        <v>125.273</v>
      </c>
      <c r="AT45" s="138">
        <v>122.134</v>
      </c>
      <c r="AU45" s="138">
        <v>119.251</v>
      </c>
      <c r="AV45" s="138">
        <v>116.66800000000001</v>
      </c>
      <c r="AW45" s="138">
        <v>113.363</v>
      </c>
      <c r="AX45" s="138">
        <v>108.896</v>
      </c>
      <c r="AY45" s="138">
        <v>103.706</v>
      </c>
      <c r="AZ45" s="138">
        <v>98.673000000000002</v>
      </c>
      <c r="BA45" s="138">
        <v>93.611999999999995</v>
      </c>
      <c r="BB45" s="138">
        <v>88.905000000000001</v>
      </c>
      <c r="BC45" s="138">
        <v>84.825999999999993</v>
      </c>
      <c r="BD45" s="138">
        <v>81.182000000000002</v>
      </c>
      <c r="BE45" s="138">
        <v>77.491</v>
      </c>
      <c r="BF45" s="138">
        <v>73.835999999999999</v>
      </c>
      <c r="BG45" s="138">
        <v>70.328000000000003</v>
      </c>
      <c r="BH45" s="138">
        <v>66.966999999999999</v>
      </c>
      <c r="BI45" s="138">
        <v>63.734000000000002</v>
      </c>
      <c r="BJ45" s="138">
        <v>60.582000000000001</v>
      </c>
      <c r="BK45" s="138">
        <v>57.484999999999999</v>
      </c>
      <c r="BL45" s="138">
        <v>54.52</v>
      </c>
      <c r="BM45" s="138">
        <v>51.709000000000003</v>
      </c>
      <c r="BN45" s="138">
        <v>48.988999999999997</v>
      </c>
      <c r="BO45" s="138">
        <v>46.33</v>
      </c>
      <c r="BP45" s="138">
        <v>43.792999999999999</v>
      </c>
      <c r="BQ45" s="138">
        <v>40.997</v>
      </c>
      <c r="BR45" s="138">
        <v>37.770000000000003</v>
      </c>
      <c r="BS45" s="138">
        <v>34.305</v>
      </c>
      <c r="BT45" s="138">
        <v>30.975999999999999</v>
      </c>
      <c r="BU45" s="138">
        <v>27.713000000000001</v>
      </c>
      <c r="BV45" s="138">
        <v>24.7</v>
      </c>
      <c r="BW45" s="138">
        <v>22.062000000000001</v>
      </c>
      <c r="BX45" s="138">
        <v>19.725000000000001</v>
      </c>
      <c r="BY45" s="138">
        <v>17.457000000000001</v>
      </c>
      <c r="BZ45" s="138">
        <v>15.279</v>
      </c>
      <c r="CA45" s="138">
        <v>13.372999999999999</v>
      </c>
      <c r="CB45" s="138">
        <v>11.798</v>
      </c>
      <c r="CC45" s="138">
        <v>10.478</v>
      </c>
      <c r="CD45" s="138">
        <v>9.2769999999999992</v>
      </c>
      <c r="CE45" s="138">
        <v>8.2240000000000002</v>
      </c>
      <c r="CF45" s="138">
        <v>7.2119999999999997</v>
      </c>
      <c r="CG45" s="138">
        <v>6.1760000000000002</v>
      </c>
      <c r="CH45" s="138">
        <v>5.1609999999999996</v>
      </c>
      <c r="CI45" s="138">
        <v>4.2699999999999996</v>
      </c>
      <c r="CJ45" s="138">
        <v>3.4780000000000002</v>
      </c>
      <c r="CK45" s="138">
        <v>2.7850000000000001</v>
      </c>
      <c r="CL45" s="138">
        <v>2.2000000000000002</v>
      </c>
      <c r="CM45" s="138">
        <v>1.7090000000000001</v>
      </c>
      <c r="CN45" s="138">
        <v>1.2809999999999999</v>
      </c>
      <c r="CO45" s="138">
        <v>0.91500000000000004</v>
      </c>
      <c r="CP45" s="138">
        <v>0.626</v>
      </c>
      <c r="CQ45" s="138">
        <v>0.41899999999999998</v>
      </c>
      <c r="CR45" s="138">
        <v>0.27900000000000003</v>
      </c>
      <c r="CS45" s="138">
        <v>0.18099999999999999</v>
      </c>
      <c r="CT45" s="138">
        <v>0.128</v>
      </c>
      <c r="CU45" s="138">
        <v>0.09</v>
      </c>
      <c r="CV45" s="138">
        <v>4.8000000000000001E-2</v>
      </c>
      <c r="CW45" s="138">
        <v>8.9999999999999993E-3</v>
      </c>
      <c r="CX45" s="138">
        <v>2.5999999999999999E-2</v>
      </c>
    </row>
    <row r="46" spans="1:102" ht="12">
      <c r="A46" s="96">
        <v>2023</v>
      </c>
      <c r="B46" s="138">
        <v>372.733</v>
      </c>
      <c r="C46" s="138">
        <v>368.02800000000002</v>
      </c>
      <c r="D46" s="138">
        <v>363.42599999999999</v>
      </c>
      <c r="E46" s="138">
        <v>358.90899999999999</v>
      </c>
      <c r="F46" s="138">
        <v>354.45699999999999</v>
      </c>
      <c r="G46" s="138">
        <v>350.04500000000002</v>
      </c>
      <c r="H46" s="138">
        <v>345.65199999999999</v>
      </c>
      <c r="I46" s="138">
        <v>341.26</v>
      </c>
      <c r="J46" s="138">
        <v>336.84500000000003</v>
      </c>
      <c r="K46" s="138">
        <v>332.38499999999999</v>
      </c>
      <c r="L46" s="138">
        <v>327.90300000000002</v>
      </c>
      <c r="M46" s="138">
        <v>323.41500000000002</v>
      </c>
      <c r="N46" s="138">
        <v>318.697</v>
      </c>
      <c r="O46" s="138">
        <v>313.64</v>
      </c>
      <c r="P46" s="138">
        <v>308.35000000000002</v>
      </c>
      <c r="Q46" s="138">
        <v>303.00700000000001</v>
      </c>
      <c r="R46" s="138">
        <v>297.54399999999998</v>
      </c>
      <c r="S46" s="138">
        <v>292.17099999999999</v>
      </c>
      <c r="T46" s="138">
        <v>287.00299999999999</v>
      </c>
      <c r="U46" s="138">
        <v>281.91899999999998</v>
      </c>
      <c r="V46" s="138">
        <v>276.661</v>
      </c>
      <c r="W46" s="138">
        <v>271.25</v>
      </c>
      <c r="X46" s="138">
        <v>265.7</v>
      </c>
      <c r="Y46" s="138">
        <v>259.98099999999999</v>
      </c>
      <c r="Z46" s="138">
        <v>254.071</v>
      </c>
      <c r="AA46" s="138">
        <v>248.01499999999999</v>
      </c>
      <c r="AB46" s="138">
        <v>241.851</v>
      </c>
      <c r="AC46" s="138">
        <v>235.233</v>
      </c>
      <c r="AD46" s="138">
        <v>228.006</v>
      </c>
      <c r="AE46" s="138">
        <v>220.33799999999999</v>
      </c>
      <c r="AF46" s="138">
        <v>212.67500000000001</v>
      </c>
      <c r="AG46" s="138">
        <v>205.07599999999999</v>
      </c>
      <c r="AH46" s="138">
        <v>197.084</v>
      </c>
      <c r="AI46" s="138">
        <v>188.56700000000001</v>
      </c>
      <c r="AJ46" s="138">
        <v>179.821</v>
      </c>
      <c r="AK46" s="138">
        <v>171.286</v>
      </c>
      <c r="AL46" s="138">
        <v>162.886</v>
      </c>
      <c r="AM46" s="138">
        <v>155.24100000000001</v>
      </c>
      <c r="AN46" s="138">
        <v>148.71100000000001</v>
      </c>
      <c r="AO46" s="138">
        <v>143.07</v>
      </c>
      <c r="AP46" s="138">
        <v>137.53700000000001</v>
      </c>
      <c r="AQ46" s="138">
        <v>132.02699999999999</v>
      </c>
      <c r="AR46" s="138">
        <v>127.706</v>
      </c>
      <c r="AS46" s="138">
        <v>124.996</v>
      </c>
      <c r="AT46" s="138">
        <v>123.285</v>
      </c>
      <c r="AU46" s="138">
        <v>121.643</v>
      </c>
      <c r="AV46" s="138">
        <v>120.39</v>
      </c>
      <c r="AW46" s="138">
        <v>117.98</v>
      </c>
      <c r="AX46" s="138">
        <v>113.593</v>
      </c>
      <c r="AY46" s="138">
        <v>107.961</v>
      </c>
      <c r="AZ46" s="138">
        <v>102.642</v>
      </c>
      <c r="BA46" s="138">
        <v>97.325999999999993</v>
      </c>
      <c r="BB46" s="138">
        <v>92.364000000000004</v>
      </c>
      <c r="BC46" s="138">
        <v>88.082999999999998</v>
      </c>
      <c r="BD46" s="138">
        <v>84.266999999999996</v>
      </c>
      <c r="BE46" s="138">
        <v>80.355000000000004</v>
      </c>
      <c r="BF46" s="138">
        <v>76.441999999999993</v>
      </c>
      <c r="BG46" s="138">
        <v>72.725999999999999</v>
      </c>
      <c r="BH46" s="138">
        <v>69.245000000000005</v>
      </c>
      <c r="BI46" s="138">
        <v>65.948999999999998</v>
      </c>
      <c r="BJ46" s="138">
        <v>62.731999999999999</v>
      </c>
      <c r="BK46" s="138">
        <v>59.591000000000001</v>
      </c>
      <c r="BL46" s="138">
        <v>56.545000000000002</v>
      </c>
      <c r="BM46" s="138">
        <v>53.584000000000003</v>
      </c>
      <c r="BN46" s="138">
        <v>50.683999999999997</v>
      </c>
      <c r="BO46" s="138">
        <v>47.853000000000002</v>
      </c>
      <c r="BP46" s="138">
        <v>45.116</v>
      </c>
      <c r="BQ46" s="138">
        <v>42.253999999999998</v>
      </c>
      <c r="BR46" s="138">
        <v>39.164999999999999</v>
      </c>
      <c r="BS46" s="138">
        <v>35.956000000000003</v>
      </c>
      <c r="BT46" s="138">
        <v>32.857999999999997</v>
      </c>
      <c r="BU46" s="138">
        <v>29.86</v>
      </c>
      <c r="BV46" s="138">
        <v>26.914999999999999</v>
      </c>
      <c r="BW46" s="138">
        <v>24.035</v>
      </c>
      <c r="BX46" s="138">
        <v>21.259</v>
      </c>
      <c r="BY46" s="138">
        <v>18.587</v>
      </c>
      <c r="BZ46" s="138">
        <v>15.99</v>
      </c>
      <c r="CA46" s="138">
        <v>13.766</v>
      </c>
      <c r="CB46" s="138">
        <v>12.058</v>
      </c>
      <c r="CC46" s="138">
        <v>10.726000000000001</v>
      </c>
      <c r="CD46" s="138">
        <v>9.4879999999999995</v>
      </c>
      <c r="CE46" s="138">
        <v>8.3970000000000002</v>
      </c>
      <c r="CF46" s="138">
        <v>7.359</v>
      </c>
      <c r="CG46" s="138">
        <v>6.2919999999999998</v>
      </c>
      <c r="CH46" s="138">
        <v>5.2489999999999997</v>
      </c>
      <c r="CI46" s="138">
        <v>4.3460000000000001</v>
      </c>
      <c r="CJ46" s="138">
        <v>3.556</v>
      </c>
      <c r="CK46" s="138">
        <v>2.8620000000000001</v>
      </c>
      <c r="CL46" s="138">
        <v>2.266</v>
      </c>
      <c r="CM46" s="138">
        <v>1.76</v>
      </c>
      <c r="CN46" s="138">
        <v>1.323</v>
      </c>
      <c r="CO46" s="138">
        <v>0.94899999999999995</v>
      </c>
      <c r="CP46" s="138">
        <v>0.65500000000000003</v>
      </c>
      <c r="CQ46" s="138">
        <v>0.442</v>
      </c>
      <c r="CR46" s="138">
        <v>0.29499999999999998</v>
      </c>
      <c r="CS46" s="138">
        <v>0.192</v>
      </c>
      <c r="CT46" s="138">
        <v>0.13400000000000001</v>
      </c>
      <c r="CU46" s="138">
        <v>9.1999999999999998E-2</v>
      </c>
      <c r="CV46" s="138">
        <v>4.9000000000000002E-2</v>
      </c>
      <c r="CW46" s="138">
        <v>0.01</v>
      </c>
      <c r="CX46" s="138">
        <v>2.8000000000000001E-2</v>
      </c>
    </row>
    <row r="47" spans="1:102" ht="12">
      <c r="A47" s="96">
        <v>2024</v>
      </c>
      <c r="B47" s="138">
        <v>374.78199999999998</v>
      </c>
      <c r="C47" s="138">
        <v>370.22699999999998</v>
      </c>
      <c r="D47" s="138">
        <v>365.80200000000002</v>
      </c>
      <c r="E47" s="138">
        <v>361.47699999999998</v>
      </c>
      <c r="F47" s="138">
        <v>357.23</v>
      </c>
      <c r="G47" s="138">
        <v>353.03399999999999</v>
      </c>
      <c r="H47" s="138">
        <v>348.863</v>
      </c>
      <c r="I47" s="138">
        <v>344.69400000000002</v>
      </c>
      <c r="J47" s="138">
        <v>340.49799999999999</v>
      </c>
      <c r="K47" s="138">
        <v>336.25200000000001</v>
      </c>
      <c r="L47" s="138">
        <v>331.97300000000001</v>
      </c>
      <c r="M47" s="138">
        <v>327.67899999999997</v>
      </c>
      <c r="N47" s="138">
        <v>323.12700000000001</v>
      </c>
      <c r="O47" s="138">
        <v>318.20600000000002</v>
      </c>
      <c r="P47" s="138">
        <v>313.01799999999997</v>
      </c>
      <c r="Q47" s="138">
        <v>307.78300000000002</v>
      </c>
      <c r="R47" s="138">
        <v>302.45600000000002</v>
      </c>
      <c r="S47" s="138">
        <v>297.10199999999998</v>
      </c>
      <c r="T47" s="138">
        <v>291.77600000000001</v>
      </c>
      <c r="U47" s="138">
        <v>286.44200000000001</v>
      </c>
      <c r="V47" s="138">
        <v>280.95</v>
      </c>
      <c r="W47" s="138">
        <v>275.26499999999999</v>
      </c>
      <c r="X47" s="138">
        <v>269.68599999999998</v>
      </c>
      <c r="Y47" s="138">
        <v>264.327</v>
      </c>
      <c r="Z47" s="138">
        <v>259.01900000000001</v>
      </c>
      <c r="AA47" s="138">
        <v>253.53299999999999</v>
      </c>
      <c r="AB47" s="138">
        <v>247.98099999999999</v>
      </c>
      <c r="AC47" s="138">
        <v>241.79900000000001</v>
      </c>
      <c r="AD47" s="138">
        <v>234.702</v>
      </c>
      <c r="AE47" s="138">
        <v>226.97399999999999</v>
      </c>
      <c r="AF47" s="138">
        <v>219.24</v>
      </c>
      <c r="AG47" s="138">
        <v>211.446</v>
      </c>
      <c r="AH47" s="138">
        <v>203.518</v>
      </c>
      <c r="AI47" s="138">
        <v>195.505</v>
      </c>
      <c r="AJ47" s="138">
        <v>187.47499999999999</v>
      </c>
      <c r="AK47" s="138">
        <v>179.57599999999999</v>
      </c>
      <c r="AL47" s="138">
        <v>171.941</v>
      </c>
      <c r="AM47" s="138">
        <v>164.256</v>
      </c>
      <c r="AN47" s="138">
        <v>156.435</v>
      </c>
      <c r="AO47" s="138">
        <v>148.75800000000001</v>
      </c>
      <c r="AP47" s="138">
        <v>141.315</v>
      </c>
      <c r="AQ47" s="138">
        <v>133.75800000000001</v>
      </c>
      <c r="AR47" s="138">
        <v>128.19399999999999</v>
      </c>
      <c r="AS47" s="138">
        <v>125.575</v>
      </c>
      <c r="AT47" s="138">
        <v>124.807</v>
      </c>
      <c r="AU47" s="138">
        <v>123.95399999999999</v>
      </c>
      <c r="AV47" s="138">
        <v>123.542</v>
      </c>
      <c r="AW47" s="138">
        <v>121.748</v>
      </c>
      <c r="AX47" s="138">
        <v>117.517</v>
      </c>
      <c r="AY47" s="138">
        <v>111.742</v>
      </c>
      <c r="AZ47" s="138">
        <v>106.39400000000001</v>
      </c>
      <c r="BA47" s="138">
        <v>101.096</v>
      </c>
      <c r="BB47" s="138">
        <v>96.069000000000003</v>
      </c>
      <c r="BC47" s="138">
        <v>91.628</v>
      </c>
      <c r="BD47" s="138">
        <v>87.584999999999994</v>
      </c>
      <c r="BE47" s="138">
        <v>83.427999999999997</v>
      </c>
      <c r="BF47" s="138">
        <v>79.238</v>
      </c>
      <c r="BG47" s="138">
        <v>75.293000000000006</v>
      </c>
      <c r="BH47" s="138">
        <v>71.677000000000007</v>
      </c>
      <c r="BI47" s="138">
        <v>68.305999999999997</v>
      </c>
      <c r="BJ47" s="138">
        <v>65</v>
      </c>
      <c r="BK47" s="138">
        <v>61.786999999999999</v>
      </c>
      <c r="BL47" s="138">
        <v>58.634</v>
      </c>
      <c r="BM47" s="138">
        <v>55.506</v>
      </c>
      <c r="BN47" s="138">
        <v>52.41</v>
      </c>
      <c r="BO47" s="138">
        <v>49.393999999999998</v>
      </c>
      <c r="BP47" s="138">
        <v>46.448999999999998</v>
      </c>
      <c r="BQ47" s="138">
        <v>43.506</v>
      </c>
      <c r="BR47" s="138">
        <v>40.537999999999997</v>
      </c>
      <c r="BS47" s="138">
        <v>37.564999999999998</v>
      </c>
      <c r="BT47" s="138">
        <v>34.680999999999997</v>
      </c>
      <c r="BU47" s="138">
        <v>31.927</v>
      </c>
      <c r="BV47" s="138">
        <v>29.056000000000001</v>
      </c>
      <c r="BW47" s="138">
        <v>25.98</v>
      </c>
      <c r="BX47" s="138">
        <v>22.835000000000001</v>
      </c>
      <c r="BY47" s="138">
        <v>19.827999999999999</v>
      </c>
      <c r="BZ47" s="138">
        <v>16.882000000000001</v>
      </c>
      <c r="CA47" s="138">
        <v>14.379</v>
      </c>
      <c r="CB47" s="138">
        <v>12.519</v>
      </c>
      <c r="CC47" s="138">
        <v>11.12</v>
      </c>
      <c r="CD47" s="138">
        <v>9.7940000000000005</v>
      </c>
      <c r="CE47" s="138">
        <v>8.6159999999999997</v>
      </c>
      <c r="CF47" s="138">
        <v>7.5110000000000001</v>
      </c>
      <c r="CG47" s="138">
        <v>6.4029999999999996</v>
      </c>
      <c r="CH47" s="138">
        <v>5.3360000000000003</v>
      </c>
      <c r="CI47" s="138">
        <v>4.4210000000000003</v>
      </c>
      <c r="CJ47" s="138">
        <v>3.6320000000000001</v>
      </c>
      <c r="CK47" s="138">
        <v>2.9369999999999998</v>
      </c>
      <c r="CL47" s="138">
        <v>2.33</v>
      </c>
      <c r="CM47" s="138">
        <v>1.8069999999999999</v>
      </c>
      <c r="CN47" s="138">
        <v>1.361</v>
      </c>
      <c r="CO47" s="138">
        <v>0.98299999999999998</v>
      </c>
      <c r="CP47" s="138">
        <v>0.68500000000000005</v>
      </c>
      <c r="CQ47" s="138">
        <v>0.46500000000000002</v>
      </c>
      <c r="CR47" s="138">
        <v>0.311</v>
      </c>
      <c r="CS47" s="138">
        <v>0.20399999999999999</v>
      </c>
      <c r="CT47" s="138">
        <v>0.14000000000000001</v>
      </c>
      <c r="CU47" s="138">
        <v>9.5000000000000001E-2</v>
      </c>
      <c r="CV47" s="138">
        <v>4.9000000000000002E-2</v>
      </c>
      <c r="CW47" s="138">
        <v>0.01</v>
      </c>
      <c r="CX47" s="138">
        <v>0.03</v>
      </c>
    </row>
    <row r="48" spans="1:102" ht="12">
      <c r="A48" s="96">
        <v>2025</v>
      </c>
      <c r="B48" s="138">
        <v>376.66300000000001</v>
      </c>
      <c r="C48" s="138">
        <v>372.27199999999999</v>
      </c>
      <c r="D48" s="138">
        <v>368.02600000000001</v>
      </c>
      <c r="E48" s="138">
        <v>363.89499999999998</v>
      </c>
      <c r="F48" s="138">
        <v>359.85199999999998</v>
      </c>
      <c r="G48" s="138">
        <v>355.86799999999999</v>
      </c>
      <c r="H48" s="138">
        <v>351.91199999999998</v>
      </c>
      <c r="I48" s="138">
        <v>347.959</v>
      </c>
      <c r="J48" s="138">
        <v>343.97699999999998</v>
      </c>
      <c r="K48" s="138">
        <v>339.93900000000002</v>
      </c>
      <c r="L48" s="138">
        <v>335.86</v>
      </c>
      <c r="M48" s="138">
        <v>331.755</v>
      </c>
      <c r="N48" s="138">
        <v>327.37599999999998</v>
      </c>
      <c r="O48" s="138">
        <v>322.60399999999998</v>
      </c>
      <c r="P48" s="138">
        <v>317.54599999999999</v>
      </c>
      <c r="Q48" s="138">
        <v>312.43900000000002</v>
      </c>
      <c r="R48" s="138">
        <v>307.25799999999998</v>
      </c>
      <c r="S48" s="138">
        <v>301.95499999999998</v>
      </c>
      <c r="T48" s="138">
        <v>296.53199999999998</v>
      </c>
      <c r="U48" s="138">
        <v>291.02100000000002</v>
      </c>
      <c r="V48" s="138">
        <v>285.37099999999998</v>
      </c>
      <c r="W48" s="138">
        <v>279.50200000000001</v>
      </c>
      <c r="X48" s="138">
        <v>273.89800000000002</v>
      </c>
      <c r="Y48" s="138">
        <v>268.76100000000002</v>
      </c>
      <c r="Z48" s="138">
        <v>263.834</v>
      </c>
      <c r="AA48" s="138">
        <v>258.70999999999998</v>
      </c>
      <c r="AB48" s="138">
        <v>253.53800000000001</v>
      </c>
      <c r="AC48" s="138">
        <v>247.685</v>
      </c>
      <c r="AD48" s="138">
        <v>240.81700000000001</v>
      </c>
      <c r="AE48" s="138">
        <v>233.25200000000001</v>
      </c>
      <c r="AF48" s="138">
        <v>225.661</v>
      </c>
      <c r="AG48" s="138">
        <v>217.93299999999999</v>
      </c>
      <c r="AH48" s="138">
        <v>210.191</v>
      </c>
      <c r="AI48" s="138">
        <v>202.57499999999999</v>
      </c>
      <c r="AJ48" s="138">
        <v>195.02199999999999</v>
      </c>
      <c r="AK48" s="138">
        <v>187.542</v>
      </c>
      <c r="AL48" s="138">
        <v>180.381</v>
      </c>
      <c r="AM48" s="138">
        <v>172.64599999999999</v>
      </c>
      <c r="AN48" s="138">
        <v>163.971</v>
      </c>
      <c r="AO48" s="138">
        <v>154.94499999999999</v>
      </c>
      <c r="AP48" s="138">
        <v>146.22999999999999</v>
      </c>
      <c r="AQ48" s="138">
        <v>137.33799999999999</v>
      </c>
      <c r="AR48" s="138">
        <v>130.80699999999999</v>
      </c>
      <c r="AS48" s="138">
        <v>127.854</v>
      </c>
      <c r="AT48" s="138">
        <v>127.175</v>
      </c>
      <c r="AU48" s="138">
        <v>126.336</v>
      </c>
      <c r="AV48" s="138">
        <v>125.928</v>
      </c>
      <c r="AW48" s="138">
        <v>124.252</v>
      </c>
      <c r="AX48" s="138">
        <v>120.25</v>
      </c>
      <c r="AY48" s="138">
        <v>114.77200000000001</v>
      </c>
      <c r="AZ48" s="138">
        <v>109.753</v>
      </c>
      <c r="BA48" s="138">
        <v>104.84399999999999</v>
      </c>
      <c r="BB48" s="138">
        <v>100.024</v>
      </c>
      <c r="BC48" s="138">
        <v>95.486000000000004</v>
      </c>
      <c r="BD48" s="138">
        <v>91.153000000000006</v>
      </c>
      <c r="BE48" s="138">
        <v>86.733999999999995</v>
      </c>
      <c r="BF48" s="138">
        <v>82.265000000000001</v>
      </c>
      <c r="BG48" s="138">
        <v>78.078000000000003</v>
      </c>
      <c r="BH48" s="138">
        <v>74.301000000000002</v>
      </c>
      <c r="BI48" s="138">
        <v>70.819999999999993</v>
      </c>
      <c r="BJ48" s="138">
        <v>67.382999999999996</v>
      </c>
      <c r="BK48" s="138">
        <v>64.037000000000006</v>
      </c>
      <c r="BL48" s="138">
        <v>60.744999999999997</v>
      </c>
      <c r="BM48" s="138">
        <v>57.459000000000003</v>
      </c>
      <c r="BN48" s="138">
        <v>54.204999999999998</v>
      </c>
      <c r="BO48" s="138">
        <v>51.036000000000001</v>
      </c>
      <c r="BP48" s="138">
        <v>47.926000000000002</v>
      </c>
      <c r="BQ48" s="138">
        <v>44.904000000000003</v>
      </c>
      <c r="BR48" s="138">
        <v>41.991999999999997</v>
      </c>
      <c r="BS48" s="138">
        <v>39.151000000000003</v>
      </c>
      <c r="BT48" s="138">
        <v>36.387</v>
      </c>
      <c r="BU48" s="138">
        <v>33.767000000000003</v>
      </c>
      <c r="BV48" s="138">
        <v>30.934999999999999</v>
      </c>
      <c r="BW48" s="138">
        <v>27.731999999999999</v>
      </c>
      <c r="BX48" s="138">
        <v>24.358000000000001</v>
      </c>
      <c r="BY48" s="138">
        <v>21.140999999999998</v>
      </c>
      <c r="BZ48" s="138">
        <v>17.984999999999999</v>
      </c>
      <c r="CA48" s="138">
        <v>15.281000000000001</v>
      </c>
      <c r="CB48" s="138">
        <v>13.252000000000001</v>
      </c>
      <c r="CC48" s="138">
        <v>11.706</v>
      </c>
      <c r="CD48" s="138">
        <v>10.228999999999999</v>
      </c>
      <c r="CE48" s="138">
        <v>8.8930000000000007</v>
      </c>
      <c r="CF48" s="138">
        <v>7.6719999999999997</v>
      </c>
      <c r="CG48" s="138">
        <v>6.5090000000000003</v>
      </c>
      <c r="CH48" s="138">
        <v>5.4260000000000002</v>
      </c>
      <c r="CI48" s="138">
        <v>4.5</v>
      </c>
      <c r="CJ48" s="138">
        <v>3.7080000000000002</v>
      </c>
      <c r="CK48" s="138">
        <v>3.0110000000000001</v>
      </c>
      <c r="CL48" s="138">
        <v>2.391</v>
      </c>
      <c r="CM48" s="138">
        <v>1.85</v>
      </c>
      <c r="CN48" s="138">
        <v>1.395</v>
      </c>
      <c r="CO48" s="138">
        <v>1.016</v>
      </c>
      <c r="CP48" s="138">
        <v>0.71299999999999997</v>
      </c>
      <c r="CQ48" s="138">
        <v>0.48799999999999999</v>
      </c>
      <c r="CR48" s="138">
        <v>0.32700000000000001</v>
      </c>
      <c r="CS48" s="138">
        <v>0.214</v>
      </c>
      <c r="CT48" s="138">
        <v>0.14599999999999999</v>
      </c>
      <c r="CU48" s="138">
        <v>9.9000000000000005E-2</v>
      </c>
      <c r="CV48" s="138">
        <v>5.0999999999999997E-2</v>
      </c>
      <c r="CW48" s="138">
        <v>1.0999999999999999E-2</v>
      </c>
      <c r="CX48" s="138">
        <v>3.2000000000000001E-2</v>
      </c>
    </row>
    <row r="49" spans="1:102" ht="12">
      <c r="A49" s="96">
        <v>2026</v>
      </c>
      <c r="B49" s="138">
        <v>378.37400000000002</v>
      </c>
      <c r="C49" s="138">
        <v>374.16300000000001</v>
      </c>
      <c r="D49" s="138">
        <v>370.10599999999999</v>
      </c>
      <c r="E49" s="138">
        <v>366.17200000000003</v>
      </c>
      <c r="F49" s="138">
        <v>362.33</v>
      </c>
      <c r="G49" s="138">
        <v>358.55099999999999</v>
      </c>
      <c r="H49" s="138">
        <v>354.80200000000002</v>
      </c>
      <c r="I49" s="138">
        <v>351.05500000000001</v>
      </c>
      <c r="J49" s="138">
        <v>347.27600000000001</v>
      </c>
      <c r="K49" s="138">
        <v>343.43799999999999</v>
      </c>
      <c r="L49" s="138">
        <v>339.55</v>
      </c>
      <c r="M49" s="138">
        <v>335.62400000000002</v>
      </c>
      <c r="N49" s="138">
        <v>331.42</v>
      </c>
      <c r="O49" s="138">
        <v>326.81700000000001</v>
      </c>
      <c r="P49" s="138">
        <v>321.91699999999997</v>
      </c>
      <c r="Q49" s="138">
        <v>316.96100000000001</v>
      </c>
      <c r="R49" s="138">
        <v>311.93799999999999</v>
      </c>
      <c r="S49" s="138">
        <v>306.721</v>
      </c>
      <c r="T49" s="138">
        <v>301.279</v>
      </c>
      <c r="U49" s="138">
        <v>295.68700000000001</v>
      </c>
      <c r="V49" s="138">
        <v>289.97000000000003</v>
      </c>
      <c r="W49" s="138">
        <v>284.03800000000001</v>
      </c>
      <c r="X49" s="138">
        <v>278.41500000000002</v>
      </c>
      <c r="Y49" s="138">
        <v>273.33800000000002</v>
      </c>
      <c r="Z49" s="138">
        <v>268.52999999999997</v>
      </c>
      <c r="AA49" s="138">
        <v>263.51900000000001</v>
      </c>
      <c r="AB49" s="138">
        <v>258.447</v>
      </c>
      <c r="AC49" s="138">
        <v>252.79300000000001</v>
      </c>
      <c r="AD49" s="138">
        <v>246.268</v>
      </c>
      <c r="AE49" s="138">
        <v>239.12899999999999</v>
      </c>
      <c r="AF49" s="138">
        <v>231.935</v>
      </c>
      <c r="AG49" s="138">
        <v>224.58199999999999</v>
      </c>
      <c r="AH49" s="138">
        <v>217.16200000000001</v>
      </c>
      <c r="AI49" s="138">
        <v>209.786</v>
      </c>
      <c r="AJ49" s="138">
        <v>202.39</v>
      </c>
      <c r="AK49" s="138">
        <v>195.03100000000001</v>
      </c>
      <c r="AL49" s="138">
        <v>187.965</v>
      </c>
      <c r="AM49" s="138">
        <v>180.149</v>
      </c>
      <c r="AN49" s="138">
        <v>171.15199999999999</v>
      </c>
      <c r="AO49" s="138">
        <v>161.63300000000001</v>
      </c>
      <c r="AP49" s="138">
        <v>152.43199999999999</v>
      </c>
      <c r="AQ49" s="138">
        <v>143.089</v>
      </c>
      <c r="AR49" s="138">
        <v>135.941</v>
      </c>
      <c r="AS49" s="138">
        <v>132.143</v>
      </c>
      <c r="AT49" s="138">
        <v>130.51900000000001</v>
      </c>
      <c r="AU49" s="138">
        <v>128.756</v>
      </c>
      <c r="AV49" s="138">
        <v>127.336</v>
      </c>
      <c r="AW49" s="138">
        <v>125.181</v>
      </c>
      <c r="AX49" s="138">
        <v>121.526</v>
      </c>
      <c r="AY49" s="138">
        <v>116.907</v>
      </c>
      <c r="AZ49" s="138">
        <v>112.684</v>
      </c>
      <c r="BA49" s="138">
        <v>108.652</v>
      </c>
      <c r="BB49" s="138">
        <v>104.376</v>
      </c>
      <c r="BC49" s="138">
        <v>99.801000000000002</v>
      </c>
      <c r="BD49" s="138">
        <v>95.057000000000002</v>
      </c>
      <c r="BE49" s="138">
        <v>90.316000000000003</v>
      </c>
      <c r="BF49" s="138">
        <v>85.525999999999996</v>
      </c>
      <c r="BG49" s="138">
        <v>81.052000000000007</v>
      </c>
      <c r="BH49" s="138">
        <v>77.084999999999994</v>
      </c>
      <c r="BI49" s="138">
        <v>73.471000000000004</v>
      </c>
      <c r="BJ49" s="138">
        <v>69.866</v>
      </c>
      <c r="BK49" s="138">
        <v>66.331000000000003</v>
      </c>
      <c r="BL49" s="138">
        <v>62.87</v>
      </c>
      <c r="BM49" s="138">
        <v>59.447000000000003</v>
      </c>
      <c r="BN49" s="138">
        <v>56.08</v>
      </c>
      <c r="BO49" s="138">
        <v>52.802999999999997</v>
      </c>
      <c r="BP49" s="138">
        <v>49.582999999999998</v>
      </c>
      <c r="BQ49" s="138">
        <v>46.488999999999997</v>
      </c>
      <c r="BR49" s="138">
        <v>43.548999999999999</v>
      </c>
      <c r="BS49" s="138">
        <v>40.709000000000003</v>
      </c>
      <c r="BT49" s="138">
        <v>37.944000000000003</v>
      </c>
      <c r="BU49" s="138">
        <v>35.325000000000003</v>
      </c>
      <c r="BV49" s="138">
        <v>32.478000000000002</v>
      </c>
      <c r="BW49" s="138">
        <v>29.236999999999998</v>
      </c>
      <c r="BX49" s="138">
        <v>25.802</v>
      </c>
      <c r="BY49" s="138">
        <v>22.527999999999999</v>
      </c>
      <c r="BZ49" s="138">
        <v>19.324000000000002</v>
      </c>
      <c r="CA49" s="138">
        <v>16.518000000000001</v>
      </c>
      <c r="CB49" s="138">
        <v>14.298</v>
      </c>
      <c r="CC49" s="138">
        <v>12.513</v>
      </c>
      <c r="CD49" s="138">
        <v>10.804</v>
      </c>
      <c r="CE49" s="138">
        <v>9.2279999999999998</v>
      </c>
      <c r="CF49" s="138">
        <v>7.8310000000000004</v>
      </c>
      <c r="CG49" s="138">
        <v>6.5949999999999998</v>
      </c>
      <c r="CH49" s="138">
        <v>5.5119999999999996</v>
      </c>
      <c r="CI49" s="138">
        <v>4.5780000000000003</v>
      </c>
      <c r="CJ49" s="138">
        <v>3.7869999999999999</v>
      </c>
      <c r="CK49" s="138">
        <v>3.0870000000000002</v>
      </c>
      <c r="CL49" s="138">
        <v>2.4540000000000002</v>
      </c>
      <c r="CM49" s="138">
        <v>1.89</v>
      </c>
      <c r="CN49" s="138">
        <v>1.4259999999999999</v>
      </c>
      <c r="CO49" s="138">
        <v>1.046</v>
      </c>
      <c r="CP49" s="138">
        <v>0.74099999999999999</v>
      </c>
      <c r="CQ49" s="138">
        <v>0.51100000000000001</v>
      </c>
      <c r="CR49" s="138">
        <v>0.34300000000000003</v>
      </c>
      <c r="CS49" s="138">
        <v>0.224</v>
      </c>
      <c r="CT49" s="138">
        <v>0.154</v>
      </c>
      <c r="CU49" s="138">
        <v>0.10199999999999999</v>
      </c>
      <c r="CV49" s="138">
        <v>5.3999999999999999E-2</v>
      </c>
      <c r="CW49" s="138">
        <v>1.2E-2</v>
      </c>
      <c r="CX49" s="138">
        <v>3.4000000000000002E-2</v>
      </c>
    </row>
    <row r="50" spans="1:102" ht="12">
      <c r="A50" s="96">
        <v>2027</v>
      </c>
      <c r="B50" s="138">
        <v>379.92599999999999</v>
      </c>
      <c r="C50" s="138">
        <v>375.90800000000002</v>
      </c>
      <c r="D50" s="138">
        <v>372.04599999999999</v>
      </c>
      <c r="E50" s="138">
        <v>368.30700000000002</v>
      </c>
      <c r="F50" s="138">
        <v>364.66399999999999</v>
      </c>
      <c r="G50" s="138">
        <v>361.08100000000002</v>
      </c>
      <c r="H50" s="138">
        <v>357.529</v>
      </c>
      <c r="I50" s="138">
        <v>353.976</v>
      </c>
      <c r="J50" s="138">
        <v>350.392</v>
      </c>
      <c r="K50" s="138">
        <v>346.74299999999999</v>
      </c>
      <c r="L50" s="138">
        <v>343.03800000000001</v>
      </c>
      <c r="M50" s="138">
        <v>339.28399999999999</v>
      </c>
      <c r="N50" s="138">
        <v>335.25599999999997</v>
      </c>
      <c r="O50" s="138">
        <v>330.84699999999998</v>
      </c>
      <c r="P50" s="138">
        <v>326.13900000000001</v>
      </c>
      <c r="Q50" s="138">
        <v>321.36399999999998</v>
      </c>
      <c r="R50" s="138">
        <v>316.51900000000001</v>
      </c>
      <c r="S50" s="138">
        <v>311.42399999999998</v>
      </c>
      <c r="T50" s="138">
        <v>306.02699999999999</v>
      </c>
      <c r="U50" s="138">
        <v>300.42500000000001</v>
      </c>
      <c r="V50" s="138">
        <v>294.71100000000001</v>
      </c>
      <c r="W50" s="138">
        <v>288.803</v>
      </c>
      <c r="X50" s="138">
        <v>283.16300000000001</v>
      </c>
      <c r="Y50" s="138">
        <v>278.00900000000001</v>
      </c>
      <c r="Z50" s="138">
        <v>273.10599999999999</v>
      </c>
      <c r="AA50" s="138">
        <v>268.005</v>
      </c>
      <c r="AB50" s="138">
        <v>262.80500000000001</v>
      </c>
      <c r="AC50" s="138">
        <v>257.23899999999998</v>
      </c>
      <c r="AD50" s="138">
        <v>251.131</v>
      </c>
      <c r="AE50" s="138">
        <v>244.60900000000001</v>
      </c>
      <c r="AF50" s="138">
        <v>237.994</v>
      </c>
      <c r="AG50" s="138">
        <v>231.24199999999999</v>
      </c>
      <c r="AH50" s="138">
        <v>224.25200000000001</v>
      </c>
      <c r="AI50" s="138">
        <v>217.012</v>
      </c>
      <c r="AJ50" s="138">
        <v>209.55799999999999</v>
      </c>
      <c r="AK50" s="138">
        <v>202.12299999999999</v>
      </c>
      <c r="AL50" s="138">
        <v>194.886</v>
      </c>
      <c r="AM50" s="138">
        <v>186.99600000000001</v>
      </c>
      <c r="AN50" s="138">
        <v>178.126</v>
      </c>
      <c r="AO50" s="138">
        <v>168.80699999999999</v>
      </c>
      <c r="AP50" s="138">
        <v>159.76499999999999</v>
      </c>
      <c r="AQ50" s="138">
        <v>150.69200000000001</v>
      </c>
      <c r="AR50" s="138">
        <v>143.209</v>
      </c>
      <c r="AS50" s="138">
        <v>138.14400000000001</v>
      </c>
      <c r="AT50" s="138">
        <v>134.72300000000001</v>
      </c>
      <c r="AU50" s="138">
        <v>131.26</v>
      </c>
      <c r="AV50" s="138">
        <v>127.991</v>
      </c>
      <c r="AW50" s="138">
        <v>124.861</v>
      </c>
      <c r="AX50" s="138">
        <v>121.63500000000001</v>
      </c>
      <c r="AY50" s="138">
        <v>118.33199999999999</v>
      </c>
      <c r="AZ50" s="138">
        <v>115.27800000000001</v>
      </c>
      <c r="BA50" s="138">
        <v>112.508</v>
      </c>
      <c r="BB50" s="138">
        <v>109.051</v>
      </c>
      <c r="BC50" s="138">
        <v>104.485</v>
      </c>
      <c r="BD50" s="138">
        <v>99.230999999999995</v>
      </c>
      <c r="BE50" s="138">
        <v>94.122</v>
      </c>
      <c r="BF50" s="138">
        <v>88.978999999999999</v>
      </c>
      <c r="BG50" s="138">
        <v>84.183999999999997</v>
      </c>
      <c r="BH50" s="138">
        <v>80.007999999999996</v>
      </c>
      <c r="BI50" s="138">
        <v>76.254999999999995</v>
      </c>
      <c r="BJ50" s="138">
        <v>72.454999999999998</v>
      </c>
      <c r="BK50" s="138">
        <v>68.694000000000003</v>
      </c>
      <c r="BL50" s="138">
        <v>65.046000000000006</v>
      </c>
      <c r="BM50" s="138">
        <v>61.494999999999997</v>
      </c>
      <c r="BN50" s="138">
        <v>58.042000000000002</v>
      </c>
      <c r="BO50" s="138">
        <v>54.679000000000002</v>
      </c>
      <c r="BP50" s="138">
        <v>51.387999999999998</v>
      </c>
      <c r="BQ50" s="138">
        <v>48.216000000000001</v>
      </c>
      <c r="BR50" s="138">
        <v>45.179000000000002</v>
      </c>
      <c r="BS50" s="138">
        <v>42.238</v>
      </c>
      <c r="BT50" s="138">
        <v>39.375999999999998</v>
      </c>
      <c r="BU50" s="138">
        <v>36.649000000000001</v>
      </c>
      <c r="BV50" s="138">
        <v>33.747999999999998</v>
      </c>
      <c r="BW50" s="138">
        <v>30.541</v>
      </c>
      <c r="BX50" s="138">
        <v>27.186</v>
      </c>
      <c r="BY50" s="138">
        <v>23.981999999999999</v>
      </c>
      <c r="BZ50" s="138">
        <v>20.870999999999999</v>
      </c>
      <c r="CA50" s="138">
        <v>18.041</v>
      </c>
      <c r="CB50" s="138">
        <v>15.614000000000001</v>
      </c>
      <c r="CC50" s="138">
        <v>13.510999999999999</v>
      </c>
      <c r="CD50" s="138">
        <v>11.506</v>
      </c>
      <c r="CE50" s="138">
        <v>9.6210000000000004</v>
      </c>
      <c r="CF50" s="138">
        <v>7.9989999999999997</v>
      </c>
      <c r="CG50" s="138">
        <v>6.6790000000000003</v>
      </c>
      <c r="CH50" s="138">
        <v>5.6029999999999998</v>
      </c>
      <c r="CI50" s="138">
        <v>4.6630000000000003</v>
      </c>
      <c r="CJ50" s="138">
        <v>3.87</v>
      </c>
      <c r="CK50" s="138">
        <v>3.169</v>
      </c>
      <c r="CL50" s="138">
        <v>2.5169999999999999</v>
      </c>
      <c r="CM50" s="138">
        <v>1.931</v>
      </c>
      <c r="CN50" s="138">
        <v>1.4570000000000001</v>
      </c>
      <c r="CO50" s="138">
        <v>1.075</v>
      </c>
      <c r="CP50" s="138">
        <v>0.77</v>
      </c>
      <c r="CQ50" s="138">
        <v>0.53300000000000003</v>
      </c>
      <c r="CR50" s="138">
        <v>0.35699999999999998</v>
      </c>
      <c r="CS50" s="138">
        <v>0.23400000000000001</v>
      </c>
      <c r="CT50" s="138">
        <v>0.16</v>
      </c>
      <c r="CU50" s="138">
        <v>0.107</v>
      </c>
      <c r="CV50" s="138">
        <v>5.6000000000000001E-2</v>
      </c>
      <c r="CW50" s="138">
        <v>1.4E-2</v>
      </c>
      <c r="CX50" s="138">
        <v>3.5999999999999997E-2</v>
      </c>
    </row>
    <row r="51" spans="1:102" ht="12">
      <c r="A51" s="96">
        <v>2028</v>
      </c>
      <c r="B51" s="138">
        <v>381.33699999999999</v>
      </c>
      <c r="C51" s="138">
        <v>377.51799999999997</v>
      </c>
      <c r="D51" s="138">
        <v>373.851</v>
      </c>
      <c r="E51" s="138">
        <v>370.30700000000002</v>
      </c>
      <c r="F51" s="138">
        <v>366.85399999999998</v>
      </c>
      <c r="G51" s="138">
        <v>363.46</v>
      </c>
      <c r="H51" s="138">
        <v>360.096</v>
      </c>
      <c r="I51" s="138">
        <v>356.72899999999998</v>
      </c>
      <c r="J51" s="138">
        <v>353.32799999999997</v>
      </c>
      <c r="K51" s="138">
        <v>349.863</v>
      </c>
      <c r="L51" s="138">
        <v>346.334</v>
      </c>
      <c r="M51" s="138">
        <v>342.74299999999999</v>
      </c>
      <c r="N51" s="138">
        <v>338.89600000000002</v>
      </c>
      <c r="O51" s="138">
        <v>334.69099999999997</v>
      </c>
      <c r="P51" s="138">
        <v>330.2</v>
      </c>
      <c r="Q51" s="138">
        <v>325.625</v>
      </c>
      <c r="R51" s="138">
        <v>320.97000000000003</v>
      </c>
      <c r="S51" s="138">
        <v>316.02600000000001</v>
      </c>
      <c r="T51" s="138">
        <v>310.726</v>
      </c>
      <c r="U51" s="138">
        <v>305.17500000000001</v>
      </c>
      <c r="V51" s="138">
        <v>299.52499999999998</v>
      </c>
      <c r="W51" s="138">
        <v>293.71300000000002</v>
      </c>
      <c r="X51" s="138">
        <v>288.06700000000001</v>
      </c>
      <c r="Y51" s="138">
        <v>282.75599999999997</v>
      </c>
      <c r="Z51" s="138">
        <v>277.62099999999998</v>
      </c>
      <c r="AA51" s="138">
        <v>272.30399999999997</v>
      </c>
      <c r="AB51" s="138">
        <v>266.83699999999999</v>
      </c>
      <c r="AC51" s="138">
        <v>261.27699999999999</v>
      </c>
      <c r="AD51" s="138">
        <v>255.59700000000001</v>
      </c>
      <c r="AE51" s="138">
        <v>249.76300000000001</v>
      </c>
      <c r="AF51" s="138">
        <v>243.797</v>
      </c>
      <c r="AG51" s="138">
        <v>237.74199999999999</v>
      </c>
      <c r="AH51" s="138">
        <v>231.221</v>
      </c>
      <c r="AI51" s="138">
        <v>224.07</v>
      </c>
      <c r="AJ51" s="138">
        <v>216.46299999999999</v>
      </c>
      <c r="AK51" s="138">
        <v>208.86600000000001</v>
      </c>
      <c r="AL51" s="138">
        <v>201.333</v>
      </c>
      <c r="AM51" s="138">
        <v>193.41</v>
      </c>
      <c r="AN51" s="138">
        <v>184.965</v>
      </c>
      <c r="AO51" s="138">
        <v>176.29</v>
      </c>
      <c r="AP51" s="138">
        <v>167.81399999999999</v>
      </c>
      <c r="AQ51" s="138">
        <v>159.46</v>
      </c>
      <c r="AR51" s="138">
        <v>151.851</v>
      </c>
      <c r="AS51" s="138">
        <v>145.346</v>
      </c>
      <c r="AT51" s="138">
        <v>139.71299999999999</v>
      </c>
      <c r="AU51" s="138">
        <v>134.178</v>
      </c>
      <c r="AV51" s="138">
        <v>128.66399999999999</v>
      </c>
      <c r="AW51" s="138">
        <v>124.27800000000001</v>
      </c>
      <c r="AX51" s="138">
        <v>121.41500000000001</v>
      </c>
      <c r="AY51" s="138">
        <v>119.491</v>
      </c>
      <c r="AZ51" s="138">
        <v>117.63800000000001</v>
      </c>
      <c r="BA51" s="138">
        <v>116.157</v>
      </c>
      <c r="BB51" s="138">
        <v>113.562</v>
      </c>
      <c r="BC51" s="138">
        <v>109.06399999999999</v>
      </c>
      <c r="BD51" s="138">
        <v>103.36799999999999</v>
      </c>
      <c r="BE51" s="138">
        <v>97.968999999999994</v>
      </c>
      <c r="BF51" s="138">
        <v>92.564999999999998</v>
      </c>
      <c r="BG51" s="138">
        <v>87.510999999999996</v>
      </c>
      <c r="BH51" s="138">
        <v>83.132999999999996</v>
      </c>
      <c r="BI51" s="138">
        <v>79.209000000000003</v>
      </c>
      <c r="BJ51" s="138">
        <v>75.191000000000003</v>
      </c>
      <c r="BK51" s="138">
        <v>71.174000000000007</v>
      </c>
      <c r="BL51" s="138">
        <v>67.317999999999998</v>
      </c>
      <c r="BM51" s="138">
        <v>63.639000000000003</v>
      </c>
      <c r="BN51" s="138">
        <v>60.110999999999997</v>
      </c>
      <c r="BO51" s="138">
        <v>56.67</v>
      </c>
      <c r="BP51" s="138">
        <v>53.317</v>
      </c>
      <c r="BQ51" s="138">
        <v>50.055</v>
      </c>
      <c r="BR51" s="138">
        <v>46.872999999999998</v>
      </c>
      <c r="BS51" s="138">
        <v>43.762999999999998</v>
      </c>
      <c r="BT51" s="138">
        <v>40.74</v>
      </c>
      <c r="BU51" s="138">
        <v>37.834000000000003</v>
      </c>
      <c r="BV51" s="138">
        <v>34.851999999999997</v>
      </c>
      <c r="BW51" s="138">
        <v>31.715</v>
      </c>
      <c r="BX51" s="138">
        <v>28.518000000000001</v>
      </c>
      <c r="BY51" s="138">
        <v>25.457000000000001</v>
      </c>
      <c r="BZ51" s="138">
        <v>22.515000000000001</v>
      </c>
      <c r="CA51" s="138">
        <v>19.710999999999999</v>
      </c>
      <c r="CB51" s="138">
        <v>17.081</v>
      </c>
      <c r="CC51" s="138">
        <v>14.634</v>
      </c>
      <c r="CD51" s="138">
        <v>12.311999999999999</v>
      </c>
      <c r="CE51" s="138">
        <v>10.098000000000001</v>
      </c>
      <c r="CF51" s="138">
        <v>8.2319999999999993</v>
      </c>
      <c r="CG51" s="138">
        <v>6.8129999999999997</v>
      </c>
      <c r="CH51" s="138">
        <v>5.7359999999999998</v>
      </c>
      <c r="CI51" s="138">
        <v>4.7750000000000004</v>
      </c>
      <c r="CJ51" s="138">
        <v>3.9670000000000001</v>
      </c>
      <c r="CK51" s="138">
        <v>3.2519999999999998</v>
      </c>
      <c r="CL51" s="138">
        <v>2.5790000000000002</v>
      </c>
      <c r="CM51" s="138">
        <v>1.9690000000000001</v>
      </c>
      <c r="CN51" s="138">
        <v>1.4850000000000001</v>
      </c>
      <c r="CO51" s="138">
        <v>1.103</v>
      </c>
      <c r="CP51" s="138">
        <v>0.79800000000000004</v>
      </c>
      <c r="CQ51" s="138">
        <v>0.55600000000000005</v>
      </c>
      <c r="CR51" s="138">
        <v>0.371</v>
      </c>
      <c r="CS51" s="138">
        <v>0.24299999999999999</v>
      </c>
      <c r="CT51" s="138">
        <v>0.16800000000000001</v>
      </c>
      <c r="CU51" s="138">
        <v>0.112</v>
      </c>
      <c r="CV51" s="138">
        <v>0.06</v>
      </c>
      <c r="CW51" s="138">
        <v>1.4999999999999999E-2</v>
      </c>
      <c r="CX51" s="138">
        <v>3.6999999999999998E-2</v>
      </c>
    </row>
    <row r="52" spans="1:102" ht="12">
      <c r="A52" s="96">
        <v>2029</v>
      </c>
      <c r="B52" s="138">
        <v>382.63200000000001</v>
      </c>
      <c r="C52" s="138">
        <v>379.00599999999997</v>
      </c>
      <c r="D52" s="138">
        <v>375.529</v>
      </c>
      <c r="E52" s="138">
        <v>372.17200000000003</v>
      </c>
      <c r="F52" s="138">
        <v>368.90300000000002</v>
      </c>
      <c r="G52" s="138">
        <v>365.69099999999997</v>
      </c>
      <c r="H52" s="138">
        <v>362.50700000000001</v>
      </c>
      <c r="I52" s="138">
        <v>359.31900000000002</v>
      </c>
      <c r="J52" s="138">
        <v>356.09500000000003</v>
      </c>
      <c r="K52" s="138">
        <v>352.80799999999999</v>
      </c>
      <c r="L52" s="138">
        <v>349.45100000000002</v>
      </c>
      <c r="M52" s="138">
        <v>346.02499999999998</v>
      </c>
      <c r="N52" s="138">
        <v>342.35599999999999</v>
      </c>
      <c r="O52" s="138">
        <v>338.36099999999999</v>
      </c>
      <c r="P52" s="138">
        <v>334.09100000000001</v>
      </c>
      <c r="Q52" s="138">
        <v>329.721</v>
      </c>
      <c r="R52" s="138">
        <v>325.25900000000001</v>
      </c>
      <c r="S52" s="138">
        <v>320.48200000000003</v>
      </c>
      <c r="T52" s="138">
        <v>315.30799999999999</v>
      </c>
      <c r="U52" s="138">
        <v>309.85399999999998</v>
      </c>
      <c r="V52" s="138">
        <v>304.30599999999998</v>
      </c>
      <c r="W52" s="138">
        <v>298.62400000000002</v>
      </c>
      <c r="X52" s="138">
        <v>292.995</v>
      </c>
      <c r="Y52" s="138">
        <v>287.52800000000002</v>
      </c>
      <c r="Z52" s="138">
        <v>282.14600000000002</v>
      </c>
      <c r="AA52" s="138">
        <v>276.59800000000001</v>
      </c>
      <c r="AB52" s="138">
        <v>270.86200000000002</v>
      </c>
      <c r="AC52" s="138">
        <v>265.27</v>
      </c>
      <c r="AD52" s="138">
        <v>259.94499999999999</v>
      </c>
      <c r="AE52" s="138">
        <v>254.7</v>
      </c>
      <c r="AF52" s="138">
        <v>249.29300000000001</v>
      </c>
      <c r="AG52" s="138">
        <v>243.83699999999999</v>
      </c>
      <c r="AH52" s="138">
        <v>237.745</v>
      </c>
      <c r="AI52" s="138">
        <v>230.71899999999999</v>
      </c>
      <c r="AJ52" s="138">
        <v>223.04900000000001</v>
      </c>
      <c r="AK52" s="138">
        <v>215.381</v>
      </c>
      <c r="AL52" s="138">
        <v>207.65600000000001</v>
      </c>
      <c r="AM52" s="138">
        <v>199.792</v>
      </c>
      <c r="AN52" s="138">
        <v>191.83500000000001</v>
      </c>
      <c r="AO52" s="138">
        <v>183.85300000000001</v>
      </c>
      <c r="AP52" s="138">
        <v>175.994</v>
      </c>
      <c r="AQ52" s="138">
        <v>168.37799999999999</v>
      </c>
      <c r="AR52" s="138">
        <v>160.726</v>
      </c>
      <c r="AS52" s="138">
        <v>152.95500000000001</v>
      </c>
      <c r="AT52" s="138">
        <v>145.33099999999999</v>
      </c>
      <c r="AU52" s="138">
        <v>137.929</v>
      </c>
      <c r="AV52" s="138">
        <v>130.41399999999999</v>
      </c>
      <c r="AW52" s="138">
        <v>124.809</v>
      </c>
      <c r="AX52" s="138">
        <v>122.027</v>
      </c>
      <c r="AY52" s="138">
        <v>121.017</v>
      </c>
      <c r="AZ52" s="138">
        <v>119.92700000000001</v>
      </c>
      <c r="BA52" s="138">
        <v>119.25700000000001</v>
      </c>
      <c r="BB52" s="138">
        <v>117.255</v>
      </c>
      <c r="BC52" s="138">
        <v>112.895</v>
      </c>
      <c r="BD52" s="138">
        <v>107.048</v>
      </c>
      <c r="BE52" s="138">
        <v>101.607</v>
      </c>
      <c r="BF52" s="138">
        <v>96.206000000000003</v>
      </c>
      <c r="BG52" s="138">
        <v>91.078999999999994</v>
      </c>
      <c r="BH52" s="138">
        <v>86.534999999999997</v>
      </c>
      <c r="BI52" s="138">
        <v>82.388000000000005</v>
      </c>
      <c r="BJ52" s="138">
        <v>78.125</v>
      </c>
      <c r="BK52" s="138">
        <v>73.834999999999994</v>
      </c>
      <c r="BL52" s="138">
        <v>69.748000000000005</v>
      </c>
      <c r="BM52" s="138">
        <v>65.929000000000002</v>
      </c>
      <c r="BN52" s="138">
        <v>62.311999999999998</v>
      </c>
      <c r="BO52" s="138">
        <v>58.771999999999998</v>
      </c>
      <c r="BP52" s="138">
        <v>55.329000000000001</v>
      </c>
      <c r="BQ52" s="138">
        <v>51.951999999999998</v>
      </c>
      <c r="BR52" s="138">
        <v>48.61</v>
      </c>
      <c r="BS52" s="138">
        <v>45.317</v>
      </c>
      <c r="BT52" s="138">
        <v>42.122</v>
      </c>
      <c r="BU52" s="138">
        <v>39.026000000000003</v>
      </c>
      <c r="BV52" s="138">
        <v>35.953000000000003</v>
      </c>
      <c r="BW52" s="138">
        <v>32.875</v>
      </c>
      <c r="BX52" s="138">
        <v>29.823</v>
      </c>
      <c r="BY52" s="138">
        <v>26.893000000000001</v>
      </c>
      <c r="BZ52" s="138">
        <v>24.106999999999999</v>
      </c>
      <c r="CA52" s="138">
        <v>21.332999999999998</v>
      </c>
      <c r="CB52" s="138">
        <v>18.53</v>
      </c>
      <c r="CC52" s="138">
        <v>15.782</v>
      </c>
      <c r="CD52" s="138">
        <v>13.185</v>
      </c>
      <c r="CE52" s="138">
        <v>10.691000000000001</v>
      </c>
      <c r="CF52" s="138">
        <v>8.6020000000000003</v>
      </c>
      <c r="CG52" s="138">
        <v>7.0730000000000004</v>
      </c>
      <c r="CH52" s="138">
        <v>5.9580000000000002</v>
      </c>
      <c r="CI52" s="138">
        <v>4.9459999999999997</v>
      </c>
      <c r="CJ52" s="138">
        <v>4.085</v>
      </c>
      <c r="CK52" s="138">
        <v>3.3330000000000002</v>
      </c>
      <c r="CL52" s="138">
        <v>2.633</v>
      </c>
      <c r="CM52" s="138">
        <v>2.0019999999999998</v>
      </c>
      <c r="CN52" s="138">
        <v>1.51</v>
      </c>
      <c r="CO52" s="138">
        <v>1.1319999999999999</v>
      </c>
      <c r="CP52" s="138">
        <v>0.82599999999999996</v>
      </c>
      <c r="CQ52" s="138">
        <v>0.57899999999999996</v>
      </c>
      <c r="CR52" s="138">
        <v>0.38400000000000001</v>
      </c>
      <c r="CS52" s="138">
        <v>0.251</v>
      </c>
      <c r="CT52" s="138">
        <v>0.17399999999999999</v>
      </c>
      <c r="CU52" s="138">
        <v>0.11799999999999999</v>
      </c>
      <c r="CV52" s="138">
        <v>6.4000000000000001E-2</v>
      </c>
      <c r="CW52" s="138">
        <v>1.7000000000000001E-2</v>
      </c>
      <c r="CX52" s="138">
        <v>3.9E-2</v>
      </c>
    </row>
    <row r="53" spans="1:102" ht="12">
      <c r="A53" s="96">
        <v>2030</v>
      </c>
      <c r="B53" s="138">
        <v>383.83100000000002</v>
      </c>
      <c r="C53" s="138">
        <v>380.38499999999999</v>
      </c>
      <c r="D53" s="138">
        <v>377.08600000000001</v>
      </c>
      <c r="E53" s="138">
        <v>373.90499999999997</v>
      </c>
      <c r="F53" s="138">
        <v>370.81200000000001</v>
      </c>
      <c r="G53" s="138">
        <v>367.77600000000001</v>
      </c>
      <c r="H53" s="138">
        <v>364.76499999999999</v>
      </c>
      <c r="I53" s="138">
        <v>361.75099999999998</v>
      </c>
      <c r="J53" s="138">
        <v>358.70299999999997</v>
      </c>
      <c r="K53" s="138">
        <v>355.59</v>
      </c>
      <c r="L53" s="138">
        <v>352.40499999999997</v>
      </c>
      <c r="M53" s="138">
        <v>349.14299999999997</v>
      </c>
      <c r="N53" s="138">
        <v>345.654</v>
      </c>
      <c r="O53" s="138">
        <v>341.86099999999999</v>
      </c>
      <c r="P53" s="138">
        <v>337.80500000000001</v>
      </c>
      <c r="Q53" s="138">
        <v>333.63499999999999</v>
      </c>
      <c r="R53" s="138">
        <v>329.36200000000002</v>
      </c>
      <c r="S53" s="138">
        <v>324.755</v>
      </c>
      <c r="T53" s="138">
        <v>319.72800000000001</v>
      </c>
      <c r="U53" s="138">
        <v>314.39400000000001</v>
      </c>
      <c r="V53" s="138">
        <v>308.96800000000002</v>
      </c>
      <c r="W53" s="138">
        <v>303.428</v>
      </c>
      <c r="X53" s="138">
        <v>297.846</v>
      </c>
      <c r="Y53" s="138">
        <v>292.28300000000002</v>
      </c>
      <c r="Z53" s="138">
        <v>286.726</v>
      </c>
      <c r="AA53" s="138">
        <v>281.02199999999999</v>
      </c>
      <c r="AB53" s="138">
        <v>275.10500000000002</v>
      </c>
      <c r="AC53" s="138">
        <v>269.488</v>
      </c>
      <c r="AD53" s="138">
        <v>264.37900000000002</v>
      </c>
      <c r="AE53" s="138">
        <v>259.50799999999998</v>
      </c>
      <c r="AF53" s="138">
        <v>254.45500000000001</v>
      </c>
      <c r="AG53" s="138">
        <v>249.37100000000001</v>
      </c>
      <c r="AH53" s="138">
        <v>243.6</v>
      </c>
      <c r="AI53" s="138">
        <v>236.797</v>
      </c>
      <c r="AJ53" s="138">
        <v>229.285</v>
      </c>
      <c r="AK53" s="138">
        <v>221.75700000000001</v>
      </c>
      <c r="AL53" s="138">
        <v>214.095</v>
      </c>
      <c r="AM53" s="138">
        <v>206.411</v>
      </c>
      <c r="AN53" s="138">
        <v>198.83600000000001</v>
      </c>
      <c r="AO53" s="138">
        <v>191.316</v>
      </c>
      <c r="AP53" s="138">
        <v>183.857</v>
      </c>
      <c r="AQ53" s="138">
        <v>176.703</v>
      </c>
      <c r="AR53" s="138">
        <v>168.99299999999999</v>
      </c>
      <c r="AS53" s="138">
        <v>160.38300000000001</v>
      </c>
      <c r="AT53" s="138">
        <v>151.441</v>
      </c>
      <c r="AU53" s="138">
        <v>142.79</v>
      </c>
      <c r="AV53" s="138">
        <v>133.964</v>
      </c>
      <c r="AW53" s="138">
        <v>127.411</v>
      </c>
      <c r="AX53" s="138">
        <v>124.297</v>
      </c>
      <c r="AY53" s="138">
        <v>123.372</v>
      </c>
      <c r="AZ53" s="138">
        <v>122.291</v>
      </c>
      <c r="BA53" s="138">
        <v>121.621</v>
      </c>
      <c r="BB53" s="138">
        <v>119.72499999999999</v>
      </c>
      <c r="BC53" s="138">
        <v>115.578</v>
      </c>
      <c r="BD53" s="138">
        <v>110.002</v>
      </c>
      <c r="BE53" s="138">
        <v>104.867</v>
      </c>
      <c r="BF53" s="138">
        <v>99.828999999999994</v>
      </c>
      <c r="BG53" s="138">
        <v>94.89</v>
      </c>
      <c r="BH53" s="138">
        <v>90.242999999999995</v>
      </c>
      <c r="BI53" s="138">
        <v>85.805999999999997</v>
      </c>
      <c r="BJ53" s="138">
        <v>81.281000000000006</v>
      </c>
      <c r="BK53" s="138">
        <v>76.713999999999999</v>
      </c>
      <c r="BL53" s="138">
        <v>72.382000000000005</v>
      </c>
      <c r="BM53" s="138">
        <v>68.396000000000001</v>
      </c>
      <c r="BN53" s="138">
        <v>64.661000000000001</v>
      </c>
      <c r="BO53" s="138">
        <v>60.981999999999999</v>
      </c>
      <c r="BP53" s="138">
        <v>57.395000000000003</v>
      </c>
      <c r="BQ53" s="138">
        <v>53.871000000000002</v>
      </c>
      <c r="BR53" s="138">
        <v>50.375999999999998</v>
      </c>
      <c r="BS53" s="138">
        <v>46.929000000000002</v>
      </c>
      <c r="BT53" s="138">
        <v>43.587000000000003</v>
      </c>
      <c r="BU53" s="138">
        <v>40.335999999999999</v>
      </c>
      <c r="BV53" s="138">
        <v>37.173000000000002</v>
      </c>
      <c r="BW53" s="138">
        <v>34.103999999999999</v>
      </c>
      <c r="BX53" s="138">
        <v>31.120999999999999</v>
      </c>
      <c r="BY53" s="138">
        <v>28.251999999999999</v>
      </c>
      <c r="BZ53" s="138">
        <v>25.542000000000002</v>
      </c>
      <c r="CA53" s="138">
        <v>22.766999999999999</v>
      </c>
      <c r="CB53" s="138">
        <v>19.838999999999999</v>
      </c>
      <c r="CC53" s="138">
        <v>16.882999999999999</v>
      </c>
      <c r="CD53" s="138">
        <v>14.099</v>
      </c>
      <c r="CE53" s="138">
        <v>11.413</v>
      </c>
      <c r="CF53" s="138">
        <v>9.1579999999999995</v>
      </c>
      <c r="CG53" s="138">
        <v>7.5060000000000002</v>
      </c>
      <c r="CH53" s="138">
        <v>6.2990000000000004</v>
      </c>
      <c r="CI53" s="138">
        <v>5.1920000000000002</v>
      </c>
      <c r="CJ53" s="138">
        <v>4.2329999999999997</v>
      </c>
      <c r="CK53" s="138">
        <v>3.411</v>
      </c>
      <c r="CL53" s="138">
        <v>2.6749999999999998</v>
      </c>
      <c r="CM53" s="138">
        <v>2.0339999999999998</v>
      </c>
      <c r="CN53" s="138">
        <v>1.536</v>
      </c>
      <c r="CO53" s="138">
        <v>1.159</v>
      </c>
      <c r="CP53" s="138">
        <v>0.85699999999999998</v>
      </c>
      <c r="CQ53" s="138">
        <v>0.60099999999999998</v>
      </c>
      <c r="CR53" s="138">
        <v>0.39500000000000002</v>
      </c>
      <c r="CS53" s="138">
        <v>0.25800000000000001</v>
      </c>
      <c r="CT53" s="138">
        <v>0.18</v>
      </c>
      <c r="CU53" s="138">
        <v>0.123</v>
      </c>
      <c r="CV53" s="138">
        <v>6.8000000000000005E-2</v>
      </c>
      <c r="CW53" s="138">
        <v>0.02</v>
      </c>
      <c r="CX53" s="138">
        <v>4.1000000000000002E-2</v>
      </c>
    </row>
    <row r="54" spans="1:102" ht="12">
      <c r="A54" s="96">
        <v>2031</v>
      </c>
      <c r="B54" s="138">
        <v>384.93900000000002</v>
      </c>
      <c r="C54" s="138">
        <v>381.65899999999999</v>
      </c>
      <c r="D54" s="138">
        <v>378.52699999999999</v>
      </c>
      <c r="E54" s="138">
        <v>375.512</v>
      </c>
      <c r="F54" s="138">
        <v>372.58600000000001</v>
      </c>
      <c r="G54" s="138">
        <v>369.71699999999998</v>
      </c>
      <c r="H54" s="138">
        <v>366.87599999999998</v>
      </c>
      <c r="I54" s="138">
        <v>364.03100000000001</v>
      </c>
      <c r="J54" s="138">
        <v>361.15300000000002</v>
      </c>
      <c r="K54" s="138">
        <v>358.21199999999999</v>
      </c>
      <c r="L54" s="138">
        <v>355.19799999999998</v>
      </c>
      <c r="M54" s="138">
        <v>352.1</v>
      </c>
      <c r="N54" s="138">
        <v>348.78800000000001</v>
      </c>
      <c r="O54" s="138">
        <v>345.18799999999999</v>
      </c>
      <c r="P54" s="138">
        <v>341.33300000000003</v>
      </c>
      <c r="Q54" s="138">
        <v>337.35300000000001</v>
      </c>
      <c r="R54" s="138">
        <v>333.26</v>
      </c>
      <c r="S54" s="138">
        <v>328.82600000000002</v>
      </c>
      <c r="T54" s="138">
        <v>323.96300000000002</v>
      </c>
      <c r="U54" s="138">
        <v>318.779</v>
      </c>
      <c r="V54" s="138">
        <v>313.49900000000002</v>
      </c>
      <c r="W54" s="138">
        <v>308.11200000000002</v>
      </c>
      <c r="X54" s="138">
        <v>302.61200000000002</v>
      </c>
      <c r="Y54" s="138">
        <v>297.02999999999997</v>
      </c>
      <c r="Z54" s="138">
        <v>291.392</v>
      </c>
      <c r="AA54" s="138">
        <v>285.62200000000001</v>
      </c>
      <c r="AB54" s="138">
        <v>279.642</v>
      </c>
      <c r="AC54" s="138">
        <v>274.00700000000001</v>
      </c>
      <c r="AD54" s="138">
        <v>268.95400000000001</v>
      </c>
      <c r="AE54" s="138">
        <v>264.2</v>
      </c>
      <c r="AF54" s="138">
        <v>259.25599999999997</v>
      </c>
      <c r="AG54" s="138">
        <v>254.267</v>
      </c>
      <c r="AH54" s="138">
        <v>248.691</v>
      </c>
      <c r="AI54" s="138">
        <v>242.22300000000001</v>
      </c>
      <c r="AJ54" s="138">
        <v>235.13</v>
      </c>
      <c r="AK54" s="138">
        <v>227.99</v>
      </c>
      <c r="AL54" s="138">
        <v>220.69399999999999</v>
      </c>
      <c r="AM54" s="138">
        <v>213.32400000000001</v>
      </c>
      <c r="AN54" s="138">
        <v>205.98</v>
      </c>
      <c r="AO54" s="138">
        <v>198.607</v>
      </c>
      <c r="AP54" s="138">
        <v>191.26300000000001</v>
      </c>
      <c r="AQ54" s="138">
        <v>184.19399999999999</v>
      </c>
      <c r="AR54" s="138">
        <v>176.399</v>
      </c>
      <c r="AS54" s="138">
        <v>167.47</v>
      </c>
      <c r="AT54" s="138">
        <v>158.03700000000001</v>
      </c>
      <c r="AU54" s="138">
        <v>148.905</v>
      </c>
      <c r="AV54" s="138">
        <v>139.63</v>
      </c>
      <c r="AW54" s="138">
        <v>132.46700000000001</v>
      </c>
      <c r="AX54" s="138">
        <v>128.52799999999999</v>
      </c>
      <c r="AY54" s="138">
        <v>126.682</v>
      </c>
      <c r="AZ54" s="138">
        <v>124.69799999999999</v>
      </c>
      <c r="BA54" s="138">
        <v>123.044</v>
      </c>
      <c r="BB54" s="138">
        <v>120.675</v>
      </c>
      <c r="BC54" s="138">
        <v>116.85</v>
      </c>
      <c r="BD54" s="138">
        <v>112.09399999999999</v>
      </c>
      <c r="BE54" s="138">
        <v>107.715</v>
      </c>
      <c r="BF54" s="138">
        <v>103.511</v>
      </c>
      <c r="BG54" s="138">
        <v>99.085999999999999</v>
      </c>
      <c r="BH54" s="138">
        <v>94.394000000000005</v>
      </c>
      <c r="BI54" s="138">
        <v>89.546999999999997</v>
      </c>
      <c r="BJ54" s="138">
        <v>84.7</v>
      </c>
      <c r="BK54" s="138">
        <v>79.811999999999998</v>
      </c>
      <c r="BL54" s="138">
        <v>75.192999999999998</v>
      </c>
      <c r="BM54" s="138">
        <v>71.010999999999996</v>
      </c>
      <c r="BN54" s="138">
        <v>67.14</v>
      </c>
      <c r="BO54" s="138">
        <v>63.284999999999997</v>
      </c>
      <c r="BP54" s="138">
        <v>59.505000000000003</v>
      </c>
      <c r="BQ54" s="138">
        <v>55.808999999999997</v>
      </c>
      <c r="BR54" s="138">
        <v>52.171999999999997</v>
      </c>
      <c r="BS54" s="138">
        <v>48.610999999999997</v>
      </c>
      <c r="BT54" s="138">
        <v>45.155000000000001</v>
      </c>
      <c r="BU54" s="138">
        <v>41.792000000000002</v>
      </c>
      <c r="BV54" s="138">
        <v>38.542999999999999</v>
      </c>
      <c r="BW54" s="138">
        <v>35.423000000000002</v>
      </c>
      <c r="BX54" s="138">
        <v>32.409999999999997</v>
      </c>
      <c r="BY54" s="138">
        <v>29.512</v>
      </c>
      <c r="BZ54" s="138">
        <v>26.777999999999999</v>
      </c>
      <c r="CA54" s="138">
        <v>23.963999999999999</v>
      </c>
      <c r="CB54" s="138">
        <v>20.963000000000001</v>
      </c>
      <c r="CC54" s="138">
        <v>17.917000000000002</v>
      </c>
      <c r="CD54" s="138">
        <v>15.047000000000001</v>
      </c>
      <c r="CE54" s="138">
        <v>12.285</v>
      </c>
      <c r="CF54" s="138">
        <v>9.9280000000000008</v>
      </c>
      <c r="CG54" s="138">
        <v>8.14</v>
      </c>
      <c r="CH54" s="138">
        <v>6.7789999999999999</v>
      </c>
      <c r="CI54" s="138">
        <v>5.5220000000000002</v>
      </c>
      <c r="CJ54" s="138">
        <v>4.4119999999999999</v>
      </c>
      <c r="CK54" s="138">
        <v>3.4790000000000001</v>
      </c>
      <c r="CL54" s="138">
        <v>2.6989999999999998</v>
      </c>
      <c r="CM54" s="138">
        <v>2.0590000000000002</v>
      </c>
      <c r="CN54" s="138">
        <v>1.5589999999999999</v>
      </c>
      <c r="CO54" s="138">
        <v>1.1879999999999999</v>
      </c>
      <c r="CP54" s="138">
        <v>0.88800000000000001</v>
      </c>
      <c r="CQ54" s="138">
        <v>0.626</v>
      </c>
      <c r="CR54" s="138">
        <v>0.40600000000000003</v>
      </c>
      <c r="CS54" s="138">
        <v>0.26400000000000001</v>
      </c>
      <c r="CT54" s="138">
        <v>0.186</v>
      </c>
      <c r="CU54" s="138">
        <v>0.13</v>
      </c>
      <c r="CV54" s="138">
        <v>7.1999999999999995E-2</v>
      </c>
      <c r="CW54" s="138">
        <v>2.1000000000000001E-2</v>
      </c>
      <c r="CX54" s="138">
        <v>4.2999999999999997E-2</v>
      </c>
    </row>
    <row r="55" spans="1:102" ht="12">
      <c r="A55" s="96">
        <v>2032</v>
      </c>
      <c r="B55" s="138">
        <v>385.95600000000002</v>
      </c>
      <c r="C55" s="138">
        <v>382.83100000000002</v>
      </c>
      <c r="D55" s="138">
        <v>379.85599999999999</v>
      </c>
      <c r="E55" s="138">
        <v>377</v>
      </c>
      <c r="F55" s="138">
        <v>374.233</v>
      </c>
      <c r="G55" s="138">
        <v>371.52300000000002</v>
      </c>
      <c r="H55" s="138">
        <v>368.84399999999999</v>
      </c>
      <c r="I55" s="138">
        <v>366.16199999999998</v>
      </c>
      <c r="J55" s="138">
        <v>363.44900000000001</v>
      </c>
      <c r="K55" s="138">
        <v>360.67399999999998</v>
      </c>
      <c r="L55" s="138">
        <v>357.82600000000002</v>
      </c>
      <c r="M55" s="138">
        <v>354.89499999999998</v>
      </c>
      <c r="N55" s="138">
        <v>351.75299999999999</v>
      </c>
      <c r="O55" s="138">
        <v>348.33699999999999</v>
      </c>
      <c r="P55" s="138">
        <v>344.66899999999998</v>
      </c>
      <c r="Q55" s="138">
        <v>340.87099999999998</v>
      </c>
      <c r="R55" s="138">
        <v>336.94900000000001</v>
      </c>
      <c r="S55" s="138">
        <v>332.69200000000001</v>
      </c>
      <c r="T55" s="138">
        <v>328.01499999999999</v>
      </c>
      <c r="U55" s="138">
        <v>323.017</v>
      </c>
      <c r="V55" s="138">
        <v>317.91199999999998</v>
      </c>
      <c r="W55" s="138">
        <v>312.69799999999998</v>
      </c>
      <c r="X55" s="138">
        <v>307.31799999999998</v>
      </c>
      <c r="Y55" s="138">
        <v>301.77699999999999</v>
      </c>
      <c r="Z55" s="138">
        <v>296.13</v>
      </c>
      <c r="AA55" s="138">
        <v>290.36200000000002</v>
      </c>
      <c r="AB55" s="138">
        <v>284.40499999999997</v>
      </c>
      <c r="AC55" s="138">
        <v>278.75299999999999</v>
      </c>
      <c r="AD55" s="138">
        <v>273.62299999999999</v>
      </c>
      <c r="AE55" s="138">
        <v>268.77300000000002</v>
      </c>
      <c r="AF55" s="138">
        <v>263.73899999999998</v>
      </c>
      <c r="AG55" s="138">
        <v>258.62400000000002</v>
      </c>
      <c r="AH55" s="138">
        <v>253.131</v>
      </c>
      <c r="AI55" s="138">
        <v>247.07300000000001</v>
      </c>
      <c r="AJ55" s="138">
        <v>240.58500000000001</v>
      </c>
      <c r="AK55" s="138">
        <v>234.012</v>
      </c>
      <c r="AL55" s="138">
        <v>227.30600000000001</v>
      </c>
      <c r="AM55" s="138">
        <v>220.35499999999999</v>
      </c>
      <c r="AN55" s="138">
        <v>213.143</v>
      </c>
      <c r="AO55" s="138">
        <v>205.70699999999999</v>
      </c>
      <c r="AP55" s="138">
        <v>198.285</v>
      </c>
      <c r="AQ55" s="138">
        <v>191.042</v>
      </c>
      <c r="AR55" s="138">
        <v>183.17099999999999</v>
      </c>
      <c r="AS55" s="138">
        <v>174.35599999999999</v>
      </c>
      <c r="AT55" s="138">
        <v>165.11</v>
      </c>
      <c r="AU55" s="138">
        <v>156.12100000000001</v>
      </c>
      <c r="AV55" s="138">
        <v>147.1</v>
      </c>
      <c r="AW55" s="138">
        <v>139.60300000000001</v>
      </c>
      <c r="AX55" s="138">
        <v>134.429</v>
      </c>
      <c r="AY55" s="138">
        <v>130.833</v>
      </c>
      <c r="AZ55" s="138">
        <v>127.19499999999999</v>
      </c>
      <c r="BA55" s="138">
        <v>123.742</v>
      </c>
      <c r="BB55" s="138">
        <v>120.416</v>
      </c>
      <c r="BC55" s="138">
        <v>116.998</v>
      </c>
      <c r="BD55" s="138">
        <v>113.499</v>
      </c>
      <c r="BE55" s="138">
        <v>110.238</v>
      </c>
      <c r="BF55" s="138">
        <v>107.24299999999999</v>
      </c>
      <c r="BG55" s="138">
        <v>103.59699999999999</v>
      </c>
      <c r="BH55" s="138">
        <v>98.900999999999996</v>
      </c>
      <c r="BI55" s="138">
        <v>93.549000000000007</v>
      </c>
      <c r="BJ55" s="138">
        <v>88.334000000000003</v>
      </c>
      <c r="BK55" s="138">
        <v>83.090999999999994</v>
      </c>
      <c r="BL55" s="138">
        <v>78.150999999999996</v>
      </c>
      <c r="BM55" s="138">
        <v>73.757999999999996</v>
      </c>
      <c r="BN55" s="138">
        <v>69.742000000000004</v>
      </c>
      <c r="BO55" s="138">
        <v>65.69</v>
      </c>
      <c r="BP55" s="138">
        <v>61.683</v>
      </c>
      <c r="BQ55" s="138">
        <v>57.793999999999997</v>
      </c>
      <c r="BR55" s="138">
        <v>54.021999999999998</v>
      </c>
      <c r="BS55" s="138">
        <v>50.365000000000002</v>
      </c>
      <c r="BT55" s="138">
        <v>46.814999999999998</v>
      </c>
      <c r="BU55" s="138">
        <v>43.366</v>
      </c>
      <c r="BV55" s="138">
        <v>40.029000000000003</v>
      </c>
      <c r="BW55" s="138">
        <v>36.805999999999997</v>
      </c>
      <c r="BX55" s="138">
        <v>33.686</v>
      </c>
      <c r="BY55" s="138">
        <v>30.687999999999999</v>
      </c>
      <c r="BZ55" s="138">
        <v>27.850999999999999</v>
      </c>
      <c r="CA55" s="138">
        <v>24.966000000000001</v>
      </c>
      <c r="CB55" s="138">
        <v>21.942</v>
      </c>
      <c r="CC55" s="138">
        <v>18.899999999999999</v>
      </c>
      <c r="CD55" s="138">
        <v>16.030999999999999</v>
      </c>
      <c r="CE55" s="138">
        <v>13.286</v>
      </c>
      <c r="CF55" s="138">
        <v>10.882</v>
      </c>
      <c r="CG55" s="138">
        <v>8.9469999999999992</v>
      </c>
      <c r="CH55" s="138">
        <v>7.3780000000000001</v>
      </c>
      <c r="CI55" s="138">
        <v>5.9290000000000003</v>
      </c>
      <c r="CJ55" s="138">
        <v>4.6210000000000004</v>
      </c>
      <c r="CK55" s="138">
        <v>3.5449999999999999</v>
      </c>
      <c r="CL55" s="138">
        <v>2.7130000000000001</v>
      </c>
      <c r="CM55" s="138">
        <v>2.08</v>
      </c>
      <c r="CN55" s="138">
        <v>1.5820000000000001</v>
      </c>
      <c r="CO55" s="138">
        <v>1.2190000000000001</v>
      </c>
      <c r="CP55" s="138">
        <v>0.92200000000000004</v>
      </c>
      <c r="CQ55" s="138">
        <v>0.65200000000000002</v>
      </c>
      <c r="CR55" s="138">
        <v>0.41599999999999998</v>
      </c>
      <c r="CS55" s="138">
        <v>0.26900000000000002</v>
      </c>
      <c r="CT55" s="138">
        <v>0.192</v>
      </c>
      <c r="CU55" s="138">
        <v>0.13600000000000001</v>
      </c>
      <c r="CV55" s="138">
        <v>7.6999999999999999E-2</v>
      </c>
      <c r="CW55" s="138">
        <v>2.3E-2</v>
      </c>
      <c r="CX55" s="138">
        <v>4.4999999999999998E-2</v>
      </c>
    </row>
    <row r="56" spans="1:102" ht="12">
      <c r="A56" s="96">
        <v>2033</v>
      </c>
      <c r="B56" s="138">
        <v>386.88499999999999</v>
      </c>
      <c r="C56" s="138">
        <v>383.90899999999999</v>
      </c>
      <c r="D56" s="138">
        <v>381.08300000000003</v>
      </c>
      <c r="E56" s="138">
        <v>378.37700000000001</v>
      </c>
      <c r="F56" s="138">
        <v>375.76100000000002</v>
      </c>
      <c r="G56" s="138">
        <v>373.20400000000001</v>
      </c>
      <c r="H56" s="138">
        <v>370.67899999999997</v>
      </c>
      <c r="I56" s="138">
        <v>368.15300000000002</v>
      </c>
      <c r="J56" s="138">
        <v>365.59800000000001</v>
      </c>
      <c r="K56" s="138">
        <v>362.98399999999998</v>
      </c>
      <c r="L56" s="138">
        <v>360.29700000000003</v>
      </c>
      <c r="M56" s="138">
        <v>357.52699999999999</v>
      </c>
      <c r="N56" s="138">
        <v>354.55500000000001</v>
      </c>
      <c r="O56" s="138">
        <v>351.31</v>
      </c>
      <c r="P56" s="138">
        <v>347.822</v>
      </c>
      <c r="Q56" s="138">
        <v>344.197</v>
      </c>
      <c r="R56" s="138">
        <v>340.44</v>
      </c>
      <c r="S56" s="138">
        <v>336.36</v>
      </c>
      <c r="T56" s="138">
        <v>331.88400000000001</v>
      </c>
      <c r="U56" s="138">
        <v>327.096</v>
      </c>
      <c r="V56" s="138">
        <v>322.18400000000003</v>
      </c>
      <c r="W56" s="138">
        <v>317.15600000000001</v>
      </c>
      <c r="X56" s="138">
        <v>311.92399999999998</v>
      </c>
      <c r="Y56" s="138">
        <v>306.47699999999998</v>
      </c>
      <c r="Z56" s="138">
        <v>300.88099999999997</v>
      </c>
      <c r="AA56" s="138">
        <v>295.17500000000001</v>
      </c>
      <c r="AB56" s="138">
        <v>289.31099999999998</v>
      </c>
      <c r="AC56" s="138">
        <v>283.65199999999999</v>
      </c>
      <c r="AD56" s="138">
        <v>278.36700000000002</v>
      </c>
      <c r="AE56" s="138">
        <v>273.28800000000001</v>
      </c>
      <c r="AF56" s="138">
        <v>268.04000000000002</v>
      </c>
      <c r="AG56" s="138">
        <v>262.66000000000003</v>
      </c>
      <c r="AH56" s="138">
        <v>257.17200000000003</v>
      </c>
      <c r="AI56" s="138">
        <v>251.53299999999999</v>
      </c>
      <c r="AJ56" s="138">
        <v>245.72</v>
      </c>
      <c r="AK56" s="138">
        <v>239.78399999999999</v>
      </c>
      <c r="AL56" s="138">
        <v>233.762</v>
      </c>
      <c r="AM56" s="138">
        <v>227.27</v>
      </c>
      <c r="AN56" s="138">
        <v>220.142</v>
      </c>
      <c r="AO56" s="138">
        <v>212.55199999999999</v>
      </c>
      <c r="AP56" s="138">
        <v>204.96700000000001</v>
      </c>
      <c r="AQ56" s="138">
        <v>197.434</v>
      </c>
      <c r="AR56" s="138">
        <v>189.523</v>
      </c>
      <c r="AS56" s="138">
        <v>181.11500000000001</v>
      </c>
      <c r="AT56" s="138">
        <v>172.48500000000001</v>
      </c>
      <c r="AU56" s="138">
        <v>164.04</v>
      </c>
      <c r="AV56" s="138">
        <v>155.70599999999999</v>
      </c>
      <c r="AW56" s="138">
        <v>148.07900000000001</v>
      </c>
      <c r="AX56" s="138">
        <v>141.501</v>
      </c>
      <c r="AY56" s="138">
        <v>135.75299999999999</v>
      </c>
      <c r="AZ56" s="138">
        <v>130.09700000000001</v>
      </c>
      <c r="BA56" s="138">
        <v>124.459</v>
      </c>
      <c r="BB56" s="138">
        <v>119.90600000000001</v>
      </c>
      <c r="BC56" s="138">
        <v>116.825</v>
      </c>
      <c r="BD56" s="138">
        <v>114.651</v>
      </c>
      <c r="BE56" s="138">
        <v>112.539</v>
      </c>
      <c r="BF56" s="138">
        <v>110.78</v>
      </c>
      <c r="BG56" s="138">
        <v>107.955</v>
      </c>
      <c r="BH56" s="138">
        <v>103.31100000000001</v>
      </c>
      <c r="BI56" s="138">
        <v>97.516999999999996</v>
      </c>
      <c r="BJ56" s="138">
        <v>92.007000000000005</v>
      </c>
      <c r="BK56" s="138">
        <v>86.498000000000005</v>
      </c>
      <c r="BL56" s="138">
        <v>81.293999999999997</v>
      </c>
      <c r="BM56" s="138">
        <v>76.692999999999998</v>
      </c>
      <c r="BN56" s="138">
        <v>72.504999999999995</v>
      </c>
      <c r="BO56" s="138">
        <v>68.231999999999999</v>
      </c>
      <c r="BP56" s="138">
        <v>63.968000000000004</v>
      </c>
      <c r="BQ56" s="138">
        <v>59.868000000000002</v>
      </c>
      <c r="BR56" s="138">
        <v>55.96</v>
      </c>
      <c r="BS56" s="138">
        <v>52.213999999999999</v>
      </c>
      <c r="BT56" s="138">
        <v>48.572000000000003</v>
      </c>
      <c r="BU56" s="138">
        <v>45.043999999999997</v>
      </c>
      <c r="BV56" s="138">
        <v>41.606999999999999</v>
      </c>
      <c r="BW56" s="138">
        <v>38.246000000000002</v>
      </c>
      <c r="BX56" s="138">
        <v>34.966999999999999</v>
      </c>
      <c r="BY56" s="138">
        <v>31.821000000000002</v>
      </c>
      <c r="BZ56" s="138">
        <v>28.827999999999999</v>
      </c>
      <c r="CA56" s="138">
        <v>25.847999999999999</v>
      </c>
      <c r="CB56" s="138">
        <v>22.827999999999999</v>
      </c>
      <c r="CC56" s="138">
        <v>19.843</v>
      </c>
      <c r="CD56" s="138">
        <v>17.024999999999999</v>
      </c>
      <c r="CE56" s="138">
        <v>14.35</v>
      </c>
      <c r="CF56" s="138">
        <v>11.933999999999999</v>
      </c>
      <c r="CG56" s="138">
        <v>9.8510000000000009</v>
      </c>
      <c r="CH56" s="138">
        <v>8.0540000000000003</v>
      </c>
      <c r="CI56" s="138">
        <v>6.3940000000000001</v>
      </c>
      <c r="CJ56" s="138">
        <v>4.8710000000000004</v>
      </c>
      <c r="CK56" s="138">
        <v>3.637</v>
      </c>
      <c r="CL56" s="138">
        <v>2.746</v>
      </c>
      <c r="CM56" s="138">
        <v>2.1190000000000002</v>
      </c>
      <c r="CN56" s="138">
        <v>1.6160000000000001</v>
      </c>
      <c r="CO56" s="138">
        <v>1.2529999999999999</v>
      </c>
      <c r="CP56" s="138">
        <v>0.95699999999999996</v>
      </c>
      <c r="CQ56" s="138">
        <v>0.67500000000000004</v>
      </c>
      <c r="CR56" s="138">
        <v>0.42599999999999999</v>
      </c>
      <c r="CS56" s="138">
        <v>0.27200000000000002</v>
      </c>
      <c r="CT56" s="138">
        <v>0.19800000000000001</v>
      </c>
      <c r="CU56" s="138">
        <v>0.14299999999999999</v>
      </c>
      <c r="CV56" s="138">
        <v>8.2000000000000003E-2</v>
      </c>
      <c r="CW56" s="138">
        <v>2.5000000000000001E-2</v>
      </c>
      <c r="CX56" s="138">
        <v>4.8000000000000001E-2</v>
      </c>
    </row>
    <row r="57" spans="1:102" ht="12">
      <c r="A57" s="96">
        <v>2034</v>
      </c>
      <c r="B57" s="138">
        <v>387.73099999999999</v>
      </c>
      <c r="C57" s="138">
        <v>384.899</v>
      </c>
      <c r="D57" s="138">
        <v>382.214</v>
      </c>
      <c r="E57" s="138">
        <v>379.65199999999999</v>
      </c>
      <c r="F57" s="138">
        <v>377.18099999999998</v>
      </c>
      <c r="G57" s="138">
        <v>374.77</v>
      </c>
      <c r="H57" s="138">
        <v>372.39100000000002</v>
      </c>
      <c r="I57" s="138">
        <v>370.01499999999999</v>
      </c>
      <c r="J57" s="138">
        <v>367.61</v>
      </c>
      <c r="K57" s="138">
        <v>365.14800000000002</v>
      </c>
      <c r="L57" s="138">
        <v>362.61700000000002</v>
      </c>
      <c r="M57" s="138">
        <v>360.005</v>
      </c>
      <c r="N57" s="138">
        <v>357.19200000000001</v>
      </c>
      <c r="O57" s="138">
        <v>354.11799999999999</v>
      </c>
      <c r="P57" s="138">
        <v>350.80099999999999</v>
      </c>
      <c r="Q57" s="138">
        <v>347.34800000000001</v>
      </c>
      <c r="R57" s="138">
        <v>343.75200000000001</v>
      </c>
      <c r="S57" s="138">
        <v>339.85199999999998</v>
      </c>
      <c r="T57" s="138">
        <v>335.58</v>
      </c>
      <c r="U57" s="138">
        <v>331.00400000000002</v>
      </c>
      <c r="V57" s="138">
        <v>326.29500000000002</v>
      </c>
      <c r="W57" s="138">
        <v>321.45499999999998</v>
      </c>
      <c r="X57" s="138">
        <v>316.38400000000001</v>
      </c>
      <c r="Y57" s="138">
        <v>311.06400000000002</v>
      </c>
      <c r="Z57" s="138">
        <v>305.56</v>
      </c>
      <c r="AA57" s="138">
        <v>299.95499999999998</v>
      </c>
      <c r="AB57" s="138">
        <v>294.22000000000003</v>
      </c>
      <c r="AC57" s="138">
        <v>288.57499999999999</v>
      </c>
      <c r="AD57" s="138">
        <v>283.137</v>
      </c>
      <c r="AE57" s="138">
        <v>277.81200000000001</v>
      </c>
      <c r="AF57" s="138">
        <v>272.33699999999999</v>
      </c>
      <c r="AG57" s="138">
        <v>266.68900000000002</v>
      </c>
      <c r="AH57" s="138">
        <v>261.17</v>
      </c>
      <c r="AI57" s="138">
        <v>255.87799999999999</v>
      </c>
      <c r="AJ57" s="138">
        <v>250.64400000000001</v>
      </c>
      <c r="AK57" s="138">
        <v>245.256</v>
      </c>
      <c r="AL57" s="138">
        <v>239.821</v>
      </c>
      <c r="AM57" s="138">
        <v>233.74700000000001</v>
      </c>
      <c r="AN57" s="138">
        <v>226.74</v>
      </c>
      <c r="AO57" s="138">
        <v>219.08799999999999</v>
      </c>
      <c r="AP57" s="138">
        <v>211.429</v>
      </c>
      <c r="AQ57" s="138">
        <v>203.70599999999999</v>
      </c>
      <c r="AR57" s="138">
        <v>195.84700000000001</v>
      </c>
      <c r="AS57" s="138">
        <v>187.90700000000001</v>
      </c>
      <c r="AT57" s="138">
        <v>179.94399999999999</v>
      </c>
      <c r="AU57" s="138">
        <v>172.089</v>
      </c>
      <c r="AV57" s="138">
        <v>164.465</v>
      </c>
      <c r="AW57" s="138">
        <v>156.786</v>
      </c>
      <c r="AX57" s="138">
        <v>148.97200000000001</v>
      </c>
      <c r="AY57" s="138">
        <v>141.285</v>
      </c>
      <c r="AZ57" s="138">
        <v>133.80799999999999</v>
      </c>
      <c r="BA57" s="138">
        <v>126.21599999999999</v>
      </c>
      <c r="BB57" s="138">
        <v>120.47</v>
      </c>
      <c r="BC57" s="138">
        <v>117.459</v>
      </c>
      <c r="BD57" s="138">
        <v>116.16</v>
      </c>
      <c r="BE57" s="138">
        <v>114.77800000000001</v>
      </c>
      <c r="BF57" s="138">
        <v>113.79600000000001</v>
      </c>
      <c r="BG57" s="138">
        <v>111.532</v>
      </c>
      <c r="BH57" s="138">
        <v>107.008</v>
      </c>
      <c r="BI57" s="138">
        <v>101.051</v>
      </c>
      <c r="BJ57" s="138">
        <v>95.483000000000004</v>
      </c>
      <c r="BK57" s="138">
        <v>89.956999999999994</v>
      </c>
      <c r="BL57" s="138">
        <v>84.668000000000006</v>
      </c>
      <c r="BM57" s="138">
        <v>79.894999999999996</v>
      </c>
      <c r="BN57" s="138">
        <v>75.477999999999994</v>
      </c>
      <c r="BO57" s="138">
        <v>70.959000000000003</v>
      </c>
      <c r="BP57" s="138">
        <v>66.418999999999997</v>
      </c>
      <c r="BQ57" s="138">
        <v>62.085000000000001</v>
      </c>
      <c r="BR57" s="138">
        <v>58.026000000000003</v>
      </c>
      <c r="BS57" s="138">
        <v>54.180999999999997</v>
      </c>
      <c r="BT57" s="138">
        <v>50.427</v>
      </c>
      <c r="BU57" s="138">
        <v>46.792999999999999</v>
      </c>
      <c r="BV57" s="138">
        <v>43.234999999999999</v>
      </c>
      <c r="BW57" s="138">
        <v>39.720999999999997</v>
      </c>
      <c r="BX57" s="138">
        <v>36.274000000000001</v>
      </c>
      <c r="BY57" s="138">
        <v>32.970999999999997</v>
      </c>
      <c r="BZ57" s="138">
        <v>29.812999999999999</v>
      </c>
      <c r="CA57" s="138">
        <v>26.73</v>
      </c>
      <c r="CB57" s="138">
        <v>23.704999999999998</v>
      </c>
      <c r="CC57" s="138">
        <v>20.771000000000001</v>
      </c>
      <c r="CD57" s="138">
        <v>18</v>
      </c>
      <c r="CE57" s="138">
        <v>15.388</v>
      </c>
      <c r="CF57" s="138">
        <v>12.962999999999999</v>
      </c>
      <c r="CG57" s="138">
        <v>10.746</v>
      </c>
      <c r="CH57" s="138">
        <v>8.7390000000000008</v>
      </c>
      <c r="CI57" s="138">
        <v>6.89</v>
      </c>
      <c r="CJ57" s="138">
        <v>5.1749999999999998</v>
      </c>
      <c r="CK57" s="138">
        <v>3.7959999999999998</v>
      </c>
      <c r="CL57" s="138">
        <v>2.839</v>
      </c>
      <c r="CM57" s="138">
        <v>2.1989999999999998</v>
      </c>
      <c r="CN57" s="138">
        <v>1.677</v>
      </c>
      <c r="CO57" s="138">
        <v>1.296</v>
      </c>
      <c r="CP57" s="138">
        <v>0.98699999999999999</v>
      </c>
      <c r="CQ57" s="138">
        <v>0.69399999999999995</v>
      </c>
      <c r="CR57" s="138">
        <v>0.43</v>
      </c>
      <c r="CS57" s="138">
        <v>0.27400000000000002</v>
      </c>
      <c r="CT57" s="138">
        <v>0.20300000000000001</v>
      </c>
      <c r="CU57" s="138">
        <v>0.151</v>
      </c>
      <c r="CV57" s="138">
        <v>8.6999999999999994E-2</v>
      </c>
      <c r="CW57" s="138">
        <v>2.7E-2</v>
      </c>
      <c r="CX57" s="138">
        <v>0.05</v>
      </c>
    </row>
    <row r="58" spans="1:102" ht="12">
      <c r="A58" s="96">
        <v>2035</v>
      </c>
      <c r="B58" s="138">
        <v>388.49700000000001</v>
      </c>
      <c r="C58" s="138">
        <v>385.803</v>
      </c>
      <c r="D58" s="138">
        <v>383.25799999999998</v>
      </c>
      <c r="E58" s="138">
        <v>380.834</v>
      </c>
      <c r="F58" s="138">
        <v>378.5</v>
      </c>
      <c r="G58" s="138">
        <v>376.22899999999998</v>
      </c>
      <c r="H58" s="138">
        <v>373.99</v>
      </c>
      <c r="I58" s="138">
        <v>371.75400000000002</v>
      </c>
      <c r="J58" s="138">
        <v>369.49299999999999</v>
      </c>
      <c r="K58" s="138">
        <v>367.17700000000002</v>
      </c>
      <c r="L58" s="138">
        <v>364.79300000000001</v>
      </c>
      <c r="M58" s="138">
        <v>362.33</v>
      </c>
      <c r="N58" s="138">
        <v>359.673</v>
      </c>
      <c r="O58" s="138">
        <v>356.76299999999998</v>
      </c>
      <c r="P58" s="138">
        <v>353.61799999999999</v>
      </c>
      <c r="Q58" s="138">
        <v>350.334</v>
      </c>
      <c r="R58" s="138">
        <v>346.90300000000002</v>
      </c>
      <c r="S58" s="138">
        <v>343.18099999999998</v>
      </c>
      <c r="T58" s="138">
        <v>339.10700000000003</v>
      </c>
      <c r="U58" s="138">
        <v>334.73899999999998</v>
      </c>
      <c r="V58" s="138">
        <v>330.22500000000002</v>
      </c>
      <c r="W58" s="138">
        <v>325.56900000000002</v>
      </c>
      <c r="X58" s="138">
        <v>320.66699999999997</v>
      </c>
      <c r="Y58" s="138">
        <v>315.488</v>
      </c>
      <c r="Z58" s="138">
        <v>310.10399999999998</v>
      </c>
      <c r="AA58" s="138">
        <v>304.61799999999999</v>
      </c>
      <c r="AB58" s="138">
        <v>299.02300000000002</v>
      </c>
      <c r="AC58" s="138">
        <v>293.42399999999998</v>
      </c>
      <c r="AD58" s="138">
        <v>287.89</v>
      </c>
      <c r="AE58" s="138">
        <v>282.39299999999997</v>
      </c>
      <c r="AF58" s="138">
        <v>276.76100000000002</v>
      </c>
      <c r="AG58" s="138">
        <v>270.935</v>
      </c>
      <c r="AH58" s="138">
        <v>265.38799999999998</v>
      </c>
      <c r="AI58" s="138">
        <v>260.30900000000003</v>
      </c>
      <c r="AJ58" s="138">
        <v>255.44200000000001</v>
      </c>
      <c r="AK58" s="138">
        <v>250.4</v>
      </c>
      <c r="AL58" s="138">
        <v>245.32900000000001</v>
      </c>
      <c r="AM58" s="138">
        <v>239.57</v>
      </c>
      <c r="AN58" s="138">
        <v>232.779</v>
      </c>
      <c r="AO58" s="138">
        <v>225.279</v>
      </c>
      <c r="AP58" s="138">
        <v>217.756</v>
      </c>
      <c r="AQ58" s="138">
        <v>210.09100000000001</v>
      </c>
      <c r="AR58" s="138">
        <v>202.40600000000001</v>
      </c>
      <c r="AS58" s="138">
        <v>194.83199999999999</v>
      </c>
      <c r="AT58" s="138">
        <v>187.309</v>
      </c>
      <c r="AU58" s="138">
        <v>179.83699999999999</v>
      </c>
      <c r="AV58" s="138">
        <v>172.65100000000001</v>
      </c>
      <c r="AW58" s="138">
        <v>164.91</v>
      </c>
      <c r="AX58" s="138">
        <v>156.27099999999999</v>
      </c>
      <c r="AY58" s="138">
        <v>147.29</v>
      </c>
      <c r="AZ58" s="138">
        <v>138.589</v>
      </c>
      <c r="BA58" s="138">
        <v>129.71299999999999</v>
      </c>
      <c r="BB58" s="138">
        <v>123.035</v>
      </c>
      <c r="BC58" s="138">
        <v>119.697</v>
      </c>
      <c r="BD58" s="138">
        <v>118.476</v>
      </c>
      <c r="BE58" s="138">
        <v>117.098</v>
      </c>
      <c r="BF58" s="138">
        <v>116.113</v>
      </c>
      <c r="BG58" s="138">
        <v>113.943</v>
      </c>
      <c r="BH58" s="138">
        <v>109.608</v>
      </c>
      <c r="BI58" s="138">
        <v>103.892</v>
      </c>
      <c r="BJ58" s="138">
        <v>98.599000000000004</v>
      </c>
      <c r="BK58" s="138">
        <v>93.403999999999996</v>
      </c>
      <c r="BL58" s="138">
        <v>88.277000000000001</v>
      </c>
      <c r="BM58" s="138">
        <v>83.388999999999996</v>
      </c>
      <c r="BN58" s="138">
        <v>78.677999999999997</v>
      </c>
      <c r="BO58" s="138">
        <v>73.891000000000005</v>
      </c>
      <c r="BP58" s="138">
        <v>69.067999999999998</v>
      </c>
      <c r="BQ58" s="138">
        <v>64.484999999999999</v>
      </c>
      <c r="BR58" s="138">
        <v>60.252000000000002</v>
      </c>
      <c r="BS58" s="138">
        <v>56.280999999999999</v>
      </c>
      <c r="BT58" s="138">
        <v>52.381</v>
      </c>
      <c r="BU58" s="138">
        <v>48.594000000000001</v>
      </c>
      <c r="BV58" s="138">
        <v>44.884</v>
      </c>
      <c r="BW58" s="138">
        <v>41.219000000000001</v>
      </c>
      <c r="BX58" s="138">
        <v>37.627000000000002</v>
      </c>
      <c r="BY58" s="138">
        <v>34.183</v>
      </c>
      <c r="BZ58" s="138">
        <v>30.882000000000001</v>
      </c>
      <c r="CA58" s="138">
        <v>27.7</v>
      </c>
      <c r="CB58" s="138">
        <v>24.637</v>
      </c>
      <c r="CC58" s="138">
        <v>21.704999999999998</v>
      </c>
      <c r="CD58" s="138">
        <v>18.934000000000001</v>
      </c>
      <c r="CE58" s="138">
        <v>16.338000000000001</v>
      </c>
      <c r="CF58" s="138">
        <v>13.879</v>
      </c>
      <c r="CG58" s="138">
        <v>11.554</v>
      </c>
      <c r="CH58" s="138">
        <v>9.39</v>
      </c>
      <c r="CI58" s="138">
        <v>7.3979999999999997</v>
      </c>
      <c r="CJ58" s="138">
        <v>5.54</v>
      </c>
      <c r="CK58" s="138">
        <v>4.0449999999999999</v>
      </c>
      <c r="CL58" s="138">
        <v>3.0169999999999999</v>
      </c>
      <c r="CM58" s="138">
        <v>2.3370000000000002</v>
      </c>
      <c r="CN58" s="138">
        <v>1.7709999999999999</v>
      </c>
      <c r="CO58" s="138">
        <v>1.349</v>
      </c>
      <c r="CP58" s="138">
        <v>1.0129999999999999</v>
      </c>
      <c r="CQ58" s="138">
        <v>0.70099999999999996</v>
      </c>
      <c r="CR58" s="138">
        <v>0.433</v>
      </c>
      <c r="CS58" s="138">
        <v>0.27400000000000002</v>
      </c>
      <c r="CT58" s="138">
        <v>0.20899999999999999</v>
      </c>
      <c r="CU58" s="138">
        <v>0.159</v>
      </c>
      <c r="CV58" s="138">
        <v>9.4E-2</v>
      </c>
      <c r="CW58" s="138">
        <v>2.9000000000000001E-2</v>
      </c>
      <c r="CX58" s="138">
        <v>5.1999999999999998E-2</v>
      </c>
    </row>
    <row r="59" spans="1:102" ht="12">
      <c r="A59" s="96">
        <v>2036</v>
      </c>
      <c r="B59" s="138">
        <v>389.18200000000002</v>
      </c>
      <c r="C59" s="138">
        <v>386.62700000000001</v>
      </c>
      <c r="D59" s="138">
        <v>384.21800000000002</v>
      </c>
      <c r="E59" s="138">
        <v>381.92700000000002</v>
      </c>
      <c r="F59" s="138">
        <v>379.72699999999998</v>
      </c>
      <c r="G59" s="138">
        <v>377.58699999999999</v>
      </c>
      <c r="H59" s="138">
        <v>375.48</v>
      </c>
      <c r="I59" s="138">
        <v>373.37900000000002</v>
      </c>
      <c r="J59" s="138">
        <v>371.25200000000001</v>
      </c>
      <c r="K59" s="138">
        <v>369.07400000000001</v>
      </c>
      <c r="L59" s="138">
        <v>366.82900000000001</v>
      </c>
      <c r="M59" s="138">
        <v>364.50599999999997</v>
      </c>
      <c r="N59" s="138">
        <v>362</v>
      </c>
      <c r="O59" s="138">
        <v>359.25</v>
      </c>
      <c r="P59" s="138">
        <v>356.27499999999998</v>
      </c>
      <c r="Q59" s="138">
        <v>353.15800000000002</v>
      </c>
      <c r="R59" s="138">
        <v>349.89499999999998</v>
      </c>
      <c r="S59" s="138">
        <v>346.34800000000001</v>
      </c>
      <c r="T59" s="138">
        <v>342.46199999999999</v>
      </c>
      <c r="U59" s="138">
        <v>338.28899999999999</v>
      </c>
      <c r="V59" s="138">
        <v>333.959</v>
      </c>
      <c r="W59" s="138">
        <v>329.48200000000003</v>
      </c>
      <c r="X59" s="138">
        <v>324.74799999999999</v>
      </c>
      <c r="Y59" s="138">
        <v>319.73200000000003</v>
      </c>
      <c r="Z59" s="138">
        <v>314.495</v>
      </c>
      <c r="AA59" s="138">
        <v>309.15199999999999</v>
      </c>
      <c r="AB59" s="138">
        <v>303.70800000000003</v>
      </c>
      <c r="AC59" s="138">
        <v>298.19</v>
      </c>
      <c r="AD59" s="138">
        <v>292.637</v>
      </c>
      <c r="AE59" s="138">
        <v>287.05799999999999</v>
      </c>
      <c r="AF59" s="138">
        <v>281.36</v>
      </c>
      <c r="AG59" s="138">
        <v>275.471</v>
      </c>
      <c r="AH59" s="138">
        <v>269.90300000000002</v>
      </c>
      <c r="AI59" s="138">
        <v>264.87900000000002</v>
      </c>
      <c r="AJ59" s="138">
        <v>260.125</v>
      </c>
      <c r="AK59" s="138">
        <v>255.19</v>
      </c>
      <c r="AL59" s="138">
        <v>250.21100000000001</v>
      </c>
      <c r="AM59" s="138">
        <v>244.642</v>
      </c>
      <c r="AN59" s="138">
        <v>238.178</v>
      </c>
      <c r="AO59" s="138">
        <v>231.08699999999999</v>
      </c>
      <c r="AP59" s="138">
        <v>223.94300000000001</v>
      </c>
      <c r="AQ59" s="138">
        <v>216.63499999999999</v>
      </c>
      <c r="AR59" s="138">
        <v>209.25399999999999</v>
      </c>
      <c r="AS59" s="138">
        <v>201.899</v>
      </c>
      <c r="AT59" s="138">
        <v>194.51300000000001</v>
      </c>
      <c r="AU59" s="138">
        <v>187.14500000000001</v>
      </c>
      <c r="AV59" s="138">
        <v>180.035</v>
      </c>
      <c r="AW59" s="138">
        <v>172.20099999999999</v>
      </c>
      <c r="AX59" s="138">
        <v>163.239</v>
      </c>
      <c r="AY59" s="138">
        <v>153.767</v>
      </c>
      <c r="AZ59" s="138">
        <v>144.583</v>
      </c>
      <c r="BA59" s="138">
        <v>135.251</v>
      </c>
      <c r="BB59" s="138">
        <v>127.97199999999999</v>
      </c>
      <c r="BC59" s="138">
        <v>123.82899999999999</v>
      </c>
      <c r="BD59" s="138">
        <v>121.72199999999999</v>
      </c>
      <c r="BE59" s="138">
        <v>119.47199999999999</v>
      </c>
      <c r="BF59" s="138">
        <v>117.535</v>
      </c>
      <c r="BG59" s="138">
        <v>114.902</v>
      </c>
      <c r="BH59" s="138">
        <v>110.86</v>
      </c>
      <c r="BI59" s="138">
        <v>105.90900000000001</v>
      </c>
      <c r="BJ59" s="138">
        <v>101.32299999999999</v>
      </c>
      <c r="BK59" s="138">
        <v>96.91</v>
      </c>
      <c r="BL59" s="138">
        <v>92.257000000000005</v>
      </c>
      <c r="BM59" s="138">
        <v>87.305000000000007</v>
      </c>
      <c r="BN59" s="138">
        <v>82.180999999999997</v>
      </c>
      <c r="BO59" s="138">
        <v>77.066000000000003</v>
      </c>
      <c r="BP59" s="138">
        <v>71.917000000000002</v>
      </c>
      <c r="BQ59" s="138">
        <v>67.042000000000002</v>
      </c>
      <c r="BR59" s="138">
        <v>62.609000000000002</v>
      </c>
      <c r="BS59" s="138">
        <v>58.499000000000002</v>
      </c>
      <c r="BT59" s="138">
        <v>54.420999999999999</v>
      </c>
      <c r="BU59" s="138">
        <v>50.436999999999998</v>
      </c>
      <c r="BV59" s="138">
        <v>46.552999999999997</v>
      </c>
      <c r="BW59" s="138">
        <v>42.743000000000002</v>
      </c>
      <c r="BX59" s="138">
        <v>39.030999999999999</v>
      </c>
      <c r="BY59" s="138">
        <v>35.47</v>
      </c>
      <c r="BZ59" s="138">
        <v>32.055999999999997</v>
      </c>
      <c r="CA59" s="138">
        <v>28.777999999999999</v>
      </c>
      <c r="CB59" s="138">
        <v>25.64</v>
      </c>
      <c r="CC59" s="138">
        <v>22.646000000000001</v>
      </c>
      <c r="CD59" s="138">
        <v>19.818000000000001</v>
      </c>
      <c r="CE59" s="138">
        <v>17.172999999999998</v>
      </c>
      <c r="CF59" s="138">
        <v>14.654</v>
      </c>
      <c r="CG59" s="138">
        <v>12.247999999999999</v>
      </c>
      <c r="CH59" s="138">
        <v>9.99</v>
      </c>
      <c r="CI59" s="138">
        <v>7.9119999999999999</v>
      </c>
      <c r="CJ59" s="138">
        <v>5.9749999999999996</v>
      </c>
      <c r="CK59" s="138">
        <v>4.4020000000000001</v>
      </c>
      <c r="CL59" s="138">
        <v>3.294</v>
      </c>
      <c r="CM59" s="138">
        <v>2.5409999999999999</v>
      </c>
      <c r="CN59" s="138">
        <v>1.905</v>
      </c>
      <c r="CO59" s="138">
        <v>1.4139999999999999</v>
      </c>
      <c r="CP59" s="138">
        <v>1.0289999999999999</v>
      </c>
      <c r="CQ59" s="138">
        <v>0.69799999999999995</v>
      </c>
      <c r="CR59" s="138">
        <v>0.42799999999999999</v>
      </c>
      <c r="CS59" s="138">
        <v>0.27300000000000002</v>
      </c>
      <c r="CT59" s="138">
        <v>0.21299999999999999</v>
      </c>
      <c r="CU59" s="138">
        <v>0.16900000000000001</v>
      </c>
      <c r="CV59" s="138">
        <v>0.10299999999999999</v>
      </c>
      <c r="CW59" s="138">
        <v>0.03</v>
      </c>
      <c r="CX59" s="138">
        <v>5.3999999999999999E-2</v>
      </c>
    </row>
    <row r="60" spans="1:102" ht="12">
      <c r="A60" s="96">
        <v>2037</v>
      </c>
      <c r="B60" s="138">
        <v>389.79300000000001</v>
      </c>
      <c r="C60" s="138">
        <v>387.37299999999999</v>
      </c>
      <c r="D60" s="138">
        <v>385.09500000000003</v>
      </c>
      <c r="E60" s="138">
        <v>382.93400000000003</v>
      </c>
      <c r="F60" s="138">
        <v>380.86</v>
      </c>
      <c r="G60" s="138">
        <v>378.84699999999998</v>
      </c>
      <c r="H60" s="138">
        <v>376.86599999999999</v>
      </c>
      <c r="I60" s="138">
        <v>374.89</v>
      </c>
      <c r="J60" s="138">
        <v>372.89299999999997</v>
      </c>
      <c r="K60" s="138">
        <v>370.84399999999999</v>
      </c>
      <c r="L60" s="138">
        <v>368.73099999999999</v>
      </c>
      <c r="M60" s="138">
        <v>366.54199999999997</v>
      </c>
      <c r="N60" s="138">
        <v>364.17700000000002</v>
      </c>
      <c r="O60" s="138">
        <v>361.58199999999999</v>
      </c>
      <c r="P60" s="138">
        <v>358.77199999999999</v>
      </c>
      <c r="Q60" s="138">
        <v>355.82</v>
      </c>
      <c r="R60" s="138">
        <v>352.72199999999998</v>
      </c>
      <c r="S60" s="138">
        <v>349.34699999999998</v>
      </c>
      <c r="T60" s="138">
        <v>345.64</v>
      </c>
      <c r="U60" s="138">
        <v>341.649</v>
      </c>
      <c r="V60" s="138">
        <v>337.49700000000001</v>
      </c>
      <c r="W60" s="138">
        <v>333.18700000000001</v>
      </c>
      <c r="X60" s="138">
        <v>328.62700000000001</v>
      </c>
      <c r="Y60" s="138">
        <v>323.79500000000002</v>
      </c>
      <c r="Z60" s="138">
        <v>318.74099999999999</v>
      </c>
      <c r="AA60" s="138">
        <v>313.57100000000003</v>
      </c>
      <c r="AB60" s="138">
        <v>308.298</v>
      </c>
      <c r="AC60" s="138">
        <v>302.89699999999999</v>
      </c>
      <c r="AD60" s="138">
        <v>297.38400000000001</v>
      </c>
      <c r="AE60" s="138">
        <v>291.79399999999998</v>
      </c>
      <c r="AF60" s="138">
        <v>286.09699999999998</v>
      </c>
      <c r="AG60" s="138">
        <v>280.22899999999998</v>
      </c>
      <c r="AH60" s="138">
        <v>274.642</v>
      </c>
      <c r="AI60" s="138">
        <v>269.54199999999997</v>
      </c>
      <c r="AJ60" s="138">
        <v>264.69299999999998</v>
      </c>
      <c r="AK60" s="138">
        <v>259.66899999999998</v>
      </c>
      <c r="AL60" s="138">
        <v>254.56299999999999</v>
      </c>
      <c r="AM60" s="138">
        <v>249.07499999999999</v>
      </c>
      <c r="AN60" s="138">
        <v>243.012</v>
      </c>
      <c r="AO60" s="138">
        <v>236.51300000000001</v>
      </c>
      <c r="AP60" s="138">
        <v>229.92400000000001</v>
      </c>
      <c r="AQ60" s="138">
        <v>223.19300000000001</v>
      </c>
      <c r="AR60" s="138">
        <v>216.21899999999999</v>
      </c>
      <c r="AS60" s="138">
        <v>208.988</v>
      </c>
      <c r="AT60" s="138">
        <v>201.535</v>
      </c>
      <c r="AU60" s="138">
        <v>194.083</v>
      </c>
      <c r="AV60" s="138">
        <v>186.8</v>
      </c>
      <c r="AW60" s="138">
        <v>178.881</v>
      </c>
      <c r="AX60" s="138">
        <v>170.01499999999999</v>
      </c>
      <c r="AY60" s="138">
        <v>160.70500000000001</v>
      </c>
      <c r="AZ60" s="138">
        <v>151.64099999999999</v>
      </c>
      <c r="BA60" s="138">
        <v>142.53200000000001</v>
      </c>
      <c r="BB60" s="138">
        <v>134.916</v>
      </c>
      <c r="BC60" s="138">
        <v>129.57900000000001</v>
      </c>
      <c r="BD60" s="138">
        <v>125.785</v>
      </c>
      <c r="BE60" s="138">
        <v>121.941</v>
      </c>
      <c r="BF60" s="138">
        <v>118.268</v>
      </c>
      <c r="BG60" s="138">
        <v>114.70699999999999</v>
      </c>
      <c r="BH60" s="138">
        <v>111.036</v>
      </c>
      <c r="BI60" s="138">
        <v>107.27200000000001</v>
      </c>
      <c r="BJ60" s="138">
        <v>103.73699999999999</v>
      </c>
      <c r="BK60" s="138">
        <v>100.46599999999999</v>
      </c>
      <c r="BL60" s="138">
        <v>96.537000000000006</v>
      </c>
      <c r="BM60" s="138">
        <v>91.561999999999998</v>
      </c>
      <c r="BN60" s="138">
        <v>85.933000000000007</v>
      </c>
      <c r="BO60" s="138">
        <v>80.442999999999998</v>
      </c>
      <c r="BP60" s="138">
        <v>74.932000000000002</v>
      </c>
      <c r="BQ60" s="138">
        <v>69.73</v>
      </c>
      <c r="BR60" s="138">
        <v>65.082999999999998</v>
      </c>
      <c r="BS60" s="138">
        <v>60.826000000000001</v>
      </c>
      <c r="BT60" s="138">
        <v>56.551000000000002</v>
      </c>
      <c r="BU60" s="138">
        <v>52.341999999999999</v>
      </c>
      <c r="BV60" s="138">
        <v>48.265000000000001</v>
      </c>
      <c r="BW60" s="138">
        <v>44.313000000000002</v>
      </c>
      <c r="BX60" s="138">
        <v>40.494</v>
      </c>
      <c r="BY60" s="138">
        <v>36.826999999999998</v>
      </c>
      <c r="BZ60" s="138">
        <v>33.317</v>
      </c>
      <c r="CA60" s="138">
        <v>29.94</v>
      </c>
      <c r="CB60" s="138">
        <v>26.693000000000001</v>
      </c>
      <c r="CC60" s="138">
        <v>23.588999999999999</v>
      </c>
      <c r="CD60" s="138">
        <v>20.658000000000001</v>
      </c>
      <c r="CE60" s="138">
        <v>17.914000000000001</v>
      </c>
      <c r="CF60" s="138">
        <v>15.316000000000001</v>
      </c>
      <c r="CG60" s="138">
        <v>12.851000000000001</v>
      </c>
      <c r="CH60" s="138">
        <v>10.554</v>
      </c>
      <c r="CI60" s="138">
        <v>8.4369999999999994</v>
      </c>
      <c r="CJ60" s="138">
        <v>6.47</v>
      </c>
      <c r="CK60" s="138">
        <v>4.8479999999999999</v>
      </c>
      <c r="CL60" s="138">
        <v>3.6589999999999998</v>
      </c>
      <c r="CM60" s="138">
        <v>2.802</v>
      </c>
      <c r="CN60" s="138">
        <v>2.073</v>
      </c>
      <c r="CO60" s="138">
        <v>1.4910000000000001</v>
      </c>
      <c r="CP60" s="138">
        <v>1.0389999999999999</v>
      </c>
      <c r="CQ60" s="138">
        <v>0.68600000000000005</v>
      </c>
      <c r="CR60" s="138">
        <v>0.42099999999999999</v>
      </c>
      <c r="CS60" s="138">
        <v>0.26900000000000002</v>
      </c>
      <c r="CT60" s="138">
        <v>0.219</v>
      </c>
      <c r="CU60" s="138">
        <v>0.18099999999999999</v>
      </c>
      <c r="CV60" s="138">
        <v>0.111</v>
      </c>
      <c r="CW60" s="138">
        <v>3.2000000000000001E-2</v>
      </c>
      <c r="CX60" s="138">
        <v>5.6000000000000001E-2</v>
      </c>
    </row>
    <row r="61" spans="1:102" ht="12">
      <c r="A61" s="96">
        <v>2038</v>
      </c>
      <c r="B61" s="138">
        <v>390.32600000000002</v>
      </c>
      <c r="C61" s="138">
        <v>388.04</v>
      </c>
      <c r="D61" s="138">
        <v>385.89299999999997</v>
      </c>
      <c r="E61" s="138">
        <v>383.85599999999999</v>
      </c>
      <c r="F61" s="138">
        <v>381.90499999999997</v>
      </c>
      <c r="G61" s="138">
        <v>380.01299999999998</v>
      </c>
      <c r="H61" s="138">
        <v>378.15199999999999</v>
      </c>
      <c r="I61" s="138">
        <v>376.29700000000003</v>
      </c>
      <c r="J61" s="138">
        <v>374.42</v>
      </c>
      <c r="K61" s="138">
        <v>372.495</v>
      </c>
      <c r="L61" s="138">
        <v>370.50700000000001</v>
      </c>
      <c r="M61" s="138">
        <v>368.44299999999998</v>
      </c>
      <c r="N61" s="138">
        <v>366.21300000000002</v>
      </c>
      <c r="O61" s="138">
        <v>363.76799999999997</v>
      </c>
      <c r="P61" s="138">
        <v>361.11500000000001</v>
      </c>
      <c r="Q61" s="138">
        <v>358.32499999999999</v>
      </c>
      <c r="R61" s="138">
        <v>355.38900000000001</v>
      </c>
      <c r="S61" s="138">
        <v>352.18099999999998</v>
      </c>
      <c r="T61" s="138">
        <v>348.64499999999998</v>
      </c>
      <c r="U61" s="138">
        <v>344.82600000000002</v>
      </c>
      <c r="V61" s="138">
        <v>340.84500000000003</v>
      </c>
      <c r="W61" s="138">
        <v>336.697</v>
      </c>
      <c r="X61" s="138">
        <v>332.31299999999999</v>
      </c>
      <c r="Y61" s="138">
        <v>327.67899999999997</v>
      </c>
      <c r="Z61" s="138">
        <v>322.83100000000002</v>
      </c>
      <c r="AA61" s="138">
        <v>317.85300000000001</v>
      </c>
      <c r="AB61" s="138">
        <v>312.762</v>
      </c>
      <c r="AC61" s="138">
        <v>307.50799999999998</v>
      </c>
      <c r="AD61" s="138">
        <v>302.08499999999998</v>
      </c>
      <c r="AE61" s="138">
        <v>296.54500000000002</v>
      </c>
      <c r="AF61" s="138">
        <v>290.90800000000002</v>
      </c>
      <c r="AG61" s="138">
        <v>285.12799999999999</v>
      </c>
      <c r="AH61" s="138">
        <v>279.53500000000003</v>
      </c>
      <c r="AI61" s="138">
        <v>274.27999999999997</v>
      </c>
      <c r="AJ61" s="138">
        <v>269.20499999999998</v>
      </c>
      <c r="AK61" s="138">
        <v>263.96800000000002</v>
      </c>
      <c r="AL61" s="138">
        <v>258.60300000000001</v>
      </c>
      <c r="AM61" s="138">
        <v>253.11600000000001</v>
      </c>
      <c r="AN61" s="138">
        <v>247.465</v>
      </c>
      <c r="AO61" s="138">
        <v>241.62799999999999</v>
      </c>
      <c r="AP61" s="138">
        <v>235.66200000000001</v>
      </c>
      <c r="AQ61" s="138">
        <v>229.59800000000001</v>
      </c>
      <c r="AR61" s="138">
        <v>223.07300000000001</v>
      </c>
      <c r="AS61" s="138">
        <v>215.92</v>
      </c>
      <c r="AT61" s="138">
        <v>208.31100000000001</v>
      </c>
      <c r="AU61" s="138">
        <v>200.69499999999999</v>
      </c>
      <c r="AV61" s="138">
        <v>193.125</v>
      </c>
      <c r="AW61" s="138">
        <v>185.15899999999999</v>
      </c>
      <c r="AX61" s="138">
        <v>176.66900000000001</v>
      </c>
      <c r="AY61" s="138">
        <v>167.93700000000001</v>
      </c>
      <c r="AZ61" s="138">
        <v>159.37799999999999</v>
      </c>
      <c r="BA61" s="138">
        <v>150.91300000000001</v>
      </c>
      <c r="BB61" s="138">
        <v>143.15700000000001</v>
      </c>
      <c r="BC61" s="138">
        <v>136.46</v>
      </c>
      <c r="BD61" s="138">
        <v>130.595</v>
      </c>
      <c r="BE61" s="138">
        <v>124.80200000000001</v>
      </c>
      <c r="BF61" s="138">
        <v>119.02200000000001</v>
      </c>
      <c r="BG61" s="138">
        <v>114.271</v>
      </c>
      <c r="BH61" s="138">
        <v>110.907</v>
      </c>
      <c r="BI61" s="138">
        <v>108.396</v>
      </c>
      <c r="BJ61" s="138">
        <v>105.946</v>
      </c>
      <c r="BK61" s="138">
        <v>103.84099999999999</v>
      </c>
      <c r="BL61" s="138">
        <v>100.681</v>
      </c>
      <c r="BM61" s="138">
        <v>95.73</v>
      </c>
      <c r="BN61" s="138">
        <v>89.653999999999996</v>
      </c>
      <c r="BO61" s="138">
        <v>83.855999999999995</v>
      </c>
      <c r="BP61" s="138">
        <v>78.063000000000002</v>
      </c>
      <c r="BQ61" s="138">
        <v>72.588999999999999</v>
      </c>
      <c r="BR61" s="138">
        <v>67.73</v>
      </c>
      <c r="BS61" s="138">
        <v>63.298999999999999</v>
      </c>
      <c r="BT61" s="138">
        <v>58.804000000000002</v>
      </c>
      <c r="BU61" s="138">
        <v>54.344000000000001</v>
      </c>
      <c r="BV61" s="138">
        <v>50.054000000000002</v>
      </c>
      <c r="BW61" s="138">
        <v>45.956000000000003</v>
      </c>
      <c r="BX61" s="138">
        <v>42.034999999999997</v>
      </c>
      <c r="BY61" s="138">
        <v>38.262</v>
      </c>
      <c r="BZ61" s="138">
        <v>34.655000000000001</v>
      </c>
      <c r="CA61" s="138">
        <v>31.170999999999999</v>
      </c>
      <c r="CB61" s="138">
        <v>27.791</v>
      </c>
      <c r="CC61" s="138">
        <v>24.542000000000002</v>
      </c>
      <c r="CD61" s="138">
        <v>21.478999999999999</v>
      </c>
      <c r="CE61" s="138">
        <v>18.602</v>
      </c>
      <c r="CF61" s="138">
        <v>15.907</v>
      </c>
      <c r="CG61" s="138">
        <v>13.398999999999999</v>
      </c>
      <c r="CH61" s="138">
        <v>11.089</v>
      </c>
      <c r="CI61" s="138">
        <v>8.9629999999999992</v>
      </c>
      <c r="CJ61" s="138">
        <v>6.9969999999999999</v>
      </c>
      <c r="CK61" s="138">
        <v>5.3460000000000001</v>
      </c>
      <c r="CL61" s="138">
        <v>4.0709999999999997</v>
      </c>
      <c r="CM61" s="138">
        <v>3.0990000000000002</v>
      </c>
      <c r="CN61" s="138">
        <v>2.266</v>
      </c>
      <c r="CO61" s="138">
        <v>1.581</v>
      </c>
      <c r="CP61" s="138">
        <v>1.056</v>
      </c>
      <c r="CQ61" s="138">
        <v>0.67600000000000005</v>
      </c>
      <c r="CR61" s="138">
        <v>0.41799999999999998</v>
      </c>
      <c r="CS61" s="138">
        <v>0.26900000000000002</v>
      </c>
      <c r="CT61" s="138">
        <v>0.22500000000000001</v>
      </c>
      <c r="CU61" s="138">
        <v>0.193</v>
      </c>
      <c r="CV61" s="138">
        <v>0.12</v>
      </c>
      <c r="CW61" s="138">
        <v>3.2000000000000001E-2</v>
      </c>
      <c r="CX61" s="138">
        <v>5.8999999999999997E-2</v>
      </c>
    </row>
    <row r="62" spans="1:102" ht="12">
      <c r="A62" s="96">
        <v>2039</v>
      </c>
      <c r="B62" s="138">
        <v>390.78</v>
      </c>
      <c r="C62" s="138">
        <v>388.62799999999999</v>
      </c>
      <c r="D62" s="138">
        <v>386.608</v>
      </c>
      <c r="E62" s="138">
        <v>384.69499999999999</v>
      </c>
      <c r="F62" s="138">
        <v>382.86500000000001</v>
      </c>
      <c r="G62" s="138">
        <v>381.08800000000002</v>
      </c>
      <c r="H62" s="138">
        <v>379.34300000000002</v>
      </c>
      <c r="I62" s="138">
        <v>377.60300000000001</v>
      </c>
      <c r="J62" s="138">
        <v>375.84199999999998</v>
      </c>
      <c r="K62" s="138">
        <v>374.03399999999999</v>
      </c>
      <c r="L62" s="138">
        <v>372.16399999999999</v>
      </c>
      <c r="M62" s="138">
        <v>370.21899999999999</v>
      </c>
      <c r="N62" s="138">
        <v>368.11900000000003</v>
      </c>
      <c r="O62" s="138">
        <v>365.815</v>
      </c>
      <c r="P62" s="138">
        <v>363.315</v>
      </c>
      <c r="Q62" s="138">
        <v>360.67899999999997</v>
      </c>
      <c r="R62" s="138">
        <v>357.9</v>
      </c>
      <c r="S62" s="138">
        <v>354.85399999999998</v>
      </c>
      <c r="T62" s="138">
        <v>351.48200000000003</v>
      </c>
      <c r="U62" s="138">
        <v>347.83300000000003</v>
      </c>
      <c r="V62" s="138">
        <v>344.01900000000001</v>
      </c>
      <c r="W62" s="138">
        <v>340.03300000000002</v>
      </c>
      <c r="X62" s="138">
        <v>335.82600000000002</v>
      </c>
      <c r="Y62" s="138">
        <v>331.39299999999997</v>
      </c>
      <c r="Z62" s="138">
        <v>326.75700000000001</v>
      </c>
      <c r="AA62" s="138">
        <v>321.97699999999998</v>
      </c>
      <c r="AB62" s="138">
        <v>317.07100000000003</v>
      </c>
      <c r="AC62" s="138">
        <v>311.97800000000001</v>
      </c>
      <c r="AD62" s="138">
        <v>306.678</v>
      </c>
      <c r="AE62" s="138">
        <v>301.22800000000001</v>
      </c>
      <c r="AF62" s="138">
        <v>295.68799999999999</v>
      </c>
      <c r="AG62" s="138">
        <v>290.03399999999999</v>
      </c>
      <c r="AH62" s="138">
        <v>284.45400000000001</v>
      </c>
      <c r="AI62" s="138">
        <v>279.04700000000003</v>
      </c>
      <c r="AJ62" s="138">
        <v>273.72899999999998</v>
      </c>
      <c r="AK62" s="138">
        <v>268.26900000000001</v>
      </c>
      <c r="AL62" s="138">
        <v>262.637</v>
      </c>
      <c r="AM62" s="138">
        <v>257.11799999999999</v>
      </c>
      <c r="AN62" s="138">
        <v>251.80600000000001</v>
      </c>
      <c r="AO62" s="138">
        <v>246.536</v>
      </c>
      <c r="AP62" s="138">
        <v>241.10599999999999</v>
      </c>
      <c r="AQ62" s="138">
        <v>235.61799999999999</v>
      </c>
      <c r="AR62" s="138">
        <v>229.499</v>
      </c>
      <c r="AS62" s="138">
        <v>222.46199999999999</v>
      </c>
      <c r="AT62" s="138">
        <v>214.786</v>
      </c>
      <c r="AU62" s="138">
        <v>207.096</v>
      </c>
      <c r="AV62" s="138">
        <v>199.33600000000001</v>
      </c>
      <c r="AW62" s="138">
        <v>191.411</v>
      </c>
      <c r="AX62" s="138">
        <v>183.358</v>
      </c>
      <c r="AY62" s="138">
        <v>175.25299999999999</v>
      </c>
      <c r="AZ62" s="138">
        <v>167.24600000000001</v>
      </c>
      <c r="BA62" s="138">
        <v>159.447</v>
      </c>
      <c r="BB62" s="138">
        <v>151.625</v>
      </c>
      <c r="BC62" s="138">
        <v>143.72999999999999</v>
      </c>
      <c r="BD62" s="138">
        <v>135.99</v>
      </c>
      <c r="BE62" s="138">
        <v>128.43700000000001</v>
      </c>
      <c r="BF62" s="138">
        <v>120.768</v>
      </c>
      <c r="BG62" s="138">
        <v>114.85899999999999</v>
      </c>
      <c r="BH62" s="138">
        <v>111.54900000000001</v>
      </c>
      <c r="BI62" s="138">
        <v>109.866</v>
      </c>
      <c r="BJ62" s="138">
        <v>108.104</v>
      </c>
      <c r="BK62" s="138">
        <v>106.732</v>
      </c>
      <c r="BL62" s="138">
        <v>104.095</v>
      </c>
      <c r="BM62" s="138">
        <v>99.233999999999995</v>
      </c>
      <c r="BN62" s="138">
        <v>92.968000000000004</v>
      </c>
      <c r="BO62" s="138">
        <v>87.084000000000003</v>
      </c>
      <c r="BP62" s="138">
        <v>81.247</v>
      </c>
      <c r="BQ62" s="138">
        <v>75.662999999999997</v>
      </c>
      <c r="BR62" s="138">
        <v>70.625</v>
      </c>
      <c r="BS62" s="138">
        <v>65.965000000000003</v>
      </c>
      <c r="BT62" s="138">
        <v>61.223999999999997</v>
      </c>
      <c r="BU62" s="138">
        <v>56.488999999999997</v>
      </c>
      <c r="BV62" s="138">
        <v>51.966000000000001</v>
      </c>
      <c r="BW62" s="138">
        <v>47.707999999999998</v>
      </c>
      <c r="BX62" s="138">
        <v>43.673000000000002</v>
      </c>
      <c r="BY62" s="138">
        <v>39.777999999999999</v>
      </c>
      <c r="BZ62" s="138">
        <v>36.051000000000002</v>
      </c>
      <c r="CA62" s="138">
        <v>32.441000000000003</v>
      </c>
      <c r="CB62" s="138">
        <v>28.917000000000002</v>
      </c>
      <c r="CC62" s="138">
        <v>25.516999999999999</v>
      </c>
      <c r="CD62" s="138">
        <v>22.314</v>
      </c>
      <c r="CE62" s="138">
        <v>19.297999999999998</v>
      </c>
      <c r="CF62" s="138">
        <v>16.5</v>
      </c>
      <c r="CG62" s="138">
        <v>13.944000000000001</v>
      </c>
      <c r="CH62" s="138">
        <v>11.621</v>
      </c>
      <c r="CI62" s="138">
        <v>9.4809999999999999</v>
      </c>
      <c r="CJ62" s="138">
        <v>7.5170000000000003</v>
      </c>
      <c r="CK62" s="138">
        <v>5.835</v>
      </c>
      <c r="CL62" s="138">
        <v>4.4809999999999999</v>
      </c>
      <c r="CM62" s="138">
        <v>3.4</v>
      </c>
      <c r="CN62" s="138">
        <v>2.4700000000000002</v>
      </c>
      <c r="CO62" s="138">
        <v>1.6879999999999999</v>
      </c>
      <c r="CP62" s="138">
        <v>1.093</v>
      </c>
      <c r="CQ62" s="138">
        <v>0.68600000000000005</v>
      </c>
      <c r="CR62" s="138">
        <v>0.42699999999999999</v>
      </c>
      <c r="CS62" s="138">
        <v>0.27600000000000002</v>
      </c>
      <c r="CT62" s="138">
        <v>0.23300000000000001</v>
      </c>
      <c r="CU62" s="138">
        <v>0.20200000000000001</v>
      </c>
      <c r="CV62" s="138">
        <v>0.126</v>
      </c>
      <c r="CW62" s="138">
        <v>3.2000000000000001E-2</v>
      </c>
      <c r="CX62" s="138">
        <v>6.0999999999999999E-2</v>
      </c>
    </row>
    <row r="63" spans="1:102" ht="12">
      <c r="A63" s="96">
        <v>2040</v>
      </c>
      <c r="B63" s="138">
        <v>391.154</v>
      </c>
      <c r="C63" s="138">
        <v>389.13499999999999</v>
      </c>
      <c r="D63" s="138">
        <v>387.24299999999999</v>
      </c>
      <c r="E63" s="138">
        <v>385.452</v>
      </c>
      <c r="F63" s="138">
        <v>383.738</v>
      </c>
      <c r="G63" s="138">
        <v>382.077</v>
      </c>
      <c r="H63" s="138">
        <v>380.44299999999998</v>
      </c>
      <c r="I63" s="138">
        <v>378.81299999999999</v>
      </c>
      <c r="J63" s="138">
        <v>377.16300000000001</v>
      </c>
      <c r="K63" s="138">
        <v>375.46699999999998</v>
      </c>
      <c r="L63" s="138">
        <v>373.71100000000001</v>
      </c>
      <c r="M63" s="138">
        <v>371.88099999999997</v>
      </c>
      <c r="N63" s="138">
        <v>369.90100000000001</v>
      </c>
      <c r="O63" s="138">
        <v>367.733</v>
      </c>
      <c r="P63" s="138">
        <v>365.37700000000001</v>
      </c>
      <c r="Q63" s="138">
        <v>362.88799999999998</v>
      </c>
      <c r="R63" s="138">
        <v>360.25900000000001</v>
      </c>
      <c r="S63" s="138">
        <v>357.36900000000003</v>
      </c>
      <c r="T63" s="138">
        <v>354.16</v>
      </c>
      <c r="U63" s="138">
        <v>350.67899999999997</v>
      </c>
      <c r="V63" s="138">
        <v>347.03399999999999</v>
      </c>
      <c r="W63" s="138">
        <v>343.21100000000001</v>
      </c>
      <c r="X63" s="138">
        <v>339.18200000000002</v>
      </c>
      <c r="Y63" s="138">
        <v>334.94400000000002</v>
      </c>
      <c r="Z63" s="138">
        <v>330.512</v>
      </c>
      <c r="AA63" s="138">
        <v>325.92500000000001</v>
      </c>
      <c r="AB63" s="138">
        <v>321.20400000000001</v>
      </c>
      <c r="AC63" s="138">
        <v>316.274</v>
      </c>
      <c r="AD63" s="138">
        <v>311.11500000000001</v>
      </c>
      <c r="AE63" s="138">
        <v>305.77999999999997</v>
      </c>
      <c r="AF63" s="138">
        <v>300.35700000000003</v>
      </c>
      <c r="AG63" s="138">
        <v>294.839</v>
      </c>
      <c r="AH63" s="138">
        <v>289.303</v>
      </c>
      <c r="AI63" s="138">
        <v>283.80099999999999</v>
      </c>
      <c r="AJ63" s="138">
        <v>278.31299999999999</v>
      </c>
      <c r="AK63" s="138">
        <v>272.697</v>
      </c>
      <c r="AL63" s="138">
        <v>266.887</v>
      </c>
      <c r="AM63" s="138">
        <v>261.34100000000001</v>
      </c>
      <c r="AN63" s="138">
        <v>256.23500000000001</v>
      </c>
      <c r="AO63" s="138">
        <v>251.32400000000001</v>
      </c>
      <c r="AP63" s="138">
        <v>246.232</v>
      </c>
      <c r="AQ63" s="138">
        <v>241.09899999999999</v>
      </c>
      <c r="AR63" s="138">
        <v>235.28399999999999</v>
      </c>
      <c r="AS63" s="138">
        <v>228.45699999999999</v>
      </c>
      <c r="AT63" s="138">
        <v>220.92699999999999</v>
      </c>
      <c r="AU63" s="138">
        <v>213.363</v>
      </c>
      <c r="AV63" s="138">
        <v>205.65899999999999</v>
      </c>
      <c r="AW63" s="138">
        <v>197.893</v>
      </c>
      <c r="AX63" s="138">
        <v>190.18199999999999</v>
      </c>
      <c r="AY63" s="138">
        <v>182.483</v>
      </c>
      <c r="AZ63" s="138">
        <v>174.82900000000001</v>
      </c>
      <c r="BA63" s="138">
        <v>167.434</v>
      </c>
      <c r="BB63" s="138">
        <v>159.536</v>
      </c>
      <c r="BC63" s="138">
        <v>150.834</v>
      </c>
      <c r="BD63" s="138">
        <v>141.83699999999999</v>
      </c>
      <c r="BE63" s="138">
        <v>133.09299999999999</v>
      </c>
      <c r="BF63" s="138">
        <v>124.173</v>
      </c>
      <c r="BG63" s="138">
        <v>117.354</v>
      </c>
      <c r="BH63" s="138">
        <v>113.724</v>
      </c>
      <c r="BI63" s="138">
        <v>112.113</v>
      </c>
      <c r="BJ63" s="138">
        <v>110.352</v>
      </c>
      <c r="BK63" s="138">
        <v>108.973</v>
      </c>
      <c r="BL63" s="138">
        <v>106.414</v>
      </c>
      <c r="BM63" s="138">
        <v>101.706</v>
      </c>
      <c r="BN63" s="138">
        <v>95.634</v>
      </c>
      <c r="BO63" s="138">
        <v>89.978999999999999</v>
      </c>
      <c r="BP63" s="138">
        <v>84.421999999999997</v>
      </c>
      <c r="BQ63" s="138">
        <v>78.962000000000003</v>
      </c>
      <c r="BR63" s="138">
        <v>73.793999999999997</v>
      </c>
      <c r="BS63" s="138">
        <v>68.837999999999994</v>
      </c>
      <c r="BT63" s="138">
        <v>63.826000000000001</v>
      </c>
      <c r="BU63" s="138">
        <v>58.808</v>
      </c>
      <c r="BV63" s="138">
        <v>54.031999999999996</v>
      </c>
      <c r="BW63" s="138">
        <v>49.594000000000001</v>
      </c>
      <c r="BX63" s="138">
        <v>45.427</v>
      </c>
      <c r="BY63" s="138">
        <v>41.378999999999998</v>
      </c>
      <c r="BZ63" s="138">
        <v>37.494</v>
      </c>
      <c r="CA63" s="138">
        <v>33.731000000000002</v>
      </c>
      <c r="CB63" s="138">
        <v>30.061</v>
      </c>
      <c r="CC63" s="138">
        <v>26.524000000000001</v>
      </c>
      <c r="CD63" s="138">
        <v>23.19</v>
      </c>
      <c r="CE63" s="138">
        <v>20.047000000000001</v>
      </c>
      <c r="CF63" s="138">
        <v>17.149000000000001</v>
      </c>
      <c r="CG63" s="138">
        <v>14.528</v>
      </c>
      <c r="CH63" s="138">
        <v>12.164</v>
      </c>
      <c r="CI63" s="138">
        <v>9.9879999999999995</v>
      </c>
      <c r="CJ63" s="138">
        <v>7.9989999999999997</v>
      </c>
      <c r="CK63" s="138">
        <v>6.2770000000000001</v>
      </c>
      <c r="CL63" s="138">
        <v>4.851</v>
      </c>
      <c r="CM63" s="138">
        <v>3.681</v>
      </c>
      <c r="CN63" s="138">
        <v>2.6720000000000002</v>
      </c>
      <c r="CO63" s="138">
        <v>1.8140000000000001</v>
      </c>
      <c r="CP63" s="138">
        <v>1.163</v>
      </c>
      <c r="CQ63" s="138">
        <v>0.72499999999999998</v>
      </c>
      <c r="CR63" s="138">
        <v>0.45500000000000002</v>
      </c>
      <c r="CS63" s="138">
        <v>0.29399999999999998</v>
      </c>
      <c r="CT63" s="138">
        <v>0.24399999999999999</v>
      </c>
      <c r="CU63" s="138">
        <v>0.20899999999999999</v>
      </c>
      <c r="CV63" s="138">
        <v>0.128</v>
      </c>
      <c r="CW63" s="138">
        <v>2.9000000000000001E-2</v>
      </c>
      <c r="CX63" s="138">
        <v>6.3E-2</v>
      </c>
    </row>
    <row r="64" spans="1:102" ht="12">
      <c r="A64" s="96">
        <v>2041</v>
      </c>
      <c r="B64" s="138">
        <v>391.44499999999999</v>
      </c>
      <c r="C64" s="138">
        <v>389.56200000000001</v>
      </c>
      <c r="D64" s="138">
        <v>387.79700000000003</v>
      </c>
      <c r="E64" s="138">
        <v>386.12700000000001</v>
      </c>
      <c r="F64" s="138">
        <v>384.529</v>
      </c>
      <c r="G64" s="138">
        <v>382.98</v>
      </c>
      <c r="H64" s="138">
        <v>381.45400000000001</v>
      </c>
      <c r="I64" s="138">
        <v>379.93299999999999</v>
      </c>
      <c r="J64" s="138">
        <v>378.38900000000001</v>
      </c>
      <c r="K64" s="138">
        <v>376.8</v>
      </c>
      <c r="L64" s="138">
        <v>375.15300000000002</v>
      </c>
      <c r="M64" s="138">
        <v>373.43</v>
      </c>
      <c r="N64" s="138">
        <v>371.57</v>
      </c>
      <c r="O64" s="138">
        <v>369.52699999999999</v>
      </c>
      <c r="P64" s="138">
        <v>367.30900000000003</v>
      </c>
      <c r="Q64" s="138">
        <v>364.95800000000003</v>
      </c>
      <c r="R64" s="138">
        <v>362.471</v>
      </c>
      <c r="S64" s="138">
        <v>359.73</v>
      </c>
      <c r="T64" s="138">
        <v>356.68299999999999</v>
      </c>
      <c r="U64" s="138">
        <v>353.37099999999998</v>
      </c>
      <c r="V64" s="138">
        <v>349.89299999999997</v>
      </c>
      <c r="W64" s="138">
        <v>346.238</v>
      </c>
      <c r="X64" s="138">
        <v>342.38400000000001</v>
      </c>
      <c r="Y64" s="138">
        <v>338.33300000000003</v>
      </c>
      <c r="Z64" s="138">
        <v>334.09399999999999</v>
      </c>
      <c r="AA64" s="138">
        <v>329.69</v>
      </c>
      <c r="AB64" s="138">
        <v>325.14400000000001</v>
      </c>
      <c r="AC64" s="138">
        <v>320.38</v>
      </c>
      <c r="AD64" s="138">
        <v>315.37200000000001</v>
      </c>
      <c r="AE64" s="138">
        <v>310.173</v>
      </c>
      <c r="AF64" s="138">
        <v>304.88200000000001</v>
      </c>
      <c r="AG64" s="138">
        <v>299.50099999999998</v>
      </c>
      <c r="AH64" s="138">
        <v>294.04199999999997</v>
      </c>
      <c r="AI64" s="138">
        <v>288.524</v>
      </c>
      <c r="AJ64" s="138">
        <v>282.96800000000002</v>
      </c>
      <c r="AK64" s="138">
        <v>277.29500000000002</v>
      </c>
      <c r="AL64" s="138">
        <v>271.43200000000002</v>
      </c>
      <c r="AM64" s="138">
        <v>265.87400000000002</v>
      </c>
      <c r="AN64" s="138">
        <v>260.83</v>
      </c>
      <c r="AO64" s="138">
        <v>256.03699999999998</v>
      </c>
      <c r="AP64" s="138">
        <v>251.05600000000001</v>
      </c>
      <c r="AQ64" s="138">
        <v>246.01599999999999</v>
      </c>
      <c r="AR64" s="138">
        <v>240.387</v>
      </c>
      <c r="AS64" s="138">
        <v>233.86799999999999</v>
      </c>
      <c r="AT64" s="138">
        <v>226.71899999999999</v>
      </c>
      <c r="AU64" s="138">
        <v>219.50700000000001</v>
      </c>
      <c r="AV64" s="138">
        <v>212.13300000000001</v>
      </c>
      <c r="AW64" s="138">
        <v>204.643</v>
      </c>
      <c r="AX64" s="138">
        <v>197.12100000000001</v>
      </c>
      <c r="AY64" s="138">
        <v>189.53200000000001</v>
      </c>
      <c r="AZ64" s="138">
        <v>181.95599999999999</v>
      </c>
      <c r="BA64" s="138">
        <v>174.61699999999999</v>
      </c>
      <c r="BB64" s="138">
        <v>166.607</v>
      </c>
      <c r="BC64" s="138">
        <v>157.56100000000001</v>
      </c>
      <c r="BD64" s="138">
        <v>148.05600000000001</v>
      </c>
      <c r="BE64" s="138">
        <v>138.81200000000001</v>
      </c>
      <c r="BF64" s="138">
        <v>129.40700000000001</v>
      </c>
      <c r="BG64" s="138">
        <v>122.004</v>
      </c>
      <c r="BH64" s="138">
        <v>117.664</v>
      </c>
      <c r="BI64" s="138">
        <v>115.298</v>
      </c>
      <c r="BJ64" s="138">
        <v>112.791</v>
      </c>
      <c r="BK64" s="138">
        <v>110.604</v>
      </c>
      <c r="BL64" s="138">
        <v>107.631</v>
      </c>
      <c r="BM64" s="138">
        <v>103.119</v>
      </c>
      <c r="BN64" s="138">
        <v>97.626000000000005</v>
      </c>
      <c r="BO64" s="138">
        <v>92.504999999999995</v>
      </c>
      <c r="BP64" s="138">
        <v>87.543000000000006</v>
      </c>
      <c r="BQ64" s="138">
        <v>82.438000000000002</v>
      </c>
      <c r="BR64" s="138">
        <v>77.194999999999993</v>
      </c>
      <c r="BS64" s="138">
        <v>71.888999999999996</v>
      </c>
      <c r="BT64" s="138">
        <v>66.594999999999999</v>
      </c>
      <c r="BU64" s="138">
        <v>61.296999999999997</v>
      </c>
      <c r="BV64" s="138">
        <v>56.262999999999998</v>
      </c>
      <c r="BW64" s="138">
        <v>51.628</v>
      </c>
      <c r="BX64" s="138">
        <v>47.302999999999997</v>
      </c>
      <c r="BY64" s="138">
        <v>43.069000000000003</v>
      </c>
      <c r="BZ64" s="138">
        <v>38.984000000000002</v>
      </c>
      <c r="CA64" s="138">
        <v>35.042000000000002</v>
      </c>
      <c r="CB64" s="138">
        <v>31.228000000000002</v>
      </c>
      <c r="CC64" s="138">
        <v>27.571000000000002</v>
      </c>
      <c r="CD64" s="138">
        <v>24.120999999999999</v>
      </c>
      <c r="CE64" s="138">
        <v>20.867000000000001</v>
      </c>
      <c r="CF64" s="138">
        <v>17.87</v>
      </c>
      <c r="CG64" s="138">
        <v>15.164</v>
      </c>
      <c r="CH64" s="138">
        <v>12.726000000000001</v>
      </c>
      <c r="CI64" s="138">
        <v>10.484</v>
      </c>
      <c r="CJ64" s="138">
        <v>8.4359999999999999</v>
      </c>
      <c r="CK64" s="138">
        <v>6.6559999999999997</v>
      </c>
      <c r="CL64" s="138">
        <v>5.1680000000000001</v>
      </c>
      <c r="CM64" s="138">
        <v>3.9329999999999998</v>
      </c>
      <c r="CN64" s="138">
        <v>2.8690000000000002</v>
      </c>
      <c r="CO64" s="138">
        <v>1.9590000000000001</v>
      </c>
      <c r="CP64" s="138">
        <v>1.2649999999999999</v>
      </c>
      <c r="CQ64" s="138">
        <v>0.79600000000000004</v>
      </c>
      <c r="CR64" s="138">
        <v>0.504</v>
      </c>
      <c r="CS64" s="138">
        <v>0.32400000000000001</v>
      </c>
      <c r="CT64" s="138">
        <v>0.25800000000000001</v>
      </c>
      <c r="CU64" s="138">
        <v>0.21199999999999999</v>
      </c>
      <c r="CV64" s="138">
        <v>0.126</v>
      </c>
      <c r="CW64" s="138">
        <v>2.5000000000000001E-2</v>
      </c>
      <c r="CX64" s="138">
        <v>6.5000000000000002E-2</v>
      </c>
    </row>
    <row r="65" spans="1:102" ht="12">
      <c r="A65" s="96">
        <v>2042</v>
      </c>
      <c r="B65" s="138">
        <v>391.654</v>
      </c>
      <c r="C65" s="138">
        <v>389.90800000000002</v>
      </c>
      <c r="D65" s="138">
        <v>388.27</v>
      </c>
      <c r="E65" s="138">
        <v>386.721</v>
      </c>
      <c r="F65" s="138">
        <v>385.23899999999998</v>
      </c>
      <c r="G65" s="138">
        <v>383.798</v>
      </c>
      <c r="H65" s="138">
        <v>382.38099999999997</v>
      </c>
      <c r="I65" s="138">
        <v>380.96300000000002</v>
      </c>
      <c r="J65" s="138">
        <v>379.52199999999999</v>
      </c>
      <c r="K65" s="138">
        <v>378.03800000000001</v>
      </c>
      <c r="L65" s="138">
        <v>376.49299999999999</v>
      </c>
      <c r="M65" s="138">
        <v>374.87599999999998</v>
      </c>
      <c r="N65" s="138">
        <v>373.12599999999998</v>
      </c>
      <c r="O65" s="138">
        <v>371.20499999999998</v>
      </c>
      <c r="P65" s="138">
        <v>369.11500000000001</v>
      </c>
      <c r="Q65" s="138">
        <v>366.89499999999998</v>
      </c>
      <c r="R65" s="138">
        <v>364.54199999999997</v>
      </c>
      <c r="S65" s="138">
        <v>361.94499999999999</v>
      </c>
      <c r="T65" s="138">
        <v>359.05500000000001</v>
      </c>
      <c r="U65" s="138">
        <v>355.90800000000002</v>
      </c>
      <c r="V65" s="138">
        <v>352.59800000000001</v>
      </c>
      <c r="W65" s="138">
        <v>349.11099999999999</v>
      </c>
      <c r="X65" s="138">
        <v>345.43</v>
      </c>
      <c r="Y65" s="138">
        <v>341.55700000000002</v>
      </c>
      <c r="Z65" s="138">
        <v>337.49599999999998</v>
      </c>
      <c r="AA65" s="138">
        <v>333.26799999999997</v>
      </c>
      <c r="AB65" s="138">
        <v>328.88900000000001</v>
      </c>
      <c r="AC65" s="138">
        <v>324.29199999999997</v>
      </c>
      <c r="AD65" s="138">
        <v>319.44799999999998</v>
      </c>
      <c r="AE65" s="138">
        <v>314.40600000000001</v>
      </c>
      <c r="AF65" s="138">
        <v>309.26299999999998</v>
      </c>
      <c r="AG65" s="138">
        <v>304.02800000000002</v>
      </c>
      <c r="AH65" s="138">
        <v>298.67599999999999</v>
      </c>
      <c r="AI65" s="138">
        <v>293.21499999999997</v>
      </c>
      <c r="AJ65" s="138">
        <v>287.68</v>
      </c>
      <c r="AK65" s="138">
        <v>282.03699999999998</v>
      </c>
      <c r="AL65" s="138">
        <v>276.22300000000001</v>
      </c>
      <c r="AM65" s="138">
        <v>270.66899999999998</v>
      </c>
      <c r="AN65" s="138">
        <v>265.56400000000002</v>
      </c>
      <c r="AO65" s="138">
        <v>260.685</v>
      </c>
      <c r="AP65" s="138">
        <v>255.62100000000001</v>
      </c>
      <c r="AQ65" s="138">
        <v>250.464</v>
      </c>
      <c r="AR65" s="138">
        <v>244.90899999999999</v>
      </c>
      <c r="AS65" s="138">
        <v>238.76499999999999</v>
      </c>
      <c r="AT65" s="138">
        <v>232.172</v>
      </c>
      <c r="AU65" s="138">
        <v>225.477</v>
      </c>
      <c r="AV65" s="138">
        <v>218.64099999999999</v>
      </c>
      <c r="AW65" s="138">
        <v>211.51400000000001</v>
      </c>
      <c r="AX65" s="138">
        <v>204.06899999999999</v>
      </c>
      <c r="AY65" s="138">
        <v>196.36199999999999</v>
      </c>
      <c r="AZ65" s="138">
        <v>188.65799999999999</v>
      </c>
      <c r="BA65" s="138">
        <v>181.11099999999999</v>
      </c>
      <c r="BB65" s="138">
        <v>172.98</v>
      </c>
      <c r="BC65" s="138">
        <v>163.99100000000001</v>
      </c>
      <c r="BD65" s="138">
        <v>154.61500000000001</v>
      </c>
      <c r="BE65" s="138">
        <v>145.45400000000001</v>
      </c>
      <c r="BF65" s="138">
        <v>136.21199999999999</v>
      </c>
      <c r="BG65" s="138">
        <v>128.50700000000001</v>
      </c>
      <c r="BH65" s="138">
        <v>123.149</v>
      </c>
      <c r="BI65" s="138">
        <v>119.35599999999999</v>
      </c>
      <c r="BJ65" s="138">
        <v>115.494</v>
      </c>
      <c r="BK65" s="138">
        <v>111.84699999999999</v>
      </c>
      <c r="BL65" s="138">
        <v>108.04900000000001</v>
      </c>
      <c r="BM65" s="138">
        <v>103.742</v>
      </c>
      <c r="BN65" s="138">
        <v>99.100999999999999</v>
      </c>
      <c r="BO65" s="138">
        <v>94.727000000000004</v>
      </c>
      <c r="BP65" s="138">
        <v>90.576999999999998</v>
      </c>
      <c r="BQ65" s="138">
        <v>85.991</v>
      </c>
      <c r="BR65" s="138">
        <v>80.724000000000004</v>
      </c>
      <c r="BS65" s="138">
        <v>75.046999999999997</v>
      </c>
      <c r="BT65" s="138">
        <v>69.481999999999999</v>
      </c>
      <c r="BU65" s="138">
        <v>63.933</v>
      </c>
      <c r="BV65" s="138">
        <v>58.648000000000003</v>
      </c>
      <c r="BW65" s="138">
        <v>53.807000000000002</v>
      </c>
      <c r="BX65" s="138">
        <v>49.301000000000002</v>
      </c>
      <c r="BY65" s="138">
        <v>44.853999999999999</v>
      </c>
      <c r="BZ65" s="138">
        <v>40.533999999999999</v>
      </c>
      <c r="CA65" s="138">
        <v>36.390999999999998</v>
      </c>
      <c r="CB65" s="138">
        <v>32.43</v>
      </c>
      <c r="CC65" s="138">
        <v>28.664999999999999</v>
      </c>
      <c r="CD65" s="138">
        <v>25.106000000000002</v>
      </c>
      <c r="CE65" s="138">
        <v>21.751000000000001</v>
      </c>
      <c r="CF65" s="138">
        <v>18.655000000000001</v>
      </c>
      <c r="CG65" s="138">
        <v>15.846</v>
      </c>
      <c r="CH65" s="138">
        <v>13.303000000000001</v>
      </c>
      <c r="CI65" s="138">
        <v>10.968</v>
      </c>
      <c r="CJ65" s="138">
        <v>8.8360000000000003</v>
      </c>
      <c r="CK65" s="138">
        <v>6.9829999999999997</v>
      </c>
      <c r="CL65" s="138">
        <v>5.44</v>
      </c>
      <c r="CM65" s="138">
        <v>4.1630000000000003</v>
      </c>
      <c r="CN65" s="138">
        <v>3.06</v>
      </c>
      <c r="CO65" s="138">
        <v>2.12</v>
      </c>
      <c r="CP65" s="138">
        <v>1.395</v>
      </c>
      <c r="CQ65" s="138">
        <v>0.89500000000000002</v>
      </c>
      <c r="CR65" s="138">
        <v>0.57099999999999995</v>
      </c>
      <c r="CS65" s="138">
        <v>0.36399999999999999</v>
      </c>
      <c r="CT65" s="138">
        <v>0.27600000000000002</v>
      </c>
      <c r="CU65" s="138">
        <v>0.214</v>
      </c>
      <c r="CV65" s="138">
        <v>0.12</v>
      </c>
      <c r="CW65" s="138">
        <v>0.02</v>
      </c>
      <c r="CX65" s="138">
        <v>6.8000000000000005E-2</v>
      </c>
    </row>
    <row r="66" spans="1:102" ht="12">
      <c r="A66" s="96">
        <v>2043</v>
      </c>
      <c r="B66" s="138">
        <v>391.78100000000001</v>
      </c>
      <c r="C66" s="138">
        <v>390.17200000000003</v>
      </c>
      <c r="D66" s="138">
        <v>388.66399999999999</v>
      </c>
      <c r="E66" s="138">
        <v>387.23500000000001</v>
      </c>
      <c r="F66" s="138">
        <v>385.86700000000002</v>
      </c>
      <c r="G66" s="138">
        <v>384.536</v>
      </c>
      <c r="H66" s="138">
        <v>383.22300000000001</v>
      </c>
      <c r="I66" s="138">
        <v>381.90600000000001</v>
      </c>
      <c r="J66" s="138">
        <v>380.56599999999997</v>
      </c>
      <c r="K66" s="138">
        <v>379.18099999999998</v>
      </c>
      <c r="L66" s="138">
        <v>377.73700000000002</v>
      </c>
      <c r="M66" s="138">
        <v>376.21899999999999</v>
      </c>
      <c r="N66" s="138">
        <v>374.57400000000001</v>
      </c>
      <c r="O66" s="138">
        <v>372.76900000000001</v>
      </c>
      <c r="P66" s="138">
        <v>370.79899999999998</v>
      </c>
      <c r="Q66" s="138">
        <v>368.70499999999998</v>
      </c>
      <c r="R66" s="138">
        <v>366.47800000000001</v>
      </c>
      <c r="S66" s="138">
        <v>364.01900000000001</v>
      </c>
      <c r="T66" s="138">
        <v>361.279</v>
      </c>
      <c r="U66" s="138">
        <v>358.29300000000001</v>
      </c>
      <c r="V66" s="138">
        <v>355.14699999999999</v>
      </c>
      <c r="W66" s="138">
        <v>351.82400000000001</v>
      </c>
      <c r="X66" s="138">
        <v>348.31099999999998</v>
      </c>
      <c r="Y66" s="138">
        <v>344.608</v>
      </c>
      <c r="Z66" s="138">
        <v>340.71800000000002</v>
      </c>
      <c r="AA66" s="138">
        <v>336.65800000000002</v>
      </c>
      <c r="AB66" s="138">
        <v>332.44299999999998</v>
      </c>
      <c r="AC66" s="138">
        <v>328.01400000000001</v>
      </c>
      <c r="AD66" s="138">
        <v>323.35300000000001</v>
      </c>
      <c r="AE66" s="138">
        <v>318.49700000000001</v>
      </c>
      <c r="AF66" s="138">
        <v>313.52699999999999</v>
      </c>
      <c r="AG66" s="138">
        <v>308.45299999999997</v>
      </c>
      <c r="AH66" s="138">
        <v>303.23700000000002</v>
      </c>
      <c r="AI66" s="138">
        <v>297.87700000000001</v>
      </c>
      <c r="AJ66" s="138">
        <v>292.41000000000003</v>
      </c>
      <c r="AK66" s="138">
        <v>286.84500000000003</v>
      </c>
      <c r="AL66" s="138">
        <v>281.13799999999998</v>
      </c>
      <c r="AM66" s="138">
        <v>275.59300000000002</v>
      </c>
      <c r="AN66" s="138">
        <v>270.35199999999998</v>
      </c>
      <c r="AO66" s="138">
        <v>265.26299999999998</v>
      </c>
      <c r="AP66" s="138">
        <v>260.00200000000001</v>
      </c>
      <c r="AQ66" s="138">
        <v>254.601</v>
      </c>
      <c r="AR66" s="138">
        <v>249.04499999999999</v>
      </c>
      <c r="AS66" s="138">
        <v>243.28700000000001</v>
      </c>
      <c r="AT66" s="138">
        <v>237.31</v>
      </c>
      <c r="AU66" s="138">
        <v>231.19499999999999</v>
      </c>
      <c r="AV66" s="138">
        <v>224.97900000000001</v>
      </c>
      <c r="AW66" s="138">
        <v>218.25800000000001</v>
      </c>
      <c r="AX66" s="138">
        <v>210.86099999999999</v>
      </c>
      <c r="AY66" s="138">
        <v>202.976</v>
      </c>
      <c r="AZ66" s="138">
        <v>195.089</v>
      </c>
      <c r="BA66" s="138">
        <v>187.24799999999999</v>
      </c>
      <c r="BB66" s="138">
        <v>179.042</v>
      </c>
      <c r="BC66" s="138">
        <v>170.36699999999999</v>
      </c>
      <c r="BD66" s="138">
        <v>161.49199999999999</v>
      </c>
      <c r="BE66" s="138">
        <v>152.761</v>
      </c>
      <c r="BF66" s="138">
        <v>144.06200000000001</v>
      </c>
      <c r="BG66" s="138">
        <v>136.22399999999999</v>
      </c>
      <c r="BH66" s="138">
        <v>129.68</v>
      </c>
      <c r="BI66" s="138">
        <v>124.08</v>
      </c>
      <c r="BJ66" s="138">
        <v>118.52200000000001</v>
      </c>
      <c r="BK66" s="138">
        <v>113.047</v>
      </c>
      <c r="BL66" s="138">
        <v>108.176</v>
      </c>
      <c r="BM66" s="138">
        <v>104.032</v>
      </c>
      <c r="BN66" s="138">
        <v>100.34099999999999</v>
      </c>
      <c r="BO66" s="138">
        <v>96.775000000000006</v>
      </c>
      <c r="BP66" s="138">
        <v>93.495999999999995</v>
      </c>
      <c r="BQ66" s="138">
        <v>89.484999999999999</v>
      </c>
      <c r="BR66" s="138">
        <v>84.233999999999995</v>
      </c>
      <c r="BS66" s="138">
        <v>78.213999999999999</v>
      </c>
      <c r="BT66" s="138">
        <v>72.418999999999997</v>
      </c>
      <c r="BU66" s="138">
        <v>66.67</v>
      </c>
      <c r="BV66" s="138">
        <v>61.167000000000002</v>
      </c>
      <c r="BW66" s="138">
        <v>56.121000000000002</v>
      </c>
      <c r="BX66" s="138">
        <v>51.414999999999999</v>
      </c>
      <c r="BY66" s="138">
        <v>46.738</v>
      </c>
      <c r="BZ66" s="138">
        <v>42.162999999999997</v>
      </c>
      <c r="CA66" s="138">
        <v>37.802</v>
      </c>
      <c r="CB66" s="138">
        <v>33.689</v>
      </c>
      <c r="CC66" s="138">
        <v>29.815000000000001</v>
      </c>
      <c r="CD66" s="138">
        <v>26.141999999999999</v>
      </c>
      <c r="CE66" s="138">
        <v>22.681999999999999</v>
      </c>
      <c r="CF66" s="138">
        <v>19.477</v>
      </c>
      <c r="CG66" s="138">
        <v>16.550999999999998</v>
      </c>
      <c r="CH66" s="138">
        <v>13.89</v>
      </c>
      <c r="CI66" s="138">
        <v>11.448</v>
      </c>
      <c r="CJ66" s="138">
        <v>9.2159999999999993</v>
      </c>
      <c r="CK66" s="138">
        <v>7.2839999999999998</v>
      </c>
      <c r="CL66" s="138">
        <v>5.6890000000000001</v>
      </c>
      <c r="CM66" s="138">
        <v>4.38</v>
      </c>
      <c r="CN66" s="138">
        <v>3.2509999999999999</v>
      </c>
      <c r="CO66" s="138">
        <v>2.2919999999999998</v>
      </c>
      <c r="CP66" s="138">
        <v>1.5449999999999999</v>
      </c>
      <c r="CQ66" s="138">
        <v>1.0109999999999999</v>
      </c>
      <c r="CR66" s="138">
        <v>0.64900000000000002</v>
      </c>
      <c r="CS66" s="138">
        <v>0.41199999999999998</v>
      </c>
      <c r="CT66" s="138">
        <v>0.29599999999999999</v>
      </c>
      <c r="CU66" s="138">
        <v>0.215</v>
      </c>
      <c r="CV66" s="138">
        <v>0.115</v>
      </c>
      <c r="CW66" s="138">
        <v>1.4E-2</v>
      </c>
      <c r="CX66" s="138">
        <v>7.0000000000000007E-2</v>
      </c>
    </row>
    <row r="67" spans="1:102" ht="12">
      <c r="A67" s="96">
        <v>2044</v>
      </c>
      <c r="B67" s="138">
        <v>391.82400000000001</v>
      </c>
      <c r="C67" s="138">
        <v>390.35500000000002</v>
      </c>
      <c r="D67" s="138">
        <v>388.97699999999998</v>
      </c>
      <c r="E67" s="138">
        <v>387.67</v>
      </c>
      <c r="F67" s="138">
        <v>386.41500000000002</v>
      </c>
      <c r="G67" s="138">
        <v>385.19299999999998</v>
      </c>
      <c r="H67" s="138">
        <v>383.98200000000003</v>
      </c>
      <c r="I67" s="138">
        <v>382.76499999999999</v>
      </c>
      <c r="J67" s="138">
        <v>381.52199999999999</v>
      </c>
      <c r="K67" s="138">
        <v>380.233</v>
      </c>
      <c r="L67" s="138">
        <v>378.88499999999999</v>
      </c>
      <c r="M67" s="138">
        <v>377.46300000000002</v>
      </c>
      <c r="N67" s="138">
        <v>375.91899999999998</v>
      </c>
      <c r="O67" s="138">
        <v>374.221</v>
      </c>
      <c r="P67" s="138">
        <v>372.36900000000003</v>
      </c>
      <c r="Q67" s="138">
        <v>370.392</v>
      </c>
      <c r="R67" s="138">
        <v>368.28699999999998</v>
      </c>
      <c r="S67" s="138">
        <v>365.95800000000003</v>
      </c>
      <c r="T67" s="138">
        <v>363.36</v>
      </c>
      <c r="U67" s="138">
        <v>360.52699999999999</v>
      </c>
      <c r="V67" s="138">
        <v>357.53500000000003</v>
      </c>
      <c r="W67" s="138">
        <v>354.37200000000001</v>
      </c>
      <c r="X67" s="138">
        <v>351.02100000000002</v>
      </c>
      <c r="Y67" s="138">
        <v>347.483</v>
      </c>
      <c r="Z67" s="138">
        <v>343.76100000000002</v>
      </c>
      <c r="AA67" s="138">
        <v>339.86700000000002</v>
      </c>
      <c r="AB67" s="138">
        <v>335.81099999999998</v>
      </c>
      <c r="AC67" s="138">
        <v>331.55900000000003</v>
      </c>
      <c r="AD67" s="138">
        <v>327.10199999999998</v>
      </c>
      <c r="AE67" s="138">
        <v>322.46100000000001</v>
      </c>
      <c r="AF67" s="138">
        <v>317.69299999999998</v>
      </c>
      <c r="AG67" s="138">
        <v>312.80900000000003</v>
      </c>
      <c r="AH67" s="138">
        <v>307.75299999999999</v>
      </c>
      <c r="AI67" s="138">
        <v>302.50599999999997</v>
      </c>
      <c r="AJ67" s="138">
        <v>297.11500000000001</v>
      </c>
      <c r="AK67" s="138">
        <v>291.63299999999998</v>
      </c>
      <c r="AL67" s="138">
        <v>286.03500000000003</v>
      </c>
      <c r="AM67" s="138">
        <v>280.49299999999999</v>
      </c>
      <c r="AN67" s="138">
        <v>275.09500000000003</v>
      </c>
      <c r="AO67" s="138">
        <v>269.76600000000002</v>
      </c>
      <c r="AP67" s="138">
        <v>264.279</v>
      </c>
      <c r="AQ67" s="138">
        <v>258.613</v>
      </c>
      <c r="AR67" s="138">
        <v>253.023</v>
      </c>
      <c r="AS67" s="138">
        <v>247.596</v>
      </c>
      <c r="AT67" s="138">
        <v>242.179</v>
      </c>
      <c r="AU67" s="138">
        <v>236.589</v>
      </c>
      <c r="AV67" s="138">
        <v>230.93600000000001</v>
      </c>
      <c r="AW67" s="138">
        <v>224.61500000000001</v>
      </c>
      <c r="AX67" s="138">
        <v>217.33199999999999</v>
      </c>
      <c r="AY67" s="138">
        <v>209.38300000000001</v>
      </c>
      <c r="AZ67" s="138">
        <v>201.423</v>
      </c>
      <c r="BA67" s="138">
        <v>193.39699999999999</v>
      </c>
      <c r="BB67" s="138">
        <v>185.22300000000001</v>
      </c>
      <c r="BC67" s="138">
        <v>176.95</v>
      </c>
      <c r="BD67" s="138">
        <v>168.65</v>
      </c>
      <c r="BE67" s="138">
        <v>160.42400000000001</v>
      </c>
      <c r="BF67" s="138">
        <v>152.34100000000001</v>
      </c>
      <c r="BG67" s="138">
        <v>144.41</v>
      </c>
      <c r="BH67" s="138">
        <v>136.67699999999999</v>
      </c>
      <c r="BI67" s="138">
        <v>129.23699999999999</v>
      </c>
      <c r="BJ67" s="138">
        <v>121.947</v>
      </c>
      <c r="BK67" s="138">
        <v>114.607</v>
      </c>
      <c r="BL67" s="138">
        <v>108.601</v>
      </c>
      <c r="BM67" s="138">
        <v>104.527</v>
      </c>
      <c r="BN67" s="138">
        <v>101.669</v>
      </c>
      <c r="BO67" s="138">
        <v>98.799000000000007</v>
      </c>
      <c r="BP67" s="138">
        <v>96.266999999999996</v>
      </c>
      <c r="BQ67" s="138">
        <v>92.766000000000005</v>
      </c>
      <c r="BR67" s="138">
        <v>87.555999999999997</v>
      </c>
      <c r="BS67" s="138">
        <v>81.274000000000001</v>
      </c>
      <c r="BT67" s="138">
        <v>75.325999999999993</v>
      </c>
      <c r="BU67" s="138">
        <v>69.456999999999994</v>
      </c>
      <c r="BV67" s="138">
        <v>63.795999999999999</v>
      </c>
      <c r="BW67" s="138">
        <v>58.558</v>
      </c>
      <c r="BX67" s="138">
        <v>53.637</v>
      </c>
      <c r="BY67" s="138">
        <v>48.725000000000001</v>
      </c>
      <c r="BZ67" s="138">
        <v>43.89</v>
      </c>
      <c r="CA67" s="138">
        <v>39.304000000000002</v>
      </c>
      <c r="CB67" s="138">
        <v>35.026000000000003</v>
      </c>
      <c r="CC67" s="138">
        <v>31.026</v>
      </c>
      <c r="CD67" s="138">
        <v>27.222999999999999</v>
      </c>
      <c r="CE67" s="138">
        <v>23.635999999999999</v>
      </c>
      <c r="CF67" s="138">
        <v>20.309999999999999</v>
      </c>
      <c r="CG67" s="138">
        <v>17.260000000000002</v>
      </c>
      <c r="CH67" s="138">
        <v>14.481</v>
      </c>
      <c r="CI67" s="138">
        <v>11.93</v>
      </c>
      <c r="CJ67" s="138">
        <v>9.5969999999999995</v>
      </c>
      <c r="CK67" s="138">
        <v>7.5860000000000003</v>
      </c>
      <c r="CL67" s="138">
        <v>5.9390000000000001</v>
      </c>
      <c r="CM67" s="138">
        <v>4.601</v>
      </c>
      <c r="CN67" s="138">
        <v>3.4449999999999998</v>
      </c>
      <c r="CO67" s="138">
        <v>2.4689999999999999</v>
      </c>
      <c r="CP67" s="138">
        <v>1.702</v>
      </c>
      <c r="CQ67" s="138">
        <v>1.135</v>
      </c>
      <c r="CR67" s="138">
        <v>0.73299999999999998</v>
      </c>
      <c r="CS67" s="138">
        <v>0.46400000000000002</v>
      </c>
      <c r="CT67" s="138">
        <v>0.31900000000000001</v>
      </c>
      <c r="CU67" s="138">
        <v>0.218</v>
      </c>
      <c r="CV67" s="138">
        <v>0.109</v>
      </c>
      <c r="CW67" s="138">
        <v>8.9999999999999993E-3</v>
      </c>
      <c r="CX67" s="138">
        <v>7.2999999999999995E-2</v>
      </c>
    </row>
    <row r="68" spans="1:102" ht="12">
      <c r="A68" s="96">
        <v>2045</v>
      </c>
      <c r="B68" s="138">
        <v>391.78199999999998</v>
      </c>
      <c r="C68" s="138">
        <v>390.45499999999998</v>
      </c>
      <c r="D68" s="138">
        <v>389.20800000000003</v>
      </c>
      <c r="E68" s="138">
        <v>388.024</v>
      </c>
      <c r="F68" s="138">
        <v>386.88200000000001</v>
      </c>
      <c r="G68" s="138">
        <v>385.76799999999997</v>
      </c>
      <c r="H68" s="138">
        <v>384.65899999999999</v>
      </c>
      <c r="I68" s="138">
        <v>383.541</v>
      </c>
      <c r="J68" s="138">
        <v>382.392</v>
      </c>
      <c r="K68" s="138">
        <v>381.19600000000003</v>
      </c>
      <c r="L68" s="138">
        <v>379.94099999999997</v>
      </c>
      <c r="M68" s="138">
        <v>378.61</v>
      </c>
      <c r="N68" s="138">
        <v>377.16300000000001</v>
      </c>
      <c r="O68" s="138">
        <v>375.57</v>
      </c>
      <c r="P68" s="138">
        <v>373.82799999999997</v>
      </c>
      <c r="Q68" s="138">
        <v>371.96499999999997</v>
      </c>
      <c r="R68" s="138">
        <v>369.97500000000002</v>
      </c>
      <c r="S68" s="138">
        <v>367.76900000000001</v>
      </c>
      <c r="T68" s="138">
        <v>365.30500000000001</v>
      </c>
      <c r="U68" s="138">
        <v>362.61099999999999</v>
      </c>
      <c r="V68" s="138">
        <v>359.76499999999999</v>
      </c>
      <c r="W68" s="138">
        <v>356.75400000000002</v>
      </c>
      <c r="X68" s="138">
        <v>353.56</v>
      </c>
      <c r="Y68" s="138">
        <v>350.18400000000003</v>
      </c>
      <c r="Z68" s="138">
        <v>346.62900000000002</v>
      </c>
      <c r="AA68" s="138">
        <v>342.90199999999999</v>
      </c>
      <c r="AB68" s="138">
        <v>339.00299999999999</v>
      </c>
      <c r="AC68" s="138">
        <v>334.93599999999998</v>
      </c>
      <c r="AD68" s="138">
        <v>330.702</v>
      </c>
      <c r="AE68" s="138">
        <v>326.30599999999998</v>
      </c>
      <c r="AF68" s="138">
        <v>321.76400000000001</v>
      </c>
      <c r="AG68" s="138">
        <v>317.10300000000001</v>
      </c>
      <c r="AH68" s="138">
        <v>312.221</v>
      </c>
      <c r="AI68" s="138">
        <v>307.08100000000002</v>
      </c>
      <c r="AJ68" s="138">
        <v>301.74700000000001</v>
      </c>
      <c r="AK68" s="138">
        <v>296.32600000000002</v>
      </c>
      <c r="AL68" s="138">
        <v>290.80799999999999</v>
      </c>
      <c r="AM68" s="138">
        <v>285.26100000000002</v>
      </c>
      <c r="AN68" s="138">
        <v>279.73200000000003</v>
      </c>
      <c r="AO68" s="138">
        <v>274.20600000000002</v>
      </c>
      <c r="AP68" s="138">
        <v>268.53699999999998</v>
      </c>
      <c r="AQ68" s="138">
        <v>262.66500000000002</v>
      </c>
      <c r="AR68" s="138">
        <v>257.04000000000002</v>
      </c>
      <c r="AS68" s="138">
        <v>251.845</v>
      </c>
      <c r="AT68" s="138">
        <v>246.83199999999999</v>
      </c>
      <c r="AU68" s="138">
        <v>241.624</v>
      </c>
      <c r="AV68" s="138">
        <v>236.37</v>
      </c>
      <c r="AW68" s="138">
        <v>230.398</v>
      </c>
      <c r="AX68" s="138">
        <v>223.35599999999999</v>
      </c>
      <c r="AY68" s="138">
        <v>215.578</v>
      </c>
      <c r="AZ68" s="138">
        <v>207.76400000000001</v>
      </c>
      <c r="BA68" s="138">
        <v>199.803</v>
      </c>
      <c r="BB68" s="138">
        <v>191.79900000000001</v>
      </c>
      <c r="BC68" s="138">
        <v>183.88200000000001</v>
      </c>
      <c r="BD68" s="138">
        <v>176.00299999999999</v>
      </c>
      <c r="BE68" s="138">
        <v>168.14500000000001</v>
      </c>
      <c r="BF68" s="138">
        <v>160.512</v>
      </c>
      <c r="BG68" s="138">
        <v>152.44300000000001</v>
      </c>
      <c r="BH68" s="138">
        <v>143.672</v>
      </c>
      <c r="BI68" s="138">
        <v>134.655</v>
      </c>
      <c r="BJ68" s="138">
        <v>125.867</v>
      </c>
      <c r="BK68" s="138">
        <v>116.925</v>
      </c>
      <c r="BL68" s="138">
        <v>109.88500000000001</v>
      </c>
      <c r="BM68" s="138">
        <v>105.724</v>
      </c>
      <c r="BN68" s="138">
        <v>103.39100000000001</v>
      </c>
      <c r="BO68" s="138">
        <v>100.935</v>
      </c>
      <c r="BP68" s="138">
        <v>98.849000000000004</v>
      </c>
      <c r="BQ68" s="138">
        <v>95.673000000000002</v>
      </c>
      <c r="BR68" s="138">
        <v>90.515000000000001</v>
      </c>
      <c r="BS68" s="138">
        <v>84.111999999999995</v>
      </c>
      <c r="BT68" s="138">
        <v>78.12</v>
      </c>
      <c r="BU68" s="138">
        <v>72.247</v>
      </c>
      <c r="BV68" s="138">
        <v>66.513000000000005</v>
      </c>
      <c r="BW68" s="138">
        <v>61.109000000000002</v>
      </c>
      <c r="BX68" s="138">
        <v>55.959000000000003</v>
      </c>
      <c r="BY68" s="138">
        <v>50.814</v>
      </c>
      <c r="BZ68" s="138">
        <v>45.728999999999999</v>
      </c>
      <c r="CA68" s="138">
        <v>40.917999999999999</v>
      </c>
      <c r="CB68" s="138">
        <v>36.457000000000001</v>
      </c>
      <c r="CC68" s="138">
        <v>32.308</v>
      </c>
      <c r="CD68" s="138">
        <v>28.349</v>
      </c>
      <c r="CE68" s="138">
        <v>24.603999999999999</v>
      </c>
      <c r="CF68" s="138">
        <v>21.135999999999999</v>
      </c>
      <c r="CG68" s="138">
        <v>17.962</v>
      </c>
      <c r="CH68" s="138">
        <v>15.074</v>
      </c>
      <c r="CI68" s="138">
        <v>12.423999999999999</v>
      </c>
      <c r="CJ68" s="138">
        <v>9.9969999999999999</v>
      </c>
      <c r="CK68" s="138">
        <v>7.91</v>
      </c>
      <c r="CL68" s="138">
        <v>6.2110000000000003</v>
      </c>
      <c r="CM68" s="138">
        <v>4.8330000000000002</v>
      </c>
      <c r="CN68" s="138">
        <v>3.6459999999999999</v>
      </c>
      <c r="CO68" s="138">
        <v>2.6480000000000001</v>
      </c>
      <c r="CP68" s="138">
        <v>1.855</v>
      </c>
      <c r="CQ68" s="138">
        <v>1.2549999999999999</v>
      </c>
      <c r="CR68" s="138">
        <v>0.81599999999999995</v>
      </c>
      <c r="CS68" s="138">
        <v>0.51500000000000001</v>
      </c>
      <c r="CT68" s="138">
        <v>0.34499999999999997</v>
      </c>
      <c r="CU68" s="138">
        <v>0.224</v>
      </c>
      <c r="CV68" s="138">
        <v>0.107</v>
      </c>
      <c r="CW68" s="138">
        <v>7.0000000000000001E-3</v>
      </c>
      <c r="CX68" s="138">
        <v>7.5999999999999998E-2</v>
      </c>
    </row>
    <row r="69" spans="1:102" ht="12">
      <c r="A69" s="96">
        <v>2046</v>
      </c>
      <c r="B69" s="138">
        <v>391.65199999999999</v>
      </c>
      <c r="C69" s="138">
        <v>390.46899999999999</v>
      </c>
      <c r="D69" s="138">
        <v>389.35599999999999</v>
      </c>
      <c r="E69" s="138">
        <v>388.29500000000002</v>
      </c>
      <c r="F69" s="138">
        <v>387.26900000000001</v>
      </c>
      <c r="G69" s="138">
        <v>386.26100000000002</v>
      </c>
      <c r="H69" s="138">
        <v>385.255</v>
      </c>
      <c r="I69" s="138">
        <v>384.23200000000003</v>
      </c>
      <c r="J69" s="138">
        <v>383.178</v>
      </c>
      <c r="K69" s="138">
        <v>382.07400000000001</v>
      </c>
      <c r="L69" s="138">
        <v>380.90699999999998</v>
      </c>
      <c r="M69" s="138">
        <v>379.66699999999997</v>
      </c>
      <c r="N69" s="138">
        <v>378.31200000000001</v>
      </c>
      <c r="O69" s="138">
        <v>376.81900000000002</v>
      </c>
      <c r="P69" s="138">
        <v>375.18299999999999</v>
      </c>
      <c r="Q69" s="138">
        <v>373.428</v>
      </c>
      <c r="R69" s="138">
        <v>371.55</v>
      </c>
      <c r="S69" s="138">
        <v>369.46100000000001</v>
      </c>
      <c r="T69" s="138">
        <v>367.12</v>
      </c>
      <c r="U69" s="138">
        <v>364.55700000000002</v>
      </c>
      <c r="V69" s="138">
        <v>361.84699999999998</v>
      </c>
      <c r="W69" s="138">
        <v>358.976</v>
      </c>
      <c r="X69" s="138">
        <v>355.93200000000002</v>
      </c>
      <c r="Y69" s="138">
        <v>352.71699999999998</v>
      </c>
      <c r="Z69" s="138">
        <v>349.33</v>
      </c>
      <c r="AA69" s="138">
        <v>345.77100000000002</v>
      </c>
      <c r="AB69" s="138">
        <v>342.03100000000001</v>
      </c>
      <c r="AC69" s="138">
        <v>338.15300000000002</v>
      </c>
      <c r="AD69" s="138">
        <v>334.15499999999997</v>
      </c>
      <c r="AE69" s="138">
        <v>330.017</v>
      </c>
      <c r="AF69" s="138">
        <v>325.72000000000003</v>
      </c>
      <c r="AG69" s="138">
        <v>321.30099999999999</v>
      </c>
      <c r="AH69" s="138">
        <v>316.60300000000001</v>
      </c>
      <c r="AI69" s="138">
        <v>311.56</v>
      </c>
      <c r="AJ69" s="138">
        <v>306.25900000000001</v>
      </c>
      <c r="AK69" s="138">
        <v>300.87599999999998</v>
      </c>
      <c r="AL69" s="138">
        <v>295.404</v>
      </c>
      <c r="AM69" s="138">
        <v>289.85000000000002</v>
      </c>
      <c r="AN69" s="138">
        <v>284.25200000000001</v>
      </c>
      <c r="AO69" s="138">
        <v>278.61799999999999</v>
      </c>
      <c r="AP69" s="138">
        <v>272.85599999999999</v>
      </c>
      <c r="AQ69" s="138">
        <v>266.88900000000001</v>
      </c>
      <c r="AR69" s="138">
        <v>261.24799999999999</v>
      </c>
      <c r="AS69" s="138">
        <v>256.15800000000002</v>
      </c>
      <c r="AT69" s="138">
        <v>251.33699999999999</v>
      </c>
      <c r="AU69" s="138">
        <v>246.316</v>
      </c>
      <c r="AV69" s="138">
        <v>241.23400000000001</v>
      </c>
      <c r="AW69" s="138">
        <v>235.52199999999999</v>
      </c>
      <c r="AX69" s="138">
        <v>228.86099999999999</v>
      </c>
      <c r="AY69" s="138">
        <v>221.529</v>
      </c>
      <c r="AZ69" s="138">
        <v>214.12</v>
      </c>
      <c r="BA69" s="138">
        <v>206.523</v>
      </c>
      <c r="BB69" s="138">
        <v>198.827</v>
      </c>
      <c r="BC69" s="138">
        <v>191.14400000000001</v>
      </c>
      <c r="BD69" s="138">
        <v>183.405</v>
      </c>
      <c r="BE69" s="138">
        <v>175.66399999999999</v>
      </c>
      <c r="BF69" s="138">
        <v>168.179</v>
      </c>
      <c r="BG69" s="138">
        <v>159.88999999999999</v>
      </c>
      <c r="BH69" s="138">
        <v>150.363</v>
      </c>
      <c r="BI69" s="138">
        <v>140.262</v>
      </c>
      <c r="BJ69" s="138">
        <v>130.42400000000001</v>
      </c>
      <c r="BK69" s="138">
        <v>120.369</v>
      </c>
      <c r="BL69" s="138">
        <v>112.51600000000001</v>
      </c>
      <c r="BM69" s="138">
        <v>108.05500000000001</v>
      </c>
      <c r="BN69" s="138">
        <v>105.762</v>
      </c>
      <c r="BO69" s="138">
        <v>103.289</v>
      </c>
      <c r="BP69" s="138">
        <v>101.188</v>
      </c>
      <c r="BQ69" s="138">
        <v>98.043999999999997</v>
      </c>
      <c r="BR69" s="138">
        <v>92.944000000000003</v>
      </c>
      <c r="BS69" s="138">
        <v>86.611999999999995</v>
      </c>
      <c r="BT69" s="138">
        <v>80.724999999999994</v>
      </c>
      <c r="BU69" s="138">
        <v>74.995999999999995</v>
      </c>
      <c r="BV69" s="138">
        <v>69.302999999999997</v>
      </c>
      <c r="BW69" s="138">
        <v>63.765999999999998</v>
      </c>
      <c r="BX69" s="138">
        <v>58.374000000000002</v>
      </c>
      <c r="BY69" s="138">
        <v>53.002000000000002</v>
      </c>
      <c r="BZ69" s="138">
        <v>47.689</v>
      </c>
      <c r="CA69" s="138">
        <v>42.652999999999999</v>
      </c>
      <c r="CB69" s="138">
        <v>37.997</v>
      </c>
      <c r="CC69" s="138">
        <v>33.670999999999999</v>
      </c>
      <c r="CD69" s="138">
        <v>29.524999999999999</v>
      </c>
      <c r="CE69" s="138">
        <v>25.588999999999999</v>
      </c>
      <c r="CF69" s="138">
        <v>21.956</v>
      </c>
      <c r="CG69" s="138">
        <v>18.658999999999999</v>
      </c>
      <c r="CH69" s="138">
        <v>15.677</v>
      </c>
      <c r="CI69" s="138">
        <v>12.936999999999999</v>
      </c>
      <c r="CJ69" s="138">
        <v>10.427</v>
      </c>
      <c r="CK69" s="138">
        <v>8.2710000000000008</v>
      </c>
      <c r="CL69" s="138">
        <v>6.5110000000000001</v>
      </c>
      <c r="CM69" s="138">
        <v>5.0819999999999999</v>
      </c>
      <c r="CN69" s="138">
        <v>3.8530000000000002</v>
      </c>
      <c r="CO69" s="138">
        <v>2.8210000000000002</v>
      </c>
      <c r="CP69" s="138">
        <v>1.9990000000000001</v>
      </c>
      <c r="CQ69" s="138">
        <v>1.3640000000000001</v>
      </c>
      <c r="CR69" s="138">
        <v>0.89300000000000002</v>
      </c>
      <c r="CS69" s="138">
        <v>0.56599999999999995</v>
      </c>
      <c r="CT69" s="138">
        <v>0.372</v>
      </c>
      <c r="CU69" s="138">
        <v>0.23499999999999999</v>
      </c>
      <c r="CV69" s="138">
        <v>0.11</v>
      </c>
      <c r="CW69" s="138">
        <v>7.0000000000000001E-3</v>
      </c>
      <c r="CX69" s="138">
        <v>0.08</v>
      </c>
    </row>
    <row r="70" spans="1:102" ht="12">
      <c r="A70" s="96">
        <v>2047</v>
      </c>
      <c r="B70" s="138">
        <v>391.43099999999998</v>
      </c>
      <c r="C70" s="138">
        <v>390.39499999999998</v>
      </c>
      <c r="D70" s="138">
        <v>389.41699999999997</v>
      </c>
      <c r="E70" s="138">
        <v>388.48</v>
      </c>
      <c r="F70" s="138">
        <v>387.57100000000003</v>
      </c>
      <c r="G70" s="138">
        <v>386.67200000000003</v>
      </c>
      <c r="H70" s="138">
        <v>385.767</v>
      </c>
      <c r="I70" s="138">
        <v>384.84300000000002</v>
      </c>
      <c r="J70" s="138">
        <v>383.88099999999997</v>
      </c>
      <c r="K70" s="138">
        <v>382.86799999999999</v>
      </c>
      <c r="L70" s="138">
        <v>381.79</v>
      </c>
      <c r="M70" s="138">
        <v>380.63600000000002</v>
      </c>
      <c r="N70" s="138">
        <v>379.37099999999998</v>
      </c>
      <c r="O70" s="138">
        <v>377.97500000000002</v>
      </c>
      <c r="P70" s="138">
        <v>376.44099999999997</v>
      </c>
      <c r="Q70" s="138">
        <v>374.78899999999999</v>
      </c>
      <c r="R70" s="138">
        <v>373.01900000000001</v>
      </c>
      <c r="S70" s="138">
        <v>371.04199999999997</v>
      </c>
      <c r="T70" s="138">
        <v>368.81599999999997</v>
      </c>
      <c r="U70" s="138">
        <v>366.375</v>
      </c>
      <c r="V70" s="138">
        <v>363.791</v>
      </c>
      <c r="W70" s="138">
        <v>361.053</v>
      </c>
      <c r="X70" s="138">
        <v>358.15300000000002</v>
      </c>
      <c r="Y70" s="138">
        <v>355.09399999999999</v>
      </c>
      <c r="Z70" s="138">
        <v>351.87799999999999</v>
      </c>
      <c r="AA70" s="138">
        <v>348.48500000000001</v>
      </c>
      <c r="AB70" s="138">
        <v>344.90600000000001</v>
      </c>
      <c r="AC70" s="138">
        <v>341.21600000000001</v>
      </c>
      <c r="AD70" s="138">
        <v>337.45100000000002</v>
      </c>
      <c r="AE70" s="138">
        <v>333.56400000000002</v>
      </c>
      <c r="AF70" s="138">
        <v>329.50900000000001</v>
      </c>
      <c r="AG70" s="138">
        <v>325.33100000000002</v>
      </c>
      <c r="AH70" s="138">
        <v>320.81799999999998</v>
      </c>
      <c r="AI70" s="138">
        <v>315.87400000000002</v>
      </c>
      <c r="AJ70" s="138">
        <v>310.61099999999999</v>
      </c>
      <c r="AK70" s="138">
        <v>305.267</v>
      </c>
      <c r="AL70" s="138">
        <v>299.82799999999997</v>
      </c>
      <c r="AM70" s="138">
        <v>294.29300000000001</v>
      </c>
      <c r="AN70" s="138">
        <v>288.7</v>
      </c>
      <c r="AO70" s="138">
        <v>283.06700000000001</v>
      </c>
      <c r="AP70" s="138">
        <v>277.31200000000001</v>
      </c>
      <c r="AQ70" s="138">
        <v>271.37200000000001</v>
      </c>
      <c r="AR70" s="138">
        <v>265.738</v>
      </c>
      <c r="AS70" s="138">
        <v>260.62400000000002</v>
      </c>
      <c r="AT70" s="138">
        <v>255.77600000000001</v>
      </c>
      <c r="AU70" s="138">
        <v>250.732</v>
      </c>
      <c r="AV70" s="138">
        <v>245.589</v>
      </c>
      <c r="AW70" s="138">
        <v>240.02600000000001</v>
      </c>
      <c r="AX70" s="138">
        <v>233.84100000000001</v>
      </c>
      <c r="AY70" s="138">
        <v>227.173</v>
      </c>
      <c r="AZ70" s="138">
        <v>220.37700000000001</v>
      </c>
      <c r="BA70" s="138">
        <v>213.39599999999999</v>
      </c>
      <c r="BB70" s="138">
        <v>206.11699999999999</v>
      </c>
      <c r="BC70" s="138">
        <v>198.523</v>
      </c>
      <c r="BD70" s="138">
        <v>190.64500000000001</v>
      </c>
      <c r="BE70" s="138">
        <v>182.76599999999999</v>
      </c>
      <c r="BF70" s="138">
        <v>175.114</v>
      </c>
      <c r="BG70" s="138">
        <v>166.55799999999999</v>
      </c>
      <c r="BH70" s="138">
        <v>156.66</v>
      </c>
      <c r="BI70" s="138">
        <v>146.107</v>
      </c>
      <c r="BJ70" s="138">
        <v>135.797</v>
      </c>
      <c r="BK70" s="138">
        <v>125.26600000000001</v>
      </c>
      <c r="BL70" s="138">
        <v>116.893</v>
      </c>
      <c r="BM70" s="138">
        <v>111.85599999999999</v>
      </c>
      <c r="BN70" s="138">
        <v>108.98</v>
      </c>
      <c r="BO70" s="138">
        <v>105.93</v>
      </c>
      <c r="BP70" s="138">
        <v>103.21299999999999</v>
      </c>
      <c r="BQ70" s="138">
        <v>99.722999999999999</v>
      </c>
      <c r="BR70" s="138">
        <v>94.680999999999997</v>
      </c>
      <c r="BS70" s="138">
        <v>88.662000000000006</v>
      </c>
      <c r="BT70" s="138">
        <v>83.064999999999998</v>
      </c>
      <c r="BU70" s="138">
        <v>77.668999999999997</v>
      </c>
      <c r="BV70" s="138">
        <v>72.156999999999996</v>
      </c>
      <c r="BW70" s="138">
        <v>66.533000000000001</v>
      </c>
      <c r="BX70" s="138">
        <v>60.875</v>
      </c>
      <c r="BY70" s="138">
        <v>55.286000000000001</v>
      </c>
      <c r="BZ70" s="138">
        <v>49.765000000000001</v>
      </c>
      <c r="CA70" s="138">
        <v>44.514000000000003</v>
      </c>
      <c r="CB70" s="138">
        <v>39.651000000000003</v>
      </c>
      <c r="CC70" s="138">
        <v>35.125</v>
      </c>
      <c r="CD70" s="138">
        <v>30.766999999999999</v>
      </c>
      <c r="CE70" s="138">
        <v>26.609000000000002</v>
      </c>
      <c r="CF70" s="138">
        <v>22.792000000000002</v>
      </c>
      <c r="CG70" s="138">
        <v>19.369</v>
      </c>
      <c r="CH70" s="138">
        <v>16.300999999999998</v>
      </c>
      <c r="CI70" s="138">
        <v>13.477</v>
      </c>
      <c r="CJ70" s="138">
        <v>10.894</v>
      </c>
      <c r="CK70" s="138">
        <v>8.6669999999999998</v>
      </c>
      <c r="CL70" s="138">
        <v>6.84</v>
      </c>
      <c r="CM70" s="138">
        <v>5.3449999999999998</v>
      </c>
      <c r="CN70" s="138">
        <v>4.0620000000000003</v>
      </c>
      <c r="CO70" s="138">
        <v>2.9860000000000002</v>
      </c>
      <c r="CP70" s="138">
        <v>2.1240000000000001</v>
      </c>
      <c r="CQ70" s="138">
        <v>1.458</v>
      </c>
      <c r="CR70" s="138">
        <v>0.96099999999999997</v>
      </c>
      <c r="CS70" s="138">
        <v>0.61199999999999999</v>
      </c>
      <c r="CT70" s="138">
        <v>0.40200000000000002</v>
      </c>
      <c r="CU70" s="138">
        <v>0.253</v>
      </c>
      <c r="CV70" s="138">
        <v>0.11899999999999999</v>
      </c>
      <c r="CW70" s="138">
        <v>0.01</v>
      </c>
      <c r="CX70" s="138">
        <v>8.4000000000000005E-2</v>
      </c>
    </row>
    <row r="71" spans="1:102" ht="12">
      <c r="A71" s="96">
        <v>2048</v>
      </c>
      <c r="B71" s="138">
        <v>391.113</v>
      </c>
      <c r="C71" s="138">
        <v>390.22699999999998</v>
      </c>
      <c r="D71" s="138">
        <v>389.38600000000002</v>
      </c>
      <c r="E71" s="138">
        <v>388.57799999999997</v>
      </c>
      <c r="F71" s="138">
        <v>387.78699999999998</v>
      </c>
      <c r="G71" s="138">
        <v>386.99799999999999</v>
      </c>
      <c r="H71" s="138">
        <v>386.19799999999998</v>
      </c>
      <c r="I71" s="138">
        <v>385.37099999999998</v>
      </c>
      <c r="J71" s="138">
        <v>384.50299999999999</v>
      </c>
      <c r="K71" s="138">
        <v>383.58100000000002</v>
      </c>
      <c r="L71" s="138">
        <v>382.59100000000001</v>
      </c>
      <c r="M71" s="138">
        <v>381.52499999999998</v>
      </c>
      <c r="N71" s="138">
        <v>380.34899999999999</v>
      </c>
      <c r="O71" s="138">
        <v>379.04599999999999</v>
      </c>
      <c r="P71" s="138">
        <v>377.61</v>
      </c>
      <c r="Q71" s="138">
        <v>376.05700000000002</v>
      </c>
      <c r="R71" s="138">
        <v>374.39</v>
      </c>
      <c r="S71" s="138">
        <v>372.52</v>
      </c>
      <c r="T71" s="138">
        <v>370.40600000000001</v>
      </c>
      <c r="U71" s="138">
        <v>368.08100000000002</v>
      </c>
      <c r="V71" s="138">
        <v>365.61900000000003</v>
      </c>
      <c r="W71" s="138">
        <v>363.00799999999998</v>
      </c>
      <c r="X71" s="138">
        <v>360.245</v>
      </c>
      <c r="Y71" s="138">
        <v>357.33800000000002</v>
      </c>
      <c r="Z71" s="138">
        <v>354.286</v>
      </c>
      <c r="AA71" s="138">
        <v>351.05799999999999</v>
      </c>
      <c r="AB71" s="138">
        <v>347.64</v>
      </c>
      <c r="AC71" s="138">
        <v>344.13</v>
      </c>
      <c r="AD71" s="138">
        <v>340.56599999999997</v>
      </c>
      <c r="AE71" s="138">
        <v>336.89299999999997</v>
      </c>
      <c r="AF71" s="138">
        <v>333.04700000000003</v>
      </c>
      <c r="AG71" s="138">
        <v>329.077</v>
      </c>
      <c r="AH71" s="138">
        <v>324.74299999999999</v>
      </c>
      <c r="AI71" s="138">
        <v>319.93099999999998</v>
      </c>
      <c r="AJ71" s="138">
        <v>314.76600000000002</v>
      </c>
      <c r="AK71" s="138">
        <v>309.517</v>
      </c>
      <c r="AL71" s="138">
        <v>304.15499999999997</v>
      </c>
      <c r="AM71" s="138">
        <v>298.69799999999998</v>
      </c>
      <c r="AN71" s="138">
        <v>293.19</v>
      </c>
      <c r="AO71" s="138">
        <v>287.63900000000001</v>
      </c>
      <c r="AP71" s="138">
        <v>281.97300000000001</v>
      </c>
      <c r="AQ71" s="138">
        <v>276.15499999999997</v>
      </c>
      <c r="AR71" s="138">
        <v>270.54300000000001</v>
      </c>
      <c r="AS71" s="138">
        <v>265.29599999999999</v>
      </c>
      <c r="AT71" s="138">
        <v>260.23899999999998</v>
      </c>
      <c r="AU71" s="138">
        <v>255</v>
      </c>
      <c r="AV71" s="138">
        <v>249.60599999999999</v>
      </c>
      <c r="AW71" s="138">
        <v>244.07300000000001</v>
      </c>
      <c r="AX71" s="138">
        <v>238.35599999999999</v>
      </c>
      <c r="AY71" s="138">
        <v>232.417</v>
      </c>
      <c r="AZ71" s="138">
        <v>226.3</v>
      </c>
      <c r="BA71" s="138">
        <v>220.03399999999999</v>
      </c>
      <c r="BB71" s="138">
        <v>213.203</v>
      </c>
      <c r="BC71" s="138">
        <v>205.61</v>
      </c>
      <c r="BD71" s="138">
        <v>197.44399999999999</v>
      </c>
      <c r="BE71" s="138">
        <v>189.28800000000001</v>
      </c>
      <c r="BF71" s="138">
        <v>181.273</v>
      </c>
      <c r="BG71" s="138">
        <v>172.50800000000001</v>
      </c>
      <c r="BH71" s="138">
        <v>162.68899999999999</v>
      </c>
      <c r="BI71" s="138">
        <v>152.36099999999999</v>
      </c>
      <c r="BJ71" s="138">
        <v>142.21</v>
      </c>
      <c r="BK71" s="138">
        <v>131.904</v>
      </c>
      <c r="BL71" s="138">
        <v>123.31</v>
      </c>
      <c r="BM71" s="138">
        <v>117.36499999999999</v>
      </c>
      <c r="BN71" s="138">
        <v>113.175</v>
      </c>
      <c r="BO71" s="138">
        <v>108.887</v>
      </c>
      <c r="BP71" s="138">
        <v>104.84399999999999</v>
      </c>
      <c r="BQ71" s="138">
        <v>100.554</v>
      </c>
      <c r="BR71" s="138">
        <v>95.572999999999993</v>
      </c>
      <c r="BS71" s="138">
        <v>90.158000000000001</v>
      </c>
      <c r="BT71" s="138">
        <v>85.073999999999998</v>
      </c>
      <c r="BU71" s="138">
        <v>80.236999999999995</v>
      </c>
      <c r="BV71" s="138">
        <v>75.076999999999998</v>
      </c>
      <c r="BW71" s="138">
        <v>69.411000000000001</v>
      </c>
      <c r="BX71" s="138">
        <v>63.457999999999998</v>
      </c>
      <c r="BY71" s="138">
        <v>57.656999999999996</v>
      </c>
      <c r="BZ71" s="138">
        <v>51.948</v>
      </c>
      <c r="CA71" s="138">
        <v>46.49</v>
      </c>
      <c r="CB71" s="138">
        <v>41.417999999999999</v>
      </c>
      <c r="CC71" s="138">
        <v>36.683999999999997</v>
      </c>
      <c r="CD71" s="138">
        <v>32.1</v>
      </c>
      <c r="CE71" s="138">
        <v>27.699000000000002</v>
      </c>
      <c r="CF71" s="138">
        <v>23.681000000000001</v>
      </c>
      <c r="CG71" s="138">
        <v>20.123999999999999</v>
      </c>
      <c r="CH71" s="138">
        <v>16.968</v>
      </c>
      <c r="CI71" s="138">
        <v>14.055999999999999</v>
      </c>
      <c r="CJ71" s="138">
        <v>11.39</v>
      </c>
      <c r="CK71" s="138">
        <v>9.0890000000000004</v>
      </c>
      <c r="CL71" s="138">
        <v>7.1829999999999998</v>
      </c>
      <c r="CM71" s="138">
        <v>5.6130000000000004</v>
      </c>
      <c r="CN71" s="138">
        <v>4.266</v>
      </c>
      <c r="CO71" s="138">
        <v>3.1360000000000001</v>
      </c>
      <c r="CP71" s="138">
        <v>2.2309999999999999</v>
      </c>
      <c r="CQ71" s="138">
        <v>1.534</v>
      </c>
      <c r="CR71" s="138">
        <v>1.018</v>
      </c>
      <c r="CS71" s="138">
        <v>0.65400000000000003</v>
      </c>
      <c r="CT71" s="138">
        <v>0.435</v>
      </c>
      <c r="CU71" s="138">
        <v>0.27700000000000002</v>
      </c>
      <c r="CV71" s="138">
        <v>0.13600000000000001</v>
      </c>
      <c r="CW71" s="138">
        <v>1.7999999999999999E-2</v>
      </c>
      <c r="CX71" s="138">
        <v>8.8999999999999996E-2</v>
      </c>
    </row>
    <row r="72" spans="1:102" ht="12">
      <c r="A72" s="96">
        <v>2049</v>
      </c>
      <c r="B72" s="138">
        <v>390.69400000000002</v>
      </c>
      <c r="C72" s="138">
        <v>389.959</v>
      </c>
      <c r="D72" s="138">
        <v>389.26</v>
      </c>
      <c r="E72" s="138">
        <v>388.58199999999999</v>
      </c>
      <c r="F72" s="138">
        <v>387.91199999999998</v>
      </c>
      <c r="G72" s="138">
        <v>387.23700000000002</v>
      </c>
      <c r="H72" s="138">
        <v>386.54300000000001</v>
      </c>
      <c r="I72" s="138">
        <v>385.81799999999998</v>
      </c>
      <c r="J72" s="138">
        <v>385.04599999999999</v>
      </c>
      <c r="K72" s="138">
        <v>384.21699999999998</v>
      </c>
      <c r="L72" s="138">
        <v>383.31799999999998</v>
      </c>
      <c r="M72" s="138">
        <v>382.33800000000002</v>
      </c>
      <c r="N72" s="138">
        <v>381.25299999999999</v>
      </c>
      <c r="O72" s="138">
        <v>380.041</v>
      </c>
      <c r="P72" s="138">
        <v>378.69799999999998</v>
      </c>
      <c r="Q72" s="138">
        <v>377.24099999999999</v>
      </c>
      <c r="R72" s="138">
        <v>375.67099999999999</v>
      </c>
      <c r="S72" s="138">
        <v>373.90300000000002</v>
      </c>
      <c r="T72" s="138">
        <v>371.90199999999999</v>
      </c>
      <c r="U72" s="138">
        <v>369.69600000000003</v>
      </c>
      <c r="V72" s="138">
        <v>367.35599999999999</v>
      </c>
      <c r="W72" s="138">
        <v>364.86900000000003</v>
      </c>
      <c r="X72" s="138">
        <v>362.23899999999998</v>
      </c>
      <c r="Y72" s="138">
        <v>359.476</v>
      </c>
      <c r="Z72" s="138">
        <v>356.57499999999999</v>
      </c>
      <c r="AA72" s="138">
        <v>353.50299999999999</v>
      </c>
      <c r="AB72" s="138">
        <v>350.24700000000001</v>
      </c>
      <c r="AC72" s="138">
        <v>346.89299999999997</v>
      </c>
      <c r="AD72" s="138">
        <v>343.47</v>
      </c>
      <c r="AE72" s="138">
        <v>339.93299999999999</v>
      </c>
      <c r="AF72" s="138">
        <v>336.22300000000001</v>
      </c>
      <c r="AG72" s="138">
        <v>332.38200000000001</v>
      </c>
      <c r="AH72" s="138">
        <v>328.209</v>
      </c>
      <c r="AI72" s="138">
        <v>323.61200000000002</v>
      </c>
      <c r="AJ72" s="138">
        <v>318.69400000000002</v>
      </c>
      <c r="AK72" s="138">
        <v>313.67</v>
      </c>
      <c r="AL72" s="138">
        <v>308.52199999999999</v>
      </c>
      <c r="AM72" s="138">
        <v>303.25200000000001</v>
      </c>
      <c r="AN72" s="138">
        <v>297.89299999999997</v>
      </c>
      <c r="AO72" s="138">
        <v>292.45400000000001</v>
      </c>
      <c r="AP72" s="138">
        <v>286.90499999999997</v>
      </c>
      <c r="AQ72" s="138">
        <v>281.23399999999998</v>
      </c>
      <c r="AR72" s="138">
        <v>275.63499999999999</v>
      </c>
      <c r="AS72" s="138">
        <v>270.19299999999998</v>
      </c>
      <c r="AT72" s="138">
        <v>264.83</v>
      </c>
      <c r="AU72" s="138">
        <v>259.30099999999999</v>
      </c>
      <c r="AV72" s="138">
        <v>253.56899999999999</v>
      </c>
      <c r="AW72" s="138">
        <v>247.94399999999999</v>
      </c>
      <c r="AX72" s="138">
        <v>242.53</v>
      </c>
      <c r="AY72" s="138">
        <v>237.137</v>
      </c>
      <c r="AZ72" s="138">
        <v>231.53200000000001</v>
      </c>
      <c r="BA72" s="138">
        <v>225.834</v>
      </c>
      <c r="BB72" s="138">
        <v>219.37</v>
      </c>
      <c r="BC72" s="138">
        <v>211.803</v>
      </c>
      <c r="BD72" s="138">
        <v>203.458</v>
      </c>
      <c r="BE72" s="138">
        <v>195.11799999999999</v>
      </c>
      <c r="BF72" s="138">
        <v>186.78399999999999</v>
      </c>
      <c r="BG72" s="138">
        <v>178.03299999999999</v>
      </c>
      <c r="BH72" s="138">
        <v>168.78800000000001</v>
      </c>
      <c r="BI72" s="138">
        <v>159.31399999999999</v>
      </c>
      <c r="BJ72" s="138">
        <v>149.928</v>
      </c>
      <c r="BK72" s="138">
        <v>140.52600000000001</v>
      </c>
      <c r="BL72" s="138">
        <v>131.97499999999999</v>
      </c>
      <c r="BM72" s="138">
        <v>124.724</v>
      </c>
      <c r="BN72" s="138">
        <v>118.42</v>
      </c>
      <c r="BO72" s="138">
        <v>112.15300000000001</v>
      </c>
      <c r="BP72" s="138">
        <v>105.983</v>
      </c>
      <c r="BQ72" s="138">
        <v>100.387</v>
      </c>
      <c r="BR72" s="138">
        <v>95.472999999999999</v>
      </c>
      <c r="BS72" s="138">
        <v>90.998999999999995</v>
      </c>
      <c r="BT72" s="138">
        <v>86.686000000000007</v>
      </c>
      <c r="BU72" s="138">
        <v>82.68</v>
      </c>
      <c r="BV72" s="138">
        <v>78.070999999999998</v>
      </c>
      <c r="BW72" s="138">
        <v>72.412000000000006</v>
      </c>
      <c r="BX72" s="138">
        <v>66.122</v>
      </c>
      <c r="BY72" s="138">
        <v>60.103999999999999</v>
      </c>
      <c r="BZ72" s="138">
        <v>54.218000000000004</v>
      </c>
      <c r="CA72" s="138">
        <v>48.563000000000002</v>
      </c>
      <c r="CB72" s="138">
        <v>43.293999999999997</v>
      </c>
      <c r="CC72" s="138">
        <v>38.360999999999997</v>
      </c>
      <c r="CD72" s="138">
        <v>33.554000000000002</v>
      </c>
      <c r="CE72" s="138">
        <v>28.91</v>
      </c>
      <c r="CF72" s="138">
        <v>24.683</v>
      </c>
      <c r="CG72" s="138">
        <v>20.974</v>
      </c>
      <c r="CH72" s="138">
        <v>17.707999999999998</v>
      </c>
      <c r="CI72" s="138">
        <v>14.680999999999999</v>
      </c>
      <c r="CJ72" s="138">
        <v>11.91</v>
      </c>
      <c r="CK72" s="138">
        <v>9.5109999999999992</v>
      </c>
      <c r="CL72" s="138">
        <v>7.5170000000000003</v>
      </c>
      <c r="CM72" s="138">
        <v>5.8689999999999998</v>
      </c>
      <c r="CN72" s="138">
        <v>4.4550000000000001</v>
      </c>
      <c r="CO72" s="138">
        <v>3.266</v>
      </c>
      <c r="CP72" s="138">
        <v>2.3170000000000002</v>
      </c>
      <c r="CQ72" s="138">
        <v>1.5940000000000001</v>
      </c>
      <c r="CR72" s="138">
        <v>1.0629999999999999</v>
      </c>
      <c r="CS72" s="138">
        <v>0.69099999999999995</v>
      </c>
      <c r="CT72" s="138">
        <v>0.47</v>
      </c>
      <c r="CU72" s="138">
        <v>0.31</v>
      </c>
      <c r="CV72" s="138">
        <v>0.16</v>
      </c>
      <c r="CW72" s="138">
        <v>3.1E-2</v>
      </c>
      <c r="CX72" s="138">
        <v>9.5000000000000001E-2</v>
      </c>
    </row>
    <row r="73" spans="1:102" ht="12">
      <c r="A73" s="96">
        <v>2050</v>
      </c>
      <c r="B73" s="138">
        <v>390.16500000000002</v>
      </c>
      <c r="C73" s="138">
        <v>389.58499999999998</v>
      </c>
      <c r="D73" s="138">
        <v>389.03</v>
      </c>
      <c r="E73" s="138">
        <v>388.48700000000002</v>
      </c>
      <c r="F73" s="138">
        <v>387.94299999999998</v>
      </c>
      <c r="G73" s="138">
        <v>387.38499999999999</v>
      </c>
      <c r="H73" s="138">
        <v>386.803</v>
      </c>
      <c r="I73" s="138">
        <v>386.18299999999999</v>
      </c>
      <c r="J73" s="138">
        <v>385.512</v>
      </c>
      <c r="K73" s="138">
        <v>384.779</v>
      </c>
      <c r="L73" s="138">
        <v>383.97300000000001</v>
      </c>
      <c r="M73" s="138">
        <v>383.08699999999999</v>
      </c>
      <c r="N73" s="138">
        <v>382.09100000000001</v>
      </c>
      <c r="O73" s="138">
        <v>380.96899999999999</v>
      </c>
      <c r="P73" s="138">
        <v>379.71699999999998</v>
      </c>
      <c r="Q73" s="138">
        <v>378.35</v>
      </c>
      <c r="R73" s="138">
        <v>376.87</v>
      </c>
      <c r="S73" s="138">
        <v>375.20299999999997</v>
      </c>
      <c r="T73" s="138">
        <v>373.32100000000003</v>
      </c>
      <c r="U73" s="138">
        <v>371.24400000000003</v>
      </c>
      <c r="V73" s="138">
        <v>369.03300000000002</v>
      </c>
      <c r="W73" s="138">
        <v>366.67500000000001</v>
      </c>
      <c r="X73" s="138">
        <v>364.17399999999998</v>
      </c>
      <c r="Y73" s="138">
        <v>361.54199999999997</v>
      </c>
      <c r="Z73" s="138">
        <v>358.76900000000001</v>
      </c>
      <c r="AA73" s="138">
        <v>355.83600000000001</v>
      </c>
      <c r="AB73" s="138">
        <v>352.74200000000002</v>
      </c>
      <c r="AC73" s="138">
        <v>349.50400000000002</v>
      </c>
      <c r="AD73" s="138">
        <v>346.12200000000001</v>
      </c>
      <c r="AE73" s="138">
        <v>342.59</v>
      </c>
      <c r="AF73" s="138">
        <v>338.89600000000002</v>
      </c>
      <c r="AG73" s="138">
        <v>335.04300000000001</v>
      </c>
      <c r="AH73" s="138">
        <v>331.00799999999998</v>
      </c>
      <c r="AI73" s="138">
        <v>326.779</v>
      </c>
      <c r="AJ73" s="138">
        <v>322.36399999999998</v>
      </c>
      <c r="AK73" s="138">
        <v>317.80799999999999</v>
      </c>
      <c r="AL73" s="138">
        <v>313.12599999999998</v>
      </c>
      <c r="AM73" s="138">
        <v>308.21699999999998</v>
      </c>
      <c r="AN73" s="138">
        <v>303.03800000000001</v>
      </c>
      <c r="AO73" s="138">
        <v>297.654</v>
      </c>
      <c r="AP73" s="138">
        <v>292.16699999999997</v>
      </c>
      <c r="AQ73" s="138">
        <v>286.56400000000002</v>
      </c>
      <c r="AR73" s="138">
        <v>280.92500000000001</v>
      </c>
      <c r="AS73" s="138">
        <v>275.3</v>
      </c>
      <c r="AT73" s="138">
        <v>269.66500000000002</v>
      </c>
      <c r="AU73" s="138">
        <v>263.87200000000001</v>
      </c>
      <c r="AV73" s="138">
        <v>257.86900000000003</v>
      </c>
      <c r="AW73" s="138">
        <v>252.04400000000001</v>
      </c>
      <c r="AX73" s="138">
        <v>246.553</v>
      </c>
      <c r="AY73" s="138">
        <v>241.17599999999999</v>
      </c>
      <c r="AZ73" s="138">
        <v>235.60499999999999</v>
      </c>
      <c r="BA73" s="138">
        <v>229.971</v>
      </c>
      <c r="BB73" s="138">
        <v>223.64599999999999</v>
      </c>
      <c r="BC73" s="138">
        <v>216.31</v>
      </c>
      <c r="BD73" s="138">
        <v>208.274</v>
      </c>
      <c r="BE73" s="138">
        <v>200.18799999999999</v>
      </c>
      <c r="BF73" s="138">
        <v>191.94399999999999</v>
      </c>
      <c r="BG73" s="138">
        <v>183.67099999999999</v>
      </c>
      <c r="BH73" s="138">
        <v>175.5</v>
      </c>
      <c r="BI73" s="138">
        <v>167.375</v>
      </c>
      <c r="BJ73" s="138">
        <v>159.256</v>
      </c>
      <c r="BK73" s="138">
        <v>151.339</v>
      </c>
      <c r="BL73" s="138">
        <v>142.999</v>
      </c>
      <c r="BM73" s="138">
        <v>133.98599999999999</v>
      </c>
      <c r="BN73" s="138">
        <v>124.72499999999999</v>
      </c>
      <c r="BO73" s="138">
        <v>115.685</v>
      </c>
      <c r="BP73" s="138">
        <v>106.517</v>
      </c>
      <c r="BQ73" s="138">
        <v>99.073999999999998</v>
      </c>
      <c r="BR73" s="138">
        <v>94.245999999999995</v>
      </c>
      <c r="BS73" s="138">
        <v>91.084000000000003</v>
      </c>
      <c r="BT73" s="138">
        <v>87.844999999999999</v>
      </c>
      <c r="BU73" s="138">
        <v>84.983000000000004</v>
      </c>
      <c r="BV73" s="138">
        <v>81.153999999999996</v>
      </c>
      <c r="BW73" s="138">
        <v>75.552999999999997</v>
      </c>
      <c r="BX73" s="138">
        <v>68.861000000000004</v>
      </c>
      <c r="BY73" s="138">
        <v>62.613999999999997</v>
      </c>
      <c r="BZ73" s="138">
        <v>56.548999999999999</v>
      </c>
      <c r="CA73" s="138">
        <v>50.703000000000003</v>
      </c>
      <c r="CB73" s="138">
        <v>45.265000000000001</v>
      </c>
      <c r="CC73" s="138">
        <v>40.170999999999999</v>
      </c>
      <c r="CD73" s="138">
        <v>35.168999999999997</v>
      </c>
      <c r="CE73" s="138">
        <v>30.31</v>
      </c>
      <c r="CF73" s="138">
        <v>25.875</v>
      </c>
      <c r="CG73" s="138">
        <v>21.984000000000002</v>
      </c>
      <c r="CH73" s="138">
        <v>18.555</v>
      </c>
      <c r="CI73" s="138">
        <v>15.364000000000001</v>
      </c>
      <c r="CJ73" s="138">
        <v>12.430999999999999</v>
      </c>
      <c r="CK73" s="138">
        <v>9.8989999999999991</v>
      </c>
      <c r="CL73" s="138">
        <v>7.8070000000000004</v>
      </c>
      <c r="CM73" s="138">
        <v>6.0919999999999996</v>
      </c>
      <c r="CN73" s="138">
        <v>4.6150000000000002</v>
      </c>
      <c r="CO73" s="138">
        <v>3.3730000000000002</v>
      </c>
      <c r="CP73" s="138">
        <v>2.3849999999999998</v>
      </c>
      <c r="CQ73" s="138">
        <v>1.64</v>
      </c>
      <c r="CR73" s="138">
        <v>1.0980000000000001</v>
      </c>
      <c r="CS73" s="138">
        <v>0.72399999999999998</v>
      </c>
      <c r="CT73" s="138">
        <v>0.50800000000000001</v>
      </c>
      <c r="CU73" s="138">
        <v>0.35199999999999998</v>
      </c>
      <c r="CV73" s="138">
        <v>0.192</v>
      </c>
      <c r="CW73" s="138">
        <v>0.05</v>
      </c>
      <c r="CX73" s="138">
        <v>0.10199999999999999</v>
      </c>
    </row>
    <row r="75" spans="1:102" s="99" customFormat="1"/>
    <row r="76" spans="1:102" s="97" customFormat="1">
      <c r="A76" s="98" t="s">
        <v>2</v>
      </c>
      <c r="B76" s="97">
        <v>0</v>
      </c>
      <c r="C76" s="97">
        <v>1</v>
      </c>
      <c r="D76" s="97">
        <v>2</v>
      </c>
      <c r="E76" s="97">
        <v>3</v>
      </c>
      <c r="F76" s="97">
        <v>4</v>
      </c>
      <c r="G76" s="97">
        <v>5</v>
      </c>
      <c r="H76" s="97">
        <v>6</v>
      </c>
      <c r="I76" s="97">
        <v>7</v>
      </c>
      <c r="J76" s="97">
        <v>8</v>
      </c>
      <c r="K76" s="97">
        <v>9</v>
      </c>
      <c r="L76" s="97">
        <v>10</v>
      </c>
      <c r="M76" s="97">
        <v>11</v>
      </c>
      <c r="N76" s="97">
        <v>12</v>
      </c>
      <c r="O76" s="97">
        <v>13</v>
      </c>
      <c r="P76" s="97">
        <v>14</v>
      </c>
      <c r="Q76" s="97">
        <v>15</v>
      </c>
      <c r="R76" s="97">
        <v>16</v>
      </c>
      <c r="S76" s="97">
        <v>17</v>
      </c>
      <c r="T76" s="97">
        <v>18</v>
      </c>
      <c r="U76" s="97">
        <v>19</v>
      </c>
      <c r="V76" s="97">
        <v>20</v>
      </c>
      <c r="W76" s="97">
        <v>21</v>
      </c>
      <c r="X76" s="97">
        <v>22</v>
      </c>
      <c r="Y76" s="97">
        <v>23</v>
      </c>
      <c r="Z76" s="97">
        <v>24</v>
      </c>
      <c r="AA76" s="97">
        <v>25</v>
      </c>
      <c r="AB76" s="97">
        <v>26</v>
      </c>
      <c r="AC76" s="97">
        <v>27</v>
      </c>
      <c r="AD76" s="97">
        <v>28</v>
      </c>
      <c r="AE76" s="97">
        <v>29</v>
      </c>
      <c r="AF76" s="97">
        <v>30</v>
      </c>
      <c r="AG76" s="97">
        <v>31</v>
      </c>
      <c r="AH76" s="97">
        <v>32</v>
      </c>
      <c r="AI76" s="97">
        <v>33</v>
      </c>
      <c r="AJ76" s="97">
        <v>34</v>
      </c>
      <c r="AK76" s="97">
        <v>35</v>
      </c>
      <c r="AL76" s="97">
        <v>36</v>
      </c>
      <c r="AM76" s="97">
        <v>37</v>
      </c>
      <c r="AN76" s="97">
        <v>38</v>
      </c>
      <c r="AO76" s="97">
        <v>39</v>
      </c>
      <c r="AP76" s="97">
        <v>40</v>
      </c>
      <c r="AQ76" s="97">
        <v>41</v>
      </c>
      <c r="AR76" s="97">
        <v>42</v>
      </c>
      <c r="AS76" s="97">
        <v>43</v>
      </c>
      <c r="AT76" s="97">
        <v>44</v>
      </c>
      <c r="AU76" s="97">
        <v>45</v>
      </c>
      <c r="AV76" s="97">
        <v>46</v>
      </c>
      <c r="AW76" s="97">
        <v>47</v>
      </c>
      <c r="AX76" s="97">
        <v>48</v>
      </c>
      <c r="AY76" s="97">
        <v>49</v>
      </c>
      <c r="AZ76" s="97">
        <v>50</v>
      </c>
      <c r="BA76" s="97">
        <v>51</v>
      </c>
      <c r="BB76" s="97">
        <v>52</v>
      </c>
      <c r="BC76" s="97">
        <v>53</v>
      </c>
      <c r="BD76" s="97">
        <v>54</v>
      </c>
      <c r="BE76" s="97">
        <v>55</v>
      </c>
      <c r="BF76" s="97">
        <v>56</v>
      </c>
      <c r="BG76" s="97">
        <v>57</v>
      </c>
      <c r="BH76" s="97">
        <v>58</v>
      </c>
      <c r="BI76" s="97">
        <v>59</v>
      </c>
      <c r="BJ76" s="97">
        <v>60</v>
      </c>
      <c r="BK76" s="97">
        <v>61</v>
      </c>
      <c r="BL76" s="97">
        <v>62</v>
      </c>
      <c r="BM76" s="97">
        <v>63</v>
      </c>
      <c r="BN76" s="97">
        <v>64</v>
      </c>
      <c r="BO76" s="97">
        <v>65</v>
      </c>
      <c r="BP76" s="97">
        <v>66</v>
      </c>
      <c r="BQ76" s="97">
        <v>67</v>
      </c>
      <c r="BR76" s="97">
        <v>68</v>
      </c>
      <c r="BS76" s="97">
        <v>69</v>
      </c>
      <c r="BT76" s="97">
        <v>70</v>
      </c>
      <c r="BU76" s="97">
        <v>71</v>
      </c>
      <c r="BV76" s="97">
        <v>72</v>
      </c>
      <c r="BW76" s="97">
        <v>73</v>
      </c>
      <c r="BX76" s="97">
        <v>74</v>
      </c>
      <c r="BY76" s="97">
        <v>75</v>
      </c>
      <c r="BZ76" s="97">
        <v>76</v>
      </c>
      <c r="CA76" s="97">
        <v>77</v>
      </c>
      <c r="CB76" s="97">
        <v>78</v>
      </c>
      <c r="CC76" s="97">
        <v>79</v>
      </c>
      <c r="CD76" s="97">
        <v>80</v>
      </c>
      <c r="CE76" s="97">
        <v>81</v>
      </c>
      <c r="CF76" s="97">
        <v>82</v>
      </c>
      <c r="CG76" s="97">
        <v>83</v>
      </c>
      <c r="CH76" s="97">
        <v>84</v>
      </c>
      <c r="CI76" s="97">
        <v>85</v>
      </c>
      <c r="CJ76" s="97">
        <v>86</v>
      </c>
      <c r="CK76" s="97">
        <v>87</v>
      </c>
      <c r="CL76" s="97">
        <v>88</v>
      </c>
      <c r="CM76" s="97">
        <v>89</v>
      </c>
      <c r="CN76" s="97">
        <v>90</v>
      </c>
      <c r="CO76" s="97">
        <v>91</v>
      </c>
      <c r="CP76" s="97">
        <v>92</v>
      </c>
      <c r="CQ76" s="97">
        <v>93</v>
      </c>
      <c r="CR76" s="97">
        <v>94</v>
      </c>
      <c r="CS76" s="97">
        <v>95</v>
      </c>
      <c r="CT76" s="97">
        <v>96</v>
      </c>
      <c r="CU76" s="97">
        <v>97</v>
      </c>
      <c r="CV76" s="97">
        <v>98</v>
      </c>
      <c r="CW76" s="97">
        <v>99</v>
      </c>
      <c r="CX76" s="97">
        <v>100</v>
      </c>
    </row>
    <row r="77" spans="1:102" ht="12">
      <c r="A77" s="96">
        <v>1980</v>
      </c>
      <c r="B77" s="138">
        <v>174.15899999999999</v>
      </c>
      <c r="C77" s="138">
        <v>166.60900000000001</v>
      </c>
      <c r="D77" s="138">
        <v>159.429</v>
      </c>
      <c r="E77" s="138">
        <v>152.61099999999999</v>
      </c>
      <c r="F77" s="138">
        <v>146.14400000000001</v>
      </c>
      <c r="G77" s="138">
        <v>140.01300000000001</v>
      </c>
      <c r="H77" s="138">
        <v>134.21100000000001</v>
      </c>
      <c r="I77" s="138">
        <v>128.72399999999999</v>
      </c>
      <c r="J77" s="138">
        <v>123.542</v>
      </c>
      <c r="K77" s="138">
        <v>118.65300000000001</v>
      </c>
      <c r="L77" s="138">
        <v>114.03100000000001</v>
      </c>
      <c r="M77" s="138">
        <v>109.64400000000001</v>
      </c>
      <c r="N77" s="138">
        <v>105.569</v>
      </c>
      <c r="O77" s="138">
        <v>101.82599999999999</v>
      </c>
      <c r="P77" s="138">
        <v>98.352999999999994</v>
      </c>
      <c r="Q77" s="138">
        <v>95.057000000000002</v>
      </c>
      <c r="R77" s="138">
        <v>91.941999999999993</v>
      </c>
      <c r="S77" s="138">
        <v>88.912999999999997</v>
      </c>
      <c r="T77" s="138">
        <v>85.905000000000001</v>
      </c>
      <c r="U77" s="138">
        <v>82.944999999999993</v>
      </c>
      <c r="V77" s="138">
        <v>80.075999999999993</v>
      </c>
      <c r="W77" s="138">
        <v>77.241</v>
      </c>
      <c r="X77" s="138">
        <v>74.558999999999997</v>
      </c>
      <c r="Y77" s="138">
        <v>72.075999999999993</v>
      </c>
      <c r="Z77" s="138">
        <v>69.694000000000003</v>
      </c>
      <c r="AA77" s="138">
        <v>67.375</v>
      </c>
      <c r="AB77" s="138">
        <v>65.251999999999995</v>
      </c>
      <c r="AC77" s="138">
        <v>62.588999999999999</v>
      </c>
      <c r="AD77" s="138">
        <v>59.051000000000002</v>
      </c>
      <c r="AE77" s="138">
        <v>55.037999999999997</v>
      </c>
      <c r="AF77" s="138">
        <v>51.222000000000001</v>
      </c>
      <c r="AG77" s="138">
        <v>47.398000000000003</v>
      </c>
      <c r="AH77" s="138">
        <v>44.343000000000004</v>
      </c>
      <c r="AI77" s="138">
        <v>42.488999999999997</v>
      </c>
      <c r="AJ77" s="138">
        <v>41.453000000000003</v>
      </c>
      <c r="AK77" s="138">
        <v>40.401000000000003</v>
      </c>
      <c r="AL77" s="138">
        <v>39.478000000000002</v>
      </c>
      <c r="AM77" s="138">
        <v>38.595999999999997</v>
      </c>
      <c r="AN77" s="138">
        <v>37.624000000000002</v>
      </c>
      <c r="AO77" s="138">
        <v>36.618000000000002</v>
      </c>
      <c r="AP77" s="138">
        <v>35.755000000000003</v>
      </c>
      <c r="AQ77" s="138">
        <v>34.975999999999999</v>
      </c>
      <c r="AR77" s="138">
        <v>34.22</v>
      </c>
      <c r="AS77" s="138">
        <v>33.463000000000001</v>
      </c>
      <c r="AT77" s="138">
        <v>32.691000000000003</v>
      </c>
      <c r="AU77" s="138">
        <v>31.934999999999999</v>
      </c>
      <c r="AV77" s="138">
        <v>31.210999999999999</v>
      </c>
      <c r="AW77" s="138">
        <v>30.312999999999999</v>
      </c>
      <c r="AX77" s="138">
        <v>29.143000000000001</v>
      </c>
      <c r="AY77" s="138">
        <v>27.798999999999999</v>
      </c>
      <c r="AZ77" s="138">
        <v>26.47</v>
      </c>
      <c r="BA77" s="138">
        <v>25.111000000000001</v>
      </c>
      <c r="BB77" s="138">
        <v>23.841000000000001</v>
      </c>
      <c r="BC77" s="138">
        <v>22.741</v>
      </c>
      <c r="BD77" s="138">
        <v>21.747</v>
      </c>
      <c r="BE77" s="138">
        <v>20.747</v>
      </c>
      <c r="BF77" s="138">
        <v>19.800999999999998</v>
      </c>
      <c r="BG77" s="138">
        <v>18.751000000000001</v>
      </c>
      <c r="BH77" s="138">
        <v>17.524000000000001</v>
      </c>
      <c r="BI77" s="138">
        <v>16.216999999999999</v>
      </c>
      <c r="BJ77" s="138">
        <v>14.984</v>
      </c>
      <c r="BK77" s="138">
        <v>13.769</v>
      </c>
      <c r="BL77" s="138">
        <v>12.814</v>
      </c>
      <c r="BM77" s="138">
        <v>12.249000000000001</v>
      </c>
      <c r="BN77" s="138">
        <v>11.951000000000001</v>
      </c>
      <c r="BO77" s="138">
        <v>11.641</v>
      </c>
      <c r="BP77" s="138">
        <v>11.332000000000001</v>
      </c>
      <c r="BQ77" s="138">
        <v>11.116</v>
      </c>
      <c r="BR77" s="138">
        <v>10.992000000000001</v>
      </c>
      <c r="BS77" s="138">
        <v>10.904</v>
      </c>
      <c r="BT77" s="138">
        <v>10.827999999999999</v>
      </c>
      <c r="BU77" s="138">
        <v>10.808</v>
      </c>
      <c r="BV77" s="138">
        <v>10.494</v>
      </c>
      <c r="BW77" s="138">
        <v>9.7230000000000008</v>
      </c>
      <c r="BX77" s="138">
        <v>8.6560000000000006</v>
      </c>
      <c r="BY77" s="138">
        <v>7.633</v>
      </c>
      <c r="BZ77" s="138">
        <v>6.5940000000000003</v>
      </c>
      <c r="CA77" s="138">
        <v>5.6340000000000003</v>
      </c>
      <c r="CB77" s="138">
        <v>4.843</v>
      </c>
      <c r="CC77" s="138">
        <v>4.1710000000000003</v>
      </c>
      <c r="CD77" s="138">
        <v>0</v>
      </c>
      <c r="CE77" s="138">
        <v>0</v>
      </c>
      <c r="CF77" s="138">
        <v>0</v>
      </c>
      <c r="CG77" s="138">
        <v>0</v>
      </c>
      <c r="CH77" s="138">
        <v>0</v>
      </c>
      <c r="CI77" s="138">
        <v>0</v>
      </c>
      <c r="CJ77" s="138">
        <v>0</v>
      </c>
      <c r="CK77" s="138">
        <v>0</v>
      </c>
      <c r="CL77" s="138">
        <v>0</v>
      </c>
      <c r="CM77" s="138">
        <v>0</v>
      </c>
      <c r="CN77" s="138">
        <v>0</v>
      </c>
      <c r="CO77" s="138">
        <v>0</v>
      </c>
      <c r="CP77" s="138">
        <v>0</v>
      </c>
      <c r="CQ77" s="138">
        <v>0</v>
      </c>
      <c r="CR77" s="138">
        <v>0</v>
      </c>
      <c r="CS77" s="138">
        <v>0</v>
      </c>
      <c r="CT77" s="138">
        <v>0</v>
      </c>
      <c r="CU77" s="138">
        <v>0</v>
      </c>
      <c r="CV77" s="138">
        <v>0</v>
      </c>
      <c r="CW77" s="138">
        <v>0</v>
      </c>
      <c r="CX77" s="138">
        <v>0</v>
      </c>
    </row>
    <row r="78" spans="1:102" ht="12">
      <c r="A78" s="96">
        <v>1981</v>
      </c>
      <c r="B78" s="138">
        <v>172.93700000000001</v>
      </c>
      <c r="C78" s="138">
        <v>166.99700000000001</v>
      </c>
      <c r="D78" s="138">
        <v>161.12</v>
      </c>
      <c r="E78" s="138">
        <v>155.321</v>
      </c>
      <c r="F78" s="138">
        <v>149.61500000000001</v>
      </c>
      <c r="G78" s="138">
        <v>144.01900000000001</v>
      </c>
      <c r="H78" s="138">
        <v>138.54900000000001</v>
      </c>
      <c r="I78" s="138">
        <v>133.22</v>
      </c>
      <c r="J78" s="138">
        <v>128.05000000000001</v>
      </c>
      <c r="K78" s="138">
        <v>123.053</v>
      </c>
      <c r="L78" s="138">
        <v>118.209</v>
      </c>
      <c r="M78" s="138">
        <v>113.495</v>
      </c>
      <c r="N78" s="138">
        <v>109.11499999999999</v>
      </c>
      <c r="O78" s="138">
        <v>105.15900000000001</v>
      </c>
      <c r="P78" s="138">
        <v>101.53100000000001</v>
      </c>
      <c r="Q78" s="138">
        <v>98.034999999999997</v>
      </c>
      <c r="R78" s="138">
        <v>94.7</v>
      </c>
      <c r="S78" s="138">
        <v>91.480999999999995</v>
      </c>
      <c r="T78" s="138">
        <v>88.335999999999999</v>
      </c>
      <c r="U78" s="138">
        <v>85.275999999999996</v>
      </c>
      <c r="V78" s="138">
        <v>82.311999999999998</v>
      </c>
      <c r="W78" s="138">
        <v>79.385000000000005</v>
      </c>
      <c r="X78" s="138">
        <v>76.668000000000006</v>
      </c>
      <c r="Y78" s="138">
        <v>74.227999999999994</v>
      </c>
      <c r="Z78" s="138">
        <v>71.941000000000003</v>
      </c>
      <c r="AA78" s="138">
        <v>69.704999999999998</v>
      </c>
      <c r="AB78" s="138">
        <v>67.658000000000001</v>
      </c>
      <c r="AC78" s="138">
        <v>65.063000000000002</v>
      </c>
      <c r="AD78" s="138">
        <v>61.585000000000001</v>
      </c>
      <c r="AE78" s="138">
        <v>57.607999999999997</v>
      </c>
      <c r="AF78" s="138">
        <v>53.825000000000003</v>
      </c>
      <c r="AG78" s="138">
        <v>50.061999999999998</v>
      </c>
      <c r="AH78" s="138">
        <v>46.902999999999999</v>
      </c>
      <c r="AI78" s="138">
        <v>44.698999999999998</v>
      </c>
      <c r="AJ78" s="138">
        <v>43.167000000000002</v>
      </c>
      <c r="AK78" s="138">
        <v>41.639000000000003</v>
      </c>
      <c r="AL78" s="138">
        <v>40.218000000000004</v>
      </c>
      <c r="AM78" s="138">
        <v>38.984000000000002</v>
      </c>
      <c r="AN78" s="138">
        <v>37.902999999999999</v>
      </c>
      <c r="AO78" s="138">
        <v>36.953000000000003</v>
      </c>
      <c r="AP78" s="138">
        <v>36.122</v>
      </c>
      <c r="AQ78" s="138">
        <v>35.392000000000003</v>
      </c>
      <c r="AR78" s="138">
        <v>34.683999999999997</v>
      </c>
      <c r="AS78" s="138">
        <v>33.951000000000001</v>
      </c>
      <c r="AT78" s="138">
        <v>33.192999999999998</v>
      </c>
      <c r="AU78" s="138">
        <v>32.472000000000001</v>
      </c>
      <c r="AV78" s="138">
        <v>31.798999999999999</v>
      </c>
      <c r="AW78" s="138">
        <v>30.954999999999998</v>
      </c>
      <c r="AX78" s="138">
        <v>29.844999999999999</v>
      </c>
      <c r="AY78" s="138">
        <v>28.562000000000001</v>
      </c>
      <c r="AZ78" s="138">
        <v>27.292999999999999</v>
      </c>
      <c r="BA78" s="138">
        <v>25.992000000000001</v>
      </c>
      <c r="BB78" s="138">
        <v>24.757999999999999</v>
      </c>
      <c r="BC78" s="138">
        <v>23.655000000000001</v>
      </c>
      <c r="BD78" s="138">
        <v>22.631</v>
      </c>
      <c r="BE78" s="138">
        <v>21.597999999999999</v>
      </c>
      <c r="BF78" s="138">
        <v>20.603000000000002</v>
      </c>
      <c r="BG78" s="138">
        <v>19.510000000000002</v>
      </c>
      <c r="BH78" s="138">
        <v>18.253</v>
      </c>
      <c r="BI78" s="138">
        <v>16.919</v>
      </c>
      <c r="BJ78" s="138">
        <v>15.653</v>
      </c>
      <c r="BK78" s="138">
        <v>14.414999999999999</v>
      </c>
      <c r="BL78" s="138">
        <v>13.379</v>
      </c>
      <c r="BM78" s="138">
        <v>12.646000000000001</v>
      </c>
      <c r="BN78" s="138">
        <v>12.131</v>
      </c>
      <c r="BO78" s="138">
        <v>11.617000000000001</v>
      </c>
      <c r="BP78" s="138">
        <v>11.102</v>
      </c>
      <c r="BQ78" s="138">
        <v>10.75</v>
      </c>
      <c r="BR78" s="138">
        <v>10.606999999999999</v>
      </c>
      <c r="BS78" s="138">
        <v>10.581</v>
      </c>
      <c r="BT78" s="138">
        <v>10.557</v>
      </c>
      <c r="BU78" s="138">
        <v>10.592000000000001</v>
      </c>
      <c r="BV78" s="138">
        <v>10.352</v>
      </c>
      <c r="BW78" s="138">
        <v>9.6709999999999994</v>
      </c>
      <c r="BX78" s="138">
        <v>8.7029999999999994</v>
      </c>
      <c r="BY78" s="138">
        <v>7.7830000000000004</v>
      </c>
      <c r="BZ78" s="138">
        <v>6.8609999999999998</v>
      </c>
      <c r="CA78" s="138">
        <v>5.9690000000000003</v>
      </c>
      <c r="CB78" s="138">
        <v>5.1630000000000003</v>
      </c>
      <c r="CC78" s="138">
        <v>4.4290000000000003</v>
      </c>
      <c r="CD78" s="138">
        <v>0</v>
      </c>
      <c r="CE78" s="138">
        <v>0</v>
      </c>
      <c r="CF78" s="138">
        <v>0</v>
      </c>
      <c r="CG78" s="138">
        <v>0</v>
      </c>
      <c r="CH78" s="138">
        <v>0</v>
      </c>
      <c r="CI78" s="138">
        <v>0</v>
      </c>
      <c r="CJ78" s="138">
        <v>0</v>
      </c>
      <c r="CK78" s="138">
        <v>0</v>
      </c>
      <c r="CL78" s="138">
        <v>0</v>
      </c>
      <c r="CM78" s="138">
        <v>0</v>
      </c>
      <c r="CN78" s="138">
        <v>0</v>
      </c>
      <c r="CO78" s="138">
        <v>0</v>
      </c>
      <c r="CP78" s="138">
        <v>0</v>
      </c>
      <c r="CQ78" s="138">
        <v>0</v>
      </c>
      <c r="CR78" s="138">
        <v>0</v>
      </c>
      <c r="CS78" s="138">
        <v>0</v>
      </c>
      <c r="CT78" s="138">
        <v>0</v>
      </c>
      <c r="CU78" s="138">
        <v>0</v>
      </c>
      <c r="CV78" s="138">
        <v>0</v>
      </c>
      <c r="CW78" s="138">
        <v>0</v>
      </c>
      <c r="CX78" s="138">
        <v>0</v>
      </c>
    </row>
    <row r="79" spans="1:102" ht="12">
      <c r="A79" s="96">
        <v>1982</v>
      </c>
      <c r="B79" s="138">
        <v>170.05199999999999</v>
      </c>
      <c r="C79" s="138">
        <v>166.16900000000001</v>
      </c>
      <c r="D79" s="138">
        <v>161.96700000000001</v>
      </c>
      <c r="E79" s="138">
        <v>157.49299999999999</v>
      </c>
      <c r="F79" s="138">
        <v>152.80000000000001</v>
      </c>
      <c r="G79" s="138">
        <v>147.93299999999999</v>
      </c>
      <c r="H79" s="138">
        <v>142.941</v>
      </c>
      <c r="I79" s="138">
        <v>137.876</v>
      </c>
      <c r="J79" s="138">
        <v>132.78399999999999</v>
      </c>
      <c r="K79" s="138">
        <v>127.714</v>
      </c>
      <c r="L79" s="138">
        <v>122.655</v>
      </c>
      <c r="M79" s="138">
        <v>117.59699999999999</v>
      </c>
      <c r="N79" s="138">
        <v>112.887</v>
      </c>
      <c r="O79" s="138">
        <v>108.697</v>
      </c>
      <c r="P79" s="138">
        <v>104.896</v>
      </c>
      <c r="Q79" s="138">
        <v>101.16500000000001</v>
      </c>
      <c r="R79" s="138">
        <v>97.555000000000007</v>
      </c>
      <c r="S79" s="138">
        <v>94.119</v>
      </c>
      <c r="T79" s="138">
        <v>90.852000000000004</v>
      </c>
      <c r="U79" s="138">
        <v>87.734999999999999</v>
      </c>
      <c r="V79" s="138">
        <v>84.718000000000004</v>
      </c>
      <c r="W79" s="138">
        <v>81.757999999999996</v>
      </c>
      <c r="X79" s="138">
        <v>78.998000000000005</v>
      </c>
      <c r="Y79" s="138">
        <v>76.486000000000004</v>
      </c>
      <c r="Z79" s="138">
        <v>74.116</v>
      </c>
      <c r="AA79" s="138">
        <v>71.801000000000002</v>
      </c>
      <c r="AB79" s="138">
        <v>69.635999999999996</v>
      </c>
      <c r="AC79" s="138">
        <v>67.058999999999997</v>
      </c>
      <c r="AD79" s="138">
        <v>63.808</v>
      </c>
      <c r="AE79" s="138">
        <v>60.165999999999997</v>
      </c>
      <c r="AF79" s="138">
        <v>56.692</v>
      </c>
      <c r="AG79" s="138">
        <v>53.286999999999999</v>
      </c>
      <c r="AH79" s="138">
        <v>50.186</v>
      </c>
      <c r="AI79" s="138">
        <v>47.573</v>
      </c>
      <c r="AJ79" s="138">
        <v>45.34</v>
      </c>
      <c r="AK79" s="138">
        <v>43.161000000000001</v>
      </c>
      <c r="AL79" s="138">
        <v>41.051000000000002</v>
      </c>
      <c r="AM79" s="138">
        <v>39.335000000000001</v>
      </c>
      <c r="AN79" s="138">
        <v>38.131999999999998</v>
      </c>
      <c r="AO79" s="138">
        <v>37.290999999999997</v>
      </c>
      <c r="AP79" s="138">
        <v>36.53</v>
      </c>
      <c r="AQ79" s="138">
        <v>35.883000000000003</v>
      </c>
      <c r="AR79" s="138">
        <v>35.232999999999997</v>
      </c>
      <c r="AS79" s="138">
        <v>34.487000000000002</v>
      </c>
      <c r="AT79" s="138">
        <v>33.676000000000002</v>
      </c>
      <c r="AU79" s="138">
        <v>32.938000000000002</v>
      </c>
      <c r="AV79" s="138">
        <v>32.256</v>
      </c>
      <c r="AW79" s="138">
        <v>31.443999999999999</v>
      </c>
      <c r="AX79" s="138">
        <v>30.425000000000001</v>
      </c>
      <c r="AY79" s="138">
        <v>29.266999999999999</v>
      </c>
      <c r="AZ79" s="138">
        <v>28.117000000000001</v>
      </c>
      <c r="BA79" s="138">
        <v>26.946000000000002</v>
      </c>
      <c r="BB79" s="138">
        <v>25.782</v>
      </c>
      <c r="BC79" s="138">
        <v>24.649000000000001</v>
      </c>
      <c r="BD79" s="138">
        <v>23.535</v>
      </c>
      <c r="BE79" s="138">
        <v>22.411999999999999</v>
      </c>
      <c r="BF79" s="138">
        <v>21.308</v>
      </c>
      <c r="BG79" s="138">
        <v>20.152000000000001</v>
      </c>
      <c r="BH79" s="138">
        <v>18.911999999999999</v>
      </c>
      <c r="BI79" s="138">
        <v>17.638999999999999</v>
      </c>
      <c r="BJ79" s="138">
        <v>16.417000000000002</v>
      </c>
      <c r="BK79" s="138">
        <v>15.233000000000001</v>
      </c>
      <c r="BL79" s="138">
        <v>14.167</v>
      </c>
      <c r="BM79" s="138">
        <v>13.273999999999999</v>
      </c>
      <c r="BN79" s="138">
        <v>12.519</v>
      </c>
      <c r="BO79" s="138">
        <v>11.786</v>
      </c>
      <c r="BP79" s="138">
        <v>11.05</v>
      </c>
      <c r="BQ79" s="138">
        <v>10.529</v>
      </c>
      <c r="BR79" s="138">
        <v>10.305</v>
      </c>
      <c r="BS79" s="138">
        <v>10.259</v>
      </c>
      <c r="BT79" s="138">
        <v>10.209</v>
      </c>
      <c r="BU79" s="138">
        <v>10.209</v>
      </c>
      <c r="BV79" s="138">
        <v>9.9979999999999993</v>
      </c>
      <c r="BW79" s="138">
        <v>9.43</v>
      </c>
      <c r="BX79" s="138">
        <v>8.6259999999999994</v>
      </c>
      <c r="BY79" s="138">
        <v>7.8710000000000004</v>
      </c>
      <c r="BZ79" s="138">
        <v>7.13</v>
      </c>
      <c r="CA79" s="138">
        <v>6.3490000000000002</v>
      </c>
      <c r="CB79" s="138">
        <v>5.5369999999999999</v>
      </c>
      <c r="CC79" s="138">
        <v>4.718</v>
      </c>
      <c r="CD79" s="138">
        <v>0</v>
      </c>
      <c r="CE79" s="138">
        <v>0</v>
      </c>
      <c r="CF79" s="138">
        <v>0</v>
      </c>
      <c r="CG79" s="138">
        <v>0</v>
      </c>
      <c r="CH79" s="138">
        <v>0</v>
      </c>
      <c r="CI79" s="138">
        <v>0</v>
      </c>
      <c r="CJ79" s="138">
        <v>0</v>
      </c>
      <c r="CK79" s="138">
        <v>0</v>
      </c>
      <c r="CL79" s="138">
        <v>0</v>
      </c>
      <c r="CM79" s="138">
        <v>0</v>
      </c>
      <c r="CN79" s="138">
        <v>0</v>
      </c>
      <c r="CO79" s="138">
        <v>0</v>
      </c>
      <c r="CP79" s="138">
        <v>0</v>
      </c>
      <c r="CQ79" s="138">
        <v>0</v>
      </c>
      <c r="CR79" s="138">
        <v>0</v>
      </c>
      <c r="CS79" s="138">
        <v>0</v>
      </c>
      <c r="CT79" s="138">
        <v>0</v>
      </c>
      <c r="CU79" s="138">
        <v>0</v>
      </c>
      <c r="CV79" s="138">
        <v>0</v>
      </c>
      <c r="CW79" s="138">
        <v>0</v>
      </c>
      <c r="CX79" s="138">
        <v>0</v>
      </c>
    </row>
    <row r="80" spans="1:102" ht="12">
      <c r="A80" s="96">
        <v>1983</v>
      </c>
      <c r="B80" s="138">
        <v>167.39500000000001</v>
      </c>
      <c r="C80" s="138">
        <v>165.33699999999999</v>
      </c>
      <c r="D80" s="138">
        <v>162.64599999999999</v>
      </c>
      <c r="E80" s="138">
        <v>159.39599999999999</v>
      </c>
      <c r="F80" s="138">
        <v>155.661</v>
      </c>
      <c r="G80" s="138">
        <v>151.51400000000001</v>
      </c>
      <c r="H80" s="138">
        <v>147.029</v>
      </c>
      <c r="I80" s="138">
        <v>142.28100000000001</v>
      </c>
      <c r="J80" s="138">
        <v>137.34399999999999</v>
      </c>
      <c r="K80" s="138">
        <v>132.292</v>
      </c>
      <c r="L80" s="138">
        <v>127.126</v>
      </c>
      <c r="M80" s="138">
        <v>121.84699999999999</v>
      </c>
      <c r="N80" s="138">
        <v>116.893</v>
      </c>
      <c r="O80" s="138">
        <v>112.483</v>
      </c>
      <c r="P80" s="138">
        <v>108.474</v>
      </c>
      <c r="Q80" s="138">
        <v>104.482</v>
      </c>
      <c r="R80" s="138">
        <v>100.563</v>
      </c>
      <c r="S80" s="138">
        <v>96.888999999999996</v>
      </c>
      <c r="T80" s="138">
        <v>93.504000000000005</v>
      </c>
      <c r="U80" s="138">
        <v>90.346999999999994</v>
      </c>
      <c r="V80" s="138">
        <v>87.287999999999997</v>
      </c>
      <c r="W80" s="138">
        <v>84.316000000000003</v>
      </c>
      <c r="X80" s="138">
        <v>81.492999999999995</v>
      </c>
      <c r="Y80" s="138">
        <v>78.826999999999998</v>
      </c>
      <c r="Z80" s="138">
        <v>76.260000000000005</v>
      </c>
      <c r="AA80" s="138">
        <v>73.756</v>
      </c>
      <c r="AB80" s="138">
        <v>71.352999999999994</v>
      </c>
      <c r="AC80" s="138">
        <v>68.754000000000005</v>
      </c>
      <c r="AD80" s="138">
        <v>65.816000000000003</v>
      </c>
      <c r="AE80" s="138">
        <v>62.676000000000002</v>
      </c>
      <c r="AF80" s="138">
        <v>59.664000000000001</v>
      </c>
      <c r="AG80" s="138">
        <v>56.777000000000001</v>
      </c>
      <c r="AH80" s="138">
        <v>53.841999999999999</v>
      </c>
      <c r="AI80" s="138">
        <v>50.823999999999998</v>
      </c>
      <c r="AJ80" s="138">
        <v>47.835000000000001</v>
      </c>
      <c r="AK80" s="138">
        <v>44.96</v>
      </c>
      <c r="AL80" s="138">
        <v>42.113</v>
      </c>
      <c r="AM80" s="138">
        <v>39.874000000000002</v>
      </c>
      <c r="AN80" s="138">
        <v>38.517000000000003</v>
      </c>
      <c r="AO80" s="138">
        <v>37.764000000000003</v>
      </c>
      <c r="AP80" s="138">
        <v>37.042000000000002</v>
      </c>
      <c r="AQ80" s="138">
        <v>36.447000000000003</v>
      </c>
      <c r="AR80" s="138">
        <v>35.825000000000003</v>
      </c>
      <c r="AS80" s="138">
        <v>35.031999999999996</v>
      </c>
      <c r="AT80" s="138">
        <v>34.136000000000003</v>
      </c>
      <c r="AU80" s="138">
        <v>33.347999999999999</v>
      </c>
      <c r="AV80" s="138">
        <v>32.624000000000002</v>
      </c>
      <c r="AW80" s="138">
        <v>31.83</v>
      </c>
      <c r="AX80" s="138">
        <v>30.914999999999999</v>
      </c>
      <c r="AY80" s="138">
        <v>29.911999999999999</v>
      </c>
      <c r="AZ80" s="138">
        <v>28.911999999999999</v>
      </c>
      <c r="BA80" s="138">
        <v>27.91</v>
      </c>
      <c r="BB80" s="138">
        <v>26.832999999999998</v>
      </c>
      <c r="BC80" s="138">
        <v>25.663</v>
      </c>
      <c r="BD80" s="138">
        <v>24.43</v>
      </c>
      <c r="BE80" s="138">
        <v>23.198</v>
      </c>
      <c r="BF80" s="138">
        <v>21.960999999999999</v>
      </c>
      <c r="BG80" s="138">
        <v>20.736999999999998</v>
      </c>
      <c r="BH80" s="138">
        <v>19.542999999999999</v>
      </c>
      <c r="BI80" s="138">
        <v>18.376999999999999</v>
      </c>
      <c r="BJ80" s="138">
        <v>17.242000000000001</v>
      </c>
      <c r="BK80" s="138">
        <v>16.148</v>
      </c>
      <c r="BL80" s="138">
        <v>15.085000000000001</v>
      </c>
      <c r="BM80" s="138">
        <v>14.048</v>
      </c>
      <c r="BN80" s="138">
        <v>13.061999999999999</v>
      </c>
      <c r="BO80" s="138">
        <v>12.116</v>
      </c>
      <c r="BP80" s="138">
        <v>11.173999999999999</v>
      </c>
      <c r="BQ80" s="138">
        <v>10.473000000000001</v>
      </c>
      <c r="BR80" s="138">
        <v>10.119999999999999</v>
      </c>
      <c r="BS80" s="138">
        <v>9.9879999999999995</v>
      </c>
      <c r="BT80" s="138">
        <v>9.8460000000000001</v>
      </c>
      <c r="BU80" s="138">
        <v>9.7439999999999998</v>
      </c>
      <c r="BV80" s="138">
        <v>9.5169999999999995</v>
      </c>
      <c r="BW80" s="138">
        <v>9.0649999999999995</v>
      </c>
      <c r="BX80" s="138">
        <v>8.4550000000000001</v>
      </c>
      <c r="BY80" s="138">
        <v>7.89</v>
      </c>
      <c r="BZ80" s="138">
        <v>7.3609999999999998</v>
      </c>
      <c r="CA80" s="138">
        <v>6.7119999999999997</v>
      </c>
      <c r="CB80" s="138">
        <v>5.9029999999999996</v>
      </c>
      <c r="CC80" s="138">
        <v>5.0019999999999998</v>
      </c>
      <c r="CD80" s="138">
        <v>0</v>
      </c>
      <c r="CE80" s="138">
        <v>0</v>
      </c>
      <c r="CF80" s="138">
        <v>0</v>
      </c>
      <c r="CG80" s="138">
        <v>0</v>
      </c>
      <c r="CH80" s="138">
        <v>0</v>
      </c>
      <c r="CI80" s="138">
        <v>0</v>
      </c>
      <c r="CJ80" s="138">
        <v>0</v>
      </c>
      <c r="CK80" s="138">
        <v>0</v>
      </c>
      <c r="CL80" s="138">
        <v>0</v>
      </c>
      <c r="CM80" s="138">
        <v>0</v>
      </c>
      <c r="CN80" s="138">
        <v>0</v>
      </c>
      <c r="CO80" s="138">
        <v>0</v>
      </c>
      <c r="CP80" s="138">
        <v>0</v>
      </c>
      <c r="CQ80" s="138">
        <v>0</v>
      </c>
      <c r="CR80" s="138">
        <v>0</v>
      </c>
      <c r="CS80" s="138">
        <v>0</v>
      </c>
      <c r="CT80" s="138">
        <v>0</v>
      </c>
      <c r="CU80" s="138">
        <v>0</v>
      </c>
      <c r="CV80" s="138">
        <v>0</v>
      </c>
      <c r="CW80" s="138">
        <v>0</v>
      </c>
      <c r="CX80" s="138">
        <v>0</v>
      </c>
    </row>
    <row r="81" spans="1:102" ht="12">
      <c r="A81" s="96">
        <v>1984</v>
      </c>
      <c r="B81" s="138">
        <v>167.53700000000001</v>
      </c>
      <c r="C81" s="138">
        <v>166.16499999999999</v>
      </c>
      <c r="D81" s="138">
        <v>164.096</v>
      </c>
      <c r="E81" s="138">
        <v>161.405</v>
      </c>
      <c r="F81" s="138">
        <v>158.16499999999999</v>
      </c>
      <c r="G81" s="138">
        <v>154.44999999999999</v>
      </c>
      <c r="H81" s="138">
        <v>150.33500000000001</v>
      </c>
      <c r="I81" s="138">
        <v>145.892</v>
      </c>
      <c r="J81" s="138">
        <v>141.19800000000001</v>
      </c>
      <c r="K81" s="138">
        <v>136.32300000000001</v>
      </c>
      <c r="L81" s="138">
        <v>131.28800000000001</v>
      </c>
      <c r="M81" s="138">
        <v>126.108</v>
      </c>
      <c r="N81" s="138">
        <v>121.14100000000001</v>
      </c>
      <c r="O81" s="138">
        <v>116.571</v>
      </c>
      <c r="P81" s="138">
        <v>112.30200000000001</v>
      </c>
      <c r="Q81" s="138">
        <v>108.03400000000001</v>
      </c>
      <c r="R81" s="138">
        <v>103.801</v>
      </c>
      <c r="S81" s="138">
        <v>99.873999999999995</v>
      </c>
      <c r="T81" s="138">
        <v>96.350999999999999</v>
      </c>
      <c r="U81" s="138">
        <v>93.132000000000005</v>
      </c>
      <c r="V81" s="138">
        <v>89.998999999999995</v>
      </c>
      <c r="W81" s="138">
        <v>86.974999999999994</v>
      </c>
      <c r="X81" s="138">
        <v>84.055000000000007</v>
      </c>
      <c r="Y81" s="138">
        <v>81.207999999999998</v>
      </c>
      <c r="Z81" s="138">
        <v>78.426000000000002</v>
      </c>
      <c r="AA81" s="138">
        <v>75.718000000000004</v>
      </c>
      <c r="AB81" s="138">
        <v>73.063999999999993</v>
      </c>
      <c r="AC81" s="138">
        <v>70.424999999999997</v>
      </c>
      <c r="AD81" s="138">
        <v>67.775000000000006</v>
      </c>
      <c r="AE81" s="138">
        <v>65.108000000000004</v>
      </c>
      <c r="AF81" s="138">
        <v>62.53</v>
      </c>
      <c r="AG81" s="138">
        <v>60.124000000000002</v>
      </c>
      <c r="AH81" s="138">
        <v>57.369</v>
      </c>
      <c r="AI81" s="138">
        <v>54.046999999999997</v>
      </c>
      <c r="AJ81" s="138">
        <v>50.448999999999998</v>
      </c>
      <c r="AK81" s="138">
        <v>47.017000000000003</v>
      </c>
      <c r="AL81" s="138">
        <v>43.585999999999999</v>
      </c>
      <c r="AM81" s="138">
        <v>40.896999999999998</v>
      </c>
      <c r="AN81" s="138">
        <v>39.335999999999999</v>
      </c>
      <c r="AO81" s="138">
        <v>38.540999999999997</v>
      </c>
      <c r="AP81" s="138">
        <v>37.743000000000002</v>
      </c>
      <c r="AQ81" s="138">
        <v>37.076000000000001</v>
      </c>
      <c r="AR81" s="138">
        <v>36.387999999999998</v>
      </c>
      <c r="AS81" s="138">
        <v>35.524000000000001</v>
      </c>
      <c r="AT81" s="138">
        <v>34.558</v>
      </c>
      <c r="AU81" s="138">
        <v>33.725999999999999</v>
      </c>
      <c r="AV81" s="138">
        <v>32.965000000000003</v>
      </c>
      <c r="AW81" s="138">
        <v>32.186999999999998</v>
      </c>
      <c r="AX81" s="138">
        <v>31.364000000000001</v>
      </c>
      <c r="AY81" s="138">
        <v>30.498000000000001</v>
      </c>
      <c r="AZ81" s="138">
        <v>29.635000000000002</v>
      </c>
      <c r="BA81" s="138">
        <v>28.788</v>
      </c>
      <c r="BB81" s="138">
        <v>27.800999999999998</v>
      </c>
      <c r="BC81" s="138">
        <v>26.609000000000002</v>
      </c>
      <c r="BD81" s="138">
        <v>25.286999999999999</v>
      </c>
      <c r="BE81" s="138">
        <v>23.971</v>
      </c>
      <c r="BF81" s="138">
        <v>22.635999999999999</v>
      </c>
      <c r="BG81" s="138">
        <v>21.363</v>
      </c>
      <c r="BH81" s="138">
        <v>20.212</v>
      </c>
      <c r="BI81" s="138">
        <v>19.143000000000001</v>
      </c>
      <c r="BJ81" s="138">
        <v>18.079999999999998</v>
      </c>
      <c r="BK81" s="138">
        <v>17.064</v>
      </c>
      <c r="BL81" s="138">
        <v>16.003</v>
      </c>
      <c r="BM81" s="138">
        <v>14.853</v>
      </c>
      <c r="BN81" s="138">
        <v>13.678000000000001</v>
      </c>
      <c r="BO81" s="138">
        <v>12.56</v>
      </c>
      <c r="BP81" s="138">
        <v>11.451000000000001</v>
      </c>
      <c r="BQ81" s="138">
        <v>10.587999999999999</v>
      </c>
      <c r="BR81" s="138">
        <v>10.087</v>
      </c>
      <c r="BS81" s="138">
        <v>9.8249999999999993</v>
      </c>
      <c r="BT81" s="138">
        <v>9.5540000000000003</v>
      </c>
      <c r="BU81" s="138">
        <v>9.31</v>
      </c>
      <c r="BV81" s="138">
        <v>9.0329999999999995</v>
      </c>
      <c r="BW81" s="138">
        <v>8.67</v>
      </c>
      <c r="BX81" s="138">
        <v>8.2360000000000007</v>
      </c>
      <c r="BY81" s="138">
        <v>7.8410000000000002</v>
      </c>
      <c r="BZ81" s="138">
        <v>7.4980000000000002</v>
      </c>
      <c r="CA81" s="138">
        <v>6.9749999999999996</v>
      </c>
      <c r="CB81" s="138">
        <v>6.1820000000000004</v>
      </c>
      <c r="CC81" s="138">
        <v>5.2279999999999998</v>
      </c>
      <c r="CD81" s="138">
        <v>0</v>
      </c>
      <c r="CE81" s="138">
        <v>0</v>
      </c>
      <c r="CF81" s="138">
        <v>0</v>
      </c>
      <c r="CG81" s="138">
        <v>0</v>
      </c>
      <c r="CH81" s="138">
        <v>0</v>
      </c>
      <c r="CI81" s="138">
        <v>0</v>
      </c>
      <c r="CJ81" s="138">
        <v>0</v>
      </c>
      <c r="CK81" s="138">
        <v>0</v>
      </c>
      <c r="CL81" s="138">
        <v>0</v>
      </c>
      <c r="CM81" s="138">
        <v>0</v>
      </c>
      <c r="CN81" s="138">
        <v>0</v>
      </c>
      <c r="CO81" s="138">
        <v>0</v>
      </c>
      <c r="CP81" s="138">
        <v>0</v>
      </c>
      <c r="CQ81" s="138">
        <v>0</v>
      </c>
      <c r="CR81" s="138">
        <v>0</v>
      </c>
      <c r="CS81" s="138">
        <v>0</v>
      </c>
      <c r="CT81" s="138">
        <v>0</v>
      </c>
      <c r="CU81" s="138">
        <v>0</v>
      </c>
      <c r="CV81" s="138">
        <v>0</v>
      </c>
      <c r="CW81" s="138">
        <v>0</v>
      </c>
      <c r="CX81" s="138">
        <v>0</v>
      </c>
    </row>
    <row r="82" spans="1:102" ht="12">
      <c r="A82" s="96">
        <v>1985</v>
      </c>
      <c r="B82" s="138">
        <v>172.18700000000001</v>
      </c>
      <c r="C82" s="138">
        <v>169.78200000000001</v>
      </c>
      <c r="D82" s="138">
        <v>166.98099999999999</v>
      </c>
      <c r="E82" s="138">
        <v>163.82499999999999</v>
      </c>
      <c r="F82" s="138">
        <v>160.35</v>
      </c>
      <c r="G82" s="138">
        <v>156.59299999999999</v>
      </c>
      <c r="H82" s="138">
        <v>152.59299999999999</v>
      </c>
      <c r="I82" s="138">
        <v>148.387</v>
      </c>
      <c r="J82" s="138">
        <v>144.01499999999999</v>
      </c>
      <c r="K82" s="138">
        <v>139.512</v>
      </c>
      <c r="L82" s="138">
        <v>134.917</v>
      </c>
      <c r="M82" s="138">
        <v>130.26499999999999</v>
      </c>
      <c r="N82" s="138">
        <v>125.599</v>
      </c>
      <c r="O82" s="138">
        <v>120.96</v>
      </c>
      <c r="P82" s="138">
        <v>116.379</v>
      </c>
      <c r="Q82" s="138">
        <v>111.837</v>
      </c>
      <c r="R82" s="138">
        <v>107.31100000000001</v>
      </c>
      <c r="S82" s="138">
        <v>103.129</v>
      </c>
      <c r="T82" s="138">
        <v>99.436999999999998</v>
      </c>
      <c r="U82" s="138">
        <v>96.105999999999995</v>
      </c>
      <c r="V82" s="138">
        <v>92.837000000000003</v>
      </c>
      <c r="W82" s="138">
        <v>89.677999999999997</v>
      </c>
      <c r="X82" s="138">
        <v>86.614000000000004</v>
      </c>
      <c r="Y82" s="138">
        <v>83.605000000000004</v>
      </c>
      <c r="Z82" s="138">
        <v>80.66</v>
      </c>
      <c r="AA82" s="138">
        <v>77.795000000000002</v>
      </c>
      <c r="AB82" s="138">
        <v>74.960999999999999</v>
      </c>
      <c r="AC82" s="138">
        <v>72.281000000000006</v>
      </c>
      <c r="AD82" s="138">
        <v>69.808999999999997</v>
      </c>
      <c r="AE82" s="138">
        <v>67.442999999999998</v>
      </c>
      <c r="AF82" s="138">
        <v>65.141999999999996</v>
      </c>
      <c r="AG82" s="138">
        <v>63.034999999999997</v>
      </c>
      <c r="AH82" s="138">
        <v>60.411000000000001</v>
      </c>
      <c r="AI82" s="138">
        <v>56.948</v>
      </c>
      <c r="AJ82" s="138">
        <v>53.03</v>
      </c>
      <c r="AK82" s="138">
        <v>49.305999999999997</v>
      </c>
      <c r="AL82" s="138">
        <v>45.578000000000003</v>
      </c>
      <c r="AM82" s="138">
        <v>42.594999999999999</v>
      </c>
      <c r="AN82" s="138">
        <v>40.771999999999998</v>
      </c>
      <c r="AO82" s="138">
        <v>39.738</v>
      </c>
      <c r="AP82" s="138">
        <v>38.692</v>
      </c>
      <c r="AQ82" s="138">
        <v>37.770000000000003</v>
      </c>
      <c r="AR82" s="138">
        <v>36.893000000000001</v>
      </c>
      <c r="AS82" s="138">
        <v>35.933999999999997</v>
      </c>
      <c r="AT82" s="138">
        <v>34.948</v>
      </c>
      <c r="AU82" s="138">
        <v>34.097000000000001</v>
      </c>
      <c r="AV82" s="138">
        <v>33.328000000000003</v>
      </c>
      <c r="AW82" s="138">
        <v>32.573999999999998</v>
      </c>
      <c r="AX82" s="138">
        <v>31.812000000000001</v>
      </c>
      <c r="AY82" s="138">
        <v>31.027999999999999</v>
      </c>
      <c r="AZ82" s="138">
        <v>30.257999999999999</v>
      </c>
      <c r="BA82" s="138">
        <v>29.52</v>
      </c>
      <c r="BB82" s="138">
        <v>28.606999999999999</v>
      </c>
      <c r="BC82" s="138">
        <v>27.428999999999998</v>
      </c>
      <c r="BD82" s="138">
        <v>26.081</v>
      </c>
      <c r="BE82" s="138">
        <v>24.745000000000001</v>
      </c>
      <c r="BF82" s="138">
        <v>23.379000000000001</v>
      </c>
      <c r="BG82" s="138">
        <v>22.094999999999999</v>
      </c>
      <c r="BH82" s="138">
        <v>20.966999999999999</v>
      </c>
      <c r="BI82" s="138">
        <v>19.937999999999999</v>
      </c>
      <c r="BJ82" s="138">
        <v>18.902000000000001</v>
      </c>
      <c r="BK82" s="138">
        <v>17.907</v>
      </c>
      <c r="BL82" s="138">
        <v>16.829999999999998</v>
      </c>
      <c r="BM82" s="138">
        <v>15.6</v>
      </c>
      <c r="BN82" s="138">
        <v>14.305999999999999</v>
      </c>
      <c r="BO82" s="138">
        <v>13.076000000000001</v>
      </c>
      <c r="BP82" s="138">
        <v>11.859</v>
      </c>
      <c r="BQ82" s="138">
        <v>10.872999999999999</v>
      </c>
      <c r="BR82" s="138">
        <v>10.226000000000001</v>
      </c>
      <c r="BS82" s="138">
        <v>9.8130000000000006</v>
      </c>
      <c r="BT82" s="138">
        <v>9.3949999999999996</v>
      </c>
      <c r="BU82" s="138">
        <v>8.9939999999999998</v>
      </c>
      <c r="BV82" s="138">
        <v>8.64</v>
      </c>
      <c r="BW82" s="138">
        <v>8.32</v>
      </c>
      <c r="BX82" s="138">
        <v>8.0079999999999991</v>
      </c>
      <c r="BY82" s="138">
        <v>7.7270000000000003</v>
      </c>
      <c r="BZ82" s="138">
        <v>7.5090000000000003</v>
      </c>
      <c r="CA82" s="138">
        <v>7.08</v>
      </c>
      <c r="CB82" s="138">
        <v>6.32</v>
      </c>
      <c r="CC82" s="138">
        <v>5.359</v>
      </c>
      <c r="CD82" s="138">
        <v>0</v>
      </c>
      <c r="CE82" s="138">
        <v>0</v>
      </c>
      <c r="CF82" s="138">
        <v>0</v>
      </c>
      <c r="CG82" s="138">
        <v>0</v>
      </c>
      <c r="CH82" s="138">
        <v>0</v>
      </c>
      <c r="CI82" s="138">
        <v>0</v>
      </c>
      <c r="CJ82" s="138">
        <v>0</v>
      </c>
      <c r="CK82" s="138">
        <v>0</v>
      </c>
      <c r="CL82" s="138">
        <v>0</v>
      </c>
      <c r="CM82" s="138">
        <v>0</v>
      </c>
      <c r="CN82" s="138">
        <v>0</v>
      </c>
      <c r="CO82" s="138">
        <v>0</v>
      </c>
      <c r="CP82" s="138">
        <v>0</v>
      </c>
      <c r="CQ82" s="138">
        <v>0</v>
      </c>
      <c r="CR82" s="138">
        <v>0</v>
      </c>
      <c r="CS82" s="138">
        <v>0</v>
      </c>
      <c r="CT82" s="138">
        <v>0</v>
      </c>
      <c r="CU82" s="138">
        <v>0</v>
      </c>
      <c r="CV82" s="138">
        <v>0</v>
      </c>
      <c r="CW82" s="138">
        <v>0</v>
      </c>
      <c r="CX82" s="138">
        <v>0</v>
      </c>
    </row>
    <row r="83" spans="1:102" ht="12">
      <c r="A83" s="96">
        <v>1986</v>
      </c>
      <c r="B83" s="138">
        <v>182.29</v>
      </c>
      <c r="C83" s="138">
        <v>176.721</v>
      </c>
      <c r="D83" s="138">
        <v>171.523</v>
      </c>
      <c r="E83" s="138">
        <v>166.64699999999999</v>
      </c>
      <c r="F83" s="138">
        <v>162.05099999999999</v>
      </c>
      <c r="G83" s="138">
        <v>157.69200000000001</v>
      </c>
      <c r="H83" s="138">
        <v>153.52099999999999</v>
      </c>
      <c r="I83" s="138">
        <v>149.49799999999999</v>
      </c>
      <c r="J83" s="138">
        <v>145.57499999999999</v>
      </c>
      <c r="K83" s="138">
        <v>141.708</v>
      </c>
      <c r="L83" s="138">
        <v>137.96299999999999</v>
      </c>
      <c r="M83" s="138">
        <v>134.4</v>
      </c>
      <c r="N83" s="138">
        <v>130.43700000000001</v>
      </c>
      <c r="O83" s="138">
        <v>125.812</v>
      </c>
      <c r="P83" s="138">
        <v>120.803</v>
      </c>
      <c r="Q83" s="138">
        <v>115.94</v>
      </c>
      <c r="R83" s="138">
        <v>111.098</v>
      </c>
      <c r="S83" s="138">
        <v>106.622</v>
      </c>
      <c r="T83" s="138">
        <v>102.72499999999999</v>
      </c>
      <c r="U83" s="138">
        <v>99.241</v>
      </c>
      <c r="V83" s="138">
        <v>95.778000000000006</v>
      </c>
      <c r="W83" s="138">
        <v>92.405000000000001</v>
      </c>
      <c r="X83" s="138">
        <v>89.156000000000006</v>
      </c>
      <c r="Y83" s="138">
        <v>86.012</v>
      </c>
      <c r="Z83" s="138">
        <v>82.971999999999994</v>
      </c>
      <c r="AA83" s="138">
        <v>80.015000000000001</v>
      </c>
      <c r="AB83" s="138">
        <v>77.087999999999994</v>
      </c>
      <c r="AC83" s="138">
        <v>74.373999999999995</v>
      </c>
      <c r="AD83" s="138">
        <v>71.94</v>
      </c>
      <c r="AE83" s="138">
        <v>69.662999999999997</v>
      </c>
      <c r="AF83" s="138">
        <v>67.44</v>
      </c>
      <c r="AG83" s="138">
        <v>65.400000000000006</v>
      </c>
      <c r="AH83" s="138">
        <v>62.84</v>
      </c>
      <c r="AI83" s="138">
        <v>59.429000000000002</v>
      </c>
      <c r="AJ83" s="138">
        <v>55.542000000000002</v>
      </c>
      <c r="AK83" s="138">
        <v>51.845999999999997</v>
      </c>
      <c r="AL83" s="138">
        <v>48.170999999999999</v>
      </c>
      <c r="AM83" s="138">
        <v>45.082999999999998</v>
      </c>
      <c r="AN83" s="138">
        <v>42.921999999999997</v>
      </c>
      <c r="AO83" s="138">
        <v>41.408000000000001</v>
      </c>
      <c r="AP83" s="138">
        <v>39.902999999999999</v>
      </c>
      <c r="AQ83" s="138">
        <v>38.497999999999998</v>
      </c>
      <c r="AR83" s="138">
        <v>37.280999999999999</v>
      </c>
      <c r="AS83" s="138">
        <v>36.218000000000004</v>
      </c>
      <c r="AT83" s="138">
        <v>35.281999999999996</v>
      </c>
      <c r="AU83" s="138">
        <v>34.463999999999999</v>
      </c>
      <c r="AV83" s="138">
        <v>33.74</v>
      </c>
      <c r="AW83" s="138">
        <v>33.031999999999996</v>
      </c>
      <c r="AX83" s="138">
        <v>32.290999999999997</v>
      </c>
      <c r="AY83" s="138">
        <v>31.516999999999999</v>
      </c>
      <c r="AZ83" s="138">
        <v>30.78</v>
      </c>
      <c r="BA83" s="138">
        <v>30.087</v>
      </c>
      <c r="BB83" s="138">
        <v>29.224</v>
      </c>
      <c r="BC83" s="138">
        <v>28.100999999999999</v>
      </c>
      <c r="BD83" s="138">
        <v>26.806999999999999</v>
      </c>
      <c r="BE83" s="138">
        <v>25.523</v>
      </c>
      <c r="BF83" s="138">
        <v>24.21</v>
      </c>
      <c r="BG83" s="138">
        <v>22.954000000000001</v>
      </c>
      <c r="BH83" s="138">
        <v>21.818999999999999</v>
      </c>
      <c r="BI83" s="138">
        <v>20.757999999999999</v>
      </c>
      <c r="BJ83" s="138">
        <v>19.684000000000001</v>
      </c>
      <c r="BK83" s="138">
        <v>18.641999999999999</v>
      </c>
      <c r="BL83" s="138">
        <v>17.518999999999998</v>
      </c>
      <c r="BM83" s="138">
        <v>16.254000000000001</v>
      </c>
      <c r="BN83" s="138">
        <v>14.928000000000001</v>
      </c>
      <c r="BO83" s="138">
        <v>13.659000000000001</v>
      </c>
      <c r="BP83" s="138">
        <v>12.412000000000001</v>
      </c>
      <c r="BQ83" s="138">
        <v>11.351000000000001</v>
      </c>
      <c r="BR83" s="138">
        <v>10.565</v>
      </c>
      <c r="BS83" s="138">
        <v>9.9760000000000009</v>
      </c>
      <c r="BT83" s="138">
        <v>9.3919999999999995</v>
      </c>
      <c r="BU83" s="138">
        <v>8.8190000000000008</v>
      </c>
      <c r="BV83" s="138">
        <v>8.3580000000000005</v>
      </c>
      <c r="BW83" s="138">
        <v>8.0280000000000005</v>
      </c>
      <c r="BX83" s="138">
        <v>7.7720000000000002</v>
      </c>
      <c r="BY83" s="138">
        <v>7.54</v>
      </c>
      <c r="BZ83" s="138">
        <v>7.3769999999999998</v>
      </c>
      <c r="CA83" s="138">
        <v>7.0049999999999999</v>
      </c>
      <c r="CB83" s="138">
        <v>6.298</v>
      </c>
      <c r="CC83" s="138">
        <v>5.3840000000000003</v>
      </c>
      <c r="CD83" s="138">
        <v>0</v>
      </c>
      <c r="CE83" s="138">
        <v>0</v>
      </c>
      <c r="CF83" s="138">
        <v>0</v>
      </c>
      <c r="CG83" s="138">
        <v>0</v>
      </c>
      <c r="CH83" s="138">
        <v>0</v>
      </c>
      <c r="CI83" s="138">
        <v>0</v>
      </c>
      <c r="CJ83" s="138">
        <v>0</v>
      </c>
      <c r="CK83" s="138">
        <v>0</v>
      </c>
      <c r="CL83" s="138">
        <v>0</v>
      </c>
      <c r="CM83" s="138">
        <v>0</v>
      </c>
      <c r="CN83" s="138">
        <v>0</v>
      </c>
      <c r="CO83" s="138">
        <v>0</v>
      </c>
      <c r="CP83" s="138">
        <v>0</v>
      </c>
      <c r="CQ83" s="138">
        <v>0</v>
      </c>
      <c r="CR83" s="138">
        <v>0</v>
      </c>
      <c r="CS83" s="138">
        <v>0</v>
      </c>
      <c r="CT83" s="138">
        <v>0</v>
      </c>
      <c r="CU83" s="138">
        <v>0</v>
      </c>
      <c r="CV83" s="138">
        <v>0</v>
      </c>
      <c r="CW83" s="138">
        <v>0</v>
      </c>
      <c r="CX83" s="138">
        <v>0</v>
      </c>
    </row>
    <row r="84" spans="1:102" ht="12">
      <c r="A84" s="96">
        <v>1987</v>
      </c>
      <c r="B84" s="138">
        <v>196.93899999999999</v>
      </c>
      <c r="C84" s="138">
        <v>186.465</v>
      </c>
      <c r="D84" s="138">
        <v>177.49799999999999</v>
      </c>
      <c r="E84" s="138">
        <v>169.875</v>
      </c>
      <c r="F84" s="138">
        <v>163.428</v>
      </c>
      <c r="G84" s="138">
        <v>157.995</v>
      </c>
      <c r="H84" s="138">
        <v>153.41300000000001</v>
      </c>
      <c r="I84" s="138">
        <v>149.51400000000001</v>
      </c>
      <c r="J84" s="138">
        <v>146.13499999999999</v>
      </c>
      <c r="K84" s="138">
        <v>143.113</v>
      </c>
      <c r="L84" s="138">
        <v>140.541</v>
      </c>
      <c r="M84" s="138">
        <v>138.517</v>
      </c>
      <c r="N84" s="138">
        <v>135.57499999999999</v>
      </c>
      <c r="O84" s="138">
        <v>131.03200000000001</v>
      </c>
      <c r="P84" s="138">
        <v>125.503</v>
      </c>
      <c r="Q84" s="138">
        <v>120.282</v>
      </c>
      <c r="R84" s="138">
        <v>115.108</v>
      </c>
      <c r="S84" s="138">
        <v>110.312</v>
      </c>
      <c r="T84" s="138">
        <v>106.187</v>
      </c>
      <c r="U84" s="138">
        <v>102.53100000000001</v>
      </c>
      <c r="V84" s="138">
        <v>98.837000000000003</v>
      </c>
      <c r="W84" s="138">
        <v>95.192999999999998</v>
      </c>
      <c r="X84" s="138">
        <v>91.730999999999995</v>
      </c>
      <c r="Y84" s="138">
        <v>88.465999999999994</v>
      </c>
      <c r="Z84" s="138">
        <v>85.37</v>
      </c>
      <c r="AA84" s="138">
        <v>82.358999999999995</v>
      </c>
      <c r="AB84" s="138">
        <v>79.397999999999996</v>
      </c>
      <c r="AC84" s="138">
        <v>76.641000000000005</v>
      </c>
      <c r="AD84" s="138">
        <v>74.135000000000005</v>
      </c>
      <c r="AE84" s="138">
        <v>71.775999999999996</v>
      </c>
      <c r="AF84" s="138">
        <v>69.472999999999999</v>
      </c>
      <c r="AG84" s="138">
        <v>67.319999999999993</v>
      </c>
      <c r="AH84" s="138">
        <v>64.772999999999996</v>
      </c>
      <c r="AI84" s="138">
        <v>61.578000000000003</v>
      </c>
      <c r="AJ84" s="138">
        <v>58.01</v>
      </c>
      <c r="AK84" s="138">
        <v>54.609000000000002</v>
      </c>
      <c r="AL84" s="138">
        <v>51.277000000000001</v>
      </c>
      <c r="AM84" s="138">
        <v>48.244999999999997</v>
      </c>
      <c r="AN84" s="138">
        <v>45.683999999999997</v>
      </c>
      <c r="AO84" s="138">
        <v>43.497</v>
      </c>
      <c r="AP84" s="138">
        <v>41.363</v>
      </c>
      <c r="AQ84" s="138">
        <v>39.295000000000002</v>
      </c>
      <c r="AR84" s="138">
        <v>37.615000000000002</v>
      </c>
      <c r="AS84" s="138">
        <v>36.433</v>
      </c>
      <c r="AT84" s="138">
        <v>35.603000000000002</v>
      </c>
      <c r="AU84" s="138">
        <v>34.850999999999999</v>
      </c>
      <c r="AV84" s="138">
        <v>34.207999999999998</v>
      </c>
      <c r="AW84" s="138">
        <v>33.555999999999997</v>
      </c>
      <c r="AX84" s="138">
        <v>32.802999999999997</v>
      </c>
      <c r="AY84" s="138">
        <v>31.978000000000002</v>
      </c>
      <c r="AZ84" s="138">
        <v>31.224</v>
      </c>
      <c r="BA84" s="138">
        <v>30.521000000000001</v>
      </c>
      <c r="BB84" s="138">
        <v>29.686</v>
      </c>
      <c r="BC84" s="138">
        <v>28.646999999999998</v>
      </c>
      <c r="BD84" s="138">
        <v>27.466000000000001</v>
      </c>
      <c r="BE84" s="138">
        <v>26.292000000000002</v>
      </c>
      <c r="BF84" s="138">
        <v>25.097000000000001</v>
      </c>
      <c r="BG84" s="138">
        <v>23.902999999999999</v>
      </c>
      <c r="BH84" s="138">
        <v>22.738</v>
      </c>
      <c r="BI84" s="138">
        <v>21.587</v>
      </c>
      <c r="BJ84" s="138">
        <v>20.427</v>
      </c>
      <c r="BK84" s="138">
        <v>19.283000000000001</v>
      </c>
      <c r="BL84" s="138">
        <v>18.094999999999999</v>
      </c>
      <c r="BM84" s="138">
        <v>16.837</v>
      </c>
      <c r="BN84" s="138">
        <v>15.555</v>
      </c>
      <c r="BO84" s="138">
        <v>14.315</v>
      </c>
      <c r="BP84" s="138">
        <v>13.106</v>
      </c>
      <c r="BQ84" s="138">
        <v>12.015000000000001</v>
      </c>
      <c r="BR84" s="138">
        <v>11.092000000000001</v>
      </c>
      <c r="BS84" s="138">
        <v>10.302</v>
      </c>
      <c r="BT84" s="138">
        <v>9.532</v>
      </c>
      <c r="BU84" s="138">
        <v>8.7729999999999997</v>
      </c>
      <c r="BV84" s="138">
        <v>8.173</v>
      </c>
      <c r="BW84" s="138">
        <v>7.7869999999999999</v>
      </c>
      <c r="BX84" s="138">
        <v>7.5339999999999998</v>
      </c>
      <c r="BY84" s="138">
        <v>7.2960000000000003</v>
      </c>
      <c r="BZ84" s="138">
        <v>7.125</v>
      </c>
      <c r="CA84" s="138">
        <v>6.78</v>
      </c>
      <c r="CB84" s="138">
        <v>6.1390000000000002</v>
      </c>
      <c r="CC84" s="138">
        <v>5.32</v>
      </c>
      <c r="CD84" s="138">
        <v>0</v>
      </c>
      <c r="CE84" s="138">
        <v>0</v>
      </c>
      <c r="CF84" s="138">
        <v>0</v>
      </c>
      <c r="CG84" s="138">
        <v>0</v>
      </c>
      <c r="CH84" s="138">
        <v>0</v>
      </c>
      <c r="CI84" s="138">
        <v>0</v>
      </c>
      <c r="CJ84" s="138">
        <v>0</v>
      </c>
      <c r="CK84" s="138">
        <v>0</v>
      </c>
      <c r="CL84" s="138">
        <v>0</v>
      </c>
      <c r="CM84" s="138">
        <v>0</v>
      </c>
      <c r="CN84" s="138">
        <v>0</v>
      </c>
      <c r="CO84" s="138">
        <v>0</v>
      </c>
      <c r="CP84" s="138">
        <v>0</v>
      </c>
      <c r="CQ84" s="138">
        <v>0</v>
      </c>
      <c r="CR84" s="138">
        <v>0</v>
      </c>
      <c r="CS84" s="138">
        <v>0</v>
      </c>
      <c r="CT84" s="138">
        <v>0</v>
      </c>
      <c r="CU84" s="138">
        <v>0</v>
      </c>
      <c r="CV84" s="138">
        <v>0</v>
      </c>
      <c r="CW84" s="138">
        <v>0</v>
      </c>
      <c r="CX84" s="138">
        <v>0</v>
      </c>
    </row>
    <row r="85" spans="1:102" ht="12">
      <c r="A85" s="96">
        <v>1988</v>
      </c>
      <c r="B85" s="138">
        <v>213.72300000000001</v>
      </c>
      <c r="C85" s="138">
        <v>197.79400000000001</v>
      </c>
      <c r="D85" s="138">
        <v>184.59299999999999</v>
      </c>
      <c r="E85" s="138">
        <v>173.83099999999999</v>
      </c>
      <c r="F85" s="138">
        <v>165.215</v>
      </c>
      <c r="G85" s="138">
        <v>158.459</v>
      </c>
      <c r="H85" s="138">
        <v>153.26900000000001</v>
      </c>
      <c r="I85" s="138">
        <v>149.357</v>
      </c>
      <c r="J85" s="138">
        <v>146.434</v>
      </c>
      <c r="K85" s="138">
        <v>144.20699999999999</v>
      </c>
      <c r="L85" s="138">
        <v>142.80000000000001</v>
      </c>
      <c r="M85" s="138">
        <v>142.328</v>
      </c>
      <c r="N85" s="138">
        <v>140.45599999999999</v>
      </c>
      <c r="O85" s="138">
        <v>136.071</v>
      </c>
      <c r="P85" s="138">
        <v>130.11199999999999</v>
      </c>
      <c r="Q85" s="138">
        <v>124.642</v>
      </c>
      <c r="R85" s="138">
        <v>119.25700000000001</v>
      </c>
      <c r="S85" s="138">
        <v>114.22199999999999</v>
      </c>
      <c r="T85" s="138">
        <v>109.881</v>
      </c>
      <c r="U85" s="138">
        <v>106.01900000000001</v>
      </c>
      <c r="V85" s="138">
        <v>102.066</v>
      </c>
      <c r="W85" s="138">
        <v>98.114000000000004</v>
      </c>
      <c r="X85" s="138">
        <v>94.415999999999997</v>
      </c>
      <c r="Y85" s="138">
        <v>91.033000000000001</v>
      </c>
      <c r="Z85" s="138">
        <v>87.896000000000001</v>
      </c>
      <c r="AA85" s="138">
        <v>84.841999999999999</v>
      </c>
      <c r="AB85" s="138">
        <v>81.866</v>
      </c>
      <c r="AC85" s="138">
        <v>79.046000000000006</v>
      </c>
      <c r="AD85" s="138">
        <v>76.388999999999996</v>
      </c>
      <c r="AE85" s="138">
        <v>73.837999999999994</v>
      </c>
      <c r="AF85" s="138">
        <v>71.352999999999994</v>
      </c>
      <c r="AG85" s="138">
        <v>68.966999999999999</v>
      </c>
      <c r="AH85" s="138">
        <v>66.397999999999996</v>
      </c>
      <c r="AI85" s="138">
        <v>63.503</v>
      </c>
      <c r="AJ85" s="138">
        <v>60.417000000000002</v>
      </c>
      <c r="AK85" s="138">
        <v>57.459000000000003</v>
      </c>
      <c r="AL85" s="138">
        <v>54.627000000000002</v>
      </c>
      <c r="AM85" s="138">
        <v>51.75</v>
      </c>
      <c r="AN85" s="138">
        <v>48.802</v>
      </c>
      <c r="AO85" s="138">
        <v>45.884999999999998</v>
      </c>
      <c r="AP85" s="138">
        <v>43.081000000000003</v>
      </c>
      <c r="AQ85" s="138">
        <v>40.304000000000002</v>
      </c>
      <c r="AR85" s="138">
        <v>38.116999999999997</v>
      </c>
      <c r="AS85" s="138">
        <v>36.789000000000001</v>
      </c>
      <c r="AT85" s="138">
        <v>36.045000000000002</v>
      </c>
      <c r="AU85" s="138">
        <v>35.331000000000003</v>
      </c>
      <c r="AV85" s="138">
        <v>34.738999999999997</v>
      </c>
      <c r="AW85" s="138">
        <v>34.113999999999997</v>
      </c>
      <c r="AX85" s="138">
        <v>33.314999999999998</v>
      </c>
      <c r="AY85" s="138">
        <v>32.411000000000001</v>
      </c>
      <c r="AZ85" s="138">
        <v>31.608000000000001</v>
      </c>
      <c r="BA85" s="138">
        <v>30.866</v>
      </c>
      <c r="BB85" s="138">
        <v>30.047999999999998</v>
      </c>
      <c r="BC85" s="138">
        <v>29.102</v>
      </c>
      <c r="BD85" s="138">
        <v>28.065999999999999</v>
      </c>
      <c r="BE85" s="138">
        <v>27.03</v>
      </c>
      <c r="BF85" s="138">
        <v>25.986999999999998</v>
      </c>
      <c r="BG85" s="138">
        <v>24.875</v>
      </c>
      <c r="BH85" s="138">
        <v>23.670999999999999</v>
      </c>
      <c r="BI85" s="138">
        <v>22.408000000000001</v>
      </c>
      <c r="BJ85" s="138">
        <v>21.143999999999998</v>
      </c>
      <c r="BK85" s="138">
        <v>19.875</v>
      </c>
      <c r="BL85" s="138">
        <v>18.619</v>
      </c>
      <c r="BM85" s="138">
        <v>17.391999999999999</v>
      </c>
      <c r="BN85" s="138">
        <v>16.193999999999999</v>
      </c>
      <c r="BO85" s="138">
        <v>15.021000000000001</v>
      </c>
      <c r="BP85" s="138">
        <v>13.885</v>
      </c>
      <c r="BQ85" s="138">
        <v>12.789</v>
      </c>
      <c r="BR85" s="138">
        <v>11.742000000000001</v>
      </c>
      <c r="BS85" s="138">
        <v>10.750999999999999</v>
      </c>
      <c r="BT85" s="138">
        <v>9.8000000000000007</v>
      </c>
      <c r="BU85" s="138">
        <v>8.8569999999999993</v>
      </c>
      <c r="BV85" s="138">
        <v>8.109</v>
      </c>
      <c r="BW85" s="138">
        <v>7.6319999999999997</v>
      </c>
      <c r="BX85" s="138">
        <v>7.3319999999999999</v>
      </c>
      <c r="BY85" s="138">
        <v>7.0439999999999996</v>
      </c>
      <c r="BZ85" s="138">
        <v>6.8129999999999997</v>
      </c>
      <c r="CA85" s="138">
        <v>6.4630000000000001</v>
      </c>
      <c r="CB85" s="138">
        <v>5.8929999999999998</v>
      </c>
      <c r="CC85" s="138">
        <v>5.19</v>
      </c>
      <c r="CD85" s="138">
        <v>0</v>
      </c>
      <c r="CE85" s="138">
        <v>0</v>
      </c>
      <c r="CF85" s="138">
        <v>0</v>
      </c>
      <c r="CG85" s="138">
        <v>0</v>
      </c>
      <c r="CH85" s="138">
        <v>0</v>
      </c>
      <c r="CI85" s="138">
        <v>0</v>
      </c>
      <c r="CJ85" s="138">
        <v>0</v>
      </c>
      <c r="CK85" s="138">
        <v>0</v>
      </c>
      <c r="CL85" s="138">
        <v>0</v>
      </c>
      <c r="CM85" s="138">
        <v>0</v>
      </c>
      <c r="CN85" s="138">
        <v>0</v>
      </c>
      <c r="CO85" s="138">
        <v>0</v>
      </c>
      <c r="CP85" s="138">
        <v>0</v>
      </c>
      <c r="CQ85" s="138">
        <v>0</v>
      </c>
      <c r="CR85" s="138">
        <v>0</v>
      </c>
      <c r="CS85" s="138">
        <v>0</v>
      </c>
      <c r="CT85" s="138">
        <v>0</v>
      </c>
      <c r="CU85" s="138">
        <v>0</v>
      </c>
      <c r="CV85" s="138">
        <v>0</v>
      </c>
      <c r="CW85" s="138">
        <v>0</v>
      </c>
      <c r="CX85" s="138">
        <v>0</v>
      </c>
    </row>
    <row r="86" spans="1:102" ht="12">
      <c r="A86" s="96">
        <v>1989</v>
      </c>
      <c r="B86" s="138">
        <v>229.19399999999999</v>
      </c>
      <c r="C86" s="138">
        <v>208.93199999999999</v>
      </c>
      <c r="D86" s="138">
        <v>192.297</v>
      </c>
      <c r="E86" s="138">
        <v>178.911</v>
      </c>
      <c r="F86" s="138">
        <v>168.39500000000001</v>
      </c>
      <c r="G86" s="138">
        <v>160.374</v>
      </c>
      <c r="H86" s="138">
        <v>154.46700000000001</v>
      </c>
      <c r="I86" s="138">
        <v>150.30099999999999</v>
      </c>
      <c r="J86" s="138">
        <v>147.49600000000001</v>
      </c>
      <c r="K86" s="138">
        <v>145.67400000000001</v>
      </c>
      <c r="L86" s="138">
        <v>144.958</v>
      </c>
      <c r="M86" s="138">
        <v>145.464</v>
      </c>
      <c r="N86" s="138">
        <v>144.33099999999999</v>
      </c>
      <c r="O86" s="138">
        <v>140.18600000000001</v>
      </c>
      <c r="P86" s="138">
        <v>134.14400000000001</v>
      </c>
      <c r="Q86" s="138">
        <v>128.71700000000001</v>
      </c>
      <c r="R86" s="138">
        <v>123.431</v>
      </c>
      <c r="S86" s="138">
        <v>118.383</v>
      </c>
      <c r="T86" s="138">
        <v>113.88200000000001</v>
      </c>
      <c r="U86" s="138">
        <v>109.76300000000001</v>
      </c>
      <c r="V86" s="138">
        <v>105.535</v>
      </c>
      <c r="W86" s="138">
        <v>101.27</v>
      </c>
      <c r="X86" s="138">
        <v>97.319000000000003</v>
      </c>
      <c r="Y86" s="138">
        <v>93.799000000000007</v>
      </c>
      <c r="Z86" s="138">
        <v>90.597999999999999</v>
      </c>
      <c r="AA86" s="138">
        <v>87.468000000000004</v>
      </c>
      <c r="AB86" s="138">
        <v>84.438999999999993</v>
      </c>
      <c r="AC86" s="138">
        <v>81.521000000000001</v>
      </c>
      <c r="AD86" s="138">
        <v>78.688999999999993</v>
      </c>
      <c r="AE86" s="138">
        <v>75.929000000000002</v>
      </c>
      <c r="AF86" s="138">
        <v>73.242999999999995</v>
      </c>
      <c r="AG86" s="138">
        <v>70.617999999999995</v>
      </c>
      <c r="AH86" s="138">
        <v>68.007000000000005</v>
      </c>
      <c r="AI86" s="138">
        <v>65.388999999999996</v>
      </c>
      <c r="AJ86" s="138">
        <v>62.756999999999998</v>
      </c>
      <c r="AK86" s="138">
        <v>60.215000000000003</v>
      </c>
      <c r="AL86" s="138">
        <v>57.844999999999999</v>
      </c>
      <c r="AM86" s="138">
        <v>55.142000000000003</v>
      </c>
      <c r="AN86" s="138">
        <v>51.9</v>
      </c>
      <c r="AO86" s="138">
        <v>48.395000000000003</v>
      </c>
      <c r="AP86" s="138">
        <v>45.052999999999997</v>
      </c>
      <c r="AQ86" s="138">
        <v>41.713000000000001</v>
      </c>
      <c r="AR86" s="138">
        <v>39.093000000000004</v>
      </c>
      <c r="AS86" s="138">
        <v>37.567</v>
      </c>
      <c r="AT86" s="138">
        <v>36.784999999999997</v>
      </c>
      <c r="AU86" s="138">
        <v>35.996000000000002</v>
      </c>
      <c r="AV86" s="138">
        <v>35.335999999999999</v>
      </c>
      <c r="AW86" s="138">
        <v>34.649000000000001</v>
      </c>
      <c r="AX86" s="138">
        <v>33.780999999999999</v>
      </c>
      <c r="AY86" s="138">
        <v>32.811999999999998</v>
      </c>
      <c r="AZ86" s="138">
        <v>31.966000000000001</v>
      </c>
      <c r="BA86" s="138">
        <v>31.19</v>
      </c>
      <c r="BB86" s="138">
        <v>30.385000000000002</v>
      </c>
      <c r="BC86" s="138">
        <v>29.526</v>
      </c>
      <c r="BD86" s="138">
        <v>28.614999999999998</v>
      </c>
      <c r="BE86" s="138">
        <v>27.704000000000001</v>
      </c>
      <c r="BF86" s="138">
        <v>26.806000000000001</v>
      </c>
      <c r="BG86" s="138">
        <v>25.773</v>
      </c>
      <c r="BH86" s="138">
        <v>24.547999999999998</v>
      </c>
      <c r="BI86" s="138">
        <v>23.2</v>
      </c>
      <c r="BJ86" s="138">
        <v>21.855</v>
      </c>
      <c r="BK86" s="138">
        <v>20.492999999999999</v>
      </c>
      <c r="BL86" s="138">
        <v>19.186</v>
      </c>
      <c r="BM86" s="138">
        <v>17.988</v>
      </c>
      <c r="BN86" s="138">
        <v>16.866</v>
      </c>
      <c r="BO86" s="138">
        <v>15.747999999999999</v>
      </c>
      <c r="BP86" s="138">
        <v>14.670999999999999</v>
      </c>
      <c r="BQ86" s="138">
        <v>13.571999999999999</v>
      </c>
      <c r="BR86" s="138">
        <v>12.420999999999999</v>
      </c>
      <c r="BS86" s="138">
        <v>11.263999999999999</v>
      </c>
      <c r="BT86" s="138">
        <v>10.159000000000001</v>
      </c>
      <c r="BU86" s="138">
        <v>9.0670000000000002</v>
      </c>
      <c r="BV86" s="138">
        <v>8.1829999999999998</v>
      </c>
      <c r="BW86" s="138">
        <v>7.6</v>
      </c>
      <c r="BX86" s="138">
        <v>7.218</v>
      </c>
      <c r="BY86" s="138">
        <v>6.8460000000000001</v>
      </c>
      <c r="BZ86" s="138">
        <v>6.5229999999999997</v>
      </c>
      <c r="CA86" s="138">
        <v>6.1429999999999998</v>
      </c>
      <c r="CB86" s="138">
        <v>5.6289999999999996</v>
      </c>
      <c r="CC86" s="138">
        <v>5.0359999999999996</v>
      </c>
      <c r="CD86" s="138">
        <v>0</v>
      </c>
      <c r="CE86" s="138">
        <v>0</v>
      </c>
      <c r="CF86" s="138">
        <v>0</v>
      </c>
      <c r="CG86" s="138">
        <v>0</v>
      </c>
      <c r="CH86" s="138">
        <v>0</v>
      </c>
      <c r="CI86" s="138">
        <v>0</v>
      </c>
      <c r="CJ86" s="138">
        <v>0</v>
      </c>
      <c r="CK86" s="138">
        <v>0</v>
      </c>
      <c r="CL86" s="138">
        <v>0</v>
      </c>
      <c r="CM86" s="138">
        <v>0</v>
      </c>
      <c r="CN86" s="138">
        <v>0</v>
      </c>
      <c r="CO86" s="138">
        <v>0</v>
      </c>
      <c r="CP86" s="138">
        <v>0</v>
      </c>
      <c r="CQ86" s="138">
        <v>0</v>
      </c>
      <c r="CR86" s="138">
        <v>0</v>
      </c>
      <c r="CS86" s="138">
        <v>0</v>
      </c>
      <c r="CT86" s="138">
        <v>0</v>
      </c>
      <c r="CU86" s="138">
        <v>0</v>
      </c>
      <c r="CV86" s="138">
        <v>0</v>
      </c>
      <c r="CW86" s="138">
        <v>0</v>
      </c>
      <c r="CX86" s="138">
        <v>0</v>
      </c>
    </row>
    <row r="87" spans="1:102" ht="12">
      <c r="A87" s="96">
        <v>1990</v>
      </c>
      <c r="B87" s="138">
        <v>240.91399999999999</v>
      </c>
      <c r="C87" s="138">
        <v>218.59800000000001</v>
      </c>
      <c r="D87" s="138">
        <v>200.208</v>
      </c>
      <c r="E87" s="138">
        <v>185.346</v>
      </c>
      <c r="F87" s="138">
        <v>173.613</v>
      </c>
      <c r="G87" s="138">
        <v>164.61500000000001</v>
      </c>
      <c r="H87" s="138">
        <v>157.95400000000001</v>
      </c>
      <c r="I87" s="138">
        <v>153.23099999999999</v>
      </c>
      <c r="J87" s="138">
        <v>150.05199999999999</v>
      </c>
      <c r="K87" s="138">
        <v>148.018</v>
      </c>
      <c r="L87" s="138">
        <v>147.214</v>
      </c>
      <c r="M87" s="138">
        <v>147.726</v>
      </c>
      <c r="N87" s="138">
        <v>146.74600000000001</v>
      </c>
      <c r="O87" s="138">
        <v>142.916</v>
      </c>
      <c r="P87" s="138">
        <v>137.285</v>
      </c>
      <c r="Q87" s="138">
        <v>132.303</v>
      </c>
      <c r="R87" s="138">
        <v>127.533</v>
      </c>
      <c r="S87" s="138">
        <v>122.78</v>
      </c>
      <c r="T87" s="138">
        <v>118.206</v>
      </c>
      <c r="U87" s="138">
        <v>113.77800000000001</v>
      </c>
      <c r="V87" s="138">
        <v>109.27500000000001</v>
      </c>
      <c r="W87" s="138">
        <v>104.72</v>
      </c>
      <c r="X87" s="138">
        <v>100.514</v>
      </c>
      <c r="Y87" s="138">
        <v>96.825000000000003</v>
      </c>
      <c r="Z87" s="138">
        <v>93.512</v>
      </c>
      <c r="AA87" s="138">
        <v>90.247</v>
      </c>
      <c r="AB87" s="138">
        <v>87.082999999999998</v>
      </c>
      <c r="AC87" s="138">
        <v>84.022000000000006</v>
      </c>
      <c r="AD87" s="138">
        <v>81.028999999999996</v>
      </c>
      <c r="AE87" s="138">
        <v>78.111000000000004</v>
      </c>
      <c r="AF87" s="138">
        <v>75.272999999999996</v>
      </c>
      <c r="AG87" s="138">
        <v>72.47</v>
      </c>
      <c r="AH87" s="138">
        <v>69.820999999999998</v>
      </c>
      <c r="AI87" s="138">
        <v>67.370999999999995</v>
      </c>
      <c r="AJ87" s="138">
        <v>65.028000000000006</v>
      </c>
      <c r="AK87" s="138">
        <v>62.752000000000002</v>
      </c>
      <c r="AL87" s="138">
        <v>60.667000000000002</v>
      </c>
      <c r="AM87" s="138">
        <v>58.09</v>
      </c>
      <c r="AN87" s="138">
        <v>54.707999999999998</v>
      </c>
      <c r="AO87" s="138">
        <v>50.893999999999998</v>
      </c>
      <c r="AP87" s="138">
        <v>47.267000000000003</v>
      </c>
      <c r="AQ87" s="138">
        <v>43.64</v>
      </c>
      <c r="AR87" s="138">
        <v>40.734000000000002</v>
      </c>
      <c r="AS87" s="138">
        <v>38.954999999999998</v>
      </c>
      <c r="AT87" s="138">
        <v>37.942999999999998</v>
      </c>
      <c r="AU87" s="138">
        <v>36.915999999999997</v>
      </c>
      <c r="AV87" s="138">
        <v>36.008000000000003</v>
      </c>
      <c r="AW87" s="138">
        <v>35.139000000000003</v>
      </c>
      <c r="AX87" s="138">
        <v>34.182000000000002</v>
      </c>
      <c r="AY87" s="138">
        <v>33.191000000000003</v>
      </c>
      <c r="AZ87" s="138">
        <v>32.328000000000003</v>
      </c>
      <c r="BA87" s="138">
        <v>31.544</v>
      </c>
      <c r="BB87" s="138">
        <v>30.763000000000002</v>
      </c>
      <c r="BC87" s="138">
        <v>29.957999999999998</v>
      </c>
      <c r="BD87" s="138">
        <v>29.123000000000001</v>
      </c>
      <c r="BE87" s="138">
        <v>28.297000000000001</v>
      </c>
      <c r="BF87" s="138">
        <v>27.498999999999999</v>
      </c>
      <c r="BG87" s="138">
        <v>26.533999999999999</v>
      </c>
      <c r="BH87" s="138">
        <v>25.318999999999999</v>
      </c>
      <c r="BI87" s="138">
        <v>23.943000000000001</v>
      </c>
      <c r="BJ87" s="138">
        <v>22.577000000000002</v>
      </c>
      <c r="BK87" s="138">
        <v>21.183</v>
      </c>
      <c r="BL87" s="138">
        <v>19.861000000000001</v>
      </c>
      <c r="BM87" s="138">
        <v>18.675000000000001</v>
      </c>
      <c r="BN87" s="138">
        <v>17.577999999999999</v>
      </c>
      <c r="BO87" s="138">
        <v>16.475000000000001</v>
      </c>
      <c r="BP87" s="138">
        <v>15.41</v>
      </c>
      <c r="BQ87" s="138">
        <v>14.289</v>
      </c>
      <c r="BR87" s="138">
        <v>13.061</v>
      </c>
      <c r="BS87" s="138">
        <v>11.795999999999999</v>
      </c>
      <c r="BT87" s="138">
        <v>10.586</v>
      </c>
      <c r="BU87" s="138">
        <v>9.3930000000000007</v>
      </c>
      <c r="BV87" s="138">
        <v>8.4030000000000005</v>
      </c>
      <c r="BW87" s="138">
        <v>7.7119999999999997</v>
      </c>
      <c r="BX87" s="138">
        <v>7.226</v>
      </c>
      <c r="BY87" s="138">
        <v>6.75</v>
      </c>
      <c r="BZ87" s="138">
        <v>6.319</v>
      </c>
      <c r="CA87" s="138">
        <v>5.8840000000000003</v>
      </c>
      <c r="CB87" s="138">
        <v>5.4009999999999998</v>
      </c>
      <c r="CC87" s="138">
        <v>4.8899999999999997</v>
      </c>
      <c r="CD87" s="138">
        <v>4.4349999999999996</v>
      </c>
      <c r="CE87" s="138">
        <v>4.0330000000000004</v>
      </c>
      <c r="CF87" s="138">
        <v>3.5819999999999999</v>
      </c>
      <c r="CG87" s="138">
        <v>3.0459999999999998</v>
      </c>
      <c r="CH87" s="138">
        <v>2.4670000000000001</v>
      </c>
      <c r="CI87" s="138">
        <v>1.927</v>
      </c>
      <c r="CJ87" s="138">
        <v>1.4</v>
      </c>
      <c r="CK87" s="138">
        <v>0.97899999999999998</v>
      </c>
      <c r="CL87" s="138">
        <v>0.71099999999999997</v>
      </c>
      <c r="CM87" s="138">
        <v>0.55500000000000005</v>
      </c>
      <c r="CN87" s="138">
        <v>0.41</v>
      </c>
      <c r="CO87" s="138">
        <v>0.29099999999999998</v>
      </c>
      <c r="CP87" s="138">
        <v>0.2</v>
      </c>
      <c r="CQ87" s="138">
        <v>0.127</v>
      </c>
      <c r="CR87" s="138">
        <v>7.0999999999999994E-2</v>
      </c>
      <c r="CS87" s="138">
        <v>4.2000000000000003E-2</v>
      </c>
      <c r="CT87" s="138">
        <v>3.5000000000000003E-2</v>
      </c>
      <c r="CU87" s="138">
        <v>3.2000000000000001E-2</v>
      </c>
      <c r="CV87" s="138">
        <v>1.9E-2</v>
      </c>
      <c r="CW87" s="138">
        <v>3.0000000000000001E-3</v>
      </c>
      <c r="CX87" s="138">
        <v>8.9999999999999993E-3</v>
      </c>
    </row>
    <row r="88" spans="1:102" ht="12">
      <c r="A88" s="96">
        <v>1991</v>
      </c>
      <c r="B88" s="138">
        <v>247.923</v>
      </c>
      <c r="C88" s="138">
        <v>226.34</v>
      </c>
      <c r="D88" s="138">
        <v>208.25</v>
      </c>
      <c r="E88" s="138">
        <v>193.31800000000001</v>
      </c>
      <c r="F88" s="138">
        <v>181.21100000000001</v>
      </c>
      <c r="G88" s="138">
        <v>171.595</v>
      </c>
      <c r="H88" s="138">
        <v>164.136</v>
      </c>
      <c r="I88" s="138">
        <v>158.50200000000001</v>
      </c>
      <c r="J88" s="138">
        <v>154.35499999999999</v>
      </c>
      <c r="K88" s="138">
        <v>151.36600000000001</v>
      </c>
      <c r="L88" s="138">
        <v>149.536</v>
      </c>
      <c r="M88" s="138">
        <v>148.869</v>
      </c>
      <c r="N88" s="138">
        <v>147.345</v>
      </c>
      <c r="O88" s="138">
        <v>143.952</v>
      </c>
      <c r="P88" s="138">
        <v>139.37100000000001</v>
      </c>
      <c r="Q88" s="138">
        <v>135.36099999999999</v>
      </c>
      <c r="R88" s="138">
        <v>131.65299999999999</v>
      </c>
      <c r="S88" s="138">
        <v>127.581</v>
      </c>
      <c r="T88" s="138">
        <v>123.018</v>
      </c>
      <c r="U88" s="138">
        <v>118.163</v>
      </c>
      <c r="V88" s="138">
        <v>113.34099999999999</v>
      </c>
      <c r="W88" s="138">
        <v>108.473</v>
      </c>
      <c r="X88" s="138">
        <v>103.974</v>
      </c>
      <c r="Y88" s="138">
        <v>100.081</v>
      </c>
      <c r="Z88" s="138">
        <v>96.617000000000004</v>
      </c>
      <c r="AA88" s="138">
        <v>93.159000000000006</v>
      </c>
      <c r="AB88" s="138">
        <v>89.781999999999996</v>
      </c>
      <c r="AC88" s="138">
        <v>86.539000000000001</v>
      </c>
      <c r="AD88" s="138">
        <v>83.412000000000006</v>
      </c>
      <c r="AE88" s="138">
        <v>80.400000000000006</v>
      </c>
      <c r="AF88" s="138">
        <v>77.471000000000004</v>
      </c>
      <c r="AG88" s="138">
        <v>74.578000000000003</v>
      </c>
      <c r="AH88" s="138">
        <v>71.891999999999996</v>
      </c>
      <c r="AI88" s="138">
        <v>69.477999999999994</v>
      </c>
      <c r="AJ88" s="138">
        <v>67.216999999999999</v>
      </c>
      <c r="AK88" s="138">
        <v>65.013999999999996</v>
      </c>
      <c r="AL88" s="138">
        <v>62.994</v>
      </c>
      <c r="AM88" s="138">
        <v>60.475000000000001</v>
      </c>
      <c r="AN88" s="138">
        <v>57.14</v>
      </c>
      <c r="AO88" s="138">
        <v>53.35</v>
      </c>
      <c r="AP88" s="138">
        <v>49.746000000000002</v>
      </c>
      <c r="AQ88" s="138">
        <v>46.164999999999999</v>
      </c>
      <c r="AR88" s="138">
        <v>43.156999999999996</v>
      </c>
      <c r="AS88" s="138">
        <v>41.048999999999999</v>
      </c>
      <c r="AT88" s="138">
        <v>39.573</v>
      </c>
      <c r="AU88" s="138">
        <v>38.103000000000002</v>
      </c>
      <c r="AV88" s="138">
        <v>36.729999999999997</v>
      </c>
      <c r="AW88" s="138">
        <v>35.531999999999996</v>
      </c>
      <c r="AX88" s="138">
        <v>34.472999999999999</v>
      </c>
      <c r="AY88" s="138">
        <v>33.531999999999996</v>
      </c>
      <c r="AZ88" s="138">
        <v>32.698999999999998</v>
      </c>
      <c r="BA88" s="138">
        <v>31.957999999999998</v>
      </c>
      <c r="BB88" s="138">
        <v>31.22</v>
      </c>
      <c r="BC88" s="138">
        <v>30.434999999999999</v>
      </c>
      <c r="BD88" s="138">
        <v>29.606999999999999</v>
      </c>
      <c r="BE88" s="138">
        <v>28.812000000000001</v>
      </c>
      <c r="BF88" s="138">
        <v>28.053000000000001</v>
      </c>
      <c r="BG88" s="138">
        <v>27.134</v>
      </c>
      <c r="BH88" s="138">
        <v>25.965</v>
      </c>
      <c r="BI88" s="138">
        <v>24.635000000000002</v>
      </c>
      <c r="BJ88" s="138">
        <v>23.312999999999999</v>
      </c>
      <c r="BK88" s="138">
        <v>21.965</v>
      </c>
      <c r="BL88" s="138">
        <v>20.664999999999999</v>
      </c>
      <c r="BM88" s="138">
        <v>19.465</v>
      </c>
      <c r="BN88" s="138">
        <v>18.331</v>
      </c>
      <c r="BO88" s="138">
        <v>17.187000000000001</v>
      </c>
      <c r="BP88" s="138">
        <v>16.071999999999999</v>
      </c>
      <c r="BQ88" s="138">
        <v>14.903</v>
      </c>
      <c r="BR88" s="138">
        <v>13.635</v>
      </c>
      <c r="BS88" s="138">
        <v>12.331</v>
      </c>
      <c r="BT88" s="138">
        <v>11.079000000000001</v>
      </c>
      <c r="BU88" s="138">
        <v>9.8469999999999995</v>
      </c>
      <c r="BV88" s="138">
        <v>8.7919999999999998</v>
      </c>
      <c r="BW88" s="138">
        <v>7.9909999999999997</v>
      </c>
      <c r="BX88" s="138">
        <v>7.375</v>
      </c>
      <c r="BY88" s="138">
        <v>6.7750000000000004</v>
      </c>
      <c r="BZ88" s="138">
        <v>6.2160000000000002</v>
      </c>
      <c r="CA88" s="138">
        <v>5.702</v>
      </c>
      <c r="CB88" s="138">
        <v>5.2160000000000002</v>
      </c>
      <c r="CC88" s="138">
        <v>4.7560000000000002</v>
      </c>
      <c r="CD88" s="138">
        <v>4.3460000000000001</v>
      </c>
      <c r="CE88" s="138">
        <v>3.9929999999999999</v>
      </c>
      <c r="CF88" s="138">
        <v>3.5859999999999999</v>
      </c>
      <c r="CG88" s="138">
        <v>3.07</v>
      </c>
      <c r="CH88" s="138">
        <v>2.5009999999999999</v>
      </c>
      <c r="CI88" s="138">
        <v>1.9770000000000001</v>
      </c>
      <c r="CJ88" s="138">
        <v>1.472</v>
      </c>
      <c r="CK88" s="138">
        <v>1.0589999999999999</v>
      </c>
      <c r="CL88" s="138">
        <v>0.78500000000000003</v>
      </c>
      <c r="CM88" s="138">
        <v>0.61099999999999999</v>
      </c>
      <c r="CN88" s="138">
        <v>0.44900000000000001</v>
      </c>
      <c r="CO88" s="138">
        <v>0.31</v>
      </c>
      <c r="CP88" s="138">
        <v>0.20499999999999999</v>
      </c>
      <c r="CQ88" s="138">
        <v>0.127</v>
      </c>
      <c r="CR88" s="138">
        <v>7.2999999999999995E-2</v>
      </c>
      <c r="CS88" s="138">
        <v>4.3999999999999997E-2</v>
      </c>
      <c r="CT88" s="138">
        <v>3.7999999999999999E-2</v>
      </c>
      <c r="CU88" s="138">
        <v>3.3000000000000002E-2</v>
      </c>
      <c r="CV88" s="138">
        <v>2.1000000000000001E-2</v>
      </c>
      <c r="CW88" s="138">
        <v>3.0000000000000001E-3</v>
      </c>
      <c r="CX88" s="138">
        <v>0.01</v>
      </c>
    </row>
    <row r="89" spans="1:102" ht="12">
      <c r="A89" s="96">
        <v>1992</v>
      </c>
      <c r="B89" s="138">
        <v>251.09299999999999</v>
      </c>
      <c r="C89" s="138">
        <v>232.54499999999999</v>
      </c>
      <c r="D89" s="138">
        <v>216.45500000000001</v>
      </c>
      <c r="E89" s="138">
        <v>202.61799999999999</v>
      </c>
      <c r="F89" s="138">
        <v>190.834</v>
      </c>
      <c r="G89" s="138">
        <v>180.898</v>
      </c>
      <c r="H89" s="138">
        <v>172.61</v>
      </c>
      <c r="I89" s="138">
        <v>165.767</v>
      </c>
      <c r="J89" s="138">
        <v>160.166</v>
      </c>
      <c r="K89" s="138">
        <v>155.60499999999999</v>
      </c>
      <c r="L89" s="138">
        <v>151.971</v>
      </c>
      <c r="M89" s="138">
        <v>149.15199999999999</v>
      </c>
      <c r="N89" s="138">
        <v>146.49700000000001</v>
      </c>
      <c r="O89" s="138">
        <v>143.63</v>
      </c>
      <c r="P89" s="138">
        <v>140.614</v>
      </c>
      <c r="Q89" s="138">
        <v>137.994</v>
      </c>
      <c r="R89" s="138">
        <v>135.78399999999999</v>
      </c>
      <c r="S89" s="138">
        <v>132.70699999999999</v>
      </c>
      <c r="T89" s="138">
        <v>128.21600000000001</v>
      </c>
      <c r="U89" s="138">
        <v>122.84699999999999</v>
      </c>
      <c r="V89" s="138">
        <v>117.67</v>
      </c>
      <c r="W89" s="138">
        <v>112.46899999999999</v>
      </c>
      <c r="X89" s="138">
        <v>107.65300000000001</v>
      </c>
      <c r="Y89" s="138">
        <v>103.533</v>
      </c>
      <c r="Z89" s="138">
        <v>99.897999999999996</v>
      </c>
      <c r="AA89" s="138">
        <v>96.212000000000003</v>
      </c>
      <c r="AB89" s="138">
        <v>92.566000000000003</v>
      </c>
      <c r="AC89" s="138">
        <v>89.113</v>
      </c>
      <c r="AD89" s="138">
        <v>85.866</v>
      </c>
      <c r="AE89" s="138">
        <v>82.796999999999997</v>
      </c>
      <c r="AF89" s="138">
        <v>79.813999999999993</v>
      </c>
      <c r="AG89" s="138">
        <v>76.885999999999996</v>
      </c>
      <c r="AH89" s="138">
        <v>74.156000000000006</v>
      </c>
      <c r="AI89" s="138">
        <v>71.668999999999997</v>
      </c>
      <c r="AJ89" s="138">
        <v>69.328999999999994</v>
      </c>
      <c r="AK89" s="138">
        <v>67.046999999999997</v>
      </c>
      <c r="AL89" s="138">
        <v>64.912999999999997</v>
      </c>
      <c r="AM89" s="138">
        <v>62.405000000000001</v>
      </c>
      <c r="AN89" s="138">
        <v>59.273000000000003</v>
      </c>
      <c r="AO89" s="138">
        <v>55.783999999999999</v>
      </c>
      <c r="AP89" s="138">
        <v>52.459000000000003</v>
      </c>
      <c r="AQ89" s="138">
        <v>49.201999999999998</v>
      </c>
      <c r="AR89" s="138">
        <v>46.241</v>
      </c>
      <c r="AS89" s="138">
        <v>43.749000000000002</v>
      </c>
      <c r="AT89" s="138">
        <v>41.621000000000002</v>
      </c>
      <c r="AU89" s="138">
        <v>39.545000000000002</v>
      </c>
      <c r="AV89" s="138">
        <v>37.53</v>
      </c>
      <c r="AW89" s="138">
        <v>35.884999999999998</v>
      </c>
      <c r="AX89" s="138">
        <v>34.710999999999999</v>
      </c>
      <c r="AY89" s="138">
        <v>33.869999999999997</v>
      </c>
      <c r="AZ89" s="138">
        <v>33.1</v>
      </c>
      <c r="BA89" s="138">
        <v>32.436</v>
      </c>
      <c r="BB89" s="138">
        <v>31.751000000000001</v>
      </c>
      <c r="BC89" s="138">
        <v>30.952999999999999</v>
      </c>
      <c r="BD89" s="138">
        <v>30.076000000000001</v>
      </c>
      <c r="BE89" s="138">
        <v>29.263000000000002</v>
      </c>
      <c r="BF89" s="138">
        <v>28.495999999999999</v>
      </c>
      <c r="BG89" s="138">
        <v>27.6</v>
      </c>
      <c r="BH89" s="138">
        <v>26.507000000000001</v>
      </c>
      <c r="BI89" s="138">
        <v>25.277000000000001</v>
      </c>
      <c r="BJ89" s="138">
        <v>24.052</v>
      </c>
      <c r="BK89" s="138">
        <v>22.809000000000001</v>
      </c>
      <c r="BL89" s="138">
        <v>21.561</v>
      </c>
      <c r="BM89" s="138">
        <v>20.329000000000001</v>
      </c>
      <c r="BN89" s="138">
        <v>19.106999999999999</v>
      </c>
      <c r="BO89" s="138">
        <v>17.881</v>
      </c>
      <c r="BP89" s="138">
        <v>16.669</v>
      </c>
      <c r="BQ89" s="138">
        <v>15.433</v>
      </c>
      <c r="BR89" s="138">
        <v>14.157999999999999</v>
      </c>
      <c r="BS89" s="138">
        <v>12.878</v>
      </c>
      <c r="BT89" s="138">
        <v>11.638</v>
      </c>
      <c r="BU89" s="138">
        <v>10.427</v>
      </c>
      <c r="BV89" s="138">
        <v>9.3390000000000004</v>
      </c>
      <c r="BW89" s="138">
        <v>8.4290000000000003</v>
      </c>
      <c r="BX89" s="138">
        <v>7.6559999999999997</v>
      </c>
      <c r="BY89" s="138">
        <v>6.9109999999999996</v>
      </c>
      <c r="BZ89" s="138">
        <v>6.2039999999999997</v>
      </c>
      <c r="CA89" s="138">
        <v>5.5860000000000003</v>
      </c>
      <c r="CB89" s="138">
        <v>5.0730000000000004</v>
      </c>
      <c r="CC89" s="138">
        <v>4.633</v>
      </c>
      <c r="CD89" s="138">
        <v>4.2380000000000004</v>
      </c>
      <c r="CE89" s="138">
        <v>3.903</v>
      </c>
      <c r="CF89" s="138">
        <v>3.52</v>
      </c>
      <c r="CG89" s="138">
        <v>3.0339999999999998</v>
      </c>
      <c r="CH89" s="138">
        <v>2.4950000000000001</v>
      </c>
      <c r="CI89" s="138">
        <v>2.0070000000000001</v>
      </c>
      <c r="CJ89" s="138">
        <v>1.546</v>
      </c>
      <c r="CK89" s="138">
        <v>1.1579999999999999</v>
      </c>
      <c r="CL89" s="138">
        <v>0.879</v>
      </c>
      <c r="CM89" s="138">
        <v>0.67900000000000005</v>
      </c>
      <c r="CN89" s="138">
        <v>0.49399999999999999</v>
      </c>
      <c r="CO89" s="138">
        <v>0.33100000000000002</v>
      </c>
      <c r="CP89" s="138">
        <v>0.20899999999999999</v>
      </c>
      <c r="CQ89" s="138">
        <v>0.127</v>
      </c>
      <c r="CR89" s="138">
        <v>7.4999999999999997E-2</v>
      </c>
      <c r="CS89" s="138">
        <v>4.5999999999999999E-2</v>
      </c>
      <c r="CT89" s="138">
        <v>4.1000000000000002E-2</v>
      </c>
      <c r="CU89" s="138">
        <v>3.5999999999999997E-2</v>
      </c>
      <c r="CV89" s="138">
        <v>2.1000000000000001E-2</v>
      </c>
      <c r="CW89" s="138">
        <v>4.0000000000000001E-3</v>
      </c>
      <c r="CX89" s="138">
        <v>0.01</v>
      </c>
    </row>
    <row r="90" spans="1:102" ht="12">
      <c r="A90" s="96">
        <v>1993</v>
      </c>
      <c r="B90" s="138">
        <v>252.03100000000001</v>
      </c>
      <c r="C90" s="138">
        <v>237.78100000000001</v>
      </c>
      <c r="D90" s="138">
        <v>224.648</v>
      </c>
      <c r="E90" s="138">
        <v>212.59200000000001</v>
      </c>
      <c r="F90" s="138">
        <v>201.57400000000001</v>
      </c>
      <c r="G90" s="138">
        <v>191.55500000000001</v>
      </c>
      <c r="H90" s="138">
        <v>182.49799999999999</v>
      </c>
      <c r="I90" s="138">
        <v>174.36199999999999</v>
      </c>
      <c r="J90" s="138">
        <v>167.10900000000001</v>
      </c>
      <c r="K90" s="138">
        <v>160.69999999999999</v>
      </c>
      <c r="L90" s="138">
        <v>154.899</v>
      </c>
      <c r="M90" s="138">
        <v>149.46899999999999</v>
      </c>
      <c r="N90" s="138">
        <v>145.36099999999999</v>
      </c>
      <c r="O90" s="138">
        <v>142.92699999999999</v>
      </c>
      <c r="P90" s="138">
        <v>141.53899999999999</v>
      </c>
      <c r="Q90" s="138">
        <v>140.334</v>
      </c>
      <c r="R90" s="138">
        <v>139.637</v>
      </c>
      <c r="S90" s="138">
        <v>137.59800000000001</v>
      </c>
      <c r="T90" s="138">
        <v>133.25399999999999</v>
      </c>
      <c r="U90" s="138">
        <v>127.46</v>
      </c>
      <c r="V90" s="138">
        <v>122.032</v>
      </c>
      <c r="W90" s="138">
        <v>116.619</v>
      </c>
      <c r="X90" s="138">
        <v>111.56699999999999</v>
      </c>
      <c r="Y90" s="138">
        <v>107.23</v>
      </c>
      <c r="Z90" s="138">
        <v>103.39</v>
      </c>
      <c r="AA90" s="138">
        <v>99.447000000000003</v>
      </c>
      <c r="AB90" s="138">
        <v>95.5</v>
      </c>
      <c r="AC90" s="138">
        <v>91.811999999999998</v>
      </c>
      <c r="AD90" s="138">
        <v>88.447999999999993</v>
      </c>
      <c r="AE90" s="138">
        <v>85.335999999999999</v>
      </c>
      <c r="AF90" s="138">
        <v>82.308999999999997</v>
      </c>
      <c r="AG90" s="138">
        <v>79.361999999999995</v>
      </c>
      <c r="AH90" s="138">
        <v>76.569999999999993</v>
      </c>
      <c r="AI90" s="138">
        <v>73.936000000000007</v>
      </c>
      <c r="AJ90" s="138">
        <v>71.406999999999996</v>
      </c>
      <c r="AK90" s="138">
        <v>68.945999999999998</v>
      </c>
      <c r="AL90" s="138">
        <v>66.587999999999994</v>
      </c>
      <c r="AM90" s="138">
        <v>64.052999999999997</v>
      </c>
      <c r="AN90" s="138">
        <v>61.206000000000003</v>
      </c>
      <c r="AO90" s="138">
        <v>58.173999999999999</v>
      </c>
      <c r="AP90" s="138">
        <v>55.268999999999998</v>
      </c>
      <c r="AQ90" s="138">
        <v>52.484999999999999</v>
      </c>
      <c r="AR90" s="138">
        <v>49.670999999999999</v>
      </c>
      <c r="AS90" s="138">
        <v>46.798999999999999</v>
      </c>
      <c r="AT90" s="138">
        <v>43.966999999999999</v>
      </c>
      <c r="AU90" s="138">
        <v>41.241999999999997</v>
      </c>
      <c r="AV90" s="138">
        <v>38.542999999999999</v>
      </c>
      <c r="AW90" s="138">
        <v>36.408999999999999</v>
      </c>
      <c r="AX90" s="138">
        <v>35.091999999999999</v>
      </c>
      <c r="AY90" s="138">
        <v>34.332000000000001</v>
      </c>
      <c r="AZ90" s="138">
        <v>33.597999999999999</v>
      </c>
      <c r="BA90" s="138">
        <v>32.981000000000002</v>
      </c>
      <c r="BB90" s="138">
        <v>32.32</v>
      </c>
      <c r="BC90" s="138">
        <v>31.48</v>
      </c>
      <c r="BD90" s="138">
        <v>30.524999999999999</v>
      </c>
      <c r="BE90" s="138">
        <v>29.667000000000002</v>
      </c>
      <c r="BF90" s="138">
        <v>28.864000000000001</v>
      </c>
      <c r="BG90" s="138">
        <v>27.98</v>
      </c>
      <c r="BH90" s="138">
        <v>26.972000000000001</v>
      </c>
      <c r="BI90" s="138">
        <v>25.872</v>
      </c>
      <c r="BJ90" s="138">
        <v>24.77</v>
      </c>
      <c r="BK90" s="138">
        <v>23.663</v>
      </c>
      <c r="BL90" s="138">
        <v>22.484999999999999</v>
      </c>
      <c r="BM90" s="138">
        <v>21.215</v>
      </c>
      <c r="BN90" s="138">
        <v>19.885999999999999</v>
      </c>
      <c r="BO90" s="138">
        <v>18.561</v>
      </c>
      <c r="BP90" s="138">
        <v>17.234000000000002</v>
      </c>
      <c r="BQ90" s="138">
        <v>15.93</v>
      </c>
      <c r="BR90" s="138">
        <v>14.664999999999999</v>
      </c>
      <c r="BS90" s="138">
        <v>13.443</v>
      </c>
      <c r="BT90" s="138">
        <v>12.246</v>
      </c>
      <c r="BU90" s="138">
        <v>11.081</v>
      </c>
      <c r="BV90" s="138">
        <v>9.984</v>
      </c>
      <c r="BW90" s="138">
        <v>8.9700000000000006</v>
      </c>
      <c r="BX90" s="138">
        <v>8.0350000000000001</v>
      </c>
      <c r="BY90" s="138">
        <v>7.1420000000000003</v>
      </c>
      <c r="BZ90" s="138">
        <v>6.2850000000000001</v>
      </c>
      <c r="CA90" s="138">
        <v>5.5549999999999997</v>
      </c>
      <c r="CB90" s="138">
        <v>4.9909999999999997</v>
      </c>
      <c r="CC90" s="138">
        <v>4.5449999999999999</v>
      </c>
      <c r="CD90" s="138">
        <v>4.1360000000000001</v>
      </c>
      <c r="CE90" s="138">
        <v>3.7890000000000001</v>
      </c>
      <c r="CF90" s="138">
        <v>3.41</v>
      </c>
      <c r="CG90" s="138">
        <v>2.9550000000000001</v>
      </c>
      <c r="CH90" s="138">
        <v>2.46</v>
      </c>
      <c r="CI90" s="138">
        <v>2.02</v>
      </c>
      <c r="CJ90" s="138">
        <v>1.615</v>
      </c>
      <c r="CK90" s="138">
        <v>1.262</v>
      </c>
      <c r="CL90" s="138">
        <v>0.97699999999999998</v>
      </c>
      <c r="CM90" s="138">
        <v>0.749</v>
      </c>
      <c r="CN90" s="138">
        <v>0.54200000000000004</v>
      </c>
      <c r="CO90" s="138">
        <v>0.35399999999999998</v>
      </c>
      <c r="CP90" s="138">
        <v>0.214</v>
      </c>
      <c r="CQ90" s="138">
        <v>0.126</v>
      </c>
      <c r="CR90" s="138">
        <v>7.9000000000000001E-2</v>
      </c>
      <c r="CS90" s="138">
        <v>0.05</v>
      </c>
      <c r="CT90" s="138">
        <v>4.2999999999999997E-2</v>
      </c>
      <c r="CU90" s="138">
        <v>3.7999999999999999E-2</v>
      </c>
      <c r="CV90" s="138">
        <v>2.3E-2</v>
      </c>
      <c r="CW90" s="138">
        <v>3.0000000000000001E-3</v>
      </c>
      <c r="CX90" s="138">
        <v>1.0999999999999999E-2</v>
      </c>
    </row>
    <row r="91" spans="1:102" ht="12">
      <c r="A91" s="96">
        <v>1994</v>
      </c>
      <c r="B91" s="138">
        <v>253.18700000000001</v>
      </c>
      <c r="C91" s="138">
        <v>242.96199999999999</v>
      </c>
      <c r="D91" s="138">
        <v>232.64099999999999</v>
      </c>
      <c r="E91" s="138">
        <v>222.33099999999999</v>
      </c>
      <c r="F91" s="138">
        <v>212.136</v>
      </c>
      <c r="G91" s="138">
        <v>202.15899999999999</v>
      </c>
      <c r="H91" s="138">
        <v>192.506</v>
      </c>
      <c r="I91" s="138">
        <v>183.28200000000001</v>
      </c>
      <c r="J91" s="138">
        <v>174.59</v>
      </c>
      <c r="K91" s="138">
        <v>166.536</v>
      </c>
      <c r="L91" s="138">
        <v>158.797</v>
      </c>
      <c r="M91" s="138">
        <v>151.05199999999999</v>
      </c>
      <c r="N91" s="138">
        <v>145.536</v>
      </c>
      <c r="O91" s="138">
        <v>143.20699999999999</v>
      </c>
      <c r="P91" s="138">
        <v>142.88999999999999</v>
      </c>
      <c r="Q91" s="138">
        <v>142.58000000000001</v>
      </c>
      <c r="R91" s="138">
        <v>142.828</v>
      </c>
      <c r="S91" s="138">
        <v>141.50299999999999</v>
      </c>
      <c r="T91" s="138">
        <v>137.38999999999999</v>
      </c>
      <c r="U91" s="138">
        <v>131.50700000000001</v>
      </c>
      <c r="V91" s="138">
        <v>126.119</v>
      </c>
      <c r="W91" s="138">
        <v>120.801</v>
      </c>
      <c r="X91" s="138">
        <v>115.73099999999999</v>
      </c>
      <c r="Y91" s="138">
        <v>111.236</v>
      </c>
      <c r="Z91" s="138">
        <v>107.13800000000001</v>
      </c>
      <c r="AA91" s="138">
        <v>102.923</v>
      </c>
      <c r="AB91" s="138">
        <v>98.667000000000002</v>
      </c>
      <c r="AC91" s="138">
        <v>94.728999999999999</v>
      </c>
      <c r="AD91" s="138">
        <v>91.228999999999999</v>
      </c>
      <c r="AE91" s="138">
        <v>88.052000000000007</v>
      </c>
      <c r="AF91" s="138">
        <v>84.947999999999993</v>
      </c>
      <c r="AG91" s="138">
        <v>81.947000000000003</v>
      </c>
      <c r="AH91" s="138">
        <v>79.057000000000002</v>
      </c>
      <c r="AI91" s="138">
        <v>76.25</v>
      </c>
      <c r="AJ91" s="138">
        <v>73.516999999999996</v>
      </c>
      <c r="AK91" s="138">
        <v>70.861999999999995</v>
      </c>
      <c r="AL91" s="138">
        <v>68.268000000000001</v>
      </c>
      <c r="AM91" s="138">
        <v>65.692999999999998</v>
      </c>
      <c r="AN91" s="138">
        <v>63.103999999999999</v>
      </c>
      <c r="AO91" s="138">
        <v>60.503</v>
      </c>
      <c r="AP91" s="138">
        <v>57.993000000000002</v>
      </c>
      <c r="AQ91" s="138">
        <v>55.648000000000003</v>
      </c>
      <c r="AR91" s="138">
        <v>52.994</v>
      </c>
      <c r="AS91" s="138">
        <v>49.835999999999999</v>
      </c>
      <c r="AT91" s="138">
        <v>46.435000000000002</v>
      </c>
      <c r="AU91" s="138">
        <v>43.189</v>
      </c>
      <c r="AV91" s="138">
        <v>39.944000000000003</v>
      </c>
      <c r="AW91" s="138">
        <v>37.387999999999998</v>
      </c>
      <c r="AX91" s="138">
        <v>35.881</v>
      </c>
      <c r="AY91" s="138">
        <v>35.081000000000003</v>
      </c>
      <c r="AZ91" s="138">
        <v>34.276000000000003</v>
      </c>
      <c r="BA91" s="138">
        <v>33.588000000000001</v>
      </c>
      <c r="BB91" s="138">
        <v>32.869</v>
      </c>
      <c r="BC91" s="138">
        <v>31.962</v>
      </c>
      <c r="BD91" s="138">
        <v>30.946000000000002</v>
      </c>
      <c r="BE91" s="138">
        <v>30.047000000000001</v>
      </c>
      <c r="BF91" s="138">
        <v>29.212</v>
      </c>
      <c r="BG91" s="138">
        <v>28.341999999999999</v>
      </c>
      <c r="BH91" s="138">
        <v>27.408999999999999</v>
      </c>
      <c r="BI91" s="138">
        <v>26.420999999999999</v>
      </c>
      <c r="BJ91" s="138">
        <v>25.433</v>
      </c>
      <c r="BK91" s="138">
        <v>24.454000000000001</v>
      </c>
      <c r="BL91" s="138">
        <v>23.346</v>
      </c>
      <c r="BM91" s="138">
        <v>22.053000000000001</v>
      </c>
      <c r="BN91" s="138">
        <v>20.64</v>
      </c>
      <c r="BO91" s="138">
        <v>19.239000000000001</v>
      </c>
      <c r="BP91" s="138">
        <v>17.823</v>
      </c>
      <c r="BQ91" s="138">
        <v>16.466000000000001</v>
      </c>
      <c r="BR91" s="138">
        <v>15.214</v>
      </c>
      <c r="BS91" s="138">
        <v>14.04</v>
      </c>
      <c r="BT91" s="138">
        <v>12.875999999999999</v>
      </c>
      <c r="BU91" s="138">
        <v>11.749000000000001</v>
      </c>
      <c r="BV91" s="138">
        <v>10.638999999999999</v>
      </c>
      <c r="BW91" s="138">
        <v>9.5350000000000001</v>
      </c>
      <c r="BX91" s="138">
        <v>8.4619999999999997</v>
      </c>
      <c r="BY91" s="138">
        <v>7.4420000000000002</v>
      </c>
      <c r="BZ91" s="138">
        <v>6.4550000000000001</v>
      </c>
      <c r="CA91" s="138">
        <v>5.62</v>
      </c>
      <c r="CB91" s="138">
        <v>4.9939999999999998</v>
      </c>
      <c r="CC91" s="138">
        <v>4.516</v>
      </c>
      <c r="CD91" s="138">
        <v>4.0720000000000001</v>
      </c>
      <c r="CE91" s="138">
        <v>3.6850000000000001</v>
      </c>
      <c r="CF91" s="138">
        <v>3.2959999999999998</v>
      </c>
      <c r="CG91" s="138">
        <v>2.8620000000000001</v>
      </c>
      <c r="CH91" s="138">
        <v>2.4119999999999999</v>
      </c>
      <c r="CI91" s="138">
        <v>2.0190000000000001</v>
      </c>
      <c r="CJ91" s="138">
        <v>1.667</v>
      </c>
      <c r="CK91" s="138">
        <v>1.3480000000000001</v>
      </c>
      <c r="CL91" s="138">
        <v>1.0629999999999999</v>
      </c>
      <c r="CM91" s="138">
        <v>0.81</v>
      </c>
      <c r="CN91" s="138">
        <v>0.58399999999999996</v>
      </c>
      <c r="CO91" s="138">
        <v>0.378</v>
      </c>
      <c r="CP91" s="138">
        <v>0.224</v>
      </c>
      <c r="CQ91" s="138">
        <v>0.13200000000000001</v>
      </c>
      <c r="CR91" s="138">
        <v>8.5999999999999993E-2</v>
      </c>
      <c r="CS91" s="138">
        <v>5.5E-2</v>
      </c>
      <c r="CT91" s="138">
        <v>4.5999999999999999E-2</v>
      </c>
      <c r="CU91" s="138">
        <v>0.04</v>
      </c>
      <c r="CV91" s="138">
        <v>2.3E-2</v>
      </c>
      <c r="CW91" s="138">
        <v>4.0000000000000001E-3</v>
      </c>
      <c r="CX91" s="138">
        <v>1.0999999999999999E-2</v>
      </c>
    </row>
    <row r="92" spans="1:102" ht="12">
      <c r="A92" s="96">
        <v>1995</v>
      </c>
      <c r="B92" s="138">
        <v>256.30399999999997</v>
      </c>
      <c r="C92" s="138">
        <v>248.727</v>
      </c>
      <c r="D92" s="138">
        <v>240.286</v>
      </c>
      <c r="E92" s="138">
        <v>231.17</v>
      </c>
      <c r="F92" s="138">
        <v>221.571</v>
      </c>
      <c r="G92" s="138">
        <v>211.679</v>
      </c>
      <c r="H92" s="138">
        <v>201.68700000000001</v>
      </c>
      <c r="I92" s="138">
        <v>191.78100000000001</v>
      </c>
      <c r="J92" s="138">
        <v>182.15600000000001</v>
      </c>
      <c r="K92" s="138">
        <v>173.00200000000001</v>
      </c>
      <c r="L92" s="138">
        <v>163.976</v>
      </c>
      <c r="M92" s="138">
        <v>154.74</v>
      </c>
      <c r="N92" s="138">
        <v>148.14099999999999</v>
      </c>
      <c r="O92" s="138">
        <v>145.43199999999999</v>
      </c>
      <c r="P92" s="138">
        <v>145.21</v>
      </c>
      <c r="Q92" s="138">
        <v>144.90899999999999</v>
      </c>
      <c r="R92" s="138">
        <v>145.15</v>
      </c>
      <c r="S92" s="138">
        <v>143.96700000000001</v>
      </c>
      <c r="T92" s="138">
        <v>140.15899999999999</v>
      </c>
      <c r="U92" s="138">
        <v>134.67599999999999</v>
      </c>
      <c r="V92" s="138">
        <v>129.72200000000001</v>
      </c>
      <c r="W92" s="138">
        <v>124.908</v>
      </c>
      <c r="X92" s="138">
        <v>120.124</v>
      </c>
      <c r="Y92" s="138">
        <v>115.55500000000001</v>
      </c>
      <c r="Z92" s="138">
        <v>111.149</v>
      </c>
      <c r="AA92" s="138">
        <v>106.661</v>
      </c>
      <c r="AB92" s="138">
        <v>102.11799999999999</v>
      </c>
      <c r="AC92" s="138">
        <v>97.926000000000002</v>
      </c>
      <c r="AD92" s="138">
        <v>94.259</v>
      </c>
      <c r="AE92" s="138">
        <v>90.97</v>
      </c>
      <c r="AF92" s="138">
        <v>87.730999999999995</v>
      </c>
      <c r="AG92" s="138">
        <v>84.594999999999999</v>
      </c>
      <c r="AH92" s="138">
        <v>81.564999999999998</v>
      </c>
      <c r="AI92" s="138">
        <v>78.599999999999994</v>
      </c>
      <c r="AJ92" s="138">
        <v>75.712000000000003</v>
      </c>
      <c r="AK92" s="138">
        <v>72.906999999999996</v>
      </c>
      <c r="AL92" s="138">
        <v>70.141000000000005</v>
      </c>
      <c r="AM92" s="138">
        <v>67.524000000000001</v>
      </c>
      <c r="AN92" s="138">
        <v>65.093000000000004</v>
      </c>
      <c r="AO92" s="138">
        <v>62.765000000000001</v>
      </c>
      <c r="AP92" s="138">
        <v>60.503999999999998</v>
      </c>
      <c r="AQ92" s="138">
        <v>58.43</v>
      </c>
      <c r="AR92" s="138">
        <v>55.89</v>
      </c>
      <c r="AS92" s="138">
        <v>52.593000000000004</v>
      </c>
      <c r="AT92" s="138">
        <v>48.89</v>
      </c>
      <c r="AU92" s="138">
        <v>45.365000000000002</v>
      </c>
      <c r="AV92" s="138">
        <v>41.84</v>
      </c>
      <c r="AW92" s="138">
        <v>39.006999999999998</v>
      </c>
      <c r="AX92" s="138">
        <v>37.253</v>
      </c>
      <c r="AY92" s="138">
        <v>36.231000000000002</v>
      </c>
      <c r="AZ92" s="138">
        <v>35.192999999999998</v>
      </c>
      <c r="BA92" s="138">
        <v>34.268000000000001</v>
      </c>
      <c r="BB92" s="138">
        <v>33.371000000000002</v>
      </c>
      <c r="BC92" s="138">
        <v>32.378999999999998</v>
      </c>
      <c r="BD92" s="138">
        <v>31.341999999999999</v>
      </c>
      <c r="BE92" s="138">
        <v>30.428000000000001</v>
      </c>
      <c r="BF92" s="138">
        <v>29.585000000000001</v>
      </c>
      <c r="BG92" s="138">
        <v>28.736000000000001</v>
      </c>
      <c r="BH92" s="138">
        <v>27.853000000000002</v>
      </c>
      <c r="BI92" s="138">
        <v>26.931999999999999</v>
      </c>
      <c r="BJ92" s="138">
        <v>26.018999999999998</v>
      </c>
      <c r="BK92" s="138">
        <v>25.13</v>
      </c>
      <c r="BL92" s="138">
        <v>24.081</v>
      </c>
      <c r="BM92" s="138">
        <v>22.792999999999999</v>
      </c>
      <c r="BN92" s="138">
        <v>21.35</v>
      </c>
      <c r="BO92" s="138">
        <v>19.922999999999998</v>
      </c>
      <c r="BP92" s="138">
        <v>18.475000000000001</v>
      </c>
      <c r="BQ92" s="138">
        <v>17.094000000000001</v>
      </c>
      <c r="BR92" s="138">
        <v>15.84</v>
      </c>
      <c r="BS92" s="138">
        <v>14.673999999999999</v>
      </c>
      <c r="BT92" s="138">
        <v>13.51</v>
      </c>
      <c r="BU92" s="138">
        <v>12.381</v>
      </c>
      <c r="BV92" s="138">
        <v>11.243</v>
      </c>
      <c r="BW92" s="138">
        <v>10.069000000000001</v>
      </c>
      <c r="BX92" s="138">
        <v>8.8979999999999997</v>
      </c>
      <c r="BY92" s="138">
        <v>7.7869999999999999</v>
      </c>
      <c r="BZ92" s="138">
        <v>6.7080000000000002</v>
      </c>
      <c r="CA92" s="138">
        <v>5.7889999999999997</v>
      </c>
      <c r="CB92" s="138">
        <v>5.0960000000000001</v>
      </c>
      <c r="CC92" s="138">
        <v>4.5629999999999997</v>
      </c>
      <c r="CD92" s="138">
        <v>4.0659999999999998</v>
      </c>
      <c r="CE92" s="138">
        <v>3.6219999999999999</v>
      </c>
      <c r="CF92" s="138">
        <v>3.2050000000000001</v>
      </c>
      <c r="CG92" s="138">
        <v>2.7789999999999999</v>
      </c>
      <c r="CH92" s="138">
        <v>2.3639999999999999</v>
      </c>
      <c r="CI92" s="138">
        <v>2.0059999999999998</v>
      </c>
      <c r="CJ92" s="138">
        <v>1.6970000000000001</v>
      </c>
      <c r="CK92" s="138">
        <v>1.405</v>
      </c>
      <c r="CL92" s="138">
        <v>1.121</v>
      </c>
      <c r="CM92" s="138">
        <v>0.85299999999999998</v>
      </c>
      <c r="CN92" s="138">
        <v>0.61699999999999999</v>
      </c>
      <c r="CO92" s="138">
        <v>0.40300000000000002</v>
      </c>
      <c r="CP92" s="138">
        <v>0.24099999999999999</v>
      </c>
      <c r="CQ92" s="138">
        <v>0.14499999999999999</v>
      </c>
      <c r="CR92" s="138">
        <v>9.7000000000000003E-2</v>
      </c>
      <c r="CS92" s="138">
        <v>6.3E-2</v>
      </c>
      <c r="CT92" s="138">
        <v>0.05</v>
      </c>
      <c r="CU92" s="138">
        <v>0.04</v>
      </c>
      <c r="CV92" s="138">
        <v>2.3E-2</v>
      </c>
      <c r="CW92" s="138">
        <v>4.0000000000000001E-3</v>
      </c>
      <c r="CX92" s="138">
        <v>1.2E-2</v>
      </c>
    </row>
    <row r="93" spans="1:102" ht="12">
      <c r="A93" s="96">
        <v>1996</v>
      </c>
      <c r="B93" s="138">
        <v>261.93</v>
      </c>
      <c r="C93" s="138">
        <v>255.25800000000001</v>
      </c>
      <c r="D93" s="138">
        <v>247.499</v>
      </c>
      <c r="E93" s="138">
        <v>238.86199999999999</v>
      </c>
      <c r="F93" s="138">
        <v>229.55</v>
      </c>
      <c r="G93" s="138">
        <v>219.773</v>
      </c>
      <c r="H93" s="138">
        <v>209.733</v>
      </c>
      <c r="I93" s="138">
        <v>199.63900000000001</v>
      </c>
      <c r="J93" s="138">
        <v>189.69800000000001</v>
      </c>
      <c r="K93" s="138">
        <v>180.11199999999999</v>
      </c>
      <c r="L93" s="138">
        <v>170.607</v>
      </c>
      <c r="M93" s="138">
        <v>160.90199999999999</v>
      </c>
      <c r="N93" s="138">
        <v>153.62799999999999</v>
      </c>
      <c r="O93" s="138">
        <v>149.959</v>
      </c>
      <c r="P93" s="138">
        <v>148.65</v>
      </c>
      <c r="Q93" s="138">
        <v>147.286</v>
      </c>
      <c r="R93" s="138">
        <v>146.36199999999999</v>
      </c>
      <c r="S93" s="138">
        <v>144.63800000000001</v>
      </c>
      <c r="T93" s="138">
        <v>141.25399999999999</v>
      </c>
      <c r="U93" s="138">
        <v>136.80099999999999</v>
      </c>
      <c r="V93" s="138">
        <v>132.79900000000001</v>
      </c>
      <c r="W93" s="138">
        <v>129.02699999999999</v>
      </c>
      <c r="X93" s="138">
        <v>124.91200000000001</v>
      </c>
      <c r="Y93" s="138">
        <v>120.346</v>
      </c>
      <c r="Z93" s="138">
        <v>115.52</v>
      </c>
      <c r="AA93" s="138">
        <v>110.715</v>
      </c>
      <c r="AB93" s="138">
        <v>105.857</v>
      </c>
      <c r="AC93" s="138">
        <v>101.376</v>
      </c>
      <c r="AD93" s="138">
        <v>97.506</v>
      </c>
      <c r="AE93" s="138">
        <v>94.067999999999998</v>
      </c>
      <c r="AF93" s="138">
        <v>90.638999999999996</v>
      </c>
      <c r="AG93" s="138">
        <v>87.293000000000006</v>
      </c>
      <c r="AH93" s="138">
        <v>84.081000000000003</v>
      </c>
      <c r="AI93" s="138">
        <v>80.984999999999999</v>
      </c>
      <c r="AJ93" s="138">
        <v>78.004000000000005</v>
      </c>
      <c r="AK93" s="138">
        <v>75.108999999999995</v>
      </c>
      <c r="AL93" s="138">
        <v>72.254000000000005</v>
      </c>
      <c r="AM93" s="138">
        <v>69.597999999999999</v>
      </c>
      <c r="AN93" s="138">
        <v>67.198999999999998</v>
      </c>
      <c r="AO93" s="138">
        <v>64.944000000000003</v>
      </c>
      <c r="AP93" s="138">
        <v>62.749000000000002</v>
      </c>
      <c r="AQ93" s="138">
        <v>60.731000000000002</v>
      </c>
      <c r="AR93" s="138">
        <v>58.244</v>
      </c>
      <c r="AS93" s="138">
        <v>54.987000000000002</v>
      </c>
      <c r="AT93" s="138">
        <v>51.302</v>
      </c>
      <c r="AU93" s="138">
        <v>47.795000000000002</v>
      </c>
      <c r="AV93" s="138">
        <v>44.308999999999997</v>
      </c>
      <c r="AW93" s="138">
        <v>41.372999999999998</v>
      </c>
      <c r="AX93" s="138">
        <v>39.299999999999997</v>
      </c>
      <c r="AY93" s="138">
        <v>37.83</v>
      </c>
      <c r="AZ93" s="138">
        <v>36.365000000000002</v>
      </c>
      <c r="BA93" s="138">
        <v>34.99</v>
      </c>
      <c r="BB93" s="138">
        <v>33.776000000000003</v>
      </c>
      <c r="BC93" s="138">
        <v>32.685000000000002</v>
      </c>
      <c r="BD93" s="138">
        <v>31.698</v>
      </c>
      <c r="BE93" s="138">
        <v>30.812000000000001</v>
      </c>
      <c r="BF93" s="138">
        <v>30.01</v>
      </c>
      <c r="BG93" s="138">
        <v>29.201000000000001</v>
      </c>
      <c r="BH93" s="138">
        <v>28.335000000000001</v>
      </c>
      <c r="BI93" s="138">
        <v>27.419</v>
      </c>
      <c r="BJ93" s="138">
        <v>26.530999999999999</v>
      </c>
      <c r="BK93" s="138">
        <v>25.678999999999998</v>
      </c>
      <c r="BL93" s="138">
        <v>24.669</v>
      </c>
      <c r="BM93" s="138">
        <v>23.416</v>
      </c>
      <c r="BN93" s="138">
        <v>22.01</v>
      </c>
      <c r="BO93" s="138">
        <v>20.614000000000001</v>
      </c>
      <c r="BP93" s="138">
        <v>19.201000000000001</v>
      </c>
      <c r="BQ93" s="138">
        <v>17.832000000000001</v>
      </c>
      <c r="BR93" s="138">
        <v>16.556000000000001</v>
      </c>
      <c r="BS93" s="138">
        <v>15.346</v>
      </c>
      <c r="BT93" s="138">
        <v>14.135999999999999</v>
      </c>
      <c r="BU93" s="138">
        <v>12.955</v>
      </c>
      <c r="BV93" s="138">
        <v>11.766</v>
      </c>
      <c r="BW93" s="138">
        <v>10.545</v>
      </c>
      <c r="BX93" s="138">
        <v>9.3330000000000002</v>
      </c>
      <c r="BY93" s="138">
        <v>8.1750000000000007</v>
      </c>
      <c r="BZ93" s="138">
        <v>7.0510000000000002</v>
      </c>
      <c r="CA93" s="138">
        <v>6.0780000000000003</v>
      </c>
      <c r="CB93" s="138">
        <v>5.3120000000000003</v>
      </c>
      <c r="CC93" s="138">
        <v>4.7009999999999996</v>
      </c>
      <c r="CD93" s="138">
        <v>4.1269999999999998</v>
      </c>
      <c r="CE93" s="138">
        <v>3.6080000000000001</v>
      </c>
      <c r="CF93" s="138">
        <v>3.14</v>
      </c>
      <c r="CG93" s="138">
        <v>2.71</v>
      </c>
      <c r="CH93" s="138">
        <v>2.3180000000000001</v>
      </c>
      <c r="CI93" s="138">
        <v>1.982</v>
      </c>
      <c r="CJ93" s="138">
        <v>1.6990000000000001</v>
      </c>
      <c r="CK93" s="138">
        <v>1.4279999999999999</v>
      </c>
      <c r="CL93" s="138">
        <v>1.1479999999999999</v>
      </c>
      <c r="CM93" s="138">
        <v>0.876</v>
      </c>
      <c r="CN93" s="138">
        <v>0.63900000000000001</v>
      </c>
      <c r="CO93" s="138">
        <v>0.42899999999999999</v>
      </c>
      <c r="CP93" s="138">
        <v>0.26600000000000001</v>
      </c>
      <c r="CQ93" s="138">
        <v>0.16700000000000001</v>
      </c>
      <c r="CR93" s="138">
        <v>0.114</v>
      </c>
      <c r="CS93" s="138">
        <v>7.4999999999999997E-2</v>
      </c>
      <c r="CT93" s="138">
        <v>5.3999999999999999E-2</v>
      </c>
      <c r="CU93" s="138">
        <v>0.04</v>
      </c>
      <c r="CV93" s="138">
        <v>2.1999999999999999E-2</v>
      </c>
      <c r="CW93" s="138">
        <v>2E-3</v>
      </c>
      <c r="CX93" s="138">
        <v>1.2999999999999999E-2</v>
      </c>
    </row>
    <row r="94" spans="1:102" ht="12">
      <c r="A94" s="96">
        <v>1997</v>
      </c>
      <c r="B94" s="138">
        <v>269.37099999999998</v>
      </c>
      <c r="C94" s="138">
        <v>262.24299999999999</v>
      </c>
      <c r="D94" s="138">
        <v>254.25</v>
      </c>
      <c r="E94" s="138">
        <v>245.554</v>
      </c>
      <c r="F94" s="138">
        <v>236.32</v>
      </c>
      <c r="G94" s="138">
        <v>226.71299999999999</v>
      </c>
      <c r="H94" s="138">
        <v>216.89500000000001</v>
      </c>
      <c r="I94" s="138">
        <v>207.035</v>
      </c>
      <c r="J94" s="138">
        <v>197.292</v>
      </c>
      <c r="K94" s="138">
        <v>187.83500000000001</v>
      </c>
      <c r="L94" s="138">
        <v>178.512</v>
      </c>
      <c r="M94" s="138">
        <v>169.173</v>
      </c>
      <c r="N94" s="138">
        <v>161.55500000000001</v>
      </c>
      <c r="O94" s="138">
        <v>156.44800000000001</v>
      </c>
      <c r="P94" s="138">
        <v>153.07499999999999</v>
      </c>
      <c r="Q94" s="138">
        <v>149.76300000000001</v>
      </c>
      <c r="R94" s="138">
        <v>146.71799999999999</v>
      </c>
      <c r="S94" s="138">
        <v>143.88200000000001</v>
      </c>
      <c r="T94" s="138">
        <v>141.011</v>
      </c>
      <c r="U94" s="138">
        <v>138.09299999999999</v>
      </c>
      <c r="V94" s="138">
        <v>135.45599999999999</v>
      </c>
      <c r="W94" s="138">
        <v>133.155</v>
      </c>
      <c r="X94" s="138">
        <v>130.01499999999999</v>
      </c>
      <c r="Y94" s="138">
        <v>125.51900000000001</v>
      </c>
      <c r="Z94" s="138">
        <v>120.18</v>
      </c>
      <c r="AA94" s="138">
        <v>115.02</v>
      </c>
      <c r="AB94" s="138">
        <v>109.833</v>
      </c>
      <c r="AC94" s="138">
        <v>105.03700000000001</v>
      </c>
      <c r="AD94" s="138">
        <v>100.941</v>
      </c>
      <c r="AE94" s="138">
        <v>97.335999999999999</v>
      </c>
      <c r="AF94" s="138">
        <v>93.680999999999997</v>
      </c>
      <c r="AG94" s="138">
        <v>90.07</v>
      </c>
      <c r="AH94" s="138">
        <v>86.650999999999996</v>
      </c>
      <c r="AI94" s="138">
        <v>83.436999999999998</v>
      </c>
      <c r="AJ94" s="138">
        <v>80.397999999999996</v>
      </c>
      <c r="AK94" s="138">
        <v>77.447999999999993</v>
      </c>
      <c r="AL94" s="138">
        <v>74.558000000000007</v>
      </c>
      <c r="AM94" s="138">
        <v>71.855000000000004</v>
      </c>
      <c r="AN94" s="138">
        <v>69.382999999999996</v>
      </c>
      <c r="AO94" s="138">
        <v>67.046999999999997</v>
      </c>
      <c r="AP94" s="138">
        <v>64.771000000000001</v>
      </c>
      <c r="AQ94" s="138">
        <v>62.642000000000003</v>
      </c>
      <c r="AR94" s="138">
        <v>60.158999999999999</v>
      </c>
      <c r="AS94" s="138">
        <v>57.094000000000001</v>
      </c>
      <c r="AT94" s="138">
        <v>53.692999999999998</v>
      </c>
      <c r="AU94" s="138">
        <v>50.448</v>
      </c>
      <c r="AV94" s="138">
        <v>47.268999999999998</v>
      </c>
      <c r="AW94" s="138">
        <v>44.374000000000002</v>
      </c>
      <c r="AX94" s="138">
        <v>41.927999999999997</v>
      </c>
      <c r="AY94" s="138">
        <v>39.83</v>
      </c>
      <c r="AZ94" s="138">
        <v>37.779000000000003</v>
      </c>
      <c r="BA94" s="138">
        <v>35.784999999999997</v>
      </c>
      <c r="BB94" s="138">
        <v>34.14</v>
      </c>
      <c r="BC94" s="138">
        <v>32.936999999999998</v>
      </c>
      <c r="BD94" s="138">
        <v>32.046999999999997</v>
      </c>
      <c r="BE94" s="138">
        <v>31.22</v>
      </c>
      <c r="BF94" s="138">
        <v>30.492000000000001</v>
      </c>
      <c r="BG94" s="138">
        <v>29.733000000000001</v>
      </c>
      <c r="BH94" s="138">
        <v>28.855</v>
      </c>
      <c r="BI94" s="138">
        <v>27.891999999999999</v>
      </c>
      <c r="BJ94" s="138">
        <v>26.986999999999998</v>
      </c>
      <c r="BK94" s="138">
        <v>26.126000000000001</v>
      </c>
      <c r="BL94" s="138">
        <v>25.135000000000002</v>
      </c>
      <c r="BM94" s="138">
        <v>23.943999999999999</v>
      </c>
      <c r="BN94" s="138">
        <v>22.62</v>
      </c>
      <c r="BO94" s="138">
        <v>21.305</v>
      </c>
      <c r="BP94" s="138">
        <v>19.978000000000002</v>
      </c>
      <c r="BQ94" s="138">
        <v>18.648</v>
      </c>
      <c r="BR94" s="138">
        <v>17.337</v>
      </c>
      <c r="BS94" s="138">
        <v>16.042000000000002</v>
      </c>
      <c r="BT94" s="138">
        <v>14.750999999999999</v>
      </c>
      <c r="BU94" s="138">
        <v>13.481</v>
      </c>
      <c r="BV94" s="138">
        <v>12.224</v>
      </c>
      <c r="BW94" s="138">
        <v>10.981</v>
      </c>
      <c r="BX94" s="138">
        <v>9.7720000000000002</v>
      </c>
      <c r="BY94" s="138">
        <v>8.609</v>
      </c>
      <c r="BZ94" s="138">
        <v>7.4829999999999997</v>
      </c>
      <c r="CA94" s="138">
        <v>6.48</v>
      </c>
      <c r="CB94" s="138">
        <v>5.6369999999999996</v>
      </c>
      <c r="CC94" s="138">
        <v>4.9219999999999997</v>
      </c>
      <c r="CD94" s="138">
        <v>4.2519999999999998</v>
      </c>
      <c r="CE94" s="138">
        <v>3.6349999999999998</v>
      </c>
      <c r="CF94" s="138">
        <v>3.101</v>
      </c>
      <c r="CG94" s="138">
        <v>2.653</v>
      </c>
      <c r="CH94" s="138">
        <v>2.2749999999999999</v>
      </c>
      <c r="CI94" s="138">
        <v>1.9490000000000001</v>
      </c>
      <c r="CJ94" s="138">
        <v>1.681</v>
      </c>
      <c r="CK94" s="138">
        <v>1.4219999999999999</v>
      </c>
      <c r="CL94" s="138">
        <v>1.1499999999999999</v>
      </c>
      <c r="CM94" s="138">
        <v>0.88100000000000001</v>
      </c>
      <c r="CN94" s="138">
        <v>0.65300000000000002</v>
      </c>
      <c r="CO94" s="138">
        <v>0.45400000000000001</v>
      </c>
      <c r="CP94" s="138">
        <v>0.29899999999999999</v>
      </c>
      <c r="CQ94" s="138">
        <v>0.19600000000000001</v>
      </c>
      <c r="CR94" s="138">
        <v>0.13400000000000001</v>
      </c>
      <c r="CS94" s="138">
        <v>8.6999999999999994E-2</v>
      </c>
      <c r="CT94" s="138">
        <v>5.8999999999999997E-2</v>
      </c>
      <c r="CU94" s="138">
        <v>0.04</v>
      </c>
      <c r="CV94" s="138">
        <v>0.02</v>
      </c>
      <c r="CW94" s="138">
        <v>2E-3</v>
      </c>
      <c r="CX94" s="138">
        <v>1.4E-2</v>
      </c>
    </row>
    <row r="95" spans="1:102" ht="12">
      <c r="A95" s="96">
        <v>1998</v>
      </c>
      <c r="B95" s="138">
        <v>277.63</v>
      </c>
      <c r="C95" s="138">
        <v>269.26600000000002</v>
      </c>
      <c r="D95" s="138">
        <v>260.51499999999999</v>
      </c>
      <c r="E95" s="138">
        <v>251.46700000000001</v>
      </c>
      <c r="F95" s="138">
        <v>242.214</v>
      </c>
      <c r="G95" s="138">
        <v>232.839</v>
      </c>
      <c r="H95" s="138">
        <v>223.43600000000001</v>
      </c>
      <c r="I95" s="138">
        <v>214.09100000000001</v>
      </c>
      <c r="J95" s="138">
        <v>204.893</v>
      </c>
      <c r="K95" s="138">
        <v>195.93199999999999</v>
      </c>
      <c r="L95" s="138">
        <v>187.21700000000001</v>
      </c>
      <c r="M95" s="138">
        <v>178.75899999999999</v>
      </c>
      <c r="N95" s="138">
        <v>171.03800000000001</v>
      </c>
      <c r="O95" s="138">
        <v>164.29900000000001</v>
      </c>
      <c r="P95" s="138">
        <v>158.39699999999999</v>
      </c>
      <c r="Q95" s="138">
        <v>152.71600000000001</v>
      </c>
      <c r="R95" s="138">
        <v>147.107</v>
      </c>
      <c r="S95" s="138">
        <v>142.83799999999999</v>
      </c>
      <c r="T95" s="138">
        <v>140.392</v>
      </c>
      <c r="U95" s="138">
        <v>139.071</v>
      </c>
      <c r="V95" s="138">
        <v>137.82300000000001</v>
      </c>
      <c r="W95" s="138">
        <v>137.00800000000001</v>
      </c>
      <c r="X95" s="138">
        <v>134.886</v>
      </c>
      <c r="Y95" s="138">
        <v>130.53100000000001</v>
      </c>
      <c r="Z95" s="138">
        <v>124.76900000000001</v>
      </c>
      <c r="AA95" s="138">
        <v>119.358</v>
      </c>
      <c r="AB95" s="138">
        <v>113.958</v>
      </c>
      <c r="AC95" s="138">
        <v>108.925</v>
      </c>
      <c r="AD95" s="138">
        <v>104.616</v>
      </c>
      <c r="AE95" s="138">
        <v>100.80800000000001</v>
      </c>
      <c r="AF95" s="138">
        <v>96.900999999999996</v>
      </c>
      <c r="AG95" s="138">
        <v>92.992000000000004</v>
      </c>
      <c r="AH95" s="138">
        <v>89.341999999999999</v>
      </c>
      <c r="AI95" s="138">
        <v>86.01</v>
      </c>
      <c r="AJ95" s="138">
        <v>82.927999999999997</v>
      </c>
      <c r="AK95" s="138">
        <v>79.933000000000007</v>
      </c>
      <c r="AL95" s="138">
        <v>77.022999999999996</v>
      </c>
      <c r="AM95" s="138">
        <v>74.257000000000005</v>
      </c>
      <c r="AN95" s="138">
        <v>71.638999999999996</v>
      </c>
      <c r="AO95" s="138">
        <v>69.117000000000004</v>
      </c>
      <c r="AP95" s="138">
        <v>66.667000000000002</v>
      </c>
      <c r="AQ95" s="138">
        <v>64.316999999999993</v>
      </c>
      <c r="AR95" s="138">
        <v>61.805999999999997</v>
      </c>
      <c r="AS95" s="138">
        <v>59.006999999999998</v>
      </c>
      <c r="AT95" s="138">
        <v>56.040999999999997</v>
      </c>
      <c r="AU95" s="138">
        <v>53.195</v>
      </c>
      <c r="AV95" s="138">
        <v>50.466000000000001</v>
      </c>
      <c r="AW95" s="138">
        <v>47.707000000000001</v>
      </c>
      <c r="AX95" s="138">
        <v>44.893000000000001</v>
      </c>
      <c r="AY95" s="138">
        <v>42.115000000000002</v>
      </c>
      <c r="AZ95" s="138">
        <v>39.438000000000002</v>
      </c>
      <c r="BA95" s="138">
        <v>36.783999999999999</v>
      </c>
      <c r="BB95" s="138">
        <v>34.664999999999999</v>
      </c>
      <c r="BC95" s="138">
        <v>33.325000000000003</v>
      </c>
      <c r="BD95" s="138">
        <v>32.51</v>
      </c>
      <c r="BE95" s="138">
        <v>31.719000000000001</v>
      </c>
      <c r="BF95" s="138">
        <v>31.033999999999999</v>
      </c>
      <c r="BG95" s="138">
        <v>30.3</v>
      </c>
      <c r="BH95" s="138">
        <v>29.38</v>
      </c>
      <c r="BI95" s="138">
        <v>28.344999999999999</v>
      </c>
      <c r="BJ95" s="138">
        <v>27.398</v>
      </c>
      <c r="BK95" s="138">
        <v>26.503</v>
      </c>
      <c r="BL95" s="138">
        <v>25.521000000000001</v>
      </c>
      <c r="BM95" s="138">
        <v>24.402999999999999</v>
      </c>
      <c r="BN95" s="138">
        <v>23.187000000000001</v>
      </c>
      <c r="BO95" s="138">
        <v>21.975000000000001</v>
      </c>
      <c r="BP95" s="138">
        <v>20.762</v>
      </c>
      <c r="BQ95" s="138">
        <v>19.489000000000001</v>
      </c>
      <c r="BR95" s="138">
        <v>18.138000000000002</v>
      </c>
      <c r="BS95" s="138">
        <v>16.742999999999999</v>
      </c>
      <c r="BT95" s="138">
        <v>15.359</v>
      </c>
      <c r="BU95" s="138">
        <v>13.984</v>
      </c>
      <c r="BV95" s="138">
        <v>12.656000000000001</v>
      </c>
      <c r="BW95" s="138">
        <v>11.406000000000001</v>
      </c>
      <c r="BX95" s="138">
        <v>10.225</v>
      </c>
      <c r="BY95" s="138">
        <v>9.077</v>
      </c>
      <c r="BZ95" s="138">
        <v>7.9720000000000004</v>
      </c>
      <c r="CA95" s="138">
        <v>6.952</v>
      </c>
      <c r="CB95" s="138">
        <v>6.032</v>
      </c>
      <c r="CC95" s="138">
        <v>5.2050000000000001</v>
      </c>
      <c r="CD95" s="138">
        <v>4.4320000000000004</v>
      </c>
      <c r="CE95" s="138">
        <v>3.7109999999999999</v>
      </c>
      <c r="CF95" s="138">
        <v>3.1</v>
      </c>
      <c r="CG95" s="138">
        <v>2.6219999999999999</v>
      </c>
      <c r="CH95" s="138">
        <v>2.2469999999999999</v>
      </c>
      <c r="CI95" s="138">
        <v>1.919</v>
      </c>
      <c r="CJ95" s="138">
        <v>1.651</v>
      </c>
      <c r="CK95" s="138">
        <v>1.397</v>
      </c>
      <c r="CL95" s="138">
        <v>1.1319999999999999</v>
      </c>
      <c r="CM95" s="138">
        <v>0.873</v>
      </c>
      <c r="CN95" s="138">
        <v>0.65800000000000003</v>
      </c>
      <c r="CO95" s="138">
        <v>0.47799999999999998</v>
      </c>
      <c r="CP95" s="138">
        <v>0.33300000000000002</v>
      </c>
      <c r="CQ95" s="138">
        <v>0.22800000000000001</v>
      </c>
      <c r="CR95" s="138">
        <v>0.157</v>
      </c>
      <c r="CS95" s="138">
        <v>0.10100000000000001</v>
      </c>
      <c r="CT95" s="138">
        <v>6.5000000000000002E-2</v>
      </c>
      <c r="CU95" s="138">
        <v>3.9E-2</v>
      </c>
      <c r="CV95" s="138">
        <v>1.7000000000000001E-2</v>
      </c>
      <c r="CW95" s="138">
        <v>1E-3</v>
      </c>
      <c r="CX95" s="138">
        <v>1.4999999999999999E-2</v>
      </c>
    </row>
    <row r="96" spans="1:102" ht="12">
      <c r="A96" s="96">
        <v>1999</v>
      </c>
      <c r="B96" s="138">
        <v>285.19799999999998</v>
      </c>
      <c r="C96" s="138">
        <v>275.70600000000002</v>
      </c>
      <c r="D96" s="138">
        <v>266.29899999999998</v>
      </c>
      <c r="E96" s="138">
        <v>256.99200000000002</v>
      </c>
      <c r="F96" s="138">
        <v>247.8</v>
      </c>
      <c r="G96" s="138">
        <v>238.738</v>
      </c>
      <c r="H96" s="138">
        <v>229.822</v>
      </c>
      <c r="I96" s="138">
        <v>221.065</v>
      </c>
      <c r="J96" s="138">
        <v>212.483</v>
      </c>
      <c r="K96" s="138">
        <v>204.09299999999999</v>
      </c>
      <c r="L96" s="138">
        <v>196.04300000000001</v>
      </c>
      <c r="M96" s="138">
        <v>188.48400000000001</v>
      </c>
      <c r="N96" s="138">
        <v>180.75299999999999</v>
      </c>
      <c r="O96" s="138">
        <v>172.59399999999999</v>
      </c>
      <c r="P96" s="138">
        <v>164.42599999999999</v>
      </c>
      <c r="Q96" s="138">
        <v>156.62299999999999</v>
      </c>
      <c r="R96" s="138">
        <v>148.739</v>
      </c>
      <c r="S96" s="138">
        <v>143.08799999999999</v>
      </c>
      <c r="T96" s="138">
        <v>140.74</v>
      </c>
      <c r="U96" s="138">
        <v>140.47</v>
      </c>
      <c r="V96" s="138">
        <v>140.09800000000001</v>
      </c>
      <c r="W96" s="138">
        <v>140.21</v>
      </c>
      <c r="X96" s="138">
        <v>138.78800000000001</v>
      </c>
      <c r="Y96" s="138">
        <v>134.655</v>
      </c>
      <c r="Z96" s="138">
        <v>128.803</v>
      </c>
      <c r="AA96" s="138">
        <v>123.426</v>
      </c>
      <c r="AB96" s="138">
        <v>118.116</v>
      </c>
      <c r="AC96" s="138">
        <v>113.062</v>
      </c>
      <c r="AD96" s="138">
        <v>108.59399999999999</v>
      </c>
      <c r="AE96" s="138">
        <v>104.532</v>
      </c>
      <c r="AF96" s="138">
        <v>100.35599999999999</v>
      </c>
      <c r="AG96" s="138">
        <v>96.143000000000001</v>
      </c>
      <c r="AH96" s="138">
        <v>92.245999999999995</v>
      </c>
      <c r="AI96" s="138">
        <v>88.78</v>
      </c>
      <c r="AJ96" s="138">
        <v>85.631</v>
      </c>
      <c r="AK96" s="138">
        <v>82.56</v>
      </c>
      <c r="AL96" s="138">
        <v>79.591999999999999</v>
      </c>
      <c r="AM96" s="138">
        <v>76.73</v>
      </c>
      <c r="AN96" s="138">
        <v>73.941999999999993</v>
      </c>
      <c r="AO96" s="138">
        <v>71.22</v>
      </c>
      <c r="AP96" s="138">
        <v>68.578999999999994</v>
      </c>
      <c r="AQ96" s="138">
        <v>66</v>
      </c>
      <c r="AR96" s="138">
        <v>63.444000000000003</v>
      </c>
      <c r="AS96" s="138">
        <v>60.890999999999998</v>
      </c>
      <c r="AT96" s="138">
        <v>58.332000000000001</v>
      </c>
      <c r="AU96" s="138">
        <v>55.862000000000002</v>
      </c>
      <c r="AV96" s="138">
        <v>53.548999999999999</v>
      </c>
      <c r="AW96" s="138">
        <v>50.94</v>
      </c>
      <c r="AX96" s="138">
        <v>47.845999999999997</v>
      </c>
      <c r="AY96" s="138">
        <v>44.517000000000003</v>
      </c>
      <c r="AZ96" s="138">
        <v>41.335000000000001</v>
      </c>
      <c r="BA96" s="138">
        <v>38.152999999999999</v>
      </c>
      <c r="BB96" s="138">
        <v>35.628</v>
      </c>
      <c r="BC96" s="138">
        <v>34.101999999999997</v>
      </c>
      <c r="BD96" s="138">
        <v>33.25</v>
      </c>
      <c r="BE96" s="138">
        <v>32.387999999999998</v>
      </c>
      <c r="BF96" s="138">
        <v>31.637</v>
      </c>
      <c r="BG96" s="138">
        <v>30.844000000000001</v>
      </c>
      <c r="BH96" s="138">
        <v>29.863</v>
      </c>
      <c r="BI96" s="138">
        <v>28.77</v>
      </c>
      <c r="BJ96" s="138">
        <v>27.785</v>
      </c>
      <c r="BK96" s="138">
        <v>26.863</v>
      </c>
      <c r="BL96" s="138">
        <v>25.890999999999998</v>
      </c>
      <c r="BM96" s="138">
        <v>24.835000000000001</v>
      </c>
      <c r="BN96" s="138">
        <v>23.715</v>
      </c>
      <c r="BO96" s="138">
        <v>22.597000000000001</v>
      </c>
      <c r="BP96" s="138">
        <v>21.494</v>
      </c>
      <c r="BQ96" s="138">
        <v>20.276</v>
      </c>
      <c r="BR96" s="138">
        <v>18.898</v>
      </c>
      <c r="BS96" s="138">
        <v>17.422999999999998</v>
      </c>
      <c r="BT96" s="138">
        <v>15.965999999999999</v>
      </c>
      <c r="BU96" s="138">
        <v>14.507999999999999</v>
      </c>
      <c r="BV96" s="138">
        <v>13.124000000000001</v>
      </c>
      <c r="BW96" s="138">
        <v>11.866</v>
      </c>
      <c r="BX96" s="138">
        <v>10.705</v>
      </c>
      <c r="BY96" s="138">
        <v>9.5670000000000002</v>
      </c>
      <c r="BZ96" s="138">
        <v>8.4730000000000008</v>
      </c>
      <c r="CA96" s="138">
        <v>7.4340000000000002</v>
      </c>
      <c r="CB96" s="138">
        <v>6.444</v>
      </c>
      <c r="CC96" s="138">
        <v>5.516</v>
      </c>
      <c r="CD96" s="138">
        <v>4.6500000000000004</v>
      </c>
      <c r="CE96" s="138">
        <v>3.835</v>
      </c>
      <c r="CF96" s="138">
        <v>3.15</v>
      </c>
      <c r="CG96" s="138">
        <v>2.637</v>
      </c>
      <c r="CH96" s="138">
        <v>2.2490000000000001</v>
      </c>
      <c r="CI96" s="138">
        <v>1.9079999999999999</v>
      </c>
      <c r="CJ96" s="138">
        <v>1.6240000000000001</v>
      </c>
      <c r="CK96" s="138">
        <v>1.3660000000000001</v>
      </c>
      <c r="CL96" s="138">
        <v>1.107</v>
      </c>
      <c r="CM96" s="138">
        <v>0.85699999999999998</v>
      </c>
      <c r="CN96" s="138">
        <v>0.65800000000000003</v>
      </c>
      <c r="CO96" s="138">
        <v>0.497</v>
      </c>
      <c r="CP96" s="138">
        <v>0.36399999999999999</v>
      </c>
      <c r="CQ96" s="138">
        <v>0.25800000000000001</v>
      </c>
      <c r="CR96" s="138">
        <v>0.17499999999999999</v>
      </c>
      <c r="CS96" s="138">
        <v>0.113</v>
      </c>
      <c r="CT96" s="138">
        <v>7.0000000000000007E-2</v>
      </c>
      <c r="CU96" s="138">
        <v>0.04</v>
      </c>
      <c r="CV96" s="138">
        <v>1.6E-2</v>
      </c>
      <c r="CW96" s="138">
        <v>2E-3</v>
      </c>
      <c r="CX96" s="138">
        <v>1.6E-2</v>
      </c>
    </row>
    <row r="97" spans="1:102" ht="12">
      <c r="A97" s="96">
        <v>2000</v>
      </c>
      <c r="B97" s="138">
        <v>291.02300000000002</v>
      </c>
      <c r="C97" s="138">
        <v>281.14699999999999</v>
      </c>
      <c r="D97" s="138">
        <v>271.61799999999999</v>
      </c>
      <c r="E97" s="138">
        <v>262.40800000000002</v>
      </c>
      <c r="F97" s="138">
        <v>253.48599999999999</v>
      </c>
      <c r="G97" s="138">
        <v>244.81899999999999</v>
      </c>
      <c r="H97" s="138">
        <v>236.375</v>
      </c>
      <c r="I97" s="138">
        <v>228.124</v>
      </c>
      <c r="J97" s="138">
        <v>220.036</v>
      </c>
      <c r="K97" s="138">
        <v>212.07599999999999</v>
      </c>
      <c r="L97" s="138">
        <v>204.482</v>
      </c>
      <c r="M97" s="138">
        <v>197.488</v>
      </c>
      <c r="N97" s="138">
        <v>189.73</v>
      </c>
      <c r="O97" s="138">
        <v>180.64500000000001</v>
      </c>
      <c r="P97" s="138">
        <v>170.999</v>
      </c>
      <c r="Q97" s="138">
        <v>161.79900000000001</v>
      </c>
      <c r="R97" s="138">
        <v>152.447</v>
      </c>
      <c r="S97" s="138">
        <v>145.72999999999999</v>
      </c>
      <c r="T97" s="138">
        <v>143.006</v>
      </c>
      <c r="U97" s="138">
        <v>142.82300000000001</v>
      </c>
      <c r="V97" s="138">
        <v>142.45699999999999</v>
      </c>
      <c r="W97" s="138">
        <v>142.559</v>
      </c>
      <c r="X97" s="138">
        <v>141.274</v>
      </c>
      <c r="Y97" s="138">
        <v>137.43600000000001</v>
      </c>
      <c r="Z97" s="138">
        <v>131.97399999999999</v>
      </c>
      <c r="AA97" s="138">
        <v>127.021</v>
      </c>
      <c r="AB97" s="138">
        <v>122.203</v>
      </c>
      <c r="AC97" s="138">
        <v>117.428</v>
      </c>
      <c r="AD97" s="138">
        <v>112.88500000000001</v>
      </c>
      <c r="AE97" s="138">
        <v>108.518</v>
      </c>
      <c r="AF97" s="138">
        <v>104.07299999999999</v>
      </c>
      <c r="AG97" s="138">
        <v>99.573999999999998</v>
      </c>
      <c r="AH97" s="138">
        <v>95.427000000000007</v>
      </c>
      <c r="AI97" s="138">
        <v>91.793999999999997</v>
      </c>
      <c r="AJ97" s="138">
        <v>88.534000000000006</v>
      </c>
      <c r="AK97" s="138">
        <v>85.328999999999994</v>
      </c>
      <c r="AL97" s="138">
        <v>82.227999999999994</v>
      </c>
      <c r="AM97" s="138">
        <v>79.224999999999994</v>
      </c>
      <c r="AN97" s="138">
        <v>76.281999999999996</v>
      </c>
      <c r="AO97" s="138">
        <v>73.406999999999996</v>
      </c>
      <c r="AP97" s="138">
        <v>70.617999999999995</v>
      </c>
      <c r="AQ97" s="138">
        <v>67.869</v>
      </c>
      <c r="AR97" s="138">
        <v>65.27</v>
      </c>
      <c r="AS97" s="138">
        <v>62.863</v>
      </c>
      <c r="AT97" s="138">
        <v>60.561999999999998</v>
      </c>
      <c r="AU97" s="138">
        <v>58.326000000000001</v>
      </c>
      <c r="AV97" s="138">
        <v>56.27</v>
      </c>
      <c r="AW97" s="138">
        <v>53.765999999999998</v>
      </c>
      <c r="AX97" s="138">
        <v>50.533000000000001</v>
      </c>
      <c r="AY97" s="138">
        <v>46.908999999999999</v>
      </c>
      <c r="AZ97" s="138">
        <v>43.454999999999998</v>
      </c>
      <c r="BA97" s="138">
        <v>39.997999999999998</v>
      </c>
      <c r="BB97" s="138">
        <v>37.201999999999998</v>
      </c>
      <c r="BC97" s="138">
        <v>35.439</v>
      </c>
      <c r="BD97" s="138">
        <v>34.372999999999998</v>
      </c>
      <c r="BE97" s="138">
        <v>33.287999999999997</v>
      </c>
      <c r="BF97" s="138">
        <v>32.307000000000002</v>
      </c>
      <c r="BG97" s="138">
        <v>31.344000000000001</v>
      </c>
      <c r="BH97" s="138">
        <v>30.282</v>
      </c>
      <c r="BI97" s="138">
        <v>29.170999999999999</v>
      </c>
      <c r="BJ97" s="138">
        <v>28.172000000000001</v>
      </c>
      <c r="BK97" s="138">
        <v>27.245000000000001</v>
      </c>
      <c r="BL97" s="138">
        <v>26.291</v>
      </c>
      <c r="BM97" s="138">
        <v>25.276</v>
      </c>
      <c r="BN97" s="138">
        <v>24.209</v>
      </c>
      <c r="BO97" s="138">
        <v>23.155999999999999</v>
      </c>
      <c r="BP97" s="138">
        <v>22.126000000000001</v>
      </c>
      <c r="BQ97" s="138">
        <v>20.957000000000001</v>
      </c>
      <c r="BR97" s="138">
        <v>19.574999999999999</v>
      </c>
      <c r="BS97" s="138">
        <v>18.064</v>
      </c>
      <c r="BT97" s="138">
        <v>16.576000000000001</v>
      </c>
      <c r="BU97" s="138">
        <v>15.082000000000001</v>
      </c>
      <c r="BV97" s="138">
        <v>13.667999999999999</v>
      </c>
      <c r="BW97" s="138">
        <v>12.393000000000001</v>
      </c>
      <c r="BX97" s="138">
        <v>11.221</v>
      </c>
      <c r="BY97" s="138">
        <v>10.066000000000001</v>
      </c>
      <c r="BZ97" s="138">
        <v>8.9570000000000007</v>
      </c>
      <c r="CA97" s="138">
        <v>7.8819999999999997</v>
      </c>
      <c r="CB97" s="138">
        <v>6.8330000000000002</v>
      </c>
      <c r="CC97" s="138">
        <v>5.8310000000000004</v>
      </c>
      <c r="CD97" s="138">
        <v>4.8940000000000001</v>
      </c>
      <c r="CE97" s="138">
        <v>4.0049999999999999</v>
      </c>
      <c r="CF97" s="138">
        <v>3.262</v>
      </c>
      <c r="CG97" s="138">
        <v>2.706</v>
      </c>
      <c r="CH97" s="138">
        <v>2.2919999999999998</v>
      </c>
      <c r="CI97" s="138">
        <v>1.923</v>
      </c>
      <c r="CJ97" s="138">
        <v>1.6140000000000001</v>
      </c>
      <c r="CK97" s="138">
        <v>1.34</v>
      </c>
      <c r="CL97" s="138">
        <v>1.08</v>
      </c>
      <c r="CM97" s="138">
        <v>0.84199999999999997</v>
      </c>
      <c r="CN97" s="138">
        <v>0.65400000000000003</v>
      </c>
      <c r="CO97" s="138">
        <v>0.50800000000000001</v>
      </c>
      <c r="CP97" s="138">
        <v>0.38600000000000001</v>
      </c>
      <c r="CQ97" s="138">
        <v>0.28000000000000003</v>
      </c>
      <c r="CR97" s="138">
        <v>0.189</v>
      </c>
      <c r="CS97" s="138">
        <v>0.123</v>
      </c>
      <c r="CT97" s="138">
        <v>7.4999999999999997E-2</v>
      </c>
      <c r="CU97" s="138">
        <v>4.1000000000000002E-2</v>
      </c>
      <c r="CV97" s="138">
        <v>1.7999999999999999E-2</v>
      </c>
      <c r="CW97" s="138">
        <v>3.0000000000000001E-3</v>
      </c>
      <c r="CX97" s="138">
        <v>1.7000000000000001E-2</v>
      </c>
    </row>
    <row r="98" spans="1:102" ht="12">
      <c r="A98" s="96">
        <v>2001</v>
      </c>
      <c r="B98" s="138">
        <v>294.75599999999997</v>
      </c>
      <c r="C98" s="138">
        <v>285.42599999999999</v>
      </c>
      <c r="D98" s="138">
        <v>276.44400000000002</v>
      </c>
      <c r="E98" s="138">
        <v>267.77</v>
      </c>
      <c r="F98" s="138">
        <v>259.36099999999999</v>
      </c>
      <c r="G98" s="138">
        <v>251.172</v>
      </c>
      <c r="H98" s="138">
        <v>243.16499999999999</v>
      </c>
      <c r="I98" s="138">
        <v>235.292</v>
      </c>
      <c r="J98" s="138">
        <v>227.51599999999999</v>
      </c>
      <c r="K98" s="138">
        <v>219.79</v>
      </c>
      <c r="L98" s="138">
        <v>212.36500000000001</v>
      </c>
      <c r="M98" s="138">
        <v>205.49299999999999</v>
      </c>
      <c r="N98" s="138">
        <v>197.666</v>
      </c>
      <c r="O98" s="138">
        <v>188.261</v>
      </c>
      <c r="P98" s="138">
        <v>178.11</v>
      </c>
      <c r="Q98" s="138">
        <v>168.40799999999999</v>
      </c>
      <c r="R98" s="138">
        <v>158.59399999999999</v>
      </c>
      <c r="S98" s="138">
        <v>151.21100000000001</v>
      </c>
      <c r="T98" s="138">
        <v>147.54</v>
      </c>
      <c r="U98" s="138">
        <v>146.28</v>
      </c>
      <c r="V98" s="138">
        <v>144.863</v>
      </c>
      <c r="W98" s="138">
        <v>143.81800000000001</v>
      </c>
      <c r="X98" s="138">
        <v>141.995</v>
      </c>
      <c r="Y98" s="138">
        <v>138.57300000000001</v>
      </c>
      <c r="Z98" s="138">
        <v>134.12100000000001</v>
      </c>
      <c r="AA98" s="138">
        <v>130.101</v>
      </c>
      <c r="AB98" s="138">
        <v>126.306</v>
      </c>
      <c r="AC98" s="138">
        <v>122.18600000000001</v>
      </c>
      <c r="AD98" s="138">
        <v>117.645</v>
      </c>
      <c r="AE98" s="138">
        <v>112.861</v>
      </c>
      <c r="AF98" s="138">
        <v>108.1</v>
      </c>
      <c r="AG98" s="138">
        <v>103.291</v>
      </c>
      <c r="AH98" s="138">
        <v>98.855999999999995</v>
      </c>
      <c r="AI98" s="138">
        <v>95.022999999999996</v>
      </c>
      <c r="AJ98" s="138">
        <v>91.616</v>
      </c>
      <c r="AK98" s="138">
        <v>88.221999999999994</v>
      </c>
      <c r="AL98" s="138">
        <v>84.914000000000001</v>
      </c>
      <c r="AM98" s="138">
        <v>81.733000000000004</v>
      </c>
      <c r="AN98" s="138">
        <v>78.658000000000001</v>
      </c>
      <c r="AO98" s="138">
        <v>75.69</v>
      </c>
      <c r="AP98" s="138">
        <v>72.81</v>
      </c>
      <c r="AQ98" s="138">
        <v>69.971000000000004</v>
      </c>
      <c r="AR98" s="138">
        <v>67.331000000000003</v>
      </c>
      <c r="AS98" s="138">
        <v>64.95</v>
      </c>
      <c r="AT98" s="138">
        <v>62.715000000000003</v>
      </c>
      <c r="AU98" s="138">
        <v>60.537999999999997</v>
      </c>
      <c r="AV98" s="138">
        <v>58.531999999999996</v>
      </c>
      <c r="AW98" s="138">
        <v>56.073999999999998</v>
      </c>
      <c r="AX98" s="138">
        <v>52.875</v>
      </c>
      <c r="AY98" s="138">
        <v>49.261000000000003</v>
      </c>
      <c r="AZ98" s="138">
        <v>45.817999999999998</v>
      </c>
      <c r="BA98" s="138">
        <v>42.393999999999998</v>
      </c>
      <c r="BB98" s="138">
        <v>39.494</v>
      </c>
      <c r="BC98" s="138">
        <v>37.421999999999997</v>
      </c>
      <c r="BD98" s="138">
        <v>35.927999999999997</v>
      </c>
      <c r="BE98" s="138">
        <v>34.432000000000002</v>
      </c>
      <c r="BF98" s="138">
        <v>33.018000000000001</v>
      </c>
      <c r="BG98" s="138">
        <v>31.751000000000001</v>
      </c>
      <c r="BH98" s="138">
        <v>30.597000000000001</v>
      </c>
      <c r="BI98" s="138">
        <v>29.530999999999999</v>
      </c>
      <c r="BJ98" s="138">
        <v>28.561</v>
      </c>
      <c r="BK98" s="138">
        <v>27.672000000000001</v>
      </c>
      <c r="BL98" s="138">
        <v>26.754999999999999</v>
      </c>
      <c r="BM98" s="138">
        <v>25.753</v>
      </c>
      <c r="BN98" s="138">
        <v>24.686</v>
      </c>
      <c r="BO98" s="138">
        <v>23.651</v>
      </c>
      <c r="BP98" s="138">
        <v>22.652999999999999</v>
      </c>
      <c r="BQ98" s="138">
        <v>21.51</v>
      </c>
      <c r="BR98" s="138">
        <v>20.154</v>
      </c>
      <c r="BS98" s="138">
        <v>18.661000000000001</v>
      </c>
      <c r="BT98" s="138">
        <v>17.190999999999999</v>
      </c>
      <c r="BU98" s="138">
        <v>15.715999999999999</v>
      </c>
      <c r="BV98" s="138">
        <v>14.302</v>
      </c>
      <c r="BW98" s="138">
        <v>12.996</v>
      </c>
      <c r="BX98" s="138">
        <v>11.773999999999999</v>
      </c>
      <c r="BY98" s="138">
        <v>10.569000000000001</v>
      </c>
      <c r="BZ98" s="138">
        <v>9.4039999999999999</v>
      </c>
      <c r="CA98" s="138">
        <v>8.2769999999999992</v>
      </c>
      <c r="CB98" s="138">
        <v>7.1829999999999998</v>
      </c>
      <c r="CC98" s="138">
        <v>6.14</v>
      </c>
      <c r="CD98" s="138">
        <v>5.16</v>
      </c>
      <c r="CE98" s="138">
        <v>4.2290000000000001</v>
      </c>
      <c r="CF98" s="138">
        <v>3.4420000000000002</v>
      </c>
      <c r="CG98" s="138">
        <v>2.8410000000000002</v>
      </c>
      <c r="CH98" s="138">
        <v>2.383</v>
      </c>
      <c r="CI98" s="138">
        <v>1.972</v>
      </c>
      <c r="CJ98" s="138">
        <v>1.62</v>
      </c>
      <c r="CK98" s="138">
        <v>1.321</v>
      </c>
      <c r="CL98" s="138">
        <v>1.054</v>
      </c>
      <c r="CM98" s="138">
        <v>0.82499999999999996</v>
      </c>
      <c r="CN98" s="138">
        <v>0.64600000000000002</v>
      </c>
      <c r="CO98" s="138">
        <v>0.51200000000000001</v>
      </c>
      <c r="CP98" s="138">
        <v>0.39900000000000002</v>
      </c>
      <c r="CQ98" s="138">
        <v>0.29199999999999998</v>
      </c>
      <c r="CR98" s="138">
        <v>0.19700000000000001</v>
      </c>
      <c r="CS98" s="138">
        <v>0.129</v>
      </c>
      <c r="CT98" s="138">
        <v>0.08</v>
      </c>
      <c r="CU98" s="138">
        <v>4.5999999999999999E-2</v>
      </c>
      <c r="CV98" s="138">
        <v>2.1000000000000001E-2</v>
      </c>
      <c r="CW98" s="138">
        <v>5.0000000000000001E-3</v>
      </c>
      <c r="CX98" s="138">
        <v>1.7999999999999999E-2</v>
      </c>
    </row>
    <row r="99" spans="1:102" ht="12">
      <c r="A99" s="96">
        <v>2002</v>
      </c>
      <c r="B99" s="138">
        <v>296.88299999999998</v>
      </c>
      <c r="C99" s="138">
        <v>288.75799999999998</v>
      </c>
      <c r="D99" s="138">
        <v>280.79599999999999</v>
      </c>
      <c r="E99" s="138">
        <v>272.96600000000001</v>
      </c>
      <c r="F99" s="138">
        <v>265.24299999999999</v>
      </c>
      <c r="G99" s="138">
        <v>257.59699999999998</v>
      </c>
      <c r="H99" s="138">
        <v>249.99799999999999</v>
      </c>
      <c r="I99" s="138">
        <v>242.423</v>
      </c>
      <c r="J99" s="138">
        <v>234.84100000000001</v>
      </c>
      <c r="K99" s="138">
        <v>227.22200000000001</v>
      </c>
      <c r="L99" s="138">
        <v>219.779</v>
      </c>
      <c r="M99" s="138">
        <v>212.715</v>
      </c>
      <c r="N99" s="138">
        <v>204.82499999999999</v>
      </c>
      <c r="O99" s="138">
        <v>195.608</v>
      </c>
      <c r="P99" s="138">
        <v>185.744</v>
      </c>
      <c r="Q99" s="138">
        <v>176.273</v>
      </c>
      <c r="R99" s="138">
        <v>166.82</v>
      </c>
      <c r="S99" s="138">
        <v>159.096</v>
      </c>
      <c r="T99" s="138">
        <v>154.00399999999999</v>
      </c>
      <c r="U99" s="138">
        <v>150.71</v>
      </c>
      <c r="V99" s="138">
        <v>147.37100000000001</v>
      </c>
      <c r="W99" s="138">
        <v>144.23400000000001</v>
      </c>
      <c r="X99" s="138">
        <v>141.31399999999999</v>
      </c>
      <c r="Y99" s="138">
        <v>138.39400000000001</v>
      </c>
      <c r="Z99" s="138">
        <v>135.44999999999999</v>
      </c>
      <c r="AA99" s="138">
        <v>132.77199999999999</v>
      </c>
      <c r="AB99" s="138">
        <v>130.42099999999999</v>
      </c>
      <c r="AC99" s="138">
        <v>127.258</v>
      </c>
      <c r="AD99" s="138">
        <v>122.782</v>
      </c>
      <c r="AE99" s="138">
        <v>117.49</v>
      </c>
      <c r="AF99" s="138">
        <v>112.378</v>
      </c>
      <c r="AG99" s="138">
        <v>107.24</v>
      </c>
      <c r="AH99" s="138">
        <v>102.492</v>
      </c>
      <c r="AI99" s="138">
        <v>98.438000000000002</v>
      </c>
      <c r="AJ99" s="138">
        <v>94.864000000000004</v>
      </c>
      <c r="AK99" s="138">
        <v>91.248999999999995</v>
      </c>
      <c r="AL99" s="138">
        <v>87.679000000000002</v>
      </c>
      <c r="AM99" s="138">
        <v>84.293999999999997</v>
      </c>
      <c r="AN99" s="138">
        <v>81.099999999999994</v>
      </c>
      <c r="AO99" s="138">
        <v>78.072999999999993</v>
      </c>
      <c r="AP99" s="138">
        <v>75.135999999999996</v>
      </c>
      <c r="AQ99" s="138">
        <v>72.257999999999996</v>
      </c>
      <c r="AR99" s="138">
        <v>69.570999999999998</v>
      </c>
      <c r="AS99" s="138">
        <v>67.114000000000004</v>
      </c>
      <c r="AT99" s="138">
        <v>64.798000000000002</v>
      </c>
      <c r="AU99" s="138">
        <v>62.54</v>
      </c>
      <c r="AV99" s="138">
        <v>60.421999999999997</v>
      </c>
      <c r="AW99" s="138">
        <v>57.966000000000001</v>
      </c>
      <c r="AX99" s="138">
        <v>54.942</v>
      </c>
      <c r="AY99" s="138">
        <v>51.594000000000001</v>
      </c>
      <c r="AZ99" s="138">
        <v>48.398000000000003</v>
      </c>
      <c r="BA99" s="138">
        <v>45.259</v>
      </c>
      <c r="BB99" s="138">
        <v>42.396000000000001</v>
      </c>
      <c r="BC99" s="138">
        <v>39.963999999999999</v>
      </c>
      <c r="BD99" s="138">
        <v>37.865000000000002</v>
      </c>
      <c r="BE99" s="138">
        <v>35.807000000000002</v>
      </c>
      <c r="BF99" s="138">
        <v>33.799999999999997</v>
      </c>
      <c r="BG99" s="138">
        <v>32.119999999999997</v>
      </c>
      <c r="BH99" s="138">
        <v>30.856000000000002</v>
      </c>
      <c r="BI99" s="138">
        <v>29.885000000000002</v>
      </c>
      <c r="BJ99" s="138">
        <v>28.971</v>
      </c>
      <c r="BK99" s="138">
        <v>28.151</v>
      </c>
      <c r="BL99" s="138">
        <v>27.280999999999999</v>
      </c>
      <c r="BM99" s="138">
        <v>26.266999999999999</v>
      </c>
      <c r="BN99" s="138">
        <v>25.152000000000001</v>
      </c>
      <c r="BO99" s="138">
        <v>24.099</v>
      </c>
      <c r="BP99" s="138">
        <v>23.09</v>
      </c>
      <c r="BQ99" s="138">
        <v>21.962</v>
      </c>
      <c r="BR99" s="138">
        <v>20.648</v>
      </c>
      <c r="BS99" s="138">
        <v>19.216999999999999</v>
      </c>
      <c r="BT99" s="138">
        <v>17.803999999999998</v>
      </c>
      <c r="BU99" s="138">
        <v>16.391999999999999</v>
      </c>
      <c r="BV99" s="138">
        <v>15</v>
      </c>
      <c r="BW99" s="138">
        <v>13.654999999999999</v>
      </c>
      <c r="BX99" s="138">
        <v>12.353</v>
      </c>
      <c r="BY99" s="138">
        <v>11.071</v>
      </c>
      <c r="BZ99" s="138">
        <v>9.8230000000000004</v>
      </c>
      <c r="CA99" s="138">
        <v>8.6300000000000008</v>
      </c>
      <c r="CB99" s="138">
        <v>7.5039999999999996</v>
      </c>
      <c r="CC99" s="138">
        <v>6.4489999999999998</v>
      </c>
      <c r="CD99" s="138">
        <v>5.4509999999999996</v>
      </c>
      <c r="CE99" s="138">
        <v>4.5039999999999996</v>
      </c>
      <c r="CF99" s="138">
        <v>3.6869999999999998</v>
      </c>
      <c r="CG99" s="138">
        <v>3.0369999999999999</v>
      </c>
      <c r="CH99" s="138">
        <v>2.5169999999999999</v>
      </c>
      <c r="CI99" s="138">
        <v>2.0510000000000002</v>
      </c>
      <c r="CJ99" s="138">
        <v>1.645</v>
      </c>
      <c r="CK99" s="138">
        <v>1.306</v>
      </c>
      <c r="CL99" s="138">
        <v>1.0289999999999999</v>
      </c>
      <c r="CM99" s="138">
        <v>0.80700000000000005</v>
      </c>
      <c r="CN99" s="138">
        <v>0.63500000000000001</v>
      </c>
      <c r="CO99" s="138">
        <v>0.50900000000000001</v>
      </c>
      <c r="CP99" s="138">
        <v>0.40300000000000002</v>
      </c>
      <c r="CQ99" s="138">
        <v>0.29799999999999999</v>
      </c>
      <c r="CR99" s="138">
        <v>0.19900000000000001</v>
      </c>
      <c r="CS99" s="138">
        <v>0.13200000000000001</v>
      </c>
      <c r="CT99" s="138">
        <v>8.5000000000000006E-2</v>
      </c>
      <c r="CU99" s="138">
        <v>5.1999999999999998E-2</v>
      </c>
      <c r="CV99" s="138">
        <v>2.7E-2</v>
      </c>
      <c r="CW99" s="138">
        <v>8.9999999999999993E-3</v>
      </c>
      <c r="CX99" s="138">
        <v>0.02</v>
      </c>
    </row>
    <row r="100" spans="1:102" ht="12">
      <c r="A100" s="96">
        <v>2003</v>
      </c>
      <c r="B100" s="138">
        <v>298.18</v>
      </c>
      <c r="C100" s="138">
        <v>291.548</v>
      </c>
      <c r="D100" s="138">
        <v>284.80099999999999</v>
      </c>
      <c r="E100" s="138">
        <v>277.93700000000001</v>
      </c>
      <c r="F100" s="138">
        <v>270.95699999999999</v>
      </c>
      <c r="G100" s="138">
        <v>263.86200000000002</v>
      </c>
      <c r="H100" s="138">
        <v>256.64999999999998</v>
      </c>
      <c r="I100" s="138">
        <v>249.322</v>
      </c>
      <c r="J100" s="138">
        <v>241.87899999999999</v>
      </c>
      <c r="K100" s="138">
        <v>234.31800000000001</v>
      </c>
      <c r="L100" s="138">
        <v>226.774</v>
      </c>
      <c r="M100" s="138">
        <v>219.381</v>
      </c>
      <c r="N100" s="138">
        <v>211.471</v>
      </c>
      <c r="O100" s="138">
        <v>202.78</v>
      </c>
      <c r="P100" s="138">
        <v>193.70599999999999</v>
      </c>
      <c r="Q100" s="138">
        <v>184.93199999999999</v>
      </c>
      <c r="R100" s="138">
        <v>176.34200000000001</v>
      </c>
      <c r="S100" s="138">
        <v>168.51499999999999</v>
      </c>
      <c r="T100" s="138">
        <v>161.81299999999999</v>
      </c>
      <c r="U100" s="138">
        <v>156.024</v>
      </c>
      <c r="V100" s="138">
        <v>150.34899999999999</v>
      </c>
      <c r="W100" s="138">
        <v>144.68299999999999</v>
      </c>
      <c r="X100" s="138">
        <v>140.351</v>
      </c>
      <c r="Y100" s="138">
        <v>137.84700000000001</v>
      </c>
      <c r="Z100" s="138">
        <v>136.471</v>
      </c>
      <c r="AA100" s="138">
        <v>135.15899999999999</v>
      </c>
      <c r="AB100" s="138">
        <v>134.26900000000001</v>
      </c>
      <c r="AC100" s="138">
        <v>132.10499999999999</v>
      </c>
      <c r="AD100" s="138">
        <v>127.764</v>
      </c>
      <c r="AE100" s="138">
        <v>122.05200000000001</v>
      </c>
      <c r="AF100" s="138">
        <v>116.688</v>
      </c>
      <c r="AG100" s="138">
        <v>111.33799999999999</v>
      </c>
      <c r="AH100" s="138">
        <v>106.354</v>
      </c>
      <c r="AI100" s="138">
        <v>102.08799999999999</v>
      </c>
      <c r="AJ100" s="138">
        <v>98.316000000000003</v>
      </c>
      <c r="AK100" s="138">
        <v>94.450999999999993</v>
      </c>
      <c r="AL100" s="138">
        <v>90.588999999999999</v>
      </c>
      <c r="AM100" s="138">
        <v>86.974999999999994</v>
      </c>
      <c r="AN100" s="138">
        <v>83.662999999999997</v>
      </c>
      <c r="AO100" s="138">
        <v>80.59</v>
      </c>
      <c r="AP100" s="138">
        <v>77.605000000000004</v>
      </c>
      <c r="AQ100" s="138">
        <v>74.703999999999994</v>
      </c>
      <c r="AR100" s="138">
        <v>71.950999999999993</v>
      </c>
      <c r="AS100" s="138">
        <v>69.349999999999994</v>
      </c>
      <c r="AT100" s="138">
        <v>66.850999999999999</v>
      </c>
      <c r="AU100" s="138">
        <v>64.421999999999997</v>
      </c>
      <c r="AV100" s="138">
        <v>62.088999999999999</v>
      </c>
      <c r="AW100" s="138">
        <v>59.6</v>
      </c>
      <c r="AX100" s="138">
        <v>56.828000000000003</v>
      </c>
      <c r="AY100" s="138">
        <v>53.889000000000003</v>
      </c>
      <c r="AZ100" s="138">
        <v>51.067</v>
      </c>
      <c r="BA100" s="138">
        <v>48.356000000000002</v>
      </c>
      <c r="BB100" s="138">
        <v>45.616999999999997</v>
      </c>
      <c r="BC100" s="138">
        <v>42.829000000000001</v>
      </c>
      <c r="BD100" s="138">
        <v>40.078000000000003</v>
      </c>
      <c r="BE100" s="138">
        <v>37.417999999999999</v>
      </c>
      <c r="BF100" s="138">
        <v>34.774999999999999</v>
      </c>
      <c r="BG100" s="138">
        <v>32.64</v>
      </c>
      <c r="BH100" s="138">
        <v>31.244</v>
      </c>
      <c r="BI100" s="138">
        <v>30.346</v>
      </c>
      <c r="BJ100" s="138">
        <v>29.465</v>
      </c>
      <c r="BK100" s="138">
        <v>28.684999999999999</v>
      </c>
      <c r="BL100" s="138">
        <v>27.837</v>
      </c>
      <c r="BM100" s="138">
        <v>26.786000000000001</v>
      </c>
      <c r="BN100" s="138">
        <v>25.603000000000002</v>
      </c>
      <c r="BO100" s="138">
        <v>24.51</v>
      </c>
      <c r="BP100" s="138">
        <v>23.471</v>
      </c>
      <c r="BQ100" s="138">
        <v>22.344000000000001</v>
      </c>
      <c r="BR100" s="138">
        <v>21.085000000000001</v>
      </c>
      <c r="BS100" s="138">
        <v>19.734000000000002</v>
      </c>
      <c r="BT100" s="138">
        <v>18.399000000000001</v>
      </c>
      <c r="BU100" s="138">
        <v>17.074999999999999</v>
      </c>
      <c r="BV100" s="138">
        <v>15.721</v>
      </c>
      <c r="BW100" s="138">
        <v>14.334</v>
      </c>
      <c r="BX100" s="138">
        <v>12.94</v>
      </c>
      <c r="BY100" s="138">
        <v>11.571999999999999</v>
      </c>
      <c r="BZ100" s="138">
        <v>10.231</v>
      </c>
      <c r="CA100" s="138">
        <v>8.9700000000000006</v>
      </c>
      <c r="CB100" s="138">
        <v>7.819</v>
      </c>
      <c r="CC100" s="138">
        <v>6.7670000000000003</v>
      </c>
      <c r="CD100" s="138">
        <v>5.7629999999999999</v>
      </c>
      <c r="CE100" s="138">
        <v>4.8109999999999999</v>
      </c>
      <c r="CF100" s="138">
        <v>3.9740000000000002</v>
      </c>
      <c r="CG100" s="138">
        <v>3.2730000000000001</v>
      </c>
      <c r="CH100" s="138">
        <v>2.6850000000000001</v>
      </c>
      <c r="CI100" s="138">
        <v>2.1560000000000001</v>
      </c>
      <c r="CJ100" s="138">
        <v>1.6879999999999999</v>
      </c>
      <c r="CK100" s="138">
        <v>1.306</v>
      </c>
      <c r="CL100" s="138">
        <v>1.0129999999999999</v>
      </c>
      <c r="CM100" s="138">
        <v>0.79500000000000004</v>
      </c>
      <c r="CN100" s="138">
        <v>0.625</v>
      </c>
      <c r="CO100" s="138">
        <v>0.504</v>
      </c>
      <c r="CP100" s="138">
        <v>0.40200000000000002</v>
      </c>
      <c r="CQ100" s="138">
        <v>0.29599999999999999</v>
      </c>
      <c r="CR100" s="138">
        <v>0.19800000000000001</v>
      </c>
      <c r="CS100" s="138">
        <v>0.13200000000000001</v>
      </c>
      <c r="CT100" s="138">
        <v>0.09</v>
      </c>
      <c r="CU100" s="138">
        <v>5.8999999999999997E-2</v>
      </c>
      <c r="CV100" s="138">
        <v>3.3000000000000002E-2</v>
      </c>
      <c r="CW100" s="138">
        <v>1.2999999999999999E-2</v>
      </c>
      <c r="CX100" s="138">
        <v>2.1999999999999999E-2</v>
      </c>
    </row>
    <row r="101" spans="1:102" ht="12">
      <c r="A101" s="96">
        <v>2004</v>
      </c>
      <c r="B101" s="138">
        <v>299.79399999999998</v>
      </c>
      <c r="C101" s="138">
        <v>294.37900000000002</v>
      </c>
      <c r="D101" s="138">
        <v>288.63200000000001</v>
      </c>
      <c r="E101" s="138">
        <v>282.57900000000001</v>
      </c>
      <c r="F101" s="138">
        <v>276.24</v>
      </c>
      <c r="G101" s="138">
        <v>269.63799999999998</v>
      </c>
      <c r="H101" s="138">
        <v>262.79500000000002</v>
      </c>
      <c r="I101" s="138">
        <v>255.733</v>
      </c>
      <c r="J101" s="138">
        <v>248.47499999999999</v>
      </c>
      <c r="K101" s="138">
        <v>241.04300000000001</v>
      </c>
      <c r="L101" s="138">
        <v>233.49600000000001</v>
      </c>
      <c r="M101" s="138">
        <v>225.89400000000001</v>
      </c>
      <c r="N101" s="138">
        <v>218.071</v>
      </c>
      <c r="O101" s="138">
        <v>209.977</v>
      </c>
      <c r="P101" s="138">
        <v>201.74299999999999</v>
      </c>
      <c r="Q101" s="138">
        <v>193.714</v>
      </c>
      <c r="R101" s="138">
        <v>186.00899999999999</v>
      </c>
      <c r="S101" s="138">
        <v>178.16900000000001</v>
      </c>
      <c r="T101" s="138">
        <v>170.06200000000001</v>
      </c>
      <c r="U101" s="138">
        <v>162.03700000000001</v>
      </c>
      <c r="V101" s="138">
        <v>154.27000000000001</v>
      </c>
      <c r="W101" s="138">
        <v>146.35900000000001</v>
      </c>
      <c r="X101" s="138">
        <v>140.66399999999999</v>
      </c>
      <c r="Y101" s="138">
        <v>138.25299999999999</v>
      </c>
      <c r="Z101" s="138">
        <v>137.90899999999999</v>
      </c>
      <c r="AA101" s="138">
        <v>137.45699999999999</v>
      </c>
      <c r="AB101" s="138">
        <v>137.47800000000001</v>
      </c>
      <c r="AC101" s="138">
        <v>136.00200000000001</v>
      </c>
      <c r="AD101" s="138">
        <v>131.876</v>
      </c>
      <c r="AE101" s="138">
        <v>126.071</v>
      </c>
      <c r="AF101" s="138">
        <v>120.73699999999999</v>
      </c>
      <c r="AG101" s="138">
        <v>115.47</v>
      </c>
      <c r="AH101" s="138">
        <v>110.464</v>
      </c>
      <c r="AI101" s="138">
        <v>106.039</v>
      </c>
      <c r="AJ101" s="138">
        <v>102.01900000000001</v>
      </c>
      <c r="AK101" s="138">
        <v>97.888000000000005</v>
      </c>
      <c r="AL101" s="138">
        <v>93.725999999999999</v>
      </c>
      <c r="AM101" s="138">
        <v>89.867000000000004</v>
      </c>
      <c r="AN101" s="138">
        <v>86.42</v>
      </c>
      <c r="AO101" s="138">
        <v>83.278999999999996</v>
      </c>
      <c r="AP101" s="138">
        <v>80.215000000000003</v>
      </c>
      <c r="AQ101" s="138">
        <v>77.254000000000005</v>
      </c>
      <c r="AR101" s="138">
        <v>74.402000000000001</v>
      </c>
      <c r="AS101" s="138">
        <v>71.635000000000005</v>
      </c>
      <c r="AT101" s="138">
        <v>68.94</v>
      </c>
      <c r="AU101" s="138">
        <v>66.322000000000003</v>
      </c>
      <c r="AV101" s="138">
        <v>63.767000000000003</v>
      </c>
      <c r="AW101" s="138">
        <v>61.23</v>
      </c>
      <c r="AX101" s="138">
        <v>58.686</v>
      </c>
      <c r="AY101" s="138">
        <v>56.134</v>
      </c>
      <c r="AZ101" s="138">
        <v>53.664999999999999</v>
      </c>
      <c r="BA101" s="138">
        <v>51.345999999999997</v>
      </c>
      <c r="BB101" s="138">
        <v>48.746000000000002</v>
      </c>
      <c r="BC101" s="138">
        <v>45.686999999999998</v>
      </c>
      <c r="BD101" s="138">
        <v>42.402000000000001</v>
      </c>
      <c r="BE101" s="138">
        <v>39.255000000000003</v>
      </c>
      <c r="BF101" s="138">
        <v>36.103999999999999</v>
      </c>
      <c r="BG101" s="138">
        <v>33.576000000000001</v>
      </c>
      <c r="BH101" s="138">
        <v>32.003999999999998</v>
      </c>
      <c r="BI101" s="138">
        <v>31.068999999999999</v>
      </c>
      <c r="BJ101" s="138">
        <v>30.120999999999999</v>
      </c>
      <c r="BK101" s="138">
        <v>29.276</v>
      </c>
      <c r="BL101" s="138">
        <v>28.373999999999999</v>
      </c>
      <c r="BM101" s="138">
        <v>27.263000000000002</v>
      </c>
      <c r="BN101" s="138">
        <v>26.027999999999999</v>
      </c>
      <c r="BO101" s="138">
        <v>24.9</v>
      </c>
      <c r="BP101" s="138">
        <v>23.835000000000001</v>
      </c>
      <c r="BQ101" s="138">
        <v>22.713999999999999</v>
      </c>
      <c r="BR101" s="138">
        <v>21.501000000000001</v>
      </c>
      <c r="BS101" s="138">
        <v>20.222000000000001</v>
      </c>
      <c r="BT101" s="138">
        <v>18.957999999999998</v>
      </c>
      <c r="BU101" s="138">
        <v>17.716000000000001</v>
      </c>
      <c r="BV101" s="138">
        <v>16.402000000000001</v>
      </c>
      <c r="BW101" s="138">
        <v>14.983000000000001</v>
      </c>
      <c r="BX101" s="138">
        <v>13.513</v>
      </c>
      <c r="BY101" s="138">
        <v>12.074999999999999</v>
      </c>
      <c r="BZ101" s="138">
        <v>10.659000000000001</v>
      </c>
      <c r="CA101" s="138">
        <v>9.3390000000000004</v>
      </c>
      <c r="CB101" s="138">
        <v>8.1639999999999997</v>
      </c>
      <c r="CC101" s="138">
        <v>7.1070000000000002</v>
      </c>
      <c r="CD101" s="138">
        <v>6.0910000000000002</v>
      </c>
      <c r="CE101" s="138">
        <v>5.1310000000000002</v>
      </c>
      <c r="CF101" s="138">
        <v>4.2679999999999998</v>
      </c>
      <c r="CG101" s="138">
        <v>3.5169999999999999</v>
      </c>
      <c r="CH101" s="138">
        <v>2.867</v>
      </c>
      <c r="CI101" s="138">
        <v>2.2799999999999998</v>
      </c>
      <c r="CJ101" s="138">
        <v>1.7529999999999999</v>
      </c>
      <c r="CK101" s="138">
        <v>1.327</v>
      </c>
      <c r="CL101" s="138">
        <v>1.016</v>
      </c>
      <c r="CM101" s="138">
        <v>0.79500000000000004</v>
      </c>
      <c r="CN101" s="138">
        <v>0.621</v>
      </c>
      <c r="CO101" s="138">
        <v>0.5</v>
      </c>
      <c r="CP101" s="138">
        <v>0.39800000000000002</v>
      </c>
      <c r="CQ101" s="138">
        <v>0.29299999999999998</v>
      </c>
      <c r="CR101" s="138">
        <v>0.19400000000000001</v>
      </c>
      <c r="CS101" s="138">
        <v>0.13</v>
      </c>
      <c r="CT101" s="138">
        <v>9.2999999999999999E-2</v>
      </c>
      <c r="CU101" s="138">
        <v>6.6000000000000003E-2</v>
      </c>
      <c r="CV101" s="138">
        <v>0.04</v>
      </c>
      <c r="CW101" s="138">
        <v>1.7000000000000001E-2</v>
      </c>
      <c r="CX101" s="138">
        <v>2.4E-2</v>
      </c>
    </row>
    <row r="102" spans="1:102" ht="12">
      <c r="A102" s="96">
        <v>2005</v>
      </c>
      <c r="B102" s="138">
        <v>302.536</v>
      </c>
      <c r="C102" s="138">
        <v>297.66800000000001</v>
      </c>
      <c r="D102" s="138">
        <v>292.42599999999999</v>
      </c>
      <c r="E102" s="138">
        <v>286.834</v>
      </c>
      <c r="F102" s="138">
        <v>280.91899999999998</v>
      </c>
      <c r="G102" s="138">
        <v>274.70600000000002</v>
      </c>
      <c r="H102" s="138">
        <v>268.21800000000002</v>
      </c>
      <c r="I102" s="138">
        <v>261.48500000000001</v>
      </c>
      <c r="J102" s="138">
        <v>254.52799999999999</v>
      </c>
      <c r="K102" s="138">
        <v>247.376</v>
      </c>
      <c r="L102" s="138">
        <v>240.041</v>
      </c>
      <c r="M102" s="138">
        <v>232.53399999999999</v>
      </c>
      <c r="N102" s="138">
        <v>224.946</v>
      </c>
      <c r="O102" s="138">
        <v>217.32300000000001</v>
      </c>
      <c r="P102" s="138">
        <v>209.655</v>
      </c>
      <c r="Q102" s="138">
        <v>202.12200000000001</v>
      </c>
      <c r="R102" s="138">
        <v>194.97</v>
      </c>
      <c r="S102" s="138">
        <v>187.10300000000001</v>
      </c>
      <c r="T102" s="138">
        <v>178.07900000000001</v>
      </c>
      <c r="U102" s="138">
        <v>168.59</v>
      </c>
      <c r="V102" s="138">
        <v>159.44</v>
      </c>
      <c r="W102" s="138">
        <v>150.083</v>
      </c>
      <c r="X102" s="138">
        <v>143.333</v>
      </c>
      <c r="Y102" s="138">
        <v>140.55000000000001</v>
      </c>
      <c r="Z102" s="138">
        <v>140.29</v>
      </c>
      <c r="AA102" s="138">
        <v>139.84100000000001</v>
      </c>
      <c r="AB102" s="138">
        <v>139.852</v>
      </c>
      <c r="AC102" s="138">
        <v>138.50700000000001</v>
      </c>
      <c r="AD102" s="138">
        <v>134.66999999999999</v>
      </c>
      <c r="AE102" s="138">
        <v>129.244</v>
      </c>
      <c r="AF102" s="138">
        <v>124.324</v>
      </c>
      <c r="AG102" s="138">
        <v>119.539</v>
      </c>
      <c r="AH102" s="138">
        <v>114.804</v>
      </c>
      <c r="AI102" s="138">
        <v>110.303</v>
      </c>
      <c r="AJ102" s="138">
        <v>105.98099999999999</v>
      </c>
      <c r="AK102" s="138">
        <v>101.584</v>
      </c>
      <c r="AL102" s="138">
        <v>97.14</v>
      </c>
      <c r="AM102" s="138">
        <v>93.033000000000001</v>
      </c>
      <c r="AN102" s="138">
        <v>89.42</v>
      </c>
      <c r="AO102" s="138">
        <v>86.167000000000002</v>
      </c>
      <c r="AP102" s="138">
        <v>82.968000000000004</v>
      </c>
      <c r="AQ102" s="138">
        <v>79.870999999999995</v>
      </c>
      <c r="AR102" s="138">
        <v>76.88</v>
      </c>
      <c r="AS102" s="138">
        <v>73.959000000000003</v>
      </c>
      <c r="AT102" s="138">
        <v>71.111999999999995</v>
      </c>
      <c r="AU102" s="138">
        <v>68.347999999999999</v>
      </c>
      <c r="AV102" s="138">
        <v>65.626000000000005</v>
      </c>
      <c r="AW102" s="138">
        <v>63.042999999999999</v>
      </c>
      <c r="AX102" s="138">
        <v>60.634</v>
      </c>
      <c r="AY102" s="138">
        <v>58.323</v>
      </c>
      <c r="AZ102" s="138">
        <v>56.073999999999998</v>
      </c>
      <c r="BA102" s="138">
        <v>53.994</v>
      </c>
      <c r="BB102" s="138">
        <v>51.491</v>
      </c>
      <c r="BC102" s="138">
        <v>48.292999999999999</v>
      </c>
      <c r="BD102" s="138">
        <v>44.719000000000001</v>
      </c>
      <c r="BE102" s="138">
        <v>41.305999999999997</v>
      </c>
      <c r="BF102" s="138">
        <v>37.886000000000003</v>
      </c>
      <c r="BG102" s="138">
        <v>35.095999999999997</v>
      </c>
      <c r="BH102" s="138">
        <v>33.293999999999997</v>
      </c>
      <c r="BI102" s="138">
        <v>32.158000000000001</v>
      </c>
      <c r="BJ102" s="138">
        <v>30.997</v>
      </c>
      <c r="BK102" s="138">
        <v>29.931999999999999</v>
      </c>
      <c r="BL102" s="138">
        <v>28.869</v>
      </c>
      <c r="BM102" s="138">
        <v>27.681999999999999</v>
      </c>
      <c r="BN102" s="138">
        <v>26.428999999999998</v>
      </c>
      <c r="BO102" s="138">
        <v>25.288</v>
      </c>
      <c r="BP102" s="138">
        <v>24.22</v>
      </c>
      <c r="BQ102" s="138">
        <v>23.111999999999998</v>
      </c>
      <c r="BR102" s="138">
        <v>21.927</v>
      </c>
      <c r="BS102" s="138">
        <v>20.686</v>
      </c>
      <c r="BT102" s="138">
        <v>19.468</v>
      </c>
      <c r="BU102" s="138">
        <v>18.283000000000001</v>
      </c>
      <c r="BV102" s="138">
        <v>16.998999999999999</v>
      </c>
      <c r="BW102" s="138">
        <v>15.569000000000001</v>
      </c>
      <c r="BX102" s="138">
        <v>14.055999999999999</v>
      </c>
      <c r="BY102" s="138">
        <v>12.582000000000001</v>
      </c>
      <c r="BZ102" s="138">
        <v>11.124000000000001</v>
      </c>
      <c r="CA102" s="138">
        <v>9.766</v>
      </c>
      <c r="CB102" s="138">
        <v>8.5609999999999999</v>
      </c>
      <c r="CC102" s="138">
        <v>7.4790000000000001</v>
      </c>
      <c r="CD102" s="138">
        <v>6.4349999999999996</v>
      </c>
      <c r="CE102" s="138">
        <v>5.4429999999999996</v>
      </c>
      <c r="CF102" s="138">
        <v>4.5449999999999999</v>
      </c>
      <c r="CG102" s="138">
        <v>3.7490000000000001</v>
      </c>
      <c r="CH102" s="138">
        <v>3.048</v>
      </c>
      <c r="CI102" s="138">
        <v>2.415</v>
      </c>
      <c r="CJ102" s="138">
        <v>1.84</v>
      </c>
      <c r="CK102" s="138">
        <v>1.377</v>
      </c>
      <c r="CL102" s="138">
        <v>1.0449999999999999</v>
      </c>
      <c r="CM102" s="138">
        <v>0.81299999999999994</v>
      </c>
      <c r="CN102" s="138">
        <v>0.63</v>
      </c>
      <c r="CO102" s="138">
        <v>0.501</v>
      </c>
      <c r="CP102" s="138">
        <v>0.39400000000000002</v>
      </c>
      <c r="CQ102" s="138">
        <v>0.28699999999999998</v>
      </c>
      <c r="CR102" s="138">
        <v>0.188</v>
      </c>
      <c r="CS102" s="138">
        <v>0.128</v>
      </c>
      <c r="CT102" s="138">
        <v>9.6000000000000002E-2</v>
      </c>
      <c r="CU102" s="138">
        <v>7.0999999999999994E-2</v>
      </c>
      <c r="CV102" s="138">
        <v>4.4999999999999998E-2</v>
      </c>
      <c r="CW102" s="138">
        <v>0.02</v>
      </c>
      <c r="CX102" s="138">
        <v>2.5999999999999999E-2</v>
      </c>
    </row>
    <row r="103" spans="1:102" ht="12">
      <c r="A103" s="96">
        <v>2006</v>
      </c>
      <c r="B103" s="138">
        <v>306.67399999999998</v>
      </c>
      <c r="C103" s="138">
        <v>301.55700000000002</v>
      </c>
      <c r="D103" s="138">
        <v>296.22199999999998</v>
      </c>
      <c r="E103" s="138">
        <v>290.67599999999999</v>
      </c>
      <c r="F103" s="138">
        <v>284.92500000000001</v>
      </c>
      <c r="G103" s="138">
        <v>278.97300000000001</v>
      </c>
      <c r="H103" s="138">
        <v>272.827</v>
      </c>
      <c r="I103" s="138">
        <v>266.49200000000002</v>
      </c>
      <c r="J103" s="138">
        <v>259.97399999999999</v>
      </c>
      <c r="K103" s="138">
        <v>253.27699999999999</v>
      </c>
      <c r="L103" s="138">
        <v>246.405</v>
      </c>
      <c r="M103" s="138">
        <v>239.358</v>
      </c>
      <c r="N103" s="138">
        <v>232.16300000000001</v>
      </c>
      <c r="O103" s="138">
        <v>224.834</v>
      </c>
      <c r="P103" s="138">
        <v>217.36500000000001</v>
      </c>
      <c r="Q103" s="138">
        <v>209.98699999999999</v>
      </c>
      <c r="R103" s="138">
        <v>202.95500000000001</v>
      </c>
      <c r="S103" s="138">
        <v>195.02</v>
      </c>
      <c r="T103" s="138">
        <v>185.67400000000001</v>
      </c>
      <c r="U103" s="138">
        <v>175.679</v>
      </c>
      <c r="V103" s="138">
        <v>166.02799999999999</v>
      </c>
      <c r="W103" s="138">
        <v>156.209</v>
      </c>
      <c r="X103" s="138">
        <v>148.79900000000001</v>
      </c>
      <c r="Y103" s="138">
        <v>145.08000000000001</v>
      </c>
      <c r="Z103" s="138">
        <v>143.76</v>
      </c>
      <c r="AA103" s="138">
        <v>142.27600000000001</v>
      </c>
      <c r="AB103" s="138">
        <v>141.154</v>
      </c>
      <c r="AC103" s="138">
        <v>139.28</v>
      </c>
      <c r="AD103" s="138">
        <v>135.84800000000001</v>
      </c>
      <c r="AE103" s="138">
        <v>131.41399999999999</v>
      </c>
      <c r="AF103" s="138">
        <v>127.41</v>
      </c>
      <c r="AG103" s="138">
        <v>123.627</v>
      </c>
      <c r="AH103" s="138">
        <v>119.535</v>
      </c>
      <c r="AI103" s="138">
        <v>115.03400000000001</v>
      </c>
      <c r="AJ103" s="138">
        <v>110.298</v>
      </c>
      <c r="AK103" s="138">
        <v>105.58799999999999</v>
      </c>
      <c r="AL103" s="138">
        <v>100.83799999999999</v>
      </c>
      <c r="AM103" s="138">
        <v>96.444999999999993</v>
      </c>
      <c r="AN103" s="138">
        <v>92.632999999999996</v>
      </c>
      <c r="AO103" s="138">
        <v>89.233000000000004</v>
      </c>
      <c r="AP103" s="138">
        <v>85.846000000000004</v>
      </c>
      <c r="AQ103" s="138">
        <v>82.543000000000006</v>
      </c>
      <c r="AR103" s="138">
        <v>79.373000000000005</v>
      </c>
      <c r="AS103" s="138">
        <v>76.319999999999993</v>
      </c>
      <c r="AT103" s="138">
        <v>73.38</v>
      </c>
      <c r="AU103" s="138">
        <v>70.525000000000006</v>
      </c>
      <c r="AV103" s="138">
        <v>67.712000000000003</v>
      </c>
      <c r="AW103" s="138">
        <v>65.084999999999994</v>
      </c>
      <c r="AX103" s="138">
        <v>62.695999999999998</v>
      </c>
      <c r="AY103" s="138">
        <v>60.442</v>
      </c>
      <c r="AZ103" s="138">
        <v>58.244999999999997</v>
      </c>
      <c r="BA103" s="138">
        <v>56.21</v>
      </c>
      <c r="BB103" s="138">
        <v>53.744999999999997</v>
      </c>
      <c r="BC103" s="138">
        <v>50.570999999999998</v>
      </c>
      <c r="BD103" s="138">
        <v>47.000999999999998</v>
      </c>
      <c r="BE103" s="138">
        <v>43.59</v>
      </c>
      <c r="BF103" s="138">
        <v>40.191000000000003</v>
      </c>
      <c r="BG103" s="138">
        <v>37.298999999999999</v>
      </c>
      <c r="BH103" s="138">
        <v>35.201000000000001</v>
      </c>
      <c r="BI103" s="138">
        <v>33.656999999999996</v>
      </c>
      <c r="BJ103" s="138">
        <v>32.106000000000002</v>
      </c>
      <c r="BK103" s="138">
        <v>30.63</v>
      </c>
      <c r="BL103" s="138">
        <v>29.277000000000001</v>
      </c>
      <c r="BM103" s="138">
        <v>28.001000000000001</v>
      </c>
      <c r="BN103" s="138">
        <v>26.792000000000002</v>
      </c>
      <c r="BO103" s="138">
        <v>25.675999999999998</v>
      </c>
      <c r="BP103" s="138">
        <v>24.643999999999998</v>
      </c>
      <c r="BQ103" s="138">
        <v>23.568999999999999</v>
      </c>
      <c r="BR103" s="138">
        <v>22.39</v>
      </c>
      <c r="BS103" s="138">
        <v>21.14</v>
      </c>
      <c r="BT103" s="138">
        <v>19.933</v>
      </c>
      <c r="BU103" s="138">
        <v>18.766999999999999</v>
      </c>
      <c r="BV103" s="138">
        <v>17.498999999999999</v>
      </c>
      <c r="BW103" s="138">
        <v>16.076000000000001</v>
      </c>
      <c r="BX103" s="138">
        <v>14.564</v>
      </c>
      <c r="BY103" s="138">
        <v>13.09</v>
      </c>
      <c r="BZ103" s="138">
        <v>11.634</v>
      </c>
      <c r="CA103" s="138">
        <v>10.262</v>
      </c>
      <c r="CB103" s="138">
        <v>9.02</v>
      </c>
      <c r="CC103" s="138">
        <v>7.8849999999999998</v>
      </c>
      <c r="CD103" s="138">
        <v>6.7869999999999999</v>
      </c>
      <c r="CE103" s="138">
        <v>5.742</v>
      </c>
      <c r="CF103" s="138">
        <v>4.7930000000000001</v>
      </c>
      <c r="CG103" s="138">
        <v>3.9580000000000002</v>
      </c>
      <c r="CH103" s="138">
        <v>3.2269999999999999</v>
      </c>
      <c r="CI103" s="138">
        <v>2.5590000000000002</v>
      </c>
      <c r="CJ103" s="138">
        <v>1.952</v>
      </c>
      <c r="CK103" s="138">
        <v>1.4610000000000001</v>
      </c>
      <c r="CL103" s="138">
        <v>1.105</v>
      </c>
      <c r="CM103" s="138">
        <v>0.85299999999999998</v>
      </c>
      <c r="CN103" s="138">
        <v>0.65300000000000002</v>
      </c>
      <c r="CO103" s="138">
        <v>0.50700000000000001</v>
      </c>
      <c r="CP103" s="138">
        <v>0.39</v>
      </c>
      <c r="CQ103" s="138">
        <v>0.27900000000000003</v>
      </c>
      <c r="CR103" s="138">
        <v>0.182</v>
      </c>
      <c r="CS103" s="138">
        <v>0.123</v>
      </c>
      <c r="CT103" s="138">
        <v>9.7000000000000003E-2</v>
      </c>
      <c r="CU103" s="138">
        <v>7.5999999999999998E-2</v>
      </c>
      <c r="CV103" s="138">
        <v>4.9000000000000002E-2</v>
      </c>
      <c r="CW103" s="138">
        <v>2.1999999999999999E-2</v>
      </c>
      <c r="CX103" s="138">
        <v>2.8000000000000001E-2</v>
      </c>
    </row>
    <row r="104" spans="1:102" ht="12">
      <c r="A104" s="96">
        <v>2007</v>
      </c>
      <c r="B104" s="138">
        <v>311.88900000000001</v>
      </c>
      <c r="C104" s="138">
        <v>305.90699999999998</v>
      </c>
      <c r="D104" s="138">
        <v>300.01499999999999</v>
      </c>
      <c r="E104" s="138">
        <v>294.18400000000003</v>
      </c>
      <c r="F104" s="138">
        <v>288.38200000000001</v>
      </c>
      <c r="G104" s="138">
        <v>282.58</v>
      </c>
      <c r="H104" s="138">
        <v>276.74599999999998</v>
      </c>
      <c r="I104" s="138">
        <v>270.84800000000001</v>
      </c>
      <c r="J104" s="138">
        <v>264.85700000000003</v>
      </c>
      <c r="K104" s="138">
        <v>258.74</v>
      </c>
      <c r="L104" s="138">
        <v>252.51400000000001</v>
      </c>
      <c r="M104" s="138">
        <v>246.191</v>
      </c>
      <c r="N104" s="138">
        <v>239.51499999999999</v>
      </c>
      <c r="O104" s="138">
        <v>232.36500000000001</v>
      </c>
      <c r="P104" s="138">
        <v>224.845</v>
      </c>
      <c r="Q104" s="138">
        <v>217.39400000000001</v>
      </c>
      <c r="R104" s="138">
        <v>210.178</v>
      </c>
      <c r="S104" s="138">
        <v>202.178</v>
      </c>
      <c r="T104" s="138">
        <v>193.012</v>
      </c>
      <c r="U104" s="138">
        <v>183.28700000000001</v>
      </c>
      <c r="V104" s="138">
        <v>173.857</v>
      </c>
      <c r="W104" s="138">
        <v>164.38399999999999</v>
      </c>
      <c r="X104" s="138">
        <v>156.63300000000001</v>
      </c>
      <c r="Y104" s="138">
        <v>151.51300000000001</v>
      </c>
      <c r="Z104" s="138">
        <v>148.18899999999999</v>
      </c>
      <c r="AA104" s="138">
        <v>144.81200000000001</v>
      </c>
      <c r="AB104" s="138">
        <v>141.631</v>
      </c>
      <c r="AC104" s="138">
        <v>138.67599999999999</v>
      </c>
      <c r="AD104" s="138">
        <v>135.73599999999999</v>
      </c>
      <c r="AE104" s="138">
        <v>132.78200000000001</v>
      </c>
      <c r="AF104" s="138">
        <v>130.095</v>
      </c>
      <c r="AG104" s="138">
        <v>127.73399999999999</v>
      </c>
      <c r="AH104" s="138">
        <v>124.57899999999999</v>
      </c>
      <c r="AI104" s="138">
        <v>120.14</v>
      </c>
      <c r="AJ104" s="138">
        <v>114.901</v>
      </c>
      <c r="AK104" s="138">
        <v>109.843</v>
      </c>
      <c r="AL104" s="138">
        <v>104.765</v>
      </c>
      <c r="AM104" s="138">
        <v>100.063</v>
      </c>
      <c r="AN104" s="138">
        <v>96.03</v>
      </c>
      <c r="AO104" s="138">
        <v>92.465000000000003</v>
      </c>
      <c r="AP104" s="138">
        <v>88.858000000000004</v>
      </c>
      <c r="AQ104" s="138">
        <v>85.296000000000006</v>
      </c>
      <c r="AR104" s="138">
        <v>81.921000000000006</v>
      </c>
      <c r="AS104" s="138">
        <v>78.748999999999995</v>
      </c>
      <c r="AT104" s="138">
        <v>75.747</v>
      </c>
      <c r="AU104" s="138">
        <v>72.832999999999998</v>
      </c>
      <c r="AV104" s="138">
        <v>69.978999999999999</v>
      </c>
      <c r="AW104" s="138">
        <v>67.301000000000002</v>
      </c>
      <c r="AX104" s="138">
        <v>64.835999999999999</v>
      </c>
      <c r="AY104" s="138">
        <v>62.499000000000002</v>
      </c>
      <c r="AZ104" s="138">
        <v>60.219000000000001</v>
      </c>
      <c r="BA104" s="138">
        <v>58.076000000000001</v>
      </c>
      <c r="BB104" s="138">
        <v>55.604999999999997</v>
      </c>
      <c r="BC104" s="138">
        <v>52.591000000000001</v>
      </c>
      <c r="BD104" s="138">
        <v>49.265999999999998</v>
      </c>
      <c r="BE104" s="138">
        <v>46.08</v>
      </c>
      <c r="BF104" s="138">
        <v>42.945999999999998</v>
      </c>
      <c r="BG104" s="138">
        <v>40.081000000000003</v>
      </c>
      <c r="BH104" s="138">
        <v>37.639000000000003</v>
      </c>
      <c r="BI104" s="138">
        <v>35.521000000000001</v>
      </c>
      <c r="BJ104" s="138">
        <v>33.435000000000002</v>
      </c>
      <c r="BK104" s="138">
        <v>31.396999999999998</v>
      </c>
      <c r="BL104" s="138">
        <v>29.648</v>
      </c>
      <c r="BM104" s="138">
        <v>28.268999999999998</v>
      </c>
      <c r="BN104" s="138">
        <v>27.146999999999998</v>
      </c>
      <c r="BO104" s="138">
        <v>26.084</v>
      </c>
      <c r="BP104" s="138">
        <v>25.114000000000001</v>
      </c>
      <c r="BQ104" s="138">
        <v>24.081</v>
      </c>
      <c r="BR104" s="138">
        <v>22.887</v>
      </c>
      <c r="BS104" s="138">
        <v>21.59</v>
      </c>
      <c r="BT104" s="138">
        <v>20.361000000000001</v>
      </c>
      <c r="BU104" s="138">
        <v>19.184000000000001</v>
      </c>
      <c r="BV104" s="138">
        <v>17.919</v>
      </c>
      <c r="BW104" s="138">
        <v>16.518999999999998</v>
      </c>
      <c r="BX104" s="138">
        <v>15.04</v>
      </c>
      <c r="BY104" s="138">
        <v>13.597</v>
      </c>
      <c r="BZ104" s="138">
        <v>12.176</v>
      </c>
      <c r="CA104" s="138">
        <v>10.81</v>
      </c>
      <c r="CB104" s="138">
        <v>9.5229999999999997</v>
      </c>
      <c r="CC104" s="138">
        <v>8.3160000000000007</v>
      </c>
      <c r="CD104" s="138">
        <v>7.149</v>
      </c>
      <c r="CE104" s="138">
        <v>6.0289999999999999</v>
      </c>
      <c r="CF104" s="138">
        <v>5.0199999999999996</v>
      </c>
      <c r="CG104" s="138">
        <v>4.1529999999999996</v>
      </c>
      <c r="CH104" s="138">
        <v>3.4020000000000001</v>
      </c>
      <c r="CI104" s="138">
        <v>2.7149999999999999</v>
      </c>
      <c r="CJ104" s="138">
        <v>2.0880000000000001</v>
      </c>
      <c r="CK104" s="138">
        <v>1.5740000000000001</v>
      </c>
      <c r="CL104" s="138">
        <v>1.1930000000000001</v>
      </c>
      <c r="CM104" s="138">
        <v>0.91300000000000003</v>
      </c>
      <c r="CN104" s="138">
        <v>0.68799999999999994</v>
      </c>
      <c r="CO104" s="138">
        <v>0.51900000000000002</v>
      </c>
      <c r="CP104" s="138">
        <v>0.38600000000000001</v>
      </c>
      <c r="CQ104" s="138">
        <v>0.27</v>
      </c>
      <c r="CR104" s="138">
        <v>0.17499999999999999</v>
      </c>
      <c r="CS104" s="138">
        <v>0.11899999999999999</v>
      </c>
      <c r="CT104" s="138">
        <v>9.7000000000000003E-2</v>
      </c>
      <c r="CU104" s="138">
        <v>7.9000000000000001E-2</v>
      </c>
      <c r="CV104" s="138">
        <v>5.1999999999999998E-2</v>
      </c>
      <c r="CW104" s="138">
        <v>2.1999999999999999E-2</v>
      </c>
      <c r="CX104" s="138">
        <v>3.1E-2</v>
      </c>
    </row>
    <row r="105" spans="1:102" ht="12">
      <c r="A105" s="96">
        <v>2008</v>
      </c>
      <c r="B105" s="138">
        <v>317.68299999999999</v>
      </c>
      <c r="C105" s="138">
        <v>310.524</v>
      </c>
      <c r="D105" s="138">
        <v>303.83199999999999</v>
      </c>
      <c r="E105" s="138">
        <v>297.53300000000002</v>
      </c>
      <c r="F105" s="138">
        <v>291.55200000000002</v>
      </c>
      <c r="G105" s="138">
        <v>285.815</v>
      </c>
      <c r="H105" s="138">
        <v>280.24900000000002</v>
      </c>
      <c r="I105" s="138">
        <v>274.77800000000002</v>
      </c>
      <c r="J105" s="138">
        <v>269.33</v>
      </c>
      <c r="K105" s="138">
        <v>263.82799999999997</v>
      </c>
      <c r="L105" s="138">
        <v>258.31400000000002</v>
      </c>
      <c r="M105" s="138">
        <v>252.82900000000001</v>
      </c>
      <c r="N105" s="138">
        <v>246.72499999999999</v>
      </c>
      <c r="O105" s="138">
        <v>239.697</v>
      </c>
      <c r="P105" s="138">
        <v>232.01599999999999</v>
      </c>
      <c r="Q105" s="138">
        <v>224.39500000000001</v>
      </c>
      <c r="R105" s="138">
        <v>216.857</v>
      </c>
      <c r="S105" s="138">
        <v>208.83799999999999</v>
      </c>
      <c r="T105" s="138">
        <v>200.18</v>
      </c>
      <c r="U105" s="138">
        <v>191.221</v>
      </c>
      <c r="V105" s="138">
        <v>182.46799999999999</v>
      </c>
      <c r="W105" s="138">
        <v>173.839</v>
      </c>
      <c r="X105" s="138">
        <v>165.982</v>
      </c>
      <c r="Y105" s="138">
        <v>159.273</v>
      </c>
      <c r="Z105" s="138">
        <v>153.49100000000001</v>
      </c>
      <c r="AA105" s="138">
        <v>147.81299999999999</v>
      </c>
      <c r="AB105" s="138">
        <v>142.14400000000001</v>
      </c>
      <c r="AC105" s="138">
        <v>137.79599999999999</v>
      </c>
      <c r="AD105" s="138">
        <v>135.26300000000001</v>
      </c>
      <c r="AE105" s="138">
        <v>133.852</v>
      </c>
      <c r="AF105" s="138">
        <v>132.505</v>
      </c>
      <c r="AG105" s="138">
        <v>131.57900000000001</v>
      </c>
      <c r="AH105" s="138">
        <v>129.40700000000001</v>
      </c>
      <c r="AI105" s="138">
        <v>125.096</v>
      </c>
      <c r="AJ105" s="138">
        <v>119.44199999999999</v>
      </c>
      <c r="AK105" s="138">
        <v>114.133</v>
      </c>
      <c r="AL105" s="138">
        <v>108.842</v>
      </c>
      <c r="AM105" s="138">
        <v>103.905</v>
      </c>
      <c r="AN105" s="138">
        <v>99.661000000000001</v>
      </c>
      <c r="AO105" s="138">
        <v>95.897999999999996</v>
      </c>
      <c r="AP105" s="138">
        <v>92.043000000000006</v>
      </c>
      <c r="AQ105" s="138">
        <v>88.191999999999993</v>
      </c>
      <c r="AR105" s="138">
        <v>84.588999999999999</v>
      </c>
      <c r="AS105" s="138">
        <v>81.299000000000007</v>
      </c>
      <c r="AT105" s="138">
        <v>78.248999999999995</v>
      </c>
      <c r="AU105" s="138">
        <v>75.281999999999996</v>
      </c>
      <c r="AV105" s="138">
        <v>72.400999999999996</v>
      </c>
      <c r="AW105" s="138">
        <v>69.655000000000001</v>
      </c>
      <c r="AX105" s="138">
        <v>67.048000000000002</v>
      </c>
      <c r="AY105" s="138">
        <v>64.531999999999996</v>
      </c>
      <c r="AZ105" s="138">
        <v>62.082999999999998</v>
      </c>
      <c r="BA105" s="138">
        <v>59.731000000000002</v>
      </c>
      <c r="BB105" s="138">
        <v>57.222999999999999</v>
      </c>
      <c r="BC105" s="138">
        <v>54.441000000000003</v>
      </c>
      <c r="BD105" s="138">
        <v>51.496000000000002</v>
      </c>
      <c r="BE105" s="138">
        <v>48.658999999999999</v>
      </c>
      <c r="BF105" s="138">
        <v>45.923000000000002</v>
      </c>
      <c r="BG105" s="138">
        <v>43.17</v>
      </c>
      <c r="BH105" s="138">
        <v>40.387</v>
      </c>
      <c r="BI105" s="138">
        <v>37.646000000000001</v>
      </c>
      <c r="BJ105" s="138">
        <v>34.987000000000002</v>
      </c>
      <c r="BK105" s="138">
        <v>32.343000000000004</v>
      </c>
      <c r="BL105" s="138">
        <v>30.163</v>
      </c>
      <c r="BM105" s="138">
        <v>28.655999999999999</v>
      </c>
      <c r="BN105" s="138">
        <v>27.603000000000002</v>
      </c>
      <c r="BO105" s="138">
        <v>26.568999999999999</v>
      </c>
      <c r="BP105" s="138">
        <v>25.634</v>
      </c>
      <c r="BQ105" s="138">
        <v>24.62</v>
      </c>
      <c r="BR105" s="138">
        <v>23.390999999999998</v>
      </c>
      <c r="BS105" s="138">
        <v>22.027999999999999</v>
      </c>
      <c r="BT105" s="138">
        <v>20.760999999999999</v>
      </c>
      <c r="BU105" s="138">
        <v>19.556999999999999</v>
      </c>
      <c r="BV105" s="138">
        <v>18.286999999999999</v>
      </c>
      <c r="BW105" s="138">
        <v>16.916</v>
      </c>
      <c r="BX105" s="138">
        <v>15.488</v>
      </c>
      <c r="BY105" s="138">
        <v>14.092000000000001</v>
      </c>
      <c r="BZ105" s="138">
        <v>12.726000000000001</v>
      </c>
      <c r="CA105" s="138">
        <v>11.375</v>
      </c>
      <c r="CB105" s="138">
        <v>10.047000000000001</v>
      </c>
      <c r="CC105" s="138">
        <v>8.7569999999999997</v>
      </c>
      <c r="CD105" s="138">
        <v>7.5140000000000002</v>
      </c>
      <c r="CE105" s="138">
        <v>6.3150000000000004</v>
      </c>
      <c r="CF105" s="138">
        <v>5.2430000000000003</v>
      </c>
      <c r="CG105" s="138">
        <v>4.3449999999999998</v>
      </c>
      <c r="CH105" s="138">
        <v>3.585</v>
      </c>
      <c r="CI105" s="138">
        <v>2.8820000000000001</v>
      </c>
      <c r="CJ105" s="138">
        <v>2.2400000000000002</v>
      </c>
      <c r="CK105" s="138">
        <v>1.7090000000000001</v>
      </c>
      <c r="CL105" s="138">
        <v>1.298</v>
      </c>
      <c r="CM105" s="138">
        <v>0.98699999999999999</v>
      </c>
      <c r="CN105" s="138">
        <v>0.73299999999999998</v>
      </c>
      <c r="CO105" s="138">
        <v>0.53700000000000003</v>
      </c>
      <c r="CP105" s="138">
        <v>0.38500000000000001</v>
      </c>
      <c r="CQ105" s="138">
        <v>0.26300000000000001</v>
      </c>
      <c r="CR105" s="138">
        <v>0.16900000000000001</v>
      </c>
      <c r="CS105" s="138">
        <v>0.115</v>
      </c>
      <c r="CT105" s="138">
        <v>9.7000000000000003E-2</v>
      </c>
      <c r="CU105" s="138">
        <v>8.1000000000000003E-2</v>
      </c>
      <c r="CV105" s="138">
        <v>5.3999999999999999E-2</v>
      </c>
      <c r="CW105" s="138">
        <v>2.1999999999999999E-2</v>
      </c>
      <c r="CX105" s="138">
        <v>3.3000000000000002E-2</v>
      </c>
    </row>
    <row r="106" spans="1:102" ht="12">
      <c r="A106" s="96">
        <v>2009</v>
      </c>
      <c r="B106" s="138">
        <v>323.298</v>
      </c>
      <c r="C106" s="138">
        <v>315.101</v>
      </c>
      <c r="D106" s="138">
        <v>307.69200000000001</v>
      </c>
      <c r="E106" s="138">
        <v>300.95999999999998</v>
      </c>
      <c r="F106" s="138">
        <v>294.79500000000002</v>
      </c>
      <c r="G106" s="138">
        <v>289.08800000000002</v>
      </c>
      <c r="H106" s="138">
        <v>283.72899999999998</v>
      </c>
      <c r="I106" s="138">
        <v>278.60599999999999</v>
      </c>
      <c r="J106" s="138">
        <v>273.61200000000002</v>
      </c>
      <c r="K106" s="138">
        <v>268.63600000000002</v>
      </c>
      <c r="L106" s="138">
        <v>263.738</v>
      </c>
      <c r="M106" s="138">
        <v>258.98200000000003</v>
      </c>
      <c r="N106" s="138">
        <v>253.399</v>
      </c>
      <c r="O106" s="138">
        <v>246.54300000000001</v>
      </c>
      <c r="P106" s="138">
        <v>238.81100000000001</v>
      </c>
      <c r="Q106" s="138">
        <v>231.12799999999999</v>
      </c>
      <c r="R106" s="138">
        <v>223.38900000000001</v>
      </c>
      <c r="S106" s="138">
        <v>215.45599999999999</v>
      </c>
      <c r="T106" s="138">
        <v>207.37799999999999</v>
      </c>
      <c r="U106" s="138">
        <v>199.23400000000001</v>
      </c>
      <c r="V106" s="138">
        <v>191.20500000000001</v>
      </c>
      <c r="W106" s="138">
        <v>183.44</v>
      </c>
      <c r="X106" s="138">
        <v>175.56399999999999</v>
      </c>
      <c r="Y106" s="138">
        <v>167.47</v>
      </c>
      <c r="Z106" s="138">
        <v>159.48500000000001</v>
      </c>
      <c r="AA106" s="138">
        <v>151.74600000000001</v>
      </c>
      <c r="AB106" s="138">
        <v>143.864</v>
      </c>
      <c r="AC106" s="138">
        <v>138.172</v>
      </c>
      <c r="AD106" s="138">
        <v>135.72999999999999</v>
      </c>
      <c r="AE106" s="138">
        <v>135.33099999999999</v>
      </c>
      <c r="AF106" s="138">
        <v>134.83099999999999</v>
      </c>
      <c r="AG106" s="138">
        <v>134.79900000000001</v>
      </c>
      <c r="AH106" s="138">
        <v>133.30099999999999</v>
      </c>
      <c r="AI106" s="138">
        <v>129.19999999999999</v>
      </c>
      <c r="AJ106" s="138">
        <v>123.45099999999999</v>
      </c>
      <c r="AK106" s="138">
        <v>118.169</v>
      </c>
      <c r="AL106" s="138">
        <v>112.956</v>
      </c>
      <c r="AM106" s="138">
        <v>107.994</v>
      </c>
      <c r="AN106" s="138">
        <v>103.59099999999999</v>
      </c>
      <c r="AO106" s="138">
        <v>99.58</v>
      </c>
      <c r="AP106" s="138">
        <v>95.462000000000003</v>
      </c>
      <c r="AQ106" s="138">
        <v>91.311999999999998</v>
      </c>
      <c r="AR106" s="138">
        <v>87.466999999999999</v>
      </c>
      <c r="AS106" s="138">
        <v>84.039000000000001</v>
      </c>
      <c r="AT106" s="138">
        <v>80.918999999999997</v>
      </c>
      <c r="AU106" s="138">
        <v>77.872</v>
      </c>
      <c r="AV106" s="138">
        <v>74.924999999999997</v>
      </c>
      <c r="AW106" s="138">
        <v>72.081000000000003</v>
      </c>
      <c r="AX106" s="138">
        <v>69.308000000000007</v>
      </c>
      <c r="AY106" s="138">
        <v>66.599999999999994</v>
      </c>
      <c r="AZ106" s="138">
        <v>63.969000000000001</v>
      </c>
      <c r="BA106" s="138">
        <v>61.396999999999998</v>
      </c>
      <c r="BB106" s="138">
        <v>58.84</v>
      </c>
      <c r="BC106" s="138">
        <v>56.267000000000003</v>
      </c>
      <c r="BD106" s="138">
        <v>53.68</v>
      </c>
      <c r="BE106" s="138">
        <v>51.171999999999997</v>
      </c>
      <c r="BF106" s="138">
        <v>48.802999999999997</v>
      </c>
      <c r="BG106" s="138">
        <v>46.176000000000002</v>
      </c>
      <c r="BH106" s="138">
        <v>43.128999999999998</v>
      </c>
      <c r="BI106" s="138">
        <v>39.878999999999998</v>
      </c>
      <c r="BJ106" s="138">
        <v>36.753999999999998</v>
      </c>
      <c r="BK106" s="138">
        <v>33.621000000000002</v>
      </c>
      <c r="BL106" s="138">
        <v>31.065999999999999</v>
      </c>
      <c r="BM106" s="138">
        <v>29.388999999999999</v>
      </c>
      <c r="BN106" s="138">
        <v>28.302</v>
      </c>
      <c r="BO106" s="138">
        <v>27.204000000000001</v>
      </c>
      <c r="BP106" s="138">
        <v>26.206</v>
      </c>
      <c r="BQ106" s="138">
        <v>25.14</v>
      </c>
      <c r="BR106" s="138">
        <v>23.856000000000002</v>
      </c>
      <c r="BS106" s="138">
        <v>22.443000000000001</v>
      </c>
      <c r="BT106" s="138">
        <v>21.143999999999998</v>
      </c>
      <c r="BU106" s="138">
        <v>19.916</v>
      </c>
      <c r="BV106" s="138">
        <v>18.646000000000001</v>
      </c>
      <c r="BW106" s="138">
        <v>17.300999999999998</v>
      </c>
      <c r="BX106" s="138">
        <v>15.914</v>
      </c>
      <c r="BY106" s="138">
        <v>14.561</v>
      </c>
      <c r="BZ106" s="138">
        <v>13.247</v>
      </c>
      <c r="CA106" s="138">
        <v>11.916</v>
      </c>
      <c r="CB106" s="138">
        <v>10.55</v>
      </c>
      <c r="CC106" s="138">
        <v>9.19</v>
      </c>
      <c r="CD106" s="138">
        <v>7.8810000000000002</v>
      </c>
      <c r="CE106" s="138">
        <v>6.6139999999999999</v>
      </c>
      <c r="CF106" s="138">
        <v>5.4870000000000001</v>
      </c>
      <c r="CG106" s="138">
        <v>4.5579999999999998</v>
      </c>
      <c r="CH106" s="138">
        <v>3.7829999999999999</v>
      </c>
      <c r="CI106" s="138">
        <v>3.06</v>
      </c>
      <c r="CJ106" s="138">
        <v>2.4</v>
      </c>
      <c r="CK106" s="138">
        <v>1.847</v>
      </c>
      <c r="CL106" s="138">
        <v>1.4079999999999999</v>
      </c>
      <c r="CM106" s="138">
        <v>1.0649999999999999</v>
      </c>
      <c r="CN106" s="138">
        <v>0.78300000000000003</v>
      </c>
      <c r="CO106" s="138">
        <v>0.56200000000000006</v>
      </c>
      <c r="CP106" s="138">
        <v>0.39100000000000001</v>
      </c>
      <c r="CQ106" s="138">
        <v>0.26200000000000001</v>
      </c>
      <c r="CR106" s="138">
        <v>0.16700000000000001</v>
      </c>
      <c r="CS106" s="138">
        <v>0.113</v>
      </c>
      <c r="CT106" s="138">
        <v>9.6000000000000002E-2</v>
      </c>
      <c r="CU106" s="138">
        <v>8.3000000000000004E-2</v>
      </c>
      <c r="CV106" s="138">
        <v>5.3999999999999999E-2</v>
      </c>
      <c r="CW106" s="138">
        <v>2.1999999999999999E-2</v>
      </c>
      <c r="CX106" s="138">
        <v>3.5000000000000003E-2</v>
      </c>
    </row>
    <row r="107" spans="1:102" ht="12">
      <c r="A107" s="96">
        <v>2010</v>
      </c>
      <c r="B107" s="138">
        <v>328.18700000000001</v>
      </c>
      <c r="C107" s="138">
        <v>319.41199999999998</v>
      </c>
      <c r="D107" s="138">
        <v>311.60199999999998</v>
      </c>
      <c r="E107" s="138">
        <v>304.63099999999997</v>
      </c>
      <c r="F107" s="138">
        <v>298.37</v>
      </c>
      <c r="G107" s="138">
        <v>292.69099999999997</v>
      </c>
      <c r="H107" s="138">
        <v>287.46600000000001</v>
      </c>
      <c r="I107" s="138">
        <v>282.57</v>
      </c>
      <c r="J107" s="138">
        <v>277.87200000000001</v>
      </c>
      <c r="K107" s="138">
        <v>273.245</v>
      </c>
      <c r="L107" s="138">
        <v>268.75299999999999</v>
      </c>
      <c r="M107" s="138">
        <v>264.45699999999999</v>
      </c>
      <c r="N107" s="138">
        <v>259.27800000000002</v>
      </c>
      <c r="O107" s="138">
        <v>252.70599999999999</v>
      </c>
      <c r="P107" s="138">
        <v>245.184</v>
      </c>
      <c r="Q107" s="138">
        <v>237.68700000000001</v>
      </c>
      <c r="R107" s="138">
        <v>230.047</v>
      </c>
      <c r="S107" s="138">
        <v>222.345</v>
      </c>
      <c r="T107" s="138">
        <v>214.72499999999999</v>
      </c>
      <c r="U107" s="138">
        <v>207.12899999999999</v>
      </c>
      <c r="V107" s="138">
        <v>199.578</v>
      </c>
      <c r="W107" s="138">
        <v>192.352</v>
      </c>
      <c r="X107" s="138">
        <v>184.44200000000001</v>
      </c>
      <c r="Y107" s="138">
        <v>175.441</v>
      </c>
      <c r="Z107" s="138">
        <v>166.012</v>
      </c>
      <c r="AA107" s="138">
        <v>156.90899999999999</v>
      </c>
      <c r="AB107" s="138">
        <v>147.6</v>
      </c>
      <c r="AC107" s="138">
        <v>140.86799999999999</v>
      </c>
      <c r="AD107" s="138">
        <v>138.05600000000001</v>
      </c>
      <c r="AE107" s="138">
        <v>137.739</v>
      </c>
      <c r="AF107" s="138">
        <v>137.24100000000001</v>
      </c>
      <c r="AG107" s="138">
        <v>137.197</v>
      </c>
      <c r="AH107" s="138">
        <v>135.828</v>
      </c>
      <c r="AI107" s="138">
        <v>132.00899999999999</v>
      </c>
      <c r="AJ107" s="138">
        <v>126.63</v>
      </c>
      <c r="AK107" s="138">
        <v>121.752</v>
      </c>
      <c r="AL107" s="138">
        <v>117.01</v>
      </c>
      <c r="AM107" s="138">
        <v>112.312</v>
      </c>
      <c r="AN107" s="138">
        <v>107.831</v>
      </c>
      <c r="AO107" s="138">
        <v>103.52</v>
      </c>
      <c r="AP107" s="138">
        <v>99.137</v>
      </c>
      <c r="AQ107" s="138">
        <v>94.706000000000003</v>
      </c>
      <c r="AR107" s="138">
        <v>90.611999999999995</v>
      </c>
      <c r="AS107" s="138">
        <v>87.019000000000005</v>
      </c>
      <c r="AT107" s="138">
        <v>83.784999999999997</v>
      </c>
      <c r="AU107" s="138">
        <v>80.602000000000004</v>
      </c>
      <c r="AV107" s="138">
        <v>77.519000000000005</v>
      </c>
      <c r="AW107" s="138">
        <v>74.533000000000001</v>
      </c>
      <c r="AX107" s="138">
        <v>71.608000000000004</v>
      </c>
      <c r="AY107" s="138">
        <v>68.75</v>
      </c>
      <c r="AZ107" s="138">
        <v>65.974000000000004</v>
      </c>
      <c r="BA107" s="138">
        <v>63.238999999999997</v>
      </c>
      <c r="BB107" s="138">
        <v>60.631999999999998</v>
      </c>
      <c r="BC107" s="138">
        <v>58.180999999999997</v>
      </c>
      <c r="BD107" s="138">
        <v>55.816000000000003</v>
      </c>
      <c r="BE107" s="138">
        <v>53.511000000000003</v>
      </c>
      <c r="BF107" s="138">
        <v>51.363</v>
      </c>
      <c r="BG107" s="138">
        <v>48.820999999999998</v>
      </c>
      <c r="BH107" s="138">
        <v>45.636000000000003</v>
      </c>
      <c r="BI107" s="138">
        <v>42.103999999999999</v>
      </c>
      <c r="BJ107" s="138">
        <v>38.718000000000004</v>
      </c>
      <c r="BK107" s="138">
        <v>35.323</v>
      </c>
      <c r="BL107" s="138">
        <v>32.512999999999998</v>
      </c>
      <c r="BM107" s="138">
        <v>30.62</v>
      </c>
      <c r="BN107" s="138">
        <v>29.341999999999999</v>
      </c>
      <c r="BO107" s="138">
        <v>28.042999999999999</v>
      </c>
      <c r="BP107" s="138">
        <v>26.838000000000001</v>
      </c>
      <c r="BQ107" s="138">
        <v>25.619</v>
      </c>
      <c r="BR107" s="138">
        <v>24.263000000000002</v>
      </c>
      <c r="BS107" s="138">
        <v>22.835000000000001</v>
      </c>
      <c r="BT107" s="138">
        <v>21.521999999999998</v>
      </c>
      <c r="BU107" s="138">
        <v>20.291</v>
      </c>
      <c r="BV107" s="138">
        <v>19.027999999999999</v>
      </c>
      <c r="BW107" s="138">
        <v>17.695</v>
      </c>
      <c r="BX107" s="138">
        <v>16.324000000000002</v>
      </c>
      <c r="BY107" s="138">
        <v>14.996</v>
      </c>
      <c r="BZ107" s="138">
        <v>13.717000000000001</v>
      </c>
      <c r="CA107" s="138">
        <v>12.398</v>
      </c>
      <c r="CB107" s="138">
        <v>11.007999999999999</v>
      </c>
      <c r="CC107" s="138">
        <v>9.6010000000000009</v>
      </c>
      <c r="CD107" s="138">
        <v>8.2490000000000006</v>
      </c>
      <c r="CE107" s="138">
        <v>6.9370000000000003</v>
      </c>
      <c r="CF107" s="138">
        <v>5.7690000000000001</v>
      </c>
      <c r="CG107" s="138">
        <v>4.8049999999999997</v>
      </c>
      <c r="CH107" s="138">
        <v>4.0030000000000001</v>
      </c>
      <c r="CI107" s="138">
        <v>3.25</v>
      </c>
      <c r="CJ107" s="138">
        <v>2.5590000000000002</v>
      </c>
      <c r="CK107" s="138">
        <v>1.976</v>
      </c>
      <c r="CL107" s="138">
        <v>1.5109999999999999</v>
      </c>
      <c r="CM107" s="138">
        <v>1.143</v>
      </c>
      <c r="CN107" s="138">
        <v>0.83799999999999997</v>
      </c>
      <c r="CO107" s="138">
        <v>0.59299999999999997</v>
      </c>
      <c r="CP107" s="138">
        <v>0.40699999999999997</v>
      </c>
      <c r="CQ107" s="138">
        <v>0.26800000000000002</v>
      </c>
      <c r="CR107" s="138">
        <v>0.17</v>
      </c>
      <c r="CS107" s="138">
        <v>0.114</v>
      </c>
      <c r="CT107" s="138">
        <v>9.7000000000000003E-2</v>
      </c>
      <c r="CU107" s="138">
        <v>8.3000000000000004E-2</v>
      </c>
      <c r="CV107" s="138">
        <v>5.5E-2</v>
      </c>
      <c r="CW107" s="138">
        <v>0.02</v>
      </c>
      <c r="CX107" s="138">
        <v>3.6999999999999998E-2</v>
      </c>
    </row>
    <row r="108" spans="1:102" ht="12">
      <c r="A108" s="96">
        <v>2011</v>
      </c>
      <c r="B108" s="138">
        <v>332.20100000000002</v>
      </c>
      <c r="C108" s="138">
        <v>323.40699999999998</v>
      </c>
      <c r="D108" s="138">
        <v>315.58600000000001</v>
      </c>
      <c r="E108" s="138">
        <v>308.61700000000002</v>
      </c>
      <c r="F108" s="138">
        <v>302.37099999999998</v>
      </c>
      <c r="G108" s="138">
        <v>296.72699999999998</v>
      </c>
      <c r="H108" s="138">
        <v>291.55900000000003</v>
      </c>
      <c r="I108" s="138">
        <v>286.74200000000002</v>
      </c>
      <c r="J108" s="138">
        <v>282.154</v>
      </c>
      <c r="K108" s="138">
        <v>277.66699999999997</v>
      </c>
      <c r="L108" s="138">
        <v>273.32499999999999</v>
      </c>
      <c r="M108" s="138">
        <v>269.17099999999999</v>
      </c>
      <c r="N108" s="138">
        <v>264.24599999999998</v>
      </c>
      <c r="O108" s="138">
        <v>258.09300000000002</v>
      </c>
      <c r="P108" s="138">
        <v>251.08799999999999</v>
      </c>
      <c r="Q108" s="138">
        <v>244.071</v>
      </c>
      <c r="R108" s="138">
        <v>236.887</v>
      </c>
      <c r="S108" s="138">
        <v>229.572</v>
      </c>
      <c r="T108" s="138">
        <v>222.238</v>
      </c>
      <c r="U108" s="138">
        <v>214.82599999999999</v>
      </c>
      <c r="V108" s="138">
        <v>207.42099999999999</v>
      </c>
      <c r="W108" s="138">
        <v>200.30699999999999</v>
      </c>
      <c r="X108" s="138">
        <v>192.32400000000001</v>
      </c>
      <c r="Y108" s="138">
        <v>183.001</v>
      </c>
      <c r="Z108" s="138">
        <v>173.06800000000001</v>
      </c>
      <c r="AA108" s="138">
        <v>163.46700000000001</v>
      </c>
      <c r="AB108" s="138">
        <v>153.69900000000001</v>
      </c>
      <c r="AC108" s="138">
        <v>146.315</v>
      </c>
      <c r="AD108" s="138">
        <v>142.58099999999999</v>
      </c>
      <c r="AE108" s="138">
        <v>141.22</v>
      </c>
      <c r="AF108" s="138">
        <v>139.70099999999999</v>
      </c>
      <c r="AG108" s="138">
        <v>138.54400000000001</v>
      </c>
      <c r="AH108" s="138">
        <v>136.65299999999999</v>
      </c>
      <c r="AI108" s="138">
        <v>133.22900000000001</v>
      </c>
      <c r="AJ108" s="138">
        <v>128.82400000000001</v>
      </c>
      <c r="AK108" s="138">
        <v>124.84399999999999</v>
      </c>
      <c r="AL108" s="138">
        <v>121.087</v>
      </c>
      <c r="AM108" s="138">
        <v>117.018</v>
      </c>
      <c r="AN108" s="138">
        <v>112.533</v>
      </c>
      <c r="AO108" s="138">
        <v>107.812</v>
      </c>
      <c r="AP108" s="138">
        <v>103.11499999999999</v>
      </c>
      <c r="AQ108" s="138">
        <v>98.378</v>
      </c>
      <c r="AR108" s="138">
        <v>94.001000000000005</v>
      </c>
      <c r="AS108" s="138">
        <v>90.206999999999994</v>
      </c>
      <c r="AT108" s="138">
        <v>86.826999999999998</v>
      </c>
      <c r="AU108" s="138">
        <v>83.456999999999994</v>
      </c>
      <c r="AV108" s="138">
        <v>80.165999999999997</v>
      </c>
      <c r="AW108" s="138">
        <v>77.003</v>
      </c>
      <c r="AX108" s="138">
        <v>73.945999999999998</v>
      </c>
      <c r="AY108" s="138">
        <v>70.992999999999995</v>
      </c>
      <c r="AZ108" s="138">
        <v>68.125</v>
      </c>
      <c r="BA108" s="138">
        <v>65.298000000000002</v>
      </c>
      <c r="BB108" s="138">
        <v>62.643999999999998</v>
      </c>
      <c r="BC108" s="138">
        <v>60.204999999999998</v>
      </c>
      <c r="BD108" s="138">
        <v>57.890999999999998</v>
      </c>
      <c r="BE108" s="138">
        <v>55.628999999999998</v>
      </c>
      <c r="BF108" s="138">
        <v>53.518999999999998</v>
      </c>
      <c r="BG108" s="138">
        <v>51.006999999999998</v>
      </c>
      <c r="BH108" s="138">
        <v>47.835000000000001</v>
      </c>
      <c r="BI108" s="138">
        <v>44.292999999999999</v>
      </c>
      <c r="BJ108" s="138">
        <v>40.899000000000001</v>
      </c>
      <c r="BK108" s="138">
        <v>37.512999999999998</v>
      </c>
      <c r="BL108" s="138">
        <v>34.598999999999997</v>
      </c>
      <c r="BM108" s="138">
        <v>32.424999999999997</v>
      </c>
      <c r="BN108" s="138">
        <v>30.765999999999998</v>
      </c>
      <c r="BO108" s="138">
        <v>29.1</v>
      </c>
      <c r="BP108" s="138">
        <v>27.509</v>
      </c>
      <c r="BQ108" s="138">
        <v>26.018000000000001</v>
      </c>
      <c r="BR108" s="138">
        <v>24.577000000000002</v>
      </c>
      <c r="BS108" s="138">
        <v>23.187000000000001</v>
      </c>
      <c r="BT108" s="138">
        <v>21.896000000000001</v>
      </c>
      <c r="BU108" s="138">
        <v>20.696000000000002</v>
      </c>
      <c r="BV108" s="138">
        <v>19.457999999999998</v>
      </c>
      <c r="BW108" s="138">
        <v>18.123000000000001</v>
      </c>
      <c r="BX108" s="138">
        <v>16.731000000000002</v>
      </c>
      <c r="BY108" s="138">
        <v>15.4</v>
      </c>
      <c r="BZ108" s="138">
        <v>14.129</v>
      </c>
      <c r="CA108" s="138">
        <v>12.811</v>
      </c>
      <c r="CB108" s="138">
        <v>11.412000000000001</v>
      </c>
      <c r="CC108" s="138">
        <v>9.9849999999999994</v>
      </c>
      <c r="CD108" s="138">
        <v>8.6159999999999997</v>
      </c>
      <c r="CE108" s="138">
        <v>7.2869999999999999</v>
      </c>
      <c r="CF108" s="138">
        <v>6.0940000000000003</v>
      </c>
      <c r="CG108" s="138">
        <v>5.0940000000000003</v>
      </c>
      <c r="CH108" s="138">
        <v>4.2469999999999999</v>
      </c>
      <c r="CI108" s="138">
        <v>3.45</v>
      </c>
      <c r="CJ108" s="138">
        <v>2.714</v>
      </c>
      <c r="CK108" s="138">
        <v>2.093</v>
      </c>
      <c r="CL108" s="138">
        <v>1.6020000000000001</v>
      </c>
      <c r="CM108" s="138">
        <v>1.2170000000000001</v>
      </c>
      <c r="CN108" s="138">
        <v>0.89400000000000002</v>
      </c>
      <c r="CO108" s="138">
        <v>0.63300000000000001</v>
      </c>
      <c r="CP108" s="138">
        <v>0.433</v>
      </c>
      <c r="CQ108" s="138">
        <v>0.28499999999999998</v>
      </c>
      <c r="CR108" s="138">
        <v>0.18</v>
      </c>
      <c r="CS108" s="138">
        <v>0.11899999999999999</v>
      </c>
      <c r="CT108" s="138">
        <v>9.9000000000000005E-2</v>
      </c>
      <c r="CU108" s="138">
        <v>8.3000000000000004E-2</v>
      </c>
      <c r="CV108" s="138">
        <v>5.3999999999999999E-2</v>
      </c>
      <c r="CW108" s="138">
        <v>1.7999999999999999E-2</v>
      </c>
      <c r="CX108" s="138">
        <v>3.7999999999999999E-2</v>
      </c>
    </row>
    <row r="109" spans="1:102" ht="12">
      <c r="A109" s="96">
        <v>2012</v>
      </c>
      <c r="B109" s="138">
        <v>335.529</v>
      </c>
      <c r="C109" s="138">
        <v>327.16199999999998</v>
      </c>
      <c r="D109" s="138">
        <v>319.64</v>
      </c>
      <c r="E109" s="138">
        <v>312.86</v>
      </c>
      <c r="F109" s="138">
        <v>306.71699999999998</v>
      </c>
      <c r="G109" s="138">
        <v>301.10599999999999</v>
      </c>
      <c r="H109" s="138">
        <v>295.92500000000001</v>
      </c>
      <c r="I109" s="138">
        <v>291.06799999999998</v>
      </c>
      <c r="J109" s="138">
        <v>286.43099999999998</v>
      </c>
      <c r="K109" s="138">
        <v>281.91000000000003</v>
      </c>
      <c r="L109" s="138">
        <v>277.50900000000001</v>
      </c>
      <c r="M109" s="138">
        <v>273.23500000000001</v>
      </c>
      <c r="N109" s="138">
        <v>268.43599999999998</v>
      </c>
      <c r="O109" s="138">
        <v>262.79300000000001</v>
      </c>
      <c r="P109" s="138">
        <v>256.52600000000001</v>
      </c>
      <c r="Q109" s="138">
        <v>250.202</v>
      </c>
      <c r="R109" s="138">
        <v>243.73699999999999</v>
      </c>
      <c r="S109" s="138">
        <v>236.93700000000001</v>
      </c>
      <c r="T109" s="138">
        <v>229.77199999999999</v>
      </c>
      <c r="U109" s="138">
        <v>222.3</v>
      </c>
      <c r="V109" s="138">
        <v>214.81700000000001</v>
      </c>
      <c r="W109" s="138">
        <v>207.51400000000001</v>
      </c>
      <c r="X109" s="138">
        <v>199.46299999999999</v>
      </c>
      <c r="Y109" s="138">
        <v>190.31</v>
      </c>
      <c r="Z109" s="138">
        <v>180.63900000000001</v>
      </c>
      <c r="AA109" s="138">
        <v>171.249</v>
      </c>
      <c r="AB109" s="138">
        <v>161.816</v>
      </c>
      <c r="AC109" s="138">
        <v>154.09200000000001</v>
      </c>
      <c r="AD109" s="138">
        <v>148.97800000000001</v>
      </c>
      <c r="AE109" s="138">
        <v>145.64400000000001</v>
      </c>
      <c r="AF109" s="138">
        <v>142.26300000000001</v>
      </c>
      <c r="AG109" s="138">
        <v>139.08099999999999</v>
      </c>
      <c r="AH109" s="138">
        <v>136.12299999999999</v>
      </c>
      <c r="AI109" s="138">
        <v>133.18199999999999</v>
      </c>
      <c r="AJ109" s="138">
        <v>130.23099999999999</v>
      </c>
      <c r="AK109" s="138">
        <v>127.545</v>
      </c>
      <c r="AL109" s="138">
        <v>125.185</v>
      </c>
      <c r="AM109" s="138">
        <v>122.036</v>
      </c>
      <c r="AN109" s="138">
        <v>117.607</v>
      </c>
      <c r="AO109" s="138">
        <v>112.386</v>
      </c>
      <c r="AP109" s="138">
        <v>107.342</v>
      </c>
      <c r="AQ109" s="138">
        <v>102.276</v>
      </c>
      <c r="AR109" s="138">
        <v>97.59</v>
      </c>
      <c r="AS109" s="138">
        <v>93.576999999999998</v>
      </c>
      <c r="AT109" s="138">
        <v>90.031000000000006</v>
      </c>
      <c r="AU109" s="138">
        <v>86.441999999999993</v>
      </c>
      <c r="AV109" s="138">
        <v>82.894999999999996</v>
      </c>
      <c r="AW109" s="138">
        <v>79.528000000000006</v>
      </c>
      <c r="AX109" s="138">
        <v>76.349999999999994</v>
      </c>
      <c r="AY109" s="138">
        <v>73.334000000000003</v>
      </c>
      <c r="AZ109" s="138">
        <v>70.403999999999996</v>
      </c>
      <c r="BA109" s="138">
        <v>67.531000000000006</v>
      </c>
      <c r="BB109" s="138">
        <v>64.822999999999993</v>
      </c>
      <c r="BC109" s="138">
        <v>62.308</v>
      </c>
      <c r="BD109" s="138">
        <v>59.908000000000001</v>
      </c>
      <c r="BE109" s="138">
        <v>57.564999999999998</v>
      </c>
      <c r="BF109" s="138">
        <v>55.347000000000001</v>
      </c>
      <c r="BG109" s="138">
        <v>52.823</v>
      </c>
      <c r="BH109" s="138">
        <v>49.790999999999997</v>
      </c>
      <c r="BI109" s="138">
        <v>46.466999999999999</v>
      </c>
      <c r="BJ109" s="138">
        <v>43.271999999999998</v>
      </c>
      <c r="BK109" s="138">
        <v>40.124000000000002</v>
      </c>
      <c r="BL109" s="138">
        <v>37.226999999999997</v>
      </c>
      <c r="BM109" s="138">
        <v>34.728000000000002</v>
      </c>
      <c r="BN109" s="138">
        <v>32.53</v>
      </c>
      <c r="BO109" s="138">
        <v>30.361999999999998</v>
      </c>
      <c r="BP109" s="138">
        <v>28.242999999999999</v>
      </c>
      <c r="BQ109" s="138">
        <v>26.381</v>
      </c>
      <c r="BR109" s="138">
        <v>24.841000000000001</v>
      </c>
      <c r="BS109" s="138">
        <v>23.53</v>
      </c>
      <c r="BT109" s="138">
        <v>22.285</v>
      </c>
      <c r="BU109" s="138">
        <v>21.138000000000002</v>
      </c>
      <c r="BV109" s="138">
        <v>19.936</v>
      </c>
      <c r="BW109" s="138">
        <v>18.579999999999998</v>
      </c>
      <c r="BX109" s="138">
        <v>17.138000000000002</v>
      </c>
      <c r="BY109" s="138">
        <v>15.781000000000001</v>
      </c>
      <c r="BZ109" s="138">
        <v>14.496</v>
      </c>
      <c r="CA109" s="138">
        <v>13.167999999999999</v>
      </c>
      <c r="CB109" s="138">
        <v>11.769</v>
      </c>
      <c r="CC109" s="138">
        <v>10.345000000000001</v>
      </c>
      <c r="CD109" s="138">
        <v>8.98</v>
      </c>
      <c r="CE109" s="138">
        <v>7.6580000000000004</v>
      </c>
      <c r="CF109" s="138">
        <v>6.4530000000000003</v>
      </c>
      <c r="CG109" s="138">
        <v>5.4139999999999997</v>
      </c>
      <c r="CH109" s="138">
        <v>4.5090000000000003</v>
      </c>
      <c r="CI109" s="138">
        <v>3.6579999999999999</v>
      </c>
      <c r="CJ109" s="138">
        <v>2.867</v>
      </c>
      <c r="CK109" s="138">
        <v>2.202</v>
      </c>
      <c r="CL109" s="138">
        <v>1.6850000000000001</v>
      </c>
      <c r="CM109" s="138">
        <v>1.2889999999999999</v>
      </c>
      <c r="CN109" s="138">
        <v>0.95299999999999996</v>
      </c>
      <c r="CO109" s="138">
        <v>0.68100000000000005</v>
      </c>
      <c r="CP109" s="138">
        <v>0.46899999999999997</v>
      </c>
      <c r="CQ109" s="138">
        <v>0.311</v>
      </c>
      <c r="CR109" s="138">
        <v>0.19600000000000001</v>
      </c>
      <c r="CS109" s="138">
        <v>0.128</v>
      </c>
      <c r="CT109" s="138">
        <v>0.10199999999999999</v>
      </c>
      <c r="CU109" s="138">
        <v>8.2000000000000003E-2</v>
      </c>
      <c r="CV109" s="138">
        <v>5.1999999999999998E-2</v>
      </c>
      <c r="CW109" s="138">
        <v>1.6E-2</v>
      </c>
      <c r="CX109" s="138">
        <v>3.9E-2</v>
      </c>
    </row>
    <row r="110" spans="1:102" ht="12">
      <c r="A110" s="96">
        <v>2013</v>
      </c>
      <c r="B110" s="138">
        <v>338.38600000000002</v>
      </c>
      <c r="C110" s="138">
        <v>330.72899999999998</v>
      </c>
      <c r="D110" s="138">
        <v>323.70400000000001</v>
      </c>
      <c r="E110" s="138">
        <v>317.23899999999998</v>
      </c>
      <c r="F110" s="138">
        <v>311.25900000000001</v>
      </c>
      <c r="G110" s="138">
        <v>305.69</v>
      </c>
      <c r="H110" s="138">
        <v>300.45800000000003</v>
      </c>
      <c r="I110" s="138">
        <v>295.48899999999998</v>
      </c>
      <c r="J110" s="138">
        <v>290.709</v>
      </c>
      <c r="K110" s="138">
        <v>286.04500000000002</v>
      </c>
      <c r="L110" s="138">
        <v>281.45499999999998</v>
      </c>
      <c r="M110" s="138">
        <v>276.90300000000002</v>
      </c>
      <c r="N110" s="138">
        <v>272.13900000000001</v>
      </c>
      <c r="O110" s="138">
        <v>267.02100000000002</v>
      </c>
      <c r="P110" s="138">
        <v>261.57600000000002</v>
      </c>
      <c r="Q110" s="138">
        <v>256.02999999999997</v>
      </c>
      <c r="R110" s="138">
        <v>250.39400000000001</v>
      </c>
      <c r="S110" s="138">
        <v>244.15799999999999</v>
      </c>
      <c r="T110" s="138">
        <v>237.11</v>
      </c>
      <c r="U110" s="138">
        <v>229.47</v>
      </c>
      <c r="V110" s="138">
        <v>221.81399999999999</v>
      </c>
      <c r="W110" s="138">
        <v>214.191</v>
      </c>
      <c r="X110" s="138">
        <v>206.114</v>
      </c>
      <c r="Y110" s="138">
        <v>197.45699999999999</v>
      </c>
      <c r="Z110" s="138">
        <v>188.53200000000001</v>
      </c>
      <c r="AA110" s="138">
        <v>179.803</v>
      </c>
      <c r="AB110" s="138">
        <v>171.19300000000001</v>
      </c>
      <c r="AC110" s="138">
        <v>163.36000000000001</v>
      </c>
      <c r="AD110" s="138">
        <v>156.68100000000001</v>
      </c>
      <c r="AE110" s="138">
        <v>150.929</v>
      </c>
      <c r="AF110" s="138">
        <v>145.28299999999999</v>
      </c>
      <c r="AG110" s="138">
        <v>139.65100000000001</v>
      </c>
      <c r="AH110" s="138">
        <v>135.32300000000001</v>
      </c>
      <c r="AI110" s="138">
        <v>132.78200000000001</v>
      </c>
      <c r="AJ110" s="138">
        <v>131.34700000000001</v>
      </c>
      <c r="AK110" s="138">
        <v>129.97800000000001</v>
      </c>
      <c r="AL110" s="138">
        <v>129.02799999999999</v>
      </c>
      <c r="AM110" s="138">
        <v>126.842</v>
      </c>
      <c r="AN110" s="138">
        <v>122.538</v>
      </c>
      <c r="AO110" s="138">
        <v>116.899</v>
      </c>
      <c r="AP110" s="138">
        <v>111.60299999999999</v>
      </c>
      <c r="AQ110" s="138">
        <v>106.32299999999999</v>
      </c>
      <c r="AR110" s="138">
        <v>101.401</v>
      </c>
      <c r="AS110" s="138">
        <v>97.176000000000002</v>
      </c>
      <c r="AT110" s="138">
        <v>93.435000000000002</v>
      </c>
      <c r="AU110" s="138">
        <v>89.599000000000004</v>
      </c>
      <c r="AV110" s="138">
        <v>85.765000000000001</v>
      </c>
      <c r="AW110" s="138">
        <v>82.171999999999997</v>
      </c>
      <c r="AX110" s="138">
        <v>78.873000000000005</v>
      </c>
      <c r="AY110" s="138">
        <v>75.805000000000007</v>
      </c>
      <c r="AZ110" s="138">
        <v>72.817999999999998</v>
      </c>
      <c r="BA110" s="138">
        <v>69.915000000000006</v>
      </c>
      <c r="BB110" s="138">
        <v>67.135000000000005</v>
      </c>
      <c r="BC110" s="138">
        <v>64.48</v>
      </c>
      <c r="BD110" s="138">
        <v>61.906999999999996</v>
      </c>
      <c r="BE110" s="138">
        <v>59.398000000000003</v>
      </c>
      <c r="BF110" s="138">
        <v>56.978999999999999</v>
      </c>
      <c r="BG110" s="138">
        <v>54.414000000000001</v>
      </c>
      <c r="BH110" s="138">
        <v>51.588000000000001</v>
      </c>
      <c r="BI110" s="138">
        <v>48.61</v>
      </c>
      <c r="BJ110" s="138">
        <v>45.731000000000002</v>
      </c>
      <c r="BK110" s="138">
        <v>42.942999999999998</v>
      </c>
      <c r="BL110" s="138">
        <v>40.143000000000001</v>
      </c>
      <c r="BM110" s="138">
        <v>37.319000000000003</v>
      </c>
      <c r="BN110" s="138">
        <v>34.536999999999999</v>
      </c>
      <c r="BO110" s="138">
        <v>31.829000000000001</v>
      </c>
      <c r="BP110" s="138">
        <v>29.140999999999998</v>
      </c>
      <c r="BQ110" s="138">
        <v>26.872</v>
      </c>
      <c r="BR110" s="138">
        <v>25.21</v>
      </c>
      <c r="BS110" s="138">
        <v>23.96</v>
      </c>
      <c r="BT110" s="138">
        <v>22.739000000000001</v>
      </c>
      <c r="BU110" s="138">
        <v>21.622</v>
      </c>
      <c r="BV110" s="138">
        <v>20.433</v>
      </c>
      <c r="BW110" s="138">
        <v>19.042000000000002</v>
      </c>
      <c r="BX110" s="138">
        <v>17.536999999999999</v>
      </c>
      <c r="BY110" s="138">
        <v>16.141999999999999</v>
      </c>
      <c r="BZ110" s="138">
        <v>14.829000000000001</v>
      </c>
      <c r="CA110" s="138">
        <v>13.489000000000001</v>
      </c>
      <c r="CB110" s="138">
        <v>12.093999999999999</v>
      </c>
      <c r="CC110" s="138">
        <v>10.686</v>
      </c>
      <c r="CD110" s="138">
        <v>9.3350000000000009</v>
      </c>
      <c r="CE110" s="138">
        <v>8.0329999999999995</v>
      </c>
      <c r="CF110" s="138">
        <v>6.827</v>
      </c>
      <c r="CG110" s="138">
        <v>5.7469999999999999</v>
      </c>
      <c r="CH110" s="138">
        <v>4.78</v>
      </c>
      <c r="CI110" s="138">
        <v>3.8719999999999999</v>
      </c>
      <c r="CJ110" s="138">
        <v>3.02</v>
      </c>
      <c r="CK110" s="138">
        <v>2.3090000000000002</v>
      </c>
      <c r="CL110" s="138">
        <v>1.768</v>
      </c>
      <c r="CM110" s="138">
        <v>1.363</v>
      </c>
      <c r="CN110" s="138">
        <v>1.0169999999999999</v>
      </c>
      <c r="CO110" s="138">
        <v>0.73299999999999998</v>
      </c>
      <c r="CP110" s="138">
        <v>0.51300000000000001</v>
      </c>
      <c r="CQ110" s="138">
        <v>0.34200000000000003</v>
      </c>
      <c r="CR110" s="138">
        <v>0.216</v>
      </c>
      <c r="CS110" s="138">
        <v>0.14000000000000001</v>
      </c>
      <c r="CT110" s="138">
        <v>0.106</v>
      </c>
      <c r="CU110" s="138">
        <v>8.3000000000000004E-2</v>
      </c>
      <c r="CV110" s="138">
        <v>4.9000000000000002E-2</v>
      </c>
      <c r="CW110" s="138">
        <v>1.2999999999999999E-2</v>
      </c>
      <c r="CX110" s="138">
        <v>3.9E-2</v>
      </c>
    </row>
    <row r="111" spans="1:102" ht="12">
      <c r="A111" s="96">
        <v>2014</v>
      </c>
      <c r="B111" s="138">
        <v>341.11599999999999</v>
      </c>
      <c r="C111" s="138">
        <v>334.19600000000003</v>
      </c>
      <c r="D111" s="138">
        <v>327.69400000000002</v>
      </c>
      <c r="E111" s="138">
        <v>321.56599999999997</v>
      </c>
      <c r="F111" s="138">
        <v>315.767</v>
      </c>
      <c r="G111" s="138">
        <v>310.25299999999999</v>
      </c>
      <c r="H111" s="138">
        <v>304.98</v>
      </c>
      <c r="I111" s="138">
        <v>299.90199999999999</v>
      </c>
      <c r="J111" s="138">
        <v>294.976</v>
      </c>
      <c r="K111" s="138">
        <v>290.15699999999998</v>
      </c>
      <c r="L111" s="138">
        <v>285.36799999999999</v>
      </c>
      <c r="M111" s="138">
        <v>280.53800000000001</v>
      </c>
      <c r="N111" s="138">
        <v>275.77199999999999</v>
      </c>
      <c r="O111" s="138">
        <v>271.09100000000001</v>
      </c>
      <c r="P111" s="138">
        <v>266.358</v>
      </c>
      <c r="Q111" s="138">
        <v>261.48399999999998</v>
      </c>
      <c r="R111" s="138">
        <v>256.56900000000002</v>
      </c>
      <c r="S111" s="138">
        <v>250.851</v>
      </c>
      <c r="T111" s="138">
        <v>243.96600000000001</v>
      </c>
      <c r="U111" s="138">
        <v>236.27</v>
      </c>
      <c r="V111" s="138">
        <v>228.547</v>
      </c>
      <c r="W111" s="138">
        <v>220.72300000000001</v>
      </c>
      <c r="X111" s="138">
        <v>212.727</v>
      </c>
      <c r="Y111" s="138">
        <v>204.63399999999999</v>
      </c>
      <c r="Z111" s="138">
        <v>196.506</v>
      </c>
      <c r="AA111" s="138">
        <v>188.483</v>
      </c>
      <c r="AB111" s="138">
        <v>180.71600000000001</v>
      </c>
      <c r="AC111" s="138">
        <v>172.86</v>
      </c>
      <c r="AD111" s="138">
        <v>164.815</v>
      </c>
      <c r="AE111" s="138">
        <v>156.89500000000001</v>
      </c>
      <c r="AF111" s="138">
        <v>149.22</v>
      </c>
      <c r="AG111" s="138">
        <v>141.41</v>
      </c>
      <c r="AH111" s="138">
        <v>135.75899999999999</v>
      </c>
      <c r="AI111" s="138">
        <v>133.30600000000001</v>
      </c>
      <c r="AJ111" s="138">
        <v>132.86500000000001</v>
      </c>
      <c r="AK111" s="138">
        <v>132.327</v>
      </c>
      <c r="AL111" s="138">
        <v>132.25700000000001</v>
      </c>
      <c r="AM111" s="138">
        <v>130.732</v>
      </c>
      <c r="AN111" s="138">
        <v>126.628</v>
      </c>
      <c r="AO111" s="138">
        <v>120.892</v>
      </c>
      <c r="AP111" s="138">
        <v>115.616</v>
      </c>
      <c r="AQ111" s="138">
        <v>110.407</v>
      </c>
      <c r="AR111" s="138">
        <v>105.455</v>
      </c>
      <c r="AS111" s="138">
        <v>101.071</v>
      </c>
      <c r="AT111" s="138">
        <v>97.082999999999998</v>
      </c>
      <c r="AU111" s="138">
        <v>92.986000000000004</v>
      </c>
      <c r="AV111" s="138">
        <v>88.853999999999999</v>
      </c>
      <c r="AW111" s="138">
        <v>85.019000000000005</v>
      </c>
      <c r="AX111" s="138">
        <v>81.581999999999994</v>
      </c>
      <c r="AY111" s="138">
        <v>78.441000000000003</v>
      </c>
      <c r="AZ111" s="138">
        <v>75.37</v>
      </c>
      <c r="BA111" s="138">
        <v>72.397999999999996</v>
      </c>
      <c r="BB111" s="138">
        <v>69.516999999999996</v>
      </c>
      <c r="BC111" s="138">
        <v>66.7</v>
      </c>
      <c r="BD111" s="138">
        <v>63.94</v>
      </c>
      <c r="BE111" s="138">
        <v>61.253</v>
      </c>
      <c r="BF111" s="138">
        <v>58.622999999999998</v>
      </c>
      <c r="BG111" s="138">
        <v>56.003</v>
      </c>
      <c r="BH111" s="138">
        <v>53.366</v>
      </c>
      <c r="BI111" s="138">
        <v>50.710999999999999</v>
      </c>
      <c r="BJ111" s="138">
        <v>48.131</v>
      </c>
      <c r="BK111" s="138">
        <v>45.677</v>
      </c>
      <c r="BL111" s="138">
        <v>42.985999999999997</v>
      </c>
      <c r="BM111" s="138">
        <v>39.908000000000001</v>
      </c>
      <c r="BN111" s="138">
        <v>36.640999999999998</v>
      </c>
      <c r="BO111" s="138">
        <v>33.49</v>
      </c>
      <c r="BP111" s="138">
        <v>30.338000000000001</v>
      </c>
      <c r="BQ111" s="138">
        <v>27.710999999999999</v>
      </c>
      <c r="BR111" s="138">
        <v>25.89</v>
      </c>
      <c r="BS111" s="138">
        <v>24.608000000000001</v>
      </c>
      <c r="BT111" s="138">
        <v>23.326000000000001</v>
      </c>
      <c r="BU111" s="138">
        <v>22.15</v>
      </c>
      <c r="BV111" s="138">
        <v>20.91</v>
      </c>
      <c r="BW111" s="138">
        <v>19.468</v>
      </c>
      <c r="BX111" s="138">
        <v>17.914000000000001</v>
      </c>
      <c r="BY111" s="138">
        <v>16.486999999999998</v>
      </c>
      <c r="BZ111" s="138">
        <v>15.154</v>
      </c>
      <c r="CA111" s="138">
        <v>13.804</v>
      </c>
      <c r="CB111" s="138">
        <v>12.412000000000001</v>
      </c>
      <c r="CC111" s="138">
        <v>11.012</v>
      </c>
      <c r="CD111" s="138">
        <v>9.6750000000000007</v>
      </c>
      <c r="CE111" s="138">
        <v>8.3930000000000007</v>
      </c>
      <c r="CF111" s="138">
        <v>7.1859999999999999</v>
      </c>
      <c r="CG111" s="138">
        <v>6.07</v>
      </c>
      <c r="CH111" s="138">
        <v>5.0469999999999997</v>
      </c>
      <c r="CI111" s="138">
        <v>4.085</v>
      </c>
      <c r="CJ111" s="138">
        <v>3.1819999999999999</v>
      </c>
      <c r="CK111" s="138">
        <v>2.4260000000000002</v>
      </c>
      <c r="CL111" s="138">
        <v>1.8620000000000001</v>
      </c>
      <c r="CM111" s="138">
        <v>1.446</v>
      </c>
      <c r="CN111" s="138">
        <v>1.0840000000000001</v>
      </c>
      <c r="CO111" s="138">
        <v>0.78900000000000003</v>
      </c>
      <c r="CP111" s="138">
        <v>0.55700000000000005</v>
      </c>
      <c r="CQ111" s="138">
        <v>0.374</v>
      </c>
      <c r="CR111" s="138">
        <v>0.23799999999999999</v>
      </c>
      <c r="CS111" s="138">
        <v>0.152</v>
      </c>
      <c r="CT111" s="138">
        <v>0.112</v>
      </c>
      <c r="CU111" s="138">
        <v>8.4000000000000005E-2</v>
      </c>
      <c r="CV111" s="138">
        <v>4.8000000000000001E-2</v>
      </c>
      <c r="CW111" s="138">
        <v>1.2E-2</v>
      </c>
      <c r="CX111" s="138">
        <v>0.04</v>
      </c>
    </row>
    <row r="112" spans="1:102" ht="12">
      <c r="A112" s="96">
        <v>2015</v>
      </c>
      <c r="B112" s="138">
        <v>343.96300000000002</v>
      </c>
      <c r="C112" s="138">
        <v>337.625</v>
      </c>
      <c r="D112" s="138">
        <v>331.54500000000002</v>
      </c>
      <c r="E112" s="138">
        <v>325.702</v>
      </c>
      <c r="F112" s="138">
        <v>320.072</v>
      </c>
      <c r="G112" s="138">
        <v>314.63099999999997</v>
      </c>
      <c r="H112" s="138">
        <v>309.358</v>
      </c>
      <c r="I112" s="138">
        <v>304.22800000000001</v>
      </c>
      <c r="J112" s="138">
        <v>299.21899999999999</v>
      </c>
      <c r="K112" s="138">
        <v>294.30700000000002</v>
      </c>
      <c r="L112" s="138">
        <v>289.39800000000002</v>
      </c>
      <c r="M112" s="138">
        <v>284.39800000000002</v>
      </c>
      <c r="N112" s="138">
        <v>279.63900000000001</v>
      </c>
      <c r="O112" s="138">
        <v>275.24099999999999</v>
      </c>
      <c r="P112" s="138">
        <v>270.96699999999998</v>
      </c>
      <c r="Q112" s="138">
        <v>266.53100000000001</v>
      </c>
      <c r="R112" s="138">
        <v>262.07400000000001</v>
      </c>
      <c r="S112" s="138">
        <v>256.75400000000002</v>
      </c>
      <c r="T112" s="138">
        <v>250.14599999999999</v>
      </c>
      <c r="U112" s="138">
        <v>242.65</v>
      </c>
      <c r="V112" s="138">
        <v>235.10900000000001</v>
      </c>
      <c r="W112" s="138">
        <v>227.37899999999999</v>
      </c>
      <c r="X112" s="138">
        <v>219.607</v>
      </c>
      <c r="Y112" s="138">
        <v>211.96100000000001</v>
      </c>
      <c r="Z112" s="138">
        <v>204.364</v>
      </c>
      <c r="AA112" s="138">
        <v>196.80600000000001</v>
      </c>
      <c r="AB112" s="138">
        <v>189.56399999999999</v>
      </c>
      <c r="AC112" s="138">
        <v>181.67</v>
      </c>
      <c r="AD112" s="138">
        <v>172.72900000000001</v>
      </c>
      <c r="AE112" s="138">
        <v>163.38800000000001</v>
      </c>
      <c r="AF112" s="138">
        <v>154.369</v>
      </c>
      <c r="AG112" s="138">
        <v>145.15100000000001</v>
      </c>
      <c r="AH112" s="138">
        <v>138.476</v>
      </c>
      <c r="AI112" s="138">
        <v>135.65799999999999</v>
      </c>
      <c r="AJ112" s="138">
        <v>135.297</v>
      </c>
      <c r="AK112" s="138">
        <v>134.76</v>
      </c>
      <c r="AL112" s="138">
        <v>134.67699999999999</v>
      </c>
      <c r="AM112" s="138">
        <v>133.27699999999999</v>
      </c>
      <c r="AN112" s="138">
        <v>129.44499999999999</v>
      </c>
      <c r="AO112" s="138">
        <v>124.068</v>
      </c>
      <c r="AP112" s="138">
        <v>119.185</v>
      </c>
      <c r="AQ112" s="138">
        <v>114.434</v>
      </c>
      <c r="AR112" s="138">
        <v>109.73699999999999</v>
      </c>
      <c r="AS112" s="138">
        <v>105.27200000000001</v>
      </c>
      <c r="AT112" s="138">
        <v>100.985</v>
      </c>
      <c r="AU112" s="138">
        <v>96.623000000000005</v>
      </c>
      <c r="AV112" s="138">
        <v>92.212000000000003</v>
      </c>
      <c r="AW112" s="138">
        <v>88.128</v>
      </c>
      <c r="AX112" s="138">
        <v>84.525000000000006</v>
      </c>
      <c r="AY112" s="138">
        <v>81.268000000000001</v>
      </c>
      <c r="AZ112" s="138">
        <v>78.061000000000007</v>
      </c>
      <c r="BA112" s="138">
        <v>74.947999999999993</v>
      </c>
      <c r="BB112" s="138">
        <v>71.927000000000007</v>
      </c>
      <c r="BC112" s="138">
        <v>68.957999999999998</v>
      </c>
      <c r="BD112" s="138">
        <v>66.05</v>
      </c>
      <c r="BE112" s="138">
        <v>63.220999999999997</v>
      </c>
      <c r="BF112" s="138">
        <v>60.433</v>
      </c>
      <c r="BG112" s="138">
        <v>57.758000000000003</v>
      </c>
      <c r="BH112" s="138">
        <v>55.226999999999997</v>
      </c>
      <c r="BI112" s="138">
        <v>52.771999999999998</v>
      </c>
      <c r="BJ112" s="138">
        <v>50.372</v>
      </c>
      <c r="BK112" s="138">
        <v>48.12</v>
      </c>
      <c r="BL112" s="138">
        <v>45.497999999999998</v>
      </c>
      <c r="BM112" s="138">
        <v>42.277999999999999</v>
      </c>
      <c r="BN112" s="138">
        <v>38.732999999999997</v>
      </c>
      <c r="BO112" s="138">
        <v>35.326999999999998</v>
      </c>
      <c r="BP112" s="138">
        <v>31.914999999999999</v>
      </c>
      <c r="BQ112" s="138">
        <v>29.044</v>
      </c>
      <c r="BR112" s="138">
        <v>27.018000000000001</v>
      </c>
      <c r="BS112" s="138">
        <v>25.562000000000001</v>
      </c>
      <c r="BT112" s="138">
        <v>24.097000000000001</v>
      </c>
      <c r="BU112" s="138">
        <v>22.728999999999999</v>
      </c>
      <c r="BV112" s="138">
        <v>21.349</v>
      </c>
      <c r="BW112" s="138">
        <v>19.838000000000001</v>
      </c>
      <c r="BX112" s="138">
        <v>18.265999999999998</v>
      </c>
      <c r="BY112" s="138">
        <v>16.824999999999999</v>
      </c>
      <c r="BZ112" s="138">
        <v>15.487</v>
      </c>
      <c r="CA112" s="138">
        <v>14.135</v>
      </c>
      <c r="CB112" s="138">
        <v>12.738</v>
      </c>
      <c r="CC112" s="138">
        <v>11.331</v>
      </c>
      <c r="CD112" s="138">
        <v>9.9939999999999998</v>
      </c>
      <c r="CE112" s="138">
        <v>8.7230000000000008</v>
      </c>
      <c r="CF112" s="138">
        <v>7.5110000000000001</v>
      </c>
      <c r="CG112" s="138">
        <v>6.3659999999999997</v>
      </c>
      <c r="CH112" s="138">
        <v>5.2990000000000004</v>
      </c>
      <c r="CI112" s="138">
        <v>4.298</v>
      </c>
      <c r="CJ112" s="138">
        <v>3.3530000000000002</v>
      </c>
      <c r="CK112" s="138">
        <v>2.5630000000000002</v>
      </c>
      <c r="CL112" s="138">
        <v>1.9750000000000001</v>
      </c>
      <c r="CM112" s="138">
        <v>1.5389999999999999</v>
      </c>
      <c r="CN112" s="138">
        <v>1.159</v>
      </c>
      <c r="CO112" s="138">
        <v>0.84499999999999997</v>
      </c>
      <c r="CP112" s="138">
        <v>0.59699999999999998</v>
      </c>
      <c r="CQ112" s="138">
        <v>0.40400000000000003</v>
      </c>
      <c r="CR112" s="138">
        <v>0.25800000000000001</v>
      </c>
      <c r="CS112" s="138">
        <v>0.16500000000000001</v>
      </c>
      <c r="CT112" s="138">
        <v>0.11899999999999999</v>
      </c>
      <c r="CU112" s="138">
        <v>8.6999999999999994E-2</v>
      </c>
      <c r="CV112" s="138">
        <v>4.9000000000000002E-2</v>
      </c>
      <c r="CW112" s="138">
        <v>1.0999999999999999E-2</v>
      </c>
      <c r="CX112" s="138">
        <v>0.04</v>
      </c>
    </row>
    <row r="113" spans="1:102" ht="12">
      <c r="A113" s="96">
        <v>2016</v>
      </c>
      <c r="B113" s="138">
        <v>346.983</v>
      </c>
      <c r="C113" s="138">
        <v>341.024</v>
      </c>
      <c r="D113" s="138">
        <v>335.238</v>
      </c>
      <c r="E113" s="138">
        <v>329.61099999999999</v>
      </c>
      <c r="F113" s="138">
        <v>324.13200000000001</v>
      </c>
      <c r="G113" s="138">
        <v>318.78899999999999</v>
      </c>
      <c r="H113" s="138">
        <v>313.57</v>
      </c>
      <c r="I113" s="138">
        <v>308.45999999999998</v>
      </c>
      <c r="J113" s="138">
        <v>303.45100000000002</v>
      </c>
      <c r="K113" s="138">
        <v>298.52800000000002</v>
      </c>
      <c r="L113" s="138">
        <v>293.60000000000002</v>
      </c>
      <c r="M113" s="138">
        <v>288.57400000000001</v>
      </c>
      <c r="N113" s="138">
        <v>283.83699999999999</v>
      </c>
      <c r="O113" s="138">
        <v>279.53500000000003</v>
      </c>
      <c r="P113" s="138">
        <v>275.41899999999998</v>
      </c>
      <c r="Q113" s="138">
        <v>271.13799999999998</v>
      </c>
      <c r="R113" s="138">
        <v>266.822</v>
      </c>
      <c r="S113" s="138">
        <v>261.75200000000001</v>
      </c>
      <c r="T113" s="138">
        <v>255.55699999999999</v>
      </c>
      <c r="U113" s="138">
        <v>248.566</v>
      </c>
      <c r="V113" s="138">
        <v>241.494</v>
      </c>
      <c r="W113" s="138">
        <v>234.21299999999999</v>
      </c>
      <c r="X113" s="138">
        <v>226.82300000000001</v>
      </c>
      <c r="Y113" s="138">
        <v>219.45099999999999</v>
      </c>
      <c r="Z113" s="138">
        <v>212.03100000000001</v>
      </c>
      <c r="AA113" s="138">
        <v>204.61099999999999</v>
      </c>
      <c r="AB113" s="138">
        <v>197.47300000000001</v>
      </c>
      <c r="AC113" s="138">
        <v>189.50299999999999</v>
      </c>
      <c r="AD113" s="138">
        <v>180.24100000000001</v>
      </c>
      <c r="AE113" s="138">
        <v>170.40100000000001</v>
      </c>
      <c r="AF113" s="138">
        <v>160.88999999999999</v>
      </c>
      <c r="AG113" s="138">
        <v>151.21899999999999</v>
      </c>
      <c r="AH113" s="138">
        <v>143.898</v>
      </c>
      <c r="AI113" s="138">
        <v>140.17099999999999</v>
      </c>
      <c r="AJ113" s="138">
        <v>138.78200000000001</v>
      </c>
      <c r="AK113" s="138">
        <v>137.24100000000001</v>
      </c>
      <c r="AL113" s="138">
        <v>136.06200000000001</v>
      </c>
      <c r="AM113" s="138">
        <v>134.14599999999999</v>
      </c>
      <c r="AN113" s="138">
        <v>130.70099999999999</v>
      </c>
      <c r="AO113" s="138">
        <v>126.276</v>
      </c>
      <c r="AP113" s="138">
        <v>122.273</v>
      </c>
      <c r="AQ113" s="138">
        <v>118.485</v>
      </c>
      <c r="AR113" s="138">
        <v>114.402</v>
      </c>
      <c r="AS113" s="138">
        <v>109.929</v>
      </c>
      <c r="AT113" s="138">
        <v>105.232</v>
      </c>
      <c r="AU113" s="138">
        <v>100.559</v>
      </c>
      <c r="AV113" s="138">
        <v>95.840999999999994</v>
      </c>
      <c r="AW113" s="138">
        <v>91.472999999999999</v>
      </c>
      <c r="AX113" s="138">
        <v>87.67</v>
      </c>
      <c r="AY113" s="138">
        <v>84.266999999999996</v>
      </c>
      <c r="AZ113" s="138">
        <v>80.873000000000005</v>
      </c>
      <c r="BA113" s="138">
        <v>77.552000000000007</v>
      </c>
      <c r="BB113" s="138">
        <v>74.352999999999994</v>
      </c>
      <c r="BC113" s="138">
        <v>71.253</v>
      </c>
      <c r="BD113" s="138">
        <v>68.251000000000005</v>
      </c>
      <c r="BE113" s="138">
        <v>65.328999999999994</v>
      </c>
      <c r="BF113" s="138">
        <v>62.445999999999998</v>
      </c>
      <c r="BG113" s="138">
        <v>59.720999999999997</v>
      </c>
      <c r="BH113" s="138">
        <v>57.195</v>
      </c>
      <c r="BI113" s="138">
        <v>54.777999999999999</v>
      </c>
      <c r="BJ113" s="138">
        <v>52.412999999999997</v>
      </c>
      <c r="BK113" s="138">
        <v>50.19</v>
      </c>
      <c r="BL113" s="138">
        <v>47.587000000000003</v>
      </c>
      <c r="BM113" s="138">
        <v>44.362000000000002</v>
      </c>
      <c r="BN113" s="138">
        <v>40.79</v>
      </c>
      <c r="BO113" s="138">
        <v>37.356000000000002</v>
      </c>
      <c r="BP113" s="138">
        <v>33.932000000000002</v>
      </c>
      <c r="BQ113" s="138">
        <v>30.951000000000001</v>
      </c>
      <c r="BR113" s="138">
        <v>28.664999999999999</v>
      </c>
      <c r="BS113" s="138">
        <v>26.863</v>
      </c>
      <c r="BT113" s="138">
        <v>25.062000000000001</v>
      </c>
      <c r="BU113" s="138">
        <v>23.343</v>
      </c>
      <c r="BV113" s="138">
        <v>21.713999999999999</v>
      </c>
      <c r="BW113" s="138">
        <v>20.122</v>
      </c>
      <c r="BX113" s="138">
        <v>18.579999999999998</v>
      </c>
      <c r="BY113" s="138">
        <v>17.154</v>
      </c>
      <c r="BZ113" s="138">
        <v>15.84</v>
      </c>
      <c r="CA113" s="138">
        <v>14.505000000000001</v>
      </c>
      <c r="CB113" s="138">
        <v>13.090999999999999</v>
      </c>
      <c r="CC113" s="138">
        <v>11.65</v>
      </c>
      <c r="CD113" s="138">
        <v>10.297000000000001</v>
      </c>
      <c r="CE113" s="138">
        <v>9.0180000000000007</v>
      </c>
      <c r="CF113" s="138">
        <v>7.7949999999999999</v>
      </c>
      <c r="CG113" s="138">
        <v>6.6289999999999996</v>
      </c>
      <c r="CH113" s="138">
        <v>5.5339999999999998</v>
      </c>
      <c r="CI113" s="138">
        <v>4.5069999999999997</v>
      </c>
      <c r="CJ113" s="138">
        <v>3.5369999999999999</v>
      </c>
      <c r="CK113" s="138">
        <v>2.7229999999999999</v>
      </c>
      <c r="CL113" s="138">
        <v>2.1070000000000002</v>
      </c>
      <c r="CM113" s="138">
        <v>1.6459999999999999</v>
      </c>
      <c r="CN113" s="138">
        <v>1.24</v>
      </c>
      <c r="CO113" s="138">
        <v>0.90100000000000002</v>
      </c>
      <c r="CP113" s="138">
        <v>0.63300000000000001</v>
      </c>
      <c r="CQ113" s="138">
        <v>0.42799999999999999</v>
      </c>
      <c r="CR113" s="138">
        <v>0.27600000000000002</v>
      </c>
      <c r="CS113" s="138">
        <v>0.17699999999999999</v>
      </c>
      <c r="CT113" s="138">
        <v>0.128</v>
      </c>
      <c r="CU113" s="138">
        <v>9.2999999999999999E-2</v>
      </c>
      <c r="CV113" s="138">
        <v>5.0999999999999997E-2</v>
      </c>
      <c r="CW113" s="138">
        <v>1.2999999999999999E-2</v>
      </c>
      <c r="CX113" s="138">
        <v>4.1000000000000002E-2</v>
      </c>
    </row>
    <row r="114" spans="1:102" ht="12">
      <c r="A114" s="96">
        <v>2017</v>
      </c>
      <c r="B114" s="138">
        <v>350.07400000000001</v>
      </c>
      <c r="C114" s="138">
        <v>344.35500000000002</v>
      </c>
      <c r="D114" s="138">
        <v>338.77699999999999</v>
      </c>
      <c r="E114" s="138">
        <v>333.32600000000002</v>
      </c>
      <c r="F114" s="138">
        <v>327.99599999999998</v>
      </c>
      <c r="G114" s="138">
        <v>322.77499999999998</v>
      </c>
      <c r="H114" s="138">
        <v>317.65699999999998</v>
      </c>
      <c r="I114" s="138">
        <v>312.62799999999999</v>
      </c>
      <c r="J114" s="138">
        <v>307.68299999999999</v>
      </c>
      <c r="K114" s="138">
        <v>302.81</v>
      </c>
      <c r="L114" s="138">
        <v>297.93799999999999</v>
      </c>
      <c r="M114" s="138">
        <v>292.99200000000002</v>
      </c>
      <c r="N114" s="138">
        <v>288.28100000000001</v>
      </c>
      <c r="O114" s="138">
        <v>283.923</v>
      </c>
      <c r="P114" s="138">
        <v>279.71600000000001</v>
      </c>
      <c r="Q114" s="138">
        <v>275.35899999999998</v>
      </c>
      <c r="R114" s="138">
        <v>270.92399999999998</v>
      </c>
      <c r="S114" s="138">
        <v>265.98099999999999</v>
      </c>
      <c r="T114" s="138">
        <v>260.28399999999999</v>
      </c>
      <c r="U114" s="138">
        <v>254.01900000000001</v>
      </c>
      <c r="V114" s="138">
        <v>247.631</v>
      </c>
      <c r="W114" s="138">
        <v>241.05799999999999</v>
      </c>
      <c r="X114" s="138">
        <v>234.172</v>
      </c>
      <c r="Y114" s="138">
        <v>226.964</v>
      </c>
      <c r="Z114" s="138">
        <v>219.47900000000001</v>
      </c>
      <c r="AA114" s="138">
        <v>211.977</v>
      </c>
      <c r="AB114" s="138">
        <v>204.65</v>
      </c>
      <c r="AC114" s="138">
        <v>196.607</v>
      </c>
      <c r="AD114" s="138">
        <v>187.50899999999999</v>
      </c>
      <c r="AE114" s="138">
        <v>177.923</v>
      </c>
      <c r="AF114" s="138">
        <v>168.61500000000001</v>
      </c>
      <c r="AG114" s="138">
        <v>159.27000000000001</v>
      </c>
      <c r="AH114" s="138">
        <v>151.61199999999999</v>
      </c>
      <c r="AI114" s="138">
        <v>146.52600000000001</v>
      </c>
      <c r="AJ114" s="138">
        <v>143.196</v>
      </c>
      <c r="AK114" s="138">
        <v>139.82300000000001</v>
      </c>
      <c r="AL114" s="138">
        <v>136.649</v>
      </c>
      <c r="AM114" s="138">
        <v>133.68299999999999</v>
      </c>
      <c r="AN114" s="138">
        <v>130.71</v>
      </c>
      <c r="AO114" s="138">
        <v>127.711</v>
      </c>
      <c r="AP114" s="138">
        <v>124.977</v>
      </c>
      <c r="AQ114" s="138">
        <v>122.55800000000001</v>
      </c>
      <c r="AR114" s="138">
        <v>119.376</v>
      </c>
      <c r="AS114" s="138">
        <v>114.952</v>
      </c>
      <c r="AT114" s="138">
        <v>109.758</v>
      </c>
      <c r="AU114" s="138">
        <v>104.73699999999999</v>
      </c>
      <c r="AV114" s="138">
        <v>99.691999999999993</v>
      </c>
      <c r="AW114" s="138">
        <v>95.015000000000001</v>
      </c>
      <c r="AX114" s="138">
        <v>90.992999999999995</v>
      </c>
      <c r="AY114" s="138">
        <v>87.424000000000007</v>
      </c>
      <c r="AZ114" s="138">
        <v>83.811000000000007</v>
      </c>
      <c r="BA114" s="138">
        <v>80.238</v>
      </c>
      <c r="BB114" s="138">
        <v>76.832999999999998</v>
      </c>
      <c r="BC114" s="138">
        <v>73.613</v>
      </c>
      <c r="BD114" s="138">
        <v>70.543999999999997</v>
      </c>
      <c r="BE114" s="138">
        <v>67.555999999999997</v>
      </c>
      <c r="BF114" s="138">
        <v>64.625</v>
      </c>
      <c r="BG114" s="138">
        <v>61.841999999999999</v>
      </c>
      <c r="BH114" s="138">
        <v>59.238</v>
      </c>
      <c r="BI114" s="138">
        <v>56.735999999999997</v>
      </c>
      <c r="BJ114" s="138">
        <v>54.287999999999997</v>
      </c>
      <c r="BK114" s="138">
        <v>51.96</v>
      </c>
      <c r="BL114" s="138">
        <v>49.337000000000003</v>
      </c>
      <c r="BM114" s="138">
        <v>46.222999999999999</v>
      </c>
      <c r="BN114" s="138">
        <v>42.828000000000003</v>
      </c>
      <c r="BO114" s="138">
        <v>39.557000000000002</v>
      </c>
      <c r="BP114" s="138">
        <v>36.328000000000003</v>
      </c>
      <c r="BQ114" s="138">
        <v>33.348999999999997</v>
      </c>
      <c r="BR114" s="138">
        <v>30.76</v>
      </c>
      <c r="BS114" s="138">
        <v>28.469000000000001</v>
      </c>
      <c r="BT114" s="138">
        <v>26.213000000000001</v>
      </c>
      <c r="BU114" s="138">
        <v>24.010999999999999</v>
      </c>
      <c r="BV114" s="138">
        <v>22.044</v>
      </c>
      <c r="BW114" s="138">
        <v>20.358000000000001</v>
      </c>
      <c r="BX114" s="138">
        <v>18.88</v>
      </c>
      <c r="BY114" s="138">
        <v>17.489000000000001</v>
      </c>
      <c r="BZ114" s="138">
        <v>16.219000000000001</v>
      </c>
      <c r="CA114" s="138">
        <v>14.909000000000001</v>
      </c>
      <c r="CB114" s="138">
        <v>13.468999999999999</v>
      </c>
      <c r="CC114" s="138">
        <v>11.973000000000001</v>
      </c>
      <c r="CD114" s="138">
        <v>10.586</v>
      </c>
      <c r="CE114" s="138">
        <v>9.2880000000000003</v>
      </c>
      <c r="CF114" s="138">
        <v>8.0449999999999999</v>
      </c>
      <c r="CG114" s="138">
        <v>6.8639999999999999</v>
      </c>
      <c r="CH114" s="138">
        <v>5.7530000000000001</v>
      </c>
      <c r="CI114" s="138">
        <v>4.7130000000000001</v>
      </c>
      <c r="CJ114" s="138">
        <v>3.7309999999999999</v>
      </c>
      <c r="CK114" s="138">
        <v>2.9</v>
      </c>
      <c r="CL114" s="138">
        <v>2.2559999999999998</v>
      </c>
      <c r="CM114" s="138">
        <v>1.7629999999999999</v>
      </c>
      <c r="CN114" s="138">
        <v>1.327</v>
      </c>
      <c r="CO114" s="138">
        <v>0.95699999999999996</v>
      </c>
      <c r="CP114" s="138">
        <v>0.66600000000000004</v>
      </c>
      <c r="CQ114" s="138">
        <v>0.44800000000000001</v>
      </c>
      <c r="CR114" s="138">
        <v>0.29299999999999998</v>
      </c>
      <c r="CS114" s="138">
        <v>0.19</v>
      </c>
      <c r="CT114" s="138">
        <v>0.13800000000000001</v>
      </c>
      <c r="CU114" s="138">
        <v>0.1</v>
      </c>
      <c r="CV114" s="138">
        <v>5.6000000000000001E-2</v>
      </c>
      <c r="CW114" s="138">
        <v>1.4999999999999999E-2</v>
      </c>
      <c r="CX114" s="138">
        <v>4.2000000000000003E-2</v>
      </c>
    </row>
    <row r="115" spans="1:102" ht="12">
      <c r="A115" s="96">
        <v>2018</v>
      </c>
      <c r="B115" s="138">
        <v>353.14</v>
      </c>
      <c r="C115" s="138">
        <v>347.57799999999997</v>
      </c>
      <c r="D115" s="138">
        <v>342.154</v>
      </c>
      <c r="E115" s="138">
        <v>336.86</v>
      </c>
      <c r="F115" s="138">
        <v>331.68099999999998</v>
      </c>
      <c r="G115" s="138">
        <v>326.60700000000003</v>
      </c>
      <c r="H115" s="138">
        <v>321.625</v>
      </c>
      <c r="I115" s="138">
        <v>316.72399999999999</v>
      </c>
      <c r="J115" s="138">
        <v>311.89</v>
      </c>
      <c r="K115" s="138">
        <v>307.11500000000001</v>
      </c>
      <c r="L115" s="138">
        <v>302.351</v>
      </c>
      <c r="M115" s="138">
        <v>297.55799999999999</v>
      </c>
      <c r="N115" s="138">
        <v>292.88</v>
      </c>
      <c r="O115" s="138">
        <v>288.37099999999998</v>
      </c>
      <c r="P115" s="138">
        <v>283.92099999999999</v>
      </c>
      <c r="Q115" s="138">
        <v>279.34199999999998</v>
      </c>
      <c r="R115" s="138">
        <v>274.63499999999999</v>
      </c>
      <c r="S115" s="138">
        <v>269.72500000000002</v>
      </c>
      <c r="T115" s="138">
        <v>264.54500000000002</v>
      </c>
      <c r="U115" s="138">
        <v>259.08800000000002</v>
      </c>
      <c r="V115" s="138">
        <v>253.465</v>
      </c>
      <c r="W115" s="138">
        <v>247.71100000000001</v>
      </c>
      <c r="X115" s="138">
        <v>241.381</v>
      </c>
      <c r="Y115" s="138">
        <v>234.286</v>
      </c>
      <c r="Z115" s="138">
        <v>226.631</v>
      </c>
      <c r="AA115" s="138">
        <v>218.953</v>
      </c>
      <c r="AB115" s="138">
        <v>211.30600000000001</v>
      </c>
      <c r="AC115" s="138">
        <v>203.23400000000001</v>
      </c>
      <c r="AD115" s="138">
        <v>194.62</v>
      </c>
      <c r="AE115" s="138">
        <v>185.76400000000001</v>
      </c>
      <c r="AF115" s="138">
        <v>177.102</v>
      </c>
      <c r="AG115" s="138">
        <v>168.56200000000001</v>
      </c>
      <c r="AH115" s="138">
        <v>160.79300000000001</v>
      </c>
      <c r="AI115" s="138">
        <v>154.166</v>
      </c>
      <c r="AJ115" s="138">
        <v>148.45599999999999</v>
      </c>
      <c r="AK115" s="138">
        <v>142.85499999999999</v>
      </c>
      <c r="AL115" s="138">
        <v>137.27099999999999</v>
      </c>
      <c r="AM115" s="138">
        <v>132.95599999999999</v>
      </c>
      <c r="AN115" s="138">
        <v>130.37200000000001</v>
      </c>
      <c r="AO115" s="138">
        <v>128.86000000000001</v>
      </c>
      <c r="AP115" s="138">
        <v>127.41800000000001</v>
      </c>
      <c r="AQ115" s="138">
        <v>126.383</v>
      </c>
      <c r="AR115" s="138">
        <v>124.143</v>
      </c>
      <c r="AS115" s="138">
        <v>119.836</v>
      </c>
      <c r="AT115" s="138">
        <v>114.227</v>
      </c>
      <c r="AU115" s="138">
        <v>108.952</v>
      </c>
      <c r="AV115" s="138">
        <v>103.688</v>
      </c>
      <c r="AW115" s="138">
        <v>98.774000000000001</v>
      </c>
      <c r="AX115" s="138">
        <v>94.54</v>
      </c>
      <c r="AY115" s="138">
        <v>90.777000000000001</v>
      </c>
      <c r="AZ115" s="138">
        <v>86.918999999999997</v>
      </c>
      <c r="BA115" s="138">
        <v>83.06</v>
      </c>
      <c r="BB115" s="138">
        <v>79.432000000000002</v>
      </c>
      <c r="BC115" s="138">
        <v>76.087000000000003</v>
      </c>
      <c r="BD115" s="138">
        <v>72.963999999999999</v>
      </c>
      <c r="BE115" s="138">
        <v>69.915999999999997</v>
      </c>
      <c r="BF115" s="138">
        <v>66.945999999999998</v>
      </c>
      <c r="BG115" s="138">
        <v>64.09</v>
      </c>
      <c r="BH115" s="138">
        <v>61.347999999999999</v>
      </c>
      <c r="BI115" s="138">
        <v>58.677999999999997</v>
      </c>
      <c r="BJ115" s="138">
        <v>56.070999999999998</v>
      </c>
      <c r="BK115" s="138">
        <v>53.552999999999997</v>
      </c>
      <c r="BL115" s="138">
        <v>50.88</v>
      </c>
      <c r="BM115" s="138">
        <v>47.938000000000002</v>
      </c>
      <c r="BN115" s="138">
        <v>44.835999999999999</v>
      </c>
      <c r="BO115" s="138">
        <v>41.834000000000003</v>
      </c>
      <c r="BP115" s="138">
        <v>38.915999999999997</v>
      </c>
      <c r="BQ115" s="138">
        <v>36.009</v>
      </c>
      <c r="BR115" s="138">
        <v>33.119</v>
      </c>
      <c r="BS115" s="138">
        <v>30.292999999999999</v>
      </c>
      <c r="BT115" s="138">
        <v>27.542000000000002</v>
      </c>
      <c r="BU115" s="138">
        <v>24.821000000000002</v>
      </c>
      <c r="BV115" s="138">
        <v>22.48</v>
      </c>
      <c r="BW115" s="138">
        <v>20.678999999999998</v>
      </c>
      <c r="BX115" s="138">
        <v>19.251999999999999</v>
      </c>
      <c r="BY115" s="138">
        <v>17.876999999999999</v>
      </c>
      <c r="BZ115" s="138">
        <v>16.63</v>
      </c>
      <c r="CA115" s="138">
        <v>15.326000000000001</v>
      </c>
      <c r="CB115" s="138">
        <v>13.85</v>
      </c>
      <c r="CC115" s="138">
        <v>12.29</v>
      </c>
      <c r="CD115" s="138">
        <v>10.864000000000001</v>
      </c>
      <c r="CE115" s="138">
        <v>9.5389999999999997</v>
      </c>
      <c r="CF115" s="138">
        <v>8.2750000000000004</v>
      </c>
      <c r="CG115" s="138">
        <v>7.0789999999999997</v>
      </c>
      <c r="CH115" s="138">
        <v>5.9610000000000003</v>
      </c>
      <c r="CI115" s="138">
        <v>4.9130000000000003</v>
      </c>
      <c r="CJ115" s="138">
        <v>3.9279999999999999</v>
      </c>
      <c r="CK115" s="138">
        <v>3.0840000000000001</v>
      </c>
      <c r="CL115" s="138">
        <v>2.415</v>
      </c>
      <c r="CM115" s="138">
        <v>1.8839999999999999</v>
      </c>
      <c r="CN115" s="138">
        <v>1.417</v>
      </c>
      <c r="CO115" s="138">
        <v>1.0129999999999999</v>
      </c>
      <c r="CP115" s="138">
        <v>0.69799999999999995</v>
      </c>
      <c r="CQ115" s="138">
        <v>0.46899999999999997</v>
      </c>
      <c r="CR115" s="138">
        <v>0.31</v>
      </c>
      <c r="CS115" s="138">
        <v>0.20499999999999999</v>
      </c>
      <c r="CT115" s="138">
        <v>0.14899999999999999</v>
      </c>
      <c r="CU115" s="138">
        <v>0.109</v>
      </c>
      <c r="CV115" s="138">
        <v>6.2E-2</v>
      </c>
      <c r="CW115" s="138">
        <v>1.7000000000000001E-2</v>
      </c>
      <c r="CX115" s="138">
        <v>4.2999999999999997E-2</v>
      </c>
    </row>
    <row r="116" spans="1:102" ht="12">
      <c r="A116" s="96">
        <v>2019</v>
      </c>
      <c r="B116" s="138">
        <v>356.03699999999998</v>
      </c>
      <c r="C116" s="138">
        <v>350.63</v>
      </c>
      <c r="D116" s="138">
        <v>345.37</v>
      </c>
      <c r="E116" s="138">
        <v>340.24299999999999</v>
      </c>
      <c r="F116" s="138">
        <v>335.23099999999999</v>
      </c>
      <c r="G116" s="138">
        <v>330.32100000000003</v>
      </c>
      <c r="H116" s="138">
        <v>325.49599999999998</v>
      </c>
      <c r="I116" s="138">
        <v>320.74200000000002</v>
      </c>
      <c r="J116" s="138">
        <v>316.041</v>
      </c>
      <c r="K116" s="138">
        <v>311.38</v>
      </c>
      <c r="L116" s="138">
        <v>306.74099999999999</v>
      </c>
      <c r="M116" s="138">
        <v>302.11200000000002</v>
      </c>
      <c r="N116" s="138">
        <v>297.47300000000001</v>
      </c>
      <c r="O116" s="138">
        <v>292.80799999999999</v>
      </c>
      <c r="P116" s="138">
        <v>288.10399999999998</v>
      </c>
      <c r="Q116" s="138">
        <v>283.29399999999998</v>
      </c>
      <c r="R116" s="138">
        <v>278.31</v>
      </c>
      <c r="S116" s="138">
        <v>273.39999999999998</v>
      </c>
      <c r="T116" s="138">
        <v>268.65100000000001</v>
      </c>
      <c r="U116" s="138">
        <v>263.892</v>
      </c>
      <c r="V116" s="138">
        <v>258.93099999999998</v>
      </c>
      <c r="W116" s="138">
        <v>253.88900000000001</v>
      </c>
      <c r="X116" s="138">
        <v>248.06899999999999</v>
      </c>
      <c r="Y116" s="138">
        <v>241.131</v>
      </c>
      <c r="Z116" s="138">
        <v>233.41800000000001</v>
      </c>
      <c r="AA116" s="138">
        <v>225.672</v>
      </c>
      <c r="AB116" s="138">
        <v>217.82300000000001</v>
      </c>
      <c r="AC116" s="138">
        <v>209.828</v>
      </c>
      <c r="AD116" s="138">
        <v>201.76400000000001</v>
      </c>
      <c r="AE116" s="138">
        <v>193.68700000000001</v>
      </c>
      <c r="AF116" s="138">
        <v>185.71600000000001</v>
      </c>
      <c r="AG116" s="138">
        <v>178.001</v>
      </c>
      <c r="AH116" s="138">
        <v>170.20599999999999</v>
      </c>
      <c r="AI116" s="138">
        <v>162.23400000000001</v>
      </c>
      <c r="AJ116" s="138">
        <v>154.38999999999999</v>
      </c>
      <c r="AK116" s="138">
        <v>146.791</v>
      </c>
      <c r="AL116" s="138">
        <v>139.06399999999999</v>
      </c>
      <c r="AM116" s="138">
        <v>133.44399999999999</v>
      </c>
      <c r="AN116" s="138">
        <v>130.94499999999999</v>
      </c>
      <c r="AO116" s="138">
        <v>130.40799999999999</v>
      </c>
      <c r="AP116" s="138">
        <v>129.779</v>
      </c>
      <c r="AQ116" s="138">
        <v>129.607</v>
      </c>
      <c r="AR116" s="138">
        <v>128.012</v>
      </c>
      <c r="AS116" s="138">
        <v>123.898</v>
      </c>
      <c r="AT116" s="138">
        <v>118.18600000000001</v>
      </c>
      <c r="AU116" s="138">
        <v>112.923</v>
      </c>
      <c r="AV116" s="138">
        <v>107.724</v>
      </c>
      <c r="AW116" s="138">
        <v>102.774</v>
      </c>
      <c r="AX116" s="138">
        <v>98.38</v>
      </c>
      <c r="AY116" s="138">
        <v>94.370999999999995</v>
      </c>
      <c r="AZ116" s="138">
        <v>90.251999999999995</v>
      </c>
      <c r="BA116" s="138">
        <v>86.097999999999999</v>
      </c>
      <c r="BB116" s="138">
        <v>82.227999999999994</v>
      </c>
      <c r="BC116" s="138">
        <v>78.744</v>
      </c>
      <c r="BD116" s="138">
        <v>75.543999999999997</v>
      </c>
      <c r="BE116" s="138">
        <v>72.409000000000006</v>
      </c>
      <c r="BF116" s="138">
        <v>69.364000000000004</v>
      </c>
      <c r="BG116" s="138">
        <v>66.406000000000006</v>
      </c>
      <c r="BH116" s="138">
        <v>63.506</v>
      </c>
      <c r="BI116" s="138">
        <v>60.655999999999999</v>
      </c>
      <c r="BJ116" s="138">
        <v>57.875999999999998</v>
      </c>
      <c r="BK116" s="138">
        <v>55.158999999999999</v>
      </c>
      <c r="BL116" s="138">
        <v>52.423999999999999</v>
      </c>
      <c r="BM116" s="138">
        <v>49.636000000000003</v>
      </c>
      <c r="BN116" s="138">
        <v>46.813000000000002</v>
      </c>
      <c r="BO116" s="138">
        <v>44.063000000000002</v>
      </c>
      <c r="BP116" s="138">
        <v>41.433</v>
      </c>
      <c r="BQ116" s="138">
        <v>38.61</v>
      </c>
      <c r="BR116" s="138">
        <v>35.475999999999999</v>
      </c>
      <c r="BS116" s="138">
        <v>32.201000000000001</v>
      </c>
      <c r="BT116" s="138">
        <v>29.038</v>
      </c>
      <c r="BU116" s="138">
        <v>25.885000000000002</v>
      </c>
      <c r="BV116" s="138">
        <v>23.213999999999999</v>
      </c>
      <c r="BW116" s="138">
        <v>21.263999999999999</v>
      </c>
      <c r="BX116" s="138">
        <v>19.808</v>
      </c>
      <c r="BY116" s="138">
        <v>18.378</v>
      </c>
      <c r="BZ116" s="138">
        <v>17.074999999999999</v>
      </c>
      <c r="CA116" s="138">
        <v>15.724</v>
      </c>
      <c r="CB116" s="138">
        <v>14.198</v>
      </c>
      <c r="CC116" s="138">
        <v>12.587999999999999</v>
      </c>
      <c r="CD116" s="138">
        <v>11.131</v>
      </c>
      <c r="CE116" s="138">
        <v>9.7829999999999995</v>
      </c>
      <c r="CF116" s="138">
        <v>8.5030000000000001</v>
      </c>
      <c r="CG116" s="138">
        <v>7.2930000000000001</v>
      </c>
      <c r="CH116" s="138">
        <v>6.1609999999999996</v>
      </c>
      <c r="CI116" s="138">
        <v>5.1050000000000004</v>
      </c>
      <c r="CJ116" s="138">
        <v>4.1189999999999998</v>
      </c>
      <c r="CK116" s="138">
        <v>3.2629999999999999</v>
      </c>
      <c r="CL116" s="138">
        <v>2.569</v>
      </c>
      <c r="CM116" s="138">
        <v>2.0049999999999999</v>
      </c>
      <c r="CN116" s="138">
        <v>1.5069999999999999</v>
      </c>
      <c r="CO116" s="138">
        <v>1.073</v>
      </c>
      <c r="CP116" s="138">
        <v>0.73399999999999999</v>
      </c>
      <c r="CQ116" s="138">
        <v>0.49399999999999999</v>
      </c>
      <c r="CR116" s="138">
        <v>0.33</v>
      </c>
      <c r="CS116" s="138">
        <v>0.22</v>
      </c>
      <c r="CT116" s="138">
        <v>0.161</v>
      </c>
      <c r="CU116" s="138">
        <v>0.11799999999999999</v>
      </c>
      <c r="CV116" s="138">
        <v>6.8000000000000005E-2</v>
      </c>
      <c r="CW116" s="138">
        <v>0.02</v>
      </c>
      <c r="CX116" s="138">
        <v>4.4999999999999998E-2</v>
      </c>
    </row>
    <row r="117" spans="1:102" ht="12">
      <c r="A117" s="96">
        <v>2020</v>
      </c>
      <c r="B117" s="138">
        <v>358.66300000000001</v>
      </c>
      <c r="C117" s="138">
        <v>353.47199999999998</v>
      </c>
      <c r="D117" s="138">
        <v>348.42200000000003</v>
      </c>
      <c r="E117" s="138">
        <v>343.495</v>
      </c>
      <c r="F117" s="138">
        <v>338.67399999999998</v>
      </c>
      <c r="G117" s="138">
        <v>333.94200000000001</v>
      </c>
      <c r="H117" s="138">
        <v>329.28199999999998</v>
      </c>
      <c r="I117" s="138">
        <v>324.67500000000001</v>
      </c>
      <c r="J117" s="138">
        <v>320.10500000000002</v>
      </c>
      <c r="K117" s="138">
        <v>315.55599999999998</v>
      </c>
      <c r="L117" s="138">
        <v>311.03100000000001</v>
      </c>
      <c r="M117" s="138">
        <v>306.53500000000003</v>
      </c>
      <c r="N117" s="138">
        <v>301.93900000000002</v>
      </c>
      <c r="O117" s="138">
        <v>297.18400000000003</v>
      </c>
      <c r="P117" s="138">
        <v>292.31400000000002</v>
      </c>
      <c r="Q117" s="138">
        <v>287.36</v>
      </c>
      <c r="R117" s="138">
        <v>282.21199999999999</v>
      </c>
      <c r="S117" s="138">
        <v>277.30900000000003</v>
      </c>
      <c r="T117" s="138">
        <v>272.83600000000001</v>
      </c>
      <c r="U117" s="138">
        <v>268.52699999999999</v>
      </c>
      <c r="V117" s="138">
        <v>263.99599999999998</v>
      </c>
      <c r="W117" s="138">
        <v>259.40499999999997</v>
      </c>
      <c r="X117" s="138">
        <v>253.977</v>
      </c>
      <c r="Y117" s="138">
        <v>247.31</v>
      </c>
      <c r="Z117" s="138">
        <v>239.792</v>
      </c>
      <c r="AA117" s="138">
        <v>232.22200000000001</v>
      </c>
      <c r="AB117" s="138">
        <v>224.46600000000001</v>
      </c>
      <c r="AC117" s="138">
        <v>216.68700000000001</v>
      </c>
      <c r="AD117" s="138">
        <v>209.059</v>
      </c>
      <c r="AE117" s="138">
        <v>201.50200000000001</v>
      </c>
      <c r="AF117" s="138">
        <v>193.98400000000001</v>
      </c>
      <c r="AG117" s="138">
        <v>186.78100000000001</v>
      </c>
      <c r="AH117" s="138">
        <v>178.94499999999999</v>
      </c>
      <c r="AI117" s="138">
        <v>170.09100000000001</v>
      </c>
      <c r="AJ117" s="138">
        <v>160.845</v>
      </c>
      <c r="AK117" s="138">
        <v>151.922</v>
      </c>
      <c r="AL117" s="138">
        <v>142.809</v>
      </c>
      <c r="AM117" s="138">
        <v>136.178</v>
      </c>
      <c r="AN117" s="138">
        <v>133.31800000000001</v>
      </c>
      <c r="AO117" s="138">
        <v>132.857</v>
      </c>
      <c r="AP117" s="138">
        <v>132.22499999999999</v>
      </c>
      <c r="AQ117" s="138">
        <v>132.03899999999999</v>
      </c>
      <c r="AR117" s="138">
        <v>130.56299999999999</v>
      </c>
      <c r="AS117" s="138">
        <v>126.71</v>
      </c>
      <c r="AT117" s="138">
        <v>121.346</v>
      </c>
      <c r="AU117" s="138">
        <v>116.46299999999999</v>
      </c>
      <c r="AV117" s="138">
        <v>111.70699999999999</v>
      </c>
      <c r="AW117" s="138">
        <v>107.002</v>
      </c>
      <c r="AX117" s="138">
        <v>102.523</v>
      </c>
      <c r="AY117" s="138">
        <v>98.215000000000003</v>
      </c>
      <c r="AZ117" s="138">
        <v>93.831000000000003</v>
      </c>
      <c r="BA117" s="138">
        <v>89.397999999999996</v>
      </c>
      <c r="BB117" s="138">
        <v>85.281000000000006</v>
      </c>
      <c r="BC117" s="138">
        <v>81.628</v>
      </c>
      <c r="BD117" s="138">
        <v>78.313000000000002</v>
      </c>
      <c r="BE117" s="138">
        <v>75.037999999999997</v>
      </c>
      <c r="BF117" s="138">
        <v>71.850999999999999</v>
      </c>
      <c r="BG117" s="138">
        <v>68.751000000000005</v>
      </c>
      <c r="BH117" s="138">
        <v>65.700999999999993</v>
      </c>
      <c r="BI117" s="138">
        <v>62.709000000000003</v>
      </c>
      <c r="BJ117" s="138">
        <v>59.79</v>
      </c>
      <c r="BK117" s="138">
        <v>56.917000000000002</v>
      </c>
      <c r="BL117" s="138">
        <v>54.122999999999998</v>
      </c>
      <c r="BM117" s="138">
        <v>51.417000000000002</v>
      </c>
      <c r="BN117" s="138">
        <v>48.758000000000003</v>
      </c>
      <c r="BO117" s="138">
        <v>46.158999999999999</v>
      </c>
      <c r="BP117" s="138">
        <v>43.694000000000003</v>
      </c>
      <c r="BQ117" s="138">
        <v>40.92</v>
      </c>
      <c r="BR117" s="138">
        <v>37.640999999999998</v>
      </c>
      <c r="BS117" s="138">
        <v>34.094000000000001</v>
      </c>
      <c r="BT117" s="138">
        <v>30.68</v>
      </c>
      <c r="BU117" s="138">
        <v>27.276</v>
      </c>
      <c r="BV117" s="138">
        <v>24.369</v>
      </c>
      <c r="BW117" s="138">
        <v>22.233000000000001</v>
      </c>
      <c r="BX117" s="138">
        <v>20.625</v>
      </c>
      <c r="BY117" s="138">
        <v>19.033999999999999</v>
      </c>
      <c r="BZ117" s="138">
        <v>17.562999999999999</v>
      </c>
      <c r="CA117" s="138">
        <v>16.088000000000001</v>
      </c>
      <c r="CB117" s="138">
        <v>14.496</v>
      </c>
      <c r="CC117" s="138">
        <v>12.865</v>
      </c>
      <c r="CD117" s="138">
        <v>11.388</v>
      </c>
      <c r="CE117" s="138">
        <v>10.032999999999999</v>
      </c>
      <c r="CF117" s="138">
        <v>8.7439999999999998</v>
      </c>
      <c r="CG117" s="138">
        <v>7.516</v>
      </c>
      <c r="CH117" s="138">
        <v>6.36</v>
      </c>
      <c r="CI117" s="138">
        <v>5.29</v>
      </c>
      <c r="CJ117" s="138">
        <v>4.2960000000000003</v>
      </c>
      <c r="CK117" s="138">
        <v>3.4279999999999999</v>
      </c>
      <c r="CL117" s="138">
        <v>2.7109999999999999</v>
      </c>
      <c r="CM117" s="138">
        <v>2.1179999999999999</v>
      </c>
      <c r="CN117" s="138">
        <v>1.5940000000000001</v>
      </c>
      <c r="CO117" s="138">
        <v>1.137</v>
      </c>
      <c r="CP117" s="138">
        <v>0.77700000000000002</v>
      </c>
      <c r="CQ117" s="138">
        <v>0.52500000000000002</v>
      </c>
      <c r="CR117" s="138">
        <v>0.35499999999999998</v>
      </c>
      <c r="CS117" s="138">
        <v>0.23799999999999999</v>
      </c>
      <c r="CT117" s="138">
        <v>0.17299999999999999</v>
      </c>
      <c r="CU117" s="138">
        <v>0.126</v>
      </c>
      <c r="CV117" s="138">
        <v>7.2999999999999995E-2</v>
      </c>
      <c r="CW117" s="138">
        <v>2.1999999999999999E-2</v>
      </c>
      <c r="CX117" s="138">
        <v>4.7E-2</v>
      </c>
    </row>
    <row r="118" spans="1:102" ht="12">
      <c r="A118" s="96">
        <v>2021</v>
      </c>
      <c r="B118" s="138">
        <v>360.99099999999999</v>
      </c>
      <c r="C118" s="138">
        <v>356.09</v>
      </c>
      <c r="D118" s="138">
        <v>351.303</v>
      </c>
      <c r="E118" s="138">
        <v>346.61500000000001</v>
      </c>
      <c r="F118" s="138">
        <v>342.00900000000001</v>
      </c>
      <c r="G118" s="138">
        <v>337.46899999999999</v>
      </c>
      <c r="H118" s="138">
        <v>332.97800000000001</v>
      </c>
      <c r="I118" s="138">
        <v>328.51900000000001</v>
      </c>
      <c r="J118" s="138">
        <v>324.077</v>
      </c>
      <c r="K118" s="138">
        <v>319.63400000000001</v>
      </c>
      <c r="L118" s="138">
        <v>315.20600000000002</v>
      </c>
      <c r="M118" s="138">
        <v>310.80700000000002</v>
      </c>
      <c r="N118" s="138">
        <v>306.26499999999999</v>
      </c>
      <c r="O118" s="138">
        <v>301.49700000000001</v>
      </c>
      <c r="P118" s="138">
        <v>296.58499999999998</v>
      </c>
      <c r="Q118" s="138">
        <v>291.59899999999999</v>
      </c>
      <c r="R118" s="138">
        <v>286.42700000000002</v>
      </c>
      <c r="S118" s="138">
        <v>281.54500000000002</v>
      </c>
      <c r="T118" s="138">
        <v>277.166</v>
      </c>
      <c r="U118" s="138">
        <v>273.00900000000001</v>
      </c>
      <c r="V118" s="138">
        <v>268.62900000000002</v>
      </c>
      <c r="W118" s="138">
        <v>264.173</v>
      </c>
      <c r="X118" s="138">
        <v>258.99200000000002</v>
      </c>
      <c r="Y118" s="138">
        <v>252.73099999999999</v>
      </c>
      <c r="Z118" s="138">
        <v>245.70699999999999</v>
      </c>
      <c r="AA118" s="138">
        <v>238.6</v>
      </c>
      <c r="AB118" s="138">
        <v>231.285</v>
      </c>
      <c r="AC118" s="138">
        <v>223.881</v>
      </c>
      <c r="AD118" s="138">
        <v>216.52099999999999</v>
      </c>
      <c r="AE118" s="138">
        <v>209.13300000000001</v>
      </c>
      <c r="AF118" s="138">
        <v>201.74700000000001</v>
      </c>
      <c r="AG118" s="138">
        <v>194.64400000000001</v>
      </c>
      <c r="AH118" s="138">
        <v>186.72800000000001</v>
      </c>
      <c r="AI118" s="138">
        <v>177.55500000000001</v>
      </c>
      <c r="AJ118" s="138">
        <v>167.81800000000001</v>
      </c>
      <c r="AK118" s="138">
        <v>158.40600000000001</v>
      </c>
      <c r="AL118" s="138">
        <v>148.84399999999999</v>
      </c>
      <c r="AM118" s="138">
        <v>141.57599999999999</v>
      </c>
      <c r="AN118" s="138">
        <v>137.81899999999999</v>
      </c>
      <c r="AO118" s="138">
        <v>136.345</v>
      </c>
      <c r="AP118" s="138">
        <v>134.72499999999999</v>
      </c>
      <c r="AQ118" s="138">
        <v>133.45500000000001</v>
      </c>
      <c r="AR118" s="138">
        <v>131.47</v>
      </c>
      <c r="AS118" s="138">
        <v>127.992</v>
      </c>
      <c r="AT118" s="138">
        <v>123.556</v>
      </c>
      <c r="AU118" s="138">
        <v>119.53100000000001</v>
      </c>
      <c r="AV118" s="138">
        <v>115.718</v>
      </c>
      <c r="AW118" s="138">
        <v>111.61</v>
      </c>
      <c r="AX118" s="138">
        <v>107.117</v>
      </c>
      <c r="AY118" s="138">
        <v>102.402</v>
      </c>
      <c r="AZ118" s="138">
        <v>97.704999999999998</v>
      </c>
      <c r="BA118" s="138">
        <v>92.963999999999999</v>
      </c>
      <c r="BB118" s="138">
        <v>88.563000000000002</v>
      </c>
      <c r="BC118" s="138">
        <v>84.710999999999999</v>
      </c>
      <c r="BD118" s="138">
        <v>81.248999999999995</v>
      </c>
      <c r="BE118" s="138">
        <v>77.787000000000006</v>
      </c>
      <c r="BF118" s="138">
        <v>74.393000000000001</v>
      </c>
      <c r="BG118" s="138">
        <v>71.114999999999995</v>
      </c>
      <c r="BH118" s="138">
        <v>67.935000000000002</v>
      </c>
      <c r="BI118" s="138">
        <v>64.846999999999994</v>
      </c>
      <c r="BJ118" s="138">
        <v>61.834000000000003</v>
      </c>
      <c r="BK118" s="138">
        <v>58.866</v>
      </c>
      <c r="BL118" s="138">
        <v>56.015000000000001</v>
      </c>
      <c r="BM118" s="138">
        <v>53.3</v>
      </c>
      <c r="BN118" s="138">
        <v>50.662999999999997</v>
      </c>
      <c r="BO118" s="138">
        <v>48.081000000000003</v>
      </c>
      <c r="BP118" s="138">
        <v>45.633000000000003</v>
      </c>
      <c r="BQ118" s="138">
        <v>42.859000000000002</v>
      </c>
      <c r="BR118" s="138">
        <v>39.549999999999997</v>
      </c>
      <c r="BS118" s="138">
        <v>35.950000000000003</v>
      </c>
      <c r="BT118" s="138">
        <v>32.482999999999997</v>
      </c>
      <c r="BU118" s="138">
        <v>29.039000000000001</v>
      </c>
      <c r="BV118" s="138">
        <v>26.015999999999998</v>
      </c>
      <c r="BW118" s="138">
        <v>23.646999999999998</v>
      </c>
      <c r="BX118" s="138">
        <v>21.739000000000001</v>
      </c>
      <c r="BY118" s="138">
        <v>19.856999999999999</v>
      </c>
      <c r="BZ118" s="138">
        <v>18.082999999999998</v>
      </c>
      <c r="CA118" s="138">
        <v>16.388999999999999</v>
      </c>
      <c r="CB118" s="138">
        <v>14.722</v>
      </c>
      <c r="CC118" s="138">
        <v>13.106</v>
      </c>
      <c r="CD118" s="138">
        <v>11.635</v>
      </c>
      <c r="CE118" s="138">
        <v>10.295</v>
      </c>
      <c r="CF118" s="138">
        <v>9.0109999999999992</v>
      </c>
      <c r="CG118" s="138">
        <v>7.76</v>
      </c>
      <c r="CH118" s="138">
        <v>6.5629999999999997</v>
      </c>
      <c r="CI118" s="138">
        <v>5.468</v>
      </c>
      <c r="CJ118" s="138">
        <v>4.4589999999999996</v>
      </c>
      <c r="CK118" s="138">
        <v>3.5750000000000002</v>
      </c>
      <c r="CL118" s="138">
        <v>2.8370000000000002</v>
      </c>
      <c r="CM118" s="138">
        <v>2.2240000000000002</v>
      </c>
      <c r="CN118" s="138">
        <v>1.679</v>
      </c>
      <c r="CO118" s="138">
        <v>1.204</v>
      </c>
      <c r="CP118" s="138">
        <v>0.82899999999999996</v>
      </c>
      <c r="CQ118" s="138">
        <v>0.56399999999999995</v>
      </c>
      <c r="CR118" s="138">
        <v>0.38500000000000001</v>
      </c>
      <c r="CS118" s="138">
        <v>0.25900000000000001</v>
      </c>
      <c r="CT118" s="138">
        <v>0.185</v>
      </c>
      <c r="CU118" s="138">
        <v>0.13300000000000001</v>
      </c>
      <c r="CV118" s="138">
        <v>7.5999999999999998E-2</v>
      </c>
      <c r="CW118" s="138">
        <v>2.3E-2</v>
      </c>
      <c r="CX118" s="138">
        <v>0.05</v>
      </c>
    </row>
    <row r="119" spans="1:102" ht="12">
      <c r="A119" s="96">
        <v>2022</v>
      </c>
      <c r="B119" s="138">
        <v>363.06900000000002</v>
      </c>
      <c r="C119" s="138">
        <v>358.49799999999999</v>
      </c>
      <c r="D119" s="138">
        <v>354.00700000000001</v>
      </c>
      <c r="E119" s="138">
        <v>349.58300000000003</v>
      </c>
      <c r="F119" s="138">
        <v>345.21100000000001</v>
      </c>
      <c r="G119" s="138">
        <v>340.87599999999998</v>
      </c>
      <c r="H119" s="138">
        <v>336.56400000000002</v>
      </c>
      <c r="I119" s="138">
        <v>332.26</v>
      </c>
      <c r="J119" s="138">
        <v>327.95100000000002</v>
      </c>
      <c r="K119" s="138">
        <v>323.62</v>
      </c>
      <c r="L119" s="138">
        <v>319.28699999999998</v>
      </c>
      <c r="M119" s="138">
        <v>314.96699999999998</v>
      </c>
      <c r="N119" s="138">
        <v>310.48899999999998</v>
      </c>
      <c r="O119" s="138">
        <v>305.77499999999998</v>
      </c>
      <c r="P119" s="138">
        <v>300.90699999999998</v>
      </c>
      <c r="Q119" s="138">
        <v>295.97399999999999</v>
      </c>
      <c r="R119" s="138">
        <v>290.88299999999998</v>
      </c>
      <c r="S119" s="138">
        <v>286.02699999999999</v>
      </c>
      <c r="T119" s="138">
        <v>281.589</v>
      </c>
      <c r="U119" s="138">
        <v>277.33800000000002</v>
      </c>
      <c r="V119" s="138">
        <v>272.87799999999999</v>
      </c>
      <c r="W119" s="138">
        <v>268.30599999999998</v>
      </c>
      <c r="X119" s="138">
        <v>263.24599999999998</v>
      </c>
      <c r="Y119" s="138">
        <v>257.47699999999998</v>
      </c>
      <c r="Z119" s="138">
        <v>251.16900000000001</v>
      </c>
      <c r="AA119" s="138">
        <v>244.73500000000001</v>
      </c>
      <c r="AB119" s="138">
        <v>238.11699999999999</v>
      </c>
      <c r="AC119" s="138">
        <v>231.21</v>
      </c>
      <c r="AD119" s="138">
        <v>224.00899999999999</v>
      </c>
      <c r="AE119" s="138">
        <v>216.553</v>
      </c>
      <c r="AF119" s="138">
        <v>209.084</v>
      </c>
      <c r="AG119" s="138">
        <v>201.78899999999999</v>
      </c>
      <c r="AH119" s="138">
        <v>193.80099999999999</v>
      </c>
      <c r="AI119" s="138">
        <v>184.785</v>
      </c>
      <c r="AJ119" s="138">
        <v>175.29300000000001</v>
      </c>
      <c r="AK119" s="138">
        <v>166.07900000000001</v>
      </c>
      <c r="AL119" s="138">
        <v>156.83099999999999</v>
      </c>
      <c r="AM119" s="138">
        <v>149.22999999999999</v>
      </c>
      <c r="AN119" s="138">
        <v>144.13399999999999</v>
      </c>
      <c r="AO119" s="138">
        <v>140.749</v>
      </c>
      <c r="AP119" s="138">
        <v>137.32400000000001</v>
      </c>
      <c r="AQ119" s="138">
        <v>134.09200000000001</v>
      </c>
      <c r="AR119" s="138">
        <v>131.071</v>
      </c>
      <c r="AS119" s="138">
        <v>128.05099999999999</v>
      </c>
      <c r="AT119" s="138">
        <v>125.011</v>
      </c>
      <c r="AU119" s="138">
        <v>122.22799999999999</v>
      </c>
      <c r="AV119" s="138">
        <v>119.753</v>
      </c>
      <c r="AW119" s="138">
        <v>116.52500000000001</v>
      </c>
      <c r="AX119" s="138">
        <v>112.07299999999999</v>
      </c>
      <c r="AY119" s="138">
        <v>106.864</v>
      </c>
      <c r="AZ119" s="138">
        <v>101.819</v>
      </c>
      <c r="BA119" s="138">
        <v>96.748999999999995</v>
      </c>
      <c r="BB119" s="138">
        <v>92.037000000000006</v>
      </c>
      <c r="BC119" s="138">
        <v>87.966999999999999</v>
      </c>
      <c r="BD119" s="138">
        <v>84.34</v>
      </c>
      <c r="BE119" s="138">
        <v>80.662000000000006</v>
      </c>
      <c r="BF119" s="138">
        <v>77.016000000000005</v>
      </c>
      <c r="BG119" s="138">
        <v>73.534000000000006</v>
      </c>
      <c r="BH119" s="138">
        <v>70.230999999999995</v>
      </c>
      <c r="BI119" s="138">
        <v>67.075000000000003</v>
      </c>
      <c r="BJ119" s="138">
        <v>63.991999999999997</v>
      </c>
      <c r="BK119" s="138">
        <v>60.969000000000001</v>
      </c>
      <c r="BL119" s="138">
        <v>58.055999999999997</v>
      </c>
      <c r="BM119" s="138">
        <v>55.258000000000003</v>
      </c>
      <c r="BN119" s="138">
        <v>52.530999999999999</v>
      </c>
      <c r="BO119" s="138">
        <v>49.862000000000002</v>
      </c>
      <c r="BP119" s="138">
        <v>47.31</v>
      </c>
      <c r="BQ119" s="138">
        <v>44.500999999999998</v>
      </c>
      <c r="BR119" s="138">
        <v>41.262</v>
      </c>
      <c r="BS119" s="138">
        <v>37.784999999999997</v>
      </c>
      <c r="BT119" s="138">
        <v>34.43</v>
      </c>
      <c r="BU119" s="138">
        <v>31.126000000000001</v>
      </c>
      <c r="BV119" s="138">
        <v>28.082999999999998</v>
      </c>
      <c r="BW119" s="138">
        <v>25.443999999999999</v>
      </c>
      <c r="BX119" s="138">
        <v>23.114999999999998</v>
      </c>
      <c r="BY119" s="138">
        <v>20.837</v>
      </c>
      <c r="BZ119" s="138">
        <v>18.648</v>
      </c>
      <c r="CA119" s="138">
        <v>16.66</v>
      </c>
      <c r="CB119" s="138">
        <v>14.904</v>
      </c>
      <c r="CC119" s="138">
        <v>13.333</v>
      </c>
      <c r="CD119" s="138">
        <v>11.884</v>
      </c>
      <c r="CE119" s="138">
        <v>10.571999999999999</v>
      </c>
      <c r="CF119" s="138">
        <v>9.3040000000000003</v>
      </c>
      <c r="CG119" s="138">
        <v>8.0220000000000002</v>
      </c>
      <c r="CH119" s="138">
        <v>6.7709999999999999</v>
      </c>
      <c r="CI119" s="138">
        <v>5.6420000000000003</v>
      </c>
      <c r="CJ119" s="138">
        <v>4.6120000000000001</v>
      </c>
      <c r="CK119" s="138">
        <v>3.7069999999999999</v>
      </c>
      <c r="CL119" s="138">
        <v>2.9510000000000001</v>
      </c>
      <c r="CM119" s="138">
        <v>2.3220000000000001</v>
      </c>
      <c r="CN119" s="138">
        <v>1.762</v>
      </c>
      <c r="CO119" s="138">
        <v>1.2749999999999999</v>
      </c>
      <c r="CP119" s="138">
        <v>0.88700000000000001</v>
      </c>
      <c r="CQ119" s="138">
        <v>0.61</v>
      </c>
      <c r="CR119" s="138">
        <v>0.41799999999999998</v>
      </c>
      <c r="CS119" s="138">
        <v>0.28100000000000003</v>
      </c>
      <c r="CT119" s="138">
        <v>0.19800000000000001</v>
      </c>
      <c r="CU119" s="138">
        <v>0.13900000000000001</v>
      </c>
      <c r="CV119" s="138">
        <v>7.8E-2</v>
      </c>
      <c r="CW119" s="138">
        <v>2.4E-2</v>
      </c>
      <c r="CX119" s="138">
        <v>5.3999999999999999E-2</v>
      </c>
    </row>
    <row r="120" spans="1:102" ht="12">
      <c r="A120" s="96">
        <v>2023</v>
      </c>
      <c r="B120" s="138">
        <v>364.94299999999998</v>
      </c>
      <c r="C120" s="138">
        <v>360.72</v>
      </c>
      <c r="D120" s="138">
        <v>356.53800000000001</v>
      </c>
      <c r="E120" s="138">
        <v>352.39</v>
      </c>
      <c r="F120" s="138">
        <v>348.26</v>
      </c>
      <c r="G120" s="138">
        <v>344.13799999999998</v>
      </c>
      <c r="H120" s="138">
        <v>340.01400000000001</v>
      </c>
      <c r="I120" s="138">
        <v>335.87200000000001</v>
      </c>
      <c r="J120" s="138">
        <v>331.70400000000001</v>
      </c>
      <c r="K120" s="138">
        <v>327.49599999999998</v>
      </c>
      <c r="L120" s="138">
        <v>323.262</v>
      </c>
      <c r="M120" s="138">
        <v>319.01600000000002</v>
      </c>
      <c r="N120" s="138">
        <v>314.61900000000003</v>
      </c>
      <c r="O120" s="138">
        <v>310.00700000000001</v>
      </c>
      <c r="P120" s="138">
        <v>305.245</v>
      </c>
      <c r="Q120" s="138">
        <v>300.42500000000001</v>
      </c>
      <c r="R120" s="138">
        <v>295.48599999999999</v>
      </c>
      <c r="S120" s="138">
        <v>290.66300000000001</v>
      </c>
      <c r="T120" s="138">
        <v>286.07100000000003</v>
      </c>
      <c r="U120" s="138">
        <v>281.577</v>
      </c>
      <c r="V120" s="138">
        <v>276.89499999999998</v>
      </c>
      <c r="W120" s="138">
        <v>272.05099999999999</v>
      </c>
      <c r="X120" s="138">
        <v>267.02199999999999</v>
      </c>
      <c r="Y120" s="138">
        <v>261.762</v>
      </c>
      <c r="Z120" s="138">
        <v>256.25200000000001</v>
      </c>
      <c r="AA120" s="138">
        <v>250.572</v>
      </c>
      <c r="AB120" s="138">
        <v>244.762</v>
      </c>
      <c r="AC120" s="138">
        <v>238.40199999999999</v>
      </c>
      <c r="AD120" s="138">
        <v>231.31100000000001</v>
      </c>
      <c r="AE120" s="138">
        <v>223.68600000000001</v>
      </c>
      <c r="AF120" s="138">
        <v>216.041</v>
      </c>
      <c r="AG120" s="138">
        <v>208.428</v>
      </c>
      <c r="AH120" s="138">
        <v>200.40700000000001</v>
      </c>
      <c r="AI120" s="138">
        <v>191.864</v>
      </c>
      <c r="AJ120" s="138">
        <v>183.08699999999999</v>
      </c>
      <c r="AK120" s="138">
        <v>174.50399999999999</v>
      </c>
      <c r="AL120" s="138">
        <v>166.04400000000001</v>
      </c>
      <c r="AM120" s="138">
        <v>158.32900000000001</v>
      </c>
      <c r="AN120" s="138">
        <v>151.71600000000001</v>
      </c>
      <c r="AO120" s="138">
        <v>145.988</v>
      </c>
      <c r="AP120" s="138">
        <v>140.37</v>
      </c>
      <c r="AQ120" s="138">
        <v>134.76499999999999</v>
      </c>
      <c r="AR120" s="138">
        <v>130.41300000000001</v>
      </c>
      <c r="AS120" s="138">
        <v>127.771</v>
      </c>
      <c r="AT120" s="138">
        <v>126.188</v>
      </c>
      <c r="AU120" s="138">
        <v>124.669</v>
      </c>
      <c r="AV120" s="138">
        <v>123.54900000000001</v>
      </c>
      <c r="AW120" s="138">
        <v>121.241</v>
      </c>
      <c r="AX120" s="138">
        <v>116.89700000000001</v>
      </c>
      <c r="AY120" s="138">
        <v>111.271</v>
      </c>
      <c r="AZ120" s="138">
        <v>105.96899999999999</v>
      </c>
      <c r="BA120" s="138">
        <v>100.67700000000001</v>
      </c>
      <c r="BB120" s="138">
        <v>95.724999999999994</v>
      </c>
      <c r="BC120" s="138">
        <v>91.444999999999993</v>
      </c>
      <c r="BD120" s="138">
        <v>87.623000000000005</v>
      </c>
      <c r="BE120" s="138">
        <v>83.703999999999994</v>
      </c>
      <c r="BF120" s="138">
        <v>79.772999999999996</v>
      </c>
      <c r="BG120" s="138">
        <v>76.067999999999998</v>
      </c>
      <c r="BH120" s="138">
        <v>72.64</v>
      </c>
      <c r="BI120" s="138">
        <v>69.423000000000002</v>
      </c>
      <c r="BJ120" s="138">
        <v>66.277000000000001</v>
      </c>
      <c r="BK120" s="138">
        <v>63.206000000000003</v>
      </c>
      <c r="BL120" s="138">
        <v>60.216000000000001</v>
      </c>
      <c r="BM120" s="138">
        <v>57.281999999999996</v>
      </c>
      <c r="BN120" s="138">
        <v>54.390999999999998</v>
      </c>
      <c r="BO120" s="138">
        <v>51.566000000000003</v>
      </c>
      <c r="BP120" s="138">
        <v>48.835000000000001</v>
      </c>
      <c r="BQ120" s="138">
        <v>45.960999999999999</v>
      </c>
      <c r="BR120" s="138">
        <v>42.845999999999997</v>
      </c>
      <c r="BS120" s="138">
        <v>39.594000000000001</v>
      </c>
      <c r="BT120" s="138">
        <v>36.444000000000003</v>
      </c>
      <c r="BU120" s="138">
        <v>33.378999999999998</v>
      </c>
      <c r="BV120" s="138">
        <v>30.379000000000001</v>
      </c>
      <c r="BW120" s="138">
        <v>27.47</v>
      </c>
      <c r="BX120" s="138">
        <v>24.672999999999998</v>
      </c>
      <c r="BY120" s="138">
        <v>21.966000000000001</v>
      </c>
      <c r="BZ120" s="138">
        <v>19.324999999999999</v>
      </c>
      <c r="CA120" s="138">
        <v>17.010999999999999</v>
      </c>
      <c r="CB120" s="138">
        <v>15.147</v>
      </c>
      <c r="CC120" s="138">
        <v>13.612</v>
      </c>
      <c r="CD120" s="138">
        <v>12.17</v>
      </c>
      <c r="CE120" s="138">
        <v>10.871</v>
      </c>
      <c r="CF120" s="138">
        <v>9.6039999999999992</v>
      </c>
      <c r="CG120" s="138">
        <v>8.2850000000000001</v>
      </c>
      <c r="CH120" s="138">
        <v>6.9770000000000003</v>
      </c>
      <c r="CI120" s="138">
        <v>5.8120000000000003</v>
      </c>
      <c r="CJ120" s="138">
        <v>4.7560000000000002</v>
      </c>
      <c r="CK120" s="138">
        <v>3.831</v>
      </c>
      <c r="CL120" s="138">
        <v>3.0569999999999999</v>
      </c>
      <c r="CM120" s="138">
        <v>2.4140000000000001</v>
      </c>
      <c r="CN120" s="138">
        <v>1.843</v>
      </c>
      <c r="CO120" s="138">
        <v>1.3460000000000001</v>
      </c>
      <c r="CP120" s="138">
        <v>0.95</v>
      </c>
      <c r="CQ120" s="138">
        <v>0.65800000000000003</v>
      </c>
      <c r="CR120" s="138">
        <v>0.45400000000000001</v>
      </c>
      <c r="CS120" s="138">
        <v>0.30499999999999999</v>
      </c>
      <c r="CT120" s="138">
        <v>0.21199999999999999</v>
      </c>
      <c r="CU120" s="138">
        <v>0.14399999999999999</v>
      </c>
      <c r="CV120" s="138">
        <v>0.08</v>
      </c>
      <c r="CW120" s="138">
        <v>2.5000000000000001E-2</v>
      </c>
      <c r="CX120" s="138">
        <v>5.8000000000000003E-2</v>
      </c>
    </row>
    <row r="121" spans="1:102" ht="12">
      <c r="A121" s="96">
        <v>2024</v>
      </c>
      <c r="B121" s="138">
        <v>366.69200000000001</v>
      </c>
      <c r="C121" s="138">
        <v>362.79</v>
      </c>
      <c r="D121" s="138">
        <v>358.90300000000002</v>
      </c>
      <c r="E121" s="138">
        <v>355.01900000000001</v>
      </c>
      <c r="F121" s="138">
        <v>351.12900000000002</v>
      </c>
      <c r="G121" s="138">
        <v>347.22399999999999</v>
      </c>
      <c r="H121" s="138">
        <v>343.29199999999997</v>
      </c>
      <c r="I121" s="138">
        <v>339.32499999999999</v>
      </c>
      <c r="J121" s="138">
        <v>335.31</v>
      </c>
      <c r="K121" s="138">
        <v>331.24099999999999</v>
      </c>
      <c r="L121" s="138">
        <v>327.12299999999999</v>
      </c>
      <c r="M121" s="138">
        <v>322.96899999999999</v>
      </c>
      <c r="N121" s="138">
        <v>318.67</v>
      </c>
      <c r="O121" s="138">
        <v>314.18</v>
      </c>
      <c r="P121" s="138">
        <v>309.54500000000002</v>
      </c>
      <c r="Q121" s="138">
        <v>304.85199999999998</v>
      </c>
      <c r="R121" s="138">
        <v>300.07600000000002</v>
      </c>
      <c r="S121" s="138">
        <v>295.29300000000001</v>
      </c>
      <c r="T121" s="138">
        <v>290.54599999999999</v>
      </c>
      <c r="U121" s="138">
        <v>285.79300000000001</v>
      </c>
      <c r="V121" s="138">
        <v>280.88099999999997</v>
      </c>
      <c r="W121" s="138">
        <v>275.762</v>
      </c>
      <c r="X121" s="138">
        <v>270.73099999999999</v>
      </c>
      <c r="Y121" s="138">
        <v>265.89499999999998</v>
      </c>
      <c r="Z121" s="138">
        <v>261.07400000000001</v>
      </c>
      <c r="AA121" s="138">
        <v>256.04599999999999</v>
      </c>
      <c r="AB121" s="138">
        <v>250.93899999999999</v>
      </c>
      <c r="AC121" s="138">
        <v>245.08099999999999</v>
      </c>
      <c r="AD121" s="138">
        <v>238.14400000000001</v>
      </c>
      <c r="AE121" s="138">
        <v>230.459</v>
      </c>
      <c r="AF121" s="138">
        <v>222.74600000000001</v>
      </c>
      <c r="AG121" s="138">
        <v>214.93299999999999</v>
      </c>
      <c r="AH121" s="138">
        <v>206.98500000000001</v>
      </c>
      <c r="AI121" s="138">
        <v>198.97900000000001</v>
      </c>
      <c r="AJ121" s="138">
        <v>190.96600000000001</v>
      </c>
      <c r="AK121" s="138">
        <v>183.059</v>
      </c>
      <c r="AL121" s="138">
        <v>175.405</v>
      </c>
      <c r="AM121" s="138">
        <v>167.66200000000001</v>
      </c>
      <c r="AN121" s="138">
        <v>159.721</v>
      </c>
      <c r="AO121" s="138">
        <v>151.892</v>
      </c>
      <c r="AP121" s="138">
        <v>144.30500000000001</v>
      </c>
      <c r="AQ121" s="138">
        <v>136.59</v>
      </c>
      <c r="AR121" s="138">
        <v>130.952</v>
      </c>
      <c r="AS121" s="138">
        <v>128.38800000000001</v>
      </c>
      <c r="AT121" s="138">
        <v>127.758</v>
      </c>
      <c r="AU121" s="138">
        <v>127.035</v>
      </c>
      <c r="AV121" s="138">
        <v>126.758</v>
      </c>
      <c r="AW121" s="138">
        <v>125.08</v>
      </c>
      <c r="AX121" s="138">
        <v>120.917</v>
      </c>
      <c r="AY121" s="138">
        <v>115.18</v>
      </c>
      <c r="AZ121" s="138">
        <v>109.884</v>
      </c>
      <c r="BA121" s="138">
        <v>104.645</v>
      </c>
      <c r="BB121" s="138">
        <v>99.653000000000006</v>
      </c>
      <c r="BC121" s="138">
        <v>95.209000000000003</v>
      </c>
      <c r="BD121" s="138">
        <v>91.143000000000001</v>
      </c>
      <c r="BE121" s="138">
        <v>86.962999999999994</v>
      </c>
      <c r="BF121" s="138">
        <v>82.741</v>
      </c>
      <c r="BG121" s="138">
        <v>78.795000000000002</v>
      </c>
      <c r="BH121" s="138">
        <v>75.224999999999994</v>
      </c>
      <c r="BI121" s="138">
        <v>71.929000000000002</v>
      </c>
      <c r="BJ121" s="138">
        <v>68.69</v>
      </c>
      <c r="BK121" s="138">
        <v>65.539000000000001</v>
      </c>
      <c r="BL121" s="138">
        <v>62.441000000000003</v>
      </c>
      <c r="BM121" s="138">
        <v>59.353000000000002</v>
      </c>
      <c r="BN121" s="138">
        <v>56.284999999999997</v>
      </c>
      <c r="BO121" s="138">
        <v>53.295000000000002</v>
      </c>
      <c r="BP121" s="138">
        <v>50.372</v>
      </c>
      <c r="BQ121" s="138">
        <v>47.426000000000002</v>
      </c>
      <c r="BR121" s="138">
        <v>44.417999999999999</v>
      </c>
      <c r="BS121" s="138">
        <v>41.38</v>
      </c>
      <c r="BT121" s="138">
        <v>38.423999999999999</v>
      </c>
      <c r="BU121" s="138">
        <v>35.581000000000003</v>
      </c>
      <c r="BV121" s="138">
        <v>32.631999999999998</v>
      </c>
      <c r="BW121" s="138">
        <v>29.495000000000001</v>
      </c>
      <c r="BX121" s="138">
        <v>26.3</v>
      </c>
      <c r="BY121" s="138">
        <v>23.225000000000001</v>
      </c>
      <c r="BZ121" s="138">
        <v>20.199000000000002</v>
      </c>
      <c r="CA121" s="138">
        <v>17.593</v>
      </c>
      <c r="CB121" s="138">
        <v>15.596</v>
      </c>
      <c r="CC121" s="138">
        <v>14.032999999999999</v>
      </c>
      <c r="CD121" s="138">
        <v>12.542</v>
      </c>
      <c r="CE121" s="138">
        <v>11.195</v>
      </c>
      <c r="CF121" s="138">
        <v>9.8859999999999992</v>
      </c>
      <c r="CG121" s="138">
        <v>8.5220000000000002</v>
      </c>
      <c r="CH121" s="138">
        <v>7.1680000000000001</v>
      </c>
      <c r="CI121" s="138">
        <v>5.9720000000000004</v>
      </c>
      <c r="CJ121" s="138">
        <v>4.8979999999999997</v>
      </c>
      <c r="CK121" s="138">
        <v>3.956</v>
      </c>
      <c r="CL121" s="138">
        <v>3.1659999999999999</v>
      </c>
      <c r="CM121" s="138">
        <v>2.5030000000000001</v>
      </c>
      <c r="CN121" s="138">
        <v>1.921</v>
      </c>
      <c r="CO121" s="138">
        <v>1.415</v>
      </c>
      <c r="CP121" s="138">
        <v>1.0109999999999999</v>
      </c>
      <c r="CQ121" s="138">
        <v>0.70699999999999996</v>
      </c>
      <c r="CR121" s="138">
        <v>0.48899999999999999</v>
      </c>
      <c r="CS121" s="138">
        <v>0.32900000000000001</v>
      </c>
      <c r="CT121" s="138">
        <v>0.22500000000000001</v>
      </c>
      <c r="CU121" s="138">
        <v>0.151</v>
      </c>
      <c r="CV121" s="138">
        <v>8.2000000000000003E-2</v>
      </c>
      <c r="CW121" s="138">
        <v>2.7E-2</v>
      </c>
      <c r="CX121" s="138">
        <v>6.3E-2</v>
      </c>
    </row>
    <row r="122" spans="1:102" ht="12">
      <c r="A122" s="96">
        <v>2025</v>
      </c>
      <c r="B122" s="138">
        <v>368.36599999999999</v>
      </c>
      <c r="C122" s="138">
        <v>364.73700000000002</v>
      </c>
      <c r="D122" s="138">
        <v>361.10599999999999</v>
      </c>
      <c r="E122" s="138">
        <v>357.46499999999997</v>
      </c>
      <c r="F122" s="138">
        <v>353.803</v>
      </c>
      <c r="G122" s="138">
        <v>350.11</v>
      </c>
      <c r="H122" s="138">
        <v>346.37599999999998</v>
      </c>
      <c r="I122" s="138">
        <v>342.59399999999999</v>
      </c>
      <c r="J122" s="138">
        <v>338.75099999999998</v>
      </c>
      <c r="K122" s="138">
        <v>334.839</v>
      </c>
      <c r="L122" s="138">
        <v>330.863</v>
      </c>
      <c r="M122" s="138">
        <v>326.83199999999999</v>
      </c>
      <c r="N122" s="138">
        <v>322.65199999999999</v>
      </c>
      <c r="O122" s="138">
        <v>318.27999999999997</v>
      </c>
      <c r="P122" s="138">
        <v>313.75900000000001</v>
      </c>
      <c r="Q122" s="138">
        <v>309.17899999999997</v>
      </c>
      <c r="R122" s="138">
        <v>304.53699999999998</v>
      </c>
      <c r="S122" s="138">
        <v>299.798</v>
      </c>
      <c r="T122" s="138">
        <v>294.95699999999999</v>
      </c>
      <c r="U122" s="138">
        <v>290.03800000000001</v>
      </c>
      <c r="V122" s="138">
        <v>284.98099999999999</v>
      </c>
      <c r="W122" s="138">
        <v>279.697</v>
      </c>
      <c r="X122" s="138">
        <v>274.67099999999999</v>
      </c>
      <c r="Y122" s="138">
        <v>270.10700000000003</v>
      </c>
      <c r="Z122" s="138">
        <v>265.72800000000001</v>
      </c>
      <c r="AA122" s="138">
        <v>261.12599999999998</v>
      </c>
      <c r="AB122" s="138">
        <v>256.46199999999999</v>
      </c>
      <c r="AC122" s="138">
        <v>250.989</v>
      </c>
      <c r="AD122" s="138">
        <v>244.321</v>
      </c>
      <c r="AE122" s="138">
        <v>236.82599999999999</v>
      </c>
      <c r="AF122" s="138">
        <v>229.286</v>
      </c>
      <c r="AG122" s="138">
        <v>221.56200000000001</v>
      </c>
      <c r="AH122" s="138">
        <v>213.828</v>
      </c>
      <c r="AI122" s="138">
        <v>206.24799999999999</v>
      </c>
      <c r="AJ122" s="138">
        <v>198.74100000000001</v>
      </c>
      <c r="AK122" s="138">
        <v>191.27600000000001</v>
      </c>
      <c r="AL122" s="138">
        <v>184.124</v>
      </c>
      <c r="AM122" s="138">
        <v>176.33600000000001</v>
      </c>
      <c r="AN122" s="138">
        <v>167.52199999999999</v>
      </c>
      <c r="AO122" s="138">
        <v>158.31200000000001</v>
      </c>
      <c r="AP122" s="138">
        <v>149.41800000000001</v>
      </c>
      <c r="AQ122" s="138">
        <v>140.333</v>
      </c>
      <c r="AR122" s="138">
        <v>133.69499999999999</v>
      </c>
      <c r="AS122" s="138">
        <v>130.774</v>
      </c>
      <c r="AT122" s="138">
        <v>130.21600000000001</v>
      </c>
      <c r="AU122" s="138">
        <v>129.488</v>
      </c>
      <c r="AV122" s="138">
        <v>129.19200000000001</v>
      </c>
      <c r="AW122" s="138">
        <v>127.627</v>
      </c>
      <c r="AX122" s="138">
        <v>123.714</v>
      </c>
      <c r="AY122" s="138">
        <v>118.31</v>
      </c>
      <c r="AZ122" s="138">
        <v>113.377</v>
      </c>
      <c r="BA122" s="138">
        <v>108.565</v>
      </c>
      <c r="BB122" s="138">
        <v>103.80500000000001</v>
      </c>
      <c r="BC122" s="138">
        <v>99.272999999999996</v>
      </c>
      <c r="BD122" s="138">
        <v>94.911000000000001</v>
      </c>
      <c r="BE122" s="138">
        <v>90.465000000000003</v>
      </c>
      <c r="BF122" s="138">
        <v>85.962999999999994</v>
      </c>
      <c r="BG122" s="138">
        <v>81.769000000000005</v>
      </c>
      <c r="BH122" s="138">
        <v>78.031000000000006</v>
      </c>
      <c r="BI122" s="138">
        <v>74.616</v>
      </c>
      <c r="BJ122" s="138">
        <v>71.236999999999995</v>
      </c>
      <c r="BK122" s="138">
        <v>67.938999999999993</v>
      </c>
      <c r="BL122" s="138">
        <v>64.697000000000003</v>
      </c>
      <c r="BM122" s="138">
        <v>61.46</v>
      </c>
      <c r="BN122" s="138">
        <v>58.250999999999998</v>
      </c>
      <c r="BO122" s="138">
        <v>55.122</v>
      </c>
      <c r="BP122" s="138">
        <v>52.045999999999999</v>
      </c>
      <c r="BQ122" s="138">
        <v>49.029000000000003</v>
      </c>
      <c r="BR122" s="138">
        <v>46.07</v>
      </c>
      <c r="BS122" s="138">
        <v>43.148000000000003</v>
      </c>
      <c r="BT122" s="138">
        <v>40.296999999999997</v>
      </c>
      <c r="BU122" s="138">
        <v>37.578000000000003</v>
      </c>
      <c r="BV122" s="138">
        <v>34.646999999999998</v>
      </c>
      <c r="BW122" s="138">
        <v>31.361000000000001</v>
      </c>
      <c r="BX122" s="138">
        <v>27.907</v>
      </c>
      <c r="BY122" s="138">
        <v>24.594000000000001</v>
      </c>
      <c r="BZ122" s="138">
        <v>21.326000000000001</v>
      </c>
      <c r="CA122" s="138">
        <v>18.503</v>
      </c>
      <c r="CB122" s="138">
        <v>16.344000000000001</v>
      </c>
      <c r="CC122" s="138">
        <v>14.657</v>
      </c>
      <c r="CD122" s="138">
        <v>13.032999999999999</v>
      </c>
      <c r="CE122" s="138">
        <v>11.551</v>
      </c>
      <c r="CF122" s="138">
        <v>10.138999999999999</v>
      </c>
      <c r="CG122" s="138">
        <v>8.7189999999999994</v>
      </c>
      <c r="CH122" s="138">
        <v>7.34</v>
      </c>
      <c r="CI122" s="138">
        <v>6.1239999999999997</v>
      </c>
      <c r="CJ122" s="138">
        <v>5.0419999999999998</v>
      </c>
      <c r="CK122" s="138">
        <v>4.09</v>
      </c>
      <c r="CL122" s="138">
        <v>3.28</v>
      </c>
      <c r="CM122" s="138">
        <v>2.5950000000000002</v>
      </c>
      <c r="CN122" s="138">
        <v>1.996</v>
      </c>
      <c r="CO122" s="138">
        <v>1.482</v>
      </c>
      <c r="CP122" s="138">
        <v>1.0660000000000001</v>
      </c>
      <c r="CQ122" s="138">
        <v>0.752</v>
      </c>
      <c r="CR122" s="138">
        <v>0.52200000000000002</v>
      </c>
      <c r="CS122" s="138">
        <v>0.35099999999999998</v>
      </c>
      <c r="CT122" s="138">
        <v>0.24</v>
      </c>
      <c r="CU122" s="138">
        <v>0.159</v>
      </c>
      <c r="CV122" s="138">
        <v>8.5999999999999993E-2</v>
      </c>
      <c r="CW122" s="138">
        <v>0.03</v>
      </c>
      <c r="CX122" s="138">
        <v>6.8000000000000005E-2</v>
      </c>
    </row>
    <row r="123" spans="1:102" ht="12">
      <c r="A123" s="96">
        <v>2026</v>
      </c>
      <c r="B123" s="138">
        <v>369.98500000000001</v>
      </c>
      <c r="C123" s="138">
        <v>366.56799999999998</v>
      </c>
      <c r="D123" s="138">
        <v>363.15100000000001</v>
      </c>
      <c r="E123" s="138">
        <v>359.72199999999998</v>
      </c>
      <c r="F123" s="138">
        <v>356.27199999999999</v>
      </c>
      <c r="G123" s="138">
        <v>352.786</v>
      </c>
      <c r="H123" s="138">
        <v>349.25700000000001</v>
      </c>
      <c r="I123" s="138">
        <v>345.66899999999998</v>
      </c>
      <c r="J123" s="138">
        <v>342.01499999999999</v>
      </c>
      <c r="K123" s="138">
        <v>338.28100000000001</v>
      </c>
      <c r="L123" s="138">
        <v>334.47300000000001</v>
      </c>
      <c r="M123" s="138">
        <v>330.601</v>
      </c>
      <c r="N123" s="138">
        <v>326.56099999999998</v>
      </c>
      <c r="O123" s="138">
        <v>322.30599999999998</v>
      </c>
      <c r="P123" s="138">
        <v>317.88</v>
      </c>
      <c r="Q123" s="138">
        <v>313.39299999999997</v>
      </c>
      <c r="R123" s="138">
        <v>308.84899999999999</v>
      </c>
      <c r="S123" s="138">
        <v>304.161</v>
      </c>
      <c r="T123" s="138">
        <v>299.30900000000003</v>
      </c>
      <c r="U123" s="138">
        <v>294.34100000000001</v>
      </c>
      <c r="V123" s="138">
        <v>289.25</v>
      </c>
      <c r="W123" s="138">
        <v>283.94200000000001</v>
      </c>
      <c r="X123" s="138">
        <v>278.93599999999998</v>
      </c>
      <c r="Y123" s="138">
        <v>274.46300000000002</v>
      </c>
      <c r="Z123" s="138">
        <v>270.23200000000003</v>
      </c>
      <c r="AA123" s="138">
        <v>265.77600000000001</v>
      </c>
      <c r="AB123" s="138">
        <v>261.24799999999999</v>
      </c>
      <c r="AC123" s="138">
        <v>256.017</v>
      </c>
      <c r="AD123" s="138">
        <v>249.74700000000001</v>
      </c>
      <c r="AE123" s="138">
        <v>242.74199999999999</v>
      </c>
      <c r="AF123" s="138">
        <v>235.65600000000001</v>
      </c>
      <c r="AG123" s="138">
        <v>228.369</v>
      </c>
      <c r="AH123" s="138">
        <v>221.001</v>
      </c>
      <c r="AI123" s="138">
        <v>213.684</v>
      </c>
      <c r="AJ123" s="138">
        <v>206.34100000000001</v>
      </c>
      <c r="AK123" s="138">
        <v>199.00200000000001</v>
      </c>
      <c r="AL123" s="138">
        <v>191.94499999999999</v>
      </c>
      <c r="AM123" s="138">
        <v>184.07400000000001</v>
      </c>
      <c r="AN123" s="138">
        <v>174.94300000000001</v>
      </c>
      <c r="AO123" s="138">
        <v>165.24100000000001</v>
      </c>
      <c r="AP123" s="138">
        <v>155.86099999999999</v>
      </c>
      <c r="AQ123" s="138">
        <v>146.32599999999999</v>
      </c>
      <c r="AR123" s="138">
        <v>139.05699999999999</v>
      </c>
      <c r="AS123" s="138">
        <v>135.251</v>
      </c>
      <c r="AT123" s="138">
        <v>133.697</v>
      </c>
      <c r="AU123" s="138">
        <v>131.994</v>
      </c>
      <c r="AV123" s="138">
        <v>130.636</v>
      </c>
      <c r="AW123" s="138">
        <v>128.56399999999999</v>
      </c>
      <c r="AX123" s="138">
        <v>125.01300000000001</v>
      </c>
      <c r="AY123" s="138">
        <v>120.511</v>
      </c>
      <c r="AZ123" s="138">
        <v>116.41200000000001</v>
      </c>
      <c r="BA123" s="138">
        <v>112.51600000000001</v>
      </c>
      <c r="BB123" s="138">
        <v>108.333</v>
      </c>
      <c r="BC123" s="138">
        <v>103.78100000000001</v>
      </c>
      <c r="BD123" s="138">
        <v>99.012</v>
      </c>
      <c r="BE123" s="138">
        <v>94.254000000000005</v>
      </c>
      <c r="BF123" s="138">
        <v>89.442999999999998</v>
      </c>
      <c r="BG123" s="138">
        <v>84.965000000000003</v>
      </c>
      <c r="BH123" s="138">
        <v>81.028000000000006</v>
      </c>
      <c r="BI123" s="138">
        <v>77.466999999999999</v>
      </c>
      <c r="BJ123" s="138">
        <v>73.900999999999996</v>
      </c>
      <c r="BK123" s="138">
        <v>70.396000000000001</v>
      </c>
      <c r="BL123" s="138">
        <v>66.974999999999994</v>
      </c>
      <c r="BM123" s="138">
        <v>63.604999999999997</v>
      </c>
      <c r="BN123" s="138">
        <v>60.295000000000002</v>
      </c>
      <c r="BO123" s="138">
        <v>57.064999999999998</v>
      </c>
      <c r="BP123" s="138">
        <v>53.892000000000003</v>
      </c>
      <c r="BQ123" s="138">
        <v>50.805999999999997</v>
      </c>
      <c r="BR123" s="138">
        <v>47.817999999999998</v>
      </c>
      <c r="BS123" s="138">
        <v>44.892000000000003</v>
      </c>
      <c r="BT123" s="138">
        <v>42.034999999999997</v>
      </c>
      <c r="BU123" s="138">
        <v>39.311999999999998</v>
      </c>
      <c r="BV123" s="138">
        <v>36.356999999999999</v>
      </c>
      <c r="BW123" s="138">
        <v>33.012999999999998</v>
      </c>
      <c r="BX123" s="138">
        <v>29.474</v>
      </c>
      <c r="BY123" s="138">
        <v>26.08</v>
      </c>
      <c r="BZ123" s="138">
        <v>22.742000000000001</v>
      </c>
      <c r="CA123" s="138">
        <v>19.797999999999998</v>
      </c>
      <c r="CB123" s="138">
        <v>17.440000000000001</v>
      </c>
      <c r="CC123" s="138">
        <v>15.513</v>
      </c>
      <c r="CD123" s="138">
        <v>13.656000000000001</v>
      </c>
      <c r="CE123" s="138">
        <v>11.930999999999999</v>
      </c>
      <c r="CF123" s="138">
        <v>10.345000000000001</v>
      </c>
      <c r="CG123" s="138">
        <v>8.8580000000000005</v>
      </c>
      <c r="CH123" s="138">
        <v>7.4820000000000002</v>
      </c>
      <c r="CI123" s="138">
        <v>6.266</v>
      </c>
      <c r="CJ123" s="138">
        <v>5.1909999999999998</v>
      </c>
      <c r="CK123" s="138">
        <v>4.24</v>
      </c>
      <c r="CL123" s="138">
        <v>3.4089999999999998</v>
      </c>
      <c r="CM123" s="138">
        <v>2.6890000000000001</v>
      </c>
      <c r="CN123" s="138">
        <v>2.0710000000000002</v>
      </c>
      <c r="CO123" s="138">
        <v>1.5429999999999999</v>
      </c>
      <c r="CP123" s="138">
        <v>1.117</v>
      </c>
      <c r="CQ123" s="138">
        <v>0.79200000000000004</v>
      </c>
      <c r="CR123" s="138">
        <v>0.55200000000000005</v>
      </c>
      <c r="CS123" s="138">
        <v>0.374</v>
      </c>
      <c r="CT123" s="138">
        <v>0.255</v>
      </c>
      <c r="CU123" s="138">
        <v>0.16800000000000001</v>
      </c>
      <c r="CV123" s="138">
        <v>9.2999999999999999E-2</v>
      </c>
      <c r="CW123" s="138">
        <v>3.3000000000000002E-2</v>
      </c>
      <c r="CX123" s="138">
        <v>7.2999999999999995E-2</v>
      </c>
    </row>
    <row r="124" spans="1:102" ht="12">
      <c r="A124" s="96">
        <v>2027</v>
      </c>
      <c r="B124" s="138">
        <v>371.53199999999998</v>
      </c>
      <c r="C124" s="138">
        <v>368.279</v>
      </c>
      <c r="D124" s="138">
        <v>365.04</v>
      </c>
      <c r="E124" s="138">
        <v>361.80099999999999</v>
      </c>
      <c r="F124" s="138">
        <v>358.54599999999999</v>
      </c>
      <c r="G124" s="138">
        <v>355.26400000000001</v>
      </c>
      <c r="H124" s="138">
        <v>351.93799999999999</v>
      </c>
      <c r="I124" s="138">
        <v>348.55500000000001</v>
      </c>
      <c r="J124" s="138">
        <v>345.101</v>
      </c>
      <c r="K124" s="138">
        <v>341.56099999999998</v>
      </c>
      <c r="L124" s="138">
        <v>337.94400000000002</v>
      </c>
      <c r="M124" s="138">
        <v>334.25700000000001</v>
      </c>
      <c r="N124" s="138">
        <v>330.37700000000001</v>
      </c>
      <c r="O124" s="138">
        <v>326.24400000000003</v>
      </c>
      <c r="P124" s="138">
        <v>321.91199999999998</v>
      </c>
      <c r="Q124" s="138">
        <v>317.51299999999998</v>
      </c>
      <c r="R124" s="138">
        <v>313.048</v>
      </c>
      <c r="S124" s="138">
        <v>308.42599999999999</v>
      </c>
      <c r="T124" s="138">
        <v>303.62400000000002</v>
      </c>
      <c r="U124" s="138">
        <v>298.69499999999999</v>
      </c>
      <c r="V124" s="138">
        <v>293.654</v>
      </c>
      <c r="W124" s="138">
        <v>288.42399999999998</v>
      </c>
      <c r="X124" s="138">
        <v>283.44400000000002</v>
      </c>
      <c r="Y124" s="138">
        <v>278.90899999999999</v>
      </c>
      <c r="Z124" s="138">
        <v>274.58600000000001</v>
      </c>
      <c r="AA124" s="138">
        <v>270.05099999999999</v>
      </c>
      <c r="AB124" s="138">
        <v>265.404</v>
      </c>
      <c r="AC124" s="138">
        <v>260.29399999999998</v>
      </c>
      <c r="AD124" s="138">
        <v>254.50800000000001</v>
      </c>
      <c r="AE124" s="138">
        <v>248.209</v>
      </c>
      <c r="AF124" s="138">
        <v>241.78700000000001</v>
      </c>
      <c r="AG124" s="138">
        <v>235.18899999999999</v>
      </c>
      <c r="AH124" s="138">
        <v>228.31100000000001</v>
      </c>
      <c r="AI124" s="138">
        <v>221.149</v>
      </c>
      <c r="AJ124" s="138">
        <v>213.73699999999999</v>
      </c>
      <c r="AK124" s="138">
        <v>206.31399999999999</v>
      </c>
      <c r="AL124" s="138">
        <v>199.066</v>
      </c>
      <c r="AM124" s="138">
        <v>191.11799999999999</v>
      </c>
      <c r="AN124" s="138">
        <v>182.13499999999999</v>
      </c>
      <c r="AO124" s="138">
        <v>172.667</v>
      </c>
      <c r="AP124" s="138">
        <v>163.47200000000001</v>
      </c>
      <c r="AQ124" s="138">
        <v>154.239</v>
      </c>
      <c r="AR124" s="138">
        <v>146.63499999999999</v>
      </c>
      <c r="AS124" s="138">
        <v>141.511</v>
      </c>
      <c r="AT124" s="138">
        <v>138.08000000000001</v>
      </c>
      <c r="AU124" s="138">
        <v>134.60300000000001</v>
      </c>
      <c r="AV124" s="138">
        <v>131.316</v>
      </c>
      <c r="AW124" s="138">
        <v>128.22399999999999</v>
      </c>
      <c r="AX124" s="138">
        <v>125.114</v>
      </c>
      <c r="AY124" s="138">
        <v>121.974</v>
      </c>
      <c r="AZ124" s="138">
        <v>119.083</v>
      </c>
      <c r="BA124" s="138">
        <v>116.49299999999999</v>
      </c>
      <c r="BB124" s="138">
        <v>113.166</v>
      </c>
      <c r="BC124" s="138">
        <v>108.646</v>
      </c>
      <c r="BD124" s="138">
        <v>103.38500000000001</v>
      </c>
      <c r="BE124" s="138">
        <v>98.277000000000001</v>
      </c>
      <c r="BF124" s="138">
        <v>93.135999999999996</v>
      </c>
      <c r="BG124" s="138">
        <v>88.346999999999994</v>
      </c>
      <c r="BH124" s="138">
        <v>84.191999999999993</v>
      </c>
      <c r="BI124" s="138">
        <v>80.468999999999994</v>
      </c>
      <c r="BJ124" s="138">
        <v>76.686999999999998</v>
      </c>
      <c r="BK124" s="138">
        <v>72.933000000000007</v>
      </c>
      <c r="BL124" s="138">
        <v>69.308000000000007</v>
      </c>
      <c r="BM124" s="138">
        <v>65.81</v>
      </c>
      <c r="BN124" s="138">
        <v>62.423999999999999</v>
      </c>
      <c r="BO124" s="138">
        <v>59.116</v>
      </c>
      <c r="BP124" s="138">
        <v>55.875</v>
      </c>
      <c r="BQ124" s="138">
        <v>52.716000000000001</v>
      </c>
      <c r="BR124" s="138">
        <v>49.637</v>
      </c>
      <c r="BS124" s="138">
        <v>46.613</v>
      </c>
      <c r="BT124" s="138">
        <v>43.664000000000001</v>
      </c>
      <c r="BU124" s="138">
        <v>40.834000000000003</v>
      </c>
      <c r="BV124" s="138">
        <v>37.825000000000003</v>
      </c>
      <c r="BW124" s="138">
        <v>34.499000000000002</v>
      </c>
      <c r="BX124" s="138">
        <v>31.018000000000001</v>
      </c>
      <c r="BY124" s="138">
        <v>27.675000000000001</v>
      </c>
      <c r="BZ124" s="138">
        <v>24.408999999999999</v>
      </c>
      <c r="CA124" s="138">
        <v>21.42</v>
      </c>
      <c r="CB124" s="138">
        <v>18.835999999999999</v>
      </c>
      <c r="CC124" s="138">
        <v>16.571999999999999</v>
      </c>
      <c r="CD124" s="138">
        <v>14.398999999999999</v>
      </c>
      <c r="CE124" s="138">
        <v>12.346</v>
      </c>
      <c r="CF124" s="138">
        <v>10.523999999999999</v>
      </c>
      <c r="CG124" s="138">
        <v>8.9580000000000002</v>
      </c>
      <c r="CH124" s="138">
        <v>7.6109999999999998</v>
      </c>
      <c r="CI124" s="138">
        <v>6.4050000000000002</v>
      </c>
      <c r="CJ124" s="138">
        <v>5.3470000000000004</v>
      </c>
      <c r="CK124" s="138">
        <v>4.4039999999999999</v>
      </c>
      <c r="CL124" s="138">
        <v>3.5489999999999999</v>
      </c>
      <c r="CM124" s="138">
        <v>2.7879999999999998</v>
      </c>
      <c r="CN124" s="138">
        <v>2.1440000000000001</v>
      </c>
      <c r="CO124" s="138">
        <v>1.6020000000000001</v>
      </c>
      <c r="CP124" s="138">
        <v>1.163</v>
      </c>
      <c r="CQ124" s="138">
        <v>0.82799999999999996</v>
      </c>
      <c r="CR124" s="138">
        <v>0.57899999999999996</v>
      </c>
      <c r="CS124" s="138">
        <v>0.39400000000000002</v>
      </c>
      <c r="CT124" s="138">
        <v>0.27100000000000002</v>
      </c>
      <c r="CU124" s="138">
        <v>0.18</v>
      </c>
      <c r="CV124" s="138">
        <v>0.10100000000000001</v>
      </c>
      <c r="CW124" s="138">
        <v>3.7999999999999999E-2</v>
      </c>
      <c r="CX124" s="138">
        <v>7.8E-2</v>
      </c>
    </row>
    <row r="125" spans="1:102" ht="12">
      <c r="A125" s="96">
        <v>2028</v>
      </c>
      <c r="B125" s="138">
        <v>372.99200000000002</v>
      </c>
      <c r="C125" s="138">
        <v>369.87299999999999</v>
      </c>
      <c r="D125" s="138">
        <v>366.786</v>
      </c>
      <c r="E125" s="138">
        <v>363.71800000000002</v>
      </c>
      <c r="F125" s="138">
        <v>360.649</v>
      </c>
      <c r="G125" s="138">
        <v>357.56</v>
      </c>
      <c r="H125" s="138">
        <v>354.43700000000001</v>
      </c>
      <c r="I125" s="138">
        <v>351.26</v>
      </c>
      <c r="J125" s="138">
        <v>348.01299999999998</v>
      </c>
      <c r="K125" s="138">
        <v>344.67599999999999</v>
      </c>
      <c r="L125" s="138">
        <v>341.26</v>
      </c>
      <c r="M125" s="138">
        <v>337.77600000000001</v>
      </c>
      <c r="N125" s="138">
        <v>334.06900000000002</v>
      </c>
      <c r="O125" s="138">
        <v>330.06700000000001</v>
      </c>
      <c r="P125" s="138">
        <v>325.83499999999998</v>
      </c>
      <c r="Q125" s="138">
        <v>321.52699999999999</v>
      </c>
      <c r="R125" s="138">
        <v>317.13799999999998</v>
      </c>
      <c r="S125" s="138">
        <v>312.59699999999998</v>
      </c>
      <c r="T125" s="138">
        <v>307.89299999999997</v>
      </c>
      <c r="U125" s="138">
        <v>303.06599999999997</v>
      </c>
      <c r="V125" s="138">
        <v>298.13400000000001</v>
      </c>
      <c r="W125" s="138">
        <v>293.05200000000002</v>
      </c>
      <c r="X125" s="138">
        <v>288.10199999999998</v>
      </c>
      <c r="Y125" s="138">
        <v>283.41699999999997</v>
      </c>
      <c r="Z125" s="138">
        <v>278.85000000000002</v>
      </c>
      <c r="AA125" s="138">
        <v>274.09500000000003</v>
      </c>
      <c r="AB125" s="138">
        <v>269.178</v>
      </c>
      <c r="AC125" s="138">
        <v>264.09800000000001</v>
      </c>
      <c r="AD125" s="138">
        <v>258.815</v>
      </c>
      <c r="AE125" s="138">
        <v>253.303</v>
      </c>
      <c r="AF125" s="138">
        <v>247.62700000000001</v>
      </c>
      <c r="AG125" s="138">
        <v>241.82499999999999</v>
      </c>
      <c r="AH125" s="138">
        <v>235.488</v>
      </c>
      <c r="AI125" s="138">
        <v>228.43100000000001</v>
      </c>
      <c r="AJ125" s="138">
        <v>220.852</v>
      </c>
      <c r="AK125" s="138">
        <v>213.25399999999999</v>
      </c>
      <c r="AL125" s="138">
        <v>205.691</v>
      </c>
      <c r="AM125" s="138">
        <v>197.71</v>
      </c>
      <c r="AN125" s="138">
        <v>189.18199999999999</v>
      </c>
      <c r="AO125" s="138">
        <v>180.41</v>
      </c>
      <c r="AP125" s="138">
        <v>171.82599999999999</v>
      </c>
      <c r="AQ125" s="138">
        <v>163.358</v>
      </c>
      <c r="AR125" s="138">
        <v>155.63499999999999</v>
      </c>
      <c r="AS125" s="138">
        <v>149.018</v>
      </c>
      <c r="AT125" s="138">
        <v>143.285</v>
      </c>
      <c r="AU125" s="138">
        <v>137.65199999999999</v>
      </c>
      <c r="AV125" s="138">
        <v>132.03399999999999</v>
      </c>
      <c r="AW125" s="138">
        <v>127.631</v>
      </c>
      <c r="AX125" s="138">
        <v>124.88500000000001</v>
      </c>
      <c r="AY125" s="138">
        <v>123.166</v>
      </c>
      <c r="AZ125" s="138">
        <v>121.508</v>
      </c>
      <c r="BA125" s="138">
        <v>120.24</v>
      </c>
      <c r="BB125" s="138">
        <v>117.807</v>
      </c>
      <c r="BC125" s="138">
        <v>113.38500000000001</v>
      </c>
      <c r="BD125" s="138">
        <v>107.706</v>
      </c>
      <c r="BE125" s="138">
        <v>102.337</v>
      </c>
      <c r="BF125" s="138">
        <v>96.968999999999994</v>
      </c>
      <c r="BG125" s="138">
        <v>91.938000000000002</v>
      </c>
      <c r="BH125" s="138">
        <v>87.572999999999993</v>
      </c>
      <c r="BI125" s="138">
        <v>83.656999999999996</v>
      </c>
      <c r="BJ125" s="138">
        <v>79.635999999999996</v>
      </c>
      <c r="BK125" s="138">
        <v>75.600999999999999</v>
      </c>
      <c r="BL125" s="138">
        <v>71.751000000000005</v>
      </c>
      <c r="BM125" s="138">
        <v>68.123000000000005</v>
      </c>
      <c r="BN125" s="138">
        <v>64.667000000000002</v>
      </c>
      <c r="BO125" s="138">
        <v>61.283000000000001</v>
      </c>
      <c r="BP125" s="138">
        <v>57.98</v>
      </c>
      <c r="BQ125" s="138">
        <v>54.734999999999999</v>
      </c>
      <c r="BR125" s="138">
        <v>51.518999999999998</v>
      </c>
      <c r="BS125" s="138">
        <v>48.334000000000003</v>
      </c>
      <c r="BT125" s="138">
        <v>45.232999999999997</v>
      </c>
      <c r="BU125" s="138">
        <v>42.234999999999999</v>
      </c>
      <c r="BV125" s="138">
        <v>39.145000000000003</v>
      </c>
      <c r="BW125" s="138">
        <v>35.881</v>
      </c>
      <c r="BX125" s="138">
        <v>32.539000000000001</v>
      </c>
      <c r="BY125" s="138">
        <v>29.321000000000002</v>
      </c>
      <c r="BZ125" s="138">
        <v>26.209</v>
      </c>
      <c r="CA125" s="138">
        <v>23.225000000000001</v>
      </c>
      <c r="CB125" s="138">
        <v>20.411000000000001</v>
      </c>
      <c r="CC125" s="138">
        <v>17.771000000000001</v>
      </c>
      <c r="CD125" s="138">
        <v>15.250999999999999</v>
      </c>
      <c r="CE125" s="138">
        <v>12.836</v>
      </c>
      <c r="CF125" s="138">
        <v>10.750999999999999</v>
      </c>
      <c r="CG125" s="138">
        <v>9.0969999999999995</v>
      </c>
      <c r="CH125" s="138">
        <v>7.7690000000000001</v>
      </c>
      <c r="CI125" s="138">
        <v>6.5640000000000001</v>
      </c>
      <c r="CJ125" s="138">
        <v>5.5149999999999997</v>
      </c>
      <c r="CK125" s="138">
        <v>4.5720000000000001</v>
      </c>
      <c r="CL125" s="138">
        <v>3.6890000000000001</v>
      </c>
      <c r="CM125" s="138">
        <v>2.8860000000000001</v>
      </c>
      <c r="CN125" s="138">
        <v>2.2170000000000001</v>
      </c>
      <c r="CO125" s="138">
        <v>1.6579999999999999</v>
      </c>
      <c r="CP125" s="138">
        <v>1.208</v>
      </c>
      <c r="CQ125" s="138">
        <v>0.86099999999999999</v>
      </c>
      <c r="CR125" s="138">
        <v>0.60399999999999998</v>
      </c>
      <c r="CS125" s="138">
        <v>0.41299999999999998</v>
      </c>
      <c r="CT125" s="138">
        <v>0.28699999999999998</v>
      </c>
      <c r="CU125" s="138">
        <v>0.192</v>
      </c>
      <c r="CV125" s="138">
        <v>0.11</v>
      </c>
      <c r="CW125" s="138">
        <v>4.3999999999999997E-2</v>
      </c>
      <c r="CX125" s="138">
        <v>8.3000000000000004E-2</v>
      </c>
    </row>
    <row r="126" spans="1:102" ht="12">
      <c r="A126" s="96">
        <v>2029</v>
      </c>
      <c r="B126" s="138">
        <v>374.34399999999999</v>
      </c>
      <c r="C126" s="138">
        <v>371.34800000000001</v>
      </c>
      <c r="D126" s="138">
        <v>368.40699999999998</v>
      </c>
      <c r="E126" s="138">
        <v>365.49900000000002</v>
      </c>
      <c r="F126" s="138">
        <v>362.60700000000003</v>
      </c>
      <c r="G126" s="138">
        <v>359.70699999999999</v>
      </c>
      <c r="H126" s="138">
        <v>356.77800000000002</v>
      </c>
      <c r="I126" s="138">
        <v>353.803</v>
      </c>
      <c r="J126" s="138">
        <v>350.75700000000001</v>
      </c>
      <c r="K126" s="138">
        <v>347.62200000000001</v>
      </c>
      <c r="L126" s="138">
        <v>344.40899999999999</v>
      </c>
      <c r="M126" s="138">
        <v>341.125</v>
      </c>
      <c r="N126" s="138">
        <v>337.59699999999998</v>
      </c>
      <c r="O126" s="138">
        <v>333.74</v>
      </c>
      <c r="P126" s="138">
        <v>329.62599999999998</v>
      </c>
      <c r="Q126" s="138">
        <v>325.42899999999997</v>
      </c>
      <c r="R126" s="138">
        <v>321.13200000000001</v>
      </c>
      <c r="S126" s="138">
        <v>316.69</v>
      </c>
      <c r="T126" s="138">
        <v>312.10300000000001</v>
      </c>
      <c r="U126" s="138">
        <v>307.39699999999999</v>
      </c>
      <c r="V126" s="138">
        <v>302.58999999999997</v>
      </c>
      <c r="W126" s="138">
        <v>297.66800000000001</v>
      </c>
      <c r="X126" s="138">
        <v>292.75599999999997</v>
      </c>
      <c r="Y126" s="138">
        <v>287.916</v>
      </c>
      <c r="Z126" s="138">
        <v>283.09199999999998</v>
      </c>
      <c r="AA126" s="138">
        <v>278.108</v>
      </c>
      <c r="AB126" s="138">
        <v>272.91899999999998</v>
      </c>
      <c r="AC126" s="138">
        <v>267.83699999999999</v>
      </c>
      <c r="AD126" s="138">
        <v>262.97199999999998</v>
      </c>
      <c r="AE126" s="138">
        <v>258.14100000000002</v>
      </c>
      <c r="AF126" s="138">
        <v>253.11</v>
      </c>
      <c r="AG126" s="138">
        <v>248</v>
      </c>
      <c r="AH126" s="138">
        <v>242.15700000000001</v>
      </c>
      <c r="AI126" s="138">
        <v>235.25399999999999</v>
      </c>
      <c r="AJ126" s="138">
        <v>227.614</v>
      </c>
      <c r="AK126" s="138">
        <v>219.94800000000001</v>
      </c>
      <c r="AL126" s="138">
        <v>212.18799999999999</v>
      </c>
      <c r="AM126" s="138">
        <v>204.27500000000001</v>
      </c>
      <c r="AN126" s="138">
        <v>196.27099999999999</v>
      </c>
      <c r="AO126" s="138">
        <v>188.239</v>
      </c>
      <c r="AP126" s="138">
        <v>180.31100000000001</v>
      </c>
      <c r="AQ126" s="138">
        <v>172.62700000000001</v>
      </c>
      <c r="AR126" s="138">
        <v>164.86799999999999</v>
      </c>
      <c r="AS126" s="138">
        <v>156.94399999999999</v>
      </c>
      <c r="AT126" s="138">
        <v>149.14500000000001</v>
      </c>
      <c r="AU126" s="138">
        <v>141.57599999999999</v>
      </c>
      <c r="AV126" s="138">
        <v>133.881</v>
      </c>
      <c r="AW126" s="138">
        <v>128.21</v>
      </c>
      <c r="AX126" s="138">
        <v>125.536</v>
      </c>
      <c r="AY126" s="138">
        <v>124.746</v>
      </c>
      <c r="AZ126" s="138">
        <v>123.864</v>
      </c>
      <c r="BA126" s="138">
        <v>123.416</v>
      </c>
      <c r="BB126" s="138">
        <v>121.595</v>
      </c>
      <c r="BC126" s="138">
        <v>117.34099999999999</v>
      </c>
      <c r="BD126" s="138">
        <v>111.544</v>
      </c>
      <c r="BE126" s="138">
        <v>106.17</v>
      </c>
      <c r="BF126" s="138">
        <v>100.84399999999999</v>
      </c>
      <c r="BG126" s="138">
        <v>95.763000000000005</v>
      </c>
      <c r="BH126" s="138">
        <v>91.233000000000004</v>
      </c>
      <c r="BI126" s="138">
        <v>87.075999999999993</v>
      </c>
      <c r="BJ126" s="138">
        <v>82.795000000000002</v>
      </c>
      <c r="BK126" s="138">
        <v>78.471000000000004</v>
      </c>
      <c r="BL126" s="138">
        <v>74.38</v>
      </c>
      <c r="BM126" s="138">
        <v>70.602999999999994</v>
      </c>
      <c r="BN126" s="138">
        <v>67.058999999999997</v>
      </c>
      <c r="BO126" s="138">
        <v>63.573</v>
      </c>
      <c r="BP126" s="138">
        <v>60.174999999999997</v>
      </c>
      <c r="BQ126" s="138">
        <v>56.813000000000002</v>
      </c>
      <c r="BR126" s="138">
        <v>53.445</v>
      </c>
      <c r="BS126" s="138">
        <v>50.088999999999999</v>
      </c>
      <c r="BT126" s="138">
        <v>46.825000000000003</v>
      </c>
      <c r="BU126" s="138">
        <v>43.649000000000001</v>
      </c>
      <c r="BV126" s="138">
        <v>40.47</v>
      </c>
      <c r="BW126" s="138">
        <v>37.256999999999998</v>
      </c>
      <c r="BX126" s="138">
        <v>34.046999999999997</v>
      </c>
      <c r="BY126" s="138">
        <v>30.946999999999999</v>
      </c>
      <c r="BZ126" s="138">
        <v>27.977</v>
      </c>
      <c r="CA126" s="138">
        <v>25.004999999999999</v>
      </c>
      <c r="CB126" s="138">
        <v>21.989000000000001</v>
      </c>
      <c r="CC126" s="138">
        <v>19.015999999999998</v>
      </c>
      <c r="CD126" s="138">
        <v>16.187999999999999</v>
      </c>
      <c r="CE126" s="138">
        <v>13.457000000000001</v>
      </c>
      <c r="CF126" s="138">
        <v>11.13</v>
      </c>
      <c r="CG126" s="138">
        <v>9.3670000000000009</v>
      </c>
      <c r="CH126" s="138">
        <v>8.0210000000000008</v>
      </c>
      <c r="CI126" s="138">
        <v>6.7789999999999999</v>
      </c>
      <c r="CJ126" s="138">
        <v>5.6970000000000001</v>
      </c>
      <c r="CK126" s="138">
        <v>4.7270000000000003</v>
      </c>
      <c r="CL126" s="138">
        <v>3.81</v>
      </c>
      <c r="CM126" s="138">
        <v>2.972</v>
      </c>
      <c r="CN126" s="138">
        <v>2.282</v>
      </c>
      <c r="CO126" s="138">
        <v>1.714</v>
      </c>
      <c r="CP126" s="138">
        <v>1.254</v>
      </c>
      <c r="CQ126" s="138">
        <v>0.89800000000000002</v>
      </c>
      <c r="CR126" s="138">
        <v>0.629</v>
      </c>
      <c r="CS126" s="138">
        <v>0.433</v>
      </c>
      <c r="CT126" s="138">
        <v>0.30199999999999999</v>
      </c>
      <c r="CU126" s="138">
        <v>0.20499999999999999</v>
      </c>
      <c r="CV126" s="138">
        <v>0.11899999999999999</v>
      </c>
      <c r="CW126" s="138">
        <v>4.9000000000000002E-2</v>
      </c>
      <c r="CX126" s="138">
        <v>8.8999999999999996E-2</v>
      </c>
    </row>
    <row r="127" spans="1:102" ht="12">
      <c r="A127" s="96">
        <v>2030</v>
      </c>
      <c r="B127" s="138">
        <v>375.57100000000003</v>
      </c>
      <c r="C127" s="138">
        <v>372.70699999999999</v>
      </c>
      <c r="D127" s="138">
        <v>369.91199999999998</v>
      </c>
      <c r="E127" s="138">
        <v>367.166</v>
      </c>
      <c r="F127" s="138">
        <v>364.44400000000002</v>
      </c>
      <c r="G127" s="138">
        <v>361.72399999999999</v>
      </c>
      <c r="H127" s="138">
        <v>358.98099999999999</v>
      </c>
      <c r="I127" s="138">
        <v>356.19600000000003</v>
      </c>
      <c r="J127" s="138">
        <v>353.34300000000002</v>
      </c>
      <c r="K127" s="138">
        <v>350.399</v>
      </c>
      <c r="L127" s="138">
        <v>347.37599999999998</v>
      </c>
      <c r="M127" s="138">
        <v>344.28300000000002</v>
      </c>
      <c r="N127" s="138">
        <v>340.93299999999999</v>
      </c>
      <c r="O127" s="138">
        <v>337.23599999999999</v>
      </c>
      <c r="P127" s="138">
        <v>333.27</v>
      </c>
      <c r="Q127" s="138">
        <v>329.21</v>
      </c>
      <c r="R127" s="138">
        <v>325.036</v>
      </c>
      <c r="S127" s="138">
        <v>320.71300000000002</v>
      </c>
      <c r="T127" s="138">
        <v>316.24200000000002</v>
      </c>
      <c r="U127" s="138">
        <v>311.64400000000001</v>
      </c>
      <c r="V127" s="138">
        <v>306.94499999999999</v>
      </c>
      <c r="W127" s="138">
        <v>302.15600000000001</v>
      </c>
      <c r="X127" s="138">
        <v>297.28699999999998</v>
      </c>
      <c r="Y127" s="138">
        <v>292.35199999999998</v>
      </c>
      <c r="Z127" s="138">
        <v>287.36500000000001</v>
      </c>
      <c r="AA127" s="138">
        <v>282.23599999999999</v>
      </c>
      <c r="AB127" s="138">
        <v>276.88099999999997</v>
      </c>
      <c r="AC127" s="138">
        <v>271.80399999999997</v>
      </c>
      <c r="AD127" s="138">
        <v>267.20699999999999</v>
      </c>
      <c r="AE127" s="138">
        <v>262.81299999999999</v>
      </c>
      <c r="AF127" s="138">
        <v>258.20100000000002</v>
      </c>
      <c r="AG127" s="138">
        <v>253.53</v>
      </c>
      <c r="AH127" s="138">
        <v>248.06800000000001</v>
      </c>
      <c r="AI127" s="138">
        <v>241.429</v>
      </c>
      <c r="AJ127" s="138">
        <v>233.977</v>
      </c>
      <c r="AK127" s="138">
        <v>226.48099999999999</v>
      </c>
      <c r="AL127" s="138">
        <v>218.81</v>
      </c>
      <c r="AM127" s="138">
        <v>211.10300000000001</v>
      </c>
      <c r="AN127" s="138">
        <v>203.51300000000001</v>
      </c>
      <c r="AO127" s="138">
        <v>195.97200000000001</v>
      </c>
      <c r="AP127" s="138">
        <v>188.47</v>
      </c>
      <c r="AQ127" s="138">
        <v>181.27</v>
      </c>
      <c r="AR127" s="138">
        <v>173.459</v>
      </c>
      <c r="AS127" s="138">
        <v>164.673</v>
      </c>
      <c r="AT127" s="138">
        <v>155.512</v>
      </c>
      <c r="AU127" s="138">
        <v>146.65299999999999</v>
      </c>
      <c r="AV127" s="138">
        <v>137.608</v>
      </c>
      <c r="AW127" s="138">
        <v>130.95099999999999</v>
      </c>
      <c r="AX127" s="138">
        <v>127.92100000000001</v>
      </c>
      <c r="AY127" s="138">
        <v>127.199</v>
      </c>
      <c r="AZ127" s="138">
        <v>126.30800000000001</v>
      </c>
      <c r="BA127" s="138">
        <v>125.84099999999999</v>
      </c>
      <c r="BB127" s="138">
        <v>124.124</v>
      </c>
      <c r="BC127" s="138">
        <v>120.105</v>
      </c>
      <c r="BD127" s="138">
        <v>114.623</v>
      </c>
      <c r="BE127" s="138">
        <v>109.59399999999999</v>
      </c>
      <c r="BF127" s="138">
        <v>104.67400000000001</v>
      </c>
      <c r="BG127" s="138">
        <v>99.811999999999998</v>
      </c>
      <c r="BH127" s="138">
        <v>95.188000000000002</v>
      </c>
      <c r="BI127" s="138">
        <v>90.733999999999995</v>
      </c>
      <c r="BJ127" s="138">
        <v>86.188000000000002</v>
      </c>
      <c r="BK127" s="138">
        <v>81.584000000000003</v>
      </c>
      <c r="BL127" s="138">
        <v>77.242999999999995</v>
      </c>
      <c r="BM127" s="138">
        <v>73.293999999999997</v>
      </c>
      <c r="BN127" s="138">
        <v>69.625</v>
      </c>
      <c r="BO127" s="138">
        <v>65.989999999999995</v>
      </c>
      <c r="BP127" s="138">
        <v>62.436</v>
      </c>
      <c r="BQ127" s="138">
        <v>58.923999999999999</v>
      </c>
      <c r="BR127" s="138">
        <v>55.404000000000003</v>
      </c>
      <c r="BS127" s="138">
        <v>51.906999999999996</v>
      </c>
      <c r="BT127" s="138">
        <v>48.503999999999998</v>
      </c>
      <c r="BU127" s="138">
        <v>45.177999999999997</v>
      </c>
      <c r="BV127" s="138">
        <v>41.911000000000001</v>
      </c>
      <c r="BW127" s="138">
        <v>38.703000000000003</v>
      </c>
      <c r="BX127" s="138">
        <v>35.549999999999997</v>
      </c>
      <c r="BY127" s="138">
        <v>32.5</v>
      </c>
      <c r="BZ127" s="138">
        <v>29.597999999999999</v>
      </c>
      <c r="CA127" s="138">
        <v>26.611000000000001</v>
      </c>
      <c r="CB127" s="138">
        <v>23.443999999999999</v>
      </c>
      <c r="CC127" s="138">
        <v>20.236999999999998</v>
      </c>
      <c r="CD127" s="138">
        <v>17.193000000000001</v>
      </c>
      <c r="CE127" s="138">
        <v>14.241</v>
      </c>
      <c r="CF127" s="138">
        <v>11.728</v>
      </c>
      <c r="CG127" s="138">
        <v>9.8369999999999997</v>
      </c>
      <c r="CH127" s="138">
        <v>8.4049999999999994</v>
      </c>
      <c r="CI127" s="138">
        <v>7.0720000000000001</v>
      </c>
      <c r="CJ127" s="138">
        <v>5.899</v>
      </c>
      <c r="CK127" s="138">
        <v>4.859</v>
      </c>
      <c r="CL127" s="138">
        <v>3.9020000000000001</v>
      </c>
      <c r="CM127" s="138">
        <v>3.0449999999999999</v>
      </c>
      <c r="CN127" s="138">
        <v>2.3410000000000002</v>
      </c>
      <c r="CO127" s="138">
        <v>1.77</v>
      </c>
      <c r="CP127" s="138">
        <v>1.3049999999999999</v>
      </c>
      <c r="CQ127" s="138">
        <v>0.93799999999999994</v>
      </c>
      <c r="CR127" s="138">
        <v>0.65600000000000003</v>
      </c>
      <c r="CS127" s="138">
        <v>0.45</v>
      </c>
      <c r="CT127" s="138">
        <v>0.317</v>
      </c>
      <c r="CU127" s="138">
        <v>0.217</v>
      </c>
      <c r="CV127" s="138">
        <v>0.128</v>
      </c>
      <c r="CW127" s="138">
        <v>5.3999999999999999E-2</v>
      </c>
      <c r="CX127" s="138">
        <v>9.5000000000000001E-2</v>
      </c>
    </row>
    <row r="128" spans="1:102" ht="12">
      <c r="A128" s="96">
        <v>2031</v>
      </c>
      <c r="B128" s="138">
        <v>376.67</v>
      </c>
      <c r="C128" s="138">
        <v>373.952</v>
      </c>
      <c r="D128" s="138">
        <v>371.31099999999998</v>
      </c>
      <c r="E128" s="138">
        <v>368.72500000000002</v>
      </c>
      <c r="F128" s="138">
        <v>366.16899999999998</v>
      </c>
      <c r="G128" s="138">
        <v>363.61900000000003</v>
      </c>
      <c r="H128" s="138">
        <v>361.05200000000002</v>
      </c>
      <c r="I128" s="138">
        <v>358.44200000000001</v>
      </c>
      <c r="J128" s="138">
        <v>355.76900000000001</v>
      </c>
      <c r="K128" s="138">
        <v>353.005</v>
      </c>
      <c r="L128" s="138">
        <v>350.16</v>
      </c>
      <c r="M128" s="138">
        <v>347.23899999999998</v>
      </c>
      <c r="N128" s="138">
        <v>344.06400000000002</v>
      </c>
      <c r="O128" s="138">
        <v>340.54500000000002</v>
      </c>
      <c r="P128" s="138">
        <v>336.75299999999999</v>
      </c>
      <c r="Q128" s="138">
        <v>332.86</v>
      </c>
      <c r="R128" s="138">
        <v>328.84800000000001</v>
      </c>
      <c r="S128" s="138">
        <v>324.66300000000001</v>
      </c>
      <c r="T128" s="138">
        <v>320.30700000000002</v>
      </c>
      <c r="U128" s="138">
        <v>315.79899999999998</v>
      </c>
      <c r="V128" s="138">
        <v>311.19</v>
      </c>
      <c r="W128" s="138">
        <v>306.49700000000001</v>
      </c>
      <c r="X128" s="138">
        <v>301.678</v>
      </c>
      <c r="Y128" s="138">
        <v>296.73</v>
      </c>
      <c r="Z128" s="138">
        <v>291.69299999999998</v>
      </c>
      <c r="AA128" s="138">
        <v>286.53100000000001</v>
      </c>
      <c r="AB128" s="138">
        <v>281.15100000000001</v>
      </c>
      <c r="AC128" s="138">
        <v>276.09100000000001</v>
      </c>
      <c r="AD128" s="138">
        <v>271.58499999999998</v>
      </c>
      <c r="AE128" s="138">
        <v>267.33800000000002</v>
      </c>
      <c r="AF128" s="138">
        <v>262.87</v>
      </c>
      <c r="AG128" s="138">
        <v>258.33199999999999</v>
      </c>
      <c r="AH128" s="138">
        <v>253.10900000000001</v>
      </c>
      <c r="AI128" s="138">
        <v>246.863</v>
      </c>
      <c r="AJ128" s="138">
        <v>239.89500000000001</v>
      </c>
      <c r="AK128" s="138">
        <v>232.84800000000001</v>
      </c>
      <c r="AL128" s="138">
        <v>225.607</v>
      </c>
      <c r="AM128" s="138">
        <v>218.261</v>
      </c>
      <c r="AN128" s="138">
        <v>210.923</v>
      </c>
      <c r="AO128" s="138">
        <v>203.536</v>
      </c>
      <c r="AP128" s="138">
        <v>196.15100000000001</v>
      </c>
      <c r="AQ128" s="138">
        <v>189.036</v>
      </c>
      <c r="AR128" s="138">
        <v>181.13900000000001</v>
      </c>
      <c r="AS128" s="138">
        <v>172.03100000000001</v>
      </c>
      <c r="AT128" s="138">
        <v>162.38</v>
      </c>
      <c r="AU128" s="138">
        <v>153.03700000000001</v>
      </c>
      <c r="AV128" s="138">
        <v>143.53899999999999</v>
      </c>
      <c r="AW128" s="138">
        <v>136.255</v>
      </c>
      <c r="AX128" s="138">
        <v>132.357</v>
      </c>
      <c r="AY128" s="138">
        <v>130.65700000000001</v>
      </c>
      <c r="AZ128" s="138">
        <v>128.81100000000001</v>
      </c>
      <c r="BA128" s="138">
        <v>127.301</v>
      </c>
      <c r="BB128" s="138">
        <v>125.084</v>
      </c>
      <c r="BC128" s="138">
        <v>121.40900000000001</v>
      </c>
      <c r="BD128" s="138">
        <v>116.798</v>
      </c>
      <c r="BE128" s="138">
        <v>112.57299999999999</v>
      </c>
      <c r="BF128" s="138">
        <v>108.53700000000001</v>
      </c>
      <c r="BG128" s="138">
        <v>104.23</v>
      </c>
      <c r="BH128" s="138">
        <v>99.575999999999993</v>
      </c>
      <c r="BI128" s="138">
        <v>94.718000000000004</v>
      </c>
      <c r="BJ128" s="138">
        <v>89.858999999999995</v>
      </c>
      <c r="BK128" s="138">
        <v>84.944000000000003</v>
      </c>
      <c r="BL128" s="138">
        <v>80.317999999999998</v>
      </c>
      <c r="BM128" s="138">
        <v>76.165999999999997</v>
      </c>
      <c r="BN128" s="138">
        <v>72.344999999999999</v>
      </c>
      <c r="BO128" s="138">
        <v>68.52</v>
      </c>
      <c r="BP128" s="138">
        <v>64.754999999999995</v>
      </c>
      <c r="BQ128" s="138">
        <v>61.057000000000002</v>
      </c>
      <c r="BR128" s="138">
        <v>57.398000000000003</v>
      </c>
      <c r="BS128" s="138">
        <v>53.792999999999999</v>
      </c>
      <c r="BT128" s="138">
        <v>50.281999999999996</v>
      </c>
      <c r="BU128" s="138">
        <v>46.847999999999999</v>
      </c>
      <c r="BV128" s="138">
        <v>43.499000000000002</v>
      </c>
      <c r="BW128" s="138">
        <v>40.235999999999997</v>
      </c>
      <c r="BX128" s="138">
        <v>37.045999999999999</v>
      </c>
      <c r="BY128" s="138">
        <v>33.960999999999999</v>
      </c>
      <c r="BZ128" s="138">
        <v>31.029</v>
      </c>
      <c r="CA128" s="138">
        <v>27.99</v>
      </c>
      <c r="CB128" s="138">
        <v>24.736000000000001</v>
      </c>
      <c r="CC128" s="138">
        <v>21.416</v>
      </c>
      <c r="CD128" s="138">
        <v>18.265000000000001</v>
      </c>
      <c r="CE128" s="138">
        <v>15.214</v>
      </c>
      <c r="CF128" s="138">
        <v>12.581</v>
      </c>
      <c r="CG128" s="138">
        <v>10.54</v>
      </c>
      <c r="CH128" s="138">
        <v>8.9429999999999996</v>
      </c>
      <c r="CI128" s="138">
        <v>7.4530000000000003</v>
      </c>
      <c r="CJ128" s="138">
        <v>6.1159999999999997</v>
      </c>
      <c r="CK128" s="138">
        <v>4.96</v>
      </c>
      <c r="CL128" s="138">
        <v>3.9550000000000001</v>
      </c>
      <c r="CM128" s="138">
        <v>3.0960000000000001</v>
      </c>
      <c r="CN128" s="138">
        <v>2.3919999999999999</v>
      </c>
      <c r="CO128" s="138">
        <v>1.8260000000000001</v>
      </c>
      <c r="CP128" s="138">
        <v>1.365</v>
      </c>
      <c r="CQ128" s="138">
        <v>0.98599999999999999</v>
      </c>
      <c r="CR128" s="138">
        <v>0.68400000000000005</v>
      </c>
      <c r="CS128" s="138">
        <v>0.46899999999999997</v>
      </c>
      <c r="CT128" s="138">
        <v>0.33200000000000002</v>
      </c>
      <c r="CU128" s="138">
        <v>0.22700000000000001</v>
      </c>
      <c r="CV128" s="138">
        <v>0.13500000000000001</v>
      </c>
      <c r="CW128" s="138">
        <v>5.8000000000000003E-2</v>
      </c>
      <c r="CX128" s="138">
        <v>0.10199999999999999</v>
      </c>
    </row>
    <row r="129" spans="1:102" ht="12">
      <c r="A129" s="96">
        <v>2032</v>
      </c>
      <c r="B129" s="138">
        <v>377.65600000000001</v>
      </c>
      <c r="C129" s="138">
        <v>375.09</v>
      </c>
      <c r="D129" s="138">
        <v>372.60599999999999</v>
      </c>
      <c r="E129" s="138">
        <v>370.17700000000002</v>
      </c>
      <c r="F129" s="138">
        <v>367.78100000000001</v>
      </c>
      <c r="G129" s="138">
        <v>365.392</v>
      </c>
      <c r="H129" s="138">
        <v>362.988</v>
      </c>
      <c r="I129" s="138">
        <v>360.54399999999998</v>
      </c>
      <c r="J129" s="138">
        <v>358.036</v>
      </c>
      <c r="K129" s="138">
        <v>355.43900000000002</v>
      </c>
      <c r="L129" s="138">
        <v>352.75900000000001</v>
      </c>
      <c r="M129" s="138">
        <v>350</v>
      </c>
      <c r="N129" s="138">
        <v>346.995</v>
      </c>
      <c r="O129" s="138">
        <v>343.66800000000001</v>
      </c>
      <c r="P129" s="138">
        <v>340.07499999999999</v>
      </c>
      <c r="Q129" s="138">
        <v>336.37299999999999</v>
      </c>
      <c r="R129" s="138">
        <v>332.54599999999999</v>
      </c>
      <c r="S129" s="138">
        <v>328.52100000000002</v>
      </c>
      <c r="T129" s="138">
        <v>324.28399999999999</v>
      </c>
      <c r="U129" s="138">
        <v>319.86500000000001</v>
      </c>
      <c r="V129" s="138">
        <v>315.34199999999998</v>
      </c>
      <c r="W129" s="138">
        <v>310.72500000000002</v>
      </c>
      <c r="X129" s="138">
        <v>305.97199999999998</v>
      </c>
      <c r="Y129" s="138">
        <v>301.07100000000003</v>
      </c>
      <c r="Z129" s="138">
        <v>296.072</v>
      </c>
      <c r="AA129" s="138">
        <v>290.95800000000003</v>
      </c>
      <c r="AB129" s="138">
        <v>285.65600000000001</v>
      </c>
      <c r="AC129" s="138">
        <v>280.62</v>
      </c>
      <c r="AD129" s="138">
        <v>276.05399999999997</v>
      </c>
      <c r="AE129" s="138">
        <v>271.714</v>
      </c>
      <c r="AF129" s="138">
        <v>267.16899999999998</v>
      </c>
      <c r="AG129" s="138">
        <v>262.512</v>
      </c>
      <c r="AH129" s="138">
        <v>257.40699999999998</v>
      </c>
      <c r="AI129" s="138">
        <v>251.642</v>
      </c>
      <c r="AJ129" s="138">
        <v>245.37</v>
      </c>
      <c r="AK129" s="138">
        <v>238.98</v>
      </c>
      <c r="AL129" s="138">
        <v>232.42</v>
      </c>
      <c r="AM129" s="138">
        <v>225.55500000000001</v>
      </c>
      <c r="AN129" s="138">
        <v>218.36600000000001</v>
      </c>
      <c r="AO129" s="138">
        <v>210.90299999999999</v>
      </c>
      <c r="AP129" s="138">
        <v>203.429</v>
      </c>
      <c r="AQ129" s="138">
        <v>196.12200000000001</v>
      </c>
      <c r="AR129" s="138">
        <v>188.14</v>
      </c>
      <c r="AS129" s="138">
        <v>179.16800000000001</v>
      </c>
      <c r="AT129" s="138">
        <v>169.73699999999999</v>
      </c>
      <c r="AU129" s="138">
        <v>160.565</v>
      </c>
      <c r="AV129" s="138">
        <v>151.352</v>
      </c>
      <c r="AW129" s="138">
        <v>143.732</v>
      </c>
      <c r="AX129" s="138">
        <v>138.54</v>
      </c>
      <c r="AY129" s="138">
        <v>135.00299999999999</v>
      </c>
      <c r="AZ129" s="138">
        <v>131.41900000000001</v>
      </c>
      <c r="BA129" s="138">
        <v>128.01900000000001</v>
      </c>
      <c r="BB129" s="138">
        <v>124.8</v>
      </c>
      <c r="BC129" s="138">
        <v>121.547</v>
      </c>
      <c r="BD129" s="138">
        <v>118.254</v>
      </c>
      <c r="BE129" s="138">
        <v>115.2</v>
      </c>
      <c r="BF129" s="138">
        <v>112.429</v>
      </c>
      <c r="BG129" s="138">
        <v>108.94499999999999</v>
      </c>
      <c r="BH129" s="138">
        <v>104.315</v>
      </c>
      <c r="BI129" s="138">
        <v>98.965999999999994</v>
      </c>
      <c r="BJ129" s="138">
        <v>93.756</v>
      </c>
      <c r="BK129" s="138">
        <v>88.507999999999996</v>
      </c>
      <c r="BL129" s="138">
        <v>83.57</v>
      </c>
      <c r="BM129" s="138">
        <v>79.197000000000003</v>
      </c>
      <c r="BN129" s="138">
        <v>75.209999999999994</v>
      </c>
      <c r="BO129" s="138">
        <v>71.167000000000002</v>
      </c>
      <c r="BP129" s="138">
        <v>67.150000000000006</v>
      </c>
      <c r="BQ129" s="138">
        <v>63.244</v>
      </c>
      <c r="BR129" s="138">
        <v>59.448999999999998</v>
      </c>
      <c r="BS129" s="138">
        <v>55.753999999999998</v>
      </c>
      <c r="BT129" s="138">
        <v>52.151000000000003</v>
      </c>
      <c r="BU129" s="138">
        <v>48.634999999999998</v>
      </c>
      <c r="BV129" s="138">
        <v>45.198999999999998</v>
      </c>
      <c r="BW129" s="138">
        <v>41.832999999999998</v>
      </c>
      <c r="BX129" s="138">
        <v>38.533999999999999</v>
      </c>
      <c r="BY129" s="138">
        <v>35.347000000000001</v>
      </c>
      <c r="BZ129" s="138">
        <v>32.308999999999997</v>
      </c>
      <c r="CA129" s="138">
        <v>29.192</v>
      </c>
      <c r="CB129" s="138">
        <v>25.902999999999999</v>
      </c>
      <c r="CC129" s="138">
        <v>22.567</v>
      </c>
      <c r="CD129" s="138">
        <v>19.402000000000001</v>
      </c>
      <c r="CE129" s="138">
        <v>16.350999999999999</v>
      </c>
      <c r="CF129" s="138">
        <v>13.651999999999999</v>
      </c>
      <c r="CG129" s="138">
        <v>11.443</v>
      </c>
      <c r="CH129" s="138">
        <v>9.6170000000000009</v>
      </c>
      <c r="CI129" s="138">
        <v>7.9109999999999996</v>
      </c>
      <c r="CJ129" s="138">
        <v>6.3550000000000004</v>
      </c>
      <c r="CK129" s="138">
        <v>5.04</v>
      </c>
      <c r="CL129" s="138">
        <v>3.9809999999999999</v>
      </c>
      <c r="CM129" s="138">
        <v>3.1360000000000001</v>
      </c>
      <c r="CN129" s="138">
        <v>2.4380000000000002</v>
      </c>
      <c r="CO129" s="138">
        <v>1.885</v>
      </c>
      <c r="CP129" s="138">
        <v>1.4319999999999999</v>
      </c>
      <c r="CQ129" s="138">
        <v>1.04</v>
      </c>
      <c r="CR129" s="138">
        <v>0.71499999999999997</v>
      </c>
      <c r="CS129" s="138">
        <v>0.48799999999999999</v>
      </c>
      <c r="CT129" s="138">
        <v>0.34499999999999997</v>
      </c>
      <c r="CU129" s="138">
        <v>0.23699999999999999</v>
      </c>
      <c r="CV129" s="138">
        <v>0.14099999999999999</v>
      </c>
      <c r="CW129" s="138">
        <v>6.2E-2</v>
      </c>
      <c r="CX129" s="138">
        <v>0.109</v>
      </c>
    </row>
    <row r="130" spans="1:102" ht="12">
      <c r="A130" s="96">
        <v>2033</v>
      </c>
      <c r="B130" s="138">
        <v>378.53899999999999</v>
      </c>
      <c r="C130" s="138">
        <v>376.13200000000001</v>
      </c>
      <c r="D130" s="138">
        <v>373.80200000000002</v>
      </c>
      <c r="E130" s="138">
        <v>371.52800000000002</v>
      </c>
      <c r="F130" s="138">
        <v>369.28399999999999</v>
      </c>
      <c r="G130" s="138">
        <v>367.048</v>
      </c>
      <c r="H130" s="138">
        <v>364.79700000000003</v>
      </c>
      <c r="I130" s="138">
        <v>362.50599999999997</v>
      </c>
      <c r="J130" s="138">
        <v>360.154</v>
      </c>
      <c r="K130" s="138">
        <v>357.714</v>
      </c>
      <c r="L130" s="138">
        <v>355.19</v>
      </c>
      <c r="M130" s="138">
        <v>352.57799999999997</v>
      </c>
      <c r="N130" s="138">
        <v>349.74299999999999</v>
      </c>
      <c r="O130" s="138">
        <v>346.61</v>
      </c>
      <c r="P130" s="138">
        <v>343.23</v>
      </c>
      <c r="Q130" s="138">
        <v>339.73099999999999</v>
      </c>
      <c r="R130" s="138">
        <v>336.10700000000003</v>
      </c>
      <c r="S130" s="138">
        <v>332.25599999999997</v>
      </c>
      <c r="T130" s="138">
        <v>328.14600000000002</v>
      </c>
      <c r="U130" s="138">
        <v>323.82299999999998</v>
      </c>
      <c r="V130" s="138">
        <v>319.38900000000001</v>
      </c>
      <c r="W130" s="138">
        <v>314.846</v>
      </c>
      <c r="X130" s="138">
        <v>310.17099999999999</v>
      </c>
      <c r="Y130" s="138">
        <v>305.36799999999999</v>
      </c>
      <c r="Z130" s="138">
        <v>300.46800000000002</v>
      </c>
      <c r="AA130" s="138">
        <v>295.46100000000001</v>
      </c>
      <c r="AB130" s="138">
        <v>290.303</v>
      </c>
      <c r="AC130" s="138">
        <v>285.3</v>
      </c>
      <c r="AD130" s="138">
        <v>280.58199999999999</v>
      </c>
      <c r="AE130" s="138">
        <v>276.00200000000001</v>
      </c>
      <c r="AF130" s="138">
        <v>271.23899999999998</v>
      </c>
      <c r="AG130" s="138">
        <v>266.31599999999997</v>
      </c>
      <c r="AH130" s="138">
        <v>261.24</v>
      </c>
      <c r="AI130" s="138">
        <v>255.971</v>
      </c>
      <c r="AJ130" s="138">
        <v>250.47900000000001</v>
      </c>
      <c r="AK130" s="138">
        <v>244.82499999999999</v>
      </c>
      <c r="AL130" s="138">
        <v>239.05099999999999</v>
      </c>
      <c r="AM130" s="138">
        <v>232.71899999999999</v>
      </c>
      <c r="AN130" s="138">
        <v>225.63200000000001</v>
      </c>
      <c r="AO130" s="138">
        <v>217.99700000000001</v>
      </c>
      <c r="AP130" s="138">
        <v>210.34700000000001</v>
      </c>
      <c r="AQ130" s="138">
        <v>202.72399999999999</v>
      </c>
      <c r="AR130" s="138">
        <v>194.7</v>
      </c>
      <c r="AS130" s="138">
        <v>186.16800000000001</v>
      </c>
      <c r="AT130" s="138">
        <v>177.40700000000001</v>
      </c>
      <c r="AU130" s="138">
        <v>168.82300000000001</v>
      </c>
      <c r="AV130" s="138">
        <v>160.34899999999999</v>
      </c>
      <c r="AW130" s="138">
        <v>152.60499999999999</v>
      </c>
      <c r="AX130" s="138">
        <v>145.947</v>
      </c>
      <c r="AY130" s="138">
        <v>140.15600000000001</v>
      </c>
      <c r="AZ130" s="138">
        <v>134.459</v>
      </c>
      <c r="BA130" s="138">
        <v>128.77600000000001</v>
      </c>
      <c r="BB130" s="138">
        <v>124.26900000000001</v>
      </c>
      <c r="BC130" s="138">
        <v>121.364</v>
      </c>
      <c r="BD130" s="138">
        <v>119.449</v>
      </c>
      <c r="BE130" s="138">
        <v>117.59</v>
      </c>
      <c r="BF130" s="138">
        <v>116.099</v>
      </c>
      <c r="BG130" s="138">
        <v>113.48</v>
      </c>
      <c r="BH130" s="138">
        <v>108.934</v>
      </c>
      <c r="BI130" s="138">
        <v>103.167</v>
      </c>
      <c r="BJ130" s="138">
        <v>97.69</v>
      </c>
      <c r="BK130" s="138">
        <v>92.207999999999998</v>
      </c>
      <c r="BL130" s="138">
        <v>87.022000000000006</v>
      </c>
      <c r="BM130" s="138">
        <v>82.435000000000002</v>
      </c>
      <c r="BN130" s="138">
        <v>78.253</v>
      </c>
      <c r="BO130" s="138">
        <v>73.968000000000004</v>
      </c>
      <c r="BP130" s="138">
        <v>69.67</v>
      </c>
      <c r="BQ130" s="138">
        <v>65.534999999999997</v>
      </c>
      <c r="BR130" s="138">
        <v>61.597000000000001</v>
      </c>
      <c r="BS130" s="138">
        <v>57.817999999999998</v>
      </c>
      <c r="BT130" s="138">
        <v>54.122999999999998</v>
      </c>
      <c r="BU130" s="138">
        <v>50.527999999999999</v>
      </c>
      <c r="BV130" s="138">
        <v>46.99</v>
      </c>
      <c r="BW130" s="138">
        <v>43.485999999999997</v>
      </c>
      <c r="BX130" s="138">
        <v>40.03</v>
      </c>
      <c r="BY130" s="138">
        <v>36.695</v>
      </c>
      <c r="BZ130" s="138">
        <v>33.502000000000002</v>
      </c>
      <c r="CA130" s="138">
        <v>30.286999999999999</v>
      </c>
      <c r="CB130" s="138">
        <v>26.989000000000001</v>
      </c>
      <c r="CC130" s="138">
        <v>23.698</v>
      </c>
      <c r="CD130" s="138">
        <v>20.571000000000002</v>
      </c>
      <c r="CE130" s="138">
        <v>17.577000000000002</v>
      </c>
      <c r="CF130" s="138">
        <v>14.848000000000001</v>
      </c>
      <c r="CG130" s="138">
        <v>12.465999999999999</v>
      </c>
      <c r="CH130" s="138">
        <v>10.38</v>
      </c>
      <c r="CI130" s="138">
        <v>8.4350000000000005</v>
      </c>
      <c r="CJ130" s="138">
        <v>6.633</v>
      </c>
      <c r="CK130" s="138">
        <v>5.141</v>
      </c>
      <c r="CL130" s="138">
        <v>4.0209999999999999</v>
      </c>
      <c r="CM130" s="138">
        <v>3.1880000000000002</v>
      </c>
      <c r="CN130" s="138">
        <v>2.4929999999999999</v>
      </c>
      <c r="CO130" s="138">
        <v>1.9490000000000001</v>
      </c>
      <c r="CP130" s="138">
        <v>1.4990000000000001</v>
      </c>
      <c r="CQ130" s="138">
        <v>1.093</v>
      </c>
      <c r="CR130" s="138">
        <v>0.74399999999999999</v>
      </c>
      <c r="CS130" s="138">
        <v>0.505</v>
      </c>
      <c r="CT130" s="138">
        <v>0.35799999999999998</v>
      </c>
      <c r="CU130" s="138">
        <v>0.248</v>
      </c>
      <c r="CV130" s="138">
        <v>0.14699999999999999</v>
      </c>
      <c r="CW130" s="138">
        <v>6.5000000000000002E-2</v>
      </c>
      <c r="CX130" s="138">
        <v>0.11600000000000001</v>
      </c>
    </row>
    <row r="131" spans="1:102" ht="12">
      <c r="A131" s="96">
        <v>2034</v>
      </c>
      <c r="B131" s="138">
        <v>379.33699999999999</v>
      </c>
      <c r="C131" s="138">
        <v>377.08600000000001</v>
      </c>
      <c r="D131" s="138">
        <v>374.90699999999998</v>
      </c>
      <c r="E131" s="138">
        <v>372.78100000000001</v>
      </c>
      <c r="F131" s="138">
        <v>370.68400000000003</v>
      </c>
      <c r="G131" s="138">
        <v>368.59300000000002</v>
      </c>
      <c r="H131" s="138">
        <v>366.48599999999999</v>
      </c>
      <c r="I131" s="138">
        <v>364.34</v>
      </c>
      <c r="J131" s="138">
        <v>362.13400000000001</v>
      </c>
      <c r="K131" s="138">
        <v>359.84500000000003</v>
      </c>
      <c r="L131" s="138">
        <v>357.46899999999999</v>
      </c>
      <c r="M131" s="138">
        <v>355</v>
      </c>
      <c r="N131" s="138">
        <v>352.32600000000002</v>
      </c>
      <c r="O131" s="138">
        <v>349.38799999999998</v>
      </c>
      <c r="P131" s="138">
        <v>346.21499999999997</v>
      </c>
      <c r="Q131" s="138">
        <v>342.92</v>
      </c>
      <c r="R131" s="138">
        <v>339.5</v>
      </c>
      <c r="S131" s="138">
        <v>335.827</v>
      </c>
      <c r="T131" s="138">
        <v>331.858</v>
      </c>
      <c r="U131" s="138">
        <v>327.64999999999998</v>
      </c>
      <c r="V131" s="138">
        <v>323.322</v>
      </c>
      <c r="W131" s="138">
        <v>318.87200000000001</v>
      </c>
      <c r="X131" s="138">
        <v>314.29300000000001</v>
      </c>
      <c r="Y131" s="138">
        <v>309.60599999999999</v>
      </c>
      <c r="Z131" s="138">
        <v>304.82499999999999</v>
      </c>
      <c r="AA131" s="138">
        <v>299.93900000000002</v>
      </c>
      <c r="AB131" s="138">
        <v>294.94</v>
      </c>
      <c r="AC131" s="138">
        <v>289.97199999999998</v>
      </c>
      <c r="AD131" s="138">
        <v>285.10199999999998</v>
      </c>
      <c r="AE131" s="138">
        <v>280.27</v>
      </c>
      <c r="AF131" s="138">
        <v>275.279</v>
      </c>
      <c r="AG131" s="138">
        <v>270.08699999999999</v>
      </c>
      <c r="AH131" s="138">
        <v>265.00700000000001</v>
      </c>
      <c r="AI131" s="138">
        <v>260.154</v>
      </c>
      <c r="AJ131" s="138">
        <v>255.334</v>
      </c>
      <c r="AK131" s="138">
        <v>250.31700000000001</v>
      </c>
      <c r="AL131" s="138">
        <v>245.22900000000001</v>
      </c>
      <c r="AM131" s="138">
        <v>239.38300000000001</v>
      </c>
      <c r="AN131" s="138">
        <v>232.44399999999999</v>
      </c>
      <c r="AO131" s="138">
        <v>224.74600000000001</v>
      </c>
      <c r="AP131" s="138">
        <v>217.024</v>
      </c>
      <c r="AQ131" s="138">
        <v>209.202</v>
      </c>
      <c r="AR131" s="138">
        <v>201.24</v>
      </c>
      <c r="AS131" s="138">
        <v>193.21100000000001</v>
      </c>
      <c r="AT131" s="138">
        <v>185.166</v>
      </c>
      <c r="AU131" s="138">
        <v>177.21600000000001</v>
      </c>
      <c r="AV131" s="138">
        <v>169.49600000000001</v>
      </c>
      <c r="AW131" s="138">
        <v>161.709</v>
      </c>
      <c r="AX131" s="138">
        <v>153.76599999999999</v>
      </c>
      <c r="AY131" s="138">
        <v>145.94900000000001</v>
      </c>
      <c r="AZ131" s="138">
        <v>138.35400000000001</v>
      </c>
      <c r="BA131" s="138">
        <v>130.63399999999999</v>
      </c>
      <c r="BB131" s="138">
        <v>124.88</v>
      </c>
      <c r="BC131" s="138">
        <v>122.039</v>
      </c>
      <c r="BD131" s="138">
        <v>121.02500000000001</v>
      </c>
      <c r="BE131" s="138">
        <v>119.916</v>
      </c>
      <c r="BF131" s="138">
        <v>119.22199999999999</v>
      </c>
      <c r="BG131" s="138">
        <v>117.191</v>
      </c>
      <c r="BH131" s="138">
        <v>112.798</v>
      </c>
      <c r="BI131" s="138">
        <v>106.901</v>
      </c>
      <c r="BJ131" s="138">
        <v>101.405</v>
      </c>
      <c r="BK131" s="138">
        <v>95.948999999999998</v>
      </c>
      <c r="BL131" s="138">
        <v>90.701999999999998</v>
      </c>
      <c r="BM131" s="138">
        <v>85.944000000000003</v>
      </c>
      <c r="BN131" s="138">
        <v>81.516999999999996</v>
      </c>
      <c r="BO131" s="138">
        <v>76.968999999999994</v>
      </c>
      <c r="BP131" s="138">
        <v>72.378</v>
      </c>
      <c r="BQ131" s="138">
        <v>67.995000000000005</v>
      </c>
      <c r="BR131" s="138">
        <v>63.9</v>
      </c>
      <c r="BS131" s="138">
        <v>60.018999999999998</v>
      </c>
      <c r="BT131" s="138">
        <v>56.207000000000001</v>
      </c>
      <c r="BU131" s="138">
        <v>52.497999999999998</v>
      </c>
      <c r="BV131" s="138">
        <v>48.835000000000001</v>
      </c>
      <c r="BW131" s="138">
        <v>45.176000000000002</v>
      </c>
      <c r="BX131" s="138">
        <v>41.557000000000002</v>
      </c>
      <c r="BY131" s="138">
        <v>38.064999999999998</v>
      </c>
      <c r="BZ131" s="138">
        <v>34.706000000000003</v>
      </c>
      <c r="CA131" s="138">
        <v>31.385999999999999</v>
      </c>
      <c r="CB131" s="138">
        <v>28.074999999999999</v>
      </c>
      <c r="CC131" s="138">
        <v>24.824000000000002</v>
      </c>
      <c r="CD131" s="138">
        <v>21.728999999999999</v>
      </c>
      <c r="CE131" s="138">
        <v>18.79</v>
      </c>
      <c r="CF131" s="138">
        <v>16.033000000000001</v>
      </c>
      <c r="CG131" s="138">
        <v>13.491</v>
      </c>
      <c r="CH131" s="138">
        <v>11.167999999999999</v>
      </c>
      <c r="CI131" s="138">
        <v>9.0039999999999996</v>
      </c>
      <c r="CJ131" s="138">
        <v>6.9770000000000003</v>
      </c>
      <c r="CK131" s="138">
        <v>5.319</v>
      </c>
      <c r="CL131" s="138">
        <v>4.125</v>
      </c>
      <c r="CM131" s="138">
        <v>3.286</v>
      </c>
      <c r="CN131" s="138">
        <v>2.5739999999999998</v>
      </c>
      <c r="CO131" s="138">
        <v>2.0190000000000001</v>
      </c>
      <c r="CP131" s="138">
        <v>1.5589999999999999</v>
      </c>
      <c r="CQ131" s="138">
        <v>1.137</v>
      </c>
      <c r="CR131" s="138">
        <v>0.76700000000000002</v>
      </c>
      <c r="CS131" s="138">
        <v>0.51900000000000002</v>
      </c>
      <c r="CT131" s="138">
        <v>0.371</v>
      </c>
      <c r="CU131" s="138">
        <v>0.25900000000000001</v>
      </c>
      <c r="CV131" s="138">
        <v>0.155</v>
      </c>
      <c r="CW131" s="138">
        <v>6.9000000000000006E-2</v>
      </c>
      <c r="CX131" s="138">
        <v>0.123</v>
      </c>
    </row>
    <row r="132" spans="1:102" ht="12">
      <c r="A132" s="96">
        <v>2035</v>
      </c>
      <c r="B132" s="138">
        <v>380.06400000000002</v>
      </c>
      <c r="C132" s="138">
        <v>377.96</v>
      </c>
      <c r="D132" s="138">
        <v>375.92599999999999</v>
      </c>
      <c r="E132" s="138">
        <v>373.94</v>
      </c>
      <c r="F132" s="138">
        <v>371.98200000000003</v>
      </c>
      <c r="G132" s="138">
        <v>370.029</v>
      </c>
      <c r="H132" s="138">
        <v>368.06099999999998</v>
      </c>
      <c r="I132" s="138">
        <v>366.05399999999997</v>
      </c>
      <c r="J132" s="138">
        <v>363.98899999999998</v>
      </c>
      <c r="K132" s="138">
        <v>361.84399999999999</v>
      </c>
      <c r="L132" s="138">
        <v>359.61099999999999</v>
      </c>
      <c r="M132" s="138">
        <v>357.28199999999998</v>
      </c>
      <c r="N132" s="138">
        <v>354.76499999999999</v>
      </c>
      <c r="O132" s="138">
        <v>352.00900000000001</v>
      </c>
      <c r="P132" s="138">
        <v>349.03399999999999</v>
      </c>
      <c r="Q132" s="138">
        <v>345.93099999999998</v>
      </c>
      <c r="R132" s="138">
        <v>342.70100000000002</v>
      </c>
      <c r="S132" s="138">
        <v>339.20699999999999</v>
      </c>
      <c r="T132" s="138">
        <v>335.39499999999998</v>
      </c>
      <c r="U132" s="138">
        <v>331.32900000000001</v>
      </c>
      <c r="V132" s="138">
        <v>327.13600000000002</v>
      </c>
      <c r="W132" s="138">
        <v>322.80700000000002</v>
      </c>
      <c r="X132" s="138">
        <v>318.346</v>
      </c>
      <c r="Y132" s="138">
        <v>313.77300000000002</v>
      </c>
      <c r="Z132" s="138">
        <v>309.09699999999998</v>
      </c>
      <c r="AA132" s="138">
        <v>304.31799999999998</v>
      </c>
      <c r="AB132" s="138">
        <v>299.45</v>
      </c>
      <c r="AC132" s="138">
        <v>294.524</v>
      </c>
      <c r="AD132" s="138">
        <v>289.56099999999998</v>
      </c>
      <c r="AE132" s="138">
        <v>284.565</v>
      </c>
      <c r="AF132" s="138">
        <v>279.43099999999998</v>
      </c>
      <c r="AG132" s="138">
        <v>274.077</v>
      </c>
      <c r="AH132" s="138">
        <v>269.00200000000001</v>
      </c>
      <c r="AI132" s="138">
        <v>264.41300000000001</v>
      </c>
      <c r="AJ132" s="138">
        <v>260.02800000000002</v>
      </c>
      <c r="AK132" s="138">
        <v>255.42500000000001</v>
      </c>
      <c r="AL132" s="138">
        <v>250.768</v>
      </c>
      <c r="AM132" s="138">
        <v>245.29900000000001</v>
      </c>
      <c r="AN132" s="138">
        <v>238.61699999999999</v>
      </c>
      <c r="AO132" s="138">
        <v>231.101</v>
      </c>
      <c r="AP132" s="138">
        <v>223.542</v>
      </c>
      <c r="AQ132" s="138">
        <v>215.80500000000001</v>
      </c>
      <c r="AR132" s="138">
        <v>208.04</v>
      </c>
      <c r="AS132" s="138">
        <v>200.40899999999999</v>
      </c>
      <c r="AT132" s="138">
        <v>192.83500000000001</v>
      </c>
      <c r="AU132" s="138">
        <v>185.292</v>
      </c>
      <c r="AV132" s="138">
        <v>178.03700000000001</v>
      </c>
      <c r="AW132" s="138">
        <v>170.19</v>
      </c>
      <c r="AX132" s="138">
        <v>161.39599999999999</v>
      </c>
      <c r="AY132" s="138">
        <v>152.239</v>
      </c>
      <c r="AZ132" s="138">
        <v>143.375</v>
      </c>
      <c r="BA132" s="138">
        <v>134.32300000000001</v>
      </c>
      <c r="BB132" s="138">
        <v>127.599</v>
      </c>
      <c r="BC132" s="138">
        <v>124.405</v>
      </c>
      <c r="BD132" s="138">
        <v>123.456</v>
      </c>
      <c r="BE132" s="138">
        <v>122.336</v>
      </c>
      <c r="BF132" s="138">
        <v>121.619</v>
      </c>
      <c r="BG132" s="138">
        <v>119.684</v>
      </c>
      <c r="BH132" s="138">
        <v>115.509</v>
      </c>
      <c r="BI132" s="138">
        <v>109.902</v>
      </c>
      <c r="BJ132" s="138">
        <v>104.726</v>
      </c>
      <c r="BK132" s="138">
        <v>99.652000000000001</v>
      </c>
      <c r="BL132" s="138">
        <v>94.602000000000004</v>
      </c>
      <c r="BM132" s="138">
        <v>89.738</v>
      </c>
      <c r="BN132" s="138">
        <v>85.009</v>
      </c>
      <c r="BO132" s="138">
        <v>80.19</v>
      </c>
      <c r="BP132" s="138">
        <v>75.311000000000007</v>
      </c>
      <c r="BQ132" s="138">
        <v>70.673000000000002</v>
      </c>
      <c r="BR132" s="138">
        <v>66.394999999999996</v>
      </c>
      <c r="BS132" s="138">
        <v>62.378999999999998</v>
      </c>
      <c r="BT132" s="138">
        <v>58.408999999999999</v>
      </c>
      <c r="BU132" s="138">
        <v>54.530999999999999</v>
      </c>
      <c r="BV132" s="138">
        <v>50.707999999999998</v>
      </c>
      <c r="BW132" s="138">
        <v>46.896000000000001</v>
      </c>
      <c r="BX132" s="138">
        <v>43.131999999999998</v>
      </c>
      <c r="BY132" s="138">
        <v>39.5</v>
      </c>
      <c r="BZ132" s="138">
        <v>35.997999999999998</v>
      </c>
      <c r="CA132" s="138">
        <v>32.573999999999998</v>
      </c>
      <c r="CB132" s="138">
        <v>29.218</v>
      </c>
      <c r="CC132" s="138">
        <v>25.956</v>
      </c>
      <c r="CD132" s="138">
        <v>22.850999999999999</v>
      </c>
      <c r="CE132" s="138">
        <v>19.914000000000001</v>
      </c>
      <c r="CF132" s="138">
        <v>17.11</v>
      </c>
      <c r="CG132" s="138">
        <v>14.436999999999999</v>
      </c>
      <c r="CH132" s="138">
        <v>11.93</v>
      </c>
      <c r="CI132" s="138">
        <v>9.5969999999999995</v>
      </c>
      <c r="CJ132" s="138">
        <v>7.4029999999999996</v>
      </c>
      <c r="CK132" s="138">
        <v>5.609</v>
      </c>
      <c r="CL132" s="138">
        <v>4.335</v>
      </c>
      <c r="CM132" s="138">
        <v>3.4529999999999998</v>
      </c>
      <c r="CN132" s="138">
        <v>2.694</v>
      </c>
      <c r="CO132" s="138">
        <v>2.097</v>
      </c>
      <c r="CP132" s="138">
        <v>1.607</v>
      </c>
      <c r="CQ132" s="138">
        <v>1.163</v>
      </c>
      <c r="CR132" s="138">
        <v>0.78300000000000003</v>
      </c>
      <c r="CS132" s="138">
        <v>0.53</v>
      </c>
      <c r="CT132" s="138">
        <v>0.38300000000000001</v>
      </c>
      <c r="CU132" s="138">
        <v>0.27300000000000002</v>
      </c>
      <c r="CV132" s="138">
        <v>0.16600000000000001</v>
      </c>
      <c r="CW132" s="138">
        <v>7.1999999999999995E-2</v>
      </c>
      <c r="CX132" s="138">
        <v>0.13</v>
      </c>
    </row>
    <row r="133" spans="1:102" ht="12">
      <c r="A133" s="96">
        <v>2036</v>
      </c>
      <c r="B133" s="138">
        <v>380.72500000000002</v>
      </c>
      <c r="C133" s="138">
        <v>378.75900000000001</v>
      </c>
      <c r="D133" s="138">
        <v>376.86099999999999</v>
      </c>
      <c r="E133" s="138">
        <v>375.00900000000001</v>
      </c>
      <c r="F133" s="138">
        <v>373.18299999999999</v>
      </c>
      <c r="G133" s="138">
        <v>371.363</v>
      </c>
      <c r="H133" s="138">
        <v>369.52499999999998</v>
      </c>
      <c r="I133" s="138">
        <v>367.65300000000002</v>
      </c>
      <c r="J133" s="138">
        <v>365.72300000000001</v>
      </c>
      <c r="K133" s="138">
        <v>363.71499999999997</v>
      </c>
      <c r="L133" s="138">
        <v>361.62</v>
      </c>
      <c r="M133" s="138">
        <v>359.43</v>
      </c>
      <c r="N133" s="138">
        <v>357.06299999999999</v>
      </c>
      <c r="O133" s="138">
        <v>354.476</v>
      </c>
      <c r="P133" s="138">
        <v>351.68299999999999</v>
      </c>
      <c r="Q133" s="138">
        <v>348.75700000000001</v>
      </c>
      <c r="R133" s="138">
        <v>345.70100000000002</v>
      </c>
      <c r="S133" s="138">
        <v>342.38200000000001</v>
      </c>
      <c r="T133" s="138">
        <v>338.74400000000003</v>
      </c>
      <c r="U133" s="138">
        <v>334.85</v>
      </c>
      <c r="V133" s="138">
        <v>330.82100000000003</v>
      </c>
      <c r="W133" s="138">
        <v>326.649</v>
      </c>
      <c r="X133" s="138">
        <v>322.327</v>
      </c>
      <c r="Y133" s="138">
        <v>317.86500000000001</v>
      </c>
      <c r="Z133" s="138">
        <v>313.27800000000002</v>
      </c>
      <c r="AA133" s="138">
        <v>308.58800000000002</v>
      </c>
      <c r="AB133" s="138">
        <v>303.81299999999999</v>
      </c>
      <c r="AC133" s="138">
        <v>298.93700000000001</v>
      </c>
      <c r="AD133" s="138">
        <v>293.96100000000001</v>
      </c>
      <c r="AE133" s="138">
        <v>288.91699999999997</v>
      </c>
      <c r="AF133" s="138">
        <v>283.75099999999998</v>
      </c>
      <c r="AG133" s="138">
        <v>278.36900000000003</v>
      </c>
      <c r="AH133" s="138">
        <v>273.31400000000002</v>
      </c>
      <c r="AI133" s="138">
        <v>268.815</v>
      </c>
      <c r="AJ133" s="138">
        <v>264.57400000000001</v>
      </c>
      <c r="AK133" s="138">
        <v>260.11599999999999</v>
      </c>
      <c r="AL133" s="138">
        <v>255.59</v>
      </c>
      <c r="AM133" s="138">
        <v>250.35400000000001</v>
      </c>
      <c r="AN133" s="138">
        <v>244.06</v>
      </c>
      <c r="AO133" s="138">
        <v>237.017</v>
      </c>
      <c r="AP133" s="138">
        <v>229.899</v>
      </c>
      <c r="AQ133" s="138">
        <v>222.58099999999999</v>
      </c>
      <c r="AR133" s="138">
        <v>215.167</v>
      </c>
      <c r="AS133" s="138">
        <v>207.77500000000001</v>
      </c>
      <c r="AT133" s="138">
        <v>200.34299999999999</v>
      </c>
      <c r="AU133" s="138">
        <v>192.90600000000001</v>
      </c>
      <c r="AV133" s="138">
        <v>185.726</v>
      </c>
      <c r="AW133" s="138">
        <v>177.78299999999999</v>
      </c>
      <c r="AX133" s="138">
        <v>168.66399999999999</v>
      </c>
      <c r="AY133" s="138">
        <v>159.018</v>
      </c>
      <c r="AZ133" s="138">
        <v>149.666</v>
      </c>
      <c r="BA133" s="138">
        <v>140.16200000000001</v>
      </c>
      <c r="BB133" s="138">
        <v>132.816</v>
      </c>
      <c r="BC133" s="138">
        <v>128.77199999999999</v>
      </c>
      <c r="BD133" s="138">
        <v>126.872</v>
      </c>
      <c r="BE133" s="138">
        <v>124.82</v>
      </c>
      <c r="BF133" s="138">
        <v>123.087</v>
      </c>
      <c r="BG133" s="138">
        <v>120.661</v>
      </c>
      <c r="BH133" s="138">
        <v>116.806</v>
      </c>
      <c r="BI133" s="138">
        <v>112.029</v>
      </c>
      <c r="BJ133" s="138">
        <v>107.62</v>
      </c>
      <c r="BK133" s="138">
        <v>103.387</v>
      </c>
      <c r="BL133" s="138">
        <v>98.86</v>
      </c>
      <c r="BM133" s="138">
        <v>93.951999999999998</v>
      </c>
      <c r="BN133" s="138">
        <v>88.813000000000002</v>
      </c>
      <c r="BO133" s="138">
        <v>83.671999999999997</v>
      </c>
      <c r="BP133" s="138">
        <v>78.474999999999994</v>
      </c>
      <c r="BQ133" s="138">
        <v>73.543000000000006</v>
      </c>
      <c r="BR133" s="138">
        <v>69.055000000000007</v>
      </c>
      <c r="BS133" s="138">
        <v>64.882999999999996</v>
      </c>
      <c r="BT133" s="138">
        <v>60.715000000000003</v>
      </c>
      <c r="BU133" s="138">
        <v>56.62</v>
      </c>
      <c r="BV133" s="138">
        <v>52.603999999999999</v>
      </c>
      <c r="BW133" s="138">
        <v>48.643999999999998</v>
      </c>
      <c r="BX133" s="138">
        <v>44.761000000000003</v>
      </c>
      <c r="BY133" s="138">
        <v>41.012</v>
      </c>
      <c r="BZ133" s="138">
        <v>37.396000000000001</v>
      </c>
      <c r="CA133" s="138">
        <v>33.872</v>
      </c>
      <c r="CB133" s="138">
        <v>30.431000000000001</v>
      </c>
      <c r="CC133" s="138">
        <v>27.094999999999999</v>
      </c>
      <c r="CD133" s="138">
        <v>23.920999999999999</v>
      </c>
      <c r="CE133" s="138">
        <v>20.925000000000001</v>
      </c>
      <c r="CF133" s="138">
        <v>18.047000000000001</v>
      </c>
      <c r="CG133" s="138">
        <v>15.275</v>
      </c>
      <c r="CH133" s="138">
        <v>12.654999999999999</v>
      </c>
      <c r="CI133" s="138">
        <v>10.215999999999999</v>
      </c>
      <c r="CJ133" s="138">
        <v>7.9219999999999997</v>
      </c>
      <c r="CK133" s="138">
        <v>6.032</v>
      </c>
      <c r="CL133" s="138">
        <v>4.6660000000000004</v>
      </c>
      <c r="CM133" s="138">
        <v>3.6989999999999998</v>
      </c>
      <c r="CN133" s="138">
        <v>2.86</v>
      </c>
      <c r="CO133" s="138">
        <v>2.1829999999999998</v>
      </c>
      <c r="CP133" s="138">
        <v>1.6359999999999999</v>
      </c>
      <c r="CQ133" s="138">
        <v>1.17</v>
      </c>
      <c r="CR133" s="138">
        <v>0.78700000000000003</v>
      </c>
      <c r="CS133" s="138">
        <v>0.53500000000000003</v>
      </c>
      <c r="CT133" s="138">
        <v>0.39600000000000002</v>
      </c>
      <c r="CU133" s="138">
        <v>0.28999999999999998</v>
      </c>
      <c r="CV133" s="138">
        <v>0.17899999999999999</v>
      </c>
      <c r="CW133" s="138">
        <v>7.6999999999999999E-2</v>
      </c>
      <c r="CX133" s="138">
        <v>0.13700000000000001</v>
      </c>
    </row>
    <row r="134" spans="1:102" ht="12">
      <c r="A134" s="96">
        <v>2037</v>
      </c>
      <c r="B134" s="138">
        <v>381.31599999999997</v>
      </c>
      <c r="C134" s="138">
        <v>379.483</v>
      </c>
      <c r="D134" s="138">
        <v>377.71499999999997</v>
      </c>
      <c r="E134" s="138">
        <v>375.99099999999999</v>
      </c>
      <c r="F134" s="138">
        <v>374.29199999999997</v>
      </c>
      <c r="G134" s="138">
        <v>372.59699999999998</v>
      </c>
      <c r="H134" s="138">
        <v>370.88499999999999</v>
      </c>
      <c r="I134" s="138">
        <v>369.14</v>
      </c>
      <c r="J134" s="138">
        <v>367.33800000000002</v>
      </c>
      <c r="K134" s="138">
        <v>365.46</v>
      </c>
      <c r="L134" s="138">
        <v>363.49900000000002</v>
      </c>
      <c r="M134" s="138">
        <v>361.44099999999997</v>
      </c>
      <c r="N134" s="138">
        <v>359.21800000000002</v>
      </c>
      <c r="O134" s="138">
        <v>356.78800000000001</v>
      </c>
      <c r="P134" s="138">
        <v>354.16199999999998</v>
      </c>
      <c r="Q134" s="138">
        <v>351.40100000000001</v>
      </c>
      <c r="R134" s="138">
        <v>348.50599999999997</v>
      </c>
      <c r="S134" s="138">
        <v>345.358</v>
      </c>
      <c r="T134" s="138">
        <v>341.90899999999999</v>
      </c>
      <c r="U134" s="138">
        <v>338.20800000000003</v>
      </c>
      <c r="V134" s="138">
        <v>334.36599999999999</v>
      </c>
      <c r="W134" s="138">
        <v>330.38</v>
      </c>
      <c r="X134" s="138">
        <v>326.21499999999997</v>
      </c>
      <c r="Y134" s="138">
        <v>321.87099999999998</v>
      </c>
      <c r="Z134" s="138">
        <v>317.37099999999998</v>
      </c>
      <c r="AA134" s="138">
        <v>312.76400000000001</v>
      </c>
      <c r="AB134" s="138">
        <v>308.06599999999997</v>
      </c>
      <c r="AC134" s="138">
        <v>303.25299999999999</v>
      </c>
      <c r="AD134" s="138">
        <v>298.32600000000002</v>
      </c>
      <c r="AE134" s="138">
        <v>293.31900000000002</v>
      </c>
      <c r="AF134" s="138">
        <v>288.2</v>
      </c>
      <c r="AG134" s="138">
        <v>282.89499999999998</v>
      </c>
      <c r="AH134" s="138">
        <v>277.86399999999998</v>
      </c>
      <c r="AI134" s="138">
        <v>273.30500000000001</v>
      </c>
      <c r="AJ134" s="138">
        <v>268.97500000000002</v>
      </c>
      <c r="AK134" s="138">
        <v>264.43900000000002</v>
      </c>
      <c r="AL134" s="138">
        <v>259.798</v>
      </c>
      <c r="AM134" s="138">
        <v>254.678</v>
      </c>
      <c r="AN134" s="138">
        <v>248.85499999999999</v>
      </c>
      <c r="AO134" s="138">
        <v>242.49700000000001</v>
      </c>
      <c r="AP134" s="138">
        <v>236.02199999999999</v>
      </c>
      <c r="AQ134" s="138">
        <v>229.374</v>
      </c>
      <c r="AR134" s="138">
        <v>222.43</v>
      </c>
      <c r="AS134" s="138">
        <v>215.178</v>
      </c>
      <c r="AT134" s="138">
        <v>207.66399999999999</v>
      </c>
      <c r="AU134" s="138">
        <v>200.13</v>
      </c>
      <c r="AV134" s="138">
        <v>192.75299999999999</v>
      </c>
      <c r="AW134" s="138">
        <v>184.71700000000001</v>
      </c>
      <c r="AX134" s="138">
        <v>175.72</v>
      </c>
      <c r="AY134" s="138">
        <v>166.274</v>
      </c>
      <c r="AZ134" s="138">
        <v>157.077</v>
      </c>
      <c r="BA134" s="138">
        <v>147.834</v>
      </c>
      <c r="BB134" s="138">
        <v>140.15</v>
      </c>
      <c r="BC134" s="138">
        <v>134.845</v>
      </c>
      <c r="BD134" s="138">
        <v>131.155</v>
      </c>
      <c r="BE134" s="138">
        <v>127.41200000000001</v>
      </c>
      <c r="BF134" s="138">
        <v>123.842</v>
      </c>
      <c r="BG134" s="138">
        <v>120.432</v>
      </c>
      <c r="BH134" s="138">
        <v>116.976</v>
      </c>
      <c r="BI134" s="138">
        <v>113.462</v>
      </c>
      <c r="BJ134" s="138">
        <v>110.17400000000001</v>
      </c>
      <c r="BK134" s="138">
        <v>107.15300000000001</v>
      </c>
      <c r="BL134" s="138">
        <v>103.40900000000001</v>
      </c>
      <c r="BM134" s="138">
        <v>98.504999999999995</v>
      </c>
      <c r="BN134" s="138">
        <v>92.870999999999995</v>
      </c>
      <c r="BO134" s="138">
        <v>87.369</v>
      </c>
      <c r="BP134" s="138">
        <v>81.828999999999994</v>
      </c>
      <c r="BQ134" s="138">
        <v>76.575000000000003</v>
      </c>
      <c r="BR134" s="138">
        <v>71.861999999999995</v>
      </c>
      <c r="BS134" s="138">
        <v>67.518000000000001</v>
      </c>
      <c r="BT134" s="138">
        <v>63.13</v>
      </c>
      <c r="BU134" s="138">
        <v>58.779000000000003</v>
      </c>
      <c r="BV134" s="138">
        <v>54.548999999999999</v>
      </c>
      <c r="BW134" s="138">
        <v>50.44</v>
      </c>
      <c r="BX134" s="138">
        <v>46.453000000000003</v>
      </c>
      <c r="BY134" s="138">
        <v>42.595999999999997</v>
      </c>
      <c r="BZ134" s="138">
        <v>38.881999999999998</v>
      </c>
      <c r="CA134" s="138">
        <v>35.256</v>
      </c>
      <c r="CB134" s="138">
        <v>31.698</v>
      </c>
      <c r="CC134" s="138">
        <v>28.239000000000001</v>
      </c>
      <c r="CD134" s="138">
        <v>24.952000000000002</v>
      </c>
      <c r="CE134" s="138">
        <v>21.846</v>
      </c>
      <c r="CF134" s="138">
        <v>18.876000000000001</v>
      </c>
      <c r="CG134" s="138">
        <v>16.032</v>
      </c>
      <c r="CH134" s="138">
        <v>13.353999999999999</v>
      </c>
      <c r="CI134" s="138">
        <v>10.862</v>
      </c>
      <c r="CJ134" s="138">
        <v>8.5229999999999997</v>
      </c>
      <c r="CK134" s="138">
        <v>6.5670000000000002</v>
      </c>
      <c r="CL134" s="138">
        <v>5.1020000000000003</v>
      </c>
      <c r="CM134" s="138">
        <v>4.0140000000000002</v>
      </c>
      <c r="CN134" s="138">
        <v>3.0659999999999998</v>
      </c>
      <c r="CO134" s="138">
        <v>2.278</v>
      </c>
      <c r="CP134" s="138">
        <v>1.655</v>
      </c>
      <c r="CQ134" s="138">
        <v>1.1599999999999999</v>
      </c>
      <c r="CR134" s="138">
        <v>0.78300000000000003</v>
      </c>
      <c r="CS134" s="138">
        <v>0.53700000000000003</v>
      </c>
      <c r="CT134" s="138">
        <v>0.40799999999999997</v>
      </c>
      <c r="CU134" s="138">
        <v>0.309</v>
      </c>
      <c r="CV134" s="138">
        <v>0.19500000000000001</v>
      </c>
      <c r="CW134" s="138">
        <v>8.3000000000000004E-2</v>
      </c>
      <c r="CX134" s="138">
        <v>0.14299999999999999</v>
      </c>
    </row>
    <row r="135" spans="1:102" ht="12">
      <c r="A135" s="96">
        <v>2038</v>
      </c>
      <c r="B135" s="138">
        <v>381.834</v>
      </c>
      <c r="C135" s="138">
        <v>380.13099999999997</v>
      </c>
      <c r="D135" s="138">
        <v>378.49</v>
      </c>
      <c r="E135" s="138">
        <v>376.88900000000001</v>
      </c>
      <c r="F135" s="138">
        <v>375.31099999999998</v>
      </c>
      <c r="G135" s="138">
        <v>373.73700000000002</v>
      </c>
      <c r="H135" s="138">
        <v>372.14600000000002</v>
      </c>
      <c r="I135" s="138">
        <v>370.52</v>
      </c>
      <c r="J135" s="138">
        <v>368.84100000000001</v>
      </c>
      <c r="K135" s="138">
        <v>367.08800000000002</v>
      </c>
      <c r="L135" s="138">
        <v>365.25299999999999</v>
      </c>
      <c r="M135" s="138">
        <v>363.32400000000001</v>
      </c>
      <c r="N135" s="138">
        <v>361.23700000000002</v>
      </c>
      <c r="O135" s="138">
        <v>358.95299999999997</v>
      </c>
      <c r="P135" s="138">
        <v>356.48099999999999</v>
      </c>
      <c r="Q135" s="138">
        <v>353.875</v>
      </c>
      <c r="R135" s="138">
        <v>351.13</v>
      </c>
      <c r="S135" s="138">
        <v>348.149</v>
      </c>
      <c r="T135" s="138">
        <v>344.89400000000001</v>
      </c>
      <c r="U135" s="138">
        <v>341.399</v>
      </c>
      <c r="V135" s="138">
        <v>337.75799999999998</v>
      </c>
      <c r="W135" s="138">
        <v>333.97399999999999</v>
      </c>
      <c r="X135" s="138">
        <v>329.98</v>
      </c>
      <c r="Y135" s="138">
        <v>325.762</v>
      </c>
      <c r="Z135" s="138">
        <v>321.35700000000003</v>
      </c>
      <c r="AA135" s="138">
        <v>316.83699999999999</v>
      </c>
      <c r="AB135" s="138">
        <v>312.21300000000002</v>
      </c>
      <c r="AC135" s="138">
        <v>307.47699999999998</v>
      </c>
      <c r="AD135" s="138">
        <v>302.64400000000001</v>
      </c>
      <c r="AE135" s="138">
        <v>297.738</v>
      </c>
      <c r="AF135" s="138">
        <v>292.72399999999999</v>
      </c>
      <c r="AG135" s="138">
        <v>287.56299999999999</v>
      </c>
      <c r="AH135" s="138">
        <v>282.56200000000001</v>
      </c>
      <c r="AI135" s="138">
        <v>277.85700000000003</v>
      </c>
      <c r="AJ135" s="138">
        <v>273.28899999999999</v>
      </c>
      <c r="AK135" s="138">
        <v>268.53800000000001</v>
      </c>
      <c r="AL135" s="138">
        <v>263.63299999999998</v>
      </c>
      <c r="AM135" s="138">
        <v>258.54199999999997</v>
      </c>
      <c r="AN135" s="138">
        <v>253.20599999999999</v>
      </c>
      <c r="AO135" s="138">
        <v>247.61699999999999</v>
      </c>
      <c r="AP135" s="138">
        <v>241.86500000000001</v>
      </c>
      <c r="AQ135" s="138">
        <v>235.99</v>
      </c>
      <c r="AR135" s="138">
        <v>229.565</v>
      </c>
      <c r="AS135" s="138">
        <v>222.40799999999999</v>
      </c>
      <c r="AT135" s="138">
        <v>214.71899999999999</v>
      </c>
      <c r="AU135" s="138">
        <v>207.00399999999999</v>
      </c>
      <c r="AV135" s="138">
        <v>199.31</v>
      </c>
      <c r="AW135" s="138">
        <v>191.226</v>
      </c>
      <c r="AX135" s="138">
        <v>182.643</v>
      </c>
      <c r="AY135" s="138">
        <v>173.83799999999999</v>
      </c>
      <c r="AZ135" s="138">
        <v>165.20099999999999</v>
      </c>
      <c r="BA135" s="138">
        <v>156.66200000000001</v>
      </c>
      <c r="BB135" s="138">
        <v>148.84700000000001</v>
      </c>
      <c r="BC135" s="138">
        <v>142.11099999999999</v>
      </c>
      <c r="BD135" s="138">
        <v>136.22900000000001</v>
      </c>
      <c r="BE135" s="138">
        <v>130.429</v>
      </c>
      <c r="BF135" s="138">
        <v>124.634</v>
      </c>
      <c r="BG135" s="138">
        <v>119.96599999999999</v>
      </c>
      <c r="BH135" s="138">
        <v>116.83499999999999</v>
      </c>
      <c r="BI135" s="138">
        <v>114.645</v>
      </c>
      <c r="BJ135" s="138">
        <v>112.503</v>
      </c>
      <c r="BK135" s="138">
        <v>110.71299999999999</v>
      </c>
      <c r="BL135" s="138">
        <v>107.79</v>
      </c>
      <c r="BM135" s="138">
        <v>102.94799999999999</v>
      </c>
      <c r="BN135" s="138">
        <v>96.884</v>
      </c>
      <c r="BO135" s="138">
        <v>91.100999999999999</v>
      </c>
      <c r="BP135" s="138">
        <v>85.31</v>
      </c>
      <c r="BQ135" s="138">
        <v>79.796999999999997</v>
      </c>
      <c r="BR135" s="138">
        <v>74.861999999999995</v>
      </c>
      <c r="BS135" s="138">
        <v>70.319000000000003</v>
      </c>
      <c r="BT135" s="138">
        <v>65.685000000000002</v>
      </c>
      <c r="BU135" s="138">
        <v>61.051000000000002</v>
      </c>
      <c r="BV135" s="138">
        <v>56.587000000000003</v>
      </c>
      <c r="BW135" s="138">
        <v>52.323</v>
      </c>
      <c r="BX135" s="138">
        <v>48.231999999999999</v>
      </c>
      <c r="BY135" s="138">
        <v>44.265999999999998</v>
      </c>
      <c r="BZ135" s="138">
        <v>40.451000000000001</v>
      </c>
      <c r="CA135" s="138">
        <v>36.710999999999999</v>
      </c>
      <c r="CB135" s="138">
        <v>33.011000000000003</v>
      </c>
      <c r="CC135" s="138">
        <v>29.396999999999998</v>
      </c>
      <c r="CD135" s="138">
        <v>25.966000000000001</v>
      </c>
      <c r="CE135" s="138">
        <v>22.718</v>
      </c>
      <c r="CF135" s="138">
        <v>19.638999999999999</v>
      </c>
      <c r="CG135" s="138">
        <v>16.738</v>
      </c>
      <c r="CH135" s="138">
        <v>14.036</v>
      </c>
      <c r="CI135" s="138">
        <v>11.52</v>
      </c>
      <c r="CJ135" s="138">
        <v>9.1709999999999994</v>
      </c>
      <c r="CK135" s="138">
        <v>7.17</v>
      </c>
      <c r="CL135" s="138">
        <v>5.6</v>
      </c>
      <c r="CM135" s="138">
        <v>4.375</v>
      </c>
      <c r="CN135" s="138">
        <v>3.3010000000000002</v>
      </c>
      <c r="CO135" s="138">
        <v>2.39</v>
      </c>
      <c r="CP135" s="138">
        <v>1.677</v>
      </c>
      <c r="CQ135" s="138">
        <v>1.151</v>
      </c>
      <c r="CR135" s="138">
        <v>0.78300000000000003</v>
      </c>
      <c r="CS135" s="138">
        <v>0.54</v>
      </c>
      <c r="CT135" s="138">
        <v>0.42199999999999999</v>
      </c>
      <c r="CU135" s="138">
        <v>0.33</v>
      </c>
      <c r="CV135" s="138">
        <v>0.21099999999999999</v>
      </c>
      <c r="CW135" s="138">
        <v>8.7999999999999995E-2</v>
      </c>
      <c r="CX135" s="138">
        <v>0.14899999999999999</v>
      </c>
    </row>
    <row r="136" spans="1:102" ht="12">
      <c r="A136" s="96">
        <v>2039</v>
      </c>
      <c r="B136" s="138">
        <v>382.274</v>
      </c>
      <c r="C136" s="138">
        <v>380.70100000000002</v>
      </c>
      <c r="D136" s="138">
        <v>379.18400000000003</v>
      </c>
      <c r="E136" s="138">
        <v>377.70400000000001</v>
      </c>
      <c r="F136" s="138">
        <v>376.24400000000003</v>
      </c>
      <c r="G136" s="138">
        <v>374.78699999999998</v>
      </c>
      <c r="H136" s="138">
        <v>373.31099999999998</v>
      </c>
      <c r="I136" s="138">
        <v>371.80200000000002</v>
      </c>
      <c r="J136" s="138">
        <v>370.23899999999998</v>
      </c>
      <c r="K136" s="138">
        <v>368.60399999999998</v>
      </c>
      <c r="L136" s="138">
        <v>366.89</v>
      </c>
      <c r="M136" s="138">
        <v>365.084</v>
      </c>
      <c r="N136" s="138">
        <v>363.12599999999998</v>
      </c>
      <c r="O136" s="138">
        <v>360.98099999999999</v>
      </c>
      <c r="P136" s="138">
        <v>358.65600000000001</v>
      </c>
      <c r="Q136" s="138">
        <v>356.197</v>
      </c>
      <c r="R136" s="138">
        <v>353.59500000000003</v>
      </c>
      <c r="S136" s="138">
        <v>350.77800000000002</v>
      </c>
      <c r="T136" s="138">
        <v>347.71199999999999</v>
      </c>
      <c r="U136" s="138">
        <v>344.423</v>
      </c>
      <c r="V136" s="138">
        <v>340.98399999999998</v>
      </c>
      <c r="W136" s="138">
        <v>337.4</v>
      </c>
      <c r="X136" s="138">
        <v>333.584</v>
      </c>
      <c r="Y136" s="138">
        <v>329.505</v>
      </c>
      <c r="Z136" s="138">
        <v>325.21300000000002</v>
      </c>
      <c r="AA136" s="138">
        <v>320.8</v>
      </c>
      <c r="AB136" s="138">
        <v>316.26400000000001</v>
      </c>
      <c r="AC136" s="138">
        <v>311.62599999999998</v>
      </c>
      <c r="AD136" s="138">
        <v>306.90699999999998</v>
      </c>
      <c r="AE136" s="138">
        <v>302.11799999999999</v>
      </c>
      <c r="AF136" s="138">
        <v>297.22500000000002</v>
      </c>
      <c r="AG136" s="138">
        <v>292.221</v>
      </c>
      <c r="AH136" s="138">
        <v>287.25599999999997</v>
      </c>
      <c r="AI136" s="138">
        <v>282.399</v>
      </c>
      <c r="AJ136" s="138">
        <v>277.58300000000003</v>
      </c>
      <c r="AK136" s="138">
        <v>272.608</v>
      </c>
      <c r="AL136" s="138">
        <v>267.43700000000001</v>
      </c>
      <c r="AM136" s="138">
        <v>262.34199999999998</v>
      </c>
      <c r="AN136" s="138">
        <v>257.41500000000002</v>
      </c>
      <c r="AO136" s="138">
        <v>252.48599999999999</v>
      </c>
      <c r="AP136" s="138">
        <v>247.36199999999999</v>
      </c>
      <c r="AQ136" s="138">
        <v>242.15700000000001</v>
      </c>
      <c r="AR136" s="138">
        <v>236.21100000000001</v>
      </c>
      <c r="AS136" s="138">
        <v>229.19399999999999</v>
      </c>
      <c r="AT136" s="138">
        <v>221.435</v>
      </c>
      <c r="AU136" s="138">
        <v>213.64400000000001</v>
      </c>
      <c r="AV136" s="138">
        <v>205.75200000000001</v>
      </c>
      <c r="AW136" s="138">
        <v>197.71600000000001</v>
      </c>
      <c r="AX136" s="138">
        <v>189.613</v>
      </c>
      <c r="AY136" s="138">
        <v>181.494</v>
      </c>
      <c r="AZ136" s="138">
        <v>173.46</v>
      </c>
      <c r="BA136" s="138">
        <v>165.643</v>
      </c>
      <c r="BB136" s="138">
        <v>157.774</v>
      </c>
      <c r="BC136" s="138">
        <v>149.78299999999999</v>
      </c>
      <c r="BD136" s="138">
        <v>141.92599999999999</v>
      </c>
      <c r="BE136" s="138">
        <v>134.273</v>
      </c>
      <c r="BF136" s="138">
        <v>126.491</v>
      </c>
      <c r="BG136" s="138">
        <v>120.604</v>
      </c>
      <c r="BH136" s="138">
        <v>117.52500000000001</v>
      </c>
      <c r="BI136" s="138">
        <v>116.203</v>
      </c>
      <c r="BJ136" s="138">
        <v>114.779</v>
      </c>
      <c r="BK136" s="138">
        <v>113.753</v>
      </c>
      <c r="BL136" s="138">
        <v>111.38800000000001</v>
      </c>
      <c r="BM136" s="138">
        <v>106.67100000000001</v>
      </c>
      <c r="BN136" s="138">
        <v>100.456</v>
      </c>
      <c r="BO136" s="138">
        <v>94.628</v>
      </c>
      <c r="BP136" s="138">
        <v>88.834000000000003</v>
      </c>
      <c r="BQ136" s="138">
        <v>83.239000000000004</v>
      </c>
      <c r="BR136" s="138">
        <v>78.12</v>
      </c>
      <c r="BS136" s="138">
        <v>73.325999999999993</v>
      </c>
      <c r="BT136" s="138">
        <v>68.424000000000007</v>
      </c>
      <c r="BU136" s="138">
        <v>63.494</v>
      </c>
      <c r="BV136" s="138">
        <v>58.774999999999999</v>
      </c>
      <c r="BW136" s="138">
        <v>54.34</v>
      </c>
      <c r="BX136" s="138">
        <v>50.131</v>
      </c>
      <c r="BY136" s="138">
        <v>46.033000000000001</v>
      </c>
      <c r="BZ136" s="138">
        <v>42.085999999999999</v>
      </c>
      <c r="CA136" s="138">
        <v>38.209000000000003</v>
      </c>
      <c r="CB136" s="138">
        <v>34.354999999999997</v>
      </c>
      <c r="CC136" s="138">
        <v>30.58</v>
      </c>
      <c r="CD136" s="138">
        <v>27</v>
      </c>
      <c r="CE136" s="138">
        <v>23.600999999999999</v>
      </c>
      <c r="CF136" s="138">
        <v>20.408000000000001</v>
      </c>
      <c r="CG136" s="138">
        <v>17.446999999999999</v>
      </c>
      <c r="CH136" s="138">
        <v>14.718</v>
      </c>
      <c r="CI136" s="138">
        <v>12.177</v>
      </c>
      <c r="CJ136" s="138">
        <v>9.8160000000000007</v>
      </c>
      <c r="CK136" s="138">
        <v>7.7709999999999999</v>
      </c>
      <c r="CL136" s="138">
        <v>6.1020000000000003</v>
      </c>
      <c r="CM136" s="138">
        <v>4.7450000000000001</v>
      </c>
      <c r="CN136" s="138">
        <v>3.552</v>
      </c>
      <c r="CO136" s="138">
        <v>2.524</v>
      </c>
      <c r="CP136" s="138">
        <v>1.726</v>
      </c>
      <c r="CQ136" s="138">
        <v>1.1659999999999999</v>
      </c>
      <c r="CR136" s="138">
        <v>0.79800000000000004</v>
      </c>
      <c r="CS136" s="138">
        <v>0.55400000000000005</v>
      </c>
      <c r="CT136" s="138">
        <v>0.437</v>
      </c>
      <c r="CU136" s="138">
        <v>0.34699999999999998</v>
      </c>
      <c r="CV136" s="138">
        <v>0.223</v>
      </c>
      <c r="CW136" s="138">
        <v>0.09</v>
      </c>
      <c r="CX136" s="138">
        <v>0.155</v>
      </c>
    </row>
    <row r="137" spans="1:102" ht="12">
      <c r="A137" s="96">
        <v>2040</v>
      </c>
      <c r="B137" s="138">
        <v>382.63200000000001</v>
      </c>
      <c r="C137" s="138">
        <v>381.18900000000002</v>
      </c>
      <c r="D137" s="138">
        <v>379.79599999999999</v>
      </c>
      <c r="E137" s="138">
        <v>378.43700000000001</v>
      </c>
      <c r="F137" s="138">
        <v>377.09399999999999</v>
      </c>
      <c r="G137" s="138">
        <v>375.74900000000002</v>
      </c>
      <c r="H137" s="138">
        <v>374.387</v>
      </c>
      <c r="I137" s="138">
        <v>372.988</v>
      </c>
      <c r="J137" s="138">
        <v>371.536</v>
      </c>
      <c r="K137" s="138">
        <v>370.01600000000002</v>
      </c>
      <c r="L137" s="138">
        <v>368.416</v>
      </c>
      <c r="M137" s="138">
        <v>366.72699999999998</v>
      </c>
      <c r="N137" s="138">
        <v>364.892</v>
      </c>
      <c r="O137" s="138">
        <v>362.88099999999997</v>
      </c>
      <c r="P137" s="138">
        <v>360.697</v>
      </c>
      <c r="Q137" s="138">
        <v>358.38</v>
      </c>
      <c r="R137" s="138">
        <v>355.92099999999999</v>
      </c>
      <c r="S137" s="138">
        <v>353.26</v>
      </c>
      <c r="T137" s="138">
        <v>350.37599999999998</v>
      </c>
      <c r="U137" s="138">
        <v>347.28</v>
      </c>
      <c r="V137" s="138">
        <v>344.03199999999998</v>
      </c>
      <c r="W137" s="138">
        <v>340.637</v>
      </c>
      <c r="X137" s="138">
        <v>336.99700000000001</v>
      </c>
      <c r="Y137" s="138">
        <v>333.07499999999999</v>
      </c>
      <c r="Z137" s="138">
        <v>328.923</v>
      </c>
      <c r="AA137" s="138">
        <v>324.64400000000001</v>
      </c>
      <c r="AB137" s="138">
        <v>320.22899999999998</v>
      </c>
      <c r="AC137" s="138">
        <v>315.70600000000002</v>
      </c>
      <c r="AD137" s="138">
        <v>311.10199999999998</v>
      </c>
      <c r="AE137" s="138">
        <v>306.416</v>
      </c>
      <c r="AF137" s="138">
        <v>301.63</v>
      </c>
      <c r="AG137" s="138">
        <v>296.75400000000002</v>
      </c>
      <c r="AH137" s="138">
        <v>291.83</v>
      </c>
      <c r="AI137" s="138">
        <v>286.88299999999998</v>
      </c>
      <c r="AJ137" s="138">
        <v>281.90600000000001</v>
      </c>
      <c r="AK137" s="138">
        <v>276.79000000000002</v>
      </c>
      <c r="AL137" s="138">
        <v>271.45800000000003</v>
      </c>
      <c r="AM137" s="138">
        <v>266.36599999999999</v>
      </c>
      <c r="AN137" s="138">
        <v>261.69900000000001</v>
      </c>
      <c r="AO137" s="138">
        <v>257.197</v>
      </c>
      <c r="AP137" s="138">
        <v>252.47800000000001</v>
      </c>
      <c r="AQ137" s="138">
        <v>247.7</v>
      </c>
      <c r="AR137" s="138">
        <v>242.11699999999999</v>
      </c>
      <c r="AS137" s="138">
        <v>235.351</v>
      </c>
      <c r="AT137" s="138">
        <v>227.76599999999999</v>
      </c>
      <c r="AU137" s="138">
        <v>220.13</v>
      </c>
      <c r="AV137" s="138">
        <v>212.315</v>
      </c>
      <c r="AW137" s="138">
        <v>204.46600000000001</v>
      </c>
      <c r="AX137" s="138">
        <v>196.74</v>
      </c>
      <c r="AY137" s="138">
        <v>189.06700000000001</v>
      </c>
      <c r="AZ137" s="138">
        <v>181.41800000000001</v>
      </c>
      <c r="BA137" s="138">
        <v>174.04</v>
      </c>
      <c r="BB137" s="138">
        <v>166.10300000000001</v>
      </c>
      <c r="BC137" s="138">
        <v>157.27099999999999</v>
      </c>
      <c r="BD137" s="138">
        <v>148.10400000000001</v>
      </c>
      <c r="BE137" s="138">
        <v>139.20599999999999</v>
      </c>
      <c r="BF137" s="138">
        <v>130.119</v>
      </c>
      <c r="BG137" s="138">
        <v>123.279</v>
      </c>
      <c r="BH137" s="138">
        <v>119.854</v>
      </c>
      <c r="BI137" s="138">
        <v>118.593</v>
      </c>
      <c r="BJ137" s="138">
        <v>117.155</v>
      </c>
      <c r="BK137" s="138">
        <v>116.107</v>
      </c>
      <c r="BL137" s="138">
        <v>113.824</v>
      </c>
      <c r="BM137" s="138">
        <v>109.295</v>
      </c>
      <c r="BN137" s="138">
        <v>103.331</v>
      </c>
      <c r="BO137" s="138">
        <v>97.783000000000001</v>
      </c>
      <c r="BP137" s="138">
        <v>92.328000000000003</v>
      </c>
      <c r="BQ137" s="138">
        <v>86.897000000000006</v>
      </c>
      <c r="BR137" s="138">
        <v>81.653000000000006</v>
      </c>
      <c r="BS137" s="138">
        <v>76.55</v>
      </c>
      <c r="BT137" s="138">
        <v>71.366</v>
      </c>
      <c r="BU137" s="138">
        <v>66.138999999999996</v>
      </c>
      <c r="BV137" s="138">
        <v>61.155000000000001</v>
      </c>
      <c r="BW137" s="138">
        <v>56.526000000000003</v>
      </c>
      <c r="BX137" s="138">
        <v>52.170999999999999</v>
      </c>
      <c r="BY137" s="138">
        <v>47.904000000000003</v>
      </c>
      <c r="BZ137" s="138">
        <v>43.78</v>
      </c>
      <c r="CA137" s="138">
        <v>39.734000000000002</v>
      </c>
      <c r="CB137" s="138">
        <v>35.722000000000001</v>
      </c>
      <c r="CC137" s="138">
        <v>31.800999999999998</v>
      </c>
      <c r="CD137" s="138">
        <v>28.077999999999999</v>
      </c>
      <c r="CE137" s="138">
        <v>24.542999999999999</v>
      </c>
      <c r="CF137" s="138">
        <v>21.236000000000001</v>
      </c>
      <c r="CG137" s="138">
        <v>18.199000000000002</v>
      </c>
      <c r="CH137" s="138">
        <v>15.414</v>
      </c>
      <c r="CI137" s="138">
        <v>12.821999999999999</v>
      </c>
      <c r="CJ137" s="138">
        <v>10.423</v>
      </c>
      <c r="CK137" s="138">
        <v>8.3219999999999992</v>
      </c>
      <c r="CL137" s="138">
        <v>6.5640000000000001</v>
      </c>
      <c r="CM137" s="138">
        <v>5.0979999999999999</v>
      </c>
      <c r="CN137" s="138">
        <v>3.8079999999999998</v>
      </c>
      <c r="CO137" s="138">
        <v>2.6859999999999999</v>
      </c>
      <c r="CP137" s="138">
        <v>1.8169999999999999</v>
      </c>
      <c r="CQ137" s="138">
        <v>1.2190000000000001</v>
      </c>
      <c r="CR137" s="138">
        <v>0.83799999999999997</v>
      </c>
      <c r="CS137" s="138">
        <v>0.57999999999999996</v>
      </c>
      <c r="CT137" s="138">
        <v>0.45600000000000002</v>
      </c>
      <c r="CU137" s="138">
        <v>0.36</v>
      </c>
      <c r="CV137" s="138">
        <v>0.22800000000000001</v>
      </c>
      <c r="CW137" s="138">
        <v>0.09</v>
      </c>
      <c r="CX137" s="138">
        <v>0.161</v>
      </c>
    </row>
    <row r="138" spans="1:102" ht="12">
      <c r="A138" s="96">
        <v>2041</v>
      </c>
      <c r="B138" s="138">
        <v>382.90499999999997</v>
      </c>
      <c r="C138" s="138">
        <v>381.59500000000003</v>
      </c>
      <c r="D138" s="138">
        <v>380.327</v>
      </c>
      <c r="E138" s="138">
        <v>379.08800000000002</v>
      </c>
      <c r="F138" s="138">
        <v>377.86</v>
      </c>
      <c r="G138" s="138">
        <v>376.62599999999998</v>
      </c>
      <c r="H138" s="138">
        <v>375.37299999999999</v>
      </c>
      <c r="I138" s="138">
        <v>374.08199999999999</v>
      </c>
      <c r="J138" s="138">
        <v>372.73899999999998</v>
      </c>
      <c r="K138" s="138">
        <v>371.32600000000002</v>
      </c>
      <c r="L138" s="138">
        <v>369.83499999999998</v>
      </c>
      <c r="M138" s="138">
        <v>368.25799999999998</v>
      </c>
      <c r="N138" s="138">
        <v>366.541</v>
      </c>
      <c r="O138" s="138">
        <v>364.65800000000002</v>
      </c>
      <c r="P138" s="138">
        <v>362.61200000000002</v>
      </c>
      <c r="Q138" s="138">
        <v>360.43400000000003</v>
      </c>
      <c r="R138" s="138">
        <v>358.11399999999998</v>
      </c>
      <c r="S138" s="138">
        <v>355.60599999999999</v>
      </c>
      <c r="T138" s="138">
        <v>352.88799999999998</v>
      </c>
      <c r="U138" s="138">
        <v>349.97199999999998</v>
      </c>
      <c r="V138" s="138">
        <v>346.89800000000002</v>
      </c>
      <c r="W138" s="138">
        <v>343.67700000000002</v>
      </c>
      <c r="X138" s="138">
        <v>340.21</v>
      </c>
      <c r="Y138" s="138">
        <v>336.46100000000001</v>
      </c>
      <c r="Z138" s="138">
        <v>332.476</v>
      </c>
      <c r="AA138" s="138">
        <v>328.358</v>
      </c>
      <c r="AB138" s="138">
        <v>324.101</v>
      </c>
      <c r="AC138" s="138">
        <v>319.71199999999999</v>
      </c>
      <c r="AD138" s="138">
        <v>315.21499999999997</v>
      </c>
      <c r="AE138" s="138">
        <v>310.613</v>
      </c>
      <c r="AF138" s="138">
        <v>305.911</v>
      </c>
      <c r="AG138" s="138">
        <v>301.12200000000001</v>
      </c>
      <c r="AH138" s="138">
        <v>296.24900000000002</v>
      </c>
      <c r="AI138" s="138">
        <v>291.29199999999997</v>
      </c>
      <c r="AJ138" s="138">
        <v>286.27600000000001</v>
      </c>
      <c r="AK138" s="138">
        <v>281.13499999999999</v>
      </c>
      <c r="AL138" s="138">
        <v>275.78199999999998</v>
      </c>
      <c r="AM138" s="138">
        <v>270.71699999999998</v>
      </c>
      <c r="AN138" s="138">
        <v>266.14800000000002</v>
      </c>
      <c r="AO138" s="138">
        <v>261.79700000000003</v>
      </c>
      <c r="AP138" s="138">
        <v>257.22899999999998</v>
      </c>
      <c r="AQ138" s="138">
        <v>252.58500000000001</v>
      </c>
      <c r="AR138" s="138">
        <v>247.23500000000001</v>
      </c>
      <c r="AS138" s="138">
        <v>240.834</v>
      </c>
      <c r="AT138" s="138">
        <v>233.69200000000001</v>
      </c>
      <c r="AU138" s="138">
        <v>226.46700000000001</v>
      </c>
      <c r="AV138" s="138">
        <v>219.041</v>
      </c>
      <c r="AW138" s="138">
        <v>211.51400000000001</v>
      </c>
      <c r="AX138" s="138">
        <v>204.005</v>
      </c>
      <c r="AY138" s="138">
        <v>196.45500000000001</v>
      </c>
      <c r="AZ138" s="138">
        <v>188.89500000000001</v>
      </c>
      <c r="BA138" s="138">
        <v>181.58</v>
      </c>
      <c r="BB138" s="138">
        <v>173.53200000000001</v>
      </c>
      <c r="BC138" s="138">
        <v>164.35599999999999</v>
      </c>
      <c r="BD138" s="138">
        <v>154.67699999999999</v>
      </c>
      <c r="BE138" s="138">
        <v>145.27199999999999</v>
      </c>
      <c r="BF138" s="138">
        <v>135.696</v>
      </c>
      <c r="BG138" s="138">
        <v>128.251</v>
      </c>
      <c r="BH138" s="138">
        <v>124.06699999999999</v>
      </c>
      <c r="BI138" s="138">
        <v>121.989</v>
      </c>
      <c r="BJ138" s="138">
        <v>119.746</v>
      </c>
      <c r="BK138" s="138">
        <v>117.821</v>
      </c>
      <c r="BL138" s="138">
        <v>115.096</v>
      </c>
      <c r="BM138" s="138">
        <v>110.798</v>
      </c>
      <c r="BN138" s="138">
        <v>105.48</v>
      </c>
      <c r="BO138" s="138">
        <v>100.532</v>
      </c>
      <c r="BP138" s="138">
        <v>95.74</v>
      </c>
      <c r="BQ138" s="138">
        <v>90.712000000000003</v>
      </c>
      <c r="BR138" s="138">
        <v>85.412999999999997</v>
      </c>
      <c r="BS138" s="138">
        <v>79.954999999999998</v>
      </c>
      <c r="BT138" s="138">
        <v>74.489999999999995</v>
      </c>
      <c r="BU138" s="138">
        <v>68.986000000000004</v>
      </c>
      <c r="BV138" s="138">
        <v>63.734999999999999</v>
      </c>
      <c r="BW138" s="138">
        <v>58.896000000000001</v>
      </c>
      <c r="BX138" s="138">
        <v>54.363</v>
      </c>
      <c r="BY138" s="138">
        <v>49.887</v>
      </c>
      <c r="BZ138" s="138">
        <v>45.536999999999999</v>
      </c>
      <c r="CA138" s="138">
        <v>41.289000000000001</v>
      </c>
      <c r="CB138" s="138">
        <v>37.119</v>
      </c>
      <c r="CC138" s="138">
        <v>33.067999999999998</v>
      </c>
      <c r="CD138" s="138">
        <v>29.218</v>
      </c>
      <c r="CE138" s="138">
        <v>25.561</v>
      </c>
      <c r="CF138" s="138">
        <v>22.143000000000001</v>
      </c>
      <c r="CG138" s="138">
        <v>19.004999999999999</v>
      </c>
      <c r="CH138" s="138">
        <v>16.128</v>
      </c>
      <c r="CI138" s="138">
        <v>13.454000000000001</v>
      </c>
      <c r="CJ138" s="138">
        <v>10.981999999999999</v>
      </c>
      <c r="CK138" s="138">
        <v>8.8070000000000004</v>
      </c>
      <c r="CL138" s="138">
        <v>6.97</v>
      </c>
      <c r="CM138" s="138">
        <v>5.4249999999999998</v>
      </c>
      <c r="CN138" s="138">
        <v>4.0650000000000004</v>
      </c>
      <c r="CO138" s="138">
        <v>2.8759999999999999</v>
      </c>
      <c r="CP138" s="138">
        <v>1.952</v>
      </c>
      <c r="CQ138" s="138">
        <v>1.3160000000000001</v>
      </c>
      <c r="CR138" s="138">
        <v>0.90500000000000003</v>
      </c>
      <c r="CS138" s="138">
        <v>0.622</v>
      </c>
      <c r="CT138" s="138">
        <v>0.47699999999999998</v>
      </c>
      <c r="CU138" s="138">
        <v>0.36699999999999999</v>
      </c>
      <c r="CV138" s="138">
        <v>0.22800000000000001</v>
      </c>
      <c r="CW138" s="138">
        <v>8.6999999999999994E-2</v>
      </c>
      <c r="CX138" s="138">
        <v>0.16700000000000001</v>
      </c>
    </row>
    <row r="139" spans="1:102" ht="12">
      <c r="A139" s="96">
        <v>2042</v>
      </c>
      <c r="B139" s="138">
        <v>383.09399999999999</v>
      </c>
      <c r="C139" s="138">
        <v>381.91699999999997</v>
      </c>
      <c r="D139" s="138">
        <v>380.77699999999999</v>
      </c>
      <c r="E139" s="138">
        <v>379.65699999999998</v>
      </c>
      <c r="F139" s="138">
        <v>378.54199999999997</v>
      </c>
      <c r="G139" s="138">
        <v>377.41899999999998</v>
      </c>
      <c r="H139" s="138">
        <v>376.27199999999999</v>
      </c>
      <c r="I139" s="138">
        <v>375.08600000000001</v>
      </c>
      <c r="J139" s="138">
        <v>373.846</v>
      </c>
      <c r="K139" s="138">
        <v>372.53800000000001</v>
      </c>
      <c r="L139" s="138">
        <v>371.15300000000002</v>
      </c>
      <c r="M139" s="138">
        <v>369.68</v>
      </c>
      <c r="N139" s="138">
        <v>368.077</v>
      </c>
      <c r="O139" s="138">
        <v>366.31700000000001</v>
      </c>
      <c r="P139" s="138">
        <v>364.404</v>
      </c>
      <c r="Q139" s="138">
        <v>362.36099999999999</v>
      </c>
      <c r="R139" s="138">
        <v>360.17700000000002</v>
      </c>
      <c r="S139" s="138">
        <v>357.815</v>
      </c>
      <c r="T139" s="138">
        <v>355.25299999999999</v>
      </c>
      <c r="U139" s="138">
        <v>352.49799999999999</v>
      </c>
      <c r="V139" s="138">
        <v>349.58699999999999</v>
      </c>
      <c r="W139" s="138">
        <v>346.52499999999998</v>
      </c>
      <c r="X139" s="138">
        <v>343.22699999999998</v>
      </c>
      <c r="Y139" s="138">
        <v>339.66199999999998</v>
      </c>
      <c r="Z139" s="138">
        <v>335.86700000000002</v>
      </c>
      <c r="AA139" s="138">
        <v>331.93400000000003</v>
      </c>
      <c r="AB139" s="138">
        <v>327.86</v>
      </c>
      <c r="AC139" s="138">
        <v>323.62400000000002</v>
      </c>
      <c r="AD139" s="138">
        <v>319.233</v>
      </c>
      <c r="AE139" s="138">
        <v>314.70600000000002</v>
      </c>
      <c r="AF139" s="138">
        <v>310.07299999999998</v>
      </c>
      <c r="AG139" s="138">
        <v>305.34899999999999</v>
      </c>
      <c r="AH139" s="138">
        <v>300.53500000000003</v>
      </c>
      <c r="AI139" s="138">
        <v>295.64100000000002</v>
      </c>
      <c r="AJ139" s="138">
        <v>290.68900000000002</v>
      </c>
      <c r="AK139" s="138">
        <v>285.61799999999999</v>
      </c>
      <c r="AL139" s="138">
        <v>280.36200000000002</v>
      </c>
      <c r="AM139" s="138">
        <v>275.339</v>
      </c>
      <c r="AN139" s="138">
        <v>270.72800000000001</v>
      </c>
      <c r="AO139" s="138">
        <v>266.3</v>
      </c>
      <c r="AP139" s="138">
        <v>261.66500000000002</v>
      </c>
      <c r="AQ139" s="138">
        <v>256.91800000000001</v>
      </c>
      <c r="AR139" s="138">
        <v>251.67699999999999</v>
      </c>
      <c r="AS139" s="138">
        <v>245.72200000000001</v>
      </c>
      <c r="AT139" s="138">
        <v>239.22300000000001</v>
      </c>
      <c r="AU139" s="138">
        <v>232.6</v>
      </c>
      <c r="AV139" s="138">
        <v>225.79900000000001</v>
      </c>
      <c r="AW139" s="138">
        <v>218.697</v>
      </c>
      <c r="AX139" s="138">
        <v>211.28700000000001</v>
      </c>
      <c r="AY139" s="138">
        <v>203.613</v>
      </c>
      <c r="AZ139" s="138">
        <v>195.922</v>
      </c>
      <c r="BA139" s="138">
        <v>188.38200000000001</v>
      </c>
      <c r="BB139" s="138">
        <v>180.215</v>
      </c>
      <c r="BC139" s="138">
        <v>171.12200000000001</v>
      </c>
      <c r="BD139" s="138">
        <v>161.61000000000001</v>
      </c>
      <c r="BE139" s="138">
        <v>152.322</v>
      </c>
      <c r="BF139" s="138">
        <v>142.94900000000001</v>
      </c>
      <c r="BG139" s="138">
        <v>135.19800000000001</v>
      </c>
      <c r="BH139" s="138">
        <v>129.93</v>
      </c>
      <c r="BI139" s="138">
        <v>126.32</v>
      </c>
      <c r="BJ139" s="138">
        <v>122.626</v>
      </c>
      <c r="BK139" s="138">
        <v>119.13500000000001</v>
      </c>
      <c r="BL139" s="138">
        <v>115.533</v>
      </c>
      <c r="BM139" s="138">
        <v>111.464</v>
      </c>
      <c r="BN139" s="138">
        <v>107.078</v>
      </c>
      <c r="BO139" s="138">
        <v>102.946</v>
      </c>
      <c r="BP139" s="138">
        <v>99.037000000000006</v>
      </c>
      <c r="BQ139" s="138">
        <v>94.584000000000003</v>
      </c>
      <c r="BR139" s="138">
        <v>89.289000000000001</v>
      </c>
      <c r="BS139" s="138">
        <v>83.466999999999999</v>
      </c>
      <c r="BT139" s="138">
        <v>77.744</v>
      </c>
      <c r="BU139" s="138">
        <v>72.001999999999995</v>
      </c>
      <c r="BV139" s="138">
        <v>66.504000000000005</v>
      </c>
      <c r="BW139" s="138">
        <v>61.444000000000003</v>
      </c>
      <c r="BX139" s="138">
        <v>56.703000000000003</v>
      </c>
      <c r="BY139" s="138">
        <v>51.987000000000002</v>
      </c>
      <c r="BZ139" s="138">
        <v>47.369</v>
      </c>
      <c r="CA139" s="138">
        <v>42.893999999999998</v>
      </c>
      <c r="CB139" s="138">
        <v>38.561</v>
      </c>
      <c r="CC139" s="138">
        <v>34.393000000000001</v>
      </c>
      <c r="CD139" s="138">
        <v>30.422000000000001</v>
      </c>
      <c r="CE139" s="138">
        <v>26.65</v>
      </c>
      <c r="CF139" s="138">
        <v>23.119</v>
      </c>
      <c r="CG139" s="138">
        <v>19.858000000000001</v>
      </c>
      <c r="CH139" s="138">
        <v>16.86</v>
      </c>
      <c r="CI139" s="138">
        <v>14.074999999999999</v>
      </c>
      <c r="CJ139" s="138">
        <v>11.500999999999999</v>
      </c>
      <c r="CK139" s="138">
        <v>9.2390000000000008</v>
      </c>
      <c r="CL139" s="138">
        <v>7.3319999999999999</v>
      </c>
      <c r="CM139" s="138">
        <v>5.7320000000000002</v>
      </c>
      <c r="CN139" s="138">
        <v>4.3220000000000001</v>
      </c>
      <c r="CO139" s="138">
        <v>3.0910000000000002</v>
      </c>
      <c r="CP139" s="138">
        <v>2.1269999999999998</v>
      </c>
      <c r="CQ139" s="138">
        <v>1.448</v>
      </c>
      <c r="CR139" s="138">
        <v>0.996</v>
      </c>
      <c r="CS139" s="138">
        <v>0.67800000000000005</v>
      </c>
      <c r="CT139" s="138">
        <v>0.503</v>
      </c>
      <c r="CU139" s="138">
        <v>0.37</v>
      </c>
      <c r="CV139" s="138">
        <v>0.223</v>
      </c>
      <c r="CW139" s="138">
        <v>8.1000000000000003E-2</v>
      </c>
      <c r="CX139" s="138">
        <v>0.17399999999999999</v>
      </c>
    </row>
    <row r="140" spans="1:102" ht="12">
      <c r="A140" s="96">
        <v>2043</v>
      </c>
      <c r="B140" s="138">
        <v>383.2</v>
      </c>
      <c r="C140" s="138">
        <v>382.15699999999998</v>
      </c>
      <c r="D140" s="138">
        <v>381.14299999999997</v>
      </c>
      <c r="E140" s="138">
        <v>380.142</v>
      </c>
      <c r="F140" s="138">
        <v>379.14</v>
      </c>
      <c r="G140" s="138">
        <v>378.125</v>
      </c>
      <c r="H140" s="138">
        <v>377.08300000000003</v>
      </c>
      <c r="I140" s="138">
        <v>375.99900000000002</v>
      </c>
      <c r="J140" s="138">
        <v>374.86099999999999</v>
      </c>
      <c r="K140" s="138">
        <v>373.65300000000002</v>
      </c>
      <c r="L140" s="138">
        <v>372.36900000000003</v>
      </c>
      <c r="M140" s="138">
        <v>370.99900000000002</v>
      </c>
      <c r="N140" s="138">
        <v>369.50299999999999</v>
      </c>
      <c r="O140" s="138">
        <v>367.86200000000002</v>
      </c>
      <c r="P140" s="138">
        <v>366.07400000000001</v>
      </c>
      <c r="Q140" s="138">
        <v>364.15899999999999</v>
      </c>
      <c r="R140" s="138">
        <v>362.10700000000003</v>
      </c>
      <c r="S140" s="138">
        <v>359.88299999999998</v>
      </c>
      <c r="T140" s="138">
        <v>357.46800000000002</v>
      </c>
      <c r="U140" s="138">
        <v>354.86500000000001</v>
      </c>
      <c r="V140" s="138">
        <v>352.10599999999999</v>
      </c>
      <c r="W140" s="138">
        <v>349.19299999999998</v>
      </c>
      <c r="X140" s="138">
        <v>346.06200000000001</v>
      </c>
      <c r="Y140" s="138">
        <v>342.68599999999998</v>
      </c>
      <c r="Z140" s="138">
        <v>339.096</v>
      </c>
      <c r="AA140" s="138">
        <v>335.36</v>
      </c>
      <c r="AB140" s="138">
        <v>331.48500000000001</v>
      </c>
      <c r="AC140" s="138">
        <v>327.41699999999997</v>
      </c>
      <c r="AD140" s="138">
        <v>323.14299999999997</v>
      </c>
      <c r="AE140" s="138">
        <v>318.70100000000002</v>
      </c>
      <c r="AF140" s="138">
        <v>314.14800000000002</v>
      </c>
      <c r="AG140" s="138">
        <v>309.488</v>
      </c>
      <c r="AH140" s="138">
        <v>304.74900000000002</v>
      </c>
      <c r="AI140" s="138">
        <v>299.95800000000003</v>
      </c>
      <c r="AJ140" s="138">
        <v>295.11900000000003</v>
      </c>
      <c r="AK140" s="138">
        <v>290.16500000000002</v>
      </c>
      <c r="AL140" s="138">
        <v>285.06299999999999</v>
      </c>
      <c r="AM140" s="138">
        <v>280.084</v>
      </c>
      <c r="AN140" s="138">
        <v>275.34500000000003</v>
      </c>
      <c r="AO140" s="138">
        <v>270.7</v>
      </c>
      <c r="AP140" s="138">
        <v>265.87</v>
      </c>
      <c r="AQ140" s="138">
        <v>260.87700000000001</v>
      </c>
      <c r="AR140" s="138">
        <v>255.66800000000001</v>
      </c>
      <c r="AS140" s="138">
        <v>250.17</v>
      </c>
      <c r="AT140" s="138">
        <v>244.39</v>
      </c>
      <c r="AU140" s="138">
        <v>238.44200000000001</v>
      </c>
      <c r="AV140" s="138">
        <v>232.364</v>
      </c>
      <c r="AW140" s="138">
        <v>225.74100000000001</v>
      </c>
      <c r="AX140" s="138">
        <v>218.4</v>
      </c>
      <c r="AY140" s="138">
        <v>210.53800000000001</v>
      </c>
      <c r="AZ140" s="138">
        <v>202.65299999999999</v>
      </c>
      <c r="BA140" s="138">
        <v>194.80199999999999</v>
      </c>
      <c r="BB140" s="138">
        <v>186.56200000000001</v>
      </c>
      <c r="BC140" s="138">
        <v>177.827</v>
      </c>
      <c r="BD140" s="138">
        <v>168.88200000000001</v>
      </c>
      <c r="BE140" s="138">
        <v>160.08199999999999</v>
      </c>
      <c r="BF140" s="138">
        <v>151.31399999999999</v>
      </c>
      <c r="BG140" s="138">
        <v>143.441</v>
      </c>
      <c r="BH140" s="138">
        <v>136.91300000000001</v>
      </c>
      <c r="BI140" s="138">
        <v>131.369</v>
      </c>
      <c r="BJ140" s="138">
        <v>125.863</v>
      </c>
      <c r="BK140" s="138">
        <v>120.419</v>
      </c>
      <c r="BL140" s="138">
        <v>115.672</v>
      </c>
      <c r="BM140" s="138">
        <v>111.786</v>
      </c>
      <c r="BN140" s="138">
        <v>108.426</v>
      </c>
      <c r="BO140" s="138">
        <v>105.167</v>
      </c>
      <c r="BP140" s="138">
        <v>102.196</v>
      </c>
      <c r="BQ140" s="138">
        <v>98.376000000000005</v>
      </c>
      <c r="BR140" s="138">
        <v>93.129000000000005</v>
      </c>
      <c r="BS140" s="138">
        <v>86.981999999999999</v>
      </c>
      <c r="BT140" s="138">
        <v>81.052000000000007</v>
      </c>
      <c r="BU140" s="138">
        <v>75.137</v>
      </c>
      <c r="BV140" s="138">
        <v>69.430999999999997</v>
      </c>
      <c r="BW140" s="138">
        <v>64.150999999999996</v>
      </c>
      <c r="BX140" s="138">
        <v>59.182000000000002</v>
      </c>
      <c r="BY140" s="138">
        <v>54.206000000000003</v>
      </c>
      <c r="BZ140" s="138">
        <v>49.298000000000002</v>
      </c>
      <c r="CA140" s="138">
        <v>44.578000000000003</v>
      </c>
      <c r="CB140" s="138">
        <v>40.073</v>
      </c>
      <c r="CC140" s="138">
        <v>35.784999999999997</v>
      </c>
      <c r="CD140" s="138">
        <v>31.687000000000001</v>
      </c>
      <c r="CE140" s="138">
        <v>27.791</v>
      </c>
      <c r="CF140" s="138">
        <v>24.138000000000002</v>
      </c>
      <c r="CG140" s="138">
        <v>20.742000000000001</v>
      </c>
      <c r="CH140" s="138">
        <v>17.605</v>
      </c>
      <c r="CI140" s="138">
        <v>14.696</v>
      </c>
      <c r="CJ140" s="138">
        <v>12.003</v>
      </c>
      <c r="CK140" s="138">
        <v>9.6449999999999996</v>
      </c>
      <c r="CL140" s="138">
        <v>7.6740000000000004</v>
      </c>
      <c r="CM140" s="138">
        <v>6.0309999999999997</v>
      </c>
      <c r="CN140" s="138">
        <v>4.5830000000000002</v>
      </c>
      <c r="CO140" s="138">
        <v>3.3250000000000002</v>
      </c>
      <c r="CP140" s="138">
        <v>2.327</v>
      </c>
      <c r="CQ140" s="138">
        <v>1.6040000000000001</v>
      </c>
      <c r="CR140" s="138">
        <v>1.103</v>
      </c>
      <c r="CS140" s="138">
        <v>0.745</v>
      </c>
      <c r="CT140" s="138">
        <v>0.53100000000000003</v>
      </c>
      <c r="CU140" s="138">
        <v>0.373</v>
      </c>
      <c r="CV140" s="138">
        <v>0.216</v>
      </c>
      <c r="CW140" s="138">
        <v>7.4999999999999997E-2</v>
      </c>
      <c r="CX140" s="138">
        <v>0.18099999999999999</v>
      </c>
    </row>
    <row r="141" spans="1:102" ht="12">
      <c r="A141" s="96">
        <v>2044</v>
      </c>
      <c r="B141" s="138">
        <v>383.22399999999999</v>
      </c>
      <c r="C141" s="138">
        <v>382.31400000000002</v>
      </c>
      <c r="D141" s="138">
        <v>381.42399999999998</v>
      </c>
      <c r="E141" s="138">
        <v>380.541</v>
      </c>
      <c r="F141" s="138">
        <v>379.65100000000001</v>
      </c>
      <c r="G141" s="138">
        <v>378.74400000000003</v>
      </c>
      <c r="H141" s="138">
        <v>377.80399999999997</v>
      </c>
      <c r="I141" s="138">
        <v>376.82100000000003</v>
      </c>
      <c r="J141" s="138">
        <v>375.78199999999998</v>
      </c>
      <c r="K141" s="138">
        <v>374.673</v>
      </c>
      <c r="L141" s="138">
        <v>373.48700000000002</v>
      </c>
      <c r="M141" s="138">
        <v>372.21600000000001</v>
      </c>
      <c r="N141" s="138">
        <v>370.82499999999999</v>
      </c>
      <c r="O141" s="138">
        <v>369.29399999999998</v>
      </c>
      <c r="P141" s="138">
        <v>367.62400000000002</v>
      </c>
      <c r="Q141" s="138">
        <v>365.82900000000001</v>
      </c>
      <c r="R141" s="138">
        <v>363.90199999999999</v>
      </c>
      <c r="S141" s="138">
        <v>361.80900000000003</v>
      </c>
      <c r="T141" s="138">
        <v>359.53300000000002</v>
      </c>
      <c r="U141" s="138">
        <v>357.07600000000002</v>
      </c>
      <c r="V141" s="138">
        <v>354.46600000000001</v>
      </c>
      <c r="W141" s="138">
        <v>351.69799999999998</v>
      </c>
      <c r="X141" s="138">
        <v>348.73099999999999</v>
      </c>
      <c r="Y141" s="138">
        <v>345.548</v>
      </c>
      <c r="Z141" s="138">
        <v>342.16199999999998</v>
      </c>
      <c r="AA141" s="138">
        <v>338.62700000000001</v>
      </c>
      <c r="AB141" s="138">
        <v>334.95100000000002</v>
      </c>
      <c r="AC141" s="138">
        <v>331.06099999999998</v>
      </c>
      <c r="AD141" s="138">
        <v>326.93099999999998</v>
      </c>
      <c r="AE141" s="138">
        <v>322.60399999999998</v>
      </c>
      <c r="AF141" s="138">
        <v>318.161</v>
      </c>
      <c r="AG141" s="138">
        <v>313.59300000000002</v>
      </c>
      <c r="AH141" s="138">
        <v>308.95100000000002</v>
      </c>
      <c r="AI141" s="138">
        <v>304.267</v>
      </c>
      <c r="AJ141" s="138">
        <v>299.53399999999999</v>
      </c>
      <c r="AK141" s="138">
        <v>294.69099999999997</v>
      </c>
      <c r="AL141" s="138">
        <v>289.733</v>
      </c>
      <c r="AM141" s="138">
        <v>284.78399999999999</v>
      </c>
      <c r="AN141" s="138">
        <v>279.88799999999998</v>
      </c>
      <c r="AO141" s="138">
        <v>274.99299999999999</v>
      </c>
      <c r="AP141" s="138">
        <v>269.93599999999998</v>
      </c>
      <c r="AQ141" s="138">
        <v>264.67700000000002</v>
      </c>
      <c r="AR141" s="138">
        <v>259.459</v>
      </c>
      <c r="AS141" s="138">
        <v>254.36600000000001</v>
      </c>
      <c r="AT141" s="138">
        <v>249.24299999999999</v>
      </c>
      <c r="AU141" s="138">
        <v>243.917</v>
      </c>
      <c r="AV141" s="138">
        <v>238.50200000000001</v>
      </c>
      <c r="AW141" s="138">
        <v>232.35400000000001</v>
      </c>
      <c r="AX141" s="138">
        <v>225.155</v>
      </c>
      <c r="AY141" s="138">
        <v>217.22900000000001</v>
      </c>
      <c r="AZ141" s="138">
        <v>209.27199999999999</v>
      </c>
      <c r="BA141" s="138">
        <v>201.227</v>
      </c>
      <c r="BB141" s="138">
        <v>193.03100000000001</v>
      </c>
      <c r="BC141" s="138">
        <v>184.75</v>
      </c>
      <c r="BD141" s="138">
        <v>176.45099999999999</v>
      </c>
      <c r="BE141" s="138">
        <v>168.21899999999999</v>
      </c>
      <c r="BF141" s="138">
        <v>160.13900000000001</v>
      </c>
      <c r="BG141" s="138">
        <v>152.18700000000001</v>
      </c>
      <c r="BH141" s="138">
        <v>144.39699999999999</v>
      </c>
      <c r="BI141" s="138">
        <v>136.88800000000001</v>
      </c>
      <c r="BJ141" s="138">
        <v>129.53299999999999</v>
      </c>
      <c r="BK141" s="138">
        <v>122.102</v>
      </c>
      <c r="BL141" s="138">
        <v>116.145</v>
      </c>
      <c r="BM141" s="138">
        <v>112.337</v>
      </c>
      <c r="BN141" s="138">
        <v>109.873</v>
      </c>
      <c r="BO141" s="138">
        <v>107.363</v>
      </c>
      <c r="BP141" s="138">
        <v>105.191</v>
      </c>
      <c r="BQ141" s="138">
        <v>101.929</v>
      </c>
      <c r="BR141" s="138">
        <v>96.76</v>
      </c>
      <c r="BS141" s="138">
        <v>90.379000000000005</v>
      </c>
      <c r="BT141" s="138">
        <v>84.325000000000003</v>
      </c>
      <c r="BU141" s="138">
        <v>78.326999999999998</v>
      </c>
      <c r="BV141" s="138">
        <v>72.480999999999995</v>
      </c>
      <c r="BW141" s="138">
        <v>66.998000000000005</v>
      </c>
      <c r="BX141" s="138">
        <v>61.786000000000001</v>
      </c>
      <c r="BY141" s="138">
        <v>56.543999999999997</v>
      </c>
      <c r="BZ141" s="138">
        <v>51.345999999999997</v>
      </c>
      <c r="CA141" s="138">
        <v>46.37</v>
      </c>
      <c r="CB141" s="138">
        <v>41.682000000000002</v>
      </c>
      <c r="CC141" s="138">
        <v>37.253999999999998</v>
      </c>
      <c r="CD141" s="138">
        <v>33.006999999999998</v>
      </c>
      <c r="CE141" s="138">
        <v>28.968</v>
      </c>
      <c r="CF141" s="138">
        <v>25.172999999999998</v>
      </c>
      <c r="CG141" s="138">
        <v>21.635000000000002</v>
      </c>
      <c r="CH141" s="138">
        <v>18.361999999999998</v>
      </c>
      <c r="CI141" s="138">
        <v>15.326000000000001</v>
      </c>
      <c r="CJ141" s="138">
        <v>12.513</v>
      </c>
      <c r="CK141" s="138">
        <v>10.06</v>
      </c>
      <c r="CL141" s="138">
        <v>8.0229999999999997</v>
      </c>
      <c r="CM141" s="138">
        <v>6.3380000000000001</v>
      </c>
      <c r="CN141" s="138">
        <v>4.8529999999999998</v>
      </c>
      <c r="CO141" s="138">
        <v>3.5670000000000002</v>
      </c>
      <c r="CP141" s="138">
        <v>2.5390000000000001</v>
      </c>
      <c r="CQ141" s="138">
        <v>1.77</v>
      </c>
      <c r="CR141" s="138">
        <v>1.218</v>
      </c>
      <c r="CS141" s="138">
        <v>0.81599999999999995</v>
      </c>
      <c r="CT141" s="138">
        <v>0.56399999999999995</v>
      </c>
      <c r="CU141" s="138">
        <v>0.38</v>
      </c>
      <c r="CV141" s="138">
        <v>0.21</v>
      </c>
      <c r="CW141" s="138">
        <v>7.0000000000000007E-2</v>
      </c>
      <c r="CX141" s="138">
        <v>0.188</v>
      </c>
    </row>
    <row r="142" spans="1:102" ht="12">
      <c r="A142" s="96">
        <v>2045</v>
      </c>
      <c r="B142" s="138">
        <v>383.16399999999999</v>
      </c>
      <c r="C142" s="138">
        <v>382.38600000000002</v>
      </c>
      <c r="D142" s="138">
        <v>381.61900000000003</v>
      </c>
      <c r="E142" s="138">
        <v>380.851</v>
      </c>
      <c r="F142" s="138">
        <v>380.07400000000001</v>
      </c>
      <c r="G142" s="138">
        <v>379.27100000000002</v>
      </c>
      <c r="H142" s="138">
        <v>378.435</v>
      </c>
      <c r="I142" s="138">
        <v>377.55099999999999</v>
      </c>
      <c r="J142" s="138">
        <v>376.60899999999998</v>
      </c>
      <c r="K142" s="138">
        <v>375.59800000000001</v>
      </c>
      <c r="L142" s="138">
        <v>374.51</v>
      </c>
      <c r="M142" s="138">
        <v>373.33499999999998</v>
      </c>
      <c r="N142" s="138">
        <v>372.04500000000002</v>
      </c>
      <c r="O142" s="138">
        <v>370.61799999999999</v>
      </c>
      <c r="P142" s="138">
        <v>369.05599999999998</v>
      </c>
      <c r="Q142" s="138">
        <v>367.37400000000002</v>
      </c>
      <c r="R142" s="138">
        <v>365.56200000000001</v>
      </c>
      <c r="S142" s="138">
        <v>363.59399999999999</v>
      </c>
      <c r="T142" s="138">
        <v>361.452</v>
      </c>
      <c r="U142" s="138">
        <v>359.14100000000002</v>
      </c>
      <c r="V142" s="138">
        <v>356.67700000000002</v>
      </c>
      <c r="W142" s="138">
        <v>354.05599999999998</v>
      </c>
      <c r="X142" s="138">
        <v>351.25200000000001</v>
      </c>
      <c r="Y142" s="138">
        <v>348.25400000000002</v>
      </c>
      <c r="Z142" s="138">
        <v>345.06599999999997</v>
      </c>
      <c r="AA142" s="138">
        <v>341.726</v>
      </c>
      <c r="AB142" s="138">
        <v>338.24099999999999</v>
      </c>
      <c r="AC142" s="138">
        <v>334.536</v>
      </c>
      <c r="AD142" s="138">
        <v>330.577</v>
      </c>
      <c r="AE142" s="138">
        <v>326.411</v>
      </c>
      <c r="AF142" s="138">
        <v>322.11900000000003</v>
      </c>
      <c r="AG142" s="138">
        <v>317.69099999999997</v>
      </c>
      <c r="AH142" s="138">
        <v>313.166</v>
      </c>
      <c r="AI142" s="138">
        <v>308.57299999999998</v>
      </c>
      <c r="AJ142" s="138">
        <v>303.90199999999999</v>
      </c>
      <c r="AK142" s="138">
        <v>299.12700000000001</v>
      </c>
      <c r="AL142" s="138">
        <v>294.262</v>
      </c>
      <c r="AM142" s="138">
        <v>289.31400000000002</v>
      </c>
      <c r="AN142" s="138">
        <v>284.28899999999999</v>
      </c>
      <c r="AO142" s="138">
        <v>279.19499999999999</v>
      </c>
      <c r="AP142" s="138">
        <v>273.96100000000001</v>
      </c>
      <c r="AQ142" s="138">
        <v>268.50200000000001</v>
      </c>
      <c r="AR142" s="138">
        <v>263.27699999999999</v>
      </c>
      <c r="AS142" s="138">
        <v>258.48</v>
      </c>
      <c r="AT142" s="138">
        <v>253.84299999999999</v>
      </c>
      <c r="AU142" s="138">
        <v>248.983</v>
      </c>
      <c r="AV142" s="138">
        <v>244.054</v>
      </c>
      <c r="AW142" s="138">
        <v>238.32400000000001</v>
      </c>
      <c r="AX142" s="138">
        <v>231.40700000000001</v>
      </c>
      <c r="AY142" s="138">
        <v>223.67099999999999</v>
      </c>
      <c r="AZ142" s="138">
        <v>215.88399999999999</v>
      </c>
      <c r="BA142" s="138">
        <v>207.916</v>
      </c>
      <c r="BB142" s="138">
        <v>199.91499999999999</v>
      </c>
      <c r="BC142" s="138">
        <v>192.04300000000001</v>
      </c>
      <c r="BD142" s="138">
        <v>184.22800000000001</v>
      </c>
      <c r="BE142" s="138">
        <v>176.41900000000001</v>
      </c>
      <c r="BF142" s="138">
        <v>168.84800000000001</v>
      </c>
      <c r="BG142" s="138">
        <v>160.77099999999999</v>
      </c>
      <c r="BH142" s="138">
        <v>151.88300000000001</v>
      </c>
      <c r="BI142" s="138">
        <v>142.69399999999999</v>
      </c>
      <c r="BJ142" s="138">
        <v>133.745</v>
      </c>
      <c r="BK142" s="138">
        <v>124.608</v>
      </c>
      <c r="BL142" s="138">
        <v>117.55</v>
      </c>
      <c r="BM142" s="138">
        <v>113.65300000000001</v>
      </c>
      <c r="BN142" s="138">
        <v>111.75</v>
      </c>
      <c r="BO142" s="138">
        <v>109.68300000000001</v>
      </c>
      <c r="BP142" s="138">
        <v>107.985</v>
      </c>
      <c r="BQ142" s="138">
        <v>105.081</v>
      </c>
      <c r="BR142" s="138">
        <v>100.001</v>
      </c>
      <c r="BS142" s="138">
        <v>93.534000000000006</v>
      </c>
      <c r="BT142" s="138">
        <v>87.475999999999999</v>
      </c>
      <c r="BU142" s="138">
        <v>81.516999999999996</v>
      </c>
      <c r="BV142" s="138">
        <v>75.620999999999995</v>
      </c>
      <c r="BW142" s="138">
        <v>69.965999999999994</v>
      </c>
      <c r="BX142" s="138">
        <v>64.501000000000005</v>
      </c>
      <c r="BY142" s="138">
        <v>59.000999999999998</v>
      </c>
      <c r="BZ142" s="138">
        <v>53.527000000000001</v>
      </c>
      <c r="CA142" s="138">
        <v>48.298000000000002</v>
      </c>
      <c r="CB142" s="138">
        <v>43.408000000000001</v>
      </c>
      <c r="CC142" s="138">
        <v>38.813000000000002</v>
      </c>
      <c r="CD142" s="138">
        <v>34.389000000000003</v>
      </c>
      <c r="CE142" s="138">
        <v>30.17</v>
      </c>
      <c r="CF142" s="138">
        <v>26.210999999999999</v>
      </c>
      <c r="CG142" s="138">
        <v>22.53</v>
      </c>
      <c r="CH142" s="138">
        <v>19.129000000000001</v>
      </c>
      <c r="CI142" s="138">
        <v>15.976000000000001</v>
      </c>
      <c r="CJ142" s="138">
        <v>13.053000000000001</v>
      </c>
      <c r="CK142" s="138">
        <v>10.507</v>
      </c>
      <c r="CL142" s="138">
        <v>8.4019999999999992</v>
      </c>
      <c r="CM142" s="138">
        <v>6.6630000000000003</v>
      </c>
      <c r="CN142" s="138">
        <v>5.1340000000000003</v>
      </c>
      <c r="CO142" s="138">
        <v>3.8119999999999998</v>
      </c>
      <c r="CP142" s="138">
        <v>2.7480000000000002</v>
      </c>
      <c r="CQ142" s="138">
        <v>1.9330000000000001</v>
      </c>
      <c r="CR142" s="138">
        <v>1.3320000000000001</v>
      </c>
      <c r="CS142" s="138">
        <v>0.89</v>
      </c>
      <c r="CT142" s="138">
        <v>0.60099999999999998</v>
      </c>
      <c r="CU142" s="138">
        <v>0.39</v>
      </c>
      <c r="CV142" s="138">
        <v>0.21</v>
      </c>
      <c r="CW142" s="138">
        <v>6.7000000000000004E-2</v>
      </c>
      <c r="CX142" s="138">
        <v>0.19600000000000001</v>
      </c>
    </row>
    <row r="143" spans="1:102" ht="12">
      <c r="A143" s="96">
        <v>2046</v>
      </c>
      <c r="B143" s="138">
        <v>383.02100000000002</v>
      </c>
      <c r="C143" s="138">
        <v>382.36900000000003</v>
      </c>
      <c r="D143" s="138">
        <v>381.72300000000001</v>
      </c>
      <c r="E143" s="138">
        <v>381.07100000000003</v>
      </c>
      <c r="F143" s="138">
        <v>380.40199999999999</v>
      </c>
      <c r="G143" s="138">
        <v>379.70600000000002</v>
      </c>
      <c r="H143" s="138">
        <v>378.971</v>
      </c>
      <c r="I143" s="138">
        <v>378.18700000000001</v>
      </c>
      <c r="J143" s="138">
        <v>377.34399999999999</v>
      </c>
      <c r="K143" s="138">
        <v>376.428</v>
      </c>
      <c r="L143" s="138">
        <v>375.43599999999998</v>
      </c>
      <c r="M143" s="138">
        <v>374.35899999999998</v>
      </c>
      <c r="N143" s="138">
        <v>373.16699999999997</v>
      </c>
      <c r="O143" s="138">
        <v>371.839</v>
      </c>
      <c r="P143" s="138">
        <v>370.37799999999999</v>
      </c>
      <c r="Q143" s="138">
        <v>368.8</v>
      </c>
      <c r="R143" s="138">
        <v>367.096</v>
      </c>
      <c r="S143" s="138">
        <v>365.24599999999998</v>
      </c>
      <c r="T143" s="138">
        <v>363.23599999999999</v>
      </c>
      <c r="U143" s="138">
        <v>361.06700000000001</v>
      </c>
      <c r="V143" s="138">
        <v>358.75</v>
      </c>
      <c r="W143" s="138">
        <v>356.27800000000002</v>
      </c>
      <c r="X143" s="138">
        <v>353.63499999999999</v>
      </c>
      <c r="Y143" s="138">
        <v>350.81200000000001</v>
      </c>
      <c r="Z143" s="138">
        <v>347.81099999999998</v>
      </c>
      <c r="AA143" s="138">
        <v>344.65300000000002</v>
      </c>
      <c r="AB143" s="138">
        <v>341.34300000000002</v>
      </c>
      <c r="AC143" s="138">
        <v>337.822</v>
      </c>
      <c r="AD143" s="138">
        <v>334.06599999999997</v>
      </c>
      <c r="AE143" s="138">
        <v>330.10399999999998</v>
      </c>
      <c r="AF143" s="138">
        <v>326.005</v>
      </c>
      <c r="AG143" s="138">
        <v>321.76799999999997</v>
      </c>
      <c r="AH143" s="138">
        <v>317.38099999999997</v>
      </c>
      <c r="AI143" s="138">
        <v>312.851</v>
      </c>
      <c r="AJ143" s="138">
        <v>308.19099999999997</v>
      </c>
      <c r="AK143" s="138">
        <v>303.43200000000002</v>
      </c>
      <c r="AL143" s="138">
        <v>298.59199999999998</v>
      </c>
      <c r="AM143" s="138">
        <v>293.63099999999997</v>
      </c>
      <c r="AN143" s="138">
        <v>288.53399999999999</v>
      </c>
      <c r="AO143" s="138">
        <v>283.34800000000001</v>
      </c>
      <c r="AP143" s="138">
        <v>278.036</v>
      </c>
      <c r="AQ143" s="138">
        <v>272.5</v>
      </c>
      <c r="AR143" s="138">
        <v>267.29300000000001</v>
      </c>
      <c r="AS143" s="138">
        <v>262.64699999999999</v>
      </c>
      <c r="AT143" s="138">
        <v>258.26299999999998</v>
      </c>
      <c r="AU143" s="138">
        <v>253.649</v>
      </c>
      <c r="AV143" s="138">
        <v>248.958</v>
      </c>
      <c r="AW143" s="138">
        <v>243.548</v>
      </c>
      <c r="AX143" s="138">
        <v>237.06700000000001</v>
      </c>
      <c r="AY143" s="138">
        <v>229.827</v>
      </c>
      <c r="AZ143" s="138">
        <v>222.49199999999999</v>
      </c>
      <c r="BA143" s="138">
        <v>214.93</v>
      </c>
      <c r="BB143" s="138">
        <v>207.28399999999999</v>
      </c>
      <c r="BC143" s="138">
        <v>199.68899999999999</v>
      </c>
      <c r="BD143" s="138">
        <v>192.05600000000001</v>
      </c>
      <c r="BE143" s="138">
        <v>184.40100000000001</v>
      </c>
      <c r="BF143" s="138">
        <v>177.017</v>
      </c>
      <c r="BG143" s="138">
        <v>168.72800000000001</v>
      </c>
      <c r="BH143" s="138">
        <v>159.048</v>
      </c>
      <c r="BI143" s="138">
        <v>148.71199999999999</v>
      </c>
      <c r="BJ143" s="138">
        <v>138.649</v>
      </c>
      <c r="BK143" s="138">
        <v>128.33600000000001</v>
      </c>
      <c r="BL143" s="138">
        <v>120.416</v>
      </c>
      <c r="BM143" s="138">
        <v>116.199</v>
      </c>
      <c r="BN143" s="138">
        <v>114.33499999999999</v>
      </c>
      <c r="BO143" s="138">
        <v>112.245</v>
      </c>
      <c r="BP143" s="138">
        <v>110.52500000000001</v>
      </c>
      <c r="BQ143" s="138">
        <v>107.663</v>
      </c>
      <c r="BR143" s="138">
        <v>102.673</v>
      </c>
      <c r="BS143" s="138">
        <v>96.325000000000003</v>
      </c>
      <c r="BT143" s="138">
        <v>90.418000000000006</v>
      </c>
      <c r="BU143" s="138">
        <v>84.652000000000001</v>
      </c>
      <c r="BV143" s="138">
        <v>78.828000000000003</v>
      </c>
      <c r="BW143" s="138">
        <v>73.043999999999997</v>
      </c>
      <c r="BX143" s="138">
        <v>67.316000000000003</v>
      </c>
      <c r="BY143" s="138">
        <v>61.573</v>
      </c>
      <c r="BZ143" s="138">
        <v>55.851999999999997</v>
      </c>
      <c r="CA143" s="138">
        <v>50.378999999999998</v>
      </c>
      <c r="CB143" s="138">
        <v>45.271000000000001</v>
      </c>
      <c r="CC143" s="138">
        <v>40.476999999999997</v>
      </c>
      <c r="CD143" s="138">
        <v>35.841000000000001</v>
      </c>
      <c r="CE143" s="138">
        <v>31.402999999999999</v>
      </c>
      <c r="CF143" s="138">
        <v>27.254000000000001</v>
      </c>
      <c r="CG143" s="138">
        <v>23.428999999999998</v>
      </c>
      <c r="CH143" s="138">
        <v>19.917000000000002</v>
      </c>
      <c r="CI143" s="138">
        <v>16.655000000000001</v>
      </c>
      <c r="CJ143" s="138">
        <v>13.634</v>
      </c>
      <c r="CK143" s="138">
        <v>11.002000000000001</v>
      </c>
      <c r="CL143" s="138">
        <v>8.8179999999999996</v>
      </c>
      <c r="CM143" s="138">
        <v>7.0110000000000001</v>
      </c>
      <c r="CN143" s="138">
        <v>5.423</v>
      </c>
      <c r="CO143" s="138">
        <v>4.0529999999999999</v>
      </c>
      <c r="CP143" s="138">
        <v>2.9430000000000001</v>
      </c>
      <c r="CQ143" s="138">
        <v>2.085</v>
      </c>
      <c r="CR143" s="138">
        <v>1.44</v>
      </c>
      <c r="CS143" s="138">
        <v>0.96299999999999997</v>
      </c>
      <c r="CT143" s="138">
        <v>0.64200000000000002</v>
      </c>
      <c r="CU143" s="138">
        <v>0.40899999999999997</v>
      </c>
      <c r="CV143" s="138">
        <v>0.216</v>
      </c>
      <c r="CW143" s="138">
        <v>6.9000000000000006E-2</v>
      </c>
      <c r="CX143" s="138">
        <v>0.20399999999999999</v>
      </c>
    </row>
    <row r="144" spans="1:102" ht="12">
      <c r="A144" s="96">
        <v>2047</v>
      </c>
      <c r="B144" s="138">
        <v>382.786</v>
      </c>
      <c r="C144" s="138">
        <v>382.25900000000001</v>
      </c>
      <c r="D144" s="138">
        <v>381.733</v>
      </c>
      <c r="E144" s="138">
        <v>381.19400000000002</v>
      </c>
      <c r="F144" s="138">
        <v>380.63600000000002</v>
      </c>
      <c r="G144" s="138">
        <v>380.04500000000002</v>
      </c>
      <c r="H144" s="138">
        <v>379.41199999999998</v>
      </c>
      <c r="I144" s="138">
        <v>378.72899999999998</v>
      </c>
      <c r="J144" s="138">
        <v>377.983</v>
      </c>
      <c r="K144" s="138">
        <v>377.16500000000002</v>
      </c>
      <c r="L144" s="138">
        <v>376.27</v>
      </c>
      <c r="M144" s="138">
        <v>375.29</v>
      </c>
      <c r="N144" s="138">
        <v>374.19600000000003</v>
      </c>
      <c r="O144" s="138">
        <v>372.96199999999999</v>
      </c>
      <c r="P144" s="138">
        <v>371.59699999999998</v>
      </c>
      <c r="Q144" s="138">
        <v>370.11900000000003</v>
      </c>
      <c r="R144" s="138">
        <v>368.51600000000002</v>
      </c>
      <c r="S144" s="138">
        <v>366.779</v>
      </c>
      <c r="T144" s="138">
        <v>364.89800000000002</v>
      </c>
      <c r="U144" s="138">
        <v>362.86900000000003</v>
      </c>
      <c r="V144" s="138">
        <v>360.69600000000003</v>
      </c>
      <c r="W144" s="138">
        <v>358.37299999999999</v>
      </c>
      <c r="X144" s="138">
        <v>355.88600000000002</v>
      </c>
      <c r="Y144" s="138">
        <v>353.22699999999998</v>
      </c>
      <c r="Z144" s="138">
        <v>350.39600000000002</v>
      </c>
      <c r="AA144" s="138">
        <v>347.404</v>
      </c>
      <c r="AB144" s="138">
        <v>344.25299999999999</v>
      </c>
      <c r="AC144" s="138">
        <v>340.91399999999999</v>
      </c>
      <c r="AD144" s="138">
        <v>337.375</v>
      </c>
      <c r="AE144" s="138">
        <v>333.64800000000002</v>
      </c>
      <c r="AF144" s="138">
        <v>329.77199999999999</v>
      </c>
      <c r="AG144" s="138">
        <v>325.762</v>
      </c>
      <c r="AH144" s="138">
        <v>321.53100000000001</v>
      </c>
      <c r="AI144" s="138">
        <v>317.053</v>
      </c>
      <c r="AJ144" s="138">
        <v>312.37400000000002</v>
      </c>
      <c r="AK144" s="138">
        <v>307.60199999999998</v>
      </c>
      <c r="AL144" s="138">
        <v>302.74200000000002</v>
      </c>
      <c r="AM144" s="138">
        <v>297.76600000000002</v>
      </c>
      <c r="AN144" s="138">
        <v>292.68</v>
      </c>
      <c r="AO144" s="138">
        <v>287.52</v>
      </c>
      <c r="AP144" s="138">
        <v>282.24400000000003</v>
      </c>
      <c r="AQ144" s="138">
        <v>276.77100000000002</v>
      </c>
      <c r="AR144" s="138">
        <v>271.60700000000003</v>
      </c>
      <c r="AS144" s="138">
        <v>266.96699999999998</v>
      </c>
      <c r="AT144" s="138">
        <v>262.58600000000001</v>
      </c>
      <c r="AU144" s="138">
        <v>257.98500000000001</v>
      </c>
      <c r="AV144" s="138">
        <v>253.26599999999999</v>
      </c>
      <c r="AW144" s="138">
        <v>248.05500000000001</v>
      </c>
      <c r="AX144" s="138">
        <v>242.11799999999999</v>
      </c>
      <c r="AY144" s="138">
        <v>235.62200000000001</v>
      </c>
      <c r="AZ144" s="138">
        <v>228.97499999999999</v>
      </c>
      <c r="BA144" s="138">
        <v>222.10499999999999</v>
      </c>
      <c r="BB144" s="138">
        <v>214.935</v>
      </c>
      <c r="BC144" s="138">
        <v>207.46700000000001</v>
      </c>
      <c r="BD144" s="138">
        <v>199.71199999999999</v>
      </c>
      <c r="BE144" s="138">
        <v>191.93600000000001</v>
      </c>
      <c r="BF144" s="138">
        <v>184.39699999999999</v>
      </c>
      <c r="BG144" s="138">
        <v>175.846</v>
      </c>
      <c r="BH144" s="138">
        <v>165.79</v>
      </c>
      <c r="BI144" s="138">
        <v>154.99100000000001</v>
      </c>
      <c r="BJ144" s="138">
        <v>144.44499999999999</v>
      </c>
      <c r="BK144" s="138">
        <v>133.642</v>
      </c>
      <c r="BL144" s="138">
        <v>125.176</v>
      </c>
      <c r="BM144" s="138">
        <v>120.342</v>
      </c>
      <c r="BN144" s="138">
        <v>117.84399999999999</v>
      </c>
      <c r="BO144" s="138">
        <v>115.129</v>
      </c>
      <c r="BP144" s="138">
        <v>112.738</v>
      </c>
      <c r="BQ144" s="138">
        <v>109.50700000000001</v>
      </c>
      <c r="BR144" s="138">
        <v>104.604</v>
      </c>
      <c r="BS144" s="138">
        <v>98.629000000000005</v>
      </c>
      <c r="BT144" s="138">
        <v>93.066000000000003</v>
      </c>
      <c r="BU144" s="138">
        <v>87.691000000000003</v>
      </c>
      <c r="BV144" s="138">
        <v>82.088999999999999</v>
      </c>
      <c r="BW144" s="138">
        <v>76.225999999999999</v>
      </c>
      <c r="BX144" s="138">
        <v>70.224000000000004</v>
      </c>
      <c r="BY144" s="138">
        <v>64.259</v>
      </c>
      <c r="BZ144" s="138">
        <v>58.322000000000003</v>
      </c>
      <c r="CA144" s="138">
        <v>52.62</v>
      </c>
      <c r="CB144" s="138">
        <v>47.283000000000001</v>
      </c>
      <c r="CC144" s="138">
        <v>42.262</v>
      </c>
      <c r="CD144" s="138">
        <v>37.383000000000003</v>
      </c>
      <c r="CE144" s="138">
        <v>32.689</v>
      </c>
      <c r="CF144" s="138">
        <v>28.326000000000001</v>
      </c>
      <c r="CG144" s="138">
        <v>24.352</v>
      </c>
      <c r="CH144" s="138">
        <v>20.739000000000001</v>
      </c>
      <c r="CI144" s="138">
        <v>17.375</v>
      </c>
      <c r="CJ144" s="138">
        <v>14.260999999999999</v>
      </c>
      <c r="CK144" s="138">
        <v>11.54</v>
      </c>
      <c r="CL144" s="138">
        <v>9.2690000000000001</v>
      </c>
      <c r="CM144" s="138">
        <v>7.3760000000000003</v>
      </c>
      <c r="CN144" s="138">
        <v>5.7149999999999999</v>
      </c>
      <c r="CO144" s="138">
        <v>4.2839999999999998</v>
      </c>
      <c r="CP144" s="138">
        <v>3.12</v>
      </c>
      <c r="CQ144" s="138">
        <v>2.2189999999999999</v>
      </c>
      <c r="CR144" s="138">
        <v>1.5389999999999999</v>
      </c>
      <c r="CS144" s="138">
        <v>1.032</v>
      </c>
      <c r="CT144" s="138">
        <v>0.68799999999999994</v>
      </c>
      <c r="CU144" s="138">
        <v>0.437</v>
      </c>
      <c r="CV144" s="138">
        <v>0.23200000000000001</v>
      </c>
      <c r="CW144" s="138">
        <v>7.8E-2</v>
      </c>
      <c r="CX144" s="138">
        <v>0.214</v>
      </c>
    </row>
    <row r="145" spans="1:102" ht="12">
      <c r="A145" s="96">
        <v>2048</v>
      </c>
      <c r="B145" s="138">
        <v>382.45499999999998</v>
      </c>
      <c r="C145" s="138">
        <v>382.05099999999999</v>
      </c>
      <c r="D145" s="138">
        <v>381.642</v>
      </c>
      <c r="E145" s="138">
        <v>381.21699999999998</v>
      </c>
      <c r="F145" s="138">
        <v>380.76799999999997</v>
      </c>
      <c r="G145" s="138">
        <v>380.28399999999999</v>
      </c>
      <c r="H145" s="138">
        <v>379.75599999999997</v>
      </c>
      <c r="I145" s="138">
        <v>379.17399999999998</v>
      </c>
      <c r="J145" s="138">
        <v>378.52699999999999</v>
      </c>
      <c r="K145" s="138">
        <v>377.80799999999999</v>
      </c>
      <c r="L145" s="138">
        <v>377.01100000000002</v>
      </c>
      <c r="M145" s="138">
        <v>376.13099999999997</v>
      </c>
      <c r="N145" s="138">
        <v>375.13400000000001</v>
      </c>
      <c r="O145" s="138">
        <v>373.99700000000001</v>
      </c>
      <c r="P145" s="138">
        <v>372.726</v>
      </c>
      <c r="Q145" s="138">
        <v>371.346</v>
      </c>
      <c r="R145" s="138">
        <v>369.84399999999999</v>
      </c>
      <c r="S145" s="138">
        <v>368.21600000000001</v>
      </c>
      <c r="T145" s="138">
        <v>366.45699999999999</v>
      </c>
      <c r="U145" s="138">
        <v>364.56299999999999</v>
      </c>
      <c r="V145" s="138">
        <v>362.52600000000001</v>
      </c>
      <c r="W145" s="138">
        <v>360.346</v>
      </c>
      <c r="X145" s="138">
        <v>358.00599999999997</v>
      </c>
      <c r="Y145" s="138">
        <v>355.49599999999998</v>
      </c>
      <c r="Z145" s="138">
        <v>352.82</v>
      </c>
      <c r="AA145" s="138">
        <v>349.98200000000003</v>
      </c>
      <c r="AB145" s="138">
        <v>346.97500000000002</v>
      </c>
      <c r="AC145" s="138">
        <v>343.80799999999999</v>
      </c>
      <c r="AD145" s="138">
        <v>340.48399999999998</v>
      </c>
      <c r="AE145" s="138">
        <v>336.99099999999999</v>
      </c>
      <c r="AF145" s="138">
        <v>333.34199999999998</v>
      </c>
      <c r="AG145" s="138">
        <v>329.56200000000001</v>
      </c>
      <c r="AH145" s="138">
        <v>325.50299999999999</v>
      </c>
      <c r="AI145" s="138">
        <v>321.096</v>
      </c>
      <c r="AJ145" s="138">
        <v>316.42899999999997</v>
      </c>
      <c r="AK145" s="138">
        <v>311.66699999999997</v>
      </c>
      <c r="AL145" s="138">
        <v>306.79899999999998</v>
      </c>
      <c r="AM145" s="138">
        <v>301.85000000000002</v>
      </c>
      <c r="AN145" s="138">
        <v>296.85199999999998</v>
      </c>
      <c r="AO145" s="138">
        <v>291.815</v>
      </c>
      <c r="AP145" s="138">
        <v>286.66399999999999</v>
      </c>
      <c r="AQ145" s="138">
        <v>281.358</v>
      </c>
      <c r="AR145" s="138">
        <v>276.25099999999998</v>
      </c>
      <c r="AS145" s="138">
        <v>271.49099999999999</v>
      </c>
      <c r="AT145" s="138">
        <v>266.90199999999999</v>
      </c>
      <c r="AU145" s="138">
        <v>262.11399999999998</v>
      </c>
      <c r="AV145" s="138">
        <v>257.15300000000002</v>
      </c>
      <c r="AW145" s="138">
        <v>252.00700000000001</v>
      </c>
      <c r="AX145" s="138">
        <v>246.61600000000001</v>
      </c>
      <c r="AY145" s="138">
        <v>240.952</v>
      </c>
      <c r="AZ145" s="138">
        <v>235.08199999999999</v>
      </c>
      <c r="BA145" s="138">
        <v>229.03299999999999</v>
      </c>
      <c r="BB145" s="138">
        <v>222.38499999999999</v>
      </c>
      <c r="BC145" s="138">
        <v>214.946</v>
      </c>
      <c r="BD145" s="138">
        <v>206.9</v>
      </c>
      <c r="BE145" s="138">
        <v>198.84700000000001</v>
      </c>
      <c r="BF145" s="138">
        <v>190.934</v>
      </c>
      <c r="BG145" s="138">
        <v>182.178</v>
      </c>
      <c r="BH145" s="138">
        <v>172.239</v>
      </c>
      <c r="BI145" s="138">
        <v>161.715</v>
      </c>
      <c r="BJ145" s="138">
        <v>151.37200000000001</v>
      </c>
      <c r="BK145" s="138">
        <v>140.84299999999999</v>
      </c>
      <c r="BL145" s="138">
        <v>132.161</v>
      </c>
      <c r="BM145" s="138">
        <v>126.34699999999999</v>
      </c>
      <c r="BN145" s="138">
        <v>122.426</v>
      </c>
      <c r="BO145" s="138">
        <v>118.36799999999999</v>
      </c>
      <c r="BP145" s="138">
        <v>114.539</v>
      </c>
      <c r="BQ145" s="138">
        <v>110.44499999999999</v>
      </c>
      <c r="BR145" s="138">
        <v>105.625</v>
      </c>
      <c r="BS145" s="138">
        <v>100.33</v>
      </c>
      <c r="BT145" s="138">
        <v>95.344999999999999</v>
      </c>
      <c r="BU145" s="138">
        <v>90.596000000000004</v>
      </c>
      <c r="BV145" s="138">
        <v>85.397999999999996</v>
      </c>
      <c r="BW145" s="138">
        <v>79.516000000000005</v>
      </c>
      <c r="BX145" s="138">
        <v>73.22</v>
      </c>
      <c r="BY145" s="138">
        <v>67.049000000000007</v>
      </c>
      <c r="BZ145" s="138">
        <v>60.933999999999997</v>
      </c>
      <c r="CA145" s="138">
        <v>55.021000000000001</v>
      </c>
      <c r="CB145" s="138">
        <v>49.453000000000003</v>
      </c>
      <c r="CC145" s="138">
        <v>44.186</v>
      </c>
      <c r="CD145" s="138">
        <v>39.045000000000002</v>
      </c>
      <c r="CE145" s="138">
        <v>34.067999999999998</v>
      </c>
      <c r="CF145" s="138">
        <v>29.468</v>
      </c>
      <c r="CG145" s="138">
        <v>25.335000000000001</v>
      </c>
      <c r="CH145" s="138">
        <v>21.614999999999998</v>
      </c>
      <c r="CI145" s="138">
        <v>18.140999999999998</v>
      </c>
      <c r="CJ145" s="138">
        <v>14.925000000000001</v>
      </c>
      <c r="CK145" s="138">
        <v>12.108000000000001</v>
      </c>
      <c r="CL145" s="138">
        <v>9.7370000000000001</v>
      </c>
      <c r="CM145" s="138">
        <v>7.7480000000000002</v>
      </c>
      <c r="CN145" s="138">
        <v>6.0039999999999996</v>
      </c>
      <c r="CO145" s="138">
        <v>4.4980000000000002</v>
      </c>
      <c r="CP145" s="138">
        <v>3.2759999999999998</v>
      </c>
      <c r="CQ145" s="138">
        <v>2.3340000000000001</v>
      </c>
      <c r="CR145" s="138">
        <v>1.627</v>
      </c>
      <c r="CS145" s="138">
        <v>1.099</v>
      </c>
      <c r="CT145" s="138">
        <v>0.73899999999999999</v>
      </c>
      <c r="CU145" s="138">
        <v>0.47699999999999998</v>
      </c>
      <c r="CV145" s="138">
        <v>0.25800000000000001</v>
      </c>
      <c r="CW145" s="138">
        <v>9.1999999999999998E-2</v>
      </c>
      <c r="CX145" s="138">
        <v>0.224</v>
      </c>
    </row>
    <row r="146" spans="1:102" ht="12">
      <c r="A146" s="96">
        <v>2049</v>
      </c>
      <c r="B146" s="138">
        <v>382.017</v>
      </c>
      <c r="C146" s="138">
        <v>381.73599999999999</v>
      </c>
      <c r="D146" s="138">
        <v>381.44400000000002</v>
      </c>
      <c r="E146" s="138">
        <v>381.13400000000001</v>
      </c>
      <c r="F146" s="138">
        <v>380.79599999999999</v>
      </c>
      <c r="G146" s="138">
        <v>380.42</v>
      </c>
      <c r="H146" s="138">
        <v>379.99799999999999</v>
      </c>
      <c r="I146" s="138">
        <v>379.52</v>
      </c>
      <c r="J146" s="138">
        <v>378.976</v>
      </c>
      <c r="K146" s="138">
        <v>378.358</v>
      </c>
      <c r="L146" s="138">
        <v>377.66199999999998</v>
      </c>
      <c r="M146" s="138">
        <v>376.88499999999999</v>
      </c>
      <c r="N146" s="138">
        <v>375.98700000000002</v>
      </c>
      <c r="O146" s="138">
        <v>374.95</v>
      </c>
      <c r="P146" s="138">
        <v>373.78</v>
      </c>
      <c r="Q146" s="138">
        <v>372.50200000000001</v>
      </c>
      <c r="R146" s="138">
        <v>371.10399999999998</v>
      </c>
      <c r="S146" s="138">
        <v>369.58499999999998</v>
      </c>
      <c r="T146" s="138">
        <v>367.94099999999997</v>
      </c>
      <c r="U146" s="138">
        <v>366.166</v>
      </c>
      <c r="V146" s="138">
        <v>364.25200000000001</v>
      </c>
      <c r="W146" s="138">
        <v>362.19799999999998</v>
      </c>
      <c r="X146" s="138">
        <v>359.98899999999998</v>
      </c>
      <c r="Y146" s="138">
        <v>357.61599999999999</v>
      </c>
      <c r="Z146" s="138">
        <v>355.08</v>
      </c>
      <c r="AA146" s="138">
        <v>352.38600000000002</v>
      </c>
      <c r="AB146" s="138">
        <v>349.52199999999999</v>
      </c>
      <c r="AC146" s="138">
        <v>346.51299999999998</v>
      </c>
      <c r="AD146" s="138">
        <v>343.36799999999999</v>
      </c>
      <c r="AE146" s="138">
        <v>340.06799999999998</v>
      </c>
      <c r="AF146" s="138">
        <v>336.60700000000003</v>
      </c>
      <c r="AG146" s="138">
        <v>333.01600000000002</v>
      </c>
      <c r="AH146" s="138">
        <v>329.13</v>
      </c>
      <c r="AI146" s="138">
        <v>324.87299999999999</v>
      </c>
      <c r="AJ146" s="138">
        <v>320.33499999999998</v>
      </c>
      <c r="AK146" s="138">
        <v>315.69299999999998</v>
      </c>
      <c r="AL146" s="138">
        <v>310.92700000000002</v>
      </c>
      <c r="AM146" s="138">
        <v>306.09199999999998</v>
      </c>
      <c r="AN146" s="138">
        <v>301.24200000000002</v>
      </c>
      <c r="AO146" s="138">
        <v>296.36099999999999</v>
      </c>
      <c r="AP146" s="138">
        <v>291.36599999999999</v>
      </c>
      <c r="AQ146" s="138">
        <v>286.255</v>
      </c>
      <c r="AR146" s="138">
        <v>281.19</v>
      </c>
      <c r="AS146" s="138">
        <v>276.23099999999999</v>
      </c>
      <c r="AT146" s="138">
        <v>271.31299999999999</v>
      </c>
      <c r="AU146" s="138">
        <v>266.22199999999998</v>
      </c>
      <c r="AV146" s="138">
        <v>260.90800000000002</v>
      </c>
      <c r="AW146" s="138">
        <v>255.69300000000001</v>
      </c>
      <c r="AX146" s="138">
        <v>250.685</v>
      </c>
      <c r="AY146" s="138">
        <v>245.68299999999999</v>
      </c>
      <c r="AZ146" s="138">
        <v>240.43899999999999</v>
      </c>
      <c r="BA146" s="138">
        <v>235.078</v>
      </c>
      <c r="BB146" s="138">
        <v>228.88200000000001</v>
      </c>
      <c r="BC146" s="138">
        <v>221.494</v>
      </c>
      <c r="BD146" s="138">
        <v>213.256</v>
      </c>
      <c r="BE146" s="138">
        <v>205.01</v>
      </c>
      <c r="BF146" s="138">
        <v>196.75299999999999</v>
      </c>
      <c r="BG146" s="138">
        <v>188.02799999999999</v>
      </c>
      <c r="BH146" s="138">
        <v>178.74299999999999</v>
      </c>
      <c r="BI146" s="138">
        <v>169.19200000000001</v>
      </c>
      <c r="BJ146" s="138">
        <v>159.71899999999999</v>
      </c>
      <c r="BK146" s="138">
        <v>150.21299999999999</v>
      </c>
      <c r="BL146" s="138">
        <v>141.60599999999999</v>
      </c>
      <c r="BM146" s="138">
        <v>134.38399999999999</v>
      </c>
      <c r="BN146" s="138">
        <v>128.16499999999999</v>
      </c>
      <c r="BO146" s="138">
        <v>121.959</v>
      </c>
      <c r="BP146" s="138">
        <v>115.81699999999999</v>
      </c>
      <c r="BQ146" s="138">
        <v>110.31100000000001</v>
      </c>
      <c r="BR146" s="138">
        <v>105.574</v>
      </c>
      <c r="BS146" s="138">
        <v>101.313</v>
      </c>
      <c r="BT146" s="138">
        <v>97.180999999999997</v>
      </c>
      <c r="BU146" s="138">
        <v>93.341999999999999</v>
      </c>
      <c r="BV146" s="138">
        <v>88.760999999999996</v>
      </c>
      <c r="BW146" s="138">
        <v>82.923000000000002</v>
      </c>
      <c r="BX146" s="138">
        <v>76.302999999999997</v>
      </c>
      <c r="BY146" s="138">
        <v>69.938999999999993</v>
      </c>
      <c r="BZ146" s="138">
        <v>63.673999999999999</v>
      </c>
      <c r="CA146" s="138">
        <v>57.57</v>
      </c>
      <c r="CB146" s="138">
        <v>51.78</v>
      </c>
      <c r="CC146" s="138">
        <v>46.271999999999998</v>
      </c>
      <c r="CD146" s="138">
        <v>40.863999999999997</v>
      </c>
      <c r="CE146" s="138">
        <v>35.594999999999999</v>
      </c>
      <c r="CF146" s="138">
        <v>30.742999999999999</v>
      </c>
      <c r="CG146" s="138">
        <v>26.428000000000001</v>
      </c>
      <c r="CH146" s="138">
        <v>22.574000000000002</v>
      </c>
      <c r="CI146" s="138">
        <v>18.960999999999999</v>
      </c>
      <c r="CJ146" s="138">
        <v>15.612</v>
      </c>
      <c r="CK146" s="138">
        <v>12.673</v>
      </c>
      <c r="CL146" s="138">
        <v>10.192</v>
      </c>
      <c r="CM146" s="138">
        <v>8.1050000000000004</v>
      </c>
      <c r="CN146" s="138">
        <v>6.2750000000000004</v>
      </c>
      <c r="CO146" s="138">
        <v>4.694</v>
      </c>
      <c r="CP146" s="138">
        <v>3.4129999999999998</v>
      </c>
      <c r="CQ146" s="138">
        <v>2.4340000000000002</v>
      </c>
      <c r="CR146" s="138">
        <v>1.7050000000000001</v>
      </c>
      <c r="CS146" s="138">
        <v>1.163</v>
      </c>
      <c r="CT146" s="138">
        <v>0.79700000000000004</v>
      </c>
      <c r="CU146" s="138">
        <v>0.52700000000000002</v>
      </c>
      <c r="CV146" s="138">
        <v>0.29699999999999999</v>
      </c>
      <c r="CW146" s="138">
        <v>0.113</v>
      </c>
      <c r="CX146" s="138">
        <v>0.23599999999999999</v>
      </c>
    </row>
    <row r="147" spans="1:102" ht="12">
      <c r="A147" s="96">
        <v>2050</v>
      </c>
      <c r="B147" s="138">
        <v>381.46300000000002</v>
      </c>
      <c r="C147" s="138">
        <v>381.30399999999997</v>
      </c>
      <c r="D147" s="138">
        <v>381.13200000000001</v>
      </c>
      <c r="E147" s="138">
        <v>380.93799999999999</v>
      </c>
      <c r="F147" s="138">
        <v>380.71300000000002</v>
      </c>
      <c r="G147" s="138">
        <v>380.44900000000001</v>
      </c>
      <c r="H147" s="138">
        <v>380.13600000000002</v>
      </c>
      <c r="I147" s="138">
        <v>379.76499999999999</v>
      </c>
      <c r="J147" s="138">
        <v>379.32900000000001</v>
      </c>
      <c r="K147" s="138">
        <v>378.81700000000001</v>
      </c>
      <c r="L147" s="138">
        <v>378.22500000000002</v>
      </c>
      <c r="M147" s="138">
        <v>377.55099999999999</v>
      </c>
      <c r="N147" s="138">
        <v>376.76</v>
      </c>
      <c r="O147" s="138">
        <v>375.83300000000003</v>
      </c>
      <c r="P147" s="138">
        <v>374.77800000000002</v>
      </c>
      <c r="Q147" s="138">
        <v>373.613</v>
      </c>
      <c r="R147" s="138">
        <v>372.33100000000002</v>
      </c>
      <c r="S147" s="138">
        <v>370.92200000000003</v>
      </c>
      <c r="T147" s="138">
        <v>369.37799999999999</v>
      </c>
      <c r="U147" s="138">
        <v>367.69900000000001</v>
      </c>
      <c r="V147" s="138">
        <v>365.88299999999998</v>
      </c>
      <c r="W147" s="138">
        <v>363.92599999999999</v>
      </c>
      <c r="X147" s="138">
        <v>361.82600000000002</v>
      </c>
      <c r="Y147" s="138">
        <v>359.577</v>
      </c>
      <c r="Z147" s="138">
        <v>357.17599999999999</v>
      </c>
      <c r="AA147" s="138">
        <v>354.62299999999999</v>
      </c>
      <c r="AB147" s="138">
        <v>351.91500000000002</v>
      </c>
      <c r="AC147" s="138">
        <v>349.04300000000001</v>
      </c>
      <c r="AD147" s="138">
        <v>346.00299999999999</v>
      </c>
      <c r="AE147" s="138">
        <v>342.79399999999998</v>
      </c>
      <c r="AF147" s="138">
        <v>339.43099999999998</v>
      </c>
      <c r="AG147" s="138">
        <v>335.92200000000003</v>
      </c>
      <c r="AH147" s="138">
        <v>332.202</v>
      </c>
      <c r="AI147" s="138">
        <v>328.24200000000002</v>
      </c>
      <c r="AJ147" s="138">
        <v>324.07799999999997</v>
      </c>
      <c r="AK147" s="138">
        <v>319.78399999999999</v>
      </c>
      <c r="AL147" s="138">
        <v>315.35399999999998</v>
      </c>
      <c r="AM147" s="138">
        <v>310.791</v>
      </c>
      <c r="AN147" s="138">
        <v>306.11099999999999</v>
      </c>
      <c r="AO147" s="138">
        <v>301.31700000000001</v>
      </c>
      <c r="AP147" s="138">
        <v>296.41300000000001</v>
      </c>
      <c r="AQ147" s="138">
        <v>291.40800000000002</v>
      </c>
      <c r="AR147" s="138">
        <v>286.31799999999998</v>
      </c>
      <c r="AS147" s="138">
        <v>281.15800000000002</v>
      </c>
      <c r="AT147" s="138">
        <v>275.93</v>
      </c>
      <c r="AU147" s="138">
        <v>270.54700000000003</v>
      </c>
      <c r="AV147" s="138">
        <v>264.935</v>
      </c>
      <c r="AW147" s="138">
        <v>259.53199999999998</v>
      </c>
      <c r="AX147" s="138">
        <v>254.52099999999999</v>
      </c>
      <c r="AY147" s="138">
        <v>249.648</v>
      </c>
      <c r="AZ147" s="138">
        <v>244.548</v>
      </c>
      <c r="BA147" s="138">
        <v>239.37200000000001</v>
      </c>
      <c r="BB147" s="138">
        <v>233.405</v>
      </c>
      <c r="BC147" s="138">
        <v>226.27799999999999</v>
      </c>
      <c r="BD147" s="138">
        <v>218.346</v>
      </c>
      <c r="BE147" s="138">
        <v>210.35</v>
      </c>
      <c r="BF147" s="138">
        <v>202.161</v>
      </c>
      <c r="BG147" s="138">
        <v>193.947</v>
      </c>
      <c r="BH147" s="138">
        <v>185.87299999999999</v>
      </c>
      <c r="BI147" s="138">
        <v>177.85499999999999</v>
      </c>
      <c r="BJ147" s="138">
        <v>169.82</v>
      </c>
      <c r="BK147" s="138">
        <v>161.98699999999999</v>
      </c>
      <c r="BL147" s="138">
        <v>153.65199999999999</v>
      </c>
      <c r="BM147" s="138">
        <v>144.524</v>
      </c>
      <c r="BN147" s="138">
        <v>135.08199999999999</v>
      </c>
      <c r="BO147" s="138">
        <v>125.855</v>
      </c>
      <c r="BP147" s="138">
        <v>116.452</v>
      </c>
      <c r="BQ147" s="138">
        <v>108.934</v>
      </c>
      <c r="BR147" s="138">
        <v>104.292</v>
      </c>
      <c r="BS147" s="138">
        <v>101.468</v>
      </c>
      <c r="BT147" s="138">
        <v>98.506</v>
      </c>
      <c r="BU147" s="138">
        <v>95.908000000000001</v>
      </c>
      <c r="BV147" s="138">
        <v>92.192999999999998</v>
      </c>
      <c r="BW147" s="138">
        <v>86.465000000000003</v>
      </c>
      <c r="BX147" s="138">
        <v>79.474000000000004</v>
      </c>
      <c r="BY147" s="138">
        <v>72.918999999999997</v>
      </c>
      <c r="BZ147" s="138">
        <v>66.522999999999996</v>
      </c>
      <c r="CA147" s="138">
        <v>60.247</v>
      </c>
      <c r="CB147" s="138">
        <v>54.262999999999998</v>
      </c>
      <c r="CC147" s="138">
        <v>48.540999999999997</v>
      </c>
      <c r="CD147" s="138">
        <v>42.886000000000003</v>
      </c>
      <c r="CE147" s="138">
        <v>37.344000000000001</v>
      </c>
      <c r="CF147" s="138">
        <v>32.232999999999997</v>
      </c>
      <c r="CG147" s="138">
        <v>27.698</v>
      </c>
      <c r="CH147" s="138">
        <v>23.65</v>
      </c>
      <c r="CI147" s="138">
        <v>19.841000000000001</v>
      </c>
      <c r="CJ147" s="138">
        <v>16.292999999999999</v>
      </c>
      <c r="CK147" s="138">
        <v>13.191000000000001</v>
      </c>
      <c r="CL147" s="138">
        <v>10.59</v>
      </c>
      <c r="CM147" s="138">
        <v>8.4190000000000005</v>
      </c>
      <c r="CN147" s="138">
        <v>6.5129999999999999</v>
      </c>
      <c r="CO147" s="138">
        <v>4.8659999999999997</v>
      </c>
      <c r="CP147" s="138">
        <v>3.5369999999999999</v>
      </c>
      <c r="CQ147" s="138">
        <v>2.5259999999999998</v>
      </c>
      <c r="CR147" s="138">
        <v>1.778</v>
      </c>
      <c r="CS147" s="138">
        <v>1.226</v>
      </c>
      <c r="CT147" s="138">
        <v>0.86299999999999999</v>
      </c>
      <c r="CU147" s="138">
        <v>0.58899999999999997</v>
      </c>
      <c r="CV147" s="138">
        <v>0.34499999999999997</v>
      </c>
      <c r="CW147" s="138">
        <v>0.14299999999999999</v>
      </c>
      <c r="CX147" s="138">
        <v>0.249</v>
      </c>
    </row>
  </sheetData>
  <pageMargins left="0.7" right="0.7" top="0.75" bottom="0.75" header="0.3" footer="0.3"/>
  <pageSetup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sheetPr codeName="Sheet1"/>
  <dimension ref="A1:DA628"/>
  <sheetViews>
    <sheetView zoomScaleNormal="100" workbookViewId="0">
      <selection activeCell="B5" sqref="B5"/>
    </sheetView>
  </sheetViews>
  <sheetFormatPr defaultRowHeight="15"/>
  <cols>
    <col min="1" max="1" width="2.28515625" style="90" customWidth="1"/>
    <col min="2" max="2" width="20" style="20" customWidth="1"/>
    <col min="3" max="3" width="9.140625" style="20"/>
    <col min="4" max="4" width="10.5703125" style="20" customWidth="1"/>
    <col min="5" max="5" width="16.5703125" style="20" customWidth="1"/>
    <col min="6" max="7" width="9.140625" style="20"/>
    <col min="8" max="8" width="14.140625" style="20" customWidth="1"/>
    <col min="9" max="10" width="9.140625" style="20"/>
    <col min="11" max="105" width="9.140625" style="90"/>
    <col min="106" max="16384" width="9.140625" style="20"/>
  </cols>
  <sheetData>
    <row r="1" spans="2:10" s="90" customFormat="1"/>
    <row r="2" spans="2:10" s="90" customFormat="1"/>
    <row r="3" spans="2:10" s="90" customFormat="1"/>
    <row r="4" spans="2:10" s="90" customFormat="1"/>
    <row r="5" spans="2:10" s="90" customFormat="1"/>
    <row r="6" spans="2:10" s="90" customFormat="1"/>
    <row r="7" spans="2:10" s="90" customFormat="1"/>
    <row r="8" spans="2:10" ht="24" customHeight="1">
      <c r="B8" s="247" t="s">
        <v>39</v>
      </c>
      <c r="C8" s="248"/>
      <c r="D8" s="248"/>
      <c r="E8" s="248"/>
      <c r="F8" s="248"/>
      <c r="G8" s="249"/>
      <c r="H8" s="90"/>
      <c r="I8" s="91"/>
      <c r="J8" s="90"/>
    </row>
    <row r="9" spans="2:10" ht="15" customHeight="1">
      <c r="B9" s="253" t="s">
        <v>214</v>
      </c>
      <c r="C9" s="254"/>
      <c r="D9" s="257">
        <v>2007</v>
      </c>
      <c r="E9" s="241">
        <v>2030</v>
      </c>
      <c r="F9" s="242"/>
      <c r="G9" s="243"/>
      <c r="H9" s="90"/>
      <c r="I9" s="90"/>
      <c r="J9" s="90"/>
    </row>
    <row r="10" spans="2:10">
      <c r="B10" s="255"/>
      <c r="C10" s="256"/>
      <c r="D10" s="258"/>
      <c r="E10" s="244"/>
      <c r="F10" s="245"/>
      <c r="G10" s="246"/>
      <c r="H10" s="90"/>
      <c r="I10" s="90"/>
      <c r="J10" s="90"/>
    </row>
    <row r="11" spans="2:10">
      <c r="B11" s="21" t="s">
        <v>0</v>
      </c>
      <c r="C11" s="22" t="s">
        <v>1</v>
      </c>
      <c r="D11" s="22" t="s">
        <v>2</v>
      </c>
      <c r="E11" s="21" t="s">
        <v>0</v>
      </c>
      <c r="F11" s="22" t="s">
        <v>1</v>
      </c>
      <c r="G11" s="22" t="s">
        <v>2</v>
      </c>
      <c r="H11" s="90"/>
      <c r="I11" s="90"/>
      <c r="J11" s="90"/>
    </row>
    <row r="12" spans="2:10">
      <c r="B12" s="23" t="s">
        <v>40</v>
      </c>
      <c r="C12" s="24">
        <v>61.455759999999998</v>
      </c>
      <c r="D12" s="24">
        <v>62.447510000000001</v>
      </c>
      <c r="E12" s="23" t="s">
        <v>40</v>
      </c>
      <c r="F12" s="24">
        <v>55</v>
      </c>
      <c r="G12" s="24">
        <v>55</v>
      </c>
      <c r="H12" s="90"/>
      <c r="I12" s="90"/>
      <c r="J12" s="90"/>
    </row>
    <row r="13" spans="2:10">
      <c r="B13" s="23" t="s">
        <v>41</v>
      </c>
      <c r="C13" s="24">
        <v>87.033450000000002</v>
      </c>
      <c r="D13" s="24">
        <v>85.269580000000005</v>
      </c>
      <c r="E13" s="23" t="s">
        <v>41</v>
      </c>
      <c r="F13" s="24">
        <v>85</v>
      </c>
      <c r="G13" s="24">
        <v>83</v>
      </c>
      <c r="H13" s="90"/>
      <c r="I13" s="90"/>
      <c r="J13" s="90"/>
    </row>
    <row r="14" spans="2:10">
      <c r="B14" s="23" t="s">
        <v>42</v>
      </c>
      <c r="C14" s="24">
        <v>97.429860000000005</v>
      </c>
      <c r="D14" s="24">
        <v>91.671480000000003</v>
      </c>
      <c r="E14" s="23" t="s">
        <v>42</v>
      </c>
      <c r="F14" s="24">
        <v>90</v>
      </c>
      <c r="G14" s="24">
        <v>85</v>
      </c>
      <c r="H14" s="90"/>
      <c r="I14" s="90"/>
      <c r="J14" s="90"/>
    </row>
    <row r="15" spans="2:10">
      <c r="B15" s="23" t="s">
        <v>43</v>
      </c>
      <c r="C15" s="24">
        <v>99.391570000000002</v>
      </c>
      <c r="D15" s="24">
        <v>93.497889999999998</v>
      </c>
      <c r="E15" s="23" t="s">
        <v>43</v>
      </c>
      <c r="F15" s="24">
        <v>92</v>
      </c>
      <c r="G15" s="24">
        <v>88</v>
      </c>
      <c r="H15" s="90"/>
      <c r="I15" s="90"/>
      <c r="J15" s="90"/>
    </row>
    <row r="16" spans="2:10">
      <c r="B16" s="23" t="s">
        <v>44</v>
      </c>
      <c r="C16" s="24">
        <v>99.293030000000002</v>
      </c>
      <c r="D16" s="24">
        <v>92.545500000000004</v>
      </c>
      <c r="E16" s="23" t="s">
        <v>44</v>
      </c>
      <c r="F16" s="24">
        <v>92</v>
      </c>
      <c r="G16" s="24">
        <v>87</v>
      </c>
      <c r="H16" s="90"/>
      <c r="I16" s="90"/>
      <c r="J16" s="90"/>
    </row>
    <row r="17" spans="2:10">
      <c r="B17" s="23" t="s">
        <v>45</v>
      </c>
      <c r="C17" s="24">
        <v>99.511390000000006</v>
      </c>
      <c r="D17" s="24">
        <v>93.845209999999994</v>
      </c>
      <c r="E17" s="23" t="s">
        <v>45</v>
      </c>
      <c r="F17" s="24">
        <v>92</v>
      </c>
      <c r="G17" s="24">
        <v>87</v>
      </c>
      <c r="H17" s="90"/>
      <c r="I17" s="90"/>
      <c r="J17" s="90"/>
    </row>
    <row r="18" spans="2:10">
      <c r="B18" s="23" t="s">
        <v>46</v>
      </c>
      <c r="C18" s="24">
        <v>99.496570000000006</v>
      </c>
      <c r="D18" s="24">
        <v>92.880399999999995</v>
      </c>
      <c r="E18" s="23" t="s">
        <v>46</v>
      </c>
      <c r="F18" s="24">
        <v>92</v>
      </c>
      <c r="G18" s="24">
        <v>87</v>
      </c>
      <c r="H18" s="90"/>
      <c r="I18" s="90"/>
      <c r="J18" s="90"/>
    </row>
    <row r="19" spans="2:10">
      <c r="B19" s="23" t="s">
        <v>47</v>
      </c>
      <c r="C19" s="24">
        <v>99.90437</v>
      </c>
      <c r="D19" s="24">
        <v>97.213880000000003</v>
      </c>
      <c r="E19" s="23" t="s">
        <v>47</v>
      </c>
      <c r="F19" s="24">
        <v>92</v>
      </c>
      <c r="G19" s="24">
        <v>90</v>
      </c>
      <c r="H19" s="90"/>
      <c r="I19" s="90"/>
      <c r="J19" s="90"/>
    </row>
    <row r="20" spans="2:10">
      <c r="B20" s="23" t="s">
        <v>48</v>
      </c>
      <c r="C20" s="24">
        <v>98.352869999999996</v>
      </c>
      <c r="D20" s="24">
        <v>97.518500000000003</v>
      </c>
      <c r="E20" s="23" t="s">
        <v>48</v>
      </c>
      <c r="F20" s="24">
        <v>91</v>
      </c>
      <c r="G20" s="24">
        <v>90</v>
      </c>
      <c r="H20" s="90"/>
      <c r="I20" s="90"/>
      <c r="J20" s="90"/>
    </row>
    <row r="21" spans="2:10">
      <c r="B21" s="23" t="s">
        <v>49</v>
      </c>
      <c r="C21" s="24">
        <v>97.632469999999998</v>
      </c>
      <c r="D21" s="24">
        <v>95.020219999999995</v>
      </c>
      <c r="E21" s="23" t="s">
        <v>49</v>
      </c>
      <c r="F21" s="24">
        <v>85</v>
      </c>
      <c r="G21" s="24">
        <v>80</v>
      </c>
      <c r="H21" s="90"/>
      <c r="I21" s="90"/>
      <c r="J21" s="90"/>
    </row>
    <row r="22" spans="2:10">
      <c r="B22" s="23" t="s">
        <v>50</v>
      </c>
      <c r="C22" s="24">
        <v>75.348569999999995</v>
      </c>
      <c r="D22" s="24">
        <v>52.938499999999998</v>
      </c>
      <c r="E22" s="23" t="s">
        <v>50</v>
      </c>
      <c r="F22" s="24">
        <v>50</v>
      </c>
      <c r="G22" s="24">
        <v>40</v>
      </c>
      <c r="H22" s="90"/>
      <c r="I22" s="90"/>
      <c r="J22" s="90"/>
    </row>
    <row r="23" spans="2:10" ht="24">
      <c r="B23" s="21" t="s">
        <v>306</v>
      </c>
      <c r="C23" s="51">
        <f>LaborForceAggregates!$AC$31</f>
        <v>89.266970550842927</v>
      </c>
      <c r="D23" s="51">
        <f>LaborForceAggregates!$AC$32</f>
        <v>85.807905859461073</v>
      </c>
      <c r="E23" s="21" t="s">
        <v>306</v>
      </c>
      <c r="F23" s="51">
        <f>LaborForceAggregates!$AZ$31</f>
        <v>83.875964454229631</v>
      </c>
      <c r="G23" s="51">
        <f>LaborForceAggregates!$AZ$32</f>
        <v>80.779616647719436</v>
      </c>
      <c r="H23" s="90"/>
      <c r="I23" s="90"/>
      <c r="J23" s="90"/>
    </row>
    <row r="24" spans="2:10">
      <c r="B24" s="90"/>
      <c r="C24" s="90"/>
      <c r="D24" s="90"/>
      <c r="E24" s="90"/>
      <c r="F24" s="90"/>
      <c r="G24" s="90"/>
      <c r="H24" s="90"/>
      <c r="I24" s="90"/>
      <c r="J24" s="90"/>
    </row>
    <row r="25" spans="2:10" s="90" customFormat="1">
      <c r="F25" s="92"/>
      <c r="G25" s="92"/>
    </row>
    <row r="26" spans="2:10" ht="21.75" customHeight="1">
      <c r="B26" s="250" t="s">
        <v>51</v>
      </c>
      <c r="C26" s="251"/>
      <c r="D26" s="251"/>
      <c r="E26" s="251"/>
      <c r="F26" s="251"/>
      <c r="G26" s="251"/>
      <c r="H26" s="251"/>
      <c r="I26" s="251"/>
      <c r="J26" s="252"/>
    </row>
    <row r="27" spans="2:10" ht="15" customHeight="1">
      <c r="B27" s="253" t="s">
        <v>214</v>
      </c>
      <c r="C27" s="254"/>
      <c r="D27" s="257">
        <v>2007</v>
      </c>
      <c r="E27" s="241">
        <v>2015</v>
      </c>
      <c r="F27" s="242"/>
      <c r="G27" s="243"/>
      <c r="H27" s="241">
        <v>2030</v>
      </c>
      <c r="I27" s="242"/>
      <c r="J27" s="243"/>
    </row>
    <row r="28" spans="2:10">
      <c r="B28" s="255"/>
      <c r="C28" s="256"/>
      <c r="D28" s="258"/>
      <c r="E28" s="244"/>
      <c r="F28" s="245"/>
      <c r="G28" s="246"/>
      <c r="H28" s="244"/>
      <c r="I28" s="245"/>
      <c r="J28" s="246"/>
    </row>
    <row r="29" spans="2:10">
      <c r="B29" s="21" t="s">
        <v>0</v>
      </c>
      <c r="C29" s="22" t="s">
        <v>1</v>
      </c>
      <c r="D29" s="22" t="s">
        <v>2</v>
      </c>
      <c r="E29" s="21" t="s">
        <v>0</v>
      </c>
      <c r="F29" s="22" t="s">
        <v>1</v>
      </c>
      <c r="G29" s="22" t="s">
        <v>2</v>
      </c>
      <c r="H29" s="21" t="s">
        <v>0</v>
      </c>
      <c r="I29" s="22" t="s">
        <v>1</v>
      </c>
      <c r="J29" s="22" t="s">
        <v>2</v>
      </c>
    </row>
    <row r="30" spans="2:10">
      <c r="B30" s="23" t="s">
        <v>40</v>
      </c>
      <c r="C30" s="24">
        <v>10.089</v>
      </c>
      <c r="D30" s="24">
        <v>10.161</v>
      </c>
      <c r="E30" s="23" t="s">
        <v>40</v>
      </c>
      <c r="F30" s="24">
        <v>10.089</v>
      </c>
      <c r="G30" s="24">
        <v>10.161</v>
      </c>
      <c r="H30" s="23" t="s">
        <v>40</v>
      </c>
      <c r="I30" s="24">
        <v>8</v>
      </c>
      <c r="J30" s="24">
        <v>8</v>
      </c>
    </row>
    <row r="31" spans="2:10">
      <c r="B31" s="23" t="s">
        <v>41</v>
      </c>
      <c r="C31" s="24">
        <v>10.663</v>
      </c>
      <c r="D31" s="24">
        <v>24.798999999999999</v>
      </c>
      <c r="E31" s="23" t="s">
        <v>41</v>
      </c>
      <c r="F31" s="24">
        <v>10.663</v>
      </c>
      <c r="G31" s="24">
        <v>24.798999999999999</v>
      </c>
      <c r="H31" s="23" t="s">
        <v>41</v>
      </c>
      <c r="I31" s="24">
        <v>8.1</v>
      </c>
      <c r="J31" s="24">
        <v>12</v>
      </c>
    </row>
    <row r="32" spans="2:10">
      <c r="B32" s="23" t="s">
        <v>42</v>
      </c>
      <c r="C32" s="24">
        <v>19.356999999999999</v>
      </c>
      <c r="D32" s="24">
        <v>18.061</v>
      </c>
      <c r="E32" s="23" t="s">
        <v>42</v>
      </c>
      <c r="F32" s="24">
        <v>19.356999999999999</v>
      </c>
      <c r="G32" s="24">
        <v>18.061</v>
      </c>
      <c r="H32" s="23" t="s">
        <v>42</v>
      </c>
      <c r="I32" s="24">
        <v>12</v>
      </c>
      <c r="J32" s="24">
        <v>12</v>
      </c>
    </row>
    <row r="33" spans="2:10">
      <c r="B33" s="23" t="s">
        <v>43</v>
      </c>
      <c r="C33" s="24">
        <v>3.4249999999999998</v>
      </c>
      <c r="D33" s="24">
        <v>8.9749999999999996</v>
      </c>
      <c r="E33" s="23" t="s">
        <v>43</v>
      </c>
      <c r="F33" s="24">
        <v>3.4249999999999998</v>
      </c>
      <c r="G33" s="24">
        <v>8.9749999999999996</v>
      </c>
      <c r="H33" s="23" t="s">
        <v>43</v>
      </c>
      <c r="I33" s="24">
        <v>4</v>
      </c>
      <c r="J33" s="24">
        <v>6</v>
      </c>
    </row>
    <row r="34" spans="2:10">
      <c r="B34" s="23" t="s">
        <v>44</v>
      </c>
      <c r="C34" s="24">
        <v>2.8159999999999998</v>
      </c>
      <c r="D34" s="24">
        <v>6.5629999999999997</v>
      </c>
      <c r="E34" s="23" t="s">
        <v>44</v>
      </c>
      <c r="F34" s="24">
        <v>2.8159999999999998</v>
      </c>
      <c r="G34" s="24">
        <v>6.5629999999999997</v>
      </c>
      <c r="H34" s="23" t="s">
        <v>44</v>
      </c>
      <c r="I34" s="24">
        <v>4</v>
      </c>
      <c r="J34" s="24">
        <v>7</v>
      </c>
    </row>
    <row r="35" spans="2:10">
      <c r="B35" s="23" t="s">
        <v>45</v>
      </c>
      <c r="C35" s="24">
        <v>1.6040000000000001</v>
      </c>
      <c r="D35" s="24">
        <v>6.7539999999999996</v>
      </c>
      <c r="E35" s="23" t="s">
        <v>45</v>
      </c>
      <c r="F35" s="24">
        <v>1.6040000000000001</v>
      </c>
      <c r="G35" s="24">
        <v>6.7539999999999996</v>
      </c>
      <c r="H35" s="23" t="s">
        <v>45</v>
      </c>
      <c r="I35" s="24">
        <v>3</v>
      </c>
      <c r="J35" s="24">
        <v>8</v>
      </c>
    </row>
    <row r="36" spans="2:10">
      <c r="B36" s="23" t="s">
        <v>46</v>
      </c>
      <c r="C36" s="24">
        <v>2.044</v>
      </c>
      <c r="D36" s="24">
        <v>8.5790000000000006</v>
      </c>
      <c r="E36" s="23" t="s">
        <v>46</v>
      </c>
      <c r="F36" s="24">
        <v>2.044</v>
      </c>
      <c r="G36" s="24">
        <v>8.5790000000000006</v>
      </c>
      <c r="H36" s="23" t="s">
        <v>46</v>
      </c>
      <c r="I36" s="24">
        <v>3</v>
      </c>
      <c r="J36" s="24">
        <v>8.5790000000000006</v>
      </c>
    </row>
    <row r="37" spans="2:10">
      <c r="B37" s="23" t="s">
        <v>47</v>
      </c>
      <c r="C37" s="24">
        <v>4.2619999999999996</v>
      </c>
      <c r="D37" s="24">
        <v>23.204000000000001</v>
      </c>
      <c r="E37" s="23" t="s">
        <v>47</v>
      </c>
      <c r="F37" s="24">
        <v>4.2619999999999996</v>
      </c>
      <c r="G37" s="24">
        <v>23.204000000000001</v>
      </c>
      <c r="H37" s="23" t="s">
        <v>47</v>
      </c>
      <c r="I37" s="24">
        <v>4.2619999999999996</v>
      </c>
      <c r="J37" s="24">
        <v>12</v>
      </c>
    </row>
    <row r="38" spans="2:10">
      <c r="B38" s="23" t="s">
        <v>48</v>
      </c>
      <c r="C38" s="24">
        <v>6.7649999999999997</v>
      </c>
      <c r="D38" s="24">
        <v>22.542000000000002</v>
      </c>
      <c r="E38" s="23" t="s">
        <v>48</v>
      </c>
      <c r="F38" s="24">
        <v>6.7649999999999997</v>
      </c>
      <c r="G38" s="24">
        <v>22.542000000000002</v>
      </c>
      <c r="H38" s="23" t="s">
        <v>48</v>
      </c>
      <c r="I38" s="24">
        <v>6.7649999999999997</v>
      </c>
      <c r="J38" s="24">
        <v>18</v>
      </c>
    </row>
    <row r="39" spans="2:10">
      <c r="B39" s="23" t="s">
        <v>49</v>
      </c>
      <c r="C39" s="24">
        <v>14.175000000000001</v>
      </c>
      <c r="D39" s="24">
        <v>18.588999999999999</v>
      </c>
      <c r="E39" s="23" t="s">
        <v>49</v>
      </c>
      <c r="F39" s="24">
        <v>14.175000000000001</v>
      </c>
      <c r="G39" s="24">
        <v>18.588999999999999</v>
      </c>
      <c r="H39" s="23" t="s">
        <v>49</v>
      </c>
      <c r="I39" s="24">
        <v>14.175000000000001</v>
      </c>
      <c r="J39" s="24">
        <v>18.588999999999999</v>
      </c>
    </row>
    <row r="40" spans="2:10">
      <c r="B40" s="23" t="s">
        <v>50</v>
      </c>
      <c r="C40" s="24">
        <v>1</v>
      </c>
      <c r="D40" s="24">
        <v>2.2029999999999998</v>
      </c>
      <c r="E40" s="23" t="s">
        <v>50</v>
      </c>
      <c r="F40" s="24">
        <v>1</v>
      </c>
      <c r="G40" s="24">
        <v>2.2029999999999998</v>
      </c>
      <c r="H40" s="23" t="s">
        <v>50</v>
      </c>
      <c r="I40" s="24">
        <v>1</v>
      </c>
      <c r="J40" s="24">
        <v>2.2029999999999998</v>
      </c>
    </row>
    <row r="41" spans="2:10" s="90" customFormat="1" ht="24">
      <c r="B41" s="21" t="s">
        <v>306</v>
      </c>
      <c r="C41" s="51">
        <f>LaborForceAggregates!$AC$40</f>
        <v>8.0740007696876308</v>
      </c>
      <c r="D41" s="51">
        <f>LaborForceAggregates!$AC$41</f>
        <v>14.296180834401524</v>
      </c>
      <c r="E41" s="21" t="s">
        <v>306</v>
      </c>
      <c r="F41" s="51">
        <f>LaborForceAggregates!$AK$40</f>
        <v>8.1814701484179739</v>
      </c>
      <c r="G41" s="51">
        <f>LaborForceAggregates!$AK$41</f>
        <v>14.551318520871762</v>
      </c>
      <c r="H41" s="21" t="s">
        <v>306</v>
      </c>
      <c r="I41" s="51">
        <f>LaborForceAggregates!$AZ$40</f>
        <v>6.6445196180473003</v>
      </c>
      <c r="J41" s="51">
        <f>LaborForceAggregates!$AZ$41</f>
        <v>10.093379468181904</v>
      </c>
    </row>
    <row r="42" spans="2:10" s="90" customFormat="1"/>
    <row r="43" spans="2:10">
      <c r="B43" s="235" t="s">
        <v>159</v>
      </c>
      <c r="C43" s="236"/>
      <c r="D43" s="237"/>
      <c r="E43" s="90"/>
      <c r="F43" s="90"/>
      <c r="G43" s="90"/>
      <c r="H43" s="90"/>
      <c r="I43" s="90"/>
      <c r="J43" s="90"/>
    </row>
    <row r="44" spans="2:10">
      <c r="B44" s="238"/>
      <c r="C44" s="239"/>
      <c r="D44" s="240"/>
      <c r="E44" s="90"/>
      <c r="F44" s="90"/>
      <c r="G44" s="90"/>
      <c r="H44" s="90"/>
      <c r="I44" s="90"/>
      <c r="J44" s="90"/>
    </row>
    <row r="45" spans="2:10" ht="36">
      <c r="B45" s="21"/>
      <c r="C45" s="22" t="s">
        <v>52</v>
      </c>
      <c r="D45" s="22" t="s">
        <v>53</v>
      </c>
      <c r="E45" s="90"/>
      <c r="F45" s="90"/>
      <c r="G45" s="90"/>
      <c r="H45" s="90"/>
      <c r="I45" s="90"/>
      <c r="J45" s="90"/>
    </row>
    <row r="46" spans="2:10" ht="36">
      <c r="B46" s="23" t="s">
        <v>160</v>
      </c>
      <c r="C46" s="24"/>
      <c r="D46" s="24"/>
      <c r="E46" s="90"/>
      <c r="F46" s="90"/>
      <c r="G46" s="90"/>
      <c r="H46" s="90"/>
      <c r="I46" s="90"/>
      <c r="J46" s="90"/>
    </row>
    <row r="47" spans="2:10" s="90" customFormat="1"/>
    <row r="48" spans="2:10"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row r="61" s="90" customFormat="1"/>
    <row r="62" s="90" customFormat="1"/>
    <row r="63" s="90" customFormat="1"/>
    <row r="64"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row r="246" s="90" customFormat="1"/>
    <row r="247" s="90" customFormat="1"/>
    <row r="248" s="90" customFormat="1"/>
    <row r="249" s="90" customFormat="1"/>
    <row r="250" s="90" customFormat="1"/>
    <row r="251" s="90" customFormat="1"/>
    <row r="252" s="90" customFormat="1"/>
    <row r="253" s="90" customFormat="1"/>
    <row r="254" s="90" customFormat="1"/>
    <row r="255" s="90" customFormat="1"/>
    <row r="256" s="90" customFormat="1"/>
    <row r="257" s="90" customFormat="1"/>
    <row r="258" s="90" customFormat="1"/>
    <row r="259" s="90" customFormat="1"/>
    <row r="260" s="90" customFormat="1"/>
    <row r="261" s="90" customFormat="1"/>
    <row r="262" s="90" customFormat="1"/>
    <row r="263" s="90" customFormat="1"/>
    <row r="264" s="90" customFormat="1"/>
    <row r="265" s="90" customFormat="1"/>
    <row r="266" s="90" customFormat="1"/>
    <row r="267" s="90" customFormat="1"/>
    <row r="268" s="90" customFormat="1"/>
    <row r="269" s="90" customFormat="1"/>
    <row r="270" s="90" customFormat="1"/>
    <row r="271" s="90" customFormat="1"/>
    <row r="272" s="90" customFormat="1"/>
    <row r="273" s="90" customFormat="1"/>
    <row r="274" s="90" customFormat="1"/>
    <row r="275" s="90" customFormat="1"/>
    <row r="276" s="90" customFormat="1"/>
    <row r="277" s="90" customFormat="1"/>
    <row r="278" s="90" customFormat="1"/>
    <row r="279" s="90" customFormat="1"/>
    <row r="280" s="90" customFormat="1"/>
    <row r="281" s="90" customFormat="1"/>
    <row r="282" s="90" customFormat="1"/>
    <row r="283" s="90" customFormat="1"/>
    <row r="284" s="90" customFormat="1"/>
    <row r="285" s="90" customFormat="1"/>
    <row r="286" s="90" customFormat="1"/>
    <row r="287" s="90" customFormat="1"/>
    <row r="288" s="90" customFormat="1"/>
    <row r="289" s="90" customFormat="1"/>
    <row r="290" s="90" customFormat="1"/>
    <row r="291" s="90" customFormat="1"/>
    <row r="292" s="90" customFormat="1"/>
    <row r="293" s="90" customFormat="1"/>
    <row r="294" s="90" customFormat="1"/>
    <row r="295" s="90" customFormat="1"/>
    <row r="296" s="90" customFormat="1"/>
    <row r="297" s="90" customFormat="1"/>
    <row r="298" s="90" customFormat="1"/>
    <row r="299" s="90" customFormat="1"/>
    <row r="300" s="90" customFormat="1"/>
    <row r="301" s="90" customFormat="1"/>
    <row r="302" s="90" customFormat="1"/>
    <row r="303" s="90" customFormat="1"/>
    <row r="304" s="90" customFormat="1"/>
    <row r="305" s="90" customFormat="1"/>
    <row r="306" s="90" customFormat="1"/>
    <row r="307" s="90" customFormat="1"/>
    <row r="308" s="90" customFormat="1"/>
    <row r="309" s="90" customFormat="1"/>
    <row r="310" s="90" customFormat="1"/>
    <row r="311" s="90" customFormat="1"/>
    <row r="312" s="90" customFormat="1"/>
    <row r="313" s="90" customFormat="1"/>
    <row r="314" s="90" customFormat="1"/>
    <row r="315" s="90" customFormat="1"/>
    <row r="316" s="90" customFormat="1"/>
    <row r="317" s="90" customFormat="1"/>
    <row r="318" s="90" customFormat="1"/>
    <row r="319" s="90" customFormat="1"/>
    <row r="320" s="90" customFormat="1"/>
    <row r="321" s="90" customFormat="1"/>
    <row r="322" s="90" customFormat="1"/>
    <row r="323" s="90" customFormat="1"/>
    <row r="324" s="90" customFormat="1"/>
    <row r="325" s="90" customFormat="1"/>
    <row r="326" s="90" customFormat="1"/>
    <row r="327" s="90" customFormat="1"/>
    <row r="328" s="90" customFormat="1"/>
    <row r="329" s="90" customFormat="1"/>
    <row r="330" s="90" customFormat="1"/>
    <row r="331" s="90" customFormat="1"/>
    <row r="332" s="90" customFormat="1"/>
    <row r="333" s="90" customFormat="1"/>
    <row r="334" s="90" customFormat="1"/>
    <row r="335" s="90" customFormat="1"/>
    <row r="336" s="90" customFormat="1"/>
    <row r="337" s="90" customFormat="1"/>
    <row r="338" s="90" customFormat="1"/>
    <row r="339" s="90" customFormat="1"/>
    <row r="340" s="90" customFormat="1"/>
    <row r="341" s="90" customFormat="1"/>
    <row r="342" s="90" customFormat="1"/>
    <row r="343" s="90" customFormat="1"/>
    <row r="344" s="90" customFormat="1"/>
    <row r="345" s="90" customFormat="1"/>
    <row r="346" s="90" customFormat="1"/>
    <row r="347" s="90" customFormat="1"/>
    <row r="348" s="90" customFormat="1"/>
    <row r="349" s="90" customFormat="1"/>
    <row r="350" s="90" customFormat="1"/>
    <row r="351" s="90" customFormat="1"/>
    <row r="352" s="90" customFormat="1"/>
    <row r="353" s="90" customFormat="1"/>
    <row r="354" s="90" customFormat="1"/>
    <row r="355" s="90" customFormat="1"/>
    <row r="356" s="90" customFormat="1"/>
    <row r="357" s="90" customFormat="1"/>
    <row r="358" s="90" customFormat="1"/>
    <row r="359" s="90" customFormat="1"/>
    <row r="360" s="90" customFormat="1"/>
    <row r="361" s="90" customFormat="1"/>
    <row r="362" s="90" customFormat="1"/>
    <row r="363" s="90" customFormat="1"/>
    <row r="364" s="90" customFormat="1"/>
    <row r="365" s="90" customFormat="1"/>
    <row r="366" s="90" customFormat="1"/>
    <row r="367" s="90" customFormat="1"/>
    <row r="368" s="90" customFormat="1"/>
    <row r="369" s="90" customFormat="1"/>
    <row r="370" s="90" customFormat="1"/>
    <row r="371" s="90" customFormat="1"/>
    <row r="372" s="90" customFormat="1"/>
    <row r="373" s="90" customFormat="1"/>
    <row r="374" s="90" customFormat="1"/>
    <row r="375" s="90" customFormat="1"/>
    <row r="376" s="90" customFormat="1"/>
    <row r="377" s="90" customFormat="1"/>
    <row r="378" s="90" customFormat="1"/>
    <row r="379" s="90" customFormat="1"/>
    <row r="380" s="90" customFormat="1"/>
    <row r="381" s="90" customFormat="1"/>
    <row r="382" s="90" customFormat="1"/>
    <row r="383" s="90" customFormat="1"/>
    <row r="384" s="90" customFormat="1"/>
    <row r="385" s="90" customFormat="1"/>
    <row r="386" s="90" customFormat="1"/>
    <row r="387" s="90" customFormat="1"/>
    <row r="388" s="90" customFormat="1"/>
    <row r="389" s="90" customFormat="1"/>
    <row r="390" s="90" customFormat="1"/>
    <row r="391" s="90" customFormat="1"/>
    <row r="392" s="90" customFormat="1"/>
    <row r="393" s="90" customFormat="1"/>
    <row r="394" s="90" customFormat="1"/>
    <row r="395" s="90" customFormat="1"/>
    <row r="396" s="90" customFormat="1"/>
    <row r="397" s="90" customFormat="1"/>
    <row r="398" s="90" customFormat="1"/>
    <row r="399" s="90" customFormat="1"/>
    <row r="400" s="90" customFormat="1"/>
    <row r="401" s="90" customFormat="1"/>
    <row r="402" s="90" customFormat="1"/>
    <row r="403" s="90" customFormat="1"/>
    <row r="404" s="90" customFormat="1"/>
    <row r="405" s="90" customFormat="1"/>
    <row r="406" s="90" customFormat="1"/>
    <row r="407" s="90" customFormat="1"/>
    <row r="408" s="90" customFormat="1"/>
    <row r="409" s="90" customFormat="1"/>
    <row r="410" s="90" customFormat="1"/>
    <row r="411" s="90" customFormat="1"/>
    <row r="412" s="90" customFormat="1"/>
    <row r="413" s="90" customFormat="1"/>
    <row r="414" s="90" customFormat="1"/>
    <row r="415" s="90" customFormat="1"/>
    <row r="416" s="90" customFormat="1"/>
    <row r="417" s="90" customFormat="1"/>
    <row r="418" s="90" customFormat="1"/>
    <row r="419" s="90" customFormat="1"/>
    <row r="420" s="90" customFormat="1"/>
    <row r="421" s="90" customFormat="1"/>
    <row r="422" s="90" customFormat="1"/>
    <row r="423" s="90" customFormat="1"/>
    <row r="424" s="90" customFormat="1"/>
    <row r="425" s="90" customFormat="1"/>
    <row r="426" s="90" customFormat="1"/>
    <row r="427" s="90" customFormat="1"/>
    <row r="428" s="90" customFormat="1"/>
    <row r="429" s="90" customFormat="1"/>
    <row r="430" s="90" customFormat="1"/>
    <row r="431" s="90" customFormat="1"/>
    <row r="432" s="90" customFormat="1"/>
    <row r="433" s="90" customFormat="1"/>
    <row r="434" s="90" customFormat="1"/>
    <row r="435" s="90" customFormat="1"/>
    <row r="436" s="90" customFormat="1"/>
    <row r="437" s="90" customFormat="1"/>
    <row r="438" s="90" customFormat="1"/>
    <row r="439" s="90" customFormat="1"/>
    <row r="440" s="90" customFormat="1"/>
    <row r="441" s="90" customFormat="1"/>
    <row r="442" s="90" customFormat="1"/>
    <row r="443" s="90" customFormat="1"/>
    <row r="444" s="90" customFormat="1"/>
    <row r="445" s="90" customFormat="1"/>
    <row r="446" s="90" customFormat="1"/>
    <row r="447" s="90" customFormat="1"/>
    <row r="448" s="90" customFormat="1"/>
    <row r="449" s="90" customFormat="1"/>
    <row r="450" s="90" customFormat="1"/>
    <row r="451" s="90" customFormat="1"/>
    <row r="452" s="90" customFormat="1"/>
    <row r="453" s="90" customFormat="1"/>
    <row r="454" s="90" customFormat="1"/>
    <row r="455" s="90" customFormat="1"/>
    <row r="456" s="90" customFormat="1"/>
    <row r="457" s="90" customFormat="1"/>
    <row r="458" s="90" customFormat="1"/>
    <row r="459" s="90" customFormat="1"/>
    <row r="460" s="90" customFormat="1"/>
    <row r="461" s="90" customFormat="1"/>
    <row r="462" s="90" customFormat="1"/>
    <row r="463" s="90" customFormat="1"/>
    <row r="464" s="90" customFormat="1"/>
    <row r="465" s="90" customFormat="1"/>
    <row r="466" s="90" customFormat="1"/>
    <row r="467" s="90" customFormat="1"/>
    <row r="468" s="90" customFormat="1"/>
    <row r="469" s="90" customFormat="1"/>
    <row r="470" s="90" customFormat="1"/>
    <row r="471" s="90" customFormat="1"/>
    <row r="472" s="90" customFormat="1"/>
    <row r="473" s="90" customFormat="1"/>
    <row r="474" s="90" customFormat="1"/>
    <row r="475" s="90" customFormat="1"/>
    <row r="476" s="90" customFormat="1"/>
    <row r="477" s="90" customFormat="1"/>
    <row r="478" s="90" customFormat="1"/>
    <row r="479" s="90" customFormat="1"/>
    <row r="480" s="90" customFormat="1"/>
    <row r="481" s="90" customFormat="1"/>
    <row r="482" s="90" customFormat="1"/>
    <row r="483" s="90" customFormat="1"/>
    <row r="484" s="90" customFormat="1"/>
    <row r="485" s="90" customFormat="1"/>
    <row r="486" s="90" customFormat="1"/>
    <row r="487" s="90" customFormat="1"/>
    <row r="488" s="90" customFormat="1"/>
    <row r="489" s="90" customFormat="1"/>
    <row r="490" s="90" customFormat="1"/>
    <row r="491" s="90" customFormat="1"/>
    <row r="492" s="90" customFormat="1"/>
    <row r="493" s="90" customFormat="1"/>
    <row r="494" s="90" customFormat="1"/>
    <row r="495" s="90" customFormat="1"/>
    <row r="496" s="90" customFormat="1"/>
    <row r="497" s="90" customFormat="1"/>
    <row r="498" s="90" customFormat="1"/>
    <row r="499" s="90" customFormat="1"/>
    <row r="500" s="90" customFormat="1"/>
    <row r="501" s="90" customFormat="1"/>
    <row r="502" s="90" customFormat="1"/>
    <row r="503" s="90" customFormat="1"/>
    <row r="504" s="90" customFormat="1"/>
    <row r="505" s="90" customFormat="1"/>
    <row r="506" s="90" customFormat="1"/>
    <row r="507" s="90" customFormat="1"/>
    <row r="508" s="90" customFormat="1"/>
    <row r="509" s="90" customFormat="1"/>
    <row r="510" s="90" customFormat="1"/>
    <row r="511" s="90" customFormat="1"/>
    <row r="512" s="90" customFormat="1"/>
    <row r="513" s="90" customFormat="1"/>
    <row r="514" s="90" customFormat="1"/>
    <row r="515" s="90" customFormat="1"/>
    <row r="516" s="90" customFormat="1"/>
    <row r="517" s="90" customFormat="1"/>
    <row r="518" s="90" customFormat="1"/>
    <row r="519" s="90" customFormat="1"/>
    <row r="520" s="90" customFormat="1"/>
    <row r="521" s="90" customFormat="1"/>
    <row r="522" s="90" customFormat="1"/>
    <row r="523" s="90" customFormat="1"/>
    <row r="524" s="90" customFormat="1"/>
    <row r="525" s="90" customFormat="1"/>
    <row r="526" s="90" customFormat="1"/>
    <row r="527" s="90" customFormat="1"/>
    <row r="528" s="90" customFormat="1"/>
    <row r="529" s="90" customFormat="1"/>
    <row r="530" s="90" customFormat="1"/>
    <row r="531" s="90" customFormat="1"/>
    <row r="532" s="90" customFormat="1"/>
    <row r="533" s="90" customFormat="1"/>
    <row r="534" s="90" customFormat="1"/>
    <row r="535" s="90" customFormat="1"/>
    <row r="536" s="90" customFormat="1"/>
    <row r="537" s="90" customFormat="1"/>
    <row r="538" s="90" customFormat="1"/>
    <row r="539" s="90" customFormat="1"/>
    <row r="540" s="90" customFormat="1"/>
    <row r="541" s="90" customFormat="1"/>
    <row r="542" s="90" customFormat="1"/>
    <row r="543" s="90" customFormat="1"/>
    <row r="544" s="90" customFormat="1"/>
    <row r="545" s="90" customFormat="1"/>
    <row r="546" s="90" customFormat="1"/>
    <row r="547" s="90" customFormat="1"/>
    <row r="548" s="90" customFormat="1"/>
    <row r="549" s="90" customFormat="1"/>
    <row r="550" s="90" customFormat="1"/>
    <row r="551" s="90" customFormat="1"/>
    <row r="552" s="90" customFormat="1"/>
    <row r="553" s="90" customFormat="1"/>
    <row r="554" s="90" customFormat="1"/>
    <row r="555" s="90" customFormat="1"/>
    <row r="556" s="90" customFormat="1"/>
    <row r="557" s="90" customFormat="1"/>
    <row r="558" s="90" customFormat="1"/>
    <row r="559" s="90" customFormat="1"/>
    <row r="560" s="90" customFormat="1"/>
    <row r="561" s="90" customFormat="1"/>
    <row r="562" s="90" customFormat="1"/>
    <row r="563" s="90" customFormat="1"/>
    <row r="564" s="90" customFormat="1"/>
    <row r="565" s="90" customFormat="1"/>
    <row r="566" s="90" customFormat="1"/>
    <row r="567" s="90" customFormat="1"/>
    <row r="568" s="90" customFormat="1"/>
    <row r="569" s="90" customFormat="1"/>
    <row r="570" s="90" customFormat="1"/>
    <row r="571" s="90" customFormat="1"/>
    <row r="572" s="90" customFormat="1"/>
    <row r="573" s="90" customFormat="1"/>
    <row r="574" s="90" customFormat="1"/>
    <row r="575" s="90" customFormat="1"/>
    <row r="576" s="90" customFormat="1"/>
    <row r="577" s="90" customFormat="1"/>
    <row r="578" s="90" customFormat="1"/>
    <row r="579" s="90" customFormat="1"/>
    <row r="580" s="90" customFormat="1"/>
    <row r="581" s="90" customFormat="1"/>
    <row r="582" s="90" customFormat="1"/>
    <row r="583" s="90" customFormat="1"/>
    <row r="584" s="90" customFormat="1"/>
    <row r="585" s="90" customFormat="1"/>
    <row r="586" s="90" customFormat="1"/>
    <row r="587" s="90" customFormat="1"/>
    <row r="588" s="90" customFormat="1"/>
    <row r="589" s="90" customFormat="1"/>
    <row r="590" s="90" customFormat="1"/>
    <row r="591" s="90" customFormat="1"/>
    <row r="592" s="90" customFormat="1"/>
    <row r="593" s="90" customFormat="1"/>
    <row r="594" s="90" customFormat="1"/>
    <row r="595" s="90" customFormat="1"/>
    <row r="596" s="90" customFormat="1"/>
    <row r="597" s="90" customFormat="1"/>
    <row r="598" s="90" customFormat="1"/>
    <row r="599" s="90" customFormat="1"/>
    <row r="600" s="90" customFormat="1"/>
    <row r="601" s="90" customFormat="1"/>
    <row r="602" s="90" customFormat="1"/>
    <row r="603" s="90" customFormat="1"/>
    <row r="604" s="90" customFormat="1"/>
    <row r="605" s="90" customFormat="1"/>
    <row r="606" s="90" customFormat="1"/>
    <row r="607" s="90" customFormat="1"/>
    <row r="608" s="90" customFormat="1"/>
    <row r="609" s="90" customFormat="1"/>
    <row r="610" s="90" customFormat="1"/>
    <row r="611" s="90" customFormat="1"/>
    <row r="612" s="90" customFormat="1"/>
    <row r="613" s="90" customFormat="1"/>
    <row r="614" s="90" customFormat="1"/>
    <row r="615" s="90" customFormat="1"/>
    <row r="616" s="90" customFormat="1"/>
    <row r="617" s="90" customFormat="1"/>
    <row r="618" s="90" customFormat="1"/>
    <row r="619" s="90" customFormat="1"/>
    <row r="620" s="90" customFormat="1"/>
    <row r="621" s="90" customFormat="1"/>
    <row r="622" s="90" customFormat="1"/>
    <row r="623" s="90" customFormat="1"/>
    <row r="624" s="90" customFormat="1"/>
    <row r="625" s="90" customFormat="1"/>
    <row r="626" s="90" customFormat="1"/>
    <row r="627" s="90" customFormat="1"/>
    <row r="628" s="90" customFormat="1"/>
  </sheetData>
  <mergeCells count="10">
    <mergeCell ref="B43:D44"/>
    <mergeCell ref="E9:G10"/>
    <mergeCell ref="B8:G8"/>
    <mergeCell ref="B26:J26"/>
    <mergeCell ref="E27:G28"/>
    <mergeCell ref="H27:J28"/>
    <mergeCell ref="B9:C10"/>
    <mergeCell ref="D9:D10"/>
    <mergeCell ref="B27:C28"/>
    <mergeCell ref="D27:D28"/>
  </mergeCells>
  <pageMargins left="0.7" right="0.7" top="0.75" bottom="0.75" header="0.3" footer="0.3"/>
  <pageSetup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sheetPr codeName="Sheet2"/>
  <dimension ref="A1:AQ456"/>
  <sheetViews>
    <sheetView zoomScaleNormal="100" workbookViewId="0">
      <selection activeCell="G16" sqref="G16"/>
    </sheetView>
  </sheetViews>
  <sheetFormatPr defaultRowHeight="15"/>
  <cols>
    <col min="1" max="1" width="4.140625" style="90" customWidth="1"/>
    <col min="2" max="2" width="4" style="90" customWidth="1"/>
    <col min="3" max="3" width="28.28515625" style="20" customWidth="1"/>
    <col min="4" max="5" width="10.140625" style="20" bestFit="1" customWidth="1"/>
    <col min="6" max="6" width="10.5703125" style="20" bestFit="1" customWidth="1"/>
    <col min="7" max="7" width="13" style="20" customWidth="1"/>
    <col min="8" max="8" width="12.140625" style="20" customWidth="1"/>
    <col min="9" max="9" width="10.140625" style="20" bestFit="1" customWidth="1"/>
    <col min="10" max="10" width="11.140625" style="20" customWidth="1"/>
    <col min="11" max="11" width="10.85546875" style="90" customWidth="1"/>
    <col min="12" max="12" width="13.5703125" style="90" customWidth="1"/>
    <col min="13" max="13" width="11.5703125" style="90" customWidth="1"/>
    <col min="14" max="14" width="9.140625" style="90"/>
    <col min="15" max="15" width="10.85546875" style="90" customWidth="1"/>
    <col min="16" max="42" width="9.140625" style="90"/>
    <col min="43" max="16384" width="9.140625" style="20"/>
  </cols>
  <sheetData>
    <row r="1" spans="3:43" s="90" customFormat="1"/>
    <row r="2" spans="3:43" s="90" customFormat="1"/>
    <row r="3" spans="3:43" s="90" customFormat="1"/>
    <row r="4" spans="3:43" s="90" customFormat="1"/>
    <row r="5" spans="3:43" s="90" customFormat="1"/>
    <row r="6" spans="3:43" s="90" customFormat="1"/>
    <row r="7" spans="3:43" s="90" customFormat="1" ht="24" customHeight="1"/>
    <row r="8" spans="3:43">
      <c r="C8" s="90"/>
      <c r="D8" s="90"/>
      <c r="E8" s="90"/>
      <c r="F8" s="90"/>
      <c r="G8" s="90"/>
      <c r="H8" s="90"/>
      <c r="I8" s="90"/>
      <c r="J8" s="90"/>
      <c r="AQ8" s="90"/>
    </row>
    <row r="9" spans="3:43" ht="36.75" customHeight="1">
      <c r="C9" s="250" t="s">
        <v>221</v>
      </c>
      <c r="D9" s="251"/>
      <c r="E9" s="251"/>
      <c r="F9" s="251"/>
      <c r="G9" s="251"/>
      <c r="H9" s="251"/>
      <c r="I9" s="252"/>
      <c r="J9" s="90"/>
      <c r="AQ9" s="90"/>
    </row>
    <row r="10" spans="3:43">
      <c r="C10" s="55"/>
      <c r="D10" s="60">
        <f>Macroeconomics!AA2</f>
        <v>2005</v>
      </c>
      <c r="E10" s="60">
        <f>Macroeconomics!AB2</f>
        <v>2006</v>
      </c>
      <c r="F10" s="60">
        <f>Macroeconomics!AC2</f>
        <v>2007</v>
      </c>
      <c r="G10" s="60">
        <f>Macroeconomics!AD2</f>
        <v>2008</v>
      </c>
      <c r="H10" s="60">
        <f>Macroeconomics!AE2</f>
        <v>2009</v>
      </c>
      <c r="I10" s="60">
        <f>Macroeconomics!AF2</f>
        <v>2010</v>
      </c>
      <c r="J10" s="90"/>
      <c r="AQ10" s="90"/>
    </row>
    <row r="11" spans="3:43" ht="17.25" customHeight="1">
      <c r="C11" s="23" t="s">
        <v>163</v>
      </c>
      <c r="D11" s="159">
        <v>10000000</v>
      </c>
      <c r="E11" s="159">
        <v>12000000</v>
      </c>
      <c r="F11" s="159">
        <v>14000000</v>
      </c>
      <c r="G11" s="159">
        <v>16166000</v>
      </c>
      <c r="H11" s="159">
        <v>18571999.999999002</v>
      </c>
      <c r="I11" s="159">
        <v>20977999.999998003</v>
      </c>
      <c r="J11" s="90"/>
      <c r="AQ11" s="90"/>
    </row>
    <row r="12" spans="3:43" ht="24.75" customHeight="1">
      <c r="C12" s="23" t="s">
        <v>212</v>
      </c>
      <c r="D12" s="42">
        <v>5</v>
      </c>
      <c r="E12" s="42">
        <v>6</v>
      </c>
      <c r="F12" s="42">
        <v>5</v>
      </c>
      <c r="G12" s="42">
        <v>7</v>
      </c>
      <c r="H12" s="42">
        <v>0.4</v>
      </c>
      <c r="I12" s="42">
        <v>4</v>
      </c>
      <c r="J12" s="90"/>
      <c r="AQ12" s="90"/>
    </row>
    <row r="13" spans="3:43" s="90" customFormat="1" ht="24.75" customHeight="1">
      <c r="C13" s="23" t="s">
        <v>86</v>
      </c>
      <c r="D13" s="42">
        <v>8</v>
      </c>
      <c r="E13" s="42">
        <v>8.5</v>
      </c>
      <c r="F13" s="42">
        <v>9</v>
      </c>
      <c r="G13" s="42">
        <v>9.1999999999999993</v>
      </c>
      <c r="H13" s="42">
        <v>11</v>
      </c>
      <c r="I13" s="42">
        <v>9.6</v>
      </c>
    </row>
    <row r="14" spans="3:43" s="90" customFormat="1" ht="24.75" customHeight="1">
      <c r="C14" s="23" t="s">
        <v>164</v>
      </c>
      <c r="D14" s="159"/>
      <c r="E14" s="159"/>
      <c r="F14" s="159"/>
      <c r="G14" s="159">
        <v>1691805.933763904</v>
      </c>
      <c r="H14" s="159">
        <v>1892685.1012550357</v>
      </c>
      <c r="I14" s="159">
        <v>2082551.3507544422</v>
      </c>
    </row>
    <row r="15" spans="3:43" s="90" customFormat="1" ht="24.75" customHeight="1"/>
    <row r="16" spans="3:43" s="90" customFormat="1"/>
    <row r="17" spans="2:42" s="90" customFormat="1"/>
    <row r="18" spans="2:42" s="90" customFormat="1" ht="15" customHeight="1">
      <c r="B18" s="250" t="s">
        <v>223</v>
      </c>
      <c r="C18" s="251"/>
      <c r="D18" s="251"/>
      <c r="E18" s="251"/>
      <c r="F18" s="275"/>
      <c r="G18" s="279" t="s">
        <v>265</v>
      </c>
      <c r="H18" s="251"/>
      <c r="I18" s="251"/>
      <c r="J18" s="251"/>
      <c r="K18" s="275"/>
      <c r="L18" s="251" t="s">
        <v>281</v>
      </c>
      <c r="M18" s="251"/>
      <c r="N18" s="251"/>
      <c r="O18" s="251"/>
      <c r="P18" s="252"/>
    </row>
    <row r="19" spans="2:42" ht="47.25" customHeight="1">
      <c r="B19" s="129" t="s">
        <v>115</v>
      </c>
      <c r="C19" s="23" t="s">
        <v>260</v>
      </c>
      <c r="D19" s="158">
        <f>AVERAGE(Macroeconomics!AB8:AF8)</f>
        <v>1.0495276460494485</v>
      </c>
      <c r="E19" s="267" t="s">
        <v>269</v>
      </c>
      <c r="F19" s="278"/>
      <c r="G19" s="274" t="s">
        <v>282</v>
      </c>
      <c r="H19" s="260"/>
      <c r="I19" s="24" t="s">
        <v>267</v>
      </c>
      <c r="J19" s="194"/>
      <c r="K19" s="202"/>
      <c r="L19" s="259" t="s">
        <v>283</v>
      </c>
      <c r="M19" s="260"/>
      <c r="N19" s="24" t="s">
        <v>267</v>
      </c>
      <c r="O19" s="194"/>
      <c r="P19" s="195"/>
      <c r="AP19" s="20"/>
    </row>
    <row r="20" spans="2:42" ht="60">
      <c r="B20" s="129" t="s">
        <v>114</v>
      </c>
      <c r="C20" s="23" t="s">
        <v>263</v>
      </c>
      <c r="D20" s="24" t="s">
        <v>267</v>
      </c>
      <c r="E20" s="59"/>
      <c r="F20" s="197"/>
      <c r="G20" s="271" t="s">
        <v>284</v>
      </c>
      <c r="H20" s="262"/>
      <c r="I20" s="24">
        <v>1</v>
      </c>
      <c r="J20" s="194" t="s">
        <v>268</v>
      </c>
      <c r="K20" s="203">
        <f>AVERAGE(Macroeconomics!AB8:AF8)+I20*STDEV(Macroeconomics!AB8:AF8)</f>
        <v>3.5195517378112449</v>
      </c>
      <c r="L20" s="261" t="s">
        <v>285</v>
      </c>
      <c r="M20" s="262"/>
      <c r="N20" s="24">
        <v>1</v>
      </c>
      <c r="O20" s="194" t="s">
        <v>268</v>
      </c>
      <c r="P20" s="201">
        <f>AVERAGE(Macroeconomics!AB8:AF8)-N20*STDEV(Macroeconomics!AB8:AF8)</f>
        <v>-1.4204964457123479</v>
      </c>
      <c r="AP20" s="20"/>
    </row>
    <row r="21" spans="2:42" ht="26.25" customHeight="1">
      <c r="B21" s="276" t="s">
        <v>112</v>
      </c>
      <c r="C21" s="269" t="s">
        <v>261</v>
      </c>
      <c r="D21" s="55">
        <v>2015</v>
      </c>
      <c r="E21" s="55">
        <v>2020</v>
      </c>
      <c r="F21" s="198">
        <v>2030</v>
      </c>
      <c r="G21" s="272" t="s">
        <v>266</v>
      </c>
      <c r="H21" s="264"/>
      <c r="I21" s="55">
        <v>2015</v>
      </c>
      <c r="J21" s="55">
        <v>2020</v>
      </c>
      <c r="K21" s="198">
        <v>2030</v>
      </c>
      <c r="L21" s="263" t="s">
        <v>266</v>
      </c>
      <c r="M21" s="264"/>
      <c r="N21" s="55">
        <v>2015</v>
      </c>
      <c r="O21" s="55">
        <v>2020</v>
      </c>
      <c r="P21" s="55">
        <v>2030</v>
      </c>
      <c r="AP21" s="20"/>
    </row>
    <row r="22" spans="2:42" ht="26.25" customHeight="1">
      <c r="B22" s="277"/>
      <c r="C22" s="270"/>
      <c r="D22" s="24">
        <v>2.5</v>
      </c>
      <c r="E22" s="24">
        <v>2</v>
      </c>
      <c r="F22" s="199">
        <v>1.5</v>
      </c>
      <c r="G22" s="273"/>
      <c r="H22" s="266"/>
      <c r="I22" s="24">
        <v>4</v>
      </c>
      <c r="J22" s="24">
        <v>4</v>
      </c>
      <c r="K22" s="199">
        <v>4</v>
      </c>
      <c r="L22" s="265"/>
      <c r="M22" s="266"/>
      <c r="N22" s="24">
        <v>0</v>
      </c>
      <c r="O22" s="24">
        <v>0</v>
      </c>
      <c r="P22" s="24">
        <v>0</v>
      </c>
      <c r="AP22" s="20"/>
    </row>
    <row r="23" spans="2:42" ht="39" customHeight="1">
      <c r="B23" s="129" t="s">
        <v>108</v>
      </c>
      <c r="C23" s="196" t="s">
        <v>270</v>
      </c>
      <c r="D23" s="158">
        <f>Macroeconomics!AK9</f>
        <v>3.9430382481625115</v>
      </c>
      <c r="E23" s="158">
        <f>Macroeconomics!AP9</f>
        <v>3.9016162282065947</v>
      </c>
      <c r="F23" s="200">
        <f>Macroeconomics!AZ9</f>
        <v>3.3963817965069198</v>
      </c>
      <c r="G23" s="274" t="s">
        <v>271</v>
      </c>
      <c r="H23" s="260"/>
      <c r="I23" s="158">
        <f>Macroeconomics!AK26</f>
        <v>6.483790437951864</v>
      </c>
      <c r="J23" s="158">
        <f>Macroeconomics!AP26</f>
        <v>6.4413559106680784</v>
      </c>
      <c r="K23" s="200">
        <f>Macroeconomics!AZ26</f>
        <v>5.9237716813260288</v>
      </c>
      <c r="L23" s="259" t="s">
        <v>271</v>
      </c>
      <c r="M23" s="260"/>
      <c r="N23" s="158">
        <f>Macroeconomics!AK42</f>
        <v>1.4022860583731811</v>
      </c>
      <c r="O23" s="158">
        <f>Macroeconomics!AP42</f>
        <v>1.3618765457451332</v>
      </c>
      <c r="P23" s="41">
        <f>Macroeconomics!AZ42</f>
        <v>0.86899191168783307</v>
      </c>
      <c r="AP23" s="20"/>
    </row>
    <row r="24" spans="2:42" ht="43.5" customHeight="1">
      <c r="B24" s="129" t="s">
        <v>107</v>
      </c>
      <c r="C24" s="23" t="s">
        <v>262</v>
      </c>
      <c r="D24" s="158">
        <f>AVERAGE(E13:I13)</f>
        <v>9.4600000000000009</v>
      </c>
      <c r="E24" s="59"/>
      <c r="F24" s="197"/>
      <c r="G24" s="274" t="s">
        <v>286</v>
      </c>
      <c r="H24" s="260"/>
      <c r="I24" s="24" t="s">
        <v>267</v>
      </c>
      <c r="J24" s="59"/>
      <c r="K24" s="197"/>
      <c r="L24" s="259" t="s">
        <v>287</v>
      </c>
      <c r="M24" s="260"/>
      <c r="N24" s="24" t="s">
        <v>267</v>
      </c>
      <c r="O24" s="59"/>
      <c r="P24" s="58"/>
      <c r="AP24" s="20"/>
    </row>
    <row r="25" spans="2:42" ht="36">
      <c r="B25" s="129" t="s">
        <v>106</v>
      </c>
      <c r="C25" s="23" t="s">
        <v>264</v>
      </c>
      <c r="D25" s="24" t="s">
        <v>267</v>
      </c>
      <c r="E25" s="59"/>
      <c r="F25" s="197"/>
      <c r="G25" s="271" t="s">
        <v>285</v>
      </c>
      <c r="H25" s="262"/>
      <c r="I25" s="24">
        <v>3</v>
      </c>
      <c r="J25" s="194" t="s">
        <v>272</v>
      </c>
      <c r="K25" s="203">
        <f>AVERAGE(E13:I13)-I25*STDEV(E13:I13)</f>
        <v>6.6171141422843398</v>
      </c>
      <c r="L25" s="261" t="s">
        <v>284</v>
      </c>
      <c r="M25" s="262"/>
      <c r="N25" s="24">
        <v>2</v>
      </c>
      <c r="O25" s="194" t="s">
        <v>272</v>
      </c>
      <c r="P25" s="201">
        <f>AVERAGE(E13:I13)+N25*STDEV(E13:I13)</f>
        <v>11.355257238477108</v>
      </c>
      <c r="AP25" s="20"/>
    </row>
    <row r="26" spans="2:42" ht="24" customHeight="1">
      <c r="B26" s="129" t="s">
        <v>105</v>
      </c>
      <c r="C26" s="269" t="s">
        <v>222</v>
      </c>
      <c r="D26" s="55">
        <v>2015</v>
      </c>
      <c r="E26" s="55">
        <v>2020</v>
      </c>
      <c r="F26" s="198">
        <v>2030</v>
      </c>
      <c r="G26" s="272" t="s">
        <v>266</v>
      </c>
      <c r="H26" s="264"/>
      <c r="I26" s="55">
        <v>2015</v>
      </c>
      <c r="J26" s="55">
        <v>2020</v>
      </c>
      <c r="K26" s="198">
        <v>2030</v>
      </c>
      <c r="L26" s="263" t="s">
        <v>266</v>
      </c>
      <c r="M26" s="264"/>
      <c r="N26" s="55">
        <v>2015</v>
      </c>
      <c r="O26" s="55">
        <v>2020</v>
      </c>
      <c r="P26" s="55">
        <v>2030</v>
      </c>
      <c r="AP26" s="20"/>
    </row>
    <row r="27" spans="2:42">
      <c r="B27" s="129" t="s">
        <v>104</v>
      </c>
      <c r="C27" s="270"/>
      <c r="D27" s="24">
        <v>9</v>
      </c>
      <c r="E27" s="24">
        <v>8</v>
      </c>
      <c r="F27" s="199">
        <v>7</v>
      </c>
      <c r="G27" s="273"/>
      <c r="H27" s="266"/>
      <c r="I27" s="24">
        <v>12</v>
      </c>
      <c r="J27" s="24">
        <v>9</v>
      </c>
      <c r="K27" s="199">
        <v>7</v>
      </c>
      <c r="L27" s="265"/>
      <c r="M27" s="266"/>
      <c r="N27" s="24">
        <v>12</v>
      </c>
      <c r="O27" s="24">
        <v>9</v>
      </c>
      <c r="P27" s="24">
        <v>7</v>
      </c>
      <c r="AP27" s="20"/>
    </row>
    <row r="28" spans="2:42">
      <c r="C28" s="90"/>
      <c r="D28" s="90"/>
      <c r="E28" s="90"/>
      <c r="F28" s="90"/>
      <c r="G28" s="90"/>
      <c r="H28" s="90"/>
      <c r="I28" s="90"/>
      <c r="J28" s="90"/>
      <c r="AP28" s="20"/>
    </row>
    <row r="29" spans="2:42">
      <c r="C29" s="90"/>
      <c r="D29" s="90"/>
      <c r="E29" s="90"/>
      <c r="F29" s="90"/>
      <c r="G29" s="90"/>
      <c r="H29" s="90"/>
      <c r="I29" s="90"/>
      <c r="J29" s="90"/>
      <c r="AP29" s="20"/>
    </row>
    <row r="30" spans="2:42">
      <c r="C30" s="90"/>
      <c r="D30" s="90"/>
      <c r="E30" s="90"/>
      <c r="F30" s="90"/>
      <c r="G30" s="90"/>
      <c r="H30" s="90"/>
      <c r="I30" s="90"/>
      <c r="J30" s="90"/>
      <c r="AP30" s="20"/>
    </row>
    <row r="31" spans="2:42">
      <c r="C31" s="90"/>
      <c r="D31" s="90"/>
      <c r="E31" s="90"/>
      <c r="F31" s="90"/>
      <c r="G31" s="90"/>
      <c r="H31" s="90"/>
      <c r="I31" s="90"/>
      <c r="J31" s="90"/>
      <c r="AP31" s="20"/>
    </row>
    <row r="32" spans="2:42">
      <c r="C32" s="90"/>
      <c r="D32" s="90"/>
      <c r="E32" s="90"/>
      <c r="F32" s="90"/>
      <c r="G32" s="90"/>
      <c r="H32" s="90"/>
      <c r="I32" s="90"/>
      <c r="J32" s="90"/>
      <c r="AP32" s="20"/>
    </row>
    <row r="33" spans="3:42">
      <c r="C33" s="90"/>
      <c r="D33" s="90"/>
      <c r="E33" s="90"/>
      <c r="F33" s="90"/>
      <c r="G33" s="90"/>
      <c r="H33" s="90"/>
      <c r="I33" s="90"/>
      <c r="J33" s="90"/>
      <c r="AP33" s="20"/>
    </row>
    <row r="34" spans="3:42" ht="36">
      <c r="C34" s="137" t="s">
        <v>161</v>
      </c>
      <c r="D34" s="55" t="s">
        <v>162</v>
      </c>
      <c r="E34" s="267" t="s">
        <v>85</v>
      </c>
      <c r="F34" s="268"/>
      <c r="G34" s="90"/>
      <c r="H34" s="90"/>
      <c r="I34" s="90"/>
      <c r="J34" s="90"/>
      <c r="AP34" s="20"/>
    </row>
    <row r="35" spans="3:42" ht="24">
      <c r="C35" s="57" t="s">
        <v>84</v>
      </c>
      <c r="D35" s="56">
        <v>2008</v>
      </c>
      <c r="E35" s="55">
        <v>2010</v>
      </c>
      <c r="F35" s="55" t="s">
        <v>83</v>
      </c>
      <c r="G35" s="90"/>
      <c r="H35" s="90"/>
      <c r="I35" s="90"/>
      <c r="J35" s="90"/>
      <c r="AP35" s="20"/>
    </row>
    <row r="36" spans="3:42">
      <c r="C36" s="48" t="s">
        <v>82</v>
      </c>
      <c r="D36" s="49"/>
      <c r="E36" s="41"/>
      <c r="F36" s="50"/>
      <c r="G36" s="90"/>
      <c r="H36" s="90"/>
      <c r="I36" s="90"/>
      <c r="J36" s="90"/>
      <c r="AP36" s="20"/>
    </row>
    <row r="37" spans="3:42">
      <c r="C37" s="52" t="s">
        <v>81</v>
      </c>
      <c r="D37" s="160">
        <f>D38+D41</f>
        <v>1762094</v>
      </c>
      <c r="E37" s="41">
        <f>NationalBudget!AF27</f>
        <v>10.34929934884263</v>
      </c>
      <c r="F37" s="41">
        <f>NationalBudget!AZ27</f>
        <v>13.5</v>
      </c>
      <c r="G37" s="90"/>
      <c r="H37" s="90"/>
      <c r="I37" s="90"/>
      <c r="J37" s="90"/>
      <c r="AP37" s="20"/>
    </row>
    <row r="38" spans="3:42">
      <c r="C38" s="53" t="s">
        <v>80</v>
      </c>
      <c r="D38" s="160">
        <f>SUM(D39:D40)</f>
        <v>1277114</v>
      </c>
      <c r="E38" s="41">
        <f>NationalBudget!AF28</f>
        <v>7.500868335399705</v>
      </c>
      <c r="F38" s="41">
        <f>NationalBudget!AZ28</f>
        <v>10</v>
      </c>
      <c r="G38" s="90"/>
      <c r="H38" s="90"/>
      <c r="I38" s="90"/>
      <c r="J38" s="90"/>
      <c r="AP38" s="20"/>
    </row>
    <row r="39" spans="3:42" s="90" customFormat="1">
      <c r="C39" s="54" t="s">
        <v>79</v>
      </c>
      <c r="D39" s="159">
        <v>1277114</v>
      </c>
      <c r="E39" s="41">
        <f>NationalBudget!AF29</f>
        <v>7.500868335399705</v>
      </c>
      <c r="F39" s="24">
        <v>10</v>
      </c>
    </row>
    <row r="40" spans="3:42" s="90" customFormat="1">
      <c r="C40" s="54" t="s">
        <v>78</v>
      </c>
      <c r="D40" s="159"/>
      <c r="E40" s="41">
        <f>NationalBudget!AF30</f>
        <v>0</v>
      </c>
      <c r="F40" s="24"/>
    </row>
    <row r="41" spans="3:42" s="90" customFormat="1">
      <c r="C41" s="53" t="s">
        <v>77</v>
      </c>
      <c r="D41" s="159">
        <v>484980</v>
      </c>
      <c r="E41" s="41">
        <f>NationalBudget!AF31</f>
        <v>2.848431013442926</v>
      </c>
      <c r="F41" s="24">
        <v>3.5</v>
      </c>
    </row>
    <row r="42" spans="3:42" s="90" customFormat="1">
      <c r="C42" s="52" t="s">
        <v>76</v>
      </c>
      <c r="D42" s="159"/>
      <c r="E42" s="41">
        <f>NationalBudget!AF32</f>
        <v>0</v>
      </c>
      <c r="F42" s="24"/>
    </row>
    <row r="43" spans="3:42" s="90" customFormat="1">
      <c r="C43" s="48" t="s">
        <v>75</v>
      </c>
      <c r="D43" s="160">
        <f>D37+D42</f>
        <v>1762094</v>
      </c>
      <c r="E43" s="41">
        <f>NationalBudget!AF33</f>
        <v>10.34929934884263</v>
      </c>
      <c r="F43" s="50">
        <f>NationalBudget!AZ33</f>
        <v>13.5</v>
      </c>
    </row>
    <row r="44" spans="3:42" s="90" customFormat="1">
      <c r="C44" s="45"/>
      <c r="D44" s="49"/>
      <c r="E44" s="49"/>
      <c r="F44" s="50"/>
    </row>
    <row r="45" spans="3:42" s="90" customFormat="1">
      <c r="C45" s="48" t="s">
        <v>74</v>
      </c>
      <c r="D45" s="47"/>
      <c r="E45" s="47"/>
      <c r="F45" s="46"/>
    </row>
    <row r="46" spans="3:42" s="90" customFormat="1">
      <c r="C46" s="45" t="s">
        <v>73</v>
      </c>
      <c r="D46" s="160">
        <f>SUM(D47:D49)</f>
        <v>3168536</v>
      </c>
      <c r="E46" s="41">
        <f>NationalBudget!AF36</f>
        <v>18.609749287827114</v>
      </c>
      <c r="F46" s="50">
        <f>NationalBudget!AZ36</f>
        <v>19</v>
      </c>
    </row>
    <row r="47" spans="3:42" s="90" customFormat="1">
      <c r="C47" s="44" t="s">
        <v>72</v>
      </c>
      <c r="D47" s="159">
        <v>1842924</v>
      </c>
      <c r="E47" s="41">
        <f>NationalBudget!AF37</f>
        <v>10.824037851083119</v>
      </c>
      <c r="F47" s="24">
        <v>11</v>
      </c>
    </row>
    <row r="48" spans="3:42" s="90" customFormat="1">
      <c r="C48" s="44" t="s">
        <v>71</v>
      </c>
      <c r="D48" s="159">
        <v>1325612</v>
      </c>
      <c r="E48" s="41">
        <f>NationalBudget!AF38</f>
        <v>7.7857114367439975</v>
      </c>
      <c r="F48" s="24">
        <v>8</v>
      </c>
    </row>
    <row r="49" spans="3:6" s="90" customFormat="1">
      <c r="C49" s="43" t="s">
        <v>70</v>
      </c>
      <c r="D49" s="159"/>
      <c r="E49" s="41">
        <f>NationalBudget!AF39</f>
        <v>0</v>
      </c>
      <c r="F49" s="24"/>
    </row>
    <row r="50" spans="3:6" s="90" customFormat="1"/>
    <row r="51" spans="3:6" s="90" customFormat="1"/>
    <row r="52" spans="3:6" s="90" customFormat="1"/>
    <row r="53" spans="3:6" s="90" customFormat="1"/>
    <row r="54" spans="3:6" s="90" customFormat="1"/>
    <row r="55" spans="3:6" s="90" customFormat="1"/>
    <row r="56" spans="3:6" s="90" customFormat="1"/>
    <row r="57" spans="3:6" s="90" customFormat="1"/>
    <row r="58" spans="3:6" s="90" customFormat="1"/>
    <row r="59" spans="3:6" s="90" customFormat="1"/>
    <row r="60" spans="3:6" s="90" customFormat="1"/>
    <row r="61" spans="3:6" s="90" customFormat="1"/>
    <row r="62" spans="3:6" s="90" customFormat="1"/>
    <row r="63" spans="3:6" s="90" customFormat="1"/>
    <row r="64" spans="3:6" s="90" customFormat="1"/>
    <row r="65" s="90" customFormat="1"/>
    <row r="66" s="90" customFormat="1"/>
    <row r="67" s="90" customFormat="1"/>
    <row r="68" s="90" customFormat="1"/>
    <row r="69" s="90" customFormat="1"/>
    <row r="70" s="90" customFormat="1"/>
    <row r="71" s="90" customFormat="1"/>
    <row r="72" s="90" customFormat="1"/>
    <row r="73" s="90" customFormat="1"/>
    <row r="74" s="90" customFormat="1"/>
    <row r="75" s="90" customFormat="1"/>
    <row r="76" s="90" customFormat="1"/>
    <row r="77" s="90" customFormat="1"/>
    <row r="78" s="90" customFormat="1"/>
    <row r="79" s="90" customFormat="1"/>
    <row r="80" s="90" customFormat="1"/>
    <row r="81" s="90" customFormat="1"/>
    <row r="82" s="90" customFormat="1"/>
    <row r="83" s="90" customFormat="1"/>
    <row r="84" s="90" customFormat="1"/>
    <row r="85" s="90" customFormat="1"/>
    <row r="86" s="90" customFormat="1"/>
    <row r="87" s="90" customFormat="1"/>
    <row r="88" s="90" customFormat="1"/>
    <row r="89" s="90" customFormat="1"/>
    <row r="90" s="90" customFormat="1"/>
    <row r="91" s="90" customFormat="1"/>
    <row r="92" s="90" customFormat="1"/>
    <row r="93" s="90" customFormat="1"/>
    <row r="94" s="90" customFormat="1"/>
    <row r="95" s="90" customFormat="1"/>
    <row r="96" s="90" customFormat="1"/>
    <row r="97" s="90" customFormat="1"/>
    <row r="98" s="90" customFormat="1"/>
    <row r="99" s="90" customFormat="1"/>
    <row r="100" s="90" customFormat="1"/>
    <row r="101" s="90" customFormat="1"/>
    <row r="102" s="90" customFormat="1"/>
    <row r="103" s="90" customFormat="1"/>
    <row r="104" s="90" customFormat="1"/>
    <row r="105" s="90" customFormat="1"/>
    <row r="106" s="90" customFormat="1"/>
    <row r="107" s="90" customFormat="1"/>
    <row r="108" s="90" customFormat="1"/>
    <row r="109" s="90" customFormat="1"/>
    <row r="110" s="90" customFormat="1"/>
    <row r="111" s="90" customFormat="1"/>
    <row r="112" s="90" customFormat="1"/>
    <row r="113" s="90" customFormat="1"/>
    <row r="114" s="90" customFormat="1"/>
    <row r="115" s="90" customFormat="1"/>
    <row r="116" s="90" customFormat="1"/>
    <row r="117" s="90" customFormat="1"/>
    <row r="118" s="90" customFormat="1"/>
    <row r="119" s="90" customFormat="1"/>
    <row r="120" s="90" customFormat="1"/>
    <row r="121" s="90" customFormat="1"/>
    <row r="122" s="90" customFormat="1"/>
    <row r="123" s="90" customFormat="1"/>
    <row r="124" s="90" customFormat="1"/>
    <row r="125" s="90" customFormat="1"/>
    <row r="126" s="90" customFormat="1"/>
    <row r="127" s="90" customFormat="1"/>
    <row r="128" s="90" customFormat="1"/>
    <row r="129" s="90" customFormat="1"/>
    <row r="130" s="90" customFormat="1"/>
    <row r="131" s="90" customFormat="1"/>
    <row r="132" s="90" customFormat="1"/>
    <row r="133" s="90" customFormat="1"/>
    <row r="134" s="90" customFormat="1"/>
    <row r="135" s="90" customFormat="1"/>
    <row r="136" s="90" customFormat="1"/>
    <row r="137" s="90" customFormat="1"/>
    <row r="138" s="90" customFormat="1"/>
    <row r="139" s="90" customFormat="1"/>
    <row r="140" s="90" customFormat="1"/>
    <row r="141" s="90" customFormat="1"/>
    <row r="142" s="90" customFormat="1"/>
    <row r="143" s="90" customFormat="1"/>
    <row r="144" s="90" customFormat="1"/>
    <row r="145" s="90" customFormat="1"/>
    <row r="146" s="90" customFormat="1"/>
    <row r="147" s="90" customFormat="1"/>
    <row r="148" s="90" customFormat="1"/>
    <row r="149" s="90" customFormat="1"/>
    <row r="150" s="90" customFormat="1"/>
    <row r="151" s="90" customFormat="1"/>
    <row r="152" s="90" customFormat="1"/>
    <row r="153" s="90" customFormat="1"/>
    <row r="154" s="90" customFormat="1"/>
    <row r="155" s="90" customFormat="1"/>
    <row r="156" s="90" customFormat="1"/>
    <row r="157" s="90" customFormat="1"/>
    <row r="158" s="90" customFormat="1"/>
    <row r="159" s="90" customFormat="1"/>
    <row r="160" s="90" customFormat="1"/>
    <row r="161" s="90" customFormat="1"/>
    <row r="162" s="90" customFormat="1"/>
    <row r="163" s="90" customFormat="1"/>
    <row r="164" s="90" customFormat="1"/>
    <row r="165" s="90" customFormat="1"/>
    <row r="166" s="90" customFormat="1"/>
    <row r="167" s="90" customFormat="1"/>
    <row r="168" s="90" customFormat="1"/>
    <row r="169" s="90" customFormat="1"/>
    <row r="170" s="90" customFormat="1"/>
    <row r="171" s="90" customFormat="1"/>
    <row r="172" s="90" customFormat="1"/>
    <row r="173" s="90" customFormat="1"/>
    <row r="174" s="90" customFormat="1"/>
    <row r="175" s="90" customFormat="1"/>
    <row r="176" s="90" customFormat="1"/>
    <row r="177" s="90" customFormat="1"/>
    <row r="178" s="90" customFormat="1"/>
    <row r="179" s="90" customFormat="1"/>
    <row r="180" s="90" customFormat="1"/>
    <row r="181" s="90" customFormat="1"/>
    <row r="182" s="90" customFormat="1"/>
    <row r="183" s="90" customFormat="1"/>
    <row r="184" s="90" customFormat="1"/>
    <row r="185" s="90" customFormat="1"/>
    <row r="186" s="90" customFormat="1"/>
    <row r="187" s="90" customFormat="1"/>
    <row r="188" s="90" customFormat="1"/>
    <row r="189" s="90" customFormat="1"/>
    <row r="190" s="90" customFormat="1"/>
    <row r="191" s="90" customFormat="1"/>
    <row r="192" s="90" customFormat="1"/>
    <row r="193" s="90" customFormat="1"/>
    <row r="194" s="90" customFormat="1"/>
    <row r="195" s="90" customFormat="1"/>
    <row r="196" s="90" customFormat="1"/>
    <row r="197" s="90" customFormat="1"/>
    <row r="198" s="90" customFormat="1"/>
    <row r="199" s="90" customFormat="1"/>
    <row r="200" s="90" customFormat="1"/>
    <row r="201" s="90" customFormat="1"/>
    <row r="202" s="90" customFormat="1"/>
    <row r="203" s="90" customFormat="1"/>
    <row r="204" s="90" customFormat="1"/>
    <row r="205" s="90" customFormat="1"/>
    <row r="206" s="90" customFormat="1"/>
    <row r="207" s="90" customFormat="1"/>
    <row r="208" s="90" customFormat="1"/>
    <row r="209" s="90" customFormat="1"/>
    <row r="210" s="90" customFormat="1"/>
    <row r="211" s="90" customFormat="1"/>
    <row r="212" s="90" customFormat="1"/>
    <row r="213" s="90" customFormat="1"/>
    <row r="214" s="90" customFormat="1"/>
    <row r="215" s="90" customFormat="1"/>
    <row r="216" s="90" customFormat="1"/>
    <row r="217" s="90" customFormat="1"/>
    <row r="218" s="90" customFormat="1"/>
    <row r="219" s="90" customFormat="1"/>
    <row r="220" s="90" customFormat="1"/>
    <row r="221" s="90" customFormat="1"/>
    <row r="222" s="90" customFormat="1"/>
    <row r="223" s="90" customFormat="1"/>
    <row r="224" s="90" customFormat="1"/>
    <row r="225" s="90" customFormat="1"/>
    <row r="226" s="90" customFormat="1"/>
    <row r="227" s="90" customFormat="1"/>
    <row r="228" s="90" customFormat="1"/>
    <row r="229" s="90" customFormat="1"/>
    <row r="230" s="90" customFormat="1"/>
    <row r="231" s="90" customFormat="1"/>
    <row r="232" s="90" customFormat="1"/>
    <row r="233" s="90" customFormat="1"/>
    <row r="234" s="90" customFormat="1"/>
    <row r="235" s="90" customFormat="1"/>
    <row r="236" s="90" customFormat="1"/>
    <row r="237" s="90" customFormat="1"/>
    <row r="238" s="90" customFormat="1"/>
    <row r="239" s="90" customFormat="1"/>
    <row r="240" s="90" customFormat="1"/>
    <row r="241" s="90" customFormat="1"/>
    <row r="242" s="90" customFormat="1"/>
    <row r="243" s="90" customFormat="1"/>
    <row r="244" s="90" customFormat="1"/>
    <row r="245" s="90" customFormat="1"/>
    <row r="246" s="90" customFormat="1"/>
    <row r="247" s="90" customFormat="1"/>
    <row r="248" s="90" customFormat="1"/>
    <row r="249" s="90" customFormat="1"/>
    <row r="250" s="90" customFormat="1"/>
    <row r="251" s="90" customFormat="1"/>
    <row r="252" s="90" customFormat="1"/>
    <row r="253" s="90" customFormat="1"/>
    <row r="254" s="90" customFormat="1"/>
    <row r="255" s="90" customFormat="1"/>
    <row r="256" s="90" customFormat="1"/>
    <row r="257" s="90" customFormat="1"/>
    <row r="258" s="90" customFormat="1"/>
    <row r="259" s="90" customFormat="1"/>
    <row r="260" s="90" customFormat="1"/>
    <row r="261" s="90" customFormat="1"/>
    <row r="262" s="90" customFormat="1"/>
    <row r="263" s="90" customFormat="1"/>
    <row r="264" s="90" customFormat="1"/>
    <row r="265" s="90" customFormat="1"/>
    <row r="266" s="90" customFormat="1"/>
    <row r="267" s="90" customFormat="1"/>
    <row r="268" s="90" customFormat="1"/>
    <row r="269" s="90" customFormat="1"/>
    <row r="270" s="90" customFormat="1"/>
    <row r="271" s="90" customFormat="1"/>
    <row r="272" s="90" customFormat="1"/>
    <row r="273" s="90" customFormat="1"/>
    <row r="274" s="90" customFormat="1"/>
    <row r="275" s="90" customFormat="1"/>
    <row r="276" s="90" customFormat="1"/>
    <row r="277" s="90" customFormat="1"/>
    <row r="278" s="90" customFormat="1"/>
    <row r="279" s="90" customFormat="1"/>
    <row r="280" s="90" customFormat="1"/>
    <row r="281" s="90" customFormat="1"/>
    <row r="282" s="90" customFormat="1"/>
    <row r="283" s="90" customFormat="1"/>
    <row r="284" s="90" customFormat="1"/>
    <row r="285" s="90" customFormat="1"/>
    <row r="286" s="90" customFormat="1"/>
    <row r="287" s="90" customFormat="1"/>
    <row r="288" s="90" customFormat="1"/>
    <row r="289" s="90" customFormat="1"/>
    <row r="290" s="90" customFormat="1"/>
    <row r="291" s="90" customFormat="1"/>
    <row r="292" s="90" customFormat="1"/>
    <row r="293" s="90" customFormat="1"/>
    <row r="294" s="90" customFormat="1"/>
    <row r="295" s="90" customFormat="1"/>
    <row r="296" s="90" customFormat="1"/>
    <row r="297" s="90" customFormat="1"/>
    <row r="298" s="90" customFormat="1"/>
    <row r="299" s="90" customFormat="1"/>
    <row r="300" s="90" customFormat="1"/>
    <row r="301" s="90" customFormat="1"/>
    <row r="302" s="90" customFormat="1"/>
    <row r="303" s="90" customFormat="1"/>
    <row r="304" s="90" customFormat="1"/>
    <row r="305" s="90" customFormat="1"/>
    <row r="306" s="90" customFormat="1"/>
    <row r="307" s="90" customFormat="1"/>
    <row r="308" s="90" customFormat="1"/>
    <row r="309" s="90" customFormat="1"/>
    <row r="310" s="90" customFormat="1"/>
    <row r="311" s="90" customFormat="1"/>
    <row r="312" s="90" customFormat="1"/>
    <row r="313" s="90" customFormat="1"/>
    <row r="314" s="90" customFormat="1"/>
    <row r="315" s="90" customFormat="1"/>
    <row r="316" s="90" customFormat="1"/>
    <row r="317" s="90" customFormat="1"/>
    <row r="318" s="90" customFormat="1"/>
    <row r="319" s="90" customFormat="1"/>
    <row r="320" s="90" customFormat="1"/>
    <row r="321" s="90" customFormat="1"/>
    <row r="322" s="90" customFormat="1"/>
    <row r="323" s="90" customFormat="1"/>
    <row r="324" s="90" customFormat="1"/>
    <row r="325" s="90" customFormat="1"/>
    <row r="326" s="90" customFormat="1"/>
    <row r="327" s="90" customFormat="1"/>
    <row r="328" s="90" customFormat="1"/>
    <row r="329" s="90" customFormat="1"/>
    <row r="330" s="90" customFormat="1"/>
    <row r="331" s="90" customFormat="1"/>
    <row r="332" s="90" customFormat="1"/>
    <row r="333" s="90" customFormat="1"/>
    <row r="334" s="90" customFormat="1"/>
    <row r="335" s="90" customFormat="1"/>
    <row r="336" s="90" customFormat="1"/>
    <row r="337" s="90" customFormat="1"/>
    <row r="338" s="90" customFormat="1"/>
    <row r="339" s="90" customFormat="1"/>
    <row r="340" s="90" customFormat="1"/>
    <row r="341" s="90" customFormat="1"/>
    <row r="342" s="90" customFormat="1"/>
    <row r="343" s="90" customFormat="1"/>
    <row r="344" s="90" customFormat="1"/>
    <row r="345" s="90" customFormat="1"/>
    <row r="346" s="90" customFormat="1"/>
    <row r="347" s="90" customFormat="1"/>
    <row r="348" s="90" customFormat="1"/>
    <row r="349" s="90" customFormat="1"/>
    <row r="350" s="90" customFormat="1"/>
    <row r="351" s="90" customFormat="1"/>
    <row r="352" s="90" customFormat="1"/>
    <row r="353" s="90" customFormat="1"/>
    <row r="354" s="90" customFormat="1"/>
    <row r="355" s="90" customFormat="1"/>
    <row r="356" s="90" customFormat="1"/>
    <row r="357" s="90" customFormat="1"/>
    <row r="358" s="90" customFormat="1"/>
    <row r="359" s="90" customFormat="1"/>
    <row r="360" s="90" customFormat="1"/>
    <row r="361" s="90" customFormat="1"/>
    <row r="362" s="90" customFormat="1"/>
    <row r="363" s="90" customFormat="1"/>
    <row r="364" s="90" customFormat="1"/>
    <row r="365" s="90" customFormat="1"/>
    <row r="366" s="90" customFormat="1"/>
    <row r="367" s="90" customFormat="1"/>
    <row r="368" s="90" customFormat="1"/>
    <row r="369" s="90" customFormat="1"/>
    <row r="370" s="90" customFormat="1"/>
    <row r="371" s="90" customFormat="1"/>
    <row r="372" s="90" customFormat="1"/>
    <row r="373" s="90" customFormat="1"/>
    <row r="374" s="90" customFormat="1"/>
    <row r="375" s="90" customFormat="1"/>
    <row r="376" s="90" customFormat="1"/>
    <row r="377" s="90" customFormat="1"/>
    <row r="378" s="90" customFormat="1"/>
    <row r="379" s="90" customFormat="1"/>
    <row r="380" s="90" customFormat="1"/>
    <row r="381" s="90" customFormat="1"/>
    <row r="382" s="90" customFormat="1"/>
    <row r="383" s="90" customFormat="1"/>
    <row r="384" s="90" customFormat="1"/>
    <row r="385" s="90" customFormat="1"/>
    <row r="386" s="90" customFormat="1"/>
    <row r="387" s="90" customFormat="1"/>
    <row r="388" s="90" customFormat="1"/>
    <row r="389" s="90" customFormat="1"/>
    <row r="390" s="90" customFormat="1"/>
    <row r="391" s="90" customFormat="1"/>
    <row r="392" s="90" customFormat="1"/>
    <row r="393" s="90" customFormat="1"/>
    <row r="394" s="90" customFormat="1"/>
    <row r="395" s="90" customFormat="1"/>
    <row r="396" s="90" customFormat="1"/>
    <row r="397" s="90" customFormat="1"/>
    <row r="398" s="90" customFormat="1"/>
    <row r="399" s="90" customFormat="1"/>
    <row r="400" s="90" customFormat="1"/>
    <row r="401" s="90" customFormat="1"/>
    <row r="402" s="90" customFormat="1"/>
    <row r="403" s="90" customFormat="1"/>
    <row r="404" s="90" customFormat="1"/>
    <row r="405" s="90" customFormat="1"/>
    <row r="406" s="90" customFormat="1"/>
    <row r="407" s="90" customFormat="1"/>
    <row r="408" s="90" customFormat="1"/>
    <row r="409" s="90" customFormat="1"/>
    <row r="410" s="90" customFormat="1"/>
    <row r="411" s="90" customFormat="1"/>
    <row r="412" s="90" customFormat="1"/>
    <row r="413" s="90" customFormat="1"/>
    <row r="414" s="90" customFormat="1"/>
    <row r="415" s="90" customFormat="1"/>
    <row r="416" s="90" customFormat="1"/>
    <row r="417" s="90" customFormat="1"/>
    <row r="418" s="90" customFormat="1"/>
    <row r="419" s="90" customFormat="1"/>
    <row r="420" s="90" customFormat="1"/>
    <row r="421" s="90" customFormat="1"/>
    <row r="422" s="90" customFormat="1"/>
    <row r="423" s="90" customFormat="1"/>
    <row r="424" s="90" customFormat="1"/>
    <row r="425" s="90" customFormat="1"/>
    <row r="426" s="90" customFormat="1"/>
    <row r="427" s="90" customFormat="1"/>
    <row r="428" s="90" customFormat="1"/>
    <row r="429" s="90" customFormat="1"/>
    <row r="430" s="90" customFormat="1"/>
    <row r="431" s="90" customFormat="1"/>
    <row r="432" s="90" customFormat="1"/>
    <row r="433" spans="3:10" s="90" customFormat="1"/>
    <row r="434" spans="3:10" s="90" customFormat="1"/>
    <row r="435" spans="3:10" s="90" customFormat="1"/>
    <row r="436" spans="3:10" s="90" customFormat="1"/>
    <row r="437" spans="3:10" s="90" customFormat="1"/>
    <row r="438" spans="3:10" s="90" customFormat="1"/>
    <row r="439" spans="3:10" s="90" customFormat="1"/>
    <row r="440" spans="3:10">
      <c r="C440" s="90"/>
      <c r="D440" s="90"/>
      <c r="E440" s="90"/>
      <c r="F440" s="90"/>
      <c r="G440" s="90"/>
      <c r="H440" s="90"/>
      <c r="I440" s="90"/>
      <c r="J440" s="90"/>
    </row>
    <row r="441" spans="3:10">
      <c r="C441" s="90"/>
      <c r="D441" s="90"/>
      <c r="E441" s="90"/>
      <c r="F441" s="90"/>
      <c r="G441" s="90"/>
      <c r="H441" s="90"/>
      <c r="I441" s="90"/>
    </row>
    <row r="442" spans="3:10">
      <c r="C442" s="90"/>
      <c r="D442" s="90"/>
      <c r="E442" s="90"/>
      <c r="F442" s="90"/>
      <c r="G442" s="90"/>
      <c r="H442" s="90"/>
      <c r="I442" s="90"/>
    </row>
    <row r="443" spans="3:10">
      <c r="C443" s="90"/>
      <c r="D443" s="90"/>
      <c r="E443" s="90"/>
      <c r="F443" s="90"/>
      <c r="G443" s="90"/>
      <c r="H443" s="90"/>
      <c r="I443" s="90"/>
    </row>
    <row r="444" spans="3:10">
      <c r="C444" s="90"/>
      <c r="D444" s="90"/>
      <c r="E444" s="90"/>
      <c r="F444" s="90"/>
      <c r="G444" s="90"/>
      <c r="H444" s="90"/>
      <c r="I444" s="90"/>
    </row>
    <row r="445" spans="3:10">
      <c r="C445" s="90"/>
      <c r="D445" s="90"/>
      <c r="E445" s="90"/>
      <c r="F445" s="90"/>
      <c r="G445" s="90"/>
      <c r="H445" s="90"/>
      <c r="I445" s="90"/>
    </row>
    <row r="446" spans="3:10">
      <c r="C446" s="90"/>
      <c r="D446" s="90"/>
      <c r="E446" s="90"/>
      <c r="F446" s="90"/>
      <c r="G446" s="90"/>
      <c r="H446" s="90"/>
      <c r="I446" s="90"/>
    </row>
    <row r="447" spans="3:10">
      <c r="C447" s="90"/>
      <c r="D447" s="90"/>
      <c r="E447" s="90"/>
      <c r="F447" s="90"/>
      <c r="G447" s="90"/>
      <c r="H447" s="90"/>
      <c r="I447" s="90"/>
    </row>
    <row r="448" spans="3:10">
      <c r="C448" s="90"/>
      <c r="D448" s="90"/>
      <c r="E448" s="90"/>
      <c r="F448" s="90"/>
      <c r="G448" s="90"/>
      <c r="H448" s="90"/>
      <c r="I448" s="90"/>
    </row>
    <row r="449" spans="3:9">
      <c r="C449" s="90"/>
      <c r="D449" s="90"/>
      <c r="E449" s="90"/>
      <c r="F449" s="90"/>
      <c r="G449" s="90"/>
      <c r="H449" s="90"/>
      <c r="I449" s="90"/>
    </row>
    <row r="450" spans="3:9">
      <c r="C450" s="90"/>
      <c r="D450" s="90"/>
      <c r="E450" s="90"/>
      <c r="F450" s="90"/>
      <c r="G450" s="90"/>
      <c r="H450" s="90"/>
      <c r="I450" s="90"/>
    </row>
    <row r="451" spans="3:9">
      <c r="H451" s="90"/>
      <c r="I451" s="90"/>
    </row>
    <row r="452" spans="3:9">
      <c r="H452" s="90"/>
      <c r="I452" s="90"/>
    </row>
    <row r="453" spans="3:9">
      <c r="H453" s="90"/>
      <c r="I453" s="90"/>
    </row>
    <row r="454" spans="3:9">
      <c r="H454" s="90"/>
      <c r="I454" s="90"/>
    </row>
    <row r="455" spans="3:9">
      <c r="H455" s="90"/>
      <c r="I455" s="90"/>
    </row>
    <row r="456" spans="3:9">
      <c r="I456" s="90"/>
    </row>
  </sheetData>
  <mergeCells count="23">
    <mergeCell ref="E34:F34"/>
    <mergeCell ref="C9:I9"/>
    <mergeCell ref="C21:C22"/>
    <mergeCell ref="C26:C27"/>
    <mergeCell ref="G25:H25"/>
    <mergeCell ref="G26:H27"/>
    <mergeCell ref="G19:H19"/>
    <mergeCell ref="G20:H20"/>
    <mergeCell ref="G24:H24"/>
    <mergeCell ref="B18:F18"/>
    <mergeCell ref="B21:B22"/>
    <mergeCell ref="G23:H23"/>
    <mergeCell ref="E19:F19"/>
    <mergeCell ref="G21:H22"/>
    <mergeCell ref="G18:K18"/>
    <mergeCell ref="L24:M24"/>
    <mergeCell ref="L25:M25"/>
    <mergeCell ref="L26:M27"/>
    <mergeCell ref="L18:P18"/>
    <mergeCell ref="L19:M19"/>
    <mergeCell ref="L20:M20"/>
    <mergeCell ref="L21:M22"/>
    <mergeCell ref="L23:M23"/>
  </mergeCells>
  <dataValidations count="2">
    <dataValidation type="list" allowBlank="1" showInputMessage="1" showErrorMessage="1" sqref="I24 N19 N24 I19 I34 D25 D20">
      <formula1>"Yes, NO"</formula1>
    </dataValidation>
    <dataValidation type="list" allowBlank="1" showInputMessage="1" showErrorMessage="1" sqref="D35">
      <formula1>$G$10:$I$10</formula1>
    </dataValidation>
  </dataValidations>
  <pageMargins left="0.7" right="0.7" top="0.75" bottom="0.75" header="0.3" footer="0.3"/>
  <pageSetup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sheetPr codeName="Sheet24"/>
  <dimension ref="A1:BE151"/>
  <sheetViews>
    <sheetView zoomScaleNormal="100" workbookViewId="0">
      <selection activeCell="N23" sqref="N23"/>
    </sheetView>
  </sheetViews>
  <sheetFormatPr defaultRowHeight="15"/>
  <cols>
    <col min="1" max="1" width="9.140625" style="90"/>
    <col min="2" max="2" width="5.140625" style="90" customWidth="1"/>
    <col min="3" max="3" width="3" style="132" customWidth="1"/>
    <col min="4" max="4" width="51" style="20" customWidth="1"/>
    <col min="5" max="5" width="11.140625" style="20" customWidth="1"/>
    <col min="6" max="6" width="8.42578125" style="20" customWidth="1"/>
    <col min="7" max="7" width="11.7109375" style="20" bestFit="1" customWidth="1"/>
    <col min="8" max="57" width="9.140625" style="90"/>
    <col min="58" max="16384" width="9.140625" style="20"/>
  </cols>
  <sheetData>
    <row r="1" spans="3:57" s="90" customFormat="1">
      <c r="C1" s="132"/>
    </row>
    <row r="2" spans="3:57" s="90" customFormat="1">
      <c r="C2" s="132"/>
    </row>
    <row r="3" spans="3:57" s="90" customFormat="1">
      <c r="C3" s="132"/>
    </row>
    <row r="4" spans="3:57" s="90" customFormat="1">
      <c r="C4" s="132"/>
    </row>
    <row r="5" spans="3:57" s="90" customFormat="1">
      <c r="C5" s="132"/>
    </row>
    <row r="6" spans="3:57" s="90" customFormat="1">
      <c r="C6" s="132"/>
    </row>
    <row r="7" spans="3:57" ht="23.25" customHeight="1">
      <c r="C7" s="267" t="s">
        <v>126</v>
      </c>
      <c r="D7" s="282"/>
      <c r="E7" s="282"/>
      <c r="F7" s="282"/>
      <c r="G7" s="268"/>
      <c r="AL7" s="20"/>
      <c r="AM7" s="20"/>
      <c r="AN7" s="20"/>
      <c r="AO7" s="20"/>
      <c r="AP7" s="20"/>
      <c r="AQ7" s="20"/>
      <c r="AR7" s="20"/>
      <c r="AS7" s="20"/>
      <c r="AT7" s="20"/>
      <c r="AU7" s="20"/>
      <c r="AV7" s="20"/>
      <c r="AW7" s="20"/>
      <c r="AX7" s="20"/>
      <c r="AY7" s="20"/>
      <c r="AZ7" s="20"/>
      <c r="BA7" s="20"/>
      <c r="BB7" s="20"/>
      <c r="BC7" s="20"/>
      <c r="BD7" s="20"/>
      <c r="BE7" s="20"/>
    </row>
    <row r="8" spans="3:57">
      <c r="C8" s="129" t="s">
        <v>115</v>
      </c>
      <c r="D8" s="127" t="s">
        <v>125</v>
      </c>
      <c r="E8" s="105">
        <v>65</v>
      </c>
      <c r="F8" s="115"/>
      <c r="G8" s="114"/>
      <c r="AL8" s="20"/>
      <c r="AM8" s="20"/>
      <c r="AN8" s="20"/>
      <c r="AO8" s="20"/>
      <c r="AP8" s="20"/>
      <c r="AQ8" s="20"/>
      <c r="AR8" s="20"/>
      <c r="AS8" s="20"/>
      <c r="AT8" s="20"/>
      <c r="AU8" s="20"/>
      <c r="AV8" s="20"/>
      <c r="AW8" s="20"/>
      <c r="AX8" s="20"/>
      <c r="AY8" s="20"/>
      <c r="AZ8" s="20"/>
      <c r="BA8" s="20"/>
      <c r="BB8" s="20"/>
      <c r="BC8" s="20"/>
      <c r="BD8" s="20"/>
      <c r="BE8" s="20"/>
    </row>
    <row r="9" spans="3:57" ht="24">
      <c r="C9" s="129" t="s">
        <v>114</v>
      </c>
      <c r="D9" s="127" t="s">
        <v>179</v>
      </c>
      <c r="E9" s="102" t="s">
        <v>124</v>
      </c>
      <c r="F9" s="109"/>
      <c r="G9" s="108"/>
      <c r="AL9" s="20"/>
      <c r="AM9" s="20"/>
      <c r="AN9" s="20"/>
      <c r="AO9" s="20"/>
      <c r="AP9" s="20"/>
      <c r="AQ9" s="20"/>
      <c r="AR9" s="20"/>
      <c r="AS9" s="20"/>
      <c r="AT9" s="20"/>
      <c r="AU9" s="20"/>
      <c r="AV9" s="20"/>
      <c r="AW9" s="20"/>
      <c r="AX9" s="20"/>
      <c r="AY9" s="20"/>
      <c r="AZ9" s="20"/>
      <c r="BA9" s="20"/>
      <c r="BB9" s="20"/>
      <c r="BC9" s="20"/>
      <c r="BD9" s="20"/>
      <c r="BE9" s="20"/>
    </row>
    <row r="10" spans="3:57" ht="24">
      <c r="C10" s="129" t="s">
        <v>112</v>
      </c>
      <c r="D10" s="128" t="s">
        <v>180</v>
      </c>
      <c r="E10" s="182">
        <v>0.2</v>
      </c>
      <c r="F10" s="184" t="str">
        <f>IF(E9="yes", "in local currancy=", "")</f>
        <v>in local currancy=</v>
      </c>
      <c r="G10" s="186">
        <f>IF(E9="yes", E10*Macroeconomics!$AG$5, "")</f>
        <v>228755.81722703055</v>
      </c>
      <c r="AL10" s="20"/>
      <c r="AM10" s="20"/>
      <c r="AN10" s="20"/>
      <c r="AO10" s="20"/>
      <c r="AP10" s="20"/>
      <c r="AQ10" s="20"/>
      <c r="AR10" s="20"/>
      <c r="AS10" s="20"/>
      <c r="AT10" s="20"/>
      <c r="AU10" s="20"/>
      <c r="AV10" s="20"/>
      <c r="AW10" s="20"/>
      <c r="AX10" s="20"/>
      <c r="AY10" s="20"/>
      <c r="AZ10" s="20"/>
      <c r="BA10" s="20"/>
      <c r="BB10" s="20"/>
      <c r="BC10" s="20"/>
      <c r="BD10" s="20"/>
      <c r="BE10" s="20"/>
    </row>
    <row r="11" spans="3:57" ht="15" customHeight="1">
      <c r="C11" s="283" t="s">
        <v>108</v>
      </c>
      <c r="D11" s="280" t="s">
        <v>224</v>
      </c>
      <c r="E11" s="60">
        <v>2011</v>
      </c>
      <c r="F11" s="60">
        <v>2015</v>
      </c>
      <c r="G11" s="60">
        <v>2030</v>
      </c>
      <c r="AL11" s="20"/>
      <c r="AM11" s="20"/>
      <c r="AN11" s="20"/>
      <c r="AO11" s="20"/>
      <c r="AP11" s="20"/>
      <c r="AQ11" s="20"/>
      <c r="AR11" s="20"/>
      <c r="AS11" s="20"/>
      <c r="AT11" s="20"/>
      <c r="AU11" s="20"/>
      <c r="AV11" s="20"/>
      <c r="AW11" s="20"/>
      <c r="AX11" s="20"/>
      <c r="AY11" s="20"/>
      <c r="AZ11" s="20"/>
      <c r="BA11" s="20"/>
      <c r="BB11" s="20"/>
      <c r="BC11" s="20"/>
      <c r="BD11" s="20"/>
      <c r="BE11" s="20"/>
    </row>
    <row r="12" spans="3:57" ht="34.5" customHeight="1">
      <c r="C12" s="284" t="s">
        <v>108</v>
      </c>
      <c r="D12" s="281" t="s">
        <v>165</v>
      </c>
      <c r="E12" s="102">
        <v>20</v>
      </c>
      <c r="F12" s="102">
        <v>25</v>
      </c>
      <c r="G12" s="102">
        <v>30</v>
      </c>
      <c r="AL12" s="20"/>
      <c r="AM12" s="20"/>
      <c r="AN12" s="20"/>
      <c r="AO12" s="20"/>
      <c r="AP12" s="20"/>
      <c r="AQ12" s="20"/>
      <c r="AR12" s="20"/>
      <c r="AS12" s="20"/>
      <c r="AT12" s="20"/>
      <c r="AU12" s="20"/>
      <c r="AV12" s="20"/>
      <c r="AW12" s="20"/>
      <c r="AX12" s="20"/>
      <c r="AY12" s="20"/>
      <c r="AZ12" s="20"/>
      <c r="BA12" s="20"/>
      <c r="BB12" s="20"/>
      <c r="BC12" s="20"/>
      <c r="BD12" s="20"/>
      <c r="BE12" s="20"/>
    </row>
    <row r="13" spans="3:57">
      <c r="C13" s="129" t="s">
        <v>107</v>
      </c>
      <c r="D13" s="127" t="s">
        <v>102</v>
      </c>
      <c r="E13" s="101">
        <v>0.1</v>
      </c>
      <c r="F13" s="125"/>
      <c r="G13" s="126"/>
      <c r="AL13" s="20"/>
      <c r="AM13" s="20"/>
      <c r="AN13" s="20"/>
      <c r="AO13" s="20"/>
      <c r="AP13" s="20"/>
      <c r="AQ13" s="20"/>
      <c r="AR13" s="20"/>
      <c r="AS13" s="20"/>
      <c r="AT13" s="20"/>
      <c r="AU13" s="20"/>
      <c r="AV13" s="20"/>
      <c r="AW13" s="20"/>
      <c r="AX13" s="20"/>
      <c r="AY13" s="20"/>
      <c r="AZ13" s="20"/>
      <c r="BA13" s="20"/>
      <c r="BB13" s="20"/>
      <c r="BC13" s="20"/>
      <c r="BD13" s="20"/>
      <c r="BE13" s="20"/>
    </row>
    <row r="14" spans="3:57">
      <c r="C14" s="283" t="s">
        <v>106</v>
      </c>
      <c r="D14" s="285" t="s">
        <v>121</v>
      </c>
      <c r="E14" s="60">
        <v>2011</v>
      </c>
      <c r="F14" s="60">
        <v>2015</v>
      </c>
      <c r="G14" s="60">
        <v>2030</v>
      </c>
      <c r="AL14" s="20"/>
      <c r="AM14" s="20"/>
      <c r="AN14" s="20"/>
      <c r="AO14" s="20"/>
      <c r="AP14" s="20"/>
      <c r="AQ14" s="20"/>
      <c r="AR14" s="20"/>
      <c r="AS14" s="20"/>
      <c r="AT14" s="20"/>
      <c r="AU14" s="20"/>
      <c r="AV14" s="20"/>
      <c r="AW14" s="20"/>
      <c r="AX14" s="20"/>
      <c r="AY14" s="20"/>
      <c r="AZ14" s="20"/>
      <c r="BA14" s="20"/>
      <c r="BB14" s="20"/>
      <c r="BC14" s="20"/>
      <c r="BD14" s="20"/>
      <c r="BE14" s="20"/>
    </row>
    <row r="15" spans="3:57" s="90" customFormat="1">
      <c r="C15" s="284"/>
      <c r="D15" s="286"/>
      <c r="E15" s="101">
        <v>0.7</v>
      </c>
      <c r="F15" s="101">
        <v>0.73</v>
      </c>
      <c r="G15" s="101">
        <v>1</v>
      </c>
    </row>
    <row r="16" spans="3:57" s="90" customFormat="1" ht="24">
      <c r="C16" s="129" t="s">
        <v>105</v>
      </c>
      <c r="D16" s="127" t="s">
        <v>318</v>
      </c>
      <c r="E16" s="182">
        <v>0.22</v>
      </c>
      <c r="F16" s="187"/>
      <c r="G16" s="188"/>
    </row>
    <row r="17" spans="3:57" ht="24.75" customHeight="1">
      <c r="D17" s="90"/>
      <c r="E17" s="90"/>
      <c r="F17" s="90"/>
      <c r="G17" s="90"/>
      <c r="AL17" s="20"/>
      <c r="AM17" s="20"/>
      <c r="AN17" s="20"/>
      <c r="AO17" s="20"/>
      <c r="AP17" s="20"/>
      <c r="AQ17" s="20"/>
      <c r="AR17" s="20"/>
      <c r="AS17" s="20"/>
      <c r="AT17" s="20"/>
      <c r="AU17" s="20"/>
      <c r="AV17" s="20"/>
      <c r="AW17" s="20"/>
      <c r="AX17" s="20"/>
      <c r="AY17" s="20"/>
      <c r="AZ17" s="20"/>
      <c r="BA17" s="20"/>
      <c r="BB17" s="20"/>
      <c r="BC17" s="20"/>
      <c r="BD17" s="20"/>
      <c r="BE17" s="20"/>
    </row>
    <row r="18" spans="3:57">
      <c r="C18" s="267" t="s">
        <v>123</v>
      </c>
      <c r="D18" s="282"/>
      <c r="E18" s="282"/>
      <c r="F18" s="282"/>
      <c r="G18" s="268"/>
      <c r="AL18" s="20"/>
      <c r="AM18" s="20"/>
      <c r="AN18" s="20"/>
      <c r="AO18" s="20"/>
      <c r="AP18" s="20"/>
      <c r="AQ18" s="20"/>
      <c r="AR18" s="20"/>
      <c r="AS18" s="20"/>
      <c r="AT18" s="20"/>
      <c r="AU18" s="20"/>
      <c r="AV18" s="20"/>
      <c r="AW18" s="20"/>
      <c r="AX18" s="20"/>
      <c r="AY18" s="20"/>
      <c r="AZ18" s="20"/>
      <c r="BA18" s="20"/>
      <c r="BB18" s="20"/>
      <c r="BC18" s="20"/>
      <c r="BD18" s="20"/>
      <c r="BE18" s="20"/>
    </row>
    <row r="19" spans="3:57" ht="24">
      <c r="C19" s="129" t="s">
        <v>115</v>
      </c>
      <c r="D19" s="127" t="s">
        <v>122</v>
      </c>
      <c r="E19" s="105">
        <v>4</v>
      </c>
      <c r="F19" s="115"/>
      <c r="G19" s="114"/>
      <c r="AL19" s="20"/>
      <c r="AM19" s="20"/>
      <c r="AN19" s="20"/>
      <c r="AO19" s="20"/>
      <c r="AP19" s="20"/>
      <c r="AQ19" s="20"/>
      <c r="AR19" s="20"/>
      <c r="AS19" s="20"/>
      <c r="AT19" s="20"/>
      <c r="AU19" s="20"/>
      <c r="AV19" s="20"/>
      <c r="AW19" s="20"/>
      <c r="AX19" s="20"/>
      <c r="AY19" s="20"/>
      <c r="AZ19" s="20"/>
      <c r="BA19" s="20"/>
      <c r="BB19" s="20"/>
      <c r="BC19" s="20"/>
      <c r="BD19" s="20"/>
      <c r="BE19" s="20"/>
    </row>
    <row r="20" spans="3:57" ht="24">
      <c r="C20" s="129" t="s">
        <v>114</v>
      </c>
      <c r="D20" s="127" t="s">
        <v>181</v>
      </c>
      <c r="E20" s="102" t="s">
        <v>124</v>
      </c>
      <c r="F20" s="109"/>
      <c r="G20" s="108"/>
      <c r="AL20" s="20"/>
      <c r="AM20" s="20"/>
      <c r="AN20" s="20"/>
      <c r="AO20" s="20"/>
      <c r="AP20" s="20"/>
      <c r="AQ20" s="20"/>
      <c r="AR20" s="20"/>
      <c r="AS20" s="20"/>
      <c r="AT20" s="20"/>
      <c r="AU20" s="20"/>
      <c r="AV20" s="20"/>
      <c r="AW20" s="20"/>
      <c r="AX20" s="20"/>
      <c r="AY20" s="20"/>
      <c r="AZ20" s="20"/>
      <c r="BA20" s="20"/>
      <c r="BB20" s="20"/>
      <c r="BC20" s="20"/>
      <c r="BD20" s="20"/>
      <c r="BE20" s="20"/>
    </row>
    <row r="21" spans="3:57" ht="24">
      <c r="C21" s="129" t="s">
        <v>112</v>
      </c>
      <c r="D21" s="128" t="s">
        <v>180</v>
      </c>
      <c r="E21" s="101">
        <v>0.2</v>
      </c>
      <c r="F21" s="185" t="str">
        <f>IF(E20="yes", "in local currancy=", "")</f>
        <v>in local currancy=</v>
      </c>
      <c r="G21" s="186">
        <f>IF(E20="yes", E21*Macroeconomics!$AG$5, "")</f>
        <v>228755.81722703055</v>
      </c>
      <c r="AL21" s="20"/>
      <c r="AM21" s="20"/>
      <c r="AN21" s="20"/>
      <c r="AO21" s="20"/>
      <c r="AP21" s="20"/>
      <c r="AQ21" s="20"/>
      <c r="AR21" s="20"/>
      <c r="AS21" s="20"/>
      <c r="AT21" s="20"/>
      <c r="AU21" s="20"/>
      <c r="AV21" s="20"/>
      <c r="AW21" s="20"/>
      <c r="AX21" s="20"/>
      <c r="AY21" s="20"/>
      <c r="AZ21" s="20"/>
      <c r="BA21" s="20"/>
      <c r="BB21" s="20"/>
      <c r="BC21" s="20"/>
      <c r="BD21" s="20"/>
      <c r="BE21" s="20"/>
    </row>
    <row r="22" spans="3:57" ht="26.25" customHeight="1">
      <c r="C22" s="283" t="s">
        <v>108</v>
      </c>
      <c r="D22" s="280" t="s">
        <v>224</v>
      </c>
      <c r="E22" s="60">
        <v>2011</v>
      </c>
      <c r="F22" s="60">
        <v>2015</v>
      </c>
      <c r="G22" s="60">
        <v>2030</v>
      </c>
      <c r="AL22" s="20"/>
      <c r="AM22" s="20"/>
      <c r="AN22" s="20"/>
      <c r="AO22" s="20"/>
      <c r="AP22" s="20"/>
      <c r="AQ22" s="20"/>
      <c r="AR22" s="20"/>
      <c r="AS22" s="20"/>
      <c r="AT22" s="20"/>
      <c r="AU22" s="20"/>
      <c r="AV22" s="20"/>
      <c r="AW22" s="20"/>
      <c r="AX22" s="20"/>
      <c r="AY22" s="20"/>
      <c r="AZ22" s="20"/>
      <c r="BA22" s="20"/>
      <c r="BB22" s="20"/>
      <c r="BC22" s="20"/>
      <c r="BD22" s="20"/>
      <c r="BE22" s="20"/>
    </row>
    <row r="23" spans="3:57" ht="28.5" customHeight="1">
      <c r="C23" s="284" t="s">
        <v>108</v>
      </c>
      <c r="D23" s="281" t="s">
        <v>165</v>
      </c>
      <c r="E23" s="178">
        <v>20</v>
      </c>
      <c r="F23" s="178">
        <v>25</v>
      </c>
      <c r="G23" s="178">
        <v>30</v>
      </c>
      <c r="AL23" s="20"/>
      <c r="AM23" s="20"/>
      <c r="AN23" s="20"/>
      <c r="AO23" s="20"/>
      <c r="AP23" s="20"/>
      <c r="AQ23" s="20"/>
      <c r="AR23" s="20"/>
      <c r="AS23" s="20"/>
      <c r="AT23" s="20"/>
      <c r="AU23" s="20"/>
      <c r="AV23" s="20"/>
      <c r="AW23" s="20"/>
      <c r="AX23" s="20"/>
      <c r="AY23" s="20"/>
      <c r="AZ23" s="20"/>
      <c r="BA23" s="20"/>
      <c r="BB23" s="20"/>
      <c r="BC23" s="20"/>
      <c r="BD23" s="20"/>
      <c r="BE23" s="20"/>
    </row>
    <row r="24" spans="3:57" ht="36">
      <c r="C24" s="129" t="s">
        <v>107</v>
      </c>
      <c r="D24" s="127" t="s">
        <v>258</v>
      </c>
      <c r="E24" s="183">
        <v>0.05</v>
      </c>
      <c r="F24" s="185" t="str">
        <f>IF(E24=0, "", "in local currancy=")</f>
        <v>in local currancy=</v>
      </c>
      <c r="G24" s="186">
        <f>E24*BenefitCalculations!AG91</f>
        <v>10024.887284361044</v>
      </c>
      <c r="AL24" s="20"/>
      <c r="AM24" s="20"/>
      <c r="AN24" s="20"/>
      <c r="AO24" s="20"/>
      <c r="AP24" s="20"/>
      <c r="AQ24" s="20"/>
      <c r="AR24" s="20"/>
      <c r="AS24" s="20"/>
      <c r="AT24" s="20"/>
      <c r="AU24" s="20"/>
      <c r="AV24" s="20"/>
      <c r="AW24" s="20"/>
      <c r="AX24" s="20"/>
      <c r="AY24" s="20"/>
      <c r="AZ24" s="20"/>
      <c r="BA24" s="20"/>
      <c r="BB24" s="20"/>
      <c r="BC24" s="20"/>
      <c r="BD24" s="20"/>
      <c r="BE24" s="20"/>
    </row>
    <row r="25" spans="3:57" s="90" customFormat="1" ht="42" customHeight="1">
      <c r="C25" s="129" t="s">
        <v>106</v>
      </c>
      <c r="D25" s="127" t="s">
        <v>259</v>
      </c>
      <c r="E25" s="183">
        <v>0.05</v>
      </c>
      <c r="F25" s="185" t="str">
        <f>IF(E25=0, "", "in local currancy=")</f>
        <v>in local currancy=</v>
      </c>
      <c r="G25" s="186">
        <f>E25*BenefitCalculations!AG91</f>
        <v>10024.887284361044</v>
      </c>
    </row>
    <row r="26" spans="3:57" ht="24" customHeight="1">
      <c r="C26" s="129" t="s">
        <v>105</v>
      </c>
      <c r="D26" s="127" t="s">
        <v>248</v>
      </c>
      <c r="E26" s="183" t="s">
        <v>124</v>
      </c>
      <c r="F26" s="187"/>
      <c r="G26" s="188"/>
      <c r="AL26" s="20"/>
      <c r="AM26" s="20"/>
      <c r="AN26" s="20"/>
      <c r="AO26" s="20"/>
      <c r="AP26" s="20"/>
      <c r="AQ26" s="20"/>
      <c r="AR26" s="20"/>
      <c r="AS26" s="20"/>
      <c r="AT26" s="20"/>
      <c r="AU26" s="20"/>
      <c r="AV26" s="20"/>
      <c r="AW26" s="20"/>
      <c r="AX26" s="20"/>
      <c r="AY26" s="20"/>
      <c r="AZ26" s="20"/>
      <c r="BA26" s="20"/>
      <c r="BB26" s="20"/>
      <c r="BC26" s="20"/>
      <c r="BD26" s="20"/>
      <c r="BE26" s="20"/>
    </row>
    <row r="27" spans="3:57" ht="39" customHeight="1">
      <c r="C27" s="129"/>
      <c r="D27" s="127"/>
      <c r="E27" s="60" t="s">
        <v>251</v>
      </c>
      <c r="F27" s="60" t="s">
        <v>252</v>
      </c>
      <c r="G27" s="60" t="s">
        <v>253</v>
      </c>
      <c r="AL27" s="20"/>
      <c r="AM27" s="20"/>
      <c r="AN27" s="20"/>
      <c r="AO27" s="20"/>
      <c r="AP27" s="20"/>
      <c r="AQ27" s="20"/>
      <c r="AR27" s="20"/>
      <c r="AS27" s="20"/>
      <c r="AT27" s="20"/>
      <c r="AU27" s="20"/>
      <c r="AV27" s="20"/>
      <c r="AW27" s="20"/>
      <c r="AX27" s="20"/>
      <c r="AY27" s="20"/>
      <c r="AZ27" s="20"/>
      <c r="BA27" s="20"/>
      <c r="BB27" s="20"/>
      <c r="BC27" s="20"/>
      <c r="BD27" s="20"/>
      <c r="BE27" s="20"/>
    </row>
    <row r="28" spans="3:57" ht="24">
      <c r="C28" s="129" t="s">
        <v>249</v>
      </c>
      <c r="D28" s="127" t="s">
        <v>250</v>
      </c>
      <c r="E28" s="183">
        <v>1</v>
      </c>
      <c r="F28" s="183">
        <v>0.9</v>
      </c>
      <c r="G28" s="183">
        <v>0.8</v>
      </c>
      <c r="AL28" s="20"/>
      <c r="AM28" s="20"/>
      <c r="AN28" s="20"/>
      <c r="AO28" s="20"/>
      <c r="AP28" s="20"/>
      <c r="AQ28" s="20"/>
      <c r="AR28" s="20"/>
      <c r="AS28" s="20"/>
      <c r="AT28" s="20"/>
      <c r="AU28" s="20"/>
      <c r="AV28" s="20"/>
      <c r="AW28" s="20"/>
      <c r="AX28" s="20"/>
      <c r="AY28" s="20"/>
      <c r="AZ28" s="20"/>
      <c r="BA28" s="20"/>
      <c r="BB28" s="20"/>
      <c r="BC28" s="20"/>
      <c r="BD28" s="20"/>
      <c r="BE28" s="20"/>
    </row>
    <row r="29" spans="3:57" ht="28.5" customHeight="1">
      <c r="C29" s="129" t="s">
        <v>103</v>
      </c>
      <c r="D29" s="127" t="s">
        <v>254</v>
      </c>
      <c r="E29" s="183">
        <v>0.2</v>
      </c>
      <c r="F29" s="183">
        <v>0.25</v>
      </c>
      <c r="G29" s="183">
        <v>0.4</v>
      </c>
      <c r="AL29" s="20"/>
      <c r="AM29" s="20"/>
      <c r="AN29" s="20"/>
      <c r="AO29" s="20"/>
      <c r="AP29" s="20"/>
      <c r="AQ29" s="20"/>
      <c r="AR29" s="20"/>
      <c r="AS29" s="20"/>
      <c r="AT29" s="20"/>
      <c r="AU29" s="20"/>
      <c r="AV29" s="20"/>
      <c r="AW29" s="20"/>
      <c r="AX29" s="20"/>
      <c r="AY29" s="20"/>
      <c r="AZ29" s="20"/>
      <c r="BA29" s="20"/>
      <c r="BB29" s="20"/>
      <c r="BC29" s="20"/>
      <c r="BD29" s="20"/>
      <c r="BE29" s="20"/>
    </row>
    <row r="30" spans="3:57">
      <c r="C30" s="129" t="s">
        <v>234</v>
      </c>
      <c r="D30" s="127" t="s">
        <v>102</v>
      </c>
      <c r="E30" s="101">
        <v>0.1</v>
      </c>
      <c r="F30" s="125"/>
      <c r="G30" s="126"/>
      <c r="AL30" s="20"/>
      <c r="AM30" s="20"/>
      <c r="AN30" s="20"/>
      <c r="AO30" s="20"/>
      <c r="AP30" s="20"/>
      <c r="AQ30" s="20"/>
      <c r="AR30" s="20"/>
      <c r="AS30" s="20"/>
      <c r="AT30" s="20"/>
      <c r="AU30" s="20"/>
      <c r="AV30" s="20"/>
      <c r="AW30" s="20"/>
      <c r="AX30" s="20"/>
      <c r="AY30" s="20"/>
      <c r="AZ30" s="20"/>
      <c r="BA30" s="20"/>
      <c r="BB30" s="20"/>
      <c r="BC30" s="20"/>
      <c r="BD30" s="20"/>
      <c r="BE30" s="20"/>
    </row>
    <row r="31" spans="3:57">
      <c r="C31" s="283" t="s">
        <v>255</v>
      </c>
      <c r="D31" s="285" t="s">
        <v>121</v>
      </c>
      <c r="E31" s="60">
        <v>2011</v>
      </c>
      <c r="F31" s="60">
        <v>2015</v>
      </c>
      <c r="G31" s="60">
        <v>2030</v>
      </c>
      <c r="AL31" s="20"/>
      <c r="AM31" s="20"/>
      <c r="AN31" s="20"/>
      <c r="AO31" s="20"/>
      <c r="AP31" s="20"/>
      <c r="AQ31" s="20"/>
      <c r="AR31" s="20"/>
      <c r="AS31" s="20"/>
      <c r="AT31" s="20"/>
      <c r="AU31" s="20"/>
      <c r="AV31" s="20"/>
      <c r="AW31" s="20"/>
      <c r="AX31" s="20"/>
      <c r="AY31" s="20"/>
      <c r="AZ31" s="20"/>
      <c r="BA31" s="20"/>
      <c r="BB31" s="20"/>
      <c r="BC31" s="20"/>
      <c r="BD31" s="20"/>
      <c r="BE31" s="20"/>
    </row>
    <row r="32" spans="3:57" ht="15" customHeight="1">
      <c r="C32" s="284"/>
      <c r="D32" s="286"/>
      <c r="E32" s="101">
        <v>0.7</v>
      </c>
      <c r="F32" s="101">
        <v>0.8</v>
      </c>
      <c r="G32" s="101">
        <v>1</v>
      </c>
      <c r="AL32" s="20"/>
      <c r="AM32" s="20"/>
      <c r="AN32" s="20"/>
      <c r="AO32" s="20"/>
      <c r="AP32" s="20"/>
      <c r="AQ32" s="20"/>
      <c r="AR32" s="20"/>
      <c r="AS32" s="20"/>
      <c r="AT32" s="20"/>
      <c r="AU32" s="20"/>
      <c r="AV32" s="20"/>
      <c r="AW32" s="20"/>
      <c r="AX32" s="20"/>
      <c r="AY32" s="20"/>
      <c r="AZ32" s="20"/>
      <c r="BA32" s="20"/>
      <c r="BB32" s="20"/>
      <c r="BC32" s="20"/>
      <c r="BD32" s="20"/>
      <c r="BE32" s="20"/>
    </row>
    <row r="33" spans="3:57" s="90" customFormat="1" ht="36">
      <c r="C33" s="129">
        <v>12</v>
      </c>
      <c r="D33" s="127" t="s">
        <v>317</v>
      </c>
      <c r="E33" s="182">
        <v>0.17</v>
      </c>
      <c r="F33" s="187"/>
      <c r="G33" s="188"/>
    </row>
    <row r="34" spans="3:57" ht="23.25" customHeight="1">
      <c r="D34" s="90"/>
      <c r="E34" s="90"/>
      <c r="F34" s="90"/>
      <c r="G34" s="90"/>
      <c r="AL34" s="20"/>
      <c r="AM34" s="20"/>
      <c r="AN34" s="20"/>
      <c r="AO34" s="20"/>
      <c r="AP34" s="20"/>
      <c r="AQ34" s="20"/>
      <c r="AR34" s="20"/>
      <c r="AS34" s="20"/>
      <c r="AT34" s="20"/>
      <c r="AU34" s="20"/>
      <c r="AV34" s="20"/>
      <c r="AW34" s="20"/>
      <c r="AX34" s="20"/>
      <c r="AY34" s="20"/>
      <c r="AZ34" s="20"/>
      <c r="BA34" s="20"/>
      <c r="BB34" s="20"/>
      <c r="BC34" s="20"/>
      <c r="BD34" s="20"/>
      <c r="BE34" s="20"/>
    </row>
    <row r="35" spans="3:57" s="90" customFormat="1">
      <c r="C35" s="267" t="s">
        <v>120</v>
      </c>
      <c r="D35" s="282"/>
      <c r="E35" s="282"/>
      <c r="F35" s="282"/>
      <c r="G35" s="268"/>
    </row>
    <row r="36" spans="3:57" ht="24" customHeight="1">
      <c r="C36" s="129" t="s">
        <v>115</v>
      </c>
      <c r="D36" s="127" t="s">
        <v>119</v>
      </c>
      <c r="E36" s="107">
        <f>E19+1</f>
        <v>5</v>
      </c>
      <c r="F36" s="106" t="s">
        <v>113</v>
      </c>
      <c r="G36" s="113">
        <f>E8-1</f>
        <v>64</v>
      </c>
      <c r="AL36" s="20"/>
      <c r="AM36" s="20"/>
      <c r="AN36" s="20"/>
      <c r="AO36" s="20"/>
      <c r="AP36" s="20"/>
      <c r="AQ36" s="20"/>
      <c r="AR36" s="20"/>
      <c r="AS36" s="20"/>
      <c r="AT36" s="20"/>
      <c r="AU36" s="20"/>
      <c r="AV36" s="20"/>
      <c r="AW36" s="20"/>
      <c r="AX36" s="20"/>
      <c r="AY36" s="20"/>
      <c r="AZ36" s="20"/>
      <c r="BA36" s="20"/>
      <c r="BB36" s="20"/>
      <c r="BC36" s="20"/>
      <c r="BD36" s="20"/>
      <c r="BE36" s="20"/>
    </row>
    <row r="37" spans="3:57">
      <c r="C37" s="129" t="s">
        <v>114</v>
      </c>
      <c r="D37" s="127" t="s">
        <v>241</v>
      </c>
      <c r="E37" s="101">
        <v>0.01</v>
      </c>
      <c r="F37" s="112"/>
      <c r="G37" s="111"/>
      <c r="AL37" s="20"/>
      <c r="AM37" s="20"/>
      <c r="AN37" s="20"/>
      <c r="AO37" s="20"/>
      <c r="AP37" s="20"/>
      <c r="AQ37" s="20"/>
      <c r="AR37" s="20"/>
      <c r="AS37" s="20"/>
      <c r="AT37" s="20"/>
      <c r="AU37" s="20"/>
      <c r="AV37" s="20"/>
      <c r="AW37" s="20"/>
      <c r="AX37" s="20"/>
      <c r="AY37" s="20"/>
      <c r="AZ37" s="20"/>
      <c r="BA37" s="20"/>
      <c r="BB37" s="20"/>
      <c r="BC37" s="20"/>
      <c r="BD37" s="20"/>
      <c r="BE37" s="20"/>
    </row>
    <row r="38" spans="3:57">
      <c r="C38" s="129" t="s">
        <v>112</v>
      </c>
      <c r="D38" s="127" t="s">
        <v>166</v>
      </c>
      <c r="E38" s="101">
        <v>0.1</v>
      </c>
      <c r="F38" s="112"/>
      <c r="G38" s="111"/>
      <c r="AL38" s="20"/>
      <c r="AM38" s="20"/>
      <c r="AN38" s="20"/>
      <c r="AO38" s="20"/>
      <c r="AP38" s="20"/>
      <c r="AQ38" s="20"/>
      <c r="AR38" s="20"/>
      <c r="AS38" s="20"/>
      <c r="AT38" s="20"/>
      <c r="AU38" s="20"/>
      <c r="AV38" s="20"/>
      <c r="AW38" s="20"/>
      <c r="AX38" s="20"/>
      <c r="AY38" s="20"/>
      <c r="AZ38" s="20"/>
      <c r="BA38" s="20"/>
      <c r="BB38" s="20"/>
      <c r="BC38" s="20"/>
      <c r="BD38" s="20"/>
      <c r="BE38" s="20"/>
    </row>
    <row r="39" spans="3:57" ht="24">
      <c r="C39" s="129" t="s">
        <v>108</v>
      </c>
      <c r="D39" s="127" t="s">
        <v>179</v>
      </c>
      <c r="E39" s="110" t="s">
        <v>124</v>
      </c>
      <c r="F39" s="109"/>
      <c r="G39" s="108"/>
      <c r="AL39" s="20"/>
      <c r="AM39" s="20"/>
      <c r="AN39" s="20"/>
      <c r="AO39" s="20"/>
      <c r="AP39" s="20"/>
      <c r="AQ39" s="20"/>
      <c r="AR39" s="20"/>
      <c r="AS39" s="20"/>
      <c r="AT39" s="20"/>
      <c r="AU39" s="20"/>
      <c r="AV39" s="20"/>
      <c r="AW39" s="20"/>
      <c r="AX39" s="20"/>
      <c r="AY39" s="20"/>
      <c r="AZ39" s="20"/>
      <c r="BA39" s="20"/>
      <c r="BB39" s="20"/>
      <c r="BC39" s="20"/>
      <c r="BD39" s="20"/>
      <c r="BE39" s="20"/>
    </row>
    <row r="40" spans="3:57" ht="24">
      <c r="C40" s="129" t="s">
        <v>107</v>
      </c>
      <c r="D40" s="128" t="s">
        <v>180</v>
      </c>
      <c r="E40" s="101">
        <v>0.2</v>
      </c>
      <c r="F40" s="185" t="str">
        <f>IF(E39="yes", "in local currancy=", "")</f>
        <v>in local currancy=</v>
      </c>
      <c r="G40" s="186">
        <f>IF(E39="yes", E40*Macroeconomics!$AG$5, "")</f>
        <v>228755.81722703055</v>
      </c>
      <c r="AL40" s="20"/>
      <c r="AM40" s="20"/>
      <c r="AN40" s="20"/>
      <c r="AO40" s="20"/>
      <c r="AP40" s="20"/>
      <c r="AQ40" s="20"/>
      <c r="AR40" s="20"/>
      <c r="AS40" s="20"/>
      <c r="AT40" s="20"/>
      <c r="AU40" s="20"/>
      <c r="AV40" s="20"/>
      <c r="AW40" s="20"/>
      <c r="AX40" s="20"/>
      <c r="AY40" s="20"/>
      <c r="AZ40" s="20"/>
      <c r="BA40" s="20"/>
      <c r="BB40" s="20"/>
      <c r="BC40" s="20"/>
      <c r="BD40" s="20"/>
      <c r="BE40" s="20"/>
    </row>
    <row r="41" spans="3:57" ht="25.5" customHeight="1">
      <c r="C41" s="283">
        <v>6</v>
      </c>
      <c r="D41" s="280" t="s">
        <v>224</v>
      </c>
      <c r="E41" s="60">
        <v>2011</v>
      </c>
      <c r="F41" s="60">
        <v>2015</v>
      </c>
      <c r="G41" s="60">
        <v>2030</v>
      </c>
      <c r="AL41" s="20"/>
      <c r="AM41" s="20"/>
      <c r="AN41" s="20"/>
      <c r="AO41" s="20"/>
      <c r="AP41" s="20"/>
      <c r="AQ41" s="20"/>
      <c r="AR41" s="20"/>
      <c r="AS41" s="20"/>
      <c r="AT41" s="20"/>
      <c r="AU41" s="20"/>
      <c r="AV41" s="20"/>
      <c r="AW41" s="20"/>
      <c r="AX41" s="20"/>
      <c r="AY41" s="20"/>
      <c r="AZ41" s="20"/>
      <c r="BA41" s="20"/>
      <c r="BB41" s="20"/>
      <c r="BC41" s="20"/>
      <c r="BD41" s="20"/>
      <c r="BE41" s="20"/>
    </row>
    <row r="42" spans="3:57">
      <c r="C42" s="284" t="s">
        <v>108</v>
      </c>
      <c r="D42" s="281" t="s">
        <v>165</v>
      </c>
      <c r="E42" s="178">
        <v>500</v>
      </c>
      <c r="F42" s="178">
        <v>1000</v>
      </c>
      <c r="G42" s="178">
        <v>1500</v>
      </c>
      <c r="AL42" s="20"/>
      <c r="AM42" s="20"/>
      <c r="AN42" s="20"/>
      <c r="AO42" s="20"/>
      <c r="AP42" s="20"/>
      <c r="AQ42" s="20"/>
      <c r="AR42" s="20"/>
      <c r="AS42" s="20"/>
      <c r="AT42" s="20"/>
      <c r="AU42" s="20"/>
      <c r="AV42" s="20"/>
      <c r="AW42" s="20"/>
      <c r="AX42" s="20"/>
      <c r="AY42" s="20"/>
      <c r="AZ42" s="20"/>
      <c r="BA42" s="20"/>
      <c r="BB42" s="20"/>
      <c r="BC42" s="20"/>
      <c r="BD42" s="20"/>
      <c r="BE42" s="20"/>
    </row>
    <row r="43" spans="3:57" s="90" customFormat="1">
      <c r="C43" s="129" t="s">
        <v>105</v>
      </c>
      <c r="D43" s="127" t="s">
        <v>102</v>
      </c>
      <c r="E43" s="101">
        <v>0.1</v>
      </c>
      <c r="F43" s="125"/>
      <c r="G43" s="126"/>
    </row>
    <row r="44" spans="3:57" s="90" customFormat="1">
      <c r="C44" s="129" t="s">
        <v>104</v>
      </c>
      <c r="D44" s="127" t="s">
        <v>316</v>
      </c>
      <c r="E44" s="182">
        <v>0.17</v>
      </c>
      <c r="F44" s="187"/>
      <c r="G44" s="188"/>
    </row>
    <row r="45" spans="3:57" ht="23.25" customHeight="1">
      <c r="D45" s="90"/>
      <c r="E45" s="90"/>
      <c r="F45" s="90"/>
      <c r="G45" s="90"/>
      <c r="AL45" s="20"/>
      <c r="AM45" s="20"/>
      <c r="AN45" s="20"/>
      <c r="AO45" s="20"/>
      <c r="AP45" s="20"/>
      <c r="AQ45" s="20"/>
      <c r="AR45" s="20"/>
      <c r="AS45" s="20"/>
      <c r="AT45" s="20"/>
      <c r="AU45" s="20"/>
      <c r="AV45" s="20"/>
      <c r="AW45" s="20"/>
      <c r="AX45" s="20"/>
      <c r="AY45" s="20"/>
      <c r="AZ45" s="20"/>
      <c r="BA45" s="20"/>
      <c r="BB45" s="20"/>
      <c r="BC45" s="20"/>
      <c r="BD45" s="20"/>
      <c r="BE45" s="20"/>
    </row>
    <row r="46" spans="3:57" ht="23.25" customHeight="1">
      <c r="C46" s="267" t="s">
        <v>118</v>
      </c>
      <c r="D46" s="282"/>
      <c r="E46" s="282"/>
      <c r="F46" s="282"/>
      <c r="G46" s="268"/>
      <c r="AL46" s="20"/>
      <c r="AM46" s="20"/>
      <c r="AN46" s="20"/>
      <c r="AO46" s="20"/>
      <c r="AP46" s="20"/>
      <c r="AQ46" s="20"/>
      <c r="AR46" s="20"/>
      <c r="AS46" s="20"/>
      <c r="AT46" s="20"/>
      <c r="AU46" s="20"/>
      <c r="AV46" s="20"/>
      <c r="AW46" s="20"/>
      <c r="AX46" s="20"/>
      <c r="AY46" s="20"/>
      <c r="AZ46" s="20"/>
      <c r="BA46" s="20"/>
      <c r="BB46" s="20"/>
      <c r="BC46" s="20"/>
      <c r="BD46" s="20"/>
      <c r="BE46" s="20"/>
    </row>
    <row r="47" spans="3:57" ht="24">
      <c r="C47" s="129" t="s">
        <v>115</v>
      </c>
      <c r="D47" s="127" t="s">
        <v>230</v>
      </c>
      <c r="E47" s="181" t="str">
        <f>IF(E19=4, "yes", "no")</f>
        <v>yes</v>
      </c>
      <c r="F47" s="282" t="str">
        <f>IF(E47="no", "Skip this benefit and go to the next one","")</f>
        <v/>
      </c>
      <c r="G47" s="268"/>
      <c r="AL47" s="20"/>
      <c r="AM47" s="20"/>
      <c r="AN47" s="20"/>
      <c r="AO47" s="20"/>
      <c r="AP47" s="20"/>
      <c r="AQ47" s="20"/>
      <c r="AR47" s="20"/>
      <c r="AS47" s="20"/>
      <c r="AT47" s="20"/>
      <c r="AU47" s="20"/>
      <c r="AV47" s="20"/>
      <c r="AW47" s="20"/>
      <c r="AX47" s="20"/>
      <c r="AY47" s="20"/>
      <c r="AZ47" s="20"/>
      <c r="BA47" s="20"/>
      <c r="BB47" s="20"/>
      <c r="BC47" s="20"/>
      <c r="BD47" s="20"/>
      <c r="BE47" s="20"/>
    </row>
    <row r="48" spans="3:57" ht="24">
      <c r="C48" s="129" t="s">
        <v>115</v>
      </c>
      <c r="D48" s="127" t="s">
        <v>117</v>
      </c>
      <c r="E48" s="107">
        <f>IF( E19=G48, "NA", E19+1)</f>
        <v>5</v>
      </c>
      <c r="F48" s="106" t="s">
        <v>113</v>
      </c>
      <c r="G48" s="105">
        <v>14</v>
      </c>
      <c r="AL48" s="20"/>
      <c r="AM48" s="20"/>
      <c r="AN48" s="20"/>
      <c r="AO48" s="20"/>
      <c r="AP48" s="20"/>
      <c r="AQ48" s="20"/>
      <c r="AR48" s="20"/>
      <c r="AS48" s="20"/>
      <c r="AT48" s="20"/>
      <c r="AU48" s="20"/>
      <c r="AV48" s="20"/>
      <c r="AW48" s="20"/>
      <c r="AX48" s="20"/>
      <c r="AY48" s="20"/>
      <c r="AZ48" s="20"/>
      <c r="BA48" s="20"/>
      <c r="BB48" s="20"/>
      <c r="BC48" s="20"/>
      <c r="BD48" s="20"/>
      <c r="BE48" s="20"/>
    </row>
    <row r="49" spans="3:57">
      <c r="C49" s="129" t="s">
        <v>114</v>
      </c>
      <c r="D49" s="127" t="s">
        <v>116</v>
      </c>
      <c r="E49" s="101">
        <v>0.01</v>
      </c>
      <c r="F49" s="112"/>
      <c r="G49" s="111"/>
      <c r="AL49" s="20"/>
      <c r="AM49" s="20"/>
      <c r="AN49" s="20"/>
      <c r="AO49" s="20"/>
      <c r="AP49" s="20"/>
      <c r="AQ49" s="20"/>
      <c r="AR49" s="20"/>
      <c r="AS49" s="20"/>
      <c r="AT49" s="20"/>
      <c r="AU49" s="20"/>
      <c r="AV49" s="20"/>
      <c r="AW49" s="20"/>
      <c r="AX49" s="20"/>
      <c r="AY49" s="20"/>
      <c r="AZ49" s="20"/>
      <c r="BA49" s="20"/>
      <c r="BB49" s="20"/>
      <c r="BC49" s="20"/>
      <c r="BD49" s="20"/>
      <c r="BE49" s="20"/>
    </row>
    <row r="50" spans="3:57" ht="24">
      <c r="C50" s="129" t="s">
        <v>112</v>
      </c>
      <c r="D50" s="127" t="s">
        <v>179</v>
      </c>
      <c r="E50" s="110" t="s">
        <v>124</v>
      </c>
      <c r="F50" s="109"/>
      <c r="G50" s="108"/>
      <c r="AL50" s="20"/>
      <c r="AM50" s="20"/>
      <c r="AN50" s="20"/>
      <c r="AO50" s="20"/>
      <c r="AP50" s="20"/>
      <c r="AQ50" s="20"/>
      <c r="AR50" s="20"/>
      <c r="AS50" s="20"/>
      <c r="AT50" s="20"/>
      <c r="AU50" s="20"/>
      <c r="AV50" s="20"/>
      <c r="AW50" s="20"/>
      <c r="AX50" s="20"/>
      <c r="AY50" s="20"/>
      <c r="AZ50" s="20"/>
      <c r="BA50" s="20"/>
      <c r="BB50" s="20"/>
      <c r="BC50" s="20"/>
      <c r="BD50" s="20"/>
      <c r="BE50" s="20"/>
    </row>
    <row r="51" spans="3:57" ht="24">
      <c r="C51" s="129" t="s">
        <v>108</v>
      </c>
      <c r="D51" s="128" t="s">
        <v>180</v>
      </c>
      <c r="E51" s="101">
        <v>0.2</v>
      </c>
      <c r="F51" s="185" t="str">
        <f>IF(E50="yes", "in local currancy=", "")</f>
        <v>in local currancy=</v>
      </c>
      <c r="G51" s="186">
        <f>IF(E50="yes", E51*Macroeconomics!$AG$5, "")</f>
        <v>228755.81722703055</v>
      </c>
      <c r="AL51" s="20"/>
      <c r="AM51" s="20"/>
      <c r="AN51" s="20"/>
      <c r="AO51" s="20"/>
      <c r="AP51" s="20"/>
      <c r="AQ51" s="20"/>
      <c r="AR51" s="20"/>
      <c r="AS51" s="20"/>
      <c r="AT51" s="20"/>
      <c r="AU51" s="20"/>
      <c r="AV51" s="20"/>
      <c r="AW51" s="20"/>
      <c r="AX51" s="20"/>
      <c r="AY51" s="20"/>
      <c r="AZ51" s="20"/>
      <c r="BA51" s="20"/>
      <c r="BB51" s="20"/>
      <c r="BC51" s="20"/>
      <c r="BD51" s="20"/>
      <c r="BE51" s="20"/>
    </row>
    <row r="52" spans="3:57">
      <c r="C52" s="283" t="s">
        <v>107</v>
      </c>
      <c r="D52" s="280" t="s">
        <v>224</v>
      </c>
      <c r="E52" s="60">
        <v>2011</v>
      </c>
      <c r="F52" s="60">
        <v>2015</v>
      </c>
      <c r="G52" s="60">
        <v>2030</v>
      </c>
      <c r="AL52" s="20"/>
      <c r="AM52" s="20"/>
      <c r="AN52" s="20"/>
      <c r="AO52" s="20"/>
      <c r="AP52" s="20"/>
      <c r="AQ52" s="20"/>
      <c r="AR52" s="20"/>
      <c r="AS52" s="20"/>
      <c r="AT52" s="20"/>
      <c r="AU52" s="20"/>
      <c r="AV52" s="20"/>
      <c r="AW52" s="20"/>
      <c r="AX52" s="20"/>
      <c r="AY52" s="20"/>
      <c r="AZ52" s="20"/>
      <c r="BA52" s="20"/>
      <c r="BB52" s="20"/>
      <c r="BC52" s="20"/>
      <c r="BD52" s="20"/>
      <c r="BE52" s="20"/>
    </row>
    <row r="53" spans="3:57" ht="26.25" customHeight="1">
      <c r="C53" s="284"/>
      <c r="D53" s="281" t="s">
        <v>165</v>
      </c>
      <c r="E53" s="178">
        <v>20</v>
      </c>
      <c r="F53" s="178">
        <v>25</v>
      </c>
      <c r="G53" s="178">
        <v>30</v>
      </c>
      <c r="AL53" s="20"/>
      <c r="AM53" s="20"/>
      <c r="AN53" s="20"/>
      <c r="AO53" s="20"/>
      <c r="AP53" s="20"/>
      <c r="AQ53" s="20"/>
      <c r="AR53" s="20"/>
      <c r="AS53" s="20"/>
      <c r="AT53" s="20"/>
      <c r="AU53" s="20"/>
      <c r="AV53" s="20"/>
      <c r="AW53" s="20"/>
      <c r="AX53" s="20"/>
      <c r="AY53" s="20"/>
      <c r="AZ53" s="20"/>
      <c r="BA53" s="20"/>
      <c r="BB53" s="20"/>
      <c r="BC53" s="20"/>
      <c r="BD53" s="20"/>
      <c r="BE53" s="20"/>
    </row>
    <row r="54" spans="3:57">
      <c r="C54" s="129" t="s">
        <v>106</v>
      </c>
      <c r="D54" s="127" t="s">
        <v>102</v>
      </c>
      <c r="E54" s="101">
        <v>0.1</v>
      </c>
      <c r="F54" s="125"/>
      <c r="G54" s="126"/>
      <c r="AL54" s="20"/>
      <c r="AM54" s="20"/>
      <c r="AN54" s="20"/>
      <c r="AO54" s="20"/>
      <c r="AP54" s="20"/>
      <c r="AQ54" s="20"/>
      <c r="AR54" s="20"/>
      <c r="AS54" s="20"/>
      <c r="AT54" s="20"/>
      <c r="AU54" s="20"/>
      <c r="AV54" s="20"/>
      <c r="AW54" s="20"/>
      <c r="AX54" s="20"/>
      <c r="AY54" s="20"/>
      <c r="AZ54" s="20"/>
      <c r="BA54" s="20"/>
      <c r="BB54" s="20"/>
      <c r="BC54" s="20"/>
      <c r="BD54" s="20"/>
      <c r="BE54" s="20"/>
    </row>
    <row r="55" spans="3:57" s="90" customFormat="1">
      <c r="C55" s="129" t="s">
        <v>105</v>
      </c>
      <c r="D55" s="127" t="s">
        <v>315</v>
      </c>
      <c r="E55" s="182">
        <v>0.17</v>
      </c>
      <c r="F55" s="187"/>
      <c r="G55" s="188"/>
    </row>
    <row r="56" spans="3:57" s="90" customFormat="1" ht="24" customHeight="1">
      <c r="C56" s="132"/>
    </row>
    <row r="57" spans="3:57" s="90" customFormat="1">
      <c r="C57" s="267" t="s">
        <v>290</v>
      </c>
      <c r="D57" s="282"/>
      <c r="E57" s="282"/>
      <c r="F57" s="282"/>
      <c r="G57" s="268"/>
    </row>
    <row r="58" spans="3:57" s="90" customFormat="1">
      <c r="C58" s="129">
        <v>1</v>
      </c>
      <c r="D58" s="127" t="s">
        <v>289</v>
      </c>
      <c r="E58" s="287" t="s">
        <v>307</v>
      </c>
      <c r="F58" s="288"/>
      <c r="G58" s="289"/>
    </row>
    <row r="59" spans="3:57" s="90" customFormat="1" ht="37.5" customHeight="1">
      <c r="C59" s="129">
        <v>2</v>
      </c>
      <c r="D59" s="190" t="s">
        <v>293</v>
      </c>
      <c r="E59" s="93" t="str">
        <f>IF(E19=4, "yes", "no")</f>
        <v>yes</v>
      </c>
      <c r="F59" s="282" t="str">
        <f>IF(E59="no", "Skip this benefit and go to the next one","")</f>
        <v/>
      </c>
      <c r="G59" s="268"/>
    </row>
    <row r="60" spans="3:57" s="90" customFormat="1">
      <c r="C60" s="129">
        <v>3</v>
      </c>
      <c r="D60" s="190" t="s">
        <v>294</v>
      </c>
      <c r="E60" s="107">
        <v>6</v>
      </c>
      <c r="F60" s="106" t="s">
        <v>113</v>
      </c>
      <c r="G60" s="105">
        <v>9</v>
      </c>
    </row>
    <row r="61" spans="3:57" s="90" customFormat="1">
      <c r="C61" s="129">
        <v>4</v>
      </c>
      <c r="D61" s="127" t="s">
        <v>295</v>
      </c>
      <c r="E61" s="105">
        <v>15</v>
      </c>
      <c r="F61" s="106" t="s">
        <v>113</v>
      </c>
      <c r="G61" s="105">
        <v>17</v>
      </c>
    </row>
    <row r="62" spans="3:57" s="90" customFormat="1">
      <c r="C62" s="129">
        <v>5</v>
      </c>
      <c r="D62" s="211" t="s">
        <v>291</v>
      </c>
      <c r="E62" s="60">
        <v>2011</v>
      </c>
      <c r="F62" s="60">
        <v>2015</v>
      </c>
      <c r="G62" s="60">
        <v>2030</v>
      </c>
    </row>
    <row r="63" spans="3:57" s="90" customFormat="1">
      <c r="C63" s="129">
        <v>6</v>
      </c>
      <c r="D63" s="131" t="s">
        <v>1</v>
      </c>
      <c r="E63" s="101">
        <v>0.6</v>
      </c>
      <c r="F63" s="101">
        <v>0.7</v>
      </c>
      <c r="G63" s="101">
        <v>1</v>
      </c>
    </row>
    <row r="64" spans="3:57" s="90" customFormat="1">
      <c r="C64" s="129">
        <v>7</v>
      </c>
      <c r="D64" s="131" t="s">
        <v>2</v>
      </c>
      <c r="E64" s="101">
        <v>0.5</v>
      </c>
      <c r="F64" s="101">
        <v>0.75</v>
      </c>
      <c r="G64" s="101">
        <v>1</v>
      </c>
    </row>
    <row r="65" spans="3:7" s="90" customFormat="1">
      <c r="C65" s="129">
        <v>8</v>
      </c>
      <c r="D65" s="211" t="s">
        <v>292</v>
      </c>
      <c r="E65" s="60">
        <v>2011</v>
      </c>
      <c r="F65" s="60">
        <v>2015</v>
      </c>
      <c r="G65" s="60">
        <v>2030</v>
      </c>
    </row>
    <row r="66" spans="3:7" s="90" customFormat="1">
      <c r="C66" s="129">
        <v>9</v>
      </c>
      <c r="D66" s="131" t="s">
        <v>1</v>
      </c>
      <c r="E66" s="101">
        <v>0.6</v>
      </c>
      <c r="F66" s="101">
        <v>0.7</v>
      </c>
      <c r="G66" s="101">
        <v>1</v>
      </c>
    </row>
    <row r="67" spans="3:7" s="90" customFormat="1">
      <c r="C67" s="129">
        <v>10</v>
      </c>
      <c r="D67" s="131" t="s">
        <v>2</v>
      </c>
      <c r="E67" s="101">
        <v>0.5</v>
      </c>
      <c r="F67" s="101">
        <v>0.75</v>
      </c>
      <c r="G67" s="101">
        <v>1</v>
      </c>
    </row>
    <row r="68" spans="3:7" s="90" customFormat="1" ht="24">
      <c r="C68" s="129">
        <v>11</v>
      </c>
      <c r="D68" s="127" t="s">
        <v>179</v>
      </c>
      <c r="E68" s="102" t="s">
        <v>124</v>
      </c>
      <c r="F68" s="104"/>
      <c r="G68" s="103"/>
    </row>
    <row r="69" spans="3:7" s="90" customFormat="1" ht="24">
      <c r="C69" s="129">
        <v>12</v>
      </c>
      <c r="D69" s="128" t="s">
        <v>296</v>
      </c>
      <c r="E69" s="216"/>
      <c r="F69" s="215"/>
      <c r="G69" s="103"/>
    </row>
    <row r="70" spans="3:7" s="90" customFormat="1" ht="24">
      <c r="C70" s="129">
        <v>13</v>
      </c>
      <c r="D70" s="213" t="s">
        <v>298</v>
      </c>
      <c r="E70" s="101">
        <v>0.04</v>
      </c>
      <c r="F70" s="184" t="str">
        <f>IF(E68="yes", "in local currancy=", "")</f>
        <v>in local currancy=</v>
      </c>
      <c r="G70" s="186">
        <f>IF(E68="yes", E70*Macroeconomics!$AG$5, "")</f>
        <v>45751.163445406113</v>
      </c>
    </row>
    <row r="71" spans="3:7" s="90" customFormat="1" ht="24">
      <c r="C71" s="129">
        <v>14</v>
      </c>
      <c r="D71" s="214" t="s">
        <v>297</v>
      </c>
      <c r="E71" s="101">
        <v>0.03</v>
      </c>
      <c r="F71" s="185" t="str">
        <f>IF(E68="yes", "in local currancy=", "")</f>
        <v>in local currancy=</v>
      </c>
      <c r="G71" s="186">
        <f>IF(E68="yes", E71*Macroeconomics!$AG$5, "")</f>
        <v>34313.372584054581</v>
      </c>
    </row>
    <row r="72" spans="3:7" s="90" customFormat="1" ht="44.25" customHeight="1">
      <c r="C72" s="129">
        <v>15</v>
      </c>
      <c r="D72" s="217" t="s">
        <v>299</v>
      </c>
      <c r="E72" s="60">
        <v>2011</v>
      </c>
      <c r="F72" s="60">
        <v>2015</v>
      </c>
      <c r="G72" s="60">
        <v>2030</v>
      </c>
    </row>
    <row r="73" spans="3:7" s="90" customFormat="1">
      <c r="C73" s="129">
        <v>16</v>
      </c>
      <c r="D73" s="213" t="s">
        <v>298</v>
      </c>
      <c r="E73" s="178">
        <v>20</v>
      </c>
      <c r="F73" s="178">
        <v>25</v>
      </c>
      <c r="G73" s="178">
        <v>30</v>
      </c>
    </row>
    <row r="74" spans="3:7" s="90" customFormat="1">
      <c r="C74" s="129">
        <v>17</v>
      </c>
      <c r="D74" s="214" t="s">
        <v>297</v>
      </c>
      <c r="E74" s="178">
        <v>20</v>
      </c>
      <c r="F74" s="178">
        <v>25</v>
      </c>
      <c r="G74" s="178">
        <v>30</v>
      </c>
    </row>
    <row r="75" spans="3:7" s="90" customFormat="1" ht="24">
      <c r="C75" s="129">
        <v>18</v>
      </c>
      <c r="D75" s="218" t="s">
        <v>302</v>
      </c>
      <c r="E75" s="216"/>
      <c r="F75" s="215"/>
      <c r="G75" s="103"/>
    </row>
    <row r="76" spans="3:7" s="90" customFormat="1" ht="24">
      <c r="C76" s="129">
        <v>19</v>
      </c>
      <c r="D76" s="212" t="s">
        <v>300</v>
      </c>
      <c r="E76" s="183">
        <v>0.05</v>
      </c>
      <c r="F76" s="185" t="str">
        <f>IF(E76=0, "", "in local currancy=")</f>
        <v>in local currancy=</v>
      </c>
      <c r="G76" s="186">
        <f>E76*BenefitCalculations!$AG$150</f>
        <v>2287.5581722703059</v>
      </c>
    </row>
    <row r="77" spans="3:7" s="90" customFormat="1" ht="24">
      <c r="C77" s="129">
        <v>20</v>
      </c>
      <c r="D77" s="212" t="s">
        <v>301</v>
      </c>
      <c r="E77" s="183">
        <v>0.05</v>
      </c>
      <c r="F77" s="185" t="str">
        <f>IF(E77=0, "", "in local currancy=")</f>
        <v>in local currancy=</v>
      </c>
      <c r="G77" s="186">
        <f>E77*BenefitCalculations!$AG$150</f>
        <v>2287.5581722703059</v>
      </c>
    </row>
    <row r="78" spans="3:7" s="90" customFormat="1" ht="24">
      <c r="C78" s="129">
        <v>21</v>
      </c>
      <c r="D78" s="218" t="s">
        <v>303</v>
      </c>
      <c r="E78" s="216"/>
      <c r="F78" s="215"/>
      <c r="G78" s="103"/>
    </row>
    <row r="79" spans="3:7" s="90" customFormat="1" ht="24">
      <c r="C79" s="129">
        <v>22</v>
      </c>
      <c r="D79" s="212" t="s">
        <v>300</v>
      </c>
      <c r="E79" s="183">
        <v>0.05</v>
      </c>
      <c r="F79" s="185" t="str">
        <f>IF(E79=0, "", "in local currancy=")</f>
        <v>in local currancy=</v>
      </c>
      <c r="G79" s="186">
        <f>E79*BenefitCalculations!$AG$171</f>
        <v>1715.6686292027291</v>
      </c>
    </row>
    <row r="80" spans="3:7" s="90" customFormat="1" ht="24">
      <c r="C80" s="129">
        <v>23</v>
      </c>
      <c r="D80" s="212" t="s">
        <v>301</v>
      </c>
      <c r="E80" s="183">
        <v>0.05</v>
      </c>
      <c r="F80" s="185" t="str">
        <f>IF(E80=0, "", "in local currancy=")</f>
        <v>in local currancy=</v>
      </c>
      <c r="G80" s="186">
        <f>E80*BenefitCalculations!$AG$171</f>
        <v>1715.6686292027291</v>
      </c>
    </row>
    <row r="81" spans="3:57" s="90" customFormat="1" ht="24">
      <c r="C81" s="129">
        <v>24</v>
      </c>
      <c r="D81" s="212" t="s">
        <v>304</v>
      </c>
      <c r="E81" s="101">
        <v>0.05</v>
      </c>
      <c r="F81" s="185" t="str">
        <f>IF(E81=0, "", "in local currancy=")</f>
        <v>in local currancy=</v>
      </c>
      <c r="G81" s="186">
        <f>E81*BenefitCalculations!$AG$171</f>
        <v>1715.6686292027291</v>
      </c>
    </row>
    <row r="82" spans="3:57" s="90" customFormat="1">
      <c r="C82" s="129">
        <v>25</v>
      </c>
      <c r="D82" s="127" t="s">
        <v>102</v>
      </c>
      <c r="E82" s="101">
        <v>0.1</v>
      </c>
      <c r="F82" s="125"/>
      <c r="G82" s="126"/>
    </row>
    <row r="83" spans="3:57" s="90" customFormat="1" ht="36">
      <c r="C83" s="129">
        <v>26</v>
      </c>
      <c r="D83" s="127" t="s">
        <v>317</v>
      </c>
      <c r="E83" s="182">
        <v>0.17</v>
      </c>
      <c r="F83" s="187"/>
      <c r="G83" s="188"/>
    </row>
    <row r="84" spans="3:57" s="90" customFormat="1">
      <c r="C84" s="132"/>
    </row>
    <row r="85" spans="3:57" s="90" customFormat="1">
      <c r="C85" s="267" t="s">
        <v>141</v>
      </c>
      <c r="D85" s="282"/>
      <c r="E85" s="282"/>
      <c r="F85" s="282"/>
      <c r="G85" s="268"/>
    </row>
    <row r="86" spans="3:57" s="90" customFormat="1" ht="32.25" customHeight="1">
      <c r="C86" s="129" t="s">
        <v>115</v>
      </c>
      <c r="D86" s="127" t="s">
        <v>140</v>
      </c>
      <c r="E86" s="60" t="s">
        <v>111</v>
      </c>
      <c r="F86" s="60" t="s">
        <v>110</v>
      </c>
      <c r="G86" s="60" t="s">
        <v>109</v>
      </c>
    </row>
    <row r="87" spans="3:57" s="90" customFormat="1" ht="15" customHeight="1">
      <c r="C87" s="129" t="s">
        <v>114</v>
      </c>
      <c r="D87" s="131" t="s">
        <v>1</v>
      </c>
      <c r="E87" s="101">
        <v>0.6</v>
      </c>
      <c r="F87" s="101">
        <v>0.7</v>
      </c>
      <c r="G87" s="101">
        <v>1</v>
      </c>
    </row>
    <row r="88" spans="3:57" s="90" customFormat="1">
      <c r="C88" s="129" t="s">
        <v>112</v>
      </c>
      <c r="D88" s="131" t="s">
        <v>2</v>
      </c>
      <c r="E88" s="101">
        <v>0.5</v>
      </c>
      <c r="F88" s="101">
        <v>0.75</v>
      </c>
      <c r="G88" s="101">
        <v>1</v>
      </c>
    </row>
    <row r="89" spans="3:57">
      <c r="C89" s="283" t="s">
        <v>108</v>
      </c>
      <c r="D89" s="280" t="s">
        <v>229</v>
      </c>
      <c r="E89" s="60">
        <v>2011</v>
      </c>
      <c r="F89" s="60">
        <v>2015</v>
      </c>
      <c r="G89" s="60">
        <v>2030</v>
      </c>
      <c r="AL89" s="20"/>
      <c r="AM89" s="20"/>
      <c r="AN89" s="20"/>
      <c r="AO89" s="20"/>
      <c r="AP89" s="20"/>
      <c r="AQ89" s="20"/>
      <c r="AR89" s="20"/>
      <c r="AS89" s="20"/>
      <c r="AT89" s="20"/>
      <c r="AU89" s="20"/>
      <c r="AV89" s="20"/>
      <c r="AW89" s="20"/>
      <c r="AX89" s="20"/>
      <c r="AY89" s="20"/>
      <c r="AZ89" s="20"/>
      <c r="BA89" s="20"/>
      <c r="BB89" s="20"/>
      <c r="BC89" s="20"/>
      <c r="BD89" s="20"/>
      <c r="BE89" s="20"/>
    </row>
    <row r="90" spans="3:57" ht="21" customHeight="1">
      <c r="C90" s="284"/>
      <c r="D90" s="281" t="s">
        <v>165</v>
      </c>
      <c r="E90" s="178">
        <v>50000</v>
      </c>
      <c r="F90" s="178">
        <v>60000</v>
      </c>
      <c r="G90" s="178">
        <v>70000</v>
      </c>
      <c r="AL90" s="20"/>
      <c r="AM90" s="20"/>
      <c r="AN90" s="20"/>
      <c r="AO90" s="20"/>
      <c r="AP90" s="20"/>
      <c r="AQ90" s="20"/>
      <c r="AR90" s="20"/>
      <c r="AS90" s="20"/>
      <c r="AT90" s="20"/>
      <c r="AU90" s="20"/>
      <c r="AV90" s="20"/>
      <c r="AW90" s="20"/>
      <c r="AX90" s="20"/>
      <c r="AY90" s="20"/>
      <c r="AZ90" s="20"/>
      <c r="BA90" s="20"/>
      <c r="BB90" s="20"/>
      <c r="BC90" s="20"/>
      <c r="BD90" s="20"/>
      <c r="BE90" s="20"/>
    </row>
    <row r="91" spans="3:57" ht="15" customHeight="1">
      <c r="C91" s="129" t="s">
        <v>107</v>
      </c>
      <c r="D91" s="127" t="s">
        <v>102</v>
      </c>
      <c r="E91" s="101">
        <v>0.1</v>
      </c>
      <c r="F91" s="125"/>
      <c r="G91" s="126"/>
      <c r="AL91" s="20"/>
      <c r="AM91" s="20"/>
      <c r="AN91" s="20"/>
      <c r="AO91" s="20"/>
      <c r="AP91" s="20"/>
      <c r="AQ91" s="20"/>
      <c r="AR91" s="20"/>
      <c r="AS91" s="20"/>
      <c r="AT91" s="20"/>
      <c r="AU91" s="20"/>
      <c r="AV91" s="20"/>
      <c r="AW91" s="20"/>
      <c r="AX91" s="20"/>
      <c r="AY91" s="20"/>
      <c r="AZ91" s="20"/>
      <c r="BA91" s="20"/>
      <c r="BB91" s="20"/>
      <c r="BC91" s="20"/>
      <c r="BD91" s="20"/>
      <c r="BE91" s="20"/>
    </row>
    <row r="92" spans="3:57" ht="31.5" customHeight="1">
      <c r="C92" s="129" t="s">
        <v>106</v>
      </c>
      <c r="D92" s="127" t="s">
        <v>317</v>
      </c>
      <c r="E92" s="182">
        <v>0.17</v>
      </c>
      <c r="F92" s="187"/>
      <c r="G92" s="188"/>
      <c r="AL92" s="20"/>
      <c r="AM92" s="20"/>
      <c r="AN92" s="20"/>
      <c r="AO92" s="20"/>
      <c r="AP92" s="20"/>
      <c r="AQ92" s="20"/>
      <c r="AR92" s="20"/>
      <c r="AS92" s="20"/>
      <c r="AT92" s="20"/>
      <c r="AU92" s="20"/>
      <c r="AV92" s="20"/>
      <c r="AW92" s="20"/>
      <c r="AX92" s="20"/>
      <c r="AY92" s="20"/>
      <c r="AZ92" s="20"/>
      <c r="BA92" s="20"/>
      <c r="BB92" s="20"/>
      <c r="BC92" s="20"/>
      <c r="BD92" s="20"/>
      <c r="BE92" s="20"/>
    </row>
    <row r="93" spans="3:57" s="90" customFormat="1">
      <c r="C93" s="132"/>
    </row>
    <row r="94" spans="3:57" s="90" customFormat="1">
      <c r="C94" s="267" t="s">
        <v>183</v>
      </c>
      <c r="D94" s="282"/>
      <c r="E94" s="282"/>
      <c r="F94" s="282"/>
      <c r="G94" s="268"/>
    </row>
    <row r="95" spans="3:57" s="90" customFormat="1" ht="15" customHeight="1">
      <c r="C95" s="129" t="s">
        <v>115</v>
      </c>
      <c r="D95" s="127" t="s">
        <v>167</v>
      </c>
      <c r="E95" s="107">
        <v>18</v>
      </c>
      <c r="F95" s="106" t="s">
        <v>113</v>
      </c>
      <c r="G95" s="105">
        <v>24</v>
      </c>
    </row>
    <row r="96" spans="3:57" s="90" customFormat="1" ht="24" customHeight="1">
      <c r="C96" s="134" t="s">
        <v>114</v>
      </c>
      <c r="D96" s="130" t="s">
        <v>147</v>
      </c>
      <c r="E96" s="60" t="s">
        <v>111</v>
      </c>
      <c r="F96" s="60" t="s">
        <v>110</v>
      </c>
      <c r="G96" s="60" t="s">
        <v>109</v>
      </c>
    </row>
    <row r="97" spans="3:57" s="90" customFormat="1" ht="31.5" customHeight="1">
      <c r="C97" s="129" t="s">
        <v>112</v>
      </c>
      <c r="D97" s="131" t="s">
        <v>1</v>
      </c>
      <c r="E97" s="101">
        <v>0.2</v>
      </c>
      <c r="F97" s="101">
        <v>0.25</v>
      </c>
      <c r="G97" s="101">
        <v>0.4</v>
      </c>
    </row>
    <row r="98" spans="3:57" s="90" customFormat="1">
      <c r="C98" s="129" t="s">
        <v>108</v>
      </c>
      <c r="D98" s="131" t="s">
        <v>2</v>
      </c>
      <c r="E98" s="101">
        <v>0.3</v>
      </c>
      <c r="F98" s="101">
        <v>0.4</v>
      </c>
      <c r="G98" s="101">
        <v>0.5</v>
      </c>
    </row>
    <row r="99" spans="3:57" s="90" customFormat="1">
      <c r="C99" s="283" t="s">
        <v>107</v>
      </c>
      <c r="D99" s="280" t="s">
        <v>148</v>
      </c>
      <c r="E99" s="60">
        <v>2011</v>
      </c>
      <c r="F99" s="60">
        <v>2015</v>
      </c>
      <c r="G99" s="60">
        <v>2030</v>
      </c>
    </row>
    <row r="100" spans="3:57" s="90" customFormat="1">
      <c r="C100" s="284"/>
      <c r="D100" s="281"/>
      <c r="E100" s="178">
        <v>2000</v>
      </c>
      <c r="F100" s="178">
        <v>4000</v>
      </c>
      <c r="G100" s="178">
        <v>6000</v>
      </c>
    </row>
    <row r="101" spans="3:57" s="90" customFormat="1">
      <c r="C101" s="129" t="s">
        <v>106</v>
      </c>
      <c r="D101" s="127" t="s">
        <v>149</v>
      </c>
      <c r="E101" s="101">
        <v>0.1</v>
      </c>
      <c r="F101" s="125"/>
      <c r="G101" s="126"/>
    </row>
    <row r="102" spans="3:57" ht="31.5" customHeight="1">
      <c r="C102" s="129" t="s">
        <v>105</v>
      </c>
      <c r="D102" s="127" t="s">
        <v>320</v>
      </c>
      <c r="E102" s="182">
        <v>0.45</v>
      </c>
      <c r="F102" s="187"/>
      <c r="G102" s="188"/>
      <c r="AL102" s="20"/>
      <c r="AM102" s="20"/>
      <c r="AN102" s="20"/>
      <c r="AO102" s="20"/>
      <c r="AP102" s="20"/>
      <c r="AQ102" s="20"/>
      <c r="AR102" s="20"/>
      <c r="AS102" s="20"/>
      <c r="AT102" s="20"/>
      <c r="AU102" s="20"/>
      <c r="AV102" s="20"/>
      <c r="AW102" s="20"/>
      <c r="AX102" s="20"/>
      <c r="AY102" s="20"/>
      <c r="AZ102" s="20"/>
      <c r="BA102" s="20"/>
      <c r="BB102" s="20"/>
      <c r="BC102" s="20"/>
      <c r="BD102" s="20"/>
      <c r="BE102" s="20"/>
    </row>
    <row r="103" spans="3:57" s="90" customFormat="1">
      <c r="C103" s="132"/>
    </row>
    <row r="104" spans="3:57" s="90" customFormat="1">
      <c r="C104" s="267" t="s">
        <v>182</v>
      </c>
      <c r="D104" s="282"/>
      <c r="E104" s="282"/>
      <c r="F104" s="282"/>
      <c r="G104" s="268"/>
    </row>
    <row r="105" spans="3:57" s="90" customFormat="1" ht="24.75" customHeight="1">
      <c r="C105" s="129" t="s">
        <v>115</v>
      </c>
      <c r="D105" s="127" t="s">
        <v>213</v>
      </c>
      <c r="E105" s="107">
        <f>G95+1</f>
        <v>25</v>
      </c>
      <c r="F105" s="106" t="s">
        <v>113</v>
      </c>
      <c r="G105" s="113">
        <f>IF(E8=60, 59, 64)</f>
        <v>64</v>
      </c>
    </row>
    <row r="106" spans="3:57" s="90" customFormat="1" ht="24">
      <c r="C106" s="129" t="s">
        <v>114</v>
      </c>
      <c r="D106" s="127" t="s">
        <v>181</v>
      </c>
      <c r="E106" s="102" t="s">
        <v>124</v>
      </c>
      <c r="F106" s="109"/>
      <c r="G106" s="108"/>
    </row>
    <row r="107" spans="3:57" s="90" customFormat="1" ht="24">
      <c r="C107" s="129" t="s">
        <v>112</v>
      </c>
      <c r="D107" s="128" t="s">
        <v>180</v>
      </c>
      <c r="E107" s="101">
        <v>0.3</v>
      </c>
      <c r="F107" s="185" t="str">
        <f>IF(E106="yes", "in local currancy=", "")</f>
        <v>in local currancy=</v>
      </c>
      <c r="G107" s="186">
        <f>IF(E106="yes", E107*Macroeconomics!$AG$5, "")</f>
        <v>343133.72584054578</v>
      </c>
    </row>
    <row r="108" spans="3:57" s="90" customFormat="1">
      <c r="C108" s="283" t="s">
        <v>108</v>
      </c>
      <c r="D108" s="280" t="s">
        <v>224</v>
      </c>
      <c r="E108" s="60">
        <v>2011</v>
      </c>
      <c r="F108" s="60">
        <v>2015</v>
      </c>
      <c r="G108" s="60">
        <v>2030</v>
      </c>
    </row>
    <row r="109" spans="3:57" s="90" customFormat="1" ht="26.25" customHeight="1">
      <c r="C109" s="284"/>
      <c r="D109" s="281" t="s">
        <v>165</v>
      </c>
      <c r="E109" s="178">
        <v>20</v>
      </c>
      <c r="F109" s="178">
        <v>25</v>
      </c>
      <c r="G109" s="178">
        <v>30</v>
      </c>
    </row>
    <row r="110" spans="3:57" s="90" customFormat="1" ht="24">
      <c r="C110" s="134" t="s">
        <v>107</v>
      </c>
      <c r="D110" s="130" t="s">
        <v>184</v>
      </c>
      <c r="E110" s="60" t="s">
        <v>111</v>
      </c>
      <c r="F110" s="60" t="s">
        <v>110</v>
      </c>
      <c r="G110" s="60" t="s">
        <v>109</v>
      </c>
    </row>
    <row r="111" spans="3:57" s="90" customFormat="1">
      <c r="C111" s="129" t="s">
        <v>106</v>
      </c>
      <c r="D111" s="131" t="s">
        <v>1</v>
      </c>
      <c r="E111" s="101">
        <v>0.4</v>
      </c>
      <c r="F111" s="101">
        <v>0.5</v>
      </c>
      <c r="G111" s="101">
        <v>0.9</v>
      </c>
    </row>
    <row r="112" spans="3:57" s="90" customFormat="1">
      <c r="C112" s="129" t="s">
        <v>105</v>
      </c>
      <c r="D112" s="131" t="s">
        <v>2</v>
      </c>
      <c r="E112" s="101">
        <v>0.4</v>
      </c>
      <c r="F112" s="101">
        <v>0.5</v>
      </c>
      <c r="G112" s="101">
        <v>0.9</v>
      </c>
    </row>
    <row r="113" spans="3:57" s="90" customFormat="1">
      <c r="C113" s="129" t="s">
        <v>104</v>
      </c>
      <c r="D113" s="127" t="s">
        <v>149</v>
      </c>
      <c r="E113" s="101">
        <v>0.1</v>
      </c>
      <c r="F113" s="125"/>
      <c r="G113" s="126"/>
    </row>
    <row r="114" spans="3:57" ht="31.5" customHeight="1">
      <c r="C114" s="129" t="s">
        <v>106</v>
      </c>
      <c r="D114" s="127" t="s">
        <v>319</v>
      </c>
      <c r="E114" s="182">
        <v>0.4</v>
      </c>
      <c r="F114" s="187"/>
      <c r="G114" s="188"/>
      <c r="AL114" s="20"/>
      <c r="AM114" s="20"/>
      <c r="AN114" s="20"/>
      <c r="AO114" s="20"/>
      <c r="AP114" s="20"/>
      <c r="AQ114" s="20"/>
      <c r="AR114" s="20"/>
      <c r="AS114" s="20"/>
      <c r="AT114" s="20"/>
      <c r="AU114" s="20"/>
      <c r="AV114" s="20"/>
      <c r="AW114" s="20"/>
      <c r="AX114" s="20"/>
      <c r="AY114" s="20"/>
      <c r="AZ114" s="20"/>
      <c r="BA114" s="20"/>
      <c r="BB114" s="20"/>
      <c r="BC114" s="20"/>
      <c r="BD114" s="20"/>
      <c r="BE114" s="20"/>
    </row>
    <row r="115" spans="3:57" s="90" customFormat="1">
      <c r="C115" s="132"/>
    </row>
    <row r="116" spans="3:57" s="90" customFormat="1">
      <c r="C116" s="132"/>
    </row>
    <row r="117" spans="3:57" s="90" customFormat="1">
      <c r="C117" s="132"/>
    </row>
    <row r="118" spans="3:57" s="90" customFormat="1">
      <c r="C118" s="132"/>
    </row>
    <row r="119" spans="3:57" s="90" customFormat="1">
      <c r="C119" s="132"/>
    </row>
    <row r="120" spans="3:57" s="90" customFormat="1">
      <c r="C120" s="132"/>
    </row>
    <row r="121" spans="3:57" s="90" customFormat="1">
      <c r="C121" s="132"/>
    </row>
    <row r="122" spans="3:57" s="90" customFormat="1">
      <c r="C122" s="132"/>
    </row>
    <row r="123" spans="3:57" s="90" customFormat="1">
      <c r="C123" s="132"/>
    </row>
    <row r="124" spans="3:57" s="90" customFormat="1">
      <c r="C124" s="132"/>
    </row>
    <row r="125" spans="3:57" s="90" customFormat="1">
      <c r="C125" s="132"/>
    </row>
    <row r="126" spans="3:57" s="90" customFormat="1">
      <c r="C126" s="132"/>
    </row>
    <row r="127" spans="3:57" s="90" customFormat="1">
      <c r="C127" s="132"/>
    </row>
    <row r="128" spans="3:57" s="90" customFormat="1">
      <c r="C128" s="132"/>
    </row>
    <row r="129" spans="3:7" s="90" customFormat="1">
      <c r="C129" s="132"/>
    </row>
    <row r="130" spans="3:7" s="90" customFormat="1">
      <c r="C130" s="132"/>
    </row>
    <row r="131" spans="3:7" s="90" customFormat="1">
      <c r="C131" s="132"/>
    </row>
    <row r="132" spans="3:7" s="90" customFormat="1">
      <c r="C132" s="132"/>
    </row>
    <row r="133" spans="3:7" s="90" customFormat="1">
      <c r="C133" s="132"/>
    </row>
    <row r="134" spans="3:7">
      <c r="D134" s="90"/>
      <c r="E134" s="90"/>
      <c r="F134" s="90"/>
      <c r="G134" s="90"/>
    </row>
    <row r="135" spans="3:7">
      <c r="D135" s="90"/>
      <c r="E135" s="90"/>
      <c r="F135" s="90"/>
      <c r="G135" s="90"/>
    </row>
    <row r="136" spans="3:7">
      <c r="D136" s="90"/>
      <c r="E136" s="90"/>
      <c r="F136" s="90"/>
      <c r="G136" s="90"/>
    </row>
    <row r="137" spans="3:7">
      <c r="D137" s="90"/>
      <c r="E137" s="90"/>
      <c r="F137" s="90"/>
      <c r="G137" s="90"/>
    </row>
    <row r="138" spans="3:7">
      <c r="D138" s="90"/>
      <c r="E138" s="90"/>
      <c r="F138" s="90"/>
      <c r="G138" s="90"/>
    </row>
    <row r="139" spans="3:7">
      <c r="D139" s="90"/>
      <c r="E139" s="90"/>
      <c r="F139" s="90"/>
      <c r="G139" s="90"/>
    </row>
    <row r="140" spans="3:7">
      <c r="D140" s="90"/>
      <c r="E140" s="90"/>
      <c r="F140" s="90"/>
      <c r="G140" s="90"/>
    </row>
    <row r="141" spans="3:7">
      <c r="D141" s="90"/>
      <c r="E141" s="90"/>
      <c r="F141" s="90"/>
      <c r="G141" s="90"/>
    </row>
    <row r="142" spans="3:7">
      <c r="D142" s="90"/>
      <c r="E142" s="90"/>
      <c r="F142" s="90"/>
      <c r="G142" s="90"/>
    </row>
    <row r="143" spans="3:7">
      <c r="D143" s="90"/>
      <c r="E143" s="90"/>
      <c r="F143" s="90"/>
      <c r="G143" s="90"/>
    </row>
    <row r="144" spans="3:7">
      <c r="D144" s="90"/>
      <c r="E144" s="90"/>
      <c r="F144" s="90"/>
      <c r="G144" s="90"/>
    </row>
    <row r="145" spans="4:7">
      <c r="D145" s="90"/>
      <c r="E145" s="90"/>
      <c r="F145" s="90"/>
      <c r="G145" s="90"/>
    </row>
    <row r="146" spans="4:7">
      <c r="D146" s="90"/>
      <c r="E146" s="90"/>
      <c r="F146" s="90"/>
      <c r="G146" s="90"/>
    </row>
    <row r="147" spans="4:7">
      <c r="D147" s="90"/>
      <c r="E147" s="90"/>
      <c r="F147" s="90"/>
      <c r="G147" s="90"/>
    </row>
    <row r="148" spans="4:7">
      <c r="D148" s="90"/>
      <c r="E148" s="90"/>
      <c r="F148" s="90"/>
      <c r="G148" s="90"/>
    </row>
    <row r="149" spans="4:7">
      <c r="D149" s="90"/>
      <c r="E149" s="90"/>
      <c r="F149" s="90"/>
      <c r="G149" s="90"/>
    </row>
    <row r="150" spans="4:7">
      <c r="D150" s="90"/>
      <c r="E150" s="90"/>
      <c r="F150" s="90"/>
      <c r="G150" s="90"/>
    </row>
    <row r="151" spans="4:7">
      <c r="D151" s="90"/>
      <c r="E151" s="90"/>
      <c r="F151" s="90"/>
      <c r="G151" s="90"/>
    </row>
  </sheetData>
  <mergeCells count="29">
    <mergeCell ref="C57:G57"/>
    <mergeCell ref="C94:G94"/>
    <mergeCell ref="C85:G85"/>
    <mergeCell ref="C89:C90"/>
    <mergeCell ref="D89:D90"/>
    <mergeCell ref="F59:G59"/>
    <mergeCell ref="E58:G58"/>
    <mergeCell ref="F47:G47"/>
    <mergeCell ref="C41:C42"/>
    <mergeCell ref="D41:D42"/>
    <mergeCell ref="C52:C53"/>
    <mergeCell ref="D52:D53"/>
    <mergeCell ref="C46:G46"/>
    <mergeCell ref="C7:G7"/>
    <mergeCell ref="C14:C15"/>
    <mergeCell ref="C31:C32"/>
    <mergeCell ref="C18:G18"/>
    <mergeCell ref="C35:G35"/>
    <mergeCell ref="D31:D32"/>
    <mergeCell ref="D14:D15"/>
    <mergeCell ref="C11:C12"/>
    <mergeCell ref="D11:D12"/>
    <mergeCell ref="D22:D23"/>
    <mergeCell ref="C22:C23"/>
    <mergeCell ref="D108:D109"/>
    <mergeCell ref="C104:G104"/>
    <mergeCell ref="C99:C100"/>
    <mergeCell ref="D99:D100"/>
    <mergeCell ref="C108:C109"/>
  </mergeCells>
  <dataValidations count="9">
    <dataValidation type="list" allowBlank="1" showInputMessage="1" showErrorMessage="1" sqref="E106 E68 E20 E9 E26 E50 E39">
      <formula1>"yes, no"</formula1>
    </dataValidation>
    <dataValidation type="list" allowBlank="1" showInputMessage="1" showErrorMessage="1" sqref="G95">
      <formula1>"21, 24"</formula1>
    </dataValidation>
    <dataValidation type="list" allowBlank="1" showInputMessage="1" showErrorMessage="1" sqref="G60">
      <formula1>"9, 14"</formula1>
    </dataValidation>
    <dataValidation type="list" allowBlank="1" showInputMessage="1" showErrorMessage="1" sqref="E61">
      <formula1>"15, 16"</formula1>
    </dataValidation>
    <dataValidation type="list" allowBlank="1" showInputMessage="1" showErrorMessage="1" sqref="G61">
      <formula1>"16, 17"</formula1>
    </dataValidation>
    <dataValidation type="list" allowBlank="1" showInputMessage="1" showErrorMessage="1" sqref="G48">
      <formula1>"14, 17"</formula1>
    </dataValidation>
    <dataValidation type="list" allowBlank="1" showInputMessage="1" showErrorMessage="1" sqref="E8">
      <formula1>"60, 65, 70"</formula1>
    </dataValidation>
    <dataValidation type="list" allowBlank="1" showInputMessage="1" showErrorMessage="1" sqref="E19">
      <formula1>"4, 14"</formula1>
    </dataValidation>
    <dataValidation type="list" allowBlank="1" showInputMessage="1" showErrorMessage="1" sqref="E58:G58">
      <formula1>"Primary Education only, Primary and Secondary Education"</formula1>
    </dataValidation>
  </dataValidations>
  <pageMargins left="0.7" right="0.7" top="0.75" bottom="0.75" header="0.3" footer="0.3"/>
  <pageSetup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dimension ref="A1:BR1998"/>
  <sheetViews>
    <sheetView workbookViewId="0">
      <selection activeCell="B10" sqref="B10"/>
    </sheetView>
  </sheetViews>
  <sheetFormatPr defaultRowHeight="15"/>
  <cols>
    <col min="1" max="3" width="9.140625" style="90"/>
    <col min="4" max="4" width="16.140625" customWidth="1"/>
    <col min="6" max="6" width="4.85546875" style="90" customWidth="1"/>
    <col min="7" max="7" width="25.140625" customWidth="1"/>
    <col min="8" max="8" width="11.85546875" customWidth="1"/>
    <col min="9" max="9" width="4.85546875" style="90" customWidth="1"/>
    <col min="10" max="10" width="17.140625" customWidth="1"/>
    <col min="12" max="70" width="9.140625" style="90"/>
  </cols>
  <sheetData>
    <row r="1" spans="4:11" s="90" customFormat="1"/>
    <row r="2" spans="4:11" s="90" customFormat="1"/>
    <row r="3" spans="4:11" s="90" customFormat="1"/>
    <row r="4" spans="4:11" s="90" customFormat="1"/>
    <row r="5" spans="4:11" s="90" customFormat="1"/>
    <row r="6" spans="4:11" s="90" customFormat="1"/>
    <row r="7" spans="4:11" s="90" customFormat="1"/>
    <row r="8" spans="4:11" s="90" customFormat="1"/>
    <row r="9" spans="4:11" s="90" customFormat="1"/>
    <row r="10" spans="4:11" s="90" customFormat="1"/>
    <row r="11" spans="4:11" ht="31.5" customHeight="1">
      <c r="D11" s="290" t="s">
        <v>332</v>
      </c>
      <c r="E11" s="291"/>
      <c r="G11" s="290" t="s">
        <v>334</v>
      </c>
      <c r="H11" s="291"/>
      <c r="J11" s="290" t="s">
        <v>335</v>
      </c>
      <c r="K11" s="291"/>
    </row>
    <row r="12" spans="4:11" ht="36">
      <c r="D12" s="23" t="s">
        <v>333</v>
      </c>
      <c r="E12" s="105">
        <v>2010</v>
      </c>
      <c r="G12" s="23" t="s">
        <v>330</v>
      </c>
      <c r="H12" s="105">
        <v>2015</v>
      </c>
      <c r="J12" s="23" t="s">
        <v>336</v>
      </c>
      <c r="K12" s="60">
        <f>H12</f>
        <v>2015</v>
      </c>
    </row>
    <row r="13" spans="4:11" ht="24">
      <c r="D13" s="23" t="s">
        <v>329</v>
      </c>
      <c r="E13" s="228">
        <v>38000</v>
      </c>
      <c r="G13" s="23" t="s">
        <v>329</v>
      </c>
      <c r="H13" s="229">
        <f>IF($H$12=2011, Poverty_calc!AG22, IF($H$12=2012, Poverty_calc!AH22, IF($H$12=2013, Poverty_calc!AI22, IF($H$12=2014, Poverty_calc!AJ22, IF($H$12=2015, Poverty_calc!AK22, "wrong")))))</f>
        <v>59864.77025646378</v>
      </c>
      <c r="J13" s="23" t="s">
        <v>329</v>
      </c>
      <c r="K13" s="229">
        <f>IF($H$12=2011, Poverty_calc!AG22, IF($H$12=2012, Poverty_calc!AH22, IF($H$12=2013, Poverty_calc!AI22, IF($H$12=2014, Poverty_calc!AJ22, IF($H$12=2015, Poverty_calc!AK22, "wrong")))))</f>
        <v>59864.77025646378</v>
      </c>
    </row>
    <row r="14" spans="4:11" ht="24">
      <c r="D14" s="90"/>
      <c r="E14" s="90"/>
      <c r="G14" s="23" t="s">
        <v>328</v>
      </c>
      <c r="H14" s="183">
        <v>0.35</v>
      </c>
      <c r="J14" s="23" t="s">
        <v>328</v>
      </c>
      <c r="K14" s="230"/>
    </row>
    <row r="15" spans="4:11" ht="18" customHeight="1">
      <c r="D15" s="90"/>
      <c r="E15" s="90"/>
      <c r="G15" s="23" t="s">
        <v>311</v>
      </c>
      <c r="H15" s="183">
        <v>0.12</v>
      </c>
      <c r="J15" s="23" t="s">
        <v>311</v>
      </c>
      <c r="K15" s="231">
        <f>Poverty_calc!AH36</f>
        <v>7.9856790401622038E-2</v>
      </c>
    </row>
    <row r="16" spans="4:11" ht="36">
      <c r="D16" s="90"/>
      <c r="E16" s="90"/>
      <c r="G16" s="23" t="s">
        <v>339</v>
      </c>
      <c r="H16" s="229">
        <f>Poverty_calc!AH29</f>
        <v>689521621.1471101</v>
      </c>
      <c r="J16" s="90"/>
      <c r="K16" s="90"/>
    </row>
    <row r="17" spans="4:11" ht="36">
      <c r="D17" s="90"/>
      <c r="E17" s="90"/>
      <c r="G17" s="23" t="s">
        <v>338</v>
      </c>
      <c r="H17" s="231">
        <f>Poverty_calc!AH30</f>
        <v>1.7799813681678552E-2</v>
      </c>
      <c r="J17" s="90"/>
      <c r="K17" s="90"/>
    </row>
    <row r="18" spans="4:11">
      <c r="D18" s="90"/>
      <c r="E18" s="90"/>
      <c r="G18" s="90"/>
      <c r="H18" s="90"/>
      <c r="J18" s="90"/>
      <c r="K18" s="90"/>
    </row>
    <row r="19" spans="4:11">
      <c r="D19" s="90"/>
      <c r="E19" s="90"/>
      <c r="G19" s="90"/>
      <c r="H19" s="90"/>
      <c r="J19" s="90"/>
      <c r="K19" s="90"/>
    </row>
    <row r="20" spans="4:11">
      <c r="D20" s="90"/>
      <c r="E20" s="90"/>
      <c r="G20" s="90"/>
      <c r="H20" s="90"/>
      <c r="J20" s="90"/>
      <c r="K20" s="90"/>
    </row>
    <row r="21" spans="4:11">
      <c r="D21" s="90"/>
      <c r="E21" s="90"/>
      <c r="G21" s="90"/>
      <c r="H21" s="90"/>
      <c r="J21" s="90"/>
      <c r="K21" s="90"/>
    </row>
    <row r="22" spans="4:11">
      <c r="D22" s="90"/>
      <c r="E22" s="90"/>
      <c r="G22" s="90"/>
      <c r="H22" s="90"/>
      <c r="J22" s="90"/>
      <c r="K22" s="90"/>
    </row>
    <row r="23" spans="4:11">
      <c r="D23" s="90"/>
      <c r="E23" s="90"/>
      <c r="G23" s="90"/>
      <c r="H23" s="90"/>
      <c r="J23" s="90"/>
      <c r="K23" s="90"/>
    </row>
    <row r="24" spans="4:11">
      <c r="D24" s="90"/>
      <c r="E24" s="90"/>
      <c r="G24" s="90"/>
      <c r="H24" s="90"/>
      <c r="J24" s="90"/>
      <c r="K24" s="90"/>
    </row>
    <row r="25" spans="4:11">
      <c r="D25" s="90"/>
      <c r="E25" s="90"/>
      <c r="G25" s="90"/>
      <c r="H25" s="90"/>
      <c r="J25" s="90"/>
      <c r="K25" s="90"/>
    </row>
    <row r="26" spans="4:11">
      <c r="D26" s="90"/>
      <c r="E26" s="90"/>
      <c r="G26" s="90"/>
      <c r="H26" s="90"/>
      <c r="J26" s="90"/>
      <c r="K26" s="90"/>
    </row>
    <row r="27" spans="4:11">
      <c r="D27" s="90"/>
      <c r="E27" s="90"/>
      <c r="G27" s="90"/>
      <c r="H27" s="90"/>
      <c r="J27" s="90"/>
      <c r="K27" s="90"/>
    </row>
    <row r="28" spans="4:11">
      <c r="D28" s="90"/>
      <c r="E28" s="90"/>
      <c r="G28" s="90"/>
      <c r="H28" s="90"/>
      <c r="J28" s="90"/>
      <c r="K28" s="90"/>
    </row>
    <row r="29" spans="4:11">
      <c r="D29" s="90"/>
      <c r="E29" s="90"/>
      <c r="G29" s="90"/>
      <c r="H29" s="90"/>
      <c r="J29" s="90"/>
      <c r="K29" s="90"/>
    </row>
    <row r="30" spans="4:11">
      <c r="D30" s="90"/>
      <c r="E30" s="90"/>
      <c r="G30" s="90"/>
      <c r="H30" s="90"/>
      <c r="J30" s="90"/>
      <c r="K30" s="90"/>
    </row>
    <row r="31" spans="4:11">
      <c r="D31" s="90"/>
      <c r="E31" s="90"/>
      <c r="G31" s="90"/>
      <c r="H31" s="90"/>
      <c r="J31" s="90"/>
      <c r="K31" s="90"/>
    </row>
    <row r="32" spans="4:11">
      <c r="D32" s="90"/>
      <c r="E32" s="90"/>
      <c r="G32" s="90"/>
      <c r="H32" s="90"/>
      <c r="J32" s="90"/>
      <c r="K32" s="90"/>
    </row>
    <row r="33" spans="4:11">
      <c r="D33" s="90"/>
      <c r="E33" s="90"/>
      <c r="G33" s="90"/>
      <c r="H33" s="90"/>
      <c r="J33" s="90"/>
      <c r="K33" s="90"/>
    </row>
    <row r="34" spans="4:11">
      <c r="D34" s="90"/>
      <c r="E34" s="90"/>
      <c r="G34" s="90"/>
      <c r="H34" s="90"/>
      <c r="J34" s="90"/>
      <c r="K34" s="90"/>
    </row>
    <row r="35" spans="4:11">
      <c r="D35" s="90"/>
      <c r="E35" s="90"/>
      <c r="G35" s="90"/>
      <c r="H35" s="90"/>
      <c r="J35" s="90"/>
      <c r="K35" s="90"/>
    </row>
    <row r="36" spans="4:11">
      <c r="D36" s="90"/>
      <c r="E36" s="90"/>
      <c r="G36" s="90"/>
      <c r="H36" s="90"/>
      <c r="J36" s="90"/>
      <c r="K36" s="90"/>
    </row>
    <row r="37" spans="4:11">
      <c r="D37" s="90"/>
      <c r="E37" s="90"/>
      <c r="G37" s="90"/>
      <c r="H37" s="90"/>
      <c r="J37" s="90"/>
      <c r="K37" s="90"/>
    </row>
    <row r="38" spans="4:11">
      <c r="D38" s="90"/>
      <c r="E38" s="90"/>
      <c r="G38" s="90"/>
      <c r="H38" s="90"/>
      <c r="J38" s="90"/>
      <c r="K38" s="90"/>
    </row>
    <row r="39" spans="4:11">
      <c r="D39" s="90"/>
      <c r="E39" s="90"/>
      <c r="G39" s="90"/>
      <c r="H39" s="90"/>
      <c r="J39" s="90"/>
      <c r="K39" s="90"/>
    </row>
    <row r="40" spans="4:11">
      <c r="D40" s="90"/>
      <c r="E40" s="90"/>
      <c r="G40" s="90"/>
      <c r="H40" s="90"/>
      <c r="J40" s="90"/>
      <c r="K40" s="90"/>
    </row>
    <row r="41" spans="4:11">
      <c r="D41" s="90"/>
      <c r="E41" s="90"/>
      <c r="G41" s="90"/>
      <c r="H41" s="90"/>
      <c r="J41" s="90"/>
      <c r="K41" s="90"/>
    </row>
    <row r="42" spans="4:11">
      <c r="D42" s="90"/>
      <c r="E42" s="90"/>
      <c r="G42" s="90"/>
      <c r="H42" s="90"/>
      <c r="J42" s="90"/>
      <c r="K42" s="90"/>
    </row>
    <row r="43" spans="4:11">
      <c r="D43" s="90"/>
      <c r="E43" s="90"/>
      <c r="G43" s="90"/>
      <c r="H43" s="90"/>
      <c r="J43" s="90"/>
      <c r="K43" s="90"/>
    </row>
    <row r="44" spans="4:11">
      <c r="D44" s="90"/>
      <c r="E44" s="90"/>
      <c r="G44" s="90"/>
      <c r="H44" s="90"/>
      <c r="J44" s="90"/>
      <c r="K44" s="90"/>
    </row>
    <row r="45" spans="4:11">
      <c r="D45" s="90"/>
      <c r="E45" s="90"/>
      <c r="G45" s="90"/>
      <c r="H45" s="90"/>
      <c r="J45" s="90"/>
      <c r="K45" s="90"/>
    </row>
    <row r="46" spans="4:11">
      <c r="D46" s="90"/>
      <c r="E46" s="90"/>
      <c r="G46" s="90"/>
      <c r="H46" s="90"/>
      <c r="J46" s="90"/>
      <c r="K46" s="90"/>
    </row>
    <row r="47" spans="4:11">
      <c r="D47" s="90"/>
      <c r="E47" s="90"/>
      <c r="G47" s="90"/>
      <c r="H47" s="90"/>
      <c r="J47" s="90"/>
      <c r="K47" s="90"/>
    </row>
    <row r="48" spans="4:11">
      <c r="D48" s="90"/>
      <c r="E48" s="90"/>
      <c r="G48" s="90"/>
      <c r="H48" s="90"/>
      <c r="J48" s="90"/>
      <c r="K48" s="90"/>
    </row>
    <row r="49" spans="4:11">
      <c r="D49" s="90"/>
      <c r="E49" s="90"/>
      <c r="G49" s="90"/>
      <c r="H49" s="90"/>
      <c r="J49" s="90"/>
      <c r="K49" s="90"/>
    </row>
    <row r="50" spans="4:11">
      <c r="D50" s="90"/>
      <c r="E50" s="90"/>
      <c r="G50" s="90"/>
      <c r="H50" s="90"/>
      <c r="J50" s="90"/>
      <c r="K50" s="90"/>
    </row>
    <row r="51" spans="4:11">
      <c r="D51" s="90"/>
      <c r="E51" s="90"/>
      <c r="G51" s="90"/>
      <c r="H51" s="90"/>
      <c r="J51" s="90"/>
      <c r="K51" s="90"/>
    </row>
    <row r="52" spans="4:11">
      <c r="D52" s="90"/>
      <c r="E52" s="90"/>
      <c r="G52" s="90"/>
      <c r="H52" s="90"/>
      <c r="J52" s="90"/>
      <c r="K52" s="90"/>
    </row>
    <row r="53" spans="4:11">
      <c r="D53" s="90"/>
      <c r="E53" s="90"/>
      <c r="G53" s="90"/>
      <c r="H53" s="90"/>
      <c r="J53" s="90"/>
      <c r="K53" s="90"/>
    </row>
    <row r="54" spans="4:11">
      <c r="D54" s="90"/>
      <c r="E54" s="90"/>
      <c r="G54" s="90"/>
      <c r="H54" s="90"/>
      <c r="J54" s="90"/>
      <c r="K54" s="90"/>
    </row>
    <row r="55" spans="4:11">
      <c r="D55" s="90"/>
      <c r="E55" s="90"/>
      <c r="G55" s="90"/>
      <c r="H55" s="90"/>
      <c r="J55" s="90"/>
      <c r="K55" s="90"/>
    </row>
    <row r="56" spans="4:11">
      <c r="D56" s="90"/>
      <c r="E56" s="90"/>
      <c r="G56" s="90"/>
      <c r="H56" s="90"/>
      <c r="J56" s="90"/>
      <c r="K56" s="90"/>
    </row>
    <row r="57" spans="4:11">
      <c r="D57" s="90"/>
      <c r="E57" s="90"/>
      <c r="G57" s="90"/>
      <c r="H57" s="90"/>
      <c r="J57" s="90"/>
      <c r="K57" s="90"/>
    </row>
    <row r="58" spans="4:11">
      <c r="D58" s="90"/>
      <c r="E58" s="90"/>
      <c r="G58" s="90"/>
      <c r="H58" s="90"/>
      <c r="J58" s="90"/>
      <c r="K58" s="90"/>
    </row>
    <row r="59" spans="4:11">
      <c r="D59" s="90"/>
      <c r="E59" s="90"/>
      <c r="G59" s="90"/>
      <c r="H59" s="90"/>
      <c r="J59" s="90"/>
      <c r="K59" s="90"/>
    </row>
    <row r="60" spans="4:11">
      <c r="D60" s="90"/>
      <c r="E60" s="90"/>
      <c r="G60" s="90"/>
      <c r="H60" s="90"/>
      <c r="J60" s="90"/>
      <c r="K60" s="90"/>
    </row>
    <row r="61" spans="4:11">
      <c r="D61" s="90"/>
      <c r="E61" s="90"/>
      <c r="G61" s="90"/>
      <c r="H61" s="90"/>
      <c r="J61" s="90"/>
      <c r="K61" s="90"/>
    </row>
    <row r="62" spans="4:11">
      <c r="D62" s="90"/>
      <c r="E62" s="90"/>
      <c r="G62" s="90"/>
      <c r="H62" s="90"/>
      <c r="J62" s="90"/>
      <c r="K62" s="90"/>
    </row>
    <row r="63" spans="4:11">
      <c r="D63" s="90"/>
      <c r="E63" s="90"/>
      <c r="G63" s="90"/>
      <c r="H63" s="90"/>
      <c r="J63" s="90"/>
      <c r="K63" s="90"/>
    </row>
    <row r="64" spans="4:11">
      <c r="D64" s="90"/>
      <c r="E64" s="90"/>
      <c r="G64" s="90"/>
      <c r="H64" s="90"/>
      <c r="J64" s="90"/>
      <c r="K64" s="90"/>
    </row>
    <row r="65" spans="4:11">
      <c r="D65" s="90"/>
      <c r="E65" s="90"/>
      <c r="G65" s="90"/>
      <c r="H65" s="90"/>
      <c r="J65" s="90"/>
      <c r="K65" s="90"/>
    </row>
    <row r="66" spans="4:11">
      <c r="D66" s="90"/>
      <c r="E66" s="90"/>
      <c r="G66" s="90"/>
      <c r="H66" s="90"/>
      <c r="J66" s="90"/>
      <c r="K66" s="90"/>
    </row>
    <row r="67" spans="4:11">
      <c r="D67" s="90"/>
      <c r="E67" s="90"/>
      <c r="G67" s="90"/>
      <c r="H67" s="90"/>
      <c r="J67" s="90"/>
      <c r="K67" s="90"/>
    </row>
    <row r="68" spans="4:11">
      <c r="D68" s="90"/>
      <c r="E68" s="90"/>
      <c r="G68" s="90"/>
      <c r="H68" s="90"/>
      <c r="J68" s="90"/>
      <c r="K68" s="90"/>
    </row>
    <row r="69" spans="4:11">
      <c r="D69" s="90"/>
      <c r="E69" s="90"/>
      <c r="G69" s="90"/>
      <c r="H69" s="90"/>
      <c r="J69" s="90"/>
      <c r="K69" s="90"/>
    </row>
    <row r="70" spans="4:11">
      <c r="D70" s="90"/>
      <c r="E70" s="90"/>
      <c r="G70" s="90"/>
      <c r="H70" s="90"/>
      <c r="J70" s="90"/>
      <c r="K70" s="90"/>
    </row>
    <row r="71" spans="4:11">
      <c r="D71" s="90"/>
      <c r="E71" s="90"/>
      <c r="G71" s="90"/>
      <c r="H71" s="90"/>
      <c r="J71" s="90"/>
      <c r="K71" s="90"/>
    </row>
    <row r="72" spans="4:11">
      <c r="D72" s="90"/>
      <c r="E72" s="90"/>
      <c r="G72" s="90"/>
      <c r="H72" s="90"/>
      <c r="J72" s="90"/>
      <c r="K72" s="90"/>
    </row>
    <row r="73" spans="4:11">
      <c r="D73" s="90"/>
      <c r="E73" s="90"/>
      <c r="G73" s="90"/>
      <c r="H73" s="90"/>
      <c r="J73" s="90"/>
      <c r="K73" s="90"/>
    </row>
    <row r="74" spans="4:11">
      <c r="D74" s="90"/>
      <c r="E74" s="90"/>
      <c r="G74" s="90"/>
      <c r="H74" s="90"/>
      <c r="J74" s="90"/>
      <c r="K74" s="90"/>
    </row>
    <row r="75" spans="4:11">
      <c r="D75" s="90"/>
      <c r="E75" s="90"/>
      <c r="G75" s="90"/>
      <c r="H75" s="90"/>
      <c r="J75" s="90"/>
      <c r="K75" s="90"/>
    </row>
    <row r="76" spans="4:11">
      <c r="D76" s="90"/>
      <c r="E76" s="90"/>
      <c r="G76" s="90"/>
      <c r="H76" s="90"/>
      <c r="J76" s="90"/>
      <c r="K76" s="90"/>
    </row>
    <row r="77" spans="4:11">
      <c r="D77" s="90"/>
      <c r="E77" s="90"/>
      <c r="G77" s="90"/>
      <c r="H77" s="90"/>
      <c r="J77" s="90"/>
      <c r="K77" s="90"/>
    </row>
    <row r="78" spans="4:11">
      <c r="D78" s="90"/>
      <c r="E78" s="90"/>
      <c r="G78" s="90"/>
      <c r="H78" s="90"/>
      <c r="J78" s="90"/>
      <c r="K78" s="90"/>
    </row>
    <row r="79" spans="4:11">
      <c r="D79" s="90"/>
      <c r="E79" s="90"/>
      <c r="G79" s="90"/>
      <c r="H79" s="90"/>
      <c r="J79" s="90"/>
      <c r="K79" s="90"/>
    </row>
    <row r="80" spans="4:11">
      <c r="D80" s="90"/>
      <c r="E80" s="90"/>
      <c r="G80" s="90"/>
      <c r="H80" s="90"/>
      <c r="J80" s="90"/>
      <c r="K80" s="90"/>
    </row>
    <row r="81" spans="4:11">
      <c r="D81" s="90"/>
      <c r="E81" s="90"/>
      <c r="G81" s="90"/>
      <c r="H81" s="90"/>
      <c r="J81" s="90"/>
      <c r="K81" s="90"/>
    </row>
    <row r="82" spans="4:11">
      <c r="D82" s="90"/>
      <c r="E82" s="90"/>
      <c r="G82" s="90"/>
      <c r="H82" s="90"/>
      <c r="J82" s="90"/>
      <c r="K82" s="90"/>
    </row>
    <row r="83" spans="4:11">
      <c r="D83" s="90"/>
      <c r="E83" s="90"/>
      <c r="G83" s="90"/>
      <c r="H83" s="90"/>
      <c r="J83" s="90"/>
      <c r="K83" s="90"/>
    </row>
    <row r="84" spans="4:11">
      <c r="D84" s="90"/>
      <c r="E84" s="90"/>
      <c r="G84" s="90"/>
      <c r="H84" s="90"/>
      <c r="J84" s="90"/>
      <c r="K84" s="90"/>
    </row>
    <row r="85" spans="4:11">
      <c r="D85" s="90"/>
      <c r="E85" s="90"/>
      <c r="G85" s="90"/>
      <c r="H85" s="90"/>
      <c r="J85" s="90"/>
      <c r="K85" s="90"/>
    </row>
    <row r="86" spans="4:11">
      <c r="D86" s="90"/>
      <c r="E86" s="90"/>
      <c r="G86" s="90"/>
      <c r="H86" s="90"/>
      <c r="J86" s="90"/>
      <c r="K86" s="90"/>
    </row>
    <row r="87" spans="4:11">
      <c r="D87" s="90"/>
      <c r="E87" s="90"/>
      <c r="G87" s="90"/>
      <c r="H87" s="90"/>
      <c r="J87" s="90"/>
      <c r="K87" s="90"/>
    </row>
    <row r="88" spans="4:11">
      <c r="D88" s="90"/>
      <c r="E88" s="90"/>
      <c r="G88" s="90"/>
      <c r="H88" s="90"/>
      <c r="J88" s="90"/>
      <c r="K88" s="90"/>
    </row>
    <row r="89" spans="4:11">
      <c r="D89" s="90"/>
      <c r="E89" s="90"/>
      <c r="G89" s="90"/>
      <c r="H89" s="90"/>
      <c r="J89" s="90"/>
      <c r="K89" s="90"/>
    </row>
    <row r="90" spans="4:11">
      <c r="D90" s="90"/>
      <c r="E90" s="90"/>
      <c r="G90" s="90"/>
      <c r="H90" s="90"/>
      <c r="J90" s="90"/>
      <c r="K90" s="90"/>
    </row>
    <row r="91" spans="4:11">
      <c r="D91" s="90"/>
      <c r="E91" s="90"/>
      <c r="G91" s="90"/>
      <c r="H91" s="90"/>
      <c r="J91" s="90"/>
      <c r="K91" s="90"/>
    </row>
    <row r="92" spans="4:11">
      <c r="D92" s="90"/>
      <c r="E92" s="90"/>
      <c r="G92" s="90"/>
      <c r="H92" s="90"/>
      <c r="J92" s="90"/>
      <c r="K92" s="90"/>
    </row>
    <row r="93" spans="4:11">
      <c r="D93" s="90"/>
      <c r="E93" s="90"/>
      <c r="G93" s="90"/>
      <c r="H93" s="90"/>
      <c r="J93" s="90"/>
      <c r="K93" s="90"/>
    </row>
    <row r="94" spans="4:11">
      <c r="D94" s="90"/>
      <c r="E94" s="90"/>
      <c r="G94" s="90"/>
      <c r="H94" s="90"/>
      <c r="J94" s="90"/>
      <c r="K94" s="90"/>
    </row>
    <row r="95" spans="4:11">
      <c r="D95" s="90"/>
      <c r="E95" s="90"/>
      <c r="G95" s="90"/>
      <c r="H95" s="90"/>
      <c r="J95" s="90"/>
      <c r="K95" s="90"/>
    </row>
    <row r="96" spans="4:11">
      <c r="D96" s="90"/>
      <c r="E96" s="90"/>
      <c r="G96" s="90"/>
      <c r="H96" s="90"/>
      <c r="J96" s="90"/>
      <c r="K96" s="90"/>
    </row>
    <row r="97" spans="4:11">
      <c r="D97" s="90"/>
      <c r="E97" s="90"/>
      <c r="G97" s="90"/>
      <c r="H97" s="90"/>
      <c r="J97" s="90"/>
      <c r="K97" s="90"/>
    </row>
    <row r="98" spans="4:11">
      <c r="D98" s="90"/>
      <c r="E98" s="90"/>
      <c r="G98" s="90"/>
      <c r="H98" s="90"/>
      <c r="J98" s="90"/>
      <c r="K98" s="90"/>
    </row>
    <row r="99" spans="4:11">
      <c r="D99" s="90"/>
      <c r="E99" s="90"/>
      <c r="G99" s="90"/>
      <c r="H99" s="90"/>
      <c r="J99" s="90"/>
      <c r="K99" s="90"/>
    </row>
    <row r="100" spans="4:11">
      <c r="D100" s="90"/>
      <c r="E100" s="90"/>
      <c r="G100" s="90"/>
      <c r="H100" s="90"/>
      <c r="J100" s="90"/>
      <c r="K100" s="90"/>
    </row>
    <row r="101" spans="4:11">
      <c r="D101" s="90"/>
      <c r="E101" s="90"/>
      <c r="G101" s="90"/>
      <c r="H101" s="90"/>
      <c r="J101" s="90"/>
      <c r="K101" s="90"/>
    </row>
    <row r="102" spans="4:11">
      <c r="D102" s="90"/>
      <c r="E102" s="90"/>
      <c r="G102" s="90"/>
      <c r="H102" s="90"/>
      <c r="J102" s="90"/>
      <c r="K102" s="90"/>
    </row>
    <row r="103" spans="4:11">
      <c r="D103" s="90"/>
      <c r="E103" s="90"/>
      <c r="G103" s="90"/>
      <c r="H103" s="90"/>
      <c r="J103" s="90"/>
      <c r="K103" s="90"/>
    </row>
    <row r="104" spans="4:11">
      <c r="D104" s="90"/>
      <c r="E104" s="90"/>
      <c r="G104" s="90"/>
      <c r="H104" s="90"/>
      <c r="J104" s="90"/>
      <c r="K104" s="90"/>
    </row>
    <row r="105" spans="4:11">
      <c r="D105" s="90"/>
      <c r="E105" s="90"/>
      <c r="G105" s="90"/>
      <c r="H105" s="90"/>
      <c r="J105" s="90"/>
      <c r="K105" s="90"/>
    </row>
    <row r="106" spans="4:11">
      <c r="D106" s="90"/>
      <c r="E106" s="90"/>
      <c r="G106" s="90"/>
      <c r="H106" s="90"/>
      <c r="J106" s="90"/>
      <c r="K106" s="90"/>
    </row>
    <row r="107" spans="4:11">
      <c r="D107" s="90"/>
      <c r="E107" s="90"/>
      <c r="G107" s="90"/>
      <c r="H107" s="90"/>
      <c r="J107" s="90"/>
      <c r="K107" s="90"/>
    </row>
    <row r="108" spans="4:11">
      <c r="D108" s="90"/>
      <c r="E108" s="90"/>
      <c r="G108" s="90"/>
      <c r="H108" s="90"/>
      <c r="J108" s="90"/>
      <c r="K108" s="90"/>
    </row>
    <row r="109" spans="4:11">
      <c r="D109" s="90"/>
      <c r="E109" s="90"/>
      <c r="G109" s="90"/>
      <c r="H109" s="90"/>
      <c r="J109" s="90"/>
      <c r="K109" s="90"/>
    </row>
    <row r="110" spans="4:11">
      <c r="D110" s="90"/>
      <c r="E110" s="90"/>
      <c r="G110" s="90"/>
      <c r="H110" s="90"/>
      <c r="J110" s="90"/>
      <c r="K110" s="90"/>
    </row>
    <row r="111" spans="4:11">
      <c r="D111" s="90"/>
      <c r="E111" s="90"/>
      <c r="G111" s="90"/>
      <c r="H111" s="90"/>
      <c r="J111" s="90"/>
      <c r="K111" s="90"/>
    </row>
    <row r="112" spans="4:11">
      <c r="D112" s="90"/>
      <c r="E112" s="90"/>
      <c r="G112" s="90"/>
      <c r="H112" s="90"/>
      <c r="J112" s="90"/>
      <c r="K112" s="90"/>
    </row>
    <row r="113" spans="4:11">
      <c r="D113" s="90"/>
      <c r="E113" s="90"/>
      <c r="G113" s="90"/>
      <c r="H113" s="90"/>
      <c r="J113" s="90"/>
      <c r="K113" s="90"/>
    </row>
    <row r="114" spans="4:11">
      <c r="D114" s="90"/>
      <c r="E114" s="90"/>
      <c r="G114" s="90"/>
      <c r="H114" s="90"/>
      <c r="J114" s="90"/>
      <c r="K114" s="90"/>
    </row>
    <row r="115" spans="4:11">
      <c r="D115" s="90"/>
      <c r="E115" s="90"/>
      <c r="G115" s="90"/>
      <c r="H115" s="90"/>
      <c r="J115" s="90"/>
      <c r="K115" s="90"/>
    </row>
    <row r="116" spans="4:11">
      <c r="D116" s="90"/>
      <c r="E116" s="90"/>
      <c r="G116" s="90"/>
      <c r="H116" s="90"/>
      <c r="J116" s="90"/>
      <c r="K116" s="90"/>
    </row>
    <row r="117" spans="4:11">
      <c r="D117" s="90"/>
      <c r="E117" s="90"/>
      <c r="G117" s="90"/>
      <c r="H117" s="90"/>
      <c r="J117" s="90"/>
      <c r="K117" s="90"/>
    </row>
    <row r="118" spans="4:11">
      <c r="D118" s="90"/>
      <c r="E118" s="90"/>
      <c r="G118" s="90"/>
      <c r="H118" s="90"/>
      <c r="J118" s="90"/>
      <c r="K118" s="90"/>
    </row>
    <row r="119" spans="4:11">
      <c r="D119" s="90"/>
      <c r="E119" s="90"/>
      <c r="G119" s="90"/>
      <c r="H119" s="90"/>
      <c r="J119" s="90"/>
      <c r="K119" s="90"/>
    </row>
    <row r="120" spans="4:11">
      <c r="D120" s="90"/>
      <c r="E120" s="90"/>
      <c r="G120" s="90"/>
      <c r="H120" s="90"/>
      <c r="J120" s="90"/>
      <c r="K120" s="90"/>
    </row>
    <row r="121" spans="4:11">
      <c r="D121" s="90"/>
      <c r="E121" s="90"/>
      <c r="G121" s="90"/>
      <c r="H121" s="90"/>
      <c r="J121" s="90"/>
      <c r="K121" s="90"/>
    </row>
    <row r="122" spans="4:11">
      <c r="D122" s="90"/>
      <c r="E122" s="90"/>
      <c r="G122" s="90"/>
      <c r="H122" s="90"/>
      <c r="J122" s="90"/>
      <c r="K122" s="90"/>
    </row>
    <row r="123" spans="4:11">
      <c r="D123" s="90"/>
      <c r="E123" s="90"/>
      <c r="G123" s="90"/>
      <c r="H123" s="90"/>
      <c r="J123" s="90"/>
      <c r="K123" s="90"/>
    </row>
    <row r="124" spans="4:11">
      <c r="D124" s="90"/>
      <c r="E124" s="90"/>
      <c r="G124" s="90"/>
      <c r="H124" s="90"/>
      <c r="J124" s="90"/>
      <c r="K124" s="90"/>
    </row>
    <row r="125" spans="4:11">
      <c r="D125" s="90"/>
      <c r="E125" s="90"/>
      <c r="G125" s="90"/>
      <c r="H125" s="90"/>
      <c r="J125" s="90"/>
      <c r="K125" s="90"/>
    </row>
    <row r="126" spans="4:11">
      <c r="D126" s="90"/>
      <c r="E126" s="90"/>
      <c r="G126" s="90"/>
      <c r="H126" s="90"/>
      <c r="J126" s="90"/>
      <c r="K126" s="90"/>
    </row>
    <row r="127" spans="4:11">
      <c r="D127" s="90"/>
      <c r="E127" s="90"/>
      <c r="G127" s="90"/>
      <c r="H127" s="90"/>
      <c r="J127" s="90"/>
      <c r="K127" s="90"/>
    </row>
    <row r="128" spans="4:11">
      <c r="D128" s="90"/>
      <c r="E128" s="90"/>
      <c r="G128" s="90"/>
      <c r="H128" s="90"/>
      <c r="J128" s="90"/>
      <c r="K128" s="90"/>
    </row>
    <row r="129" spans="4:11">
      <c r="D129" s="90"/>
      <c r="E129" s="90"/>
      <c r="G129" s="90"/>
      <c r="H129" s="90"/>
      <c r="J129" s="90"/>
      <c r="K129" s="90"/>
    </row>
    <row r="130" spans="4:11">
      <c r="D130" s="90"/>
      <c r="E130" s="90"/>
      <c r="G130" s="90"/>
      <c r="H130" s="90"/>
      <c r="J130" s="90"/>
      <c r="K130" s="90"/>
    </row>
    <row r="131" spans="4:11">
      <c r="D131" s="90"/>
      <c r="E131" s="90"/>
      <c r="G131" s="90"/>
      <c r="H131" s="90"/>
      <c r="J131" s="90"/>
      <c r="K131" s="90"/>
    </row>
    <row r="132" spans="4:11">
      <c r="D132" s="90"/>
      <c r="E132" s="90"/>
      <c r="G132" s="90"/>
      <c r="H132" s="90"/>
      <c r="J132" s="90"/>
      <c r="K132" s="90"/>
    </row>
    <row r="133" spans="4:11">
      <c r="D133" s="90"/>
      <c r="E133" s="90"/>
      <c r="G133" s="90"/>
      <c r="H133" s="90"/>
      <c r="J133" s="90"/>
      <c r="K133" s="90"/>
    </row>
    <row r="134" spans="4:11">
      <c r="D134" s="90"/>
      <c r="E134" s="90"/>
      <c r="G134" s="90"/>
      <c r="H134" s="90"/>
      <c r="J134" s="90"/>
      <c r="K134" s="90"/>
    </row>
    <row r="135" spans="4:11">
      <c r="D135" s="90"/>
      <c r="E135" s="90"/>
      <c r="G135" s="90"/>
      <c r="H135" s="90"/>
      <c r="J135" s="90"/>
      <c r="K135" s="90"/>
    </row>
    <row r="136" spans="4:11">
      <c r="D136" s="90"/>
      <c r="E136" s="90"/>
      <c r="G136" s="90"/>
      <c r="H136" s="90"/>
      <c r="J136" s="90"/>
      <c r="K136" s="90"/>
    </row>
    <row r="137" spans="4:11">
      <c r="D137" s="90"/>
      <c r="E137" s="90"/>
      <c r="G137" s="90"/>
      <c r="H137" s="90"/>
      <c r="J137" s="90"/>
      <c r="K137" s="90"/>
    </row>
    <row r="138" spans="4:11">
      <c r="D138" s="90"/>
      <c r="E138" s="90"/>
      <c r="G138" s="90"/>
      <c r="H138" s="90"/>
      <c r="J138" s="90"/>
      <c r="K138" s="90"/>
    </row>
    <row r="139" spans="4:11">
      <c r="D139" s="90"/>
      <c r="E139" s="90"/>
      <c r="G139" s="90"/>
      <c r="H139" s="90"/>
      <c r="J139" s="90"/>
      <c r="K139" s="90"/>
    </row>
    <row r="140" spans="4:11">
      <c r="D140" s="90"/>
      <c r="E140" s="90"/>
      <c r="G140" s="90"/>
      <c r="H140" s="90"/>
      <c r="J140" s="90"/>
      <c r="K140" s="90"/>
    </row>
    <row r="141" spans="4:11">
      <c r="D141" s="90"/>
      <c r="E141" s="90"/>
      <c r="G141" s="90"/>
      <c r="H141" s="90"/>
      <c r="J141" s="90"/>
      <c r="K141" s="90"/>
    </row>
    <row r="142" spans="4:11">
      <c r="D142" s="90"/>
      <c r="E142" s="90"/>
      <c r="G142" s="90"/>
      <c r="H142" s="90"/>
      <c r="J142" s="90"/>
      <c r="K142" s="90"/>
    </row>
    <row r="143" spans="4:11">
      <c r="D143" s="90"/>
      <c r="E143" s="90"/>
      <c r="G143" s="90"/>
      <c r="H143" s="90"/>
      <c r="J143" s="90"/>
      <c r="K143" s="90"/>
    </row>
    <row r="144" spans="4:11">
      <c r="D144" s="90"/>
      <c r="E144" s="90"/>
      <c r="G144" s="90"/>
      <c r="H144" s="90"/>
      <c r="J144" s="90"/>
      <c r="K144" s="90"/>
    </row>
    <row r="145" spans="4:11">
      <c r="D145" s="90"/>
      <c r="E145" s="90"/>
      <c r="G145" s="90"/>
      <c r="H145" s="90"/>
      <c r="J145" s="90"/>
      <c r="K145" s="90"/>
    </row>
    <row r="146" spans="4:11">
      <c r="D146" s="90"/>
      <c r="E146" s="90"/>
      <c r="G146" s="90"/>
      <c r="H146" s="90"/>
      <c r="J146" s="90"/>
      <c r="K146" s="90"/>
    </row>
    <row r="147" spans="4:11">
      <c r="D147" s="90"/>
      <c r="E147" s="90"/>
      <c r="G147" s="90"/>
      <c r="H147" s="90"/>
      <c r="J147" s="90"/>
      <c r="K147" s="90"/>
    </row>
    <row r="148" spans="4:11">
      <c r="D148" s="90"/>
      <c r="E148" s="90"/>
      <c r="G148" s="90"/>
      <c r="H148" s="90"/>
      <c r="J148" s="90"/>
      <c r="K148" s="90"/>
    </row>
    <row r="149" spans="4:11">
      <c r="D149" s="90"/>
      <c r="E149" s="90"/>
      <c r="G149" s="90"/>
      <c r="H149" s="90"/>
      <c r="J149" s="90"/>
      <c r="K149" s="90"/>
    </row>
    <row r="150" spans="4:11">
      <c r="D150" s="90"/>
      <c r="E150" s="90"/>
      <c r="G150" s="90"/>
      <c r="H150" s="90"/>
      <c r="J150" s="90"/>
      <c r="K150" s="90"/>
    </row>
    <row r="151" spans="4:11">
      <c r="D151" s="90"/>
      <c r="E151" s="90"/>
      <c r="G151" s="90"/>
      <c r="H151" s="90"/>
      <c r="J151" s="90"/>
      <c r="K151" s="90"/>
    </row>
    <row r="152" spans="4:11">
      <c r="D152" s="90"/>
      <c r="E152" s="90"/>
      <c r="G152" s="90"/>
      <c r="H152" s="90"/>
      <c r="J152" s="90"/>
      <c r="K152" s="90"/>
    </row>
    <row r="153" spans="4:11">
      <c r="D153" s="90"/>
      <c r="E153" s="90"/>
      <c r="G153" s="90"/>
      <c r="H153" s="90"/>
      <c r="J153" s="90"/>
      <c r="K153" s="90"/>
    </row>
    <row r="154" spans="4:11">
      <c r="D154" s="90"/>
      <c r="E154" s="90"/>
      <c r="G154" s="90"/>
      <c r="H154" s="90"/>
      <c r="J154" s="90"/>
      <c r="K154" s="90"/>
    </row>
    <row r="155" spans="4:11">
      <c r="D155" s="90"/>
      <c r="E155" s="90"/>
      <c r="G155" s="90"/>
      <c r="H155" s="90"/>
      <c r="J155" s="90"/>
      <c r="K155" s="90"/>
    </row>
    <row r="156" spans="4:11">
      <c r="D156" s="90"/>
      <c r="E156" s="90"/>
      <c r="G156" s="90"/>
      <c r="H156" s="90"/>
      <c r="J156" s="90"/>
      <c r="K156" s="90"/>
    </row>
    <row r="157" spans="4:11">
      <c r="D157" s="90"/>
      <c r="E157" s="90"/>
      <c r="G157" s="90"/>
      <c r="H157" s="90"/>
      <c r="J157" s="90"/>
      <c r="K157" s="90"/>
    </row>
    <row r="158" spans="4:11">
      <c r="D158" s="90"/>
      <c r="E158" s="90"/>
      <c r="G158" s="90"/>
      <c r="H158" s="90"/>
      <c r="J158" s="90"/>
      <c r="K158" s="90"/>
    </row>
    <row r="159" spans="4:11">
      <c r="D159" s="90"/>
      <c r="E159" s="90"/>
      <c r="G159" s="90"/>
      <c r="H159" s="90"/>
      <c r="J159" s="90"/>
      <c r="K159" s="90"/>
    </row>
    <row r="160" spans="4:11">
      <c r="D160" s="90"/>
      <c r="E160" s="90"/>
      <c r="G160" s="90"/>
      <c r="H160" s="90"/>
      <c r="J160" s="90"/>
      <c r="K160" s="90"/>
    </row>
    <row r="161" spans="4:11">
      <c r="D161" s="90"/>
      <c r="E161" s="90"/>
      <c r="G161" s="90"/>
      <c r="H161" s="90"/>
      <c r="J161" s="90"/>
      <c r="K161" s="90"/>
    </row>
    <row r="162" spans="4:11">
      <c r="D162" s="90"/>
      <c r="E162" s="90"/>
      <c r="G162" s="90"/>
      <c r="H162" s="90"/>
      <c r="J162" s="90"/>
      <c r="K162" s="90"/>
    </row>
    <row r="163" spans="4:11">
      <c r="D163" s="90"/>
      <c r="E163" s="90"/>
      <c r="G163" s="90"/>
      <c r="H163" s="90"/>
      <c r="J163" s="90"/>
      <c r="K163" s="90"/>
    </row>
    <row r="164" spans="4:11">
      <c r="D164" s="90"/>
      <c r="E164" s="90"/>
      <c r="G164" s="90"/>
      <c r="H164" s="90"/>
      <c r="J164" s="90"/>
      <c r="K164" s="90"/>
    </row>
    <row r="165" spans="4:11">
      <c r="D165" s="90"/>
      <c r="E165" s="90"/>
      <c r="G165" s="90"/>
      <c r="H165" s="90"/>
      <c r="J165" s="90"/>
      <c r="K165" s="90"/>
    </row>
    <row r="166" spans="4:11">
      <c r="D166" s="90"/>
      <c r="E166" s="90"/>
      <c r="G166" s="90"/>
      <c r="H166" s="90"/>
      <c r="J166" s="90"/>
      <c r="K166" s="90"/>
    </row>
    <row r="167" spans="4:11">
      <c r="D167" s="90"/>
      <c r="E167" s="90"/>
      <c r="G167" s="90"/>
      <c r="H167" s="90"/>
      <c r="J167" s="90"/>
      <c r="K167" s="90"/>
    </row>
    <row r="168" spans="4:11">
      <c r="D168" s="90"/>
      <c r="E168" s="90"/>
      <c r="G168" s="90"/>
      <c r="H168" s="90"/>
      <c r="J168" s="90"/>
      <c r="K168" s="90"/>
    </row>
    <row r="169" spans="4:11">
      <c r="D169" s="90"/>
      <c r="E169" s="90"/>
      <c r="G169" s="90"/>
      <c r="H169" s="90"/>
      <c r="J169" s="90"/>
      <c r="K169" s="90"/>
    </row>
    <row r="170" spans="4:11">
      <c r="D170" s="90"/>
      <c r="E170" s="90"/>
      <c r="G170" s="90"/>
      <c r="H170" s="90"/>
      <c r="J170" s="90"/>
      <c r="K170" s="90"/>
    </row>
    <row r="171" spans="4:11">
      <c r="D171" s="90"/>
      <c r="E171" s="90"/>
      <c r="G171" s="90"/>
      <c r="H171" s="90"/>
      <c r="J171" s="90"/>
      <c r="K171" s="90"/>
    </row>
    <row r="172" spans="4:11">
      <c r="D172" s="90"/>
      <c r="E172" s="90"/>
      <c r="G172" s="90"/>
      <c r="H172" s="90"/>
      <c r="J172" s="90"/>
      <c r="K172" s="90"/>
    </row>
    <row r="173" spans="4:11">
      <c r="D173" s="90"/>
      <c r="E173" s="90"/>
      <c r="G173" s="90"/>
      <c r="H173" s="90"/>
      <c r="J173" s="90"/>
      <c r="K173" s="90"/>
    </row>
    <row r="174" spans="4:11">
      <c r="D174" s="90"/>
      <c r="E174" s="90"/>
      <c r="G174" s="90"/>
      <c r="H174" s="90"/>
      <c r="J174" s="90"/>
      <c r="K174" s="90"/>
    </row>
    <row r="175" spans="4:11">
      <c r="D175" s="90"/>
      <c r="E175" s="90"/>
      <c r="G175" s="90"/>
      <c r="H175" s="90"/>
      <c r="J175" s="90"/>
      <c r="K175" s="90"/>
    </row>
    <row r="176" spans="4:11">
      <c r="D176" s="90"/>
      <c r="E176" s="90"/>
      <c r="G176" s="90"/>
      <c r="H176" s="90"/>
      <c r="J176" s="90"/>
      <c r="K176" s="90"/>
    </row>
    <row r="177" spans="4:11">
      <c r="D177" s="90"/>
      <c r="E177" s="90"/>
      <c r="G177" s="90"/>
      <c r="H177" s="90"/>
      <c r="J177" s="90"/>
      <c r="K177" s="90"/>
    </row>
    <row r="178" spans="4:11">
      <c r="D178" s="90"/>
      <c r="E178" s="90"/>
      <c r="G178" s="90"/>
      <c r="H178" s="90"/>
      <c r="J178" s="90"/>
      <c r="K178" s="90"/>
    </row>
    <row r="179" spans="4:11">
      <c r="D179" s="90"/>
      <c r="E179" s="90"/>
      <c r="G179" s="90"/>
      <c r="H179" s="90"/>
      <c r="J179" s="90"/>
      <c r="K179" s="90"/>
    </row>
    <row r="180" spans="4:11">
      <c r="D180" s="90"/>
      <c r="E180" s="90"/>
      <c r="G180" s="90"/>
      <c r="H180" s="90"/>
      <c r="J180" s="90"/>
      <c r="K180" s="90"/>
    </row>
    <row r="181" spans="4:11">
      <c r="D181" s="90"/>
      <c r="E181" s="90"/>
      <c r="G181" s="90"/>
      <c r="H181" s="90"/>
      <c r="J181" s="90"/>
      <c r="K181" s="90"/>
    </row>
    <row r="182" spans="4:11">
      <c r="D182" s="90"/>
      <c r="E182" s="90"/>
      <c r="G182" s="90"/>
      <c r="H182" s="90"/>
      <c r="J182" s="90"/>
      <c r="K182" s="90"/>
    </row>
    <row r="183" spans="4:11">
      <c r="D183" s="90"/>
      <c r="E183" s="90"/>
      <c r="G183" s="90"/>
      <c r="H183" s="90"/>
      <c r="J183" s="90"/>
      <c r="K183" s="90"/>
    </row>
    <row r="184" spans="4:11">
      <c r="D184" s="90"/>
      <c r="E184" s="90"/>
      <c r="G184" s="90"/>
      <c r="H184" s="90"/>
      <c r="J184" s="90"/>
      <c r="K184" s="90"/>
    </row>
    <row r="185" spans="4:11">
      <c r="D185" s="90"/>
      <c r="E185" s="90"/>
      <c r="G185" s="90"/>
      <c r="H185" s="90"/>
      <c r="J185" s="90"/>
      <c r="K185" s="90"/>
    </row>
    <row r="186" spans="4:11">
      <c r="D186" s="90"/>
      <c r="E186" s="90"/>
      <c r="G186" s="90"/>
      <c r="H186" s="90"/>
      <c r="J186" s="90"/>
      <c r="K186" s="90"/>
    </row>
    <row r="187" spans="4:11">
      <c r="D187" s="90"/>
      <c r="E187" s="90"/>
      <c r="G187" s="90"/>
      <c r="H187" s="90"/>
      <c r="J187" s="90"/>
      <c r="K187" s="90"/>
    </row>
    <row r="188" spans="4:11">
      <c r="D188" s="90"/>
      <c r="E188" s="90"/>
      <c r="G188" s="90"/>
      <c r="H188" s="90"/>
      <c r="J188" s="90"/>
      <c r="K188" s="90"/>
    </row>
    <row r="189" spans="4:11">
      <c r="D189" s="90"/>
      <c r="E189" s="90"/>
      <c r="G189" s="90"/>
      <c r="H189" s="90"/>
      <c r="J189" s="90"/>
      <c r="K189" s="90"/>
    </row>
    <row r="190" spans="4:11">
      <c r="D190" s="90"/>
      <c r="E190" s="90"/>
      <c r="G190" s="90"/>
      <c r="H190" s="90"/>
      <c r="J190" s="90"/>
      <c r="K190" s="90"/>
    </row>
    <row r="191" spans="4:11">
      <c r="D191" s="90"/>
      <c r="E191" s="90"/>
      <c r="G191" s="90"/>
      <c r="H191" s="90"/>
      <c r="J191" s="90"/>
      <c r="K191" s="90"/>
    </row>
    <row r="192" spans="4:11">
      <c r="D192" s="90"/>
      <c r="E192" s="90"/>
      <c r="G192" s="90"/>
      <c r="H192" s="90"/>
      <c r="J192" s="90"/>
      <c r="K192" s="90"/>
    </row>
    <row r="193" spans="4:11">
      <c r="D193" s="90"/>
      <c r="E193" s="90"/>
      <c r="G193" s="90"/>
      <c r="H193" s="90"/>
      <c r="J193" s="90"/>
      <c r="K193" s="90"/>
    </row>
    <row r="194" spans="4:11">
      <c r="D194" s="90"/>
      <c r="E194" s="90"/>
      <c r="G194" s="90"/>
      <c r="H194" s="90"/>
      <c r="J194" s="90"/>
      <c r="K194" s="90"/>
    </row>
    <row r="195" spans="4:11">
      <c r="D195" s="90"/>
      <c r="E195" s="90"/>
      <c r="G195" s="90"/>
      <c r="H195" s="90"/>
      <c r="J195" s="90"/>
      <c r="K195" s="90"/>
    </row>
    <row r="196" spans="4:11">
      <c r="D196" s="90"/>
      <c r="E196" s="90"/>
      <c r="G196" s="90"/>
      <c r="H196" s="90"/>
      <c r="J196" s="90"/>
      <c r="K196" s="90"/>
    </row>
    <row r="197" spans="4:11">
      <c r="D197" s="90"/>
      <c r="E197" s="90"/>
      <c r="G197" s="90"/>
      <c r="H197" s="90"/>
      <c r="J197" s="90"/>
      <c r="K197" s="90"/>
    </row>
    <row r="198" spans="4:11">
      <c r="D198" s="90"/>
      <c r="E198" s="90"/>
      <c r="G198" s="90"/>
      <c r="H198" s="90"/>
      <c r="J198" s="90"/>
      <c r="K198" s="90"/>
    </row>
    <row r="199" spans="4:11">
      <c r="D199" s="90"/>
      <c r="E199" s="90"/>
      <c r="G199" s="90"/>
      <c r="H199" s="90"/>
      <c r="J199" s="90"/>
      <c r="K199" s="90"/>
    </row>
    <row r="200" spans="4:11">
      <c r="D200" s="90"/>
      <c r="E200" s="90"/>
      <c r="G200" s="90"/>
      <c r="H200" s="90"/>
      <c r="J200" s="90"/>
      <c r="K200" s="90"/>
    </row>
    <row r="201" spans="4:11">
      <c r="D201" s="90"/>
      <c r="E201" s="90"/>
      <c r="G201" s="90"/>
      <c r="H201" s="90"/>
      <c r="J201" s="90"/>
      <c r="K201" s="90"/>
    </row>
    <row r="202" spans="4:11">
      <c r="D202" s="90"/>
      <c r="E202" s="90"/>
      <c r="G202" s="90"/>
      <c r="H202" s="90"/>
      <c r="J202" s="90"/>
      <c r="K202" s="90"/>
    </row>
    <row r="203" spans="4:11">
      <c r="D203" s="90"/>
      <c r="E203" s="90"/>
      <c r="G203" s="90"/>
      <c r="H203" s="90"/>
      <c r="J203" s="90"/>
      <c r="K203" s="90"/>
    </row>
    <row r="204" spans="4:11">
      <c r="D204" s="90"/>
      <c r="E204" s="90"/>
      <c r="G204" s="90"/>
      <c r="H204" s="90"/>
      <c r="J204" s="90"/>
      <c r="K204" s="90"/>
    </row>
    <row r="205" spans="4:11">
      <c r="D205" s="90"/>
      <c r="E205" s="90"/>
      <c r="G205" s="90"/>
      <c r="H205" s="90"/>
      <c r="J205" s="90"/>
      <c r="K205" s="90"/>
    </row>
    <row r="206" spans="4:11">
      <c r="D206" s="90"/>
      <c r="E206" s="90"/>
      <c r="G206" s="90"/>
      <c r="H206" s="90"/>
      <c r="J206" s="90"/>
      <c r="K206" s="90"/>
    </row>
    <row r="207" spans="4:11">
      <c r="D207" s="90"/>
      <c r="E207" s="90"/>
      <c r="G207" s="90"/>
      <c r="H207" s="90"/>
      <c r="J207" s="90"/>
      <c r="K207" s="90"/>
    </row>
    <row r="208" spans="4:11">
      <c r="D208" s="90"/>
      <c r="E208" s="90"/>
      <c r="G208" s="90"/>
      <c r="H208" s="90"/>
      <c r="J208" s="90"/>
      <c r="K208" s="90"/>
    </row>
    <row r="209" spans="4:11">
      <c r="D209" s="90"/>
      <c r="E209" s="90"/>
      <c r="G209" s="90"/>
      <c r="H209" s="90"/>
      <c r="J209" s="90"/>
      <c r="K209" s="90"/>
    </row>
    <row r="210" spans="4:11">
      <c r="D210" s="90"/>
      <c r="E210" s="90"/>
      <c r="G210" s="90"/>
      <c r="H210" s="90"/>
      <c r="J210" s="90"/>
      <c r="K210" s="90"/>
    </row>
    <row r="211" spans="4:11">
      <c r="D211" s="90"/>
      <c r="E211" s="90"/>
      <c r="G211" s="90"/>
      <c r="H211" s="90"/>
      <c r="J211" s="90"/>
      <c r="K211" s="90"/>
    </row>
    <row r="212" spans="4:11">
      <c r="D212" s="90"/>
      <c r="E212" s="90"/>
      <c r="G212" s="90"/>
      <c r="H212" s="90"/>
      <c r="J212" s="90"/>
      <c r="K212" s="90"/>
    </row>
    <row r="213" spans="4:11">
      <c r="D213" s="90"/>
      <c r="E213" s="90"/>
      <c r="G213" s="90"/>
      <c r="H213" s="90"/>
      <c r="J213" s="90"/>
      <c r="K213" s="90"/>
    </row>
    <row r="214" spans="4:11">
      <c r="D214" s="90"/>
      <c r="E214" s="90"/>
      <c r="G214" s="90"/>
      <c r="H214" s="90"/>
      <c r="J214" s="90"/>
      <c r="K214" s="90"/>
    </row>
    <row r="215" spans="4:11">
      <c r="D215" s="90"/>
      <c r="E215" s="90"/>
      <c r="G215" s="90"/>
      <c r="H215" s="90"/>
      <c r="J215" s="90"/>
      <c r="K215" s="90"/>
    </row>
    <row r="216" spans="4:11">
      <c r="D216" s="90"/>
      <c r="E216" s="90"/>
      <c r="G216" s="90"/>
      <c r="H216" s="90"/>
      <c r="J216" s="90"/>
      <c r="K216" s="90"/>
    </row>
    <row r="217" spans="4:11">
      <c r="D217" s="90"/>
      <c r="E217" s="90"/>
      <c r="G217" s="90"/>
      <c r="H217" s="90"/>
      <c r="J217" s="90"/>
      <c r="K217" s="90"/>
    </row>
    <row r="218" spans="4:11">
      <c r="D218" s="90"/>
      <c r="E218" s="90"/>
      <c r="G218" s="90"/>
      <c r="H218" s="90"/>
      <c r="J218" s="90"/>
      <c r="K218" s="90"/>
    </row>
    <row r="219" spans="4:11">
      <c r="D219" s="90"/>
      <c r="E219" s="90"/>
      <c r="G219" s="90"/>
      <c r="H219" s="90"/>
      <c r="J219" s="90"/>
      <c r="K219" s="90"/>
    </row>
    <row r="220" spans="4:11">
      <c r="D220" s="90"/>
      <c r="E220" s="90"/>
      <c r="G220" s="90"/>
      <c r="H220" s="90"/>
      <c r="J220" s="90"/>
      <c r="K220" s="90"/>
    </row>
    <row r="221" spans="4:11">
      <c r="D221" s="90"/>
      <c r="E221" s="90"/>
      <c r="G221" s="90"/>
      <c r="H221" s="90"/>
      <c r="J221" s="90"/>
      <c r="K221" s="90"/>
    </row>
    <row r="222" spans="4:11">
      <c r="D222" s="90"/>
      <c r="E222" s="90"/>
      <c r="G222" s="90"/>
      <c r="H222" s="90"/>
      <c r="J222" s="90"/>
      <c r="K222" s="90"/>
    </row>
    <row r="223" spans="4:11">
      <c r="D223" s="90"/>
      <c r="E223" s="90"/>
      <c r="G223" s="90"/>
      <c r="H223" s="90"/>
      <c r="J223" s="90"/>
      <c r="K223" s="90"/>
    </row>
    <row r="224" spans="4:11">
      <c r="D224" s="90"/>
      <c r="E224" s="90"/>
      <c r="G224" s="90"/>
      <c r="H224" s="90"/>
      <c r="J224" s="90"/>
      <c r="K224" s="90"/>
    </row>
    <row r="225" spans="4:11">
      <c r="D225" s="90"/>
      <c r="E225" s="90"/>
      <c r="G225" s="90"/>
      <c r="H225" s="90"/>
      <c r="J225" s="90"/>
      <c r="K225" s="90"/>
    </row>
    <row r="226" spans="4:11">
      <c r="D226" s="90"/>
      <c r="E226" s="90"/>
      <c r="G226" s="90"/>
      <c r="H226" s="90"/>
      <c r="J226" s="90"/>
      <c r="K226" s="90"/>
    </row>
    <row r="227" spans="4:11">
      <c r="D227" s="90"/>
      <c r="E227" s="90"/>
      <c r="G227" s="90"/>
      <c r="H227" s="90"/>
      <c r="J227" s="90"/>
      <c r="K227" s="90"/>
    </row>
    <row r="228" spans="4:11">
      <c r="D228" s="90"/>
      <c r="E228" s="90"/>
      <c r="G228" s="90"/>
      <c r="H228" s="90"/>
      <c r="J228" s="90"/>
      <c r="K228" s="90"/>
    </row>
    <row r="229" spans="4:11">
      <c r="D229" s="90"/>
      <c r="E229" s="90"/>
      <c r="G229" s="90"/>
      <c r="H229" s="90"/>
      <c r="J229" s="90"/>
      <c r="K229" s="90"/>
    </row>
    <row r="230" spans="4:11">
      <c r="D230" s="90"/>
      <c r="E230" s="90"/>
      <c r="G230" s="90"/>
      <c r="H230" s="90"/>
      <c r="J230" s="90"/>
      <c r="K230" s="90"/>
    </row>
    <row r="231" spans="4:11">
      <c r="D231" s="90"/>
      <c r="E231" s="90"/>
      <c r="G231" s="90"/>
      <c r="H231" s="90"/>
      <c r="J231" s="90"/>
      <c r="K231" s="90"/>
    </row>
    <row r="232" spans="4:11">
      <c r="D232" s="90"/>
      <c r="E232" s="90"/>
      <c r="G232" s="90"/>
      <c r="H232" s="90"/>
      <c r="J232" s="90"/>
      <c r="K232" s="90"/>
    </row>
    <row r="233" spans="4:11">
      <c r="D233" s="90"/>
      <c r="E233" s="90"/>
      <c r="G233" s="90"/>
      <c r="H233" s="90"/>
      <c r="J233" s="90"/>
      <c r="K233" s="90"/>
    </row>
    <row r="234" spans="4:11">
      <c r="D234" s="90"/>
      <c r="E234" s="90"/>
      <c r="G234" s="90"/>
      <c r="H234" s="90"/>
      <c r="J234" s="90"/>
      <c r="K234" s="90"/>
    </row>
    <row r="235" spans="4:11">
      <c r="D235" s="90"/>
      <c r="E235" s="90"/>
      <c r="G235" s="90"/>
      <c r="H235" s="90"/>
      <c r="J235" s="90"/>
      <c r="K235" s="90"/>
    </row>
    <row r="236" spans="4:11">
      <c r="D236" s="90"/>
      <c r="E236" s="90"/>
      <c r="G236" s="90"/>
      <c r="H236" s="90"/>
      <c r="J236" s="90"/>
      <c r="K236" s="90"/>
    </row>
    <row r="237" spans="4:11">
      <c r="D237" s="90"/>
      <c r="E237" s="90"/>
      <c r="G237" s="90"/>
      <c r="H237" s="90"/>
      <c r="J237" s="90"/>
      <c r="K237" s="90"/>
    </row>
    <row r="238" spans="4:11">
      <c r="D238" s="90"/>
      <c r="E238" s="90"/>
      <c r="G238" s="90"/>
      <c r="H238" s="90"/>
      <c r="J238" s="90"/>
      <c r="K238" s="90"/>
    </row>
    <row r="239" spans="4:11">
      <c r="D239" s="90"/>
      <c r="E239" s="90"/>
      <c r="G239" s="90"/>
      <c r="H239" s="90"/>
      <c r="J239" s="90"/>
      <c r="K239" s="90"/>
    </row>
    <row r="240" spans="4:11">
      <c r="D240" s="90"/>
      <c r="E240" s="90"/>
      <c r="G240" s="90"/>
      <c r="H240" s="90"/>
      <c r="J240" s="90"/>
      <c r="K240" s="90"/>
    </row>
    <row r="241" spans="4:11">
      <c r="D241" s="90"/>
      <c r="E241" s="90"/>
      <c r="G241" s="90"/>
      <c r="H241" s="90"/>
      <c r="J241" s="90"/>
      <c r="K241" s="90"/>
    </row>
    <row r="242" spans="4:11">
      <c r="D242" s="90"/>
      <c r="E242" s="90"/>
      <c r="G242" s="90"/>
      <c r="H242" s="90"/>
      <c r="J242" s="90"/>
      <c r="K242" s="90"/>
    </row>
    <row r="243" spans="4:11">
      <c r="D243" s="90"/>
      <c r="E243" s="90"/>
      <c r="G243" s="90"/>
      <c r="H243" s="90"/>
      <c r="J243" s="90"/>
      <c r="K243" s="90"/>
    </row>
    <row r="244" spans="4:11">
      <c r="D244" s="90"/>
      <c r="E244" s="90"/>
      <c r="G244" s="90"/>
      <c r="H244" s="90"/>
      <c r="J244" s="90"/>
      <c r="K244" s="90"/>
    </row>
    <row r="245" spans="4:11">
      <c r="D245" s="90"/>
      <c r="E245" s="90"/>
      <c r="G245" s="90"/>
      <c r="H245" s="90"/>
      <c r="J245" s="90"/>
      <c r="K245" s="90"/>
    </row>
    <row r="246" spans="4:11">
      <c r="D246" s="90"/>
      <c r="E246" s="90"/>
      <c r="G246" s="90"/>
      <c r="H246" s="90"/>
      <c r="J246" s="90"/>
      <c r="K246" s="90"/>
    </row>
    <row r="247" spans="4:11">
      <c r="D247" s="90"/>
      <c r="E247" s="90"/>
      <c r="G247" s="90"/>
      <c r="H247" s="90"/>
      <c r="J247" s="90"/>
      <c r="K247" s="90"/>
    </row>
    <row r="248" spans="4:11">
      <c r="D248" s="90"/>
      <c r="E248" s="90"/>
      <c r="G248" s="90"/>
      <c r="H248" s="90"/>
      <c r="J248" s="90"/>
      <c r="K248" s="90"/>
    </row>
    <row r="249" spans="4:11">
      <c r="D249" s="90"/>
      <c r="E249" s="90"/>
      <c r="G249" s="90"/>
      <c r="H249" s="90"/>
      <c r="J249" s="90"/>
      <c r="K249" s="90"/>
    </row>
    <row r="250" spans="4:11">
      <c r="D250" s="90"/>
      <c r="E250" s="90"/>
      <c r="G250" s="90"/>
      <c r="H250" s="90"/>
      <c r="J250" s="90"/>
      <c r="K250" s="90"/>
    </row>
    <row r="251" spans="4:11">
      <c r="D251" s="90"/>
      <c r="E251" s="90"/>
      <c r="G251" s="90"/>
      <c r="H251" s="90"/>
      <c r="J251" s="90"/>
      <c r="K251" s="90"/>
    </row>
    <row r="252" spans="4:11">
      <c r="D252" s="90"/>
      <c r="E252" s="90"/>
      <c r="G252" s="90"/>
      <c r="H252" s="90"/>
      <c r="J252" s="90"/>
      <c r="K252" s="90"/>
    </row>
    <row r="253" spans="4:11">
      <c r="D253" s="90"/>
      <c r="E253" s="90"/>
      <c r="G253" s="90"/>
      <c r="H253" s="90"/>
      <c r="J253" s="90"/>
      <c r="K253" s="90"/>
    </row>
    <row r="254" spans="4:11">
      <c r="D254" s="90"/>
      <c r="E254" s="90"/>
      <c r="G254" s="90"/>
      <c r="H254" s="90"/>
      <c r="J254" s="90"/>
      <c r="K254" s="90"/>
    </row>
    <row r="255" spans="4:11">
      <c r="D255" s="90"/>
      <c r="E255" s="90"/>
      <c r="G255" s="90"/>
      <c r="H255" s="90"/>
      <c r="J255" s="90"/>
      <c r="K255" s="90"/>
    </row>
    <row r="256" spans="4:11">
      <c r="D256" s="90"/>
      <c r="E256" s="90"/>
      <c r="G256" s="90"/>
      <c r="H256" s="90"/>
      <c r="J256" s="90"/>
      <c r="K256" s="90"/>
    </row>
    <row r="257" spans="4:11">
      <c r="D257" s="90"/>
      <c r="E257" s="90"/>
      <c r="G257" s="90"/>
      <c r="H257" s="90"/>
      <c r="J257" s="90"/>
      <c r="K257" s="90"/>
    </row>
    <row r="258" spans="4:11">
      <c r="D258" s="90"/>
      <c r="E258" s="90"/>
      <c r="G258" s="90"/>
      <c r="H258" s="90"/>
      <c r="J258" s="90"/>
      <c r="K258" s="90"/>
    </row>
    <row r="259" spans="4:11">
      <c r="D259" s="90"/>
      <c r="E259" s="90"/>
      <c r="G259" s="90"/>
      <c r="H259" s="90"/>
      <c r="J259" s="90"/>
      <c r="K259" s="90"/>
    </row>
    <row r="260" spans="4:11">
      <c r="D260" s="90"/>
      <c r="E260" s="90"/>
      <c r="G260" s="90"/>
      <c r="H260" s="90"/>
      <c r="J260" s="90"/>
      <c r="K260" s="90"/>
    </row>
    <row r="261" spans="4:11">
      <c r="D261" s="90"/>
      <c r="E261" s="90"/>
      <c r="G261" s="90"/>
      <c r="H261" s="90"/>
      <c r="J261" s="90"/>
      <c r="K261" s="90"/>
    </row>
    <row r="262" spans="4:11">
      <c r="D262" s="90"/>
      <c r="E262" s="90"/>
      <c r="G262" s="90"/>
      <c r="H262" s="90"/>
      <c r="J262" s="90"/>
      <c r="K262" s="90"/>
    </row>
    <row r="263" spans="4:11">
      <c r="D263" s="90"/>
      <c r="E263" s="90"/>
      <c r="G263" s="90"/>
      <c r="H263" s="90"/>
      <c r="J263" s="90"/>
      <c r="K263" s="90"/>
    </row>
    <row r="264" spans="4:11">
      <c r="D264" s="90"/>
      <c r="E264" s="90"/>
      <c r="G264" s="90"/>
      <c r="H264" s="90"/>
      <c r="J264" s="90"/>
      <c r="K264" s="90"/>
    </row>
    <row r="265" spans="4:11">
      <c r="D265" s="90"/>
      <c r="E265" s="90"/>
      <c r="G265" s="90"/>
      <c r="H265" s="90"/>
      <c r="J265" s="90"/>
      <c r="K265" s="90"/>
    </row>
    <row r="266" spans="4:11">
      <c r="D266" s="90"/>
      <c r="E266" s="90"/>
      <c r="G266" s="90"/>
      <c r="H266" s="90"/>
      <c r="J266" s="90"/>
      <c r="K266" s="90"/>
    </row>
    <row r="267" spans="4:11">
      <c r="D267" s="90"/>
      <c r="E267" s="90"/>
      <c r="G267" s="90"/>
      <c r="H267" s="90"/>
      <c r="J267" s="90"/>
      <c r="K267" s="90"/>
    </row>
    <row r="268" spans="4:11">
      <c r="D268" s="90"/>
      <c r="E268" s="90"/>
      <c r="G268" s="90"/>
      <c r="H268" s="90"/>
      <c r="J268" s="90"/>
      <c r="K268" s="90"/>
    </row>
    <row r="269" spans="4:11">
      <c r="D269" s="90"/>
      <c r="E269" s="90"/>
      <c r="G269" s="90"/>
      <c r="H269" s="90"/>
      <c r="J269" s="90"/>
      <c r="K269" s="90"/>
    </row>
    <row r="270" spans="4:11">
      <c r="D270" s="90"/>
      <c r="E270" s="90"/>
      <c r="G270" s="90"/>
      <c r="H270" s="90"/>
      <c r="J270" s="90"/>
      <c r="K270" s="90"/>
    </row>
    <row r="271" spans="4:11">
      <c r="D271" s="90"/>
      <c r="E271" s="90"/>
      <c r="G271" s="90"/>
      <c r="H271" s="90"/>
      <c r="J271" s="90"/>
      <c r="K271" s="90"/>
    </row>
    <row r="272" spans="4:11">
      <c r="D272" s="90"/>
      <c r="E272" s="90"/>
      <c r="G272" s="90"/>
      <c r="H272" s="90"/>
      <c r="J272" s="90"/>
      <c r="K272" s="90"/>
    </row>
    <row r="273" spans="4:11">
      <c r="D273" s="90"/>
      <c r="E273" s="90"/>
      <c r="G273" s="90"/>
      <c r="H273" s="90"/>
      <c r="J273" s="90"/>
      <c r="K273" s="90"/>
    </row>
    <row r="274" spans="4:11">
      <c r="D274" s="90"/>
      <c r="E274" s="90"/>
      <c r="G274" s="90"/>
      <c r="H274" s="90"/>
      <c r="J274" s="90"/>
      <c r="K274" s="90"/>
    </row>
    <row r="275" spans="4:11">
      <c r="D275" s="90"/>
      <c r="E275" s="90"/>
      <c r="G275" s="90"/>
      <c r="H275" s="90"/>
      <c r="J275" s="90"/>
      <c r="K275" s="90"/>
    </row>
    <row r="276" spans="4:11">
      <c r="D276" s="90"/>
      <c r="E276" s="90"/>
      <c r="G276" s="90"/>
      <c r="H276" s="90"/>
      <c r="J276" s="90"/>
      <c r="K276" s="90"/>
    </row>
    <row r="277" spans="4:11">
      <c r="D277" s="90"/>
      <c r="E277" s="90"/>
      <c r="G277" s="90"/>
      <c r="H277" s="90"/>
      <c r="J277" s="90"/>
      <c r="K277" s="90"/>
    </row>
    <row r="278" spans="4:11">
      <c r="D278" s="90"/>
      <c r="E278" s="90"/>
      <c r="G278" s="90"/>
      <c r="H278" s="90"/>
      <c r="J278" s="90"/>
      <c r="K278" s="90"/>
    </row>
    <row r="279" spans="4:11">
      <c r="D279" s="90"/>
      <c r="E279" s="90"/>
      <c r="G279" s="90"/>
      <c r="H279" s="90"/>
      <c r="J279" s="90"/>
      <c r="K279" s="90"/>
    </row>
    <row r="280" spans="4:11">
      <c r="D280" s="90"/>
      <c r="E280" s="90"/>
      <c r="G280" s="90"/>
      <c r="H280" s="90"/>
      <c r="J280" s="90"/>
      <c r="K280" s="90"/>
    </row>
    <row r="281" spans="4:11">
      <c r="D281" s="90"/>
      <c r="E281" s="90"/>
      <c r="G281" s="90"/>
      <c r="H281" s="90"/>
      <c r="J281" s="90"/>
      <c r="K281" s="90"/>
    </row>
    <row r="282" spans="4:11">
      <c r="D282" s="90"/>
      <c r="E282" s="90"/>
      <c r="G282" s="90"/>
      <c r="H282" s="90"/>
      <c r="J282" s="90"/>
      <c r="K282" s="90"/>
    </row>
    <row r="283" spans="4:11">
      <c r="D283" s="90"/>
      <c r="E283" s="90"/>
      <c r="G283" s="90"/>
      <c r="H283" s="90"/>
      <c r="J283" s="90"/>
      <c r="K283" s="90"/>
    </row>
    <row r="284" spans="4:11">
      <c r="D284" s="90"/>
      <c r="E284" s="90"/>
      <c r="G284" s="90"/>
      <c r="H284" s="90"/>
      <c r="J284" s="90"/>
      <c r="K284" s="90"/>
    </row>
    <row r="285" spans="4:11">
      <c r="D285" s="90"/>
      <c r="E285" s="90"/>
      <c r="G285" s="90"/>
      <c r="H285" s="90"/>
      <c r="J285" s="90"/>
      <c r="K285" s="90"/>
    </row>
    <row r="286" spans="4:11">
      <c r="D286" s="90"/>
      <c r="E286" s="90"/>
      <c r="G286" s="90"/>
      <c r="H286" s="90"/>
      <c r="J286" s="90"/>
      <c r="K286" s="90"/>
    </row>
    <row r="287" spans="4:11">
      <c r="D287" s="90"/>
      <c r="E287" s="90"/>
      <c r="G287" s="90"/>
      <c r="H287" s="90"/>
      <c r="J287" s="90"/>
      <c r="K287" s="90"/>
    </row>
    <row r="288" spans="4:11">
      <c r="D288" s="90"/>
      <c r="E288" s="90"/>
      <c r="G288" s="90"/>
      <c r="H288" s="90"/>
      <c r="J288" s="90"/>
      <c r="K288" s="90"/>
    </row>
    <row r="289" spans="4:11">
      <c r="D289" s="90"/>
      <c r="E289" s="90"/>
      <c r="G289" s="90"/>
      <c r="H289" s="90"/>
      <c r="J289" s="90"/>
      <c r="K289" s="90"/>
    </row>
    <row r="290" spans="4:11">
      <c r="D290" s="90"/>
      <c r="E290" s="90"/>
      <c r="G290" s="90"/>
      <c r="H290" s="90"/>
      <c r="J290" s="90"/>
      <c r="K290" s="90"/>
    </row>
    <row r="291" spans="4:11">
      <c r="D291" s="90"/>
      <c r="E291" s="90"/>
      <c r="G291" s="90"/>
      <c r="H291" s="90"/>
      <c r="J291" s="90"/>
      <c r="K291" s="90"/>
    </row>
    <row r="292" spans="4:11">
      <c r="D292" s="90"/>
      <c r="E292" s="90"/>
      <c r="G292" s="90"/>
      <c r="H292" s="90"/>
      <c r="J292" s="90"/>
      <c r="K292" s="90"/>
    </row>
    <row r="293" spans="4:11">
      <c r="D293" s="90"/>
      <c r="E293" s="90"/>
      <c r="G293" s="90"/>
      <c r="H293" s="90"/>
      <c r="J293" s="90"/>
      <c r="K293" s="90"/>
    </row>
    <row r="294" spans="4:11">
      <c r="D294" s="90"/>
      <c r="E294" s="90"/>
      <c r="G294" s="90"/>
      <c r="H294" s="90"/>
      <c r="J294" s="90"/>
      <c r="K294" s="90"/>
    </row>
    <row r="295" spans="4:11">
      <c r="D295" s="90"/>
      <c r="E295" s="90"/>
      <c r="G295" s="90"/>
      <c r="H295" s="90"/>
      <c r="J295" s="90"/>
      <c r="K295" s="90"/>
    </row>
    <row r="296" spans="4:11">
      <c r="D296" s="90"/>
      <c r="E296" s="90"/>
      <c r="G296" s="90"/>
      <c r="H296" s="90"/>
      <c r="J296" s="90"/>
      <c r="K296" s="90"/>
    </row>
    <row r="297" spans="4:11">
      <c r="D297" s="90"/>
      <c r="E297" s="90"/>
      <c r="G297" s="90"/>
      <c r="H297" s="90"/>
      <c r="J297" s="90"/>
      <c r="K297" s="90"/>
    </row>
    <row r="298" spans="4:11">
      <c r="D298" s="90"/>
      <c r="E298" s="90"/>
      <c r="G298" s="90"/>
      <c r="H298" s="90"/>
      <c r="J298" s="90"/>
      <c r="K298" s="90"/>
    </row>
    <row r="299" spans="4:11">
      <c r="D299" s="90"/>
      <c r="E299" s="90"/>
      <c r="G299" s="90"/>
      <c r="H299" s="90"/>
      <c r="J299" s="90"/>
      <c r="K299" s="90"/>
    </row>
    <row r="300" spans="4:11">
      <c r="D300" s="90"/>
      <c r="E300" s="90"/>
      <c r="G300" s="90"/>
      <c r="H300" s="90"/>
      <c r="J300" s="90"/>
      <c r="K300" s="90"/>
    </row>
    <row r="301" spans="4:11">
      <c r="D301" s="90"/>
      <c r="E301" s="90"/>
      <c r="G301" s="90"/>
      <c r="H301" s="90"/>
      <c r="J301" s="90"/>
      <c r="K301" s="90"/>
    </row>
    <row r="302" spans="4:11">
      <c r="D302" s="90"/>
      <c r="E302" s="90"/>
      <c r="G302" s="90"/>
      <c r="H302" s="90"/>
      <c r="J302" s="90"/>
      <c r="K302" s="90"/>
    </row>
    <row r="303" spans="4:11">
      <c r="D303" s="90"/>
      <c r="E303" s="90"/>
      <c r="G303" s="90"/>
      <c r="H303" s="90"/>
      <c r="J303" s="90"/>
      <c r="K303" s="90"/>
    </row>
    <row r="304" spans="4:11">
      <c r="D304" s="90"/>
      <c r="E304" s="90"/>
      <c r="G304" s="90"/>
      <c r="H304" s="90"/>
      <c r="J304" s="90"/>
      <c r="K304" s="90"/>
    </row>
    <row r="305" spans="4:11">
      <c r="D305" s="90"/>
      <c r="E305" s="90"/>
      <c r="G305" s="90"/>
      <c r="H305" s="90"/>
      <c r="J305" s="90"/>
      <c r="K305" s="90"/>
    </row>
    <row r="306" spans="4:11">
      <c r="D306" s="90"/>
      <c r="E306" s="90"/>
      <c r="G306" s="90"/>
      <c r="H306" s="90"/>
      <c r="J306" s="90"/>
      <c r="K306" s="90"/>
    </row>
    <row r="307" spans="4:11">
      <c r="D307" s="90"/>
      <c r="E307" s="90"/>
      <c r="G307" s="90"/>
      <c r="H307" s="90"/>
      <c r="J307" s="90"/>
      <c r="K307" s="90"/>
    </row>
    <row r="308" spans="4:11">
      <c r="D308" s="90"/>
      <c r="E308" s="90"/>
      <c r="G308" s="90"/>
      <c r="H308" s="90"/>
      <c r="J308" s="90"/>
      <c r="K308" s="90"/>
    </row>
    <row r="309" spans="4:11">
      <c r="D309" s="90"/>
      <c r="E309" s="90"/>
      <c r="G309" s="90"/>
      <c r="H309" s="90"/>
      <c r="J309" s="90"/>
      <c r="K309" s="90"/>
    </row>
    <row r="310" spans="4:11">
      <c r="D310" s="90"/>
      <c r="E310" s="90"/>
      <c r="G310" s="90"/>
      <c r="H310" s="90"/>
      <c r="J310" s="90"/>
      <c r="K310" s="90"/>
    </row>
    <row r="311" spans="4:11">
      <c r="D311" s="90"/>
      <c r="E311" s="90"/>
      <c r="G311" s="90"/>
      <c r="H311" s="90"/>
      <c r="J311" s="90"/>
      <c r="K311" s="90"/>
    </row>
    <row r="312" spans="4:11">
      <c r="D312" s="90"/>
      <c r="E312" s="90"/>
      <c r="G312" s="90"/>
      <c r="H312" s="90"/>
      <c r="J312" s="90"/>
      <c r="K312" s="90"/>
    </row>
    <row r="313" spans="4:11">
      <c r="D313" s="90"/>
      <c r="E313" s="90"/>
      <c r="G313" s="90"/>
      <c r="H313" s="90"/>
      <c r="J313" s="90"/>
      <c r="K313" s="90"/>
    </row>
    <row r="314" spans="4:11">
      <c r="D314" s="90"/>
      <c r="E314" s="90"/>
      <c r="G314" s="90"/>
      <c r="H314" s="90"/>
      <c r="J314" s="90"/>
      <c r="K314" s="90"/>
    </row>
    <row r="315" spans="4:11">
      <c r="D315" s="90"/>
      <c r="E315" s="90"/>
      <c r="G315" s="90"/>
      <c r="H315" s="90"/>
      <c r="J315" s="90"/>
      <c r="K315" s="90"/>
    </row>
    <row r="316" spans="4:11">
      <c r="D316" s="90"/>
      <c r="E316" s="90"/>
      <c r="G316" s="90"/>
      <c r="H316" s="90"/>
      <c r="J316" s="90"/>
      <c r="K316" s="90"/>
    </row>
    <row r="317" spans="4:11">
      <c r="D317" s="90"/>
      <c r="E317" s="90"/>
      <c r="G317" s="90"/>
      <c r="H317" s="90"/>
      <c r="J317" s="90"/>
      <c r="K317" s="90"/>
    </row>
    <row r="318" spans="4:11">
      <c r="D318" s="90"/>
      <c r="E318" s="90"/>
      <c r="G318" s="90"/>
      <c r="H318" s="90"/>
      <c r="J318" s="90"/>
      <c r="K318" s="90"/>
    </row>
    <row r="319" spans="4:11">
      <c r="D319" s="90"/>
      <c r="E319" s="90"/>
      <c r="G319" s="90"/>
      <c r="H319" s="90"/>
      <c r="J319" s="90"/>
      <c r="K319" s="90"/>
    </row>
    <row r="320" spans="4:11">
      <c r="D320" s="90"/>
      <c r="E320" s="90"/>
      <c r="G320" s="90"/>
      <c r="H320" s="90"/>
      <c r="J320" s="90"/>
      <c r="K320" s="90"/>
    </row>
    <row r="321" spans="4:11">
      <c r="D321" s="90"/>
      <c r="E321" s="90"/>
      <c r="G321" s="90"/>
      <c r="H321" s="90"/>
      <c r="J321" s="90"/>
      <c r="K321" s="90"/>
    </row>
    <row r="322" spans="4:11">
      <c r="D322" s="90"/>
      <c r="E322" s="90"/>
      <c r="G322" s="90"/>
      <c r="H322" s="90"/>
      <c r="J322" s="90"/>
      <c r="K322" s="90"/>
    </row>
    <row r="323" spans="4:11">
      <c r="D323" s="90"/>
      <c r="E323" s="90"/>
      <c r="G323" s="90"/>
      <c r="H323" s="90"/>
      <c r="J323" s="90"/>
      <c r="K323" s="90"/>
    </row>
    <row r="324" spans="4:11">
      <c r="D324" s="90"/>
      <c r="E324" s="90"/>
      <c r="G324" s="90"/>
      <c r="H324" s="90"/>
      <c r="J324" s="90"/>
      <c r="K324" s="90"/>
    </row>
    <row r="325" spans="4:11">
      <c r="D325" s="90"/>
      <c r="E325" s="90"/>
      <c r="G325" s="90"/>
      <c r="H325" s="90"/>
      <c r="J325" s="90"/>
      <c r="K325" s="90"/>
    </row>
    <row r="326" spans="4:11">
      <c r="D326" s="90"/>
      <c r="E326" s="90"/>
      <c r="G326" s="90"/>
      <c r="H326" s="90"/>
      <c r="J326" s="90"/>
      <c r="K326" s="90"/>
    </row>
    <row r="327" spans="4:11">
      <c r="D327" s="90"/>
      <c r="E327" s="90"/>
      <c r="G327" s="90"/>
      <c r="H327" s="90"/>
      <c r="J327" s="90"/>
      <c r="K327" s="90"/>
    </row>
    <row r="328" spans="4:11">
      <c r="D328" s="90"/>
      <c r="E328" s="90"/>
      <c r="G328" s="90"/>
      <c r="H328" s="90"/>
      <c r="J328" s="90"/>
      <c r="K328" s="90"/>
    </row>
    <row r="329" spans="4:11">
      <c r="D329" s="90"/>
      <c r="E329" s="90"/>
      <c r="G329" s="90"/>
      <c r="H329" s="90"/>
      <c r="J329" s="90"/>
      <c r="K329" s="90"/>
    </row>
    <row r="330" spans="4:11">
      <c r="D330" s="90"/>
      <c r="E330" s="90"/>
      <c r="G330" s="90"/>
      <c r="H330" s="90"/>
      <c r="J330" s="90"/>
      <c r="K330" s="90"/>
    </row>
    <row r="331" spans="4:11">
      <c r="D331" s="90"/>
      <c r="E331" s="90"/>
      <c r="G331" s="90"/>
      <c r="H331" s="90"/>
      <c r="J331" s="90"/>
      <c r="K331" s="90"/>
    </row>
    <row r="332" spans="4:11">
      <c r="D332" s="90"/>
      <c r="E332" s="90"/>
      <c r="G332" s="90"/>
      <c r="H332" s="90"/>
      <c r="J332" s="90"/>
      <c r="K332" s="90"/>
    </row>
    <row r="333" spans="4:11">
      <c r="D333" s="90"/>
      <c r="E333" s="90"/>
      <c r="G333" s="90"/>
      <c r="H333" s="90"/>
      <c r="J333" s="90"/>
      <c r="K333" s="90"/>
    </row>
    <row r="334" spans="4:11">
      <c r="D334" s="90"/>
      <c r="E334" s="90"/>
      <c r="G334" s="90"/>
      <c r="H334" s="90"/>
      <c r="J334" s="90"/>
      <c r="K334" s="90"/>
    </row>
    <row r="335" spans="4:11">
      <c r="D335" s="90"/>
      <c r="E335" s="90"/>
      <c r="G335" s="90"/>
      <c r="H335" s="90"/>
      <c r="J335" s="90"/>
      <c r="K335" s="90"/>
    </row>
    <row r="336" spans="4:11">
      <c r="D336" s="90"/>
      <c r="E336" s="90"/>
      <c r="G336" s="90"/>
      <c r="H336" s="90"/>
      <c r="J336" s="90"/>
      <c r="K336" s="90"/>
    </row>
    <row r="337" spans="4:11">
      <c r="D337" s="90"/>
      <c r="E337" s="90"/>
      <c r="G337" s="90"/>
      <c r="H337" s="90"/>
      <c r="J337" s="90"/>
      <c r="K337" s="90"/>
    </row>
    <row r="338" spans="4:11">
      <c r="D338" s="90"/>
      <c r="E338" s="90"/>
      <c r="G338" s="90"/>
      <c r="H338" s="90"/>
      <c r="J338" s="90"/>
      <c r="K338" s="90"/>
    </row>
    <row r="339" spans="4:11">
      <c r="D339" s="90"/>
      <c r="E339" s="90"/>
      <c r="G339" s="90"/>
      <c r="H339" s="90"/>
      <c r="J339" s="90"/>
      <c r="K339" s="90"/>
    </row>
    <row r="340" spans="4:11">
      <c r="D340" s="90"/>
      <c r="E340" s="90"/>
      <c r="G340" s="90"/>
      <c r="H340" s="90"/>
      <c r="J340" s="90"/>
      <c r="K340" s="90"/>
    </row>
    <row r="341" spans="4:11">
      <c r="D341" s="90"/>
      <c r="E341" s="90"/>
      <c r="G341" s="90"/>
      <c r="H341" s="90"/>
      <c r="J341" s="90"/>
      <c r="K341" s="90"/>
    </row>
    <row r="342" spans="4:11">
      <c r="D342" s="90"/>
      <c r="E342" s="90"/>
      <c r="G342" s="90"/>
      <c r="H342" s="90"/>
      <c r="J342" s="90"/>
      <c r="K342" s="90"/>
    </row>
    <row r="343" spans="4:11">
      <c r="D343" s="90"/>
      <c r="E343" s="90"/>
      <c r="G343" s="90"/>
      <c r="H343" s="90"/>
      <c r="J343" s="90"/>
      <c r="K343" s="90"/>
    </row>
    <row r="344" spans="4:11">
      <c r="D344" s="90"/>
      <c r="E344" s="90"/>
      <c r="G344" s="90"/>
      <c r="H344" s="90"/>
      <c r="J344" s="90"/>
      <c r="K344" s="90"/>
    </row>
    <row r="345" spans="4:11">
      <c r="D345" s="90"/>
      <c r="E345" s="90"/>
      <c r="G345" s="90"/>
      <c r="H345" s="90"/>
      <c r="J345" s="90"/>
      <c r="K345" s="90"/>
    </row>
    <row r="346" spans="4:11">
      <c r="D346" s="90"/>
      <c r="E346" s="90"/>
      <c r="G346" s="90"/>
      <c r="H346" s="90"/>
      <c r="J346" s="90"/>
      <c r="K346" s="90"/>
    </row>
    <row r="347" spans="4:11">
      <c r="D347" s="90"/>
      <c r="E347" s="90"/>
      <c r="G347" s="90"/>
      <c r="H347" s="90"/>
      <c r="J347" s="90"/>
      <c r="K347" s="90"/>
    </row>
    <row r="348" spans="4:11">
      <c r="D348" s="90"/>
      <c r="E348" s="90"/>
      <c r="G348" s="90"/>
      <c r="H348" s="90"/>
      <c r="J348" s="90"/>
      <c r="K348" s="90"/>
    </row>
    <row r="349" spans="4:11">
      <c r="D349" s="90"/>
      <c r="E349" s="90"/>
      <c r="G349" s="90"/>
      <c r="H349" s="90"/>
      <c r="J349" s="90"/>
      <c r="K349" s="90"/>
    </row>
    <row r="350" spans="4:11">
      <c r="D350" s="90"/>
      <c r="E350" s="90"/>
      <c r="G350" s="90"/>
      <c r="H350" s="90"/>
      <c r="J350" s="90"/>
      <c r="K350" s="90"/>
    </row>
    <row r="351" spans="4:11">
      <c r="D351" s="90"/>
      <c r="E351" s="90"/>
      <c r="G351" s="90"/>
      <c r="H351" s="90"/>
      <c r="J351" s="90"/>
      <c r="K351" s="90"/>
    </row>
    <row r="352" spans="4:11">
      <c r="D352" s="90"/>
      <c r="E352" s="90"/>
      <c r="G352" s="90"/>
      <c r="H352" s="90"/>
      <c r="J352" s="90"/>
      <c r="K352" s="90"/>
    </row>
    <row r="353" spans="4:11">
      <c r="D353" s="90"/>
      <c r="E353" s="90"/>
      <c r="G353" s="90"/>
      <c r="H353" s="90"/>
      <c r="J353" s="90"/>
      <c r="K353" s="90"/>
    </row>
    <row r="354" spans="4:11">
      <c r="D354" s="90"/>
      <c r="E354" s="90"/>
      <c r="G354" s="90"/>
      <c r="H354" s="90"/>
      <c r="J354" s="90"/>
      <c r="K354" s="90"/>
    </row>
    <row r="355" spans="4:11">
      <c r="D355" s="90"/>
      <c r="E355" s="90"/>
      <c r="G355" s="90"/>
      <c r="H355" s="90"/>
      <c r="J355" s="90"/>
      <c r="K355" s="90"/>
    </row>
    <row r="356" spans="4:11">
      <c r="D356" s="90"/>
      <c r="E356" s="90"/>
      <c r="G356" s="90"/>
      <c r="H356" s="90"/>
      <c r="J356" s="90"/>
      <c r="K356" s="90"/>
    </row>
    <row r="357" spans="4:11">
      <c r="D357" s="90"/>
      <c r="E357" s="90"/>
      <c r="G357" s="90"/>
      <c r="H357" s="90"/>
      <c r="J357" s="90"/>
      <c r="K357" s="90"/>
    </row>
    <row r="358" spans="4:11">
      <c r="D358" s="90"/>
      <c r="E358" s="90"/>
      <c r="G358" s="90"/>
      <c r="H358" s="90"/>
      <c r="J358" s="90"/>
      <c r="K358" s="90"/>
    </row>
    <row r="359" spans="4:11">
      <c r="D359" s="90"/>
      <c r="E359" s="90"/>
      <c r="G359" s="90"/>
      <c r="H359" s="90"/>
      <c r="J359" s="90"/>
      <c r="K359" s="90"/>
    </row>
    <row r="360" spans="4:11">
      <c r="D360" s="90"/>
      <c r="E360" s="90"/>
      <c r="G360" s="90"/>
      <c r="H360" s="90"/>
      <c r="J360" s="90"/>
      <c r="K360" s="90"/>
    </row>
    <row r="361" spans="4:11">
      <c r="D361" s="90"/>
      <c r="E361" s="90"/>
      <c r="G361" s="90"/>
      <c r="H361" s="90"/>
      <c r="J361" s="90"/>
      <c r="K361" s="90"/>
    </row>
    <row r="362" spans="4:11">
      <c r="D362" s="90"/>
      <c r="E362" s="90"/>
      <c r="G362" s="90"/>
      <c r="H362" s="90"/>
      <c r="J362" s="90"/>
      <c r="K362" s="90"/>
    </row>
    <row r="363" spans="4:11">
      <c r="D363" s="90"/>
      <c r="E363" s="90"/>
      <c r="G363" s="90"/>
      <c r="H363" s="90"/>
      <c r="J363" s="90"/>
      <c r="K363" s="90"/>
    </row>
    <row r="364" spans="4:11">
      <c r="D364" s="90"/>
      <c r="E364" s="90"/>
      <c r="G364" s="90"/>
      <c r="H364" s="90"/>
      <c r="J364" s="90"/>
      <c r="K364" s="90"/>
    </row>
    <row r="365" spans="4:11">
      <c r="D365" s="90"/>
      <c r="E365" s="90"/>
      <c r="G365" s="90"/>
      <c r="H365" s="90"/>
      <c r="J365" s="90"/>
      <c r="K365" s="90"/>
    </row>
    <row r="366" spans="4:11">
      <c r="D366" s="90"/>
      <c r="E366" s="90"/>
      <c r="G366" s="90"/>
      <c r="H366" s="90"/>
      <c r="J366" s="90"/>
      <c r="K366" s="90"/>
    </row>
    <row r="367" spans="4:11">
      <c r="D367" s="90"/>
      <c r="E367" s="90"/>
      <c r="G367" s="90"/>
      <c r="H367" s="90"/>
      <c r="J367" s="90"/>
      <c r="K367" s="90"/>
    </row>
    <row r="368" spans="4:11">
      <c r="D368" s="90"/>
      <c r="E368" s="90"/>
      <c r="G368" s="90"/>
      <c r="H368" s="90"/>
      <c r="J368" s="90"/>
      <c r="K368" s="90"/>
    </row>
    <row r="369" spans="4:11">
      <c r="D369" s="90"/>
      <c r="E369" s="90"/>
      <c r="G369" s="90"/>
      <c r="H369" s="90"/>
      <c r="J369" s="90"/>
      <c r="K369" s="90"/>
    </row>
    <row r="370" spans="4:11">
      <c r="D370" s="90"/>
      <c r="E370" s="90"/>
      <c r="G370" s="90"/>
      <c r="H370" s="90"/>
      <c r="J370" s="90"/>
      <c r="K370" s="90"/>
    </row>
    <row r="371" spans="4:11">
      <c r="D371" s="90"/>
      <c r="E371" s="90"/>
      <c r="G371" s="90"/>
      <c r="H371" s="90"/>
      <c r="J371" s="90"/>
      <c r="K371" s="90"/>
    </row>
    <row r="372" spans="4:11">
      <c r="D372" s="90"/>
      <c r="E372" s="90"/>
      <c r="G372" s="90"/>
      <c r="H372" s="90"/>
      <c r="J372" s="90"/>
      <c r="K372" s="90"/>
    </row>
    <row r="373" spans="4:11">
      <c r="D373" s="90"/>
      <c r="E373" s="90"/>
      <c r="G373" s="90"/>
      <c r="H373" s="90"/>
      <c r="J373" s="90"/>
      <c r="K373" s="90"/>
    </row>
    <row r="374" spans="4:11">
      <c r="D374" s="90"/>
      <c r="E374" s="90"/>
      <c r="G374" s="90"/>
      <c r="H374" s="90"/>
      <c r="J374" s="90"/>
      <c r="K374" s="90"/>
    </row>
    <row r="375" spans="4:11">
      <c r="D375" s="90"/>
      <c r="E375" s="90"/>
      <c r="G375" s="90"/>
      <c r="H375" s="90"/>
      <c r="J375" s="90"/>
      <c r="K375" s="90"/>
    </row>
    <row r="376" spans="4:11">
      <c r="D376" s="90"/>
      <c r="E376" s="90"/>
      <c r="G376" s="90"/>
      <c r="H376" s="90"/>
      <c r="J376" s="90"/>
      <c r="K376" s="90"/>
    </row>
    <row r="377" spans="4:11">
      <c r="D377" s="90"/>
      <c r="E377" s="90"/>
      <c r="G377" s="90"/>
      <c r="H377" s="90"/>
      <c r="J377" s="90"/>
      <c r="K377" s="90"/>
    </row>
    <row r="378" spans="4:11">
      <c r="D378" s="90"/>
      <c r="E378" s="90"/>
      <c r="G378" s="90"/>
      <c r="H378" s="90"/>
      <c r="J378" s="90"/>
      <c r="K378" s="90"/>
    </row>
    <row r="379" spans="4:11">
      <c r="D379" s="90"/>
      <c r="E379" s="90"/>
      <c r="G379" s="90"/>
      <c r="H379" s="90"/>
      <c r="J379" s="90"/>
      <c r="K379" s="90"/>
    </row>
    <row r="380" spans="4:11">
      <c r="D380" s="90"/>
      <c r="E380" s="90"/>
      <c r="G380" s="90"/>
      <c r="H380" s="90"/>
      <c r="J380" s="90"/>
      <c r="K380" s="90"/>
    </row>
    <row r="381" spans="4:11">
      <c r="D381" s="90"/>
      <c r="E381" s="90"/>
      <c r="G381" s="90"/>
      <c r="H381" s="90"/>
      <c r="J381" s="90"/>
      <c r="K381" s="90"/>
    </row>
    <row r="382" spans="4:11">
      <c r="D382" s="90"/>
      <c r="E382" s="90"/>
      <c r="G382" s="90"/>
      <c r="H382" s="90"/>
      <c r="J382" s="90"/>
      <c r="K382" s="90"/>
    </row>
    <row r="383" spans="4:11">
      <c r="D383" s="90"/>
      <c r="E383" s="90"/>
      <c r="G383" s="90"/>
      <c r="H383" s="90"/>
      <c r="J383" s="90"/>
      <c r="K383" s="90"/>
    </row>
    <row r="384" spans="4:11">
      <c r="D384" s="90"/>
      <c r="E384" s="90"/>
      <c r="G384" s="90"/>
      <c r="H384" s="90"/>
      <c r="J384" s="90"/>
      <c r="K384" s="90"/>
    </row>
    <row r="385" spans="4:11">
      <c r="D385" s="90"/>
      <c r="E385" s="90"/>
      <c r="G385" s="90"/>
      <c r="H385" s="90"/>
      <c r="J385" s="90"/>
      <c r="K385" s="90"/>
    </row>
    <row r="386" spans="4:11">
      <c r="D386" s="90"/>
      <c r="E386" s="90"/>
      <c r="G386" s="90"/>
      <c r="H386" s="90"/>
      <c r="J386" s="90"/>
      <c r="K386" s="90"/>
    </row>
    <row r="387" spans="4:11">
      <c r="D387" s="90"/>
      <c r="E387" s="90"/>
      <c r="G387" s="90"/>
      <c r="H387" s="90"/>
      <c r="J387" s="90"/>
      <c r="K387" s="90"/>
    </row>
    <row r="388" spans="4:11">
      <c r="D388" s="90"/>
      <c r="E388" s="90"/>
      <c r="G388" s="90"/>
      <c r="H388" s="90"/>
      <c r="J388" s="90"/>
      <c r="K388" s="90"/>
    </row>
    <row r="389" spans="4:11">
      <c r="D389" s="90"/>
      <c r="E389" s="90"/>
      <c r="G389" s="90"/>
      <c r="H389" s="90"/>
      <c r="J389" s="90"/>
      <c r="K389" s="90"/>
    </row>
    <row r="390" spans="4:11">
      <c r="D390" s="90"/>
      <c r="E390" s="90"/>
      <c r="G390" s="90"/>
      <c r="H390" s="90"/>
      <c r="J390" s="90"/>
      <c r="K390" s="90"/>
    </row>
    <row r="391" spans="4:11">
      <c r="D391" s="90"/>
      <c r="E391" s="90"/>
      <c r="G391" s="90"/>
      <c r="H391" s="90"/>
      <c r="J391" s="90"/>
      <c r="K391" s="90"/>
    </row>
    <row r="392" spans="4:11">
      <c r="D392" s="90"/>
      <c r="E392" s="90"/>
      <c r="G392" s="90"/>
      <c r="H392" s="90"/>
      <c r="J392" s="90"/>
      <c r="K392" s="90"/>
    </row>
    <row r="393" spans="4:11">
      <c r="D393" s="90"/>
      <c r="E393" s="90"/>
      <c r="G393" s="90"/>
      <c r="H393" s="90"/>
      <c r="J393" s="90"/>
      <c r="K393" s="90"/>
    </row>
    <row r="394" spans="4:11">
      <c r="D394" s="90"/>
      <c r="E394" s="90"/>
      <c r="G394" s="90"/>
      <c r="H394" s="90"/>
      <c r="J394" s="90"/>
      <c r="K394" s="90"/>
    </row>
    <row r="395" spans="4:11">
      <c r="D395" s="90"/>
      <c r="E395" s="90"/>
      <c r="G395" s="90"/>
      <c r="H395" s="90"/>
      <c r="J395" s="90"/>
      <c r="K395" s="90"/>
    </row>
    <row r="396" spans="4:11">
      <c r="D396" s="90"/>
      <c r="E396" s="90"/>
      <c r="G396" s="90"/>
      <c r="H396" s="90"/>
      <c r="J396" s="90"/>
      <c r="K396" s="90"/>
    </row>
    <row r="397" spans="4:11">
      <c r="D397" s="90"/>
      <c r="E397" s="90"/>
      <c r="G397" s="90"/>
      <c r="H397" s="90"/>
      <c r="J397" s="90"/>
      <c r="K397" s="90"/>
    </row>
    <row r="398" spans="4:11">
      <c r="D398" s="90"/>
      <c r="E398" s="90"/>
      <c r="G398" s="90"/>
      <c r="H398" s="90"/>
      <c r="J398" s="90"/>
      <c r="K398" s="90"/>
    </row>
    <row r="399" spans="4:11">
      <c r="D399" s="90"/>
      <c r="E399" s="90"/>
      <c r="G399" s="90"/>
      <c r="H399" s="90"/>
      <c r="J399" s="90"/>
      <c r="K399" s="90"/>
    </row>
    <row r="400" spans="4:11">
      <c r="D400" s="90"/>
      <c r="E400" s="90"/>
      <c r="G400" s="90"/>
      <c r="H400" s="90"/>
      <c r="J400" s="90"/>
      <c r="K400" s="90"/>
    </row>
    <row r="401" spans="4:11">
      <c r="D401" s="90"/>
      <c r="E401" s="90"/>
      <c r="G401" s="90"/>
      <c r="H401" s="90"/>
      <c r="J401" s="90"/>
      <c r="K401" s="90"/>
    </row>
    <row r="402" spans="4:11">
      <c r="D402" s="90"/>
      <c r="E402" s="90"/>
      <c r="G402" s="90"/>
      <c r="H402" s="90"/>
      <c r="J402" s="90"/>
      <c r="K402" s="90"/>
    </row>
    <row r="403" spans="4:11">
      <c r="D403" s="90"/>
      <c r="E403" s="90"/>
      <c r="G403" s="90"/>
      <c r="H403" s="90"/>
      <c r="J403" s="90"/>
      <c r="K403" s="90"/>
    </row>
    <row r="404" spans="4:11">
      <c r="D404" s="90"/>
      <c r="E404" s="90"/>
      <c r="G404" s="90"/>
      <c r="H404" s="90"/>
      <c r="J404" s="90"/>
      <c r="K404" s="90"/>
    </row>
    <row r="405" spans="4:11">
      <c r="D405" s="90"/>
      <c r="E405" s="90"/>
      <c r="G405" s="90"/>
      <c r="H405" s="90"/>
      <c r="J405" s="90"/>
      <c r="K405" s="90"/>
    </row>
    <row r="406" spans="4:11">
      <c r="D406" s="90"/>
      <c r="E406" s="90"/>
      <c r="G406" s="90"/>
      <c r="H406" s="90"/>
      <c r="J406" s="90"/>
      <c r="K406" s="90"/>
    </row>
    <row r="407" spans="4:11">
      <c r="D407" s="90"/>
      <c r="E407" s="90"/>
      <c r="G407" s="90"/>
      <c r="H407" s="90"/>
      <c r="J407" s="90"/>
      <c r="K407" s="90"/>
    </row>
    <row r="408" spans="4:11">
      <c r="D408" s="90"/>
      <c r="E408" s="90"/>
      <c r="G408" s="90"/>
      <c r="H408" s="90"/>
      <c r="J408" s="90"/>
      <c r="K408" s="90"/>
    </row>
    <row r="409" spans="4:11">
      <c r="D409" s="90"/>
      <c r="E409" s="90"/>
      <c r="G409" s="90"/>
      <c r="H409" s="90"/>
      <c r="J409" s="90"/>
      <c r="K409" s="90"/>
    </row>
    <row r="410" spans="4:11">
      <c r="D410" s="90"/>
      <c r="E410" s="90"/>
      <c r="G410" s="90"/>
      <c r="H410" s="90"/>
      <c r="J410" s="90"/>
      <c r="K410" s="90"/>
    </row>
    <row r="411" spans="4:11">
      <c r="D411" s="90"/>
      <c r="E411" s="90"/>
      <c r="G411" s="90"/>
      <c r="H411" s="90"/>
      <c r="J411" s="90"/>
      <c r="K411" s="90"/>
    </row>
    <row r="412" spans="4:11">
      <c r="D412" s="90"/>
      <c r="E412" s="90"/>
      <c r="G412" s="90"/>
      <c r="H412" s="90"/>
      <c r="J412" s="90"/>
      <c r="K412" s="90"/>
    </row>
    <row r="413" spans="4:11">
      <c r="D413" s="90"/>
      <c r="E413" s="90"/>
      <c r="G413" s="90"/>
      <c r="H413" s="90"/>
      <c r="J413" s="90"/>
      <c r="K413" s="90"/>
    </row>
    <row r="414" spans="4:11">
      <c r="D414" s="90"/>
      <c r="E414" s="90"/>
      <c r="G414" s="90"/>
      <c r="H414" s="90"/>
      <c r="J414" s="90"/>
      <c r="K414" s="90"/>
    </row>
    <row r="415" spans="4:11">
      <c r="D415" s="90"/>
      <c r="E415" s="90"/>
      <c r="G415" s="90"/>
      <c r="H415" s="90"/>
      <c r="J415" s="90"/>
      <c r="K415" s="90"/>
    </row>
    <row r="416" spans="4:11">
      <c r="D416" s="90"/>
      <c r="E416" s="90"/>
      <c r="G416" s="90"/>
      <c r="H416" s="90"/>
      <c r="J416" s="90"/>
      <c r="K416" s="90"/>
    </row>
    <row r="417" spans="4:11">
      <c r="D417" s="90"/>
      <c r="E417" s="90"/>
      <c r="G417" s="90"/>
      <c r="H417" s="90"/>
      <c r="J417" s="90"/>
      <c r="K417" s="90"/>
    </row>
    <row r="418" spans="4:11">
      <c r="D418" s="90"/>
      <c r="E418" s="90"/>
      <c r="G418" s="90"/>
      <c r="H418" s="90"/>
      <c r="J418" s="90"/>
      <c r="K418" s="90"/>
    </row>
    <row r="419" spans="4:11">
      <c r="D419" s="90"/>
      <c r="E419" s="90"/>
      <c r="G419" s="90"/>
      <c r="H419" s="90"/>
      <c r="J419" s="90"/>
      <c r="K419" s="90"/>
    </row>
    <row r="420" spans="4:11">
      <c r="D420" s="90"/>
      <c r="E420" s="90"/>
      <c r="G420" s="90"/>
      <c r="H420" s="90"/>
      <c r="J420" s="90"/>
      <c r="K420" s="90"/>
    </row>
    <row r="421" spans="4:11">
      <c r="D421" s="90"/>
      <c r="E421" s="90"/>
      <c r="G421" s="90"/>
      <c r="H421" s="90"/>
      <c r="J421" s="90"/>
      <c r="K421" s="90"/>
    </row>
    <row r="422" spans="4:11">
      <c r="D422" s="90"/>
      <c r="E422" s="90"/>
      <c r="G422" s="90"/>
      <c r="H422" s="90"/>
      <c r="J422" s="90"/>
      <c r="K422" s="90"/>
    </row>
    <row r="423" spans="4:11">
      <c r="D423" s="90"/>
      <c r="E423" s="90"/>
      <c r="G423" s="90"/>
      <c r="H423" s="90"/>
      <c r="J423" s="90"/>
      <c r="K423" s="90"/>
    </row>
    <row r="424" spans="4:11">
      <c r="D424" s="90"/>
      <c r="E424" s="90"/>
      <c r="G424" s="90"/>
      <c r="H424" s="90"/>
      <c r="J424" s="90"/>
      <c r="K424" s="90"/>
    </row>
    <row r="425" spans="4:11">
      <c r="D425" s="90"/>
      <c r="E425" s="90"/>
      <c r="G425" s="90"/>
      <c r="H425" s="90"/>
      <c r="J425" s="90"/>
      <c r="K425" s="90"/>
    </row>
    <row r="426" spans="4:11">
      <c r="D426" s="90"/>
      <c r="E426" s="90"/>
      <c r="G426" s="90"/>
      <c r="H426" s="90"/>
      <c r="J426" s="90"/>
      <c r="K426" s="90"/>
    </row>
    <row r="427" spans="4:11">
      <c r="D427" s="90"/>
      <c r="E427" s="90"/>
      <c r="G427" s="90"/>
      <c r="H427" s="90"/>
      <c r="J427" s="90"/>
      <c r="K427" s="90"/>
    </row>
    <row r="428" spans="4:11">
      <c r="D428" s="90"/>
      <c r="E428" s="90"/>
      <c r="G428" s="90"/>
      <c r="H428" s="90"/>
      <c r="J428" s="90"/>
      <c r="K428" s="90"/>
    </row>
    <row r="429" spans="4:11">
      <c r="D429" s="90"/>
      <c r="E429" s="90"/>
      <c r="G429" s="90"/>
      <c r="H429" s="90"/>
      <c r="J429" s="90"/>
      <c r="K429" s="90"/>
    </row>
    <row r="430" spans="4:11">
      <c r="D430" s="90"/>
      <c r="E430" s="90"/>
      <c r="G430" s="90"/>
      <c r="H430" s="90"/>
      <c r="J430" s="90"/>
      <c r="K430" s="90"/>
    </row>
    <row r="431" spans="4:11">
      <c r="D431" s="90"/>
      <c r="E431" s="90"/>
      <c r="G431" s="90"/>
      <c r="H431" s="90"/>
      <c r="J431" s="90"/>
      <c r="K431" s="90"/>
    </row>
    <row r="432" spans="4:11">
      <c r="D432" s="90"/>
      <c r="E432" s="90"/>
      <c r="G432" s="90"/>
      <c r="H432" s="90"/>
      <c r="J432" s="90"/>
      <c r="K432" s="90"/>
    </row>
    <row r="433" spans="4:11">
      <c r="D433" s="90"/>
      <c r="E433" s="90"/>
      <c r="G433" s="90"/>
      <c r="H433" s="90"/>
      <c r="J433" s="90"/>
      <c r="K433" s="90"/>
    </row>
    <row r="434" spans="4:11">
      <c r="D434" s="90"/>
      <c r="E434" s="90"/>
      <c r="G434" s="90"/>
      <c r="H434" s="90"/>
      <c r="J434" s="90"/>
      <c r="K434" s="90"/>
    </row>
    <row r="435" spans="4:11">
      <c r="D435" s="90"/>
      <c r="E435" s="90"/>
      <c r="G435" s="90"/>
      <c r="H435" s="90"/>
      <c r="J435" s="90"/>
      <c r="K435" s="90"/>
    </row>
    <row r="436" spans="4:11">
      <c r="D436" s="90"/>
      <c r="E436" s="90"/>
      <c r="G436" s="90"/>
      <c r="H436" s="90"/>
      <c r="J436" s="90"/>
      <c r="K436" s="90"/>
    </row>
    <row r="437" spans="4:11">
      <c r="D437" s="90"/>
      <c r="E437" s="90"/>
      <c r="G437" s="90"/>
      <c r="H437" s="90"/>
      <c r="J437" s="90"/>
      <c r="K437" s="90"/>
    </row>
    <row r="438" spans="4:11">
      <c r="D438" s="90"/>
      <c r="E438" s="90"/>
      <c r="G438" s="90"/>
      <c r="H438" s="90"/>
      <c r="J438" s="90"/>
      <c r="K438" s="90"/>
    </row>
    <row r="439" spans="4:11">
      <c r="D439" s="90"/>
      <c r="E439" s="90"/>
      <c r="G439" s="90"/>
      <c r="H439" s="90"/>
      <c r="J439" s="90"/>
      <c r="K439" s="90"/>
    </row>
    <row r="440" spans="4:11">
      <c r="D440" s="90"/>
      <c r="E440" s="90"/>
      <c r="G440" s="90"/>
      <c r="H440" s="90"/>
      <c r="J440" s="90"/>
      <c r="K440" s="90"/>
    </row>
    <row r="441" spans="4:11">
      <c r="D441" s="90"/>
      <c r="E441" s="90"/>
      <c r="G441" s="90"/>
      <c r="H441" s="90"/>
      <c r="J441" s="90"/>
      <c r="K441" s="90"/>
    </row>
    <row r="442" spans="4:11">
      <c r="D442" s="90"/>
      <c r="E442" s="90"/>
      <c r="G442" s="90"/>
      <c r="H442" s="90"/>
      <c r="J442" s="90"/>
      <c r="K442" s="90"/>
    </row>
    <row r="443" spans="4:11">
      <c r="D443" s="90"/>
      <c r="E443" s="90"/>
      <c r="G443" s="90"/>
      <c r="H443" s="90"/>
      <c r="J443" s="90"/>
      <c r="K443" s="90"/>
    </row>
    <row r="444" spans="4:11">
      <c r="D444" s="90"/>
      <c r="E444" s="90"/>
      <c r="G444" s="90"/>
      <c r="H444" s="90"/>
      <c r="J444" s="90"/>
      <c r="K444" s="90"/>
    </row>
    <row r="445" spans="4:11">
      <c r="D445" s="90"/>
      <c r="E445" s="90"/>
      <c r="G445" s="90"/>
      <c r="H445" s="90"/>
      <c r="J445" s="90"/>
      <c r="K445" s="90"/>
    </row>
    <row r="446" spans="4:11">
      <c r="D446" s="90"/>
      <c r="E446" s="90"/>
      <c r="G446" s="90"/>
      <c r="H446" s="90"/>
      <c r="J446" s="90"/>
      <c r="K446" s="90"/>
    </row>
    <row r="447" spans="4:11">
      <c r="D447" s="90"/>
      <c r="E447" s="90"/>
      <c r="G447" s="90"/>
      <c r="H447" s="90"/>
      <c r="J447" s="90"/>
      <c r="K447" s="90"/>
    </row>
    <row r="448" spans="4:11">
      <c r="D448" s="90"/>
      <c r="E448" s="90"/>
      <c r="G448" s="90"/>
      <c r="H448" s="90"/>
      <c r="J448" s="90"/>
      <c r="K448" s="90"/>
    </row>
    <row r="449" spans="4:11">
      <c r="D449" s="90"/>
      <c r="E449" s="90"/>
      <c r="G449" s="90"/>
      <c r="H449" s="90"/>
      <c r="J449" s="90"/>
      <c r="K449" s="90"/>
    </row>
    <row r="450" spans="4:11">
      <c r="D450" s="90"/>
      <c r="E450" s="90"/>
      <c r="G450" s="90"/>
      <c r="H450" s="90"/>
      <c r="J450" s="90"/>
      <c r="K450" s="90"/>
    </row>
    <row r="451" spans="4:11">
      <c r="D451" s="90"/>
      <c r="E451" s="90"/>
      <c r="G451" s="90"/>
      <c r="H451" s="90"/>
      <c r="J451" s="90"/>
      <c r="K451" s="90"/>
    </row>
    <row r="452" spans="4:11">
      <c r="D452" s="90"/>
      <c r="E452" s="90"/>
      <c r="G452" s="90"/>
      <c r="H452" s="90"/>
      <c r="J452" s="90"/>
      <c r="K452" s="90"/>
    </row>
    <row r="453" spans="4:11">
      <c r="D453" s="90"/>
      <c r="E453" s="90"/>
      <c r="G453" s="90"/>
      <c r="H453" s="90"/>
      <c r="J453" s="90"/>
      <c r="K453" s="90"/>
    </row>
    <row r="454" spans="4:11">
      <c r="D454" s="90"/>
      <c r="E454" s="90"/>
      <c r="G454" s="90"/>
      <c r="H454" s="90"/>
      <c r="J454" s="90"/>
      <c r="K454" s="90"/>
    </row>
    <row r="455" spans="4:11">
      <c r="D455" s="90"/>
      <c r="E455" s="90"/>
      <c r="G455" s="90"/>
      <c r="H455" s="90"/>
      <c r="J455" s="90"/>
      <c r="K455" s="90"/>
    </row>
    <row r="456" spans="4:11">
      <c r="D456" s="90"/>
      <c r="E456" s="90"/>
      <c r="G456" s="90"/>
      <c r="H456" s="90"/>
      <c r="J456" s="90"/>
      <c r="K456" s="90"/>
    </row>
    <row r="457" spans="4:11">
      <c r="D457" s="90"/>
      <c r="E457" s="90"/>
      <c r="G457" s="90"/>
      <c r="H457" s="90"/>
      <c r="J457" s="90"/>
      <c r="K457" s="90"/>
    </row>
    <row r="458" spans="4:11">
      <c r="D458" s="90"/>
      <c r="E458" s="90"/>
      <c r="G458" s="90"/>
      <c r="H458" s="90"/>
      <c r="J458" s="90"/>
      <c r="K458" s="90"/>
    </row>
    <row r="459" spans="4:11">
      <c r="D459" s="90"/>
      <c r="E459" s="90"/>
      <c r="G459" s="90"/>
      <c r="H459" s="90"/>
      <c r="J459" s="90"/>
      <c r="K459" s="90"/>
    </row>
    <row r="460" spans="4:11">
      <c r="D460" s="90"/>
      <c r="E460" s="90"/>
      <c r="G460" s="90"/>
      <c r="H460" s="90"/>
      <c r="J460" s="90"/>
      <c r="K460" s="90"/>
    </row>
    <row r="461" spans="4:11">
      <c r="D461" s="90"/>
      <c r="E461" s="90"/>
      <c r="G461" s="90"/>
      <c r="H461" s="90"/>
      <c r="J461" s="90"/>
      <c r="K461" s="90"/>
    </row>
    <row r="462" spans="4:11">
      <c r="D462" s="90"/>
      <c r="E462" s="90"/>
      <c r="G462" s="90"/>
      <c r="H462" s="90"/>
      <c r="J462" s="90"/>
      <c r="K462" s="90"/>
    </row>
    <row r="463" spans="4:11">
      <c r="D463" s="90"/>
      <c r="E463" s="90"/>
      <c r="G463" s="90"/>
      <c r="H463" s="90"/>
      <c r="J463" s="90"/>
      <c r="K463" s="90"/>
    </row>
    <row r="464" spans="4:11">
      <c r="D464" s="90"/>
      <c r="E464" s="90"/>
      <c r="G464" s="90"/>
      <c r="H464" s="90"/>
      <c r="J464" s="90"/>
      <c r="K464" s="90"/>
    </row>
    <row r="465" spans="4:11">
      <c r="D465" s="90"/>
      <c r="E465" s="90"/>
      <c r="G465" s="90"/>
      <c r="H465" s="90"/>
      <c r="J465" s="90"/>
      <c r="K465" s="90"/>
    </row>
    <row r="466" spans="4:11">
      <c r="D466" s="90"/>
      <c r="E466" s="90"/>
      <c r="G466" s="90"/>
      <c r="H466" s="90"/>
      <c r="J466" s="90"/>
      <c r="K466" s="90"/>
    </row>
    <row r="467" spans="4:11">
      <c r="D467" s="90"/>
      <c r="E467" s="90"/>
      <c r="G467" s="90"/>
      <c r="H467" s="90"/>
      <c r="J467" s="90"/>
      <c r="K467" s="90"/>
    </row>
    <row r="468" spans="4:11">
      <c r="D468" s="90"/>
      <c r="E468" s="90"/>
      <c r="G468" s="90"/>
      <c r="H468" s="90"/>
      <c r="J468" s="90"/>
      <c r="K468" s="90"/>
    </row>
    <row r="469" spans="4:11">
      <c r="D469" s="90"/>
      <c r="E469" s="90"/>
      <c r="G469" s="90"/>
      <c r="H469" s="90"/>
      <c r="J469" s="90"/>
      <c r="K469" s="90"/>
    </row>
    <row r="470" spans="4:11">
      <c r="D470" s="90"/>
      <c r="E470" s="90"/>
      <c r="G470" s="90"/>
      <c r="H470" s="90"/>
      <c r="J470" s="90"/>
      <c r="K470" s="90"/>
    </row>
    <row r="471" spans="4:11">
      <c r="D471" s="90"/>
      <c r="E471" s="90"/>
      <c r="G471" s="90"/>
      <c r="H471" s="90"/>
      <c r="J471" s="90"/>
      <c r="K471" s="90"/>
    </row>
    <row r="472" spans="4:11">
      <c r="D472" s="90"/>
      <c r="E472" s="90"/>
      <c r="G472" s="90"/>
      <c r="H472" s="90"/>
      <c r="J472" s="90"/>
      <c r="K472" s="90"/>
    </row>
    <row r="473" spans="4:11">
      <c r="D473" s="90"/>
      <c r="E473" s="90"/>
      <c r="G473" s="90"/>
      <c r="H473" s="90"/>
      <c r="J473" s="90"/>
      <c r="K473" s="90"/>
    </row>
    <row r="474" spans="4:11">
      <c r="D474" s="90"/>
      <c r="E474" s="90"/>
      <c r="G474" s="90"/>
      <c r="H474" s="90"/>
      <c r="J474" s="90"/>
      <c r="K474" s="90"/>
    </row>
    <row r="475" spans="4:11">
      <c r="D475" s="90"/>
      <c r="E475" s="90"/>
      <c r="G475" s="90"/>
      <c r="H475" s="90"/>
      <c r="J475" s="90"/>
      <c r="K475" s="90"/>
    </row>
    <row r="476" spans="4:11">
      <c r="D476" s="90"/>
      <c r="E476" s="90"/>
      <c r="G476" s="90"/>
      <c r="H476" s="90"/>
      <c r="J476" s="90"/>
      <c r="K476" s="90"/>
    </row>
    <row r="477" spans="4:11">
      <c r="D477" s="90"/>
      <c r="E477" s="90"/>
      <c r="G477" s="90"/>
      <c r="H477" s="90"/>
      <c r="J477" s="90"/>
      <c r="K477" s="90"/>
    </row>
    <row r="478" spans="4:11">
      <c r="D478" s="90"/>
      <c r="E478" s="90"/>
      <c r="G478" s="90"/>
      <c r="H478" s="90"/>
      <c r="J478" s="90"/>
      <c r="K478" s="90"/>
    </row>
    <row r="479" spans="4:11">
      <c r="D479" s="90"/>
      <c r="E479" s="90"/>
      <c r="G479" s="90"/>
      <c r="H479" s="90"/>
      <c r="J479" s="90"/>
      <c r="K479" s="90"/>
    </row>
    <row r="480" spans="4:11">
      <c r="D480" s="90"/>
      <c r="E480" s="90"/>
      <c r="G480" s="90"/>
      <c r="H480" s="90"/>
      <c r="J480" s="90"/>
      <c r="K480" s="90"/>
    </row>
    <row r="481" spans="4:11">
      <c r="D481" s="90"/>
      <c r="E481" s="90"/>
      <c r="G481" s="90"/>
      <c r="H481" s="90"/>
      <c r="J481" s="90"/>
      <c r="K481" s="90"/>
    </row>
    <row r="482" spans="4:11">
      <c r="D482" s="90"/>
      <c r="E482" s="90"/>
      <c r="G482" s="90"/>
      <c r="H482" s="90"/>
      <c r="J482" s="90"/>
      <c r="K482" s="90"/>
    </row>
    <row r="483" spans="4:11">
      <c r="D483" s="90"/>
      <c r="E483" s="90"/>
      <c r="G483" s="90"/>
      <c r="H483" s="90"/>
      <c r="J483" s="90"/>
      <c r="K483" s="90"/>
    </row>
    <row r="484" spans="4:11">
      <c r="D484" s="90"/>
      <c r="E484" s="90"/>
      <c r="G484" s="90"/>
      <c r="H484" s="90"/>
      <c r="J484" s="90"/>
      <c r="K484" s="90"/>
    </row>
    <row r="485" spans="4:11">
      <c r="D485" s="90"/>
      <c r="E485" s="90"/>
      <c r="G485" s="90"/>
      <c r="H485" s="90"/>
      <c r="J485" s="90"/>
      <c r="K485" s="90"/>
    </row>
    <row r="486" spans="4:11">
      <c r="D486" s="90"/>
      <c r="E486" s="90"/>
      <c r="G486" s="90"/>
      <c r="H486" s="90"/>
      <c r="J486" s="90"/>
      <c r="K486" s="90"/>
    </row>
    <row r="487" spans="4:11">
      <c r="D487" s="90"/>
      <c r="E487" s="90"/>
      <c r="G487" s="90"/>
      <c r="H487" s="90"/>
      <c r="J487" s="90"/>
      <c r="K487" s="90"/>
    </row>
    <row r="488" spans="4:11">
      <c r="D488" s="90"/>
      <c r="E488" s="90"/>
      <c r="G488" s="90"/>
      <c r="H488" s="90"/>
      <c r="J488" s="90"/>
      <c r="K488" s="90"/>
    </row>
    <row r="489" spans="4:11">
      <c r="D489" s="90"/>
      <c r="E489" s="90"/>
      <c r="G489" s="90"/>
      <c r="H489" s="90"/>
      <c r="J489" s="90"/>
      <c r="K489" s="90"/>
    </row>
    <row r="490" spans="4:11">
      <c r="D490" s="90"/>
      <c r="E490" s="90"/>
      <c r="G490" s="90"/>
      <c r="H490" s="90"/>
      <c r="J490" s="90"/>
      <c r="K490" s="90"/>
    </row>
    <row r="491" spans="4:11">
      <c r="D491" s="90"/>
      <c r="E491" s="90"/>
      <c r="G491" s="90"/>
      <c r="H491" s="90"/>
      <c r="J491" s="90"/>
      <c r="K491" s="90"/>
    </row>
    <row r="492" spans="4:11">
      <c r="D492" s="90"/>
      <c r="E492" s="90"/>
      <c r="G492" s="90"/>
      <c r="H492" s="90"/>
      <c r="J492" s="90"/>
      <c r="K492" s="90"/>
    </row>
    <row r="493" spans="4:11">
      <c r="D493" s="90"/>
      <c r="E493" s="90"/>
      <c r="G493" s="90"/>
      <c r="H493" s="90"/>
      <c r="J493" s="90"/>
      <c r="K493" s="90"/>
    </row>
    <row r="494" spans="4:11">
      <c r="D494" s="90"/>
      <c r="E494" s="90"/>
      <c r="G494" s="90"/>
      <c r="H494" s="90"/>
      <c r="J494" s="90"/>
      <c r="K494" s="90"/>
    </row>
    <row r="495" spans="4:11">
      <c r="D495" s="90"/>
      <c r="E495" s="90"/>
      <c r="G495" s="90"/>
      <c r="H495" s="90"/>
      <c r="J495" s="90"/>
      <c r="K495" s="90"/>
    </row>
    <row r="496" spans="4:11">
      <c r="D496" s="90"/>
      <c r="E496" s="90"/>
      <c r="G496" s="90"/>
      <c r="H496" s="90"/>
      <c r="J496" s="90"/>
      <c r="K496" s="90"/>
    </row>
    <row r="497" spans="4:11">
      <c r="D497" s="90"/>
      <c r="E497" s="90"/>
      <c r="G497" s="90"/>
      <c r="H497" s="90"/>
      <c r="J497" s="90"/>
      <c r="K497" s="90"/>
    </row>
    <row r="498" spans="4:11">
      <c r="D498" s="90"/>
      <c r="E498" s="90"/>
      <c r="G498" s="90"/>
      <c r="H498" s="90"/>
      <c r="J498" s="90"/>
      <c r="K498" s="90"/>
    </row>
    <row r="499" spans="4:11">
      <c r="D499" s="90"/>
      <c r="E499" s="90"/>
      <c r="G499" s="90"/>
      <c r="H499" s="90"/>
      <c r="J499" s="90"/>
      <c r="K499" s="90"/>
    </row>
    <row r="500" spans="4:11">
      <c r="D500" s="90"/>
      <c r="E500" s="90"/>
      <c r="G500" s="90"/>
      <c r="H500" s="90"/>
      <c r="J500" s="90"/>
      <c r="K500" s="90"/>
    </row>
    <row r="501" spans="4:11">
      <c r="D501" s="90"/>
      <c r="E501" s="90"/>
      <c r="G501" s="90"/>
      <c r="H501" s="90"/>
      <c r="J501" s="90"/>
      <c r="K501" s="90"/>
    </row>
    <row r="502" spans="4:11">
      <c r="D502" s="90"/>
      <c r="E502" s="90"/>
      <c r="G502" s="90"/>
      <c r="H502" s="90"/>
      <c r="J502" s="90"/>
      <c r="K502" s="90"/>
    </row>
    <row r="503" spans="4:11">
      <c r="D503" s="90"/>
      <c r="E503" s="90"/>
      <c r="G503" s="90"/>
      <c r="H503" s="90"/>
      <c r="J503" s="90"/>
      <c r="K503" s="90"/>
    </row>
    <row r="504" spans="4:11">
      <c r="D504" s="90"/>
      <c r="E504" s="90"/>
      <c r="G504" s="90"/>
      <c r="H504" s="90"/>
      <c r="J504" s="90"/>
      <c r="K504" s="90"/>
    </row>
    <row r="505" spans="4:11">
      <c r="D505" s="90"/>
      <c r="E505" s="90"/>
      <c r="G505" s="90"/>
      <c r="H505" s="90"/>
      <c r="J505" s="90"/>
      <c r="K505" s="90"/>
    </row>
    <row r="506" spans="4:11">
      <c r="D506" s="90"/>
      <c r="E506" s="90"/>
      <c r="G506" s="90"/>
      <c r="H506" s="90"/>
      <c r="J506" s="90"/>
      <c r="K506" s="90"/>
    </row>
    <row r="507" spans="4:11">
      <c r="D507" s="90"/>
      <c r="E507" s="90"/>
      <c r="G507" s="90"/>
      <c r="H507" s="90"/>
      <c r="J507" s="90"/>
      <c r="K507" s="90"/>
    </row>
    <row r="508" spans="4:11">
      <c r="D508" s="90"/>
      <c r="E508" s="90"/>
      <c r="G508" s="90"/>
      <c r="H508" s="90"/>
      <c r="J508" s="90"/>
      <c r="K508" s="90"/>
    </row>
    <row r="509" spans="4:11">
      <c r="D509" s="90"/>
      <c r="E509" s="90"/>
      <c r="G509" s="90"/>
      <c r="H509" s="90"/>
      <c r="J509" s="90"/>
      <c r="K509" s="90"/>
    </row>
    <row r="510" spans="4:11">
      <c r="D510" s="90"/>
      <c r="E510" s="90"/>
      <c r="G510" s="90"/>
      <c r="H510" s="90"/>
      <c r="J510" s="90"/>
      <c r="K510" s="90"/>
    </row>
    <row r="511" spans="4:11">
      <c r="D511" s="90"/>
      <c r="E511" s="90"/>
      <c r="G511" s="90"/>
      <c r="H511" s="90"/>
      <c r="J511" s="90"/>
      <c r="K511" s="90"/>
    </row>
    <row r="512" spans="4:11">
      <c r="D512" s="90"/>
      <c r="E512" s="90"/>
      <c r="G512" s="90"/>
      <c r="H512" s="90"/>
      <c r="J512" s="90"/>
      <c r="K512" s="90"/>
    </row>
    <row r="513" spans="4:11">
      <c r="D513" s="90"/>
      <c r="E513" s="90"/>
      <c r="G513" s="90"/>
      <c r="H513" s="90"/>
      <c r="J513" s="90"/>
      <c r="K513" s="90"/>
    </row>
    <row r="514" spans="4:11">
      <c r="D514" s="90"/>
      <c r="E514" s="90"/>
      <c r="G514" s="90"/>
      <c r="H514" s="90"/>
      <c r="J514" s="90"/>
      <c r="K514" s="90"/>
    </row>
    <row r="515" spans="4:11">
      <c r="D515" s="90"/>
      <c r="E515" s="90"/>
      <c r="G515" s="90"/>
      <c r="H515" s="90"/>
      <c r="J515" s="90"/>
      <c r="K515" s="90"/>
    </row>
    <row r="516" spans="4:11">
      <c r="D516" s="90"/>
      <c r="E516" s="90"/>
      <c r="G516" s="90"/>
      <c r="H516" s="90"/>
      <c r="J516" s="90"/>
      <c r="K516" s="90"/>
    </row>
    <row r="517" spans="4:11">
      <c r="D517" s="90"/>
      <c r="E517" s="90"/>
      <c r="G517" s="90"/>
      <c r="H517" s="90"/>
      <c r="J517" s="90"/>
      <c r="K517" s="90"/>
    </row>
    <row r="518" spans="4:11">
      <c r="D518" s="90"/>
      <c r="E518" s="90"/>
      <c r="G518" s="90"/>
      <c r="H518" s="90"/>
      <c r="J518" s="90"/>
      <c r="K518" s="90"/>
    </row>
    <row r="519" spans="4:11">
      <c r="D519" s="90"/>
      <c r="E519" s="90"/>
      <c r="G519" s="90"/>
      <c r="H519" s="90"/>
      <c r="J519" s="90"/>
      <c r="K519" s="90"/>
    </row>
    <row r="520" spans="4:11">
      <c r="D520" s="90"/>
      <c r="E520" s="90"/>
      <c r="G520" s="90"/>
      <c r="H520" s="90"/>
      <c r="J520" s="90"/>
      <c r="K520" s="90"/>
    </row>
    <row r="521" spans="4:11">
      <c r="D521" s="90"/>
      <c r="E521" s="90"/>
      <c r="G521" s="90"/>
      <c r="H521" s="90"/>
      <c r="J521" s="90"/>
      <c r="K521" s="90"/>
    </row>
    <row r="522" spans="4:11">
      <c r="D522" s="90"/>
      <c r="E522" s="90"/>
      <c r="G522" s="90"/>
      <c r="H522" s="90"/>
      <c r="J522" s="90"/>
      <c r="K522" s="90"/>
    </row>
    <row r="523" spans="4:11">
      <c r="D523" s="90"/>
      <c r="E523" s="90"/>
      <c r="G523" s="90"/>
      <c r="H523" s="90"/>
      <c r="J523" s="90"/>
      <c r="K523" s="90"/>
    </row>
    <row r="524" spans="4:11">
      <c r="D524" s="90"/>
      <c r="E524" s="90"/>
      <c r="G524" s="90"/>
      <c r="H524" s="90"/>
      <c r="J524" s="90"/>
      <c r="K524" s="90"/>
    </row>
    <row r="525" spans="4:11">
      <c r="D525" s="90"/>
      <c r="E525" s="90"/>
      <c r="G525" s="90"/>
      <c r="H525" s="90"/>
      <c r="J525" s="90"/>
      <c r="K525" s="90"/>
    </row>
    <row r="526" spans="4:11">
      <c r="D526" s="90"/>
      <c r="E526" s="90"/>
      <c r="G526" s="90"/>
      <c r="H526" s="90"/>
      <c r="J526" s="90"/>
      <c r="K526" s="90"/>
    </row>
    <row r="527" spans="4:11">
      <c r="D527" s="90"/>
      <c r="E527" s="90"/>
      <c r="G527" s="90"/>
      <c r="H527" s="90"/>
      <c r="J527" s="90"/>
      <c r="K527" s="90"/>
    </row>
    <row r="528" spans="4:11">
      <c r="D528" s="90"/>
      <c r="E528" s="90"/>
      <c r="G528" s="90"/>
      <c r="H528" s="90"/>
      <c r="J528" s="90"/>
      <c r="K528" s="90"/>
    </row>
    <row r="529" spans="4:11">
      <c r="D529" s="90"/>
      <c r="E529" s="90"/>
      <c r="G529" s="90"/>
      <c r="H529" s="90"/>
      <c r="J529" s="90"/>
      <c r="K529" s="90"/>
    </row>
    <row r="530" spans="4:11">
      <c r="D530" s="90"/>
      <c r="E530" s="90"/>
      <c r="G530" s="90"/>
      <c r="H530" s="90"/>
      <c r="J530" s="90"/>
      <c r="K530" s="90"/>
    </row>
    <row r="531" spans="4:11">
      <c r="D531" s="90"/>
      <c r="E531" s="90"/>
      <c r="G531" s="90"/>
      <c r="H531" s="90"/>
      <c r="J531" s="90"/>
      <c r="K531" s="90"/>
    </row>
    <row r="532" spans="4:11">
      <c r="D532" s="90"/>
      <c r="E532" s="90"/>
      <c r="G532" s="90"/>
      <c r="H532" s="90"/>
      <c r="J532" s="90"/>
      <c r="K532" s="90"/>
    </row>
    <row r="533" spans="4:11">
      <c r="D533" s="90"/>
      <c r="E533" s="90"/>
      <c r="G533" s="90"/>
      <c r="H533" s="90"/>
      <c r="J533" s="90"/>
      <c r="K533" s="90"/>
    </row>
    <row r="534" spans="4:11">
      <c r="D534" s="90"/>
      <c r="E534" s="90"/>
      <c r="G534" s="90"/>
      <c r="H534" s="90"/>
      <c r="J534" s="90"/>
      <c r="K534" s="90"/>
    </row>
    <row r="535" spans="4:11">
      <c r="D535" s="90"/>
      <c r="E535" s="90"/>
      <c r="G535" s="90"/>
      <c r="H535" s="90"/>
      <c r="J535" s="90"/>
      <c r="K535" s="90"/>
    </row>
    <row r="536" spans="4:11">
      <c r="D536" s="90"/>
      <c r="E536" s="90"/>
      <c r="G536" s="90"/>
      <c r="H536" s="90"/>
      <c r="J536" s="90"/>
      <c r="K536" s="90"/>
    </row>
    <row r="537" spans="4:11">
      <c r="D537" s="90"/>
      <c r="E537" s="90"/>
      <c r="G537" s="90"/>
      <c r="H537" s="90"/>
      <c r="J537" s="90"/>
      <c r="K537" s="90"/>
    </row>
    <row r="538" spans="4:11">
      <c r="D538" s="90"/>
      <c r="E538" s="90"/>
      <c r="G538" s="90"/>
      <c r="H538" s="90"/>
      <c r="J538" s="90"/>
      <c r="K538" s="90"/>
    </row>
    <row r="539" spans="4:11">
      <c r="D539" s="90"/>
      <c r="E539" s="90"/>
      <c r="G539" s="90"/>
      <c r="H539" s="90"/>
      <c r="J539" s="90"/>
      <c r="K539" s="90"/>
    </row>
    <row r="540" spans="4:11">
      <c r="D540" s="90"/>
      <c r="E540" s="90"/>
      <c r="G540" s="90"/>
      <c r="H540" s="90"/>
      <c r="J540" s="90"/>
      <c r="K540" s="90"/>
    </row>
    <row r="541" spans="4:11">
      <c r="D541" s="90"/>
      <c r="E541" s="90"/>
      <c r="G541" s="90"/>
      <c r="H541" s="90"/>
      <c r="J541" s="90"/>
      <c r="K541" s="90"/>
    </row>
    <row r="542" spans="4:11">
      <c r="D542" s="90"/>
      <c r="E542" s="90"/>
      <c r="G542" s="90"/>
      <c r="H542" s="90"/>
      <c r="J542" s="90"/>
      <c r="K542" s="90"/>
    </row>
    <row r="543" spans="4:11">
      <c r="D543" s="90"/>
      <c r="E543" s="90"/>
      <c r="G543" s="90"/>
      <c r="H543" s="90"/>
      <c r="J543" s="90"/>
      <c r="K543" s="90"/>
    </row>
    <row r="544" spans="4:11">
      <c r="D544" s="90"/>
      <c r="E544" s="90"/>
      <c r="G544" s="90"/>
      <c r="H544" s="90"/>
      <c r="J544" s="90"/>
      <c r="K544" s="90"/>
    </row>
    <row r="545" spans="4:11">
      <c r="D545" s="90"/>
      <c r="E545" s="90"/>
      <c r="G545" s="90"/>
      <c r="H545" s="90"/>
      <c r="J545" s="90"/>
      <c r="K545" s="90"/>
    </row>
    <row r="546" spans="4:11">
      <c r="D546" s="90"/>
      <c r="E546" s="90"/>
      <c r="G546" s="90"/>
      <c r="H546" s="90"/>
      <c r="J546" s="90"/>
      <c r="K546" s="90"/>
    </row>
    <row r="547" spans="4:11">
      <c r="D547" s="90"/>
      <c r="E547" s="90"/>
      <c r="G547" s="90"/>
      <c r="H547" s="90"/>
      <c r="J547" s="90"/>
      <c r="K547" s="90"/>
    </row>
    <row r="548" spans="4:11">
      <c r="D548" s="90"/>
      <c r="E548" s="90"/>
      <c r="G548" s="90"/>
      <c r="H548" s="90"/>
      <c r="J548" s="90"/>
      <c r="K548" s="90"/>
    </row>
    <row r="549" spans="4:11">
      <c r="D549" s="90"/>
      <c r="E549" s="90"/>
      <c r="G549" s="90"/>
      <c r="H549" s="90"/>
      <c r="J549" s="90"/>
      <c r="K549" s="90"/>
    </row>
    <row r="550" spans="4:11">
      <c r="D550" s="90"/>
      <c r="E550" s="90"/>
      <c r="G550" s="90"/>
      <c r="H550" s="90"/>
      <c r="J550" s="90"/>
      <c r="K550" s="90"/>
    </row>
    <row r="551" spans="4:11">
      <c r="D551" s="90"/>
      <c r="E551" s="90"/>
      <c r="G551" s="90"/>
      <c r="H551" s="90"/>
      <c r="J551" s="90"/>
      <c r="K551" s="90"/>
    </row>
    <row r="552" spans="4:11">
      <c r="D552" s="90"/>
      <c r="E552" s="90"/>
      <c r="G552" s="90"/>
      <c r="H552" s="90"/>
      <c r="J552" s="90"/>
      <c r="K552" s="90"/>
    </row>
    <row r="553" spans="4:11">
      <c r="D553" s="90"/>
      <c r="E553" s="90"/>
      <c r="G553" s="90"/>
      <c r="H553" s="90"/>
      <c r="J553" s="90"/>
      <c r="K553" s="90"/>
    </row>
    <row r="554" spans="4:11">
      <c r="D554" s="90"/>
      <c r="E554" s="90"/>
      <c r="G554" s="90"/>
      <c r="H554" s="90"/>
      <c r="J554" s="90"/>
      <c r="K554" s="90"/>
    </row>
    <row r="555" spans="4:11">
      <c r="D555" s="90"/>
      <c r="E555" s="90"/>
      <c r="G555" s="90"/>
      <c r="H555" s="90"/>
      <c r="J555" s="90"/>
      <c r="K555" s="90"/>
    </row>
    <row r="556" spans="4:11">
      <c r="D556" s="90"/>
      <c r="E556" s="90"/>
      <c r="G556" s="90"/>
      <c r="H556" s="90"/>
      <c r="J556" s="90"/>
      <c r="K556" s="90"/>
    </row>
    <row r="557" spans="4:11">
      <c r="D557" s="90"/>
      <c r="E557" s="90"/>
      <c r="G557" s="90"/>
      <c r="H557" s="90"/>
      <c r="J557" s="90"/>
      <c r="K557" s="90"/>
    </row>
    <row r="558" spans="4:11">
      <c r="D558" s="90"/>
      <c r="E558" s="90"/>
      <c r="G558" s="90"/>
      <c r="H558" s="90"/>
      <c r="J558" s="90"/>
      <c r="K558" s="90"/>
    </row>
    <row r="559" spans="4:11">
      <c r="D559" s="90"/>
      <c r="E559" s="90"/>
      <c r="G559" s="90"/>
      <c r="H559" s="90"/>
      <c r="J559" s="90"/>
      <c r="K559" s="90"/>
    </row>
    <row r="560" spans="4:11">
      <c r="D560" s="90"/>
      <c r="E560" s="90"/>
      <c r="G560" s="90"/>
      <c r="H560" s="90"/>
      <c r="J560" s="90"/>
      <c r="K560" s="90"/>
    </row>
    <row r="561" spans="4:11">
      <c r="D561" s="90"/>
      <c r="E561" s="90"/>
      <c r="G561" s="90"/>
      <c r="H561" s="90"/>
      <c r="J561" s="90"/>
      <c r="K561" s="90"/>
    </row>
    <row r="562" spans="4:11">
      <c r="D562" s="90"/>
      <c r="E562" s="90"/>
      <c r="G562" s="90"/>
      <c r="H562" s="90"/>
      <c r="J562" s="90"/>
      <c r="K562" s="90"/>
    </row>
    <row r="563" spans="4:11">
      <c r="D563" s="90"/>
      <c r="E563" s="90"/>
      <c r="G563" s="90"/>
      <c r="H563" s="90"/>
      <c r="J563" s="90"/>
      <c r="K563" s="90"/>
    </row>
    <row r="564" spans="4:11">
      <c r="D564" s="90"/>
      <c r="E564" s="90"/>
      <c r="G564" s="90"/>
      <c r="H564" s="90"/>
      <c r="J564" s="90"/>
      <c r="K564" s="90"/>
    </row>
    <row r="565" spans="4:11">
      <c r="D565" s="90"/>
      <c r="E565" s="90"/>
      <c r="G565" s="90"/>
      <c r="H565" s="90"/>
      <c r="J565" s="90"/>
      <c r="K565" s="90"/>
    </row>
    <row r="566" spans="4:11">
      <c r="D566" s="90"/>
      <c r="E566" s="90"/>
      <c r="G566" s="90"/>
      <c r="H566" s="90"/>
      <c r="J566" s="90"/>
      <c r="K566" s="90"/>
    </row>
    <row r="567" spans="4:11">
      <c r="D567" s="90"/>
      <c r="E567" s="90"/>
      <c r="G567" s="90"/>
      <c r="H567" s="90"/>
      <c r="J567" s="90"/>
      <c r="K567" s="90"/>
    </row>
    <row r="568" spans="4:11">
      <c r="D568" s="90"/>
      <c r="E568" s="90"/>
      <c r="G568" s="90"/>
      <c r="H568" s="90"/>
      <c r="J568" s="90"/>
      <c r="K568" s="90"/>
    </row>
    <row r="569" spans="4:11">
      <c r="D569" s="90"/>
      <c r="E569" s="90"/>
      <c r="G569" s="90"/>
      <c r="H569" s="90"/>
      <c r="J569" s="90"/>
      <c r="K569" s="90"/>
    </row>
    <row r="570" spans="4:11">
      <c r="D570" s="90"/>
      <c r="E570" s="90"/>
      <c r="G570" s="90"/>
      <c r="H570" s="90"/>
      <c r="J570" s="90"/>
      <c r="K570" s="90"/>
    </row>
    <row r="571" spans="4:11">
      <c r="D571" s="90"/>
      <c r="E571" s="90"/>
      <c r="G571" s="90"/>
      <c r="H571" s="90"/>
      <c r="J571" s="90"/>
      <c r="K571" s="90"/>
    </row>
    <row r="572" spans="4:11">
      <c r="D572" s="90"/>
      <c r="E572" s="90"/>
      <c r="G572" s="90"/>
      <c r="H572" s="90"/>
      <c r="J572" s="90"/>
      <c r="K572" s="90"/>
    </row>
    <row r="573" spans="4:11">
      <c r="D573" s="90"/>
      <c r="E573" s="90"/>
      <c r="G573" s="90"/>
      <c r="H573" s="90"/>
      <c r="J573" s="90"/>
      <c r="K573" s="90"/>
    </row>
    <row r="574" spans="4:11">
      <c r="D574" s="90"/>
      <c r="E574" s="90"/>
      <c r="G574" s="90"/>
      <c r="H574" s="90"/>
      <c r="J574" s="90"/>
      <c r="K574" s="90"/>
    </row>
    <row r="575" spans="4:11">
      <c r="D575" s="90"/>
      <c r="E575" s="90"/>
      <c r="G575" s="90"/>
      <c r="H575" s="90"/>
      <c r="J575" s="90"/>
      <c r="K575" s="90"/>
    </row>
    <row r="576" spans="4:11">
      <c r="D576" s="90"/>
      <c r="E576" s="90"/>
      <c r="G576" s="90"/>
      <c r="H576" s="90"/>
      <c r="J576" s="90"/>
      <c r="K576" s="90"/>
    </row>
    <row r="577" spans="4:11">
      <c r="D577" s="90"/>
      <c r="E577" s="90"/>
      <c r="G577" s="90"/>
      <c r="H577" s="90"/>
      <c r="J577" s="90"/>
      <c r="K577" s="90"/>
    </row>
    <row r="578" spans="4:11">
      <c r="D578" s="90"/>
      <c r="E578" s="90"/>
      <c r="G578" s="90"/>
      <c r="H578" s="90"/>
      <c r="J578" s="90"/>
      <c r="K578" s="90"/>
    </row>
    <row r="579" spans="4:11">
      <c r="D579" s="90"/>
      <c r="E579" s="90"/>
      <c r="G579" s="90"/>
      <c r="H579" s="90"/>
      <c r="J579" s="90"/>
      <c r="K579" s="90"/>
    </row>
    <row r="580" spans="4:11">
      <c r="D580" s="90"/>
      <c r="E580" s="90"/>
      <c r="G580" s="90"/>
      <c r="H580" s="90"/>
      <c r="J580" s="90"/>
      <c r="K580" s="90"/>
    </row>
    <row r="581" spans="4:11">
      <c r="D581" s="90"/>
      <c r="E581" s="90"/>
      <c r="G581" s="90"/>
      <c r="H581" s="90"/>
      <c r="J581" s="90"/>
      <c r="K581" s="90"/>
    </row>
    <row r="582" spans="4:11">
      <c r="D582" s="90"/>
      <c r="E582" s="90"/>
      <c r="G582" s="90"/>
      <c r="H582" s="90"/>
      <c r="J582" s="90"/>
      <c r="K582" s="90"/>
    </row>
    <row r="583" spans="4:11">
      <c r="D583" s="90"/>
      <c r="E583" s="90"/>
      <c r="G583" s="90"/>
      <c r="H583" s="90"/>
      <c r="J583" s="90"/>
      <c r="K583" s="90"/>
    </row>
    <row r="584" spans="4:11">
      <c r="D584" s="90"/>
      <c r="E584" s="90"/>
      <c r="G584" s="90"/>
      <c r="H584" s="90"/>
      <c r="J584" s="90"/>
      <c r="K584" s="90"/>
    </row>
    <row r="585" spans="4:11">
      <c r="D585" s="90"/>
      <c r="E585" s="90"/>
      <c r="G585" s="90"/>
      <c r="H585" s="90"/>
      <c r="J585" s="90"/>
      <c r="K585" s="90"/>
    </row>
    <row r="586" spans="4:11">
      <c r="D586" s="90"/>
      <c r="E586" s="90"/>
      <c r="G586" s="90"/>
      <c r="H586" s="90"/>
      <c r="J586" s="90"/>
      <c r="K586" s="90"/>
    </row>
    <row r="587" spans="4:11">
      <c r="D587" s="90"/>
      <c r="E587" s="90"/>
      <c r="G587" s="90"/>
      <c r="H587" s="90"/>
      <c r="J587" s="90"/>
      <c r="K587" s="90"/>
    </row>
    <row r="588" spans="4:11">
      <c r="D588" s="90"/>
      <c r="E588" s="90"/>
      <c r="G588" s="90"/>
      <c r="H588" s="90"/>
      <c r="J588" s="90"/>
      <c r="K588" s="90"/>
    </row>
    <row r="589" spans="4:11">
      <c r="D589" s="90"/>
      <c r="E589" s="90"/>
      <c r="G589" s="90"/>
      <c r="H589" s="90"/>
      <c r="J589" s="90"/>
      <c r="K589" s="90"/>
    </row>
    <row r="590" spans="4:11">
      <c r="D590" s="90"/>
      <c r="E590" s="90"/>
      <c r="G590" s="90"/>
      <c r="H590" s="90"/>
      <c r="J590" s="90"/>
      <c r="K590" s="90"/>
    </row>
    <row r="591" spans="4:11">
      <c r="D591" s="90"/>
      <c r="E591" s="90"/>
      <c r="G591" s="90"/>
      <c r="H591" s="90"/>
      <c r="J591" s="90"/>
      <c r="K591" s="90"/>
    </row>
    <row r="592" spans="4:11">
      <c r="D592" s="90"/>
      <c r="E592" s="90"/>
      <c r="G592" s="90"/>
      <c r="H592" s="90"/>
      <c r="J592" s="90"/>
      <c r="K592" s="90"/>
    </row>
    <row r="593" spans="4:11">
      <c r="D593" s="90"/>
      <c r="E593" s="90"/>
      <c r="G593" s="90"/>
      <c r="H593" s="90"/>
      <c r="J593" s="90"/>
      <c r="K593" s="90"/>
    </row>
    <row r="594" spans="4:11">
      <c r="D594" s="90"/>
      <c r="E594" s="90"/>
      <c r="G594" s="90"/>
      <c r="H594" s="90"/>
      <c r="J594" s="90"/>
      <c r="K594" s="90"/>
    </row>
    <row r="595" spans="4:11">
      <c r="D595" s="90"/>
      <c r="E595" s="90"/>
      <c r="G595" s="90"/>
      <c r="H595" s="90"/>
      <c r="J595" s="90"/>
      <c r="K595" s="90"/>
    </row>
    <row r="596" spans="4:11">
      <c r="D596" s="90"/>
      <c r="E596" s="90"/>
      <c r="G596" s="90"/>
      <c r="H596" s="90"/>
      <c r="J596" s="90"/>
      <c r="K596" s="90"/>
    </row>
    <row r="597" spans="4:11">
      <c r="D597" s="90"/>
      <c r="E597" s="90"/>
      <c r="G597" s="90"/>
      <c r="H597" s="90"/>
      <c r="J597" s="90"/>
      <c r="K597" s="90"/>
    </row>
    <row r="598" spans="4:11">
      <c r="D598" s="90"/>
      <c r="E598" s="90"/>
      <c r="G598" s="90"/>
      <c r="H598" s="90"/>
      <c r="J598" s="90"/>
      <c r="K598" s="90"/>
    </row>
    <row r="599" spans="4:11">
      <c r="D599" s="90"/>
      <c r="E599" s="90"/>
      <c r="G599" s="90"/>
      <c r="H599" s="90"/>
      <c r="J599" s="90"/>
      <c r="K599" s="90"/>
    </row>
    <row r="600" spans="4:11">
      <c r="D600" s="90"/>
      <c r="E600" s="90"/>
      <c r="G600" s="90"/>
      <c r="H600" s="90"/>
      <c r="J600" s="90"/>
      <c r="K600" s="90"/>
    </row>
    <row r="601" spans="4:11">
      <c r="D601" s="90"/>
      <c r="E601" s="90"/>
      <c r="G601" s="90"/>
      <c r="H601" s="90"/>
      <c r="J601" s="90"/>
      <c r="K601" s="90"/>
    </row>
    <row r="602" spans="4:11">
      <c r="D602" s="90"/>
      <c r="E602" s="90"/>
      <c r="G602" s="90"/>
      <c r="H602" s="90"/>
      <c r="J602" s="90"/>
      <c r="K602" s="90"/>
    </row>
    <row r="603" spans="4:11">
      <c r="D603" s="90"/>
      <c r="E603" s="90"/>
      <c r="G603" s="90"/>
      <c r="H603" s="90"/>
      <c r="J603" s="90"/>
      <c r="K603" s="90"/>
    </row>
    <row r="604" spans="4:11">
      <c r="D604" s="90"/>
      <c r="E604" s="90"/>
      <c r="G604" s="90"/>
      <c r="H604" s="90"/>
      <c r="J604" s="90"/>
      <c r="K604" s="90"/>
    </row>
    <row r="605" spans="4:11">
      <c r="D605" s="90"/>
      <c r="E605" s="90"/>
      <c r="G605" s="90"/>
      <c r="H605" s="90"/>
      <c r="J605" s="90"/>
      <c r="K605" s="90"/>
    </row>
    <row r="606" spans="4:11">
      <c r="D606" s="90"/>
      <c r="E606" s="90"/>
      <c r="G606" s="90"/>
      <c r="H606" s="90"/>
      <c r="J606" s="90"/>
      <c r="K606" s="90"/>
    </row>
    <row r="607" spans="4:11">
      <c r="D607" s="90"/>
      <c r="E607" s="90"/>
      <c r="G607" s="90"/>
      <c r="H607" s="90"/>
      <c r="J607" s="90"/>
      <c r="K607" s="90"/>
    </row>
    <row r="608" spans="4:11">
      <c r="D608" s="90"/>
      <c r="E608" s="90"/>
      <c r="G608" s="90"/>
      <c r="H608" s="90"/>
      <c r="J608" s="90"/>
      <c r="K608" s="90"/>
    </row>
    <row r="609" spans="4:11">
      <c r="D609" s="90"/>
      <c r="E609" s="90"/>
      <c r="G609" s="90"/>
      <c r="H609" s="90"/>
      <c r="J609" s="90"/>
      <c r="K609" s="90"/>
    </row>
    <row r="610" spans="4:11">
      <c r="D610" s="90"/>
      <c r="E610" s="90"/>
      <c r="G610" s="90"/>
      <c r="H610" s="90"/>
      <c r="J610" s="90"/>
      <c r="K610" s="90"/>
    </row>
    <row r="611" spans="4:11">
      <c r="D611" s="90"/>
      <c r="E611" s="90"/>
      <c r="G611" s="90"/>
      <c r="H611" s="90"/>
      <c r="J611" s="90"/>
      <c r="K611" s="90"/>
    </row>
    <row r="612" spans="4:11">
      <c r="D612" s="90"/>
      <c r="E612" s="90"/>
      <c r="G612" s="90"/>
      <c r="H612" s="90"/>
      <c r="J612" s="90"/>
      <c r="K612" s="90"/>
    </row>
    <row r="613" spans="4:11">
      <c r="D613" s="90"/>
      <c r="E613" s="90"/>
      <c r="G613" s="90"/>
      <c r="H613" s="90"/>
      <c r="J613" s="90"/>
      <c r="K613" s="90"/>
    </row>
    <row r="614" spans="4:11">
      <c r="D614" s="90"/>
      <c r="E614" s="90"/>
      <c r="G614" s="90"/>
      <c r="H614" s="90"/>
      <c r="J614" s="90"/>
      <c r="K614" s="90"/>
    </row>
    <row r="615" spans="4:11">
      <c r="D615" s="90"/>
      <c r="E615" s="90"/>
      <c r="G615" s="90"/>
      <c r="H615" s="90"/>
      <c r="J615" s="90"/>
      <c r="K615" s="90"/>
    </row>
    <row r="616" spans="4:11">
      <c r="D616" s="90"/>
      <c r="E616" s="90"/>
      <c r="G616" s="90"/>
      <c r="H616" s="90"/>
      <c r="J616" s="90"/>
      <c r="K616" s="90"/>
    </row>
    <row r="617" spans="4:11">
      <c r="D617" s="90"/>
      <c r="E617" s="90"/>
      <c r="G617" s="90"/>
      <c r="H617" s="90"/>
      <c r="J617" s="90"/>
      <c r="K617" s="90"/>
    </row>
    <row r="618" spans="4:11">
      <c r="D618" s="90"/>
      <c r="E618" s="90"/>
      <c r="G618" s="90"/>
      <c r="H618" s="90"/>
      <c r="J618" s="90"/>
      <c r="K618" s="90"/>
    </row>
    <row r="619" spans="4:11">
      <c r="D619" s="90"/>
      <c r="E619" s="90"/>
      <c r="G619" s="90"/>
      <c r="H619" s="90"/>
      <c r="J619" s="90"/>
      <c r="K619" s="90"/>
    </row>
    <row r="620" spans="4:11">
      <c r="D620" s="90"/>
      <c r="E620" s="90"/>
      <c r="G620" s="90"/>
      <c r="H620" s="90"/>
      <c r="J620" s="90"/>
      <c r="K620" s="90"/>
    </row>
    <row r="621" spans="4:11">
      <c r="D621" s="90"/>
      <c r="E621" s="90"/>
      <c r="G621" s="90"/>
      <c r="H621" s="90"/>
      <c r="J621" s="90"/>
      <c r="K621" s="90"/>
    </row>
    <row r="622" spans="4:11">
      <c r="D622" s="90"/>
      <c r="E622" s="90"/>
      <c r="G622" s="90"/>
      <c r="H622" s="90"/>
      <c r="J622" s="90"/>
      <c r="K622" s="90"/>
    </row>
    <row r="623" spans="4:11">
      <c r="D623" s="90"/>
      <c r="E623" s="90"/>
      <c r="G623" s="90"/>
      <c r="H623" s="90"/>
      <c r="J623" s="90"/>
      <c r="K623" s="90"/>
    </row>
    <row r="624" spans="4:11">
      <c r="D624" s="90"/>
      <c r="E624" s="90"/>
      <c r="G624" s="90"/>
      <c r="H624" s="90"/>
      <c r="J624" s="90"/>
      <c r="K624" s="90"/>
    </row>
    <row r="625" spans="4:11">
      <c r="D625" s="90"/>
      <c r="E625" s="90"/>
      <c r="G625" s="90"/>
      <c r="H625" s="90"/>
      <c r="J625" s="90"/>
      <c r="K625" s="90"/>
    </row>
    <row r="626" spans="4:11">
      <c r="D626" s="90"/>
      <c r="E626" s="90"/>
      <c r="G626" s="90"/>
      <c r="H626" s="90"/>
      <c r="J626" s="90"/>
      <c r="K626" s="90"/>
    </row>
    <row r="627" spans="4:11">
      <c r="D627" s="90"/>
      <c r="E627" s="90"/>
      <c r="G627" s="90"/>
      <c r="H627" s="90"/>
      <c r="J627" s="90"/>
      <c r="K627" s="90"/>
    </row>
    <row r="628" spans="4:11">
      <c r="D628" s="90"/>
      <c r="E628" s="90"/>
      <c r="G628" s="90"/>
      <c r="H628" s="90"/>
      <c r="J628" s="90"/>
      <c r="K628" s="90"/>
    </row>
    <row r="629" spans="4:11">
      <c r="D629" s="90"/>
      <c r="E629" s="90"/>
      <c r="G629" s="90"/>
      <c r="H629" s="90"/>
      <c r="J629" s="90"/>
      <c r="K629" s="90"/>
    </row>
    <row r="630" spans="4:11">
      <c r="D630" s="90"/>
      <c r="E630" s="90"/>
      <c r="G630" s="90"/>
      <c r="H630" s="90"/>
      <c r="J630" s="90"/>
      <c r="K630" s="90"/>
    </row>
    <row r="631" spans="4:11">
      <c r="D631" s="90"/>
      <c r="E631" s="90"/>
      <c r="G631" s="90"/>
      <c r="H631" s="90"/>
      <c r="J631" s="90"/>
      <c r="K631" s="90"/>
    </row>
    <row r="632" spans="4:11">
      <c r="D632" s="90"/>
      <c r="E632" s="90"/>
      <c r="G632" s="90"/>
      <c r="H632" s="90"/>
      <c r="J632" s="90"/>
      <c r="K632" s="90"/>
    </row>
    <row r="633" spans="4:11">
      <c r="D633" s="90"/>
      <c r="E633" s="90"/>
      <c r="G633" s="90"/>
      <c r="H633" s="90"/>
      <c r="J633" s="90"/>
      <c r="K633" s="90"/>
    </row>
    <row r="634" spans="4:11">
      <c r="D634" s="90"/>
      <c r="E634" s="90"/>
      <c r="G634" s="90"/>
      <c r="H634" s="90"/>
      <c r="J634" s="90"/>
      <c r="K634" s="90"/>
    </row>
    <row r="635" spans="4:11">
      <c r="D635" s="90"/>
      <c r="E635" s="90"/>
      <c r="G635" s="90"/>
      <c r="H635" s="90"/>
      <c r="J635" s="90"/>
      <c r="K635" s="90"/>
    </row>
    <row r="636" spans="4:11">
      <c r="D636" s="90"/>
      <c r="E636" s="90"/>
      <c r="G636" s="90"/>
      <c r="H636" s="90"/>
      <c r="J636" s="90"/>
      <c r="K636" s="90"/>
    </row>
    <row r="637" spans="4:11">
      <c r="D637" s="90"/>
      <c r="E637" s="90"/>
      <c r="G637" s="90"/>
      <c r="H637" s="90"/>
      <c r="J637" s="90"/>
      <c r="K637" s="90"/>
    </row>
    <row r="638" spans="4:11">
      <c r="D638" s="90"/>
      <c r="E638" s="90"/>
      <c r="G638" s="90"/>
      <c r="H638" s="90"/>
      <c r="J638" s="90"/>
      <c r="K638" s="90"/>
    </row>
    <row r="639" spans="4:11">
      <c r="D639" s="90"/>
      <c r="E639" s="90"/>
      <c r="G639" s="90"/>
      <c r="H639" s="90"/>
      <c r="J639" s="90"/>
      <c r="K639" s="90"/>
    </row>
    <row r="640" spans="4:11">
      <c r="D640" s="90"/>
      <c r="E640" s="90"/>
      <c r="G640" s="90"/>
      <c r="H640" s="90"/>
      <c r="J640" s="90"/>
      <c r="K640" s="90"/>
    </row>
    <row r="641" spans="4:11">
      <c r="D641" s="90"/>
      <c r="E641" s="90"/>
      <c r="G641" s="90"/>
      <c r="H641" s="90"/>
      <c r="J641" s="90"/>
      <c r="K641" s="90"/>
    </row>
    <row r="642" spans="4:11">
      <c r="D642" s="90"/>
      <c r="E642" s="90"/>
      <c r="G642" s="90"/>
      <c r="H642" s="90"/>
      <c r="J642" s="90"/>
      <c r="K642" s="90"/>
    </row>
    <row r="643" spans="4:11">
      <c r="D643" s="90"/>
      <c r="E643" s="90"/>
      <c r="G643" s="90"/>
      <c r="H643" s="90"/>
      <c r="J643" s="90"/>
      <c r="K643" s="90"/>
    </row>
    <row r="644" spans="4:11">
      <c r="D644" s="90"/>
      <c r="E644" s="90"/>
      <c r="G644" s="90"/>
      <c r="H644" s="90"/>
      <c r="J644" s="90"/>
      <c r="K644" s="90"/>
    </row>
    <row r="645" spans="4:11">
      <c r="D645" s="90"/>
      <c r="E645" s="90"/>
      <c r="G645" s="90"/>
      <c r="H645" s="90"/>
      <c r="J645" s="90"/>
      <c r="K645" s="90"/>
    </row>
    <row r="646" spans="4:11">
      <c r="D646" s="90"/>
      <c r="E646" s="90"/>
      <c r="G646" s="90"/>
      <c r="H646" s="90"/>
      <c r="J646" s="90"/>
      <c r="K646" s="90"/>
    </row>
    <row r="647" spans="4:11">
      <c r="D647" s="90"/>
      <c r="E647" s="90"/>
      <c r="G647" s="90"/>
      <c r="H647" s="90"/>
      <c r="J647" s="90"/>
      <c r="K647" s="90"/>
    </row>
    <row r="648" spans="4:11">
      <c r="D648" s="90"/>
      <c r="E648" s="90"/>
      <c r="G648" s="90"/>
      <c r="H648" s="90"/>
      <c r="J648" s="90"/>
      <c r="K648" s="90"/>
    </row>
    <row r="649" spans="4:11">
      <c r="D649" s="90"/>
      <c r="E649" s="90"/>
      <c r="G649" s="90"/>
      <c r="H649" s="90"/>
      <c r="J649" s="90"/>
      <c r="K649" s="90"/>
    </row>
    <row r="650" spans="4:11">
      <c r="D650" s="90"/>
      <c r="E650" s="90"/>
      <c r="G650" s="90"/>
      <c r="H650" s="90"/>
      <c r="J650" s="90"/>
      <c r="K650" s="90"/>
    </row>
    <row r="651" spans="4:11">
      <c r="D651" s="90"/>
      <c r="E651" s="90"/>
      <c r="G651" s="90"/>
      <c r="H651" s="90"/>
      <c r="J651" s="90"/>
      <c r="K651" s="90"/>
    </row>
    <row r="652" spans="4:11">
      <c r="D652" s="90"/>
      <c r="E652" s="90"/>
      <c r="G652" s="90"/>
      <c r="H652" s="90"/>
      <c r="J652" s="90"/>
      <c r="K652" s="90"/>
    </row>
    <row r="653" spans="4:11">
      <c r="D653" s="90"/>
      <c r="E653" s="90"/>
      <c r="G653" s="90"/>
      <c r="H653" s="90"/>
      <c r="J653" s="90"/>
      <c r="K653" s="90"/>
    </row>
    <row r="654" spans="4:11">
      <c r="D654" s="90"/>
      <c r="E654" s="90"/>
      <c r="G654" s="90"/>
      <c r="H654" s="90"/>
      <c r="J654" s="90"/>
      <c r="K654" s="90"/>
    </row>
    <row r="655" spans="4:11">
      <c r="D655" s="90"/>
      <c r="E655" s="90"/>
      <c r="G655" s="90"/>
      <c r="H655" s="90"/>
      <c r="J655" s="90"/>
      <c r="K655" s="90"/>
    </row>
    <row r="656" spans="4:11">
      <c r="D656" s="90"/>
      <c r="E656" s="90"/>
      <c r="G656" s="90"/>
      <c r="H656" s="90"/>
      <c r="J656" s="90"/>
      <c r="K656" s="90"/>
    </row>
    <row r="657" spans="4:11">
      <c r="D657" s="90"/>
      <c r="E657" s="90"/>
      <c r="G657" s="90"/>
      <c r="H657" s="90"/>
      <c r="J657" s="90"/>
      <c r="K657" s="90"/>
    </row>
    <row r="658" spans="4:11">
      <c r="D658" s="90"/>
      <c r="E658" s="90"/>
      <c r="G658" s="90"/>
      <c r="H658" s="90"/>
      <c r="J658" s="90"/>
      <c r="K658" s="90"/>
    </row>
    <row r="659" spans="4:11">
      <c r="D659" s="90"/>
      <c r="E659" s="90"/>
      <c r="G659" s="90"/>
      <c r="H659" s="90"/>
      <c r="J659" s="90"/>
      <c r="K659" s="90"/>
    </row>
    <row r="660" spans="4:11">
      <c r="D660" s="90"/>
      <c r="E660" s="90"/>
      <c r="G660" s="90"/>
      <c r="H660" s="90"/>
      <c r="J660" s="90"/>
      <c r="K660" s="90"/>
    </row>
    <row r="661" spans="4:11">
      <c r="D661" s="90"/>
      <c r="E661" s="90"/>
      <c r="G661" s="90"/>
      <c r="H661" s="90"/>
      <c r="J661" s="90"/>
      <c r="K661" s="90"/>
    </row>
    <row r="662" spans="4:11">
      <c r="D662" s="90"/>
      <c r="E662" s="90"/>
      <c r="G662" s="90"/>
      <c r="H662" s="90"/>
      <c r="J662" s="90"/>
      <c r="K662" s="90"/>
    </row>
    <row r="663" spans="4:11">
      <c r="D663" s="90"/>
      <c r="E663" s="90"/>
      <c r="G663" s="90"/>
      <c r="H663" s="90"/>
      <c r="J663" s="90"/>
      <c r="K663" s="90"/>
    </row>
    <row r="664" spans="4:11">
      <c r="D664" s="90"/>
      <c r="E664" s="90"/>
      <c r="G664" s="90"/>
      <c r="H664" s="90"/>
      <c r="J664" s="90"/>
      <c r="K664" s="90"/>
    </row>
    <row r="665" spans="4:11">
      <c r="D665" s="90"/>
      <c r="E665" s="90"/>
      <c r="G665" s="90"/>
      <c r="H665" s="90"/>
      <c r="J665" s="90"/>
      <c r="K665" s="90"/>
    </row>
    <row r="666" spans="4:11">
      <c r="D666" s="90"/>
      <c r="E666" s="90"/>
      <c r="G666" s="90"/>
      <c r="H666" s="90"/>
      <c r="J666" s="90"/>
      <c r="K666" s="90"/>
    </row>
    <row r="667" spans="4:11">
      <c r="D667" s="90"/>
      <c r="E667" s="90"/>
      <c r="G667" s="90"/>
      <c r="H667" s="90"/>
      <c r="J667" s="90"/>
      <c r="K667" s="90"/>
    </row>
    <row r="668" spans="4:11">
      <c r="D668" s="90"/>
      <c r="E668" s="90"/>
      <c r="G668" s="90"/>
      <c r="H668" s="90"/>
      <c r="J668" s="90"/>
      <c r="K668" s="90"/>
    </row>
    <row r="669" spans="4:11">
      <c r="D669" s="90"/>
      <c r="E669" s="90"/>
      <c r="G669" s="90"/>
      <c r="H669" s="90"/>
      <c r="J669" s="90"/>
      <c r="K669" s="90"/>
    </row>
    <row r="670" spans="4:11">
      <c r="D670" s="90"/>
      <c r="E670" s="90"/>
      <c r="G670" s="90"/>
      <c r="H670" s="90"/>
      <c r="J670" s="90"/>
      <c r="K670" s="90"/>
    </row>
    <row r="671" spans="4:11">
      <c r="D671" s="90"/>
      <c r="E671" s="90"/>
      <c r="G671" s="90"/>
      <c r="H671" s="90"/>
      <c r="J671" s="90"/>
      <c r="K671" s="90"/>
    </row>
    <row r="672" spans="4:11">
      <c r="D672" s="90"/>
      <c r="E672" s="90"/>
      <c r="G672" s="90"/>
      <c r="H672" s="90"/>
      <c r="J672" s="90"/>
      <c r="K672" s="90"/>
    </row>
    <row r="673" spans="4:11">
      <c r="D673" s="90"/>
      <c r="E673" s="90"/>
      <c r="G673" s="90"/>
      <c r="H673" s="90"/>
      <c r="J673" s="90"/>
      <c r="K673" s="90"/>
    </row>
    <row r="674" spans="4:11">
      <c r="D674" s="90"/>
      <c r="E674" s="90"/>
      <c r="G674" s="90"/>
      <c r="H674" s="90"/>
      <c r="J674" s="90"/>
      <c r="K674" s="90"/>
    </row>
    <row r="675" spans="4:11">
      <c r="D675" s="90"/>
      <c r="E675" s="90"/>
      <c r="G675" s="90"/>
      <c r="H675" s="90"/>
      <c r="J675" s="90"/>
      <c r="K675" s="90"/>
    </row>
    <row r="676" spans="4:11">
      <c r="D676" s="90"/>
      <c r="E676" s="90"/>
      <c r="G676" s="90"/>
      <c r="H676" s="90"/>
      <c r="J676" s="90"/>
      <c r="K676" s="90"/>
    </row>
    <row r="677" spans="4:11">
      <c r="D677" s="90"/>
      <c r="E677" s="90"/>
      <c r="G677" s="90"/>
      <c r="H677" s="90"/>
      <c r="J677" s="90"/>
      <c r="K677" s="90"/>
    </row>
    <row r="678" spans="4:11">
      <c r="D678" s="90"/>
      <c r="E678" s="90"/>
      <c r="G678" s="90"/>
      <c r="H678" s="90"/>
      <c r="J678" s="90"/>
      <c r="K678" s="90"/>
    </row>
    <row r="679" spans="4:11">
      <c r="D679" s="90"/>
      <c r="E679" s="90"/>
      <c r="G679" s="90"/>
      <c r="H679" s="90"/>
      <c r="J679" s="90"/>
      <c r="K679" s="90"/>
    </row>
    <row r="680" spans="4:11">
      <c r="D680" s="90"/>
      <c r="E680" s="90"/>
      <c r="G680" s="90"/>
      <c r="H680" s="90"/>
      <c r="J680" s="90"/>
      <c r="K680" s="90"/>
    </row>
    <row r="681" spans="4:11">
      <c r="D681" s="90"/>
      <c r="E681" s="90"/>
      <c r="G681" s="90"/>
      <c r="H681" s="90"/>
      <c r="J681" s="90"/>
      <c r="K681" s="90"/>
    </row>
    <row r="682" spans="4:11">
      <c r="D682" s="90"/>
      <c r="E682" s="90"/>
      <c r="G682" s="90"/>
      <c r="H682" s="90"/>
      <c r="J682" s="90"/>
      <c r="K682" s="90"/>
    </row>
    <row r="683" spans="4:11">
      <c r="D683" s="90"/>
      <c r="E683" s="90"/>
      <c r="G683" s="90"/>
      <c r="H683" s="90"/>
      <c r="J683" s="90"/>
      <c r="K683" s="90"/>
    </row>
    <row r="684" spans="4:11">
      <c r="D684" s="90"/>
      <c r="E684" s="90"/>
      <c r="G684" s="90"/>
      <c r="H684" s="90"/>
      <c r="J684" s="90"/>
      <c r="K684" s="90"/>
    </row>
    <row r="685" spans="4:11">
      <c r="D685" s="90"/>
      <c r="E685" s="90"/>
      <c r="G685" s="90"/>
      <c r="H685" s="90"/>
      <c r="J685" s="90"/>
      <c r="K685" s="90"/>
    </row>
    <row r="686" spans="4:11">
      <c r="D686" s="90"/>
      <c r="E686" s="90"/>
      <c r="G686" s="90"/>
      <c r="H686" s="90"/>
      <c r="J686" s="90"/>
      <c r="K686" s="90"/>
    </row>
    <row r="687" spans="4:11">
      <c r="D687" s="90"/>
      <c r="E687" s="90"/>
      <c r="G687" s="90"/>
      <c r="H687" s="90"/>
      <c r="J687" s="90"/>
      <c r="K687" s="90"/>
    </row>
    <row r="688" spans="4:11">
      <c r="D688" s="90"/>
      <c r="E688" s="90"/>
      <c r="G688" s="90"/>
      <c r="H688" s="90"/>
      <c r="J688" s="90"/>
      <c r="K688" s="90"/>
    </row>
    <row r="689" spans="4:11">
      <c r="D689" s="90"/>
      <c r="E689" s="90"/>
      <c r="G689" s="90"/>
      <c r="H689" s="90"/>
      <c r="J689" s="90"/>
      <c r="K689" s="90"/>
    </row>
    <row r="690" spans="4:11">
      <c r="D690" s="90"/>
      <c r="E690" s="90"/>
      <c r="G690" s="90"/>
      <c r="H690" s="90"/>
      <c r="J690" s="90"/>
      <c r="K690" s="90"/>
    </row>
    <row r="691" spans="4:11">
      <c r="D691" s="90"/>
      <c r="E691" s="90"/>
      <c r="G691" s="90"/>
      <c r="H691" s="90"/>
      <c r="J691" s="90"/>
      <c r="K691" s="90"/>
    </row>
    <row r="692" spans="4:11">
      <c r="D692" s="90"/>
      <c r="E692" s="90"/>
      <c r="G692" s="90"/>
      <c r="H692" s="90"/>
      <c r="J692" s="90"/>
      <c r="K692" s="90"/>
    </row>
    <row r="693" spans="4:11">
      <c r="D693" s="90"/>
      <c r="E693" s="90"/>
      <c r="G693" s="90"/>
      <c r="H693" s="90"/>
      <c r="J693" s="90"/>
      <c r="K693" s="90"/>
    </row>
    <row r="694" spans="4:11">
      <c r="D694" s="90"/>
      <c r="E694" s="90"/>
      <c r="G694" s="90"/>
      <c r="H694" s="90"/>
      <c r="J694" s="90"/>
      <c r="K694" s="90"/>
    </row>
    <row r="695" spans="4:11">
      <c r="D695" s="90"/>
      <c r="E695" s="90"/>
      <c r="G695" s="90"/>
      <c r="H695" s="90"/>
      <c r="J695" s="90"/>
      <c r="K695" s="90"/>
    </row>
    <row r="696" spans="4:11">
      <c r="D696" s="90"/>
      <c r="E696" s="90"/>
      <c r="G696" s="90"/>
      <c r="H696" s="90"/>
      <c r="J696" s="90"/>
      <c r="K696" s="90"/>
    </row>
    <row r="697" spans="4:11">
      <c r="D697" s="90"/>
      <c r="E697" s="90"/>
      <c r="G697" s="90"/>
      <c r="H697" s="90"/>
      <c r="J697" s="90"/>
      <c r="K697" s="90"/>
    </row>
    <row r="698" spans="4:11">
      <c r="D698" s="90"/>
      <c r="E698" s="90"/>
      <c r="G698" s="90"/>
      <c r="H698" s="90"/>
      <c r="J698" s="90"/>
      <c r="K698" s="90"/>
    </row>
    <row r="699" spans="4:11">
      <c r="D699" s="90"/>
      <c r="E699" s="90"/>
      <c r="G699" s="90"/>
      <c r="H699" s="90"/>
      <c r="J699" s="90"/>
      <c r="K699" s="90"/>
    </row>
    <row r="700" spans="4:11">
      <c r="D700" s="90"/>
      <c r="E700" s="90"/>
      <c r="G700" s="90"/>
      <c r="H700" s="90"/>
      <c r="J700" s="90"/>
      <c r="K700" s="90"/>
    </row>
    <row r="701" spans="4:11">
      <c r="D701" s="90"/>
      <c r="E701" s="90"/>
      <c r="G701" s="90"/>
      <c r="H701" s="90"/>
      <c r="J701" s="90"/>
      <c r="K701" s="90"/>
    </row>
    <row r="702" spans="4:11">
      <c r="D702" s="90"/>
      <c r="E702" s="90"/>
      <c r="G702" s="90"/>
      <c r="H702" s="90"/>
      <c r="J702" s="90"/>
      <c r="K702" s="90"/>
    </row>
    <row r="703" spans="4:11">
      <c r="D703" s="90"/>
      <c r="E703" s="90"/>
      <c r="G703" s="90"/>
      <c r="H703" s="90"/>
      <c r="J703" s="90"/>
      <c r="K703" s="90"/>
    </row>
    <row r="704" spans="4:11">
      <c r="D704" s="90"/>
      <c r="E704" s="90"/>
      <c r="G704" s="90"/>
      <c r="H704" s="90"/>
      <c r="J704" s="90"/>
      <c r="K704" s="90"/>
    </row>
    <row r="705" spans="4:11">
      <c r="D705" s="90"/>
      <c r="E705" s="90"/>
      <c r="G705" s="90"/>
      <c r="H705" s="90"/>
      <c r="J705" s="90"/>
      <c r="K705" s="90"/>
    </row>
    <row r="706" spans="4:11">
      <c r="D706" s="90"/>
      <c r="E706" s="90"/>
      <c r="G706" s="90"/>
      <c r="H706" s="90"/>
      <c r="J706" s="90"/>
      <c r="K706" s="90"/>
    </row>
    <row r="707" spans="4:11">
      <c r="D707" s="90"/>
      <c r="E707" s="90"/>
      <c r="G707" s="90"/>
      <c r="H707" s="90"/>
      <c r="J707" s="90"/>
      <c r="K707" s="90"/>
    </row>
    <row r="708" spans="4:11">
      <c r="D708" s="90"/>
      <c r="E708" s="90"/>
      <c r="G708" s="90"/>
      <c r="H708" s="90"/>
      <c r="J708" s="90"/>
      <c r="K708" s="90"/>
    </row>
    <row r="709" spans="4:11">
      <c r="D709" s="90"/>
      <c r="E709" s="90"/>
      <c r="G709" s="90"/>
      <c r="H709" s="90"/>
      <c r="J709" s="90"/>
      <c r="K709" s="90"/>
    </row>
    <row r="710" spans="4:11">
      <c r="D710" s="90"/>
      <c r="E710" s="90"/>
      <c r="G710" s="90"/>
      <c r="H710" s="90"/>
      <c r="J710" s="90"/>
      <c r="K710" s="90"/>
    </row>
    <row r="711" spans="4:11">
      <c r="D711" s="90"/>
      <c r="E711" s="90"/>
      <c r="G711" s="90"/>
      <c r="H711" s="90"/>
      <c r="J711" s="90"/>
      <c r="K711" s="90"/>
    </row>
    <row r="712" spans="4:11">
      <c r="D712" s="90"/>
      <c r="E712" s="90"/>
      <c r="G712" s="90"/>
      <c r="H712" s="90"/>
      <c r="J712" s="90"/>
      <c r="K712" s="90"/>
    </row>
    <row r="713" spans="4:11">
      <c r="D713" s="90"/>
      <c r="E713" s="90"/>
      <c r="G713" s="90"/>
      <c r="H713" s="90"/>
      <c r="J713" s="90"/>
      <c r="K713" s="90"/>
    </row>
    <row r="714" spans="4:11">
      <c r="D714" s="90"/>
      <c r="E714" s="90"/>
      <c r="G714" s="90"/>
      <c r="H714" s="90"/>
      <c r="J714" s="90"/>
      <c r="K714" s="90"/>
    </row>
    <row r="715" spans="4:11">
      <c r="D715" s="90"/>
      <c r="E715" s="90"/>
      <c r="G715" s="90"/>
      <c r="H715" s="90"/>
      <c r="J715" s="90"/>
      <c r="K715" s="90"/>
    </row>
    <row r="716" spans="4:11">
      <c r="D716" s="90"/>
      <c r="E716" s="90"/>
      <c r="G716" s="90"/>
      <c r="H716" s="90"/>
      <c r="J716" s="90"/>
      <c r="K716" s="90"/>
    </row>
    <row r="717" spans="4:11">
      <c r="D717" s="90"/>
      <c r="E717" s="90"/>
      <c r="G717" s="90"/>
      <c r="H717" s="90"/>
      <c r="J717" s="90"/>
      <c r="K717" s="90"/>
    </row>
    <row r="718" spans="4:11">
      <c r="D718" s="90"/>
      <c r="E718" s="90"/>
      <c r="G718" s="90"/>
      <c r="H718" s="90"/>
      <c r="J718" s="90"/>
      <c r="K718" s="90"/>
    </row>
    <row r="719" spans="4:11">
      <c r="D719" s="90"/>
      <c r="E719" s="90"/>
      <c r="G719" s="90"/>
      <c r="H719" s="90"/>
      <c r="J719" s="90"/>
      <c r="K719" s="90"/>
    </row>
    <row r="720" spans="4:11">
      <c r="D720" s="90"/>
      <c r="E720" s="90"/>
      <c r="G720" s="90"/>
      <c r="H720" s="90"/>
      <c r="J720" s="90"/>
      <c r="K720" s="90"/>
    </row>
    <row r="721" spans="4:11">
      <c r="D721" s="90"/>
      <c r="E721" s="90"/>
      <c r="G721" s="90"/>
      <c r="H721" s="90"/>
      <c r="J721" s="90"/>
      <c r="K721" s="90"/>
    </row>
    <row r="722" spans="4:11">
      <c r="D722" s="90"/>
      <c r="E722" s="90"/>
      <c r="G722" s="90"/>
      <c r="H722" s="90"/>
      <c r="J722" s="90"/>
      <c r="K722" s="90"/>
    </row>
    <row r="723" spans="4:11">
      <c r="D723" s="90"/>
      <c r="E723" s="90"/>
      <c r="G723" s="90"/>
      <c r="H723" s="90"/>
      <c r="J723" s="90"/>
      <c r="K723" s="90"/>
    </row>
    <row r="724" spans="4:11">
      <c r="D724" s="90"/>
      <c r="E724" s="90"/>
      <c r="G724" s="90"/>
      <c r="H724" s="90"/>
      <c r="J724" s="90"/>
      <c r="K724" s="90"/>
    </row>
    <row r="725" spans="4:11">
      <c r="D725" s="90"/>
      <c r="E725" s="90"/>
      <c r="G725" s="90"/>
      <c r="H725" s="90"/>
      <c r="J725" s="90"/>
      <c r="K725" s="90"/>
    </row>
    <row r="726" spans="4:11">
      <c r="D726" s="90"/>
      <c r="E726" s="90"/>
      <c r="G726" s="90"/>
      <c r="H726" s="90"/>
      <c r="J726" s="90"/>
      <c r="K726" s="90"/>
    </row>
    <row r="727" spans="4:11">
      <c r="D727" s="90"/>
      <c r="E727" s="90"/>
      <c r="G727" s="90"/>
      <c r="H727" s="90"/>
      <c r="J727" s="90"/>
      <c r="K727" s="90"/>
    </row>
    <row r="728" spans="4:11">
      <c r="D728" s="90"/>
      <c r="E728" s="90"/>
      <c r="G728" s="90"/>
      <c r="H728" s="90"/>
      <c r="J728" s="90"/>
      <c r="K728" s="90"/>
    </row>
    <row r="729" spans="4:11">
      <c r="D729" s="90"/>
      <c r="E729" s="90"/>
      <c r="G729" s="90"/>
      <c r="H729" s="90"/>
      <c r="J729" s="90"/>
      <c r="K729" s="90"/>
    </row>
    <row r="730" spans="4:11">
      <c r="D730" s="90"/>
      <c r="E730" s="90"/>
      <c r="G730" s="90"/>
      <c r="H730" s="90"/>
      <c r="J730" s="90"/>
      <c r="K730" s="90"/>
    </row>
    <row r="731" spans="4:11">
      <c r="D731" s="90"/>
      <c r="E731" s="90"/>
      <c r="G731" s="90"/>
      <c r="H731" s="90"/>
      <c r="J731" s="90"/>
      <c r="K731" s="90"/>
    </row>
    <row r="732" spans="4:11">
      <c r="D732" s="90"/>
      <c r="E732" s="90"/>
      <c r="G732" s="90"/>
      <c r="H732" s="90"/>
      <c r="J732" s="90"/>
      <c r="K732" s="90"/>
    </row>
    <row r="733" spans="4:11">
      <c r="D733" s="90"/>
      <c r="E733" s="90"/>
      <c r="G733" s="90"/>
      <c r="H733" s="90"/>
      <c r="J733" s="90"/>
      <c r="K733" s="90"/>
    </row>
    <row r="734" spans="4:11">
      <c r="D734" s="90"/>
      <c r="E734" s="90"/>
      <c r="G734" s="90"/>
      <c r="H734" s="90"/>
      <c r="J734" s="90"/>
      <c r="K734" s="90"/>
    </row>
    <row r="735" spans="4:11">
      <c r="D735" s="90"/>
      <c r="E735" s="90"/>
      <c r="G735" s="90"/>
      <c r="H735" s="90"/>
      <c r="J735" s="90"/>
      <c r="K735" s="90"/>
    </row>
    <row r="736" spans="4:11">
      <c r="D736" s="90"/>
      <c r="E736" s="90"/>
      <c r="G736" s="90"/>
      <c r="H736" s="90"/>
      <c r="J736" s="90"/>
      <c r="K736" s="90"/>
    </row>
    <row r="737" spans="4:11">
      <c r="D737" s="90"/>
      <c r="E737" s="90"/>
      <c r="G737" s="90"/>
      <c r="H737" s="90"/>
      <c r="J737" s="90"/>
      <c r="K737" s="90"/>
    </row>
    <row r="738" spans="4:11">
      <c r="D738" s="90"/>
      <c r="E738" s="90"/>
      <c r="G738" s="90"/>
      <c r="H738" s="90"/>
      <c r="J738" s="90"/>
      <c r="K738" s="90"/>
    </row>
    <row r="739" spans="4:11">
      <c r="D739" s="90"/>
      <c r="E739" s="90"/>
      <c r="G739" s="90"/>
      <c r="H739" s="90"/>
      <c r="J739" s="90"/>
      <c r="K739" s="90"/>
    </row>
    <row r="740" spans="4:11">
      <c r="D740" s="90"/>
      <c r="E740" s="90"/>
      <c r="G740" s="90"/>
      <c r="H740" s="90"/>
      <c r="J740" s="90"/>
      <c r="K740" s="90"/>
    </row>
    <row r="741" spans="4:11">
      <c r="D741" s="90"/>
      <c r="E741" s="90"/>
      <c r="G741" s="90"/>
      <c r="H741" s="90"/>
      <c r="J741" s="90"/>
      <c r="K741" s="90"/>
    </row>
    <row r="742" spans="4:11">
      <c r="D742" s="90"/>
      <c r="E742" s="90"/>
      <c r="G742" s="90"/>
      <c r="H742" s="90"/>
      <c r="J742" s="90"/>
      <c r="K742" s="90"/>
    </row>
    <row r="743" spans="4:11">
      <c r="D743" s="90"/>
      <c r="E743" s="90"/>
      <c r="G743" s="90"/>
      <c r="H743" s="90"/>
      <c r="J743" s="90"/>
      <c r="K743" s="90"/>
    </row>
    <row r="744" spans="4:11">
      <c r="D744" s="90"/>
      <c r="E744" s="90"/>
      <c r="G744" s="90"/>
      <c r="H744" s="90"/>
      <c r="J744" s="90"/>
      <c r="K744" s="90"/>
    </row>
    <row r="745" spans="4:11">
      <c r="D745" s="90"/>
      <c r="E745" s="90"/>
      <c r="G745" s="90"/>
      <c r="H745" s="90"/>
      <c r="J745" s="90"/>
      <c r="K745" s="90"/>
    </row>
    <row r="746" spans="4:11">
      <c r="D746" s="90"/>
      <c r="E746" s="90"/>
      <c r="G746" s="90"/>
      <c r="H746" s="90"/>
      <c r="J746" s="90"/>
      <c r="K746" s="90"/>
    </row>
    <row r="747" spans="4:11">
      <c r="D747" s="90"/>
      <c r="E747" s="90"/>
      <c r="G747" s="90"/>
      <c r="H747" s="90"/>
      <c r="J747" s="90"/>
      <c r="K747" s="90"/>
    </row>
    <row r="748" spans="4:11">
      <c r="D748" s="90"/>
      <c r="E748" s="90"/>
      <c r="G748" s="90"/>
      <c r="H748" s="90"/>
      <c r="J748" s="90"/>
      <c r="K748" s="90"/>
    </row>
    <row r="749" spans="4:11">
      <c r="D749" s="90"/>
      <c r="E749" s="90"/>
      <c r="G749" s="90"/>
      <c r="H749" s="90"/>
      <c r="J749" s="90"/>
      <c r="K749" s="90"/>
    </row>
    <row r="750" spans="4:11">
      <c r="D750" s="90"/>
      <c r="E750" s="90"/>
      <c r="G750" s="90"/>
      <c r="H750" s="90"/>
      <c r="J750" s="90"/>
      <c r="K750" s="90"/>
    </row>
    <row r="751" spans="4:11">
      <c r="D751" s="90"/>
      <c r="E751" s="90"/>
      <c r="G751" s="90"/>
      <c r="H751" s="90"/>
      <c r="J751" s="90"/>
      <c r="K751" s="90"/>
    </row>
    <row r="752" spans="4:11">
      <c r="D752" s="90"/>
      <c r="E752" s="90"/>
      <c r="G752" s="90"/>
      <c r="H752" s="90"/>
      <c r="J752" s="90"/>
      <c r="K752" s="90"/>
    </row>
    <row r="753" spans="4:11">
      <c r="D753" s="90"/>
      <c r="E753" s="90"/>
      <c r="G753" s="90"/>
      <c r="H753" s="90"/>
      <c r="J753" s="90"/>
      <c r="K753" s="90"/>
    </row>
    <row r="754" spans="4:11">
      <c r="D754" s="90"/>
      <c r="E754" s="90"/>
      <c r="G754" s="90"/>
      <c r="H754" s="90"/>
      <c r="J754" s="90"/>
      <c r="K754" s="90"/>
    </row>
    <row r="755" spans="4:11">
      <c r="D755" s="90"/>
      <c r="E755" s="90"/>
      <c r="G755" s="90"/>
      <c r="H755" s="90"/>
      <c r="J755" s="90"/>
      <c r="K755" s="90"/>
    </row>
    <row r="756" spans="4:11">
      <c r="D756" s="90"/>
      <c r="E756" s="90"/>
      <c r="G756" s="90"/>
      <c r="H756" s="90"/>
      <c r="J756" s="90"/>
      <c r="K756" s="90"/>
    </row>
    <row r="757" spans="4:11">
      <c r="D757" s="90"/>
      <c r="E757" s="90"/>
      <c r="G757" s="90"/>
      <c r="H757" s="90"/>
      <c r="J757" s="90"/>
      <c r="K757" s="90"/>
    </row>
    <row r="758" spans="4:11">
      <c r="D758" s="90"/>
      <c r="E758" s="90"/>
      <c r="G758" s="90"/>
      <c r="H758" s="90"/>
      <c r="J758" s="90"/>
      <c r="K758" s="90"/>
    </row>
    <row r="759" spans="4:11">
      <c r="D759" s="90"/>
      <c r="E759" s="90"/>
      <c r="G759" s="90"/>
      <c r="H759" s="90"/>
      <c r="J759" s="90"/>
      <c r="K759" s="90"/>
    </row>
    <row r="760" spans="4:11">
      <c r="D760" s="90"/>
      <c r="E760" s="90"/>
      <c r="G760" s="90"/>
      <c r="H760" s="90"/>
      <c r="J760" s="90"/>
      <c r="K760" s="90"/>
    </row>
    <row r="761" spans="4:11">
      <c r="D761" s="90"/>
      <c r="E761" s="90"/>
      <c r="G761" s="90"/>
      <c r="H761" s="90"/>
      <c r="J761" s="90"/>
      <c r="K761" s="90"/>
    </row>
    <row r="762" spans="4:11">
      <c r="D762" s="90"/>
      <c r="E762" s="90"/>
      <c r="G762" s="90"/>
      <c r="H762" s="90"/>
      <c r="J762" s="90"/>
      <c r="K762" s="90"/>
    </row>
    <row r="763" spans="4:11">
      <c r="D763" s="90"/>
      <c r="E763" s="90"/>
      <c r="G763" s="90"/>
      <c r="H763" s="90"/>
      <c r="J763" s="90"/>
      <c r="K763" s="90"/>
    </row>
    <row r="764" spans="4:11">
      <c r="D764" s="90"/>
      <c r="E764" s="90"/>
      <c r="G764" s="90"/>
      <c r="H764" s="90"/>
      <c r="J764" s="90"/>
      <c r="K764" s="90"/>
    </row>
    <row r="765" spans="4:11">
      <c r="D765" s="90"/>
      <c r="E765" s="90"/>
      <c r="G765" s="90"/>
      <c r="H765" s="90"/>
      <c r="J765" s="90"/>
      <c r="K765" s="90"/>
    </row>
    <row r="766" spans="4:11">
      <c r="D766" s="90"/>
      <c r="E766" s="90"/>
      <c r="G766" s="90"/>
      <c r="H766" s="90"/>
      <c r="J766" s="90"/>
      <c r="K766" s="90"/>
    </row>
    <row r="767" spans="4:11">
      <c r="D767" s="90"/>
      <c r="E767" s="90"/>
      <c r="G767" s="90"/>
      <c r="H767" s="90"/>
      <c r="J767" s="90"/>
      <c r="K767" s="90"/>
    </row>
    <row r="768" spans="4:11">
      <c r="D768" s="90"/>
      <c r="E768" s="90"/>
      <c r="G768" s="90"/>
      <c r="H768" s="90"/>
      <c r="J768" s="90"/>
      <c r="K768" s="90"/>
    </row>
    <row r="769" spans="4:11">
      <c r="D769" s="90"/>
      <c r="E769" s="90"/>
      <c r="G769" s="90"/>
      <c r="H769" s="90"/>
      <c r="J769" s="90"/>
      <c r="K769" s="90"/>
    </row>
    <row r="770" spans="4:11">
      <c r="D770" s="90"/>
      <c r="E770" s="90"/>
      <c r="G770" s="90"/>
      <c r="H770" s="90"/>
      <c r="J770" s="90"/>
      <c r="K770" s="90"/>
    </row>
    <row r="771" spans="4:11">
      <c r="D771" s="90"/>
      <c r="E771" s="90"/>
      <c r="G771" s="90"/>
      <c r="H771" s="90"/>
      <c r="J771" s="90"/>
      <c r="K771" s="90"/>
    </row>
    <row r="772" spans="4:11">
      <c r="D772" s="90"/>
      <c r="E772" s="90"/>
      <c r="G772" s="90"/>
      <c r="H772" s="90"/>
      <c r="J772" s="90"/>
      <c r="K772" s="90"/>
    </row>
    <row r="773" spans="4:11">
      <c r="D773" s="90"/>
      <c r="E773" s="90"/>
      <c r="G773" s="90"/>
      <c r="H773" s="90"/>
      <c r="J773" s="90"/>
      <c r="K773" s="90"/>
    </row>
    <row r="774" spans="4:11">
      <c r="D774" s="90"/>
      <c r="E774" s="90"/>
      <c r="G774" s="90"/>
      <c r="H774" s="90"/>
      <c r="J774" s="90"/>
      <c r="K774" s="90"/>
    </row>
    <row r="775" spans="4:11">
      <c r="D775" s="90"/>
      <c r="E775" s="90"/>
      <c r="G775" s="90"/>
      <c r="H775" s="90"/>
      <c r="J775" s="90"/>
      <c r="K775" s="90"/>
    </row>
    <row r="776" spans="4:11">
      <c r="D776" s="90"/>
      <c r="E776" s="90"/>
      <c r="G776" s="90"/>
      <c r="H776" s="90"/>
      <c r="J776" s="90"/>
      <c r="K776" s="90"/>
    </row>
    <row r="777" spans="4:11">
      <c r="D777" s="90"/>
      <c r="E777" s="90"/>
      <c r="G777" s="90"/>
      <c r="H777" s="90"/>
      <c r="J777" s="90"/>
      <c r="K777" s="90"/>
    </row>
    <row r="778" spans="4:11">
      <c r="D778" s="90"/>
      <c r="E778" s="90"/>
      <c r="G778" s="90"/>
      <c r="H778" s="90"/>
      <c r="J778" s="90"/>
      <c r="K778" s="90"/>
    </row>
    <row r="779" spans="4:11">
      <c r="D779" s="90"/>
      <c r="E779" s="90"/>
      <c r="G779" s="90"/>
      <c r="H779" s="90"/>
      <c r="J779" s="90"/>
      <c r="K779" s="90"/>
    </row>
    <row r="780" spans="4:11">
      <c r="D780" s="90"/>
      <c r="E780" s="90"/>
      <c r="G780" s="90"/>
      <c r="H780" s="90"/>
      <c r="J780" s="90"/>
      <c r="K780" s="90"/>
    </row>
    <row r="781" spans="4:11">
      <c r="D781" s="90"/>
      <c r="E781" s="90"/>
      <c r="G781" s="90"/>
      <c r="H781" s="90"/>
      <c r="J781" s="90"/>
      <c r="K781" s="90"/>
    </row>
    <row r="782" spans="4:11">
      <c r="D782" s="90"/>
      <c r="E782" s="90"/>
      <c r="G782" s="90"/>
      <c r="H782" s="90"/>
      <c r="J782" s="90"/>
      <c r="K782" s="90"/>
    </row>
    <row r="783" spans="4:11">
      <c r="D783" s="90"/>
      <c r="E783" s="90"/>
      <c r="G783" s="90"/>
      <c r="H783" s="90"/>
      <c r="J783" s="90"/>
      <c r="K783" s="90"/>
    </row>
    <row r="784" spans="4:11">
      <c r="D784" s="90"/>
      <c r="E784" s="90"/>
      <c r="G784" s="90"/>
      <c r="H784" s="90"/>
      <c r="J784" s="90"/>
      <c r="K784" s="90"/>
    </row>
    <row r="785" spans="4:11">
      <c r="D785" s="90"/>
      <c r="E785" s="90"/>
      <c r="G785" s="90"/>
      <c r="H785" s="90"/>
      <c r="J785" s="90"/>
      <c r="K785" s="90"/>
    </row>
    <row r="786" spans="4:11">
      <c r="D786" s="90"/>
      <c r="E786" s="90"/>
      <c r="G786" s="90"/>
      <c r="H786" s="90"/>
      <c r="J786" s="90"/>
      <c r="K786" s="90"/>
    </row>
    <row r="787" spans="4:11">
      <c r="D787" s="90"/>
      <c r="E787" s="90"/>
      <c r="G787" s="90"/>
      <c r="H787" s="90"/>
      <c r="J787" s="90"/>
      <c r="K787" s="90"/>
    </row>
    <row r="788" spans="4:11">
      <c r="D788" s="90"/>
      <c r="E788" s="90"/>
      <c r="G788" s="90"/>
      <c r="H788" s="90"/>
      <c r="J788" s="90"/>
      <c r="K788" s="90"/>
    </row>
    <row r="789" spans="4:11">
      <c r="D789" s="90"/>
      <c r="E789" s="90"/>
      <c r="G789" s="90"/>
      <c r="H789" s="90"/>
      <c r="J789" s="90"/>
      <c r="K789" s="90"/>
    </row>
    <row r="790" spans="4:11">
      <c r="D790" s="90"/>
      <c r="E790" s="90"/>
      <c r="G790" s="90"/>
      <c r="H790" s="90"/>
      <c r="J790" s="90"/>
      <c r="K790" s="90"/>
    </row>
    <row r="791" spans="4:11">
      <c r="D791" s="90"/>
      <c r="E791" s="90"/>
      <c r="G791" s="90"/>
      <c r="H791" s="90"/>
      <c r="J791" s="90"/>
      <c r="K791" s="90"/>
    </row>
    <row r="792" spans="4:11">
      <c r="D792" s="90"/>
      <c r="E792" s="90"/>
      <c r="G792" s="90"/>
      <c r="H792" s="90"/>
      <c r="J792" s="90"/>
      <c r="K792" s="90"/>
    </row>
    <row r="793" spans="4:11">
      <c r="D793" s="90"/>
      <c r="E793" s="90"/>
      <c r="G793" s="90"/>
      <c r="H793" s="90"/>
      <c r="J793" s="90"/>
      <c r="K793" s="90"/>
    </row>
    <row r="794" spans="4:11">
      <c r="D794" s="90"/>
      <c r="E794" s="90"/>
      <c r="G794" s="90"/>
      <c r="H794" s="90"/>
      <c r="J794" s="90"/>
      <c r="K794" s="90"/>
    </row>
    <row r="795" spans="4:11">
      <c r="D795" s="90"/>
      <c r="E795" s="90"/>
      <c r="G795" s="90"/>
      <c r="H795" s="90"/>
      <c r="J795" s="90"/>
      <c r="K795" s="90"/>
    </row>
    <row r="796" spans="4:11">
      <c r="D796" s="90"/>
      <c r="E796" s="90"/>
      <c r="G796" s="90"/>
      <c r="H796" s="90"/>
      <c r="J796" s="90"/>
      <c r="K796" s="90"/>
    </row>
    <row r="797" spans="4:11">
      <c r="D797" s="90"/>
      <c r="E797" s="90"/>
      <c r="G797" s="90"/>
      <c r="H797" s="90"/>
      <c r="J797" s="90"/>
      <c r="K797" s="90"/>
    </row>
    <row r="798" spans="4:11">
      <c r="D798" s="90"/>
      <c r="E798" s="90"/>
      <c r="G798" s="90"/>
      <c r="H798" s="90"/>
      <c r="J798" s="90"/>
      <c r="K798" s="90"/>
    </row>
    <row r="799" spans="4:11">
      <c r="D799" s="90"/>
      <c r="E799" s="90"/>
      <c r="G799" s="90"/>
      <c r="H799" s="90"/>
      <c r="J799" s="90"/>
      <c r="K799" s="90"/>
    </row>
    <row r="800" spans="4:11">
      <c r="D800" s="90"/>
      <c r="E800" s="90"/>
      <c r="G800" s="90"/>
      <c r="H800" s="90"/>
      <c r="J800" s="90"/>
      <c r="K800" s="90"/>
    </row>
    <row r="801" spans="4:11">
      <c r="D801" s="90"/>
      <c r="E801" s="90"/>
      <c r="G801" s="90"/>
      <c r="H801" s="90"/>
      <c r="J801" s="90"/>
      <c r="K801" s="90"/>
    </row>
    <row r="802" spans="4:11">
      <c r="D802" s="90"/>
      <c r="E802" s="90"/>
      <c r="G802" s="90"/>
      <c r="H802" s="90"/>
      <c r="J802" s="90"/>
      <c r="K802" s="90"/>
    </row>
    <row r="803" spans="4:11">
      <c r="D803" s="90"/>
      <c r="E803" s="90"/>
      <c r="G803" s="90"/>
      <c r="H803" s="90"/>
      <c r="J803" s="90"/>
      <c r="K803" s="90"/>
    </row>
    <row r="804" spans="4:11">
      <c r="D804" s="90"/>
      <c r="E804" s="90"/>
      <c r="G804" s="90"/>
      <c r="H804" s="90"/>
      <c r="J804" s="90"/>
      <c r="K804" s="90"/>
    </row>
    <row r="805" spans="4:11">
      <c r="D805" s="90"/>
      <c r="E805" s="90"/>
      <c r="G805" s="90"/>
      <c r="H805" s="90"/>
      <c r="J805" s="90"/>
      <c r="K805" s="90"/>
    </row>
    <row r="806" spans="4:11">
      <c r="D806" s="90"/>
      <c r="E806" s="90"/>
      <c r="G806" s="90"/>
      <c r="H806" s="90"/>
      <c r="J806" s="90"/>
      <c r="K806" s="90"/>
    </row>
    <row r="807" spans="4:11">
      <c r="D807" s="90"/>
      <c r="E807" s="90"/>
      <c r="G807" s="90"/>
      <c r="H807" s="90"/>
      <c r="J807" s="90"/>
      <c r="K807" s="90"/>
    </row>
    <row r="808" spans="4:11">
      <c r="D808" s="90"/>
      <c r="E808" s="90"/>
      <c r="G808" s="90"/>
      <c r="H808" s="90"/>
      <c r="J808" s="90"/>
      <c r="K808" s="90"/>
    </row>
    <row r="809" spans="4:11">
      <c r="D809" s="90"/>
      <c r="E809" s="90"/>
      <c r="G809" s="90"/>
      <c r="H809" s="90"/>
      <c r="J809" s="90"/>
      <c r="K809" s="90"/>
    </row>
    <row r="810" spans="4:11">
      <c r="D810" s="90"/>
      <c r="E810" s="90"/>
      <c r="G810" s="90"/>
      <c r="H810" s="90"/>
      <c r="J810" s="90"/>
      <c r="K810" s="90"/>
    </row>
    <row r="811" spans="4:11">
      <c r="D811" s="90"/>
      <c r="E811" s="90"/>
      <c r="G811" s="90"/>
      <c r="H811" s="90"/>
      <c r="J811" s="90"/>
      <c r="K811" s="90"/>
    </row>
    <row r="812" spans="4:11">
      <c r="D812" s="90"/>
      <c r="E812" s="90"/>
      <c r="G812" s="90"/>
      <c r="H812" s="90"/>
      <c r="J812" s="90"/>
      <c r="K812" s="90"/>
    </row>
    <row r="813" spans="4:11">
      <c r="D813" s="90"/>
      <c r="E813" s="90"/>
      <c r="G813" s="90"/>
      <c r="H813" s="90"/>
      <c r="J813" s="90"/>
      <c r="K813" s="90"/>
    </row>
    <row r="814" spans="4:11">
      <c r="D814" s="90"/>
      <c r="E814" s="90"/>
      <c r="G814" s="90"/>
      <c r="H814" s="90"/>
      <c r="J814" s="90"/>
      <c r="K814" s="90"/>
    </row>
    <row r="815" spans="4:11">
      <c r="D815" s="90"/>
      <c r="E815" s="90"/>
      <c r="G815" s="90"/>
      <c r="H815" s="90"/>
      <c r="J815" s="90"/>
      <c r="K815" s="90"/>
    </row>
    <row r="816" spans="4:11">
      <c r="D816" s="90"/>
      <c r="E816" s="90"/>
      <c r="G816" s="90"/>
      <c r="H816" s="90"/>
      <c r="J816" s="90"/>
      <c r="K816" s="90"/>
    </row>
    <row r="817" spans="4:11">
      <c r="D817" s="90"/>
      <c r="E817" s="90"/>
      <c r="G817" s="90"/>
      <c r="H817" s="90"/>
      <c r="J817" s="90"/>
      <c r="K817" s="90"/>
    </row>
    <row r="818" spans="4:11">
      <c r="D818" s="90"/>
      <c r="E818" s="90"/>
      <c r="G818" s="90"/>
      <c r="H818" s="90"/>
      <c r="J818" s="90"/>
      <c r="K818" s="90"/>
    </row>
    <row r="819" spans="4:11">
      <c r="D819" s="90"/>
      <c r="E819" s="90"/>
      <c r="G819" s="90"/>
      <c r="H819" s="90"/>
      <c r="J819" s="90"/>
      <c r="K819" s="90"/>
    </row>
    <row r="820" spans="4:11">
      <c r="D820" s="90"/>
      <c r="E820" s="90"/>
      <c r="G820" s="90"/>
      <c r="H820" s="90"/>
      <c r="J820" s="90"/>
      <c r="K820" s="90"/>
    </row>
    <row r="821" spans="4:11">
      <c r="D821" s="90"/>
      <c r="E821" s="90"/>
      <c r="G821" s="90"/>
      <c r="H821" s="90"/>
      <c r="J821" s="90"/>
      <c r="K821" s="90"/>
    </row>
    <row r="822" spans="4:11">
      <c r="D822" s="90"/>
      <c r="E822" s="90"/>
      <c r="G822" s="90"/>
      <c r="H822" s="90"/>
      <c r="J822" s="90"/>
      <c r="K822" s="90"/>
    </row>
    <row r="823" spans="4:11">
      <c r="D823" s="90"/>
      <c r="E823" s="90"/>
      <c r="G823" s="90"/>
      <c r="H823" s="90"/>
      <c r="J823" s="90"/>
      <c r="K823" s="90"/>
    </row>
    <row r="824" spans="4:11">
      <c r="D824" s="90"/>
      <c r="E824" s="90"/>
      <c r="G824" s="90"/>
      <c r="H824" s="90"/>
      <c r="J824" s="90"/>
      <c r="K824" s="90"/>
    </row>
    <row r="825" spans="4:11">
      <c r="D825" s="90"/>
      <c r="E825" s="90"/>
      <c r="G825" s="90"/>
      <c r="H825" s="90"/>
      <c r="J825" s="90"/>
      <c r="K825" s="90"/>
    </row>
    <row r="826" spans="4:11">
      <c r="D826" s="90"/>
      <c r="E826" s="90"/>
      <c r="G826" s="90"/>
      <c r="H826" s="90"/>
      <c r="J826" s="90"/>
      <c r="K826" s="90"/>
    </row>
    <row r="827" spans="4:11">
      <c r="D827" s="90"/>
      <c r="E827" s="90"/>
      <c r="G827" s="90"/>
      <c r="H827" s="90"/>
      <c r="J827" s="90"/>
      <c r="K827" s="90"/>
    </row>
    <row r="828" spans="4:11">
      <c r="D828" s="90"/>
      <c r="E828" s="90"/>
      <c r="G828" s="90"/>
      <c r="H828" s="90"/>
      <c r="J828" s="90"/>
      <c r="K828" s="90"/>
    </row>
    <row r="829" spans="4:11">
      <c r="D829" s="90"/>
      <c r="E829" s="90"/>
      <c r="G829" s="90"/>
      <c r="H829" s="90"/>
      <c r="J829" s="90"/>
      <c r="K829" s="90"/>
    </row>
    <row r="830" spans="4:11">
      <c r="D830" s="90"/>
      <c r="E830" s="90"/>
      <c r="G830" s="90"/>
      <c r="H830" s="90"/>
      <c r="J830" s="90"/>
      <c r="K830" s="90"/>
    </row>
    <row r="831" spans="4:11">
      <c r="D831" s="90"/>
      <c r="E831" s="90"/>
      <c r="G831" s="90"/>
      <c r="H831" s="90"/>
      <c r="J831" s="90"/>
      <c r="K831" s="90"/>
    </row>
    <row r="832" spans="4:11">
      <c r="D832" s="90"/>
      <c r="E832" s="90"/>
      <c r="G832" s="90"/>
      <c r="H832" s="90"/>
      <c r="J832" s="90"/>
      <c r="K832" s="90"/>
    </row>
    <row r="833" spans="4:11">
      <c r="D833" s="90"/>
      <c r="E833" s="90"/>
      <c r="G833" s="90"/>
      <c r="H833" s="90"/>
      <c r="J833" s="90"/>
      <c r="K833" s="90"/>
    </row>
    <row r="834" spans="4:11">
      <c r="D834" s="90"/>
      <c r="E834" s="90"/>
      <c r="G834" s="90"/>
      <c r="H834" s="90"/>
      <c r="J834" s="90"/>
      <c r="K834" s="90"/>
    </row>
    <row r="835" spans="4:11">
      <c r="D835" s="90"/>
      <c r="E835" s="90"/>
      <c r="G835" s="90"/>
      <c r="H835" s="90"/>
      <c r="J835" s="90"/>
      <c r="K835" s="90"/>
    </row>
    <row r="836" spans="4:11">
      <c r="D836" s="90"/>
      <c r="E836" s="90"/>
      <c r="G836" s="90"/>
      <c r="H836" s="90"/>
      <c r="J836" s="90"/>
      <c r="K836" s="90"/>
    </row>
    <row r="837" spans="4:11">
      <c r="D837" s="90"/>
      <c r="E837" s="90"/>
      <c r="G837" s="90"/>
      <c r="H837" s="90"/>
      <c r="J837" s="90"/>
      <c r="K837" s="90"/>
    </row>
    <row r="838" spans="4:11">
      <c r="D838" s="90"/>
      <c r="E838" s="90"/>
      <c r="G838" s="90"/>
      <c r="H838" s="90"/>
      <c r="J838" s="90"/>
      <c r="K838" s="90"/>
    </row>
    <row r="839" spans="4:11">
      <c r="D839" s="90"/>
      <c r="E839" s="90"/>
      <c r="G839" s="90"/>
      <c r="H839" s="90"/>
      <c r="J839" s="90"/>
      <c r="K839" s="90"/>
    </row>
    <row r="840" spans="4:11">
      <c r="D840" s="90"/>
      <c r="E840" s="90"/>
      <c r="G840" s="90"/>
      <c r="H840" s="90"/>
      <c r="J840" s="90"/>
      <c r="K840" s="90"/>
    </row>
    <row r="841" spans="4:11">
      <c r="D841" s="90"/>
      <c r="E841" s="90"/>
      <c r="G841" s="90"/>
      <c r="H841" s="90"/>
      <c r="J841" s="90"/>
      <c r="K841" s="90"/>
    </row>
    <row r="842" spans="4:11">
      <c r="D842" s="90"/>
      <c r="E842" s="90"/>
      <c r="G842" s="90"/>
      <c r="H842" s="90"/>
      <c r="J842" s="90"/>
      <c r="K842" s="90"/>
    </row>
    <row r="843" spans="4:11">
      <c r="D843" s="90"/>
      <c r="E843" s="90"/>
      <c r="G843" s="90"/>
      <c r="H843" s="90"/>
      <c r="J843" s="90"/>
      <c r="K843" s="90"/>
    </row>
    <row r="844" spans="4:11">
      <c r="D844" s="90"/>
      <c r="E844" s="90"/>
      <c r="G844" s="90"/>
      <c r="H844" s="90"/>
      <c r="J844" s="90"/>
      <c r="K844" s="90"/>
    </row>
    <row r="845" spans="4:11">
      <c r="D845" s="90"/>
      <c r="E845" s="90"/>
      <c r="G845" s="90"/>
      <c r="H845" s="90"/>
      <c r="J845" s="90"/>
      <c r="K845" s="90"/>
    </row>
    <row r="846" spans="4:11">
      <c r="D846" s="90"/>
      <c r="E846" s="90"/>
      <c r="G846" s="90"/>
      <c r="H846" s="90"/>
      <c r="J846" s="90"/>
      <c r="K846" s="90"/>
    </row>
    <row r="847" spans="4:11">
      <c r="D847" s="90"/>
      <c r="E847" s="90"/>
      <c r="G847" s="90"/>
      <c r="H847" s="90"/>
      <c r="J847" s="90"/>
      <c r="K847" s="90"/>
    </row>
    <row r="848" spans="4:11">
      <c r="D848" s="90"/>
      <c r="E848" s="90"/>
      <c r="G848" s="90"/>
      <c r="H848" s="90"/>
      <c r="J848" s="90"/>
      <c r="K848" s="90"/>
    </row>
    <row r="849" spans="4:11">
      <c r="D849" s="90"/>
      <c r="E849" s="90"/>
      <c r="G849" s="90"/>
      <c r="H849" s="90"/>
      <c r="J849" s="90"/>
      <c r="K849" s="90"/>
    </row>
    <row r="850" spans="4:11">
      <c r="D850" s="90"/>
      <c r="E850" s="90"/>
      <c r="G850" s="90"/>
      <c r="H850" s="90"/>
      <c r="J850" s="90"/>
      <c r="K850" s="90"/>
    </row>
    <row r="851" spans="4:11">
      <c r="D851" s="90"/>
      <c r="E851" s="90"/>
      <c r="G851" s="90"/>
      <c r="H851" s="90"/>
      <c r="J851" s="90"/>
      <c r="K851" s="90"/>
    </row>
    <row r="852" spans="4:11">
      <c r="D852" s="90"/>
      <c r="E852" s="90"/>
      <c r="G852" s="90"/>
      <c r="H852" s="90"/>
      <c r="J852" s="90"/>
      <c r="K852" s="90"/>
    </row>
    <row r="853" spans="4:11">
      <c r="D853" s="90"/>
      <c r="E853" s="90"/>
      <c r="G853" s="90"/>
      <c r="H853" s="90"/>
      <c r="J853" s="90"/>
      <c r="K853" s="90"/>
    </row>
    <row r="854" spans="4:11">
      <c r="D854" s="90"/>
      <c r="E854" s="90"/>
      <c r="G854" s="90"/>
      <c r="H854" s="90"/>
      <c r="J854" s="90"/>
      <c r="K854" s="90"/>
    </row>
    <row r="855" spans="4:11">
      <c r="D855" s="90"/>
      <c r="E855" s="90"/>
      <c r="G855" s="90"/>
      <c r="H855" s="90"/>
      <c r="J855" s="90"/>
      <c r="K855" s="90"/>
    </row>
    <row r="856" spans="4:11">
      <c r="D856" s="90"/>
      <c r="E856" s="90"/>
      <c r="G856" s="90"/>
      <c r="H856" s="90"/>
      <c r="J856" s="90"/>
      <c r="K856" s="90"/>
    </row>
    <row r="857" spans="4:11">
      <c r="D857" s="90"/>
      <c r="E857" s="90"/>
      <c r="G857" s="90"/>
      <c r="H857" s="90"/>
      <c r="J857" s="90"/>
      <c r="K857" s="90"/>
    </row>
    <row r="858" spans="4:11">
      <c r="D858" s="90"/>
      <c r="E858" s="90"/>
      <c r="G858" s="90"/>
      <c r="H858" s="90"/>
      <c r="J858" s="90"/>
      <c r="K858" s="90"/>
    </row>
    <row r="859" spans="4:11">
      <c r="D859" s="90"/>
      <c r="E859" s="90"/>
      <c r="G859" s="90"/>
      <c r="H859" s="90"/>
      <c r="J859" s="90"/>
      <c r="K859" s="90"/>
    </row>
    <row r="860" spans="4:11">
      <c r="D860" s="90"/>
      <c r="E860" s="90"/>
      <c r="G860" s="90"/>
      <c r="H860" s="90"/>
      <c r="J860" s="90"/>
      <c r="K860" s="90"/>
    </row>
    <row r="861" spans="4:11">
      <c r="D861" s="90"/>
      <c r="E861" s="90"/>
      <c r="G861" s="90"/>
      <c r="H861" s="90"/>
      <c r="J861" s="90"/>
      <c r="K861" s="90"/>
    </row>
    <row r="862" spans="4:11">
      <c r="D862" s="90"/>
      <c r="E862" s="90"/>
      <c r="G862" s="90"/>
      <c r="H862" s="90"/>
      <c r="J862" s="90"/>
      <c r="K862" s="90"/>
    </row>
    <row r="863" spans="4:11">
      <c r="D863" s="90"/>
      <c r="E863" s="90"/>
      <c r="G863" s="90"/>
      <c r="H863" s="90"/>
      <c r="J863" s="90"/>
      <c r="K863" s="90"/>
    </row>
    <row r="864" spans="4:11">
      <c r="D864" s="90"/>
      <c r="E864" s="90"/>
      <c r="G864" s="90"/>
      <c r="H864" s="90"/>
      <c r="J864" s="90"/>
      <c r="K864" s="90"/>
    </row>
    <row r="865" spans="4:11">
      <c r="D865" s="90"/>
      <c r="E865" s="90"/>
      <c r="G865" s="90"/>
      <c r="H865" s="90"/>
      <c r="J865" s="90"/>
      <c r="K865" s="90"/>
    </row>
    <row r="866" spans="4:11">
      <c r="D866" s="90"/>
      <c r="E866" s="90"/>
      <c r="G866" s="90"/>
      <c r="H866" s="90"/>
      <c r="J866" s="90"/>
      <c r="K866" s="90"/>
    </row>
    <row r="867" spans="4:11">
      <c r="D867" s="90"/>
      <c r="E867" s="90"/>
      <c r="G867" s="90"/>
      <c r="H867" s="90"/>
      <c r="J867" s="90"/>
      <c r="K867" s="90"/>
    </row>
    <row r="868" spans="4:11">
      <c r="D868" s="90"/>
      <c r="E868" s="90"/>
      <c r="G868" s="90"/>
      <c r="H868" s="90"/>
      <c r="J868" s="90"/>
      <c r="K868" s="90"/>
    </row>
    <row r="869" spans="4:11">
      <c r="D869" s="90"/>
      <c r="E869" s="90"/>
      <c r="G869" s="90"/>
      <c r="H869" s="90"/>
      <c r="J869" s="90"/>
      <c r="K869" s="90"/>
    </row>
    <row r="870" spans="4:11">
      <c r="D870" s="90"/>
      <c r="E870" s="90"/>
      <c r="G870" s="90"/>
      <c r="H870" s="90"/>
      <c r="J870" s="90"/>
      <c r="K870" s="90"/>
    </row>
    <row r="871" spans="4:11">
      <c r="D871" s="90"/>
      <c r="E871" s="90"/>
      <c r="G871" s="90"/>
      <c r="H871" s="90"/>
      <c r="J871" s="90"/>
      <c r="K871" s="90"/>
    </row>
    <row r="872" spans="4:11">
      <c r="D872" s="90"/>
      <c r="E872" s="90"/>
      <c r="G872" s="90"/>
      <c r="H872" s="90"/>
      <c r="J872" s="90"/>
      <c r="K872" s="90"/>
    </row>
    <row r="873" spans="4:11">
      <c r="D873" s="90"/>
      <c r="E873" s="90"/>
      <c r="G873" s="90"/>
      <c r="H873" s="90"/>
      <c r="J873" s="90"/>
      <c r="K873" s="90"/>
    </row>
    <row r="874" spans="4:11">
      <c r="D874" s="90"/>
      <c r="E874" s="90"/>
      <c r="G874" s="90"/>
      <c r="H874" s="90"/>
      <c r="J874" s="90"/>
      <c r="K874" s="90"/>
    </row>
    <row r="875" spans="4:11">
      <c r="D875" s="90"/>
      <c r="E875" s="90"/>
      <c r="G875" s="90"/>
      <c r="H875" s="90"/>
      <c r="J875" s="90"/>
      <c r="K875" s="90"/>
    </row>
    <row r="876" spans="4:11">
      <c r="D876" s="90"/>
      <c r="E876" s="90"/>
      <c r="G876" s="90"/>
      <c r="H876" s="90"/>
      <c r="J876" s="90"/>
      <c r="K876" s="90"/>
    </row>
    <row r="877" spans="4:11">
      <c r="D877" s="90"/>
      <c r="E877" s="90"/>
      <c r="G877" s="90"/>
      <c r="H877" s="90"/>
      <c r="J877" s="90"/>
      <c r="K877" s="90"/>
    </row>
    <row r="878" spans="4:11">
      <c r="D878" s="90"/>
      <c r="E878" s="90"/>
      <c r="G878" s="90"/>
      <c r="H878" s="90"/>
      <c r="J878" s="90"/>
      <c r="K878" s="90"/>
    </row>
    <row r="879" spans="4:11">
      <c r="D879" s="90"/>
      <c r="E879" s="90"/>
      <c r="G879" s="90"/>
      <c r="H879" s="90"/>
      <c r="J879" s="90"/>
      <c r="K879" s="90"/>
    </row>
    <row r="880" spans="4:11">
      <c r="D880" s="90"/>
      <c r="E880" s="90"/>
      <c r="G880" s="90"/>
      <c r="H880" s="90"/>
      <c r="J880" s="90"/>
      <c r="K880" s="90"/>
    </row>
    <row r="881" spans="4:11">
      <c r="D881" s="90"/>
      <c r="E881" s="90"/>
      <c r="G881" s="90"/>
      <c r="H881" s="90"/>
      <c r="J881" s="90"/>
      <c r="K881" s="90"/>
    </row>
    <row r="882" spans="4:11">
      <c r="D882" s="90"/>
      <c r="E882" s="90"/>
      <c r="G882" s="90"/>
      <c r="H882" s="90"/>
      <c r="J882" s="90"/>
      <c r="K882" s="90"/>
    </row>
    <row r="883" spans="4:11">
      <c r="D883" s="90"/>
      <c r="E883" s="90"/>
      <c r="G883" s="90"/>
      <c r="H883" s="90"/>
      <c r="J883" s="90"/>
      <c r="K883" s="90"/>
    </row>
    <row r="884" spans="4:11">
      <c r="D884" s="90"/>
      <c r="E884" s="90"/>
      <c r="G884" s="90"/>
      <c r="H884" s="90"/>
      <c r="J884" s="90"/>
      <c r="K884" s="90"/>
    </row>
    <row r="885" spans="4:11">
      <c r="D885" s="90"/>
      <c r="E885" s="90"/>
      <c r="G885" s="90"/>
      <c r="H885" s="90"/>
      <c r="J885" s="90"/>
      <c r="K885" s="90"/>
    </row>
    <row r="886" spans="4:11">
      <c r="D886" s="90"/>
      <c r="E886" s="90"/>
      <c r="G886" s="90"/>
      <c r="H886" s="90"/>
      <c r="J886" s="90"/>
      <c r="K886" s="90"/>
    </row>
    <row r="887" spans="4:11">
      <c r="D887" s="90"/>
      <c r="E887" s="90"/>
      <c r="G887" s="90"/>
      <c r="H887" s="90"/>
      <c r="J887" s="90"/>
      <c r="K887" s="90"/>
    </row>
    <row r="888" spans="4:11">
      <c r="D888" s="90"/>
      <c r="E888" s="90"/>
      <c r="G888" s="90"/>
      <c r="H888" s="90"/>
      <c r="J888" s="90"/>
      <c r="K888" s="90"/>
    </row>
    <row r="889" spans="4:11">
      <c r="D889" s="90"/>
      <c r="E889" s="90"/>
      <c r="G889" s="90"/>
      <c r="H889" s="90"/>
      <c r="J889" s="90"/>
      <c r="K889" s="90"/>
    </row>
    <row r="890" spans="4:11">
      <c r="D890" s="90"/>
      <c r="E890" s="90"/>
      <c r="G890" s="90"/>
      <c r="H890" s="90"/>
      <c r="J890" s="90"/>
      <c r="K890" s="90"/>
    </row>
    <row r="891" spans="4:11">
      <c r="D891" s="90"/>
      <c r="E891" s="90"/>
      <c r="G891" s="90"/>
      <c r="H891" s="90"/>
      <c r="J891" s="90"/>
      <c r="K891" s="90"/>
    </row>
    <row r="892" spans="4:11">
      <c r="D892" s="90"/>
      <c r="E892" s="90"/>
      <c r="G892" s="90"/>
      <c r="H892" s="90"/>
      <c r="J892" s="90"/>
      <c r="K892" s="90"/>
    </row>
    <row r="893" spans="4:11">
      <c r="D893" s="90"/>
      <c r="E893" s="90"/>
      <c r="G893" s="90"/>
      <c r="H893" s="90"/>
      <c r="J893" s="90"/>
      <c r="K893" s="90"/>
    </row>
    <row r="894" spans="4:11">
      <c r="D894" s="90"/>
      <c r="E894" s="90"/>
      <c r="G894" s="90"/>
      <c r="H894" s="90"/>
      <c r="J894" s="90"/>
      <c r="K894" s="90"/>
    </row>
    <row r="895" spans="4:11">
      <c r="D895" s="90"/>
      <c r="E895" s="90"/>
      <c r="G895" s="90"/>
      <c r="H895" s="90"/>
      <c r="J895" s="90"/>
      <c r="K895" s="90"/>
    </row>
    <row r="896" spans="4:11">
      <c r="D896" s="90"/>
      <c r="E896" s="90"/>
      <c r="G896" s="90"/>
      <c r="H896" s="90"/>
      <c r="J896" s="90"/>
      <c r="K896" s="90"/>
    </row>
    <row r="897" spans="4:11">
      <c r="D897" s="90"/>
      <c r="E897" s="90"/>
      <c r="G897" s="90"/>
      <c r="H897" s="90"/>
      <c r="J897" s="90"/>
      <c r="K897" s="90"/>
    </row>
    <row r="898" spans="4:11">
      <c r="D898" s="90"/>
      <c r="E898" s="90"/>
      <c r="G898" s="90"/>
      <c r="H898" s="90"/>
      <c r="J898" s="90"/>
      <c r="K898" s="90"/>
    </row>
    <row r="899" spans="4:11">
      <c r="D899" s="90"/>
      <c r="E899" s="90"/>
      <c r="G899" s="90"/>
      <c r="H899" s="90"/>
      <c r="J899" s="90"/>
      <c r="K899" s="90"/>
    </row>
    <row r="900" spans="4:11">
      <c r="D900" s="90"/>
      <c r="E900" s="90"/>
      <c r="G900" s="90"/>
      <c r="H900" s="90"/>
      <c r="J900" s="90"/>
      <c r="K900" s="90"/>
    </row>
    <row r="901" spans="4:11">
      <c r="D901" s="90"/>
      <c r="E901" s="90"/>
      <c r="G901" s="90"/>
      <c r="H901" s="90"/>
      <c r="J901" s="90"/>
      <c r="K901" s="90"/>
    </row>
    <row r="902" spans="4:11">
      <c r="D902" s="90"/>
      <c r="E902" s="90"/>
      <c r="G902" s="90"/>
      <c r="H902" s="90"/>
      <c r="J902" s="90"/>
      <c r="K902" s="90"/>
    </row>
    <row r="903" spans="4:11">
      <c r="D903" s="90"/>
      <c r="E903" s="90"/>
      <c r="G903" s="90"/>
      <c r="H903" s="90"/>
      <c r="J903" s="90"/>
      <c r="K903" s="90"/>
    </row>
    <row r="904" spans="4:11">
      <c r="D904" s="90"/>
      <c r="E904" s="90"/>
      <c r="G904" s="90"/>
      <c r="H904" s="90"/>
      <c r="J904" s="90"/>
      <c r="K904" s="90"/>
    </row>
    <row r="905" spans="4:11">
      <c r="D905" s="90"/>
      <c r="E905" s="90"/>
      <c r="G905" s="90"/>
      <c r="H905" s="90"/>
      <c r="J905" s="90"/>
      <c r="K905" s="90"/>
    </row>
    <row r="906" spans="4:11">
      <c r="D906" s="90"/>
      <c r="E906" s="90"/>
      <c r="G906" s="90"/>
      <c r="H906" s="90"/>
      <c r="J906" s="90"/>
      <c r="K906" s="90"/>
    </row>
    <row r="907" spans="4:11">
      <c r="D907" s="90"/>
      <c r="E907" s="90"/>
      <c r="G907" s="90"/>
      <c r="H907" s="90"/>
      <c r="J907" s="90"/>
      <c r="K907" s="90"/>
    </row>
    <row r="908" spans="4:11">
      <c r="D908" s="90"/>
      <c r="E908" s="90"/>
      <c r="G908" s="90"/>
      <c r="H908" s="90"/>
      <c r="J908" s="90"/>
      <c r="K908" s="90"/>
    </row>
    <row r="909" spans="4:11">
      <c r="D909" s="90"/>
      <c r="E909" s="90"/>
      <c r="G909" s="90"/>
      <c r="H909" s="90"/>
      <c r="J909" s="90"/>
      <c r="K909" s="90"/>
    </row>
    <row r="910" spans="4:11">
      <c r="D910" s="90"/>
      <c r="E910" s="90"/>
      <c r="G910" s="90"/>
      <c r="H910" s="90"/>
      <c r="J910" s="90"/>
      <c r="K910" s="90"/>
    </row>
    <row r="911" spans="4:11">
      <c r="D911" s="90"/>
      <c r="E911" s="90"/>
      <c r="G911" s="90"/>
      <c r="H911" s="90"/>
      <c r="J911" s="90"/>
      <c r="K911" s="90"/>
    </row>
    <row r="912" spans="4:11">
      <c r="D912" s="90"/>
      <c r="E912" s="90"/>
      <c r="G912" s="90"/>
      <c r="H912" s="90"/>
      <c r="J912" s="90"/>
      <c r="K912" s="90"/>
    </row>
    <row r="913" spans="4:11">
      <c r="D913" s="90"/>
      <c r="E913" s="90"/>
      <c r="G913" s="90"/>
      <c r="H913" s="90"/>
      <c r="J913" s="90"/>
      <c r="K913" s="90"/>
    </row>
    <row r="914" spans="4:11">
      <c r="D914" s="90"/>
      <c r="E914" s="90"/>
      <c r="G914" s="90"/>
      <c r="H914" s="90"/>
      <c r="J914" s="90"/>
      <c r="K914" s="90"/>
    </row>
    <row r="915" spans="4:11">
      <c r="D915" s="90"/>
      <c r="E915" s="90"/>
      <c r="G915" s="90"/>
      <c r="H915" s="90"/>
      <c r="J915" s="90"/>
      <c r="K915" s="90"/>
    </row>
    <row r="916" spans="4:11">
      <c r="D916" s="90"/>
      <c r="E916" s="90"/>
      <c r="G916" s="90"/>
      <c r="H916" s="90"/>
      <c r="J916" s="90"/>
      <c r="K916" s="90"/>
    </row>
    <row r="917" spans="4:11">
      <c r="D917" s="90"/>
      <c r="E917" s="90"/>
      <c r="G917" s="90"/>
      <c r="H917" s="90"/>
      <c r="J917" s="90"/>
      <c r="K917" s="90"/>
    </row>
    <row r="918" spans="4:11">
      <c r="D918" s="90"/>
      <c r="E918" s="90"/>
      <c r="G918" s="90"/>
      <c r="H918" s="90"/>
      <c r="J918" s="90"/>
      <c r="K918" s="90"/>
    </row>
    <row r="919" spans="4:11">
      <c r="D919" s="90"/>
      <c r="E919" s="90"/>
      <c r="G919" s="90"/>
      <c r="H919" s="90"/>
      <c r="J919" s="90"/>
      <c r="K919" s="90"/>
    </row>
    <row r="920" spans="4:11">
      <c r="D920" s="90"/>
      <c r="E920" s="90"/>
      <c r="G920" s="90"/>
      <c r="H920" s="90"/>
      <c r="J920" s="90"/>
      <c r="K920" s="90"/>
    </row>
    <row r="921" spans="4:11">
      <c r="D921" s="90"/>
      <c r="E921" s="90"/>
      <c r="G921" s="90"/>
      <c r="H921" s="90"/>
      <c r="J921" s="90"/>
      <c r="K921" s="90"/>
    </row>
    <row r="922" spans="4:11">
      <c r="D922" s="90"/>
      <c r="E922" s="90"/>
      <c r="G922" s="90"/>
      <c r="H922" s="90"/>
      <c r="J922" s="90"/>
      <c r="K922" s="90"/>
    </row>
    <row r="923" spans="4:11">
      <c r="D923" s="90"/>
      <c r="E923" s="90"/>
      <c r="G923" s="90"/>
      <c r="H923" s="90"/>
      <c r="J923" s="90"/>
      <c r="K923" s="90"/>
    </row>
    <row r="924" spans="4:11">
      <c r="D924" s="90"/>
      <c r="E924" s="90"/>
      <c r="G924" s="90"/>
      <c r="H924" s="90"/>
      <c r="J924" s="90"/>
      <c r="K924" s="90"/>
    </row>
    <row r="925" spans="4:11">
      <c r="D925" s="90"/>
      <c r="E925" s="90"/>
      <c r="G925" s="90"/>
      <c r="H925" s="90"/>
      <c r="J925" s="90"/>
      <c r="K925" s="90"/>
    </row>
    <row r="926" spans="4:11">
      <c r="D926" s="90"/>
      <c r="E926" s="90"/>
      <c r="G926" s="90"/>
      <c r="H926" s="90"/>
      <c r="J926" s="90"/>
      <c r="K926" s="90"/>
    </row>
    <row r="927" spans="4:11">
      <c r="D927" s="90"/>
      <c r="E927" s="90"/>
      <c r="G927" s="90"/>
      <c r="H927" s="90"/>
      <c r="J927" s="90"/>
      <c r="K927" s="90"/>
    </row>
    <row r="928" spans="4:11">
      <c r="D928" s="90"/>
      <c r="E928" s="90"/>
      <c r="G928" s="90"/>
      <c r="H928" s="90"/>
      <c r="J928" s="90"/>
      <c r="K928" s="90"/>
    </row>
    <row r="929" spans="4:11">
      <c r="D929" s="90"/>
      <c r="E929" s="90"/>
      <c r="G929" s="90"/>
      <c r="H929" s="90"/>
      <c r="J929" s="90"/>
      <c r="K929" s="90"/>
    </row>
    <row r="930" spans="4:11">
      <c r="D930" s="90"/>
      <c r="E930" s="90"/>
      <c r="G930" s="90"/>
      <c r="H930" s="90"/>
      <c r="J930" s="90"/>
      <c r="K930" s="90"/>
    </row>
    <row r="931" spans="4:11">
      <c r="D931" s="90"/>
      <c r="E931" s="90"/>
      <c r="G931" s="90"/>
      <c r="H931" s="90"/>
      <c r="J931" s="90"/>
      <c r="K931" s="90"/>
    </row>
    <row r="932" spans="4:11">
      <c r="D932" s="90"/>
      <c r="E932" s="90"/>
      <c r="G932" s="90"/>
      <c r="H932" s="90"/>
      <c r="J932" s="90"/>
      <c r="K932" s="90"/>
    </row>
    <row r="933" spans="4:11">
      <c r="D933" s="90"/>
      <c r="E933" s="90"/>
      <c r="G933" s="90"/>
      <c r="H933" s="90"/>
      <c r="J933" s="90"/>
      <c r="K933" s="90"/>
    </row>
    <row r="934" spans="4:11">
      <c r="D934" s="90"/>
      <c r="E934" s="90"/>
      <c r="G934" s="90"/>
      <c r="H934" s="90"/>
      <c r="J934" s="90"/>
      <c r="K934" s="90"/>
    </row>
    <row r="935" spans="4:11">
      <c r="D935" s="90"/>
      <c r="E935" s="90"/>
      <c r="G935" s="90"/>
      <c r="H935" s="90"/>
      <c r="J935" s="90"/>
      <c r="K935" s="90"/>
    </row>
    <row r="936" spans="4:11">
      <c r="D936" s="90"/>
      <c r="E936" s="90"/>
      <c r="G936" s="90"/>
      <c r="H936" s="90"/>
      <c r="J936" s="90"/>
      <c r="K936" s="90"/>
    </row>
    <row r="937" spans="4:11">
      <c r="D937" s="90"/>
      <c r="E937" s="90"/>
      <c r="G937" s="90"/>
      <c r="H937" s="90"/>
      <c r="J937" s="90"/>
      <c r="K937" s="90"/>
    </row>
    <row r="938" spans="4:11">
      <c r="D938" s="90"/>
      <c r="E938" s="90"/>
      <c r="G938" s="90"/>
      <c r="H938" s="90"/>
      <c r="J938" s="90"/>
      <c r="K938" s="90"/>
    </row>
    <row r="939" spans="4:11">
      <c r="D939" s="90"/>
      <c r="E939" s="90"/>
      <c r="G939" s="90"/>
      <c r="H939" s="90"/>
      <c r="J939" s="90"/>
      <c r="K939" s="90"/>
    </row>
    <row r="940" spans="4:11">
      <c r="D940" s="90"/>
      <c r="E940" s="90"/>
      <c r="G940" s="90"/>
      <c r="H940" s="90"/>
      <c r="J940" s="90"/>
      <c r="K940" s="90"/>
    </row>
    <row r="941" spans="4:11">
      <c r="D941" s="90"/>
      <c r="E941" s="90"/>
      <c r="G941" s="90"/>
      <c r="H941" s="90"/>
      <c r="J941" s="90"/>
      <c r="K941" s="90"/>
    </row>
    <row r="942" spans="4:11">
      <c r="D942" s="90"/>
      <c r="E942" s="90"/>
      <c r="G942" s="90"/>
      <c r="H942" s="90"/>
      <c r="J942" s="90"/>
      <c r="K942" s="90"/>
    </row>
    <row r="943" spans="4:11">
      <c r="D943" s="90"/>
      <c r="E943" s="90"/>
      <c r="G943" s="90"/>
      <c r="H943" s="90"/>
      <c r="J943" s="90"/>
      <c r="K943" s="90"/>
    </row>
    <row r="944" spans="4:11">
      <c r="D944" s="90"/>
      <c r="E944" s="90"/>
      <c r="G944" s="90"/>
      <c r="H944" s="90"/>
      <c r="J944" s="90"/>
      <c r="K944" s="90"/>
    </row>
    <row r="945" spans="4:11">
      <c r="D945" s="90"/>
      <c r="E945" s="90"/>
      <c r="G945" s="90"/>
      <c r="H945" s="90"/>
      <c r="J945" s="90"/>
      <c r="K945" s="90"/>
    </row>
    <row r="946" spans="4:11">
      <c r="D946" s="90"/>
      <c r="E946" s="90"/>
      <c r="G946" s="90"/>
      <c r="H946" s="90"/>
      <c r="J946" s="90"/>
      <c r="K946" s="90"/>
    </row>
    <row r="947" spans="4:11">
      <c r="D947" s="90"/>
      <c r="E947" s="90"/>
      <c r="G947" s="90"/>
      <c r="H947" s="90"/>
      <c r="J947" s="90"/>
      <c r="K947" s="90"/>
    </row>
    <row r="948" spans="4:11">
      <c r="D948" s="90"/>
      <c r="E948" s="90"/>
      <c r="G948" s="90"/>
      <c r="H948" s="90"/>
      <c r="J948" s="90"/>
      <c r="K948" s="90"/>
    </row>
    <row r="949" spans="4:11">
      <c r="D949" s="90"/>
      <c r="E949" s="90"/>
      <c r="G949" s="90"/>
      <c r="H949" s="90"/>
      <c r="J949" s="90"/>
      <c r="K949" s="90"/>
    </row>
    <row r="950" spans="4:11">
      <c r="D950" s="90"/>
      <c r="E950" s="90"/>
      <c r="G950" s="90"/>
      <c r="H950" s="90"/>
      <c r="J950" s="90"/>
      <c r="K950" s="90"/>
    </row>
    <row r="951" spans="4:11">
      <c r="D951" s="90"/>
      <c r="E951" s="90"/>
      <c r="G951" s="90"/>
      <c r="H951" s="90"/>
      <c r="J951" s="90"/>
      <c r="K951" s="90"/>
    </row>
    <row r="952" spans="4:11">
      <c r="D952" s="90"/>
      <c r="E952" s="90"/>
      <c r="G952" s="90"/>
      <c r="H952" s="90"/>
      <c r="J952" s="90"/>
      <c r="K952" s="90"/>
    </row>
    <row r="953" spans="4:11">
      <c r="D953" s="90"/>
      <c r="E953" s="90"/>
      <c r="G953" s="90"/>
      <c r="H953" s="90"/>
      <c r="J953" s="90"/>
      <c r="K953" s="90"/>
    </row>
    <row r="954" spans="4:11">
      <c r="D954" s="90"/>
      <c r="E954" s="90"/>
      <c r="G954" s="90"/>
      <c r="H954" s="90"/>
      <c r="J954" s="90"/>
      <c r="K954" s="90"/>
    </row>
    <row r="955" spans="4:11">
      <c r="D955" s="90"/>
      <c r="E955" s="90"/>
      <c r="G955" s="90"/>
      <c r="H955" s="90"/>
      <c r="J955" s="90"/>
      <c r="K955" s="90"/>
    </row>
    <row r="956" spans="4:11">
      <c r="D956" s="90"/>
      <c r="E956" s="90"/>
      <c r="G956" s="90"/>
      <c r="H956" s="90"/>
      <c r="J956" s="90"/>
      <c r="K956" s="90"/>
    </row>
    <row r="957" spans="4:11">
      <c r="D957" s="90"/>
      <c r="E957" s="90"/>
      <c r="G957" s="90"/>
      <c r="H957" s="90"/>
      <c r="J957" s="90"/>
      <c r="K957" s="90"/>
    </row>
    <row r="958" spans="4:11">
      <c r="D958" s="90"/>
      <c r="E958" s="90"/>
      <c r="G958" s="90"/>
      <c r="H958" s="90"/>
      <c r="J958" s="90"/>
      <c r="K958" s="90"/>
    </row>
    <row r="959" spans="4:11">
      <c r="D959" s="90"/>
      <c r="E959" s="90"/>
      <c r="G959" s="90"/>
      <c r="H959" s="90"/>
      <c r="J959" s="90"/>
      <c r="K959" s="90"/>
    </row>
    <row r="960" spans="4:11">
      <c r="D960" s="90"/>
      <c r="E960" s="90"/>
      <c r="G960" s="90"/>
      <c r="H960" s="90"/>
      <c r="J960" s="90"/>
      <c r="K960" s="90"/>
    </row>
    <row r="961" spans="4:11">
      <c r="D961" s="90"/>
      <c r="E961" s="90"/>
      <c r="G961" s="90"/>
      <c r="H961" s="90"/>
      <c r="J961" s="90"/>
      <c r="K961" s="90"/>
    </row>
    <row r="962" spans="4:11">
      <c r="D962" s="90"/>
      <c r="E962" s="90"/>
      <c r="G962" s="90"/>
      <c r="H962" s="90"/>
      <c r="J962" s="90"/>
      <c r="K962" s="90"/>
    </row>
    <row r="963" spans="4:11">
      <c r="D963" s="90"/>
      <c r="E963" s="90"/>
      <c r="G963" s="90"/>
      <c r="H963" s="90"/>
      <c r="J963" s="90"/>
      <c r="K963" s="90"/>
    </row>
    <row r="964" spans="4:11">
      <c r="D964" s="90"/>
      <c r="E964" s="90"/>
      <c r="G964" s="90"/>
      <c r="H964" s="90"/>
      <c r="J964" s="90"/>
      <c r="K964" s="90"/>
    </row>
    <row r="965" spans="4:11">
      <c r="D965" s="90"/>
      <c r="E965" s="90"/>
      <c r="G965" s="90"/>
      <c r="H965" s="90"/>
      <c r="J965" s="90"/>
      <c r="K965" s="90"/>
    </row>
    <row r="966" spans="4:11">
      <c r="D966" s="90"/>
      <c r="E966" s="90"/>
      <c r="G966" s="90"/>
      <c r="H966" s="90"/>
      <c r="J966" s="90"/>
      <c r="K966" s="90"/>
    </row>
    <row r="967" spans="4:11">
      <c r="D967" s="90"/>
      <c r="E967" s="90"/>
      <c r="G967" s="90"/>
      <c r="H967" s="90"/>
      <c r="J967" s="90"/>
      <c r="K967" s="90"/>
    </row>
    <row r="968" spans="4:11">
      <c r="D968" s="90"/>
      <c r="E968" s="90"/>
      <c r="G968" s="90"/>
      <c r="H968" s="90"/>
      <c r="J968" s="90"/>
      <c r="K968" s="90"/>
    </row>
    <row r="969" spans="4:11">
      <c r="D969" s="90"/>
      <c r="E969" s="90"/>
      <c r="G969" s="90"/>
      <c r="H969" s="90"/>
      <c r="J969" s="90"/>
      <c r="K969" s="90"/>
    </row>
    <row r="970" spans="4:11">
      <c r="D970" s="90"/>
      <c r="E970" s="90"/>
      <c r="G970" s="90"/>
      <c r="H970" s="90"/>
      <c r="J970" s="90"/>
      <c r="K970" s="90"/>
    </row>
    <row r="971" spans="4:11">
      <c r="D971" s="90"/>
      <c r="E971" s="90"/>
      <c r="G971" s="90"/>
      <c r="H971" s="90"/>
      <c r="J971" s="90"/>
      <c r="K971" s="90"/>
    </row>
    <row r="972" spans="4:11">
      <c r="D972" s="90"/>
      <c r="E972" s="90"/>
      <c r="G972" s="90"/>
      <c r="H972" s="90"/>
      <c r="J972" s="90"/>
      <c r="K972" s="90"/>
    </row>
    <row r="973" spans="4:11">
      <c r="D973" s="90"/>
      <c r="E973" s="90"/>
      <c r="G973" s="90"/>
      <c r="H973" s="90"/>
      <c r="J973" s="90"/>
      <c r="K973" s="90"/>
    </row>
    <row r="974" spans="4:11">
      <c r="D974" s="90"/>
      <c r="E974" s="90"/>
      <c r="G974" s="90"/>
      <c r="H974" s="90"/>
      <c r="J974" s="90"/>
      <c r="K974" s="90"/>
    </row>
    <row r="975" spans="4:11">
      <c r="D975" s="90"/>
      <c r="E975" s="90"/>
      <c r="G975" s="90"/>
      <c r="H975" s="90"/>
      <c r="J975" s="90"/>
      <c r="K975" s="90"/>
    </row>
    <row r="976" spans="4:11">
      <c r="D976" s="90"/>
      <c r="E976" s="90"/>
      <c r="G976" s="90"/>
      <c r="H976" s="90"/>
      <c r="J976" s="90"/>
      <c r="K976" s="90"/>
    </row>
    <row r="977" spans="4:11">
      <c r="D977" s="90"/>
      <c r="E977" s="90"/>
      <c r="G977" s="90"/>
      <c r="H977" s="90"/>
      <c r="J977" s="90"/>
      <c r="K977" s="90"/>
    </row>
    <row r="978" spans="4:11">
      <c r="D978" s="90"/>
      <c r="E978" s="90"/>
      <c r="G978" s="90"/>
      <c r="H978" s="90"/>
      <c r="J978" s="90"/>
      <c r="K978" s="90"/>
    </row>
    <row r="979" spans="4:11">
      <c r="D979" s="90"/>
      <c r="E979" s="90"/>
      <c r="G979" s="90"/>
      <c r="H979" s="90"/>
      <c r="J979" s="90"/>
      <c r="K979" s="90"/>
    </row>
    <row r="980" spans="4:11">
      <c r="D980" s="90"/>
      <c r="E980" s="90"/>
      <c r="G980" s="90"/>
      <c r="H980" s="90"/>
      <c r="J980" s="90"/>
      <c r="K980" s="90"/>
    </row>
    <row r="981" spans="4:11">
      <c r="D981" s="90"/>
      <c r="E981" s="90"/>
      <c r="G981" s="90"/>
      <c r="H981" s="90"/>
      <c r="J981" s="90"/>
      <c r="K981" s="90"/>
    </row>
    <row r="982" spans="4:11">
      <c r="D982" s="90"/>
      <c r="E982" s="90"/>
      <c r="G982" s="90"/>
      <c r="H982" s="90"/>
      <c r="J982" s="90"/>
      <c r="K982" s="90"/>
    </row>
    <row r="983" spans="4:11">
      <c r="D983" s="90"/>
      <c r="E983" s="90"/>
      <c r="G983" s="90"/>
      <c r="H983" s="90"/>
      <c r="J983" s="90"/>
      <c r="K983" s="90"/>
    </row>
    <row r="984" spans="4:11">
      <c r="D984" s="90"/>
      <c r="E984" s="90"/>
      <c r="G984" s="90"/>
      <c r="H984" s="90"/>
      <c r="J984" s="90"/>
      <c r="K984" s="90"/>
    </row>
    <row r="985" spans="4:11">
      <c r="D985" s="90"/>
      <c r="E985" s="90"/>
      <c r="G985" s="90"/>
      <c r="H985" s="90"/>
      <c r="J985" s="90"/>
      <c r="K985" s="90"/>
    </row>
    <row r="986" spans="4:11">
      <c r="D986" s="90"/>
      <c r="E986" s="90"/>
      <c r="G986" s="90"/>
      <c r="H986" s="90"/>
      <c r="J986" s="90"/>
      <c r="K986" s="90"/>
    </row>
    <row r="987" spans="4:11">
      <c r="D987" s="90"/>
      <c r="E987" s="90"/>
      <c r="G987" s="90"/>
      <c r="H987" s="90"/>
      <c r="J987" s="90"/>
      <c r="K987" s="90"/>
    </row>
    <row r="988" spans="4:11">
      <c r="D988" s="90"/>
      <c r="E988" s="90"/>
      <c r="G988" s="90"/>
      <c r="H988" s="90"/>
      <c r="J988" s="90"/>
      <c r="K988" s="90"/>
    </row>
    <row r="989" spans="4:11">
      <c r="D989" s="90"/>
      <c r="E989" s="90"/>
      <c r="G989" s="90"/>
      <c r="H989" s="90"/>
      <c r="J989" s="90"/>
      <c r="K989" s="90"/>
    </row>
    <row r="990" spans="4:11">
      <c r="D990" s="90"/>
      <c r="E990" s="90"/>
      <c r="G990" s="90"/>
      <c r="H990" s="90"/>
      <c r="J990" s="90"/>
      <c r="K990" s="90"/>
    </row>
    <row r="991" spans="4:11">
      <c r="D991" s="90"/>
      <c r="E991" s="90"/>
      <c r="G991" s="90"/>
      <c r="H991" s="90"/>
      <c r="J991" s="90"/>
      <c r="K991" s="90"/>
    </row>
    <row r="992" spans="4:11">
      <c r="D992" s="90"/>
      <c r="E992" s="90"/>
      <c r="G992" s="90"/>
      <c r="H992" s="90"/>
      <c r="J992" s="90"/>
      <c r="K992" s="90"/>
    </row>
    <row r="993" spans="4:11">
      <c r="D993" s="90"/>
      <c r="E993" s="90"/>
      <c r="G993" s="90"/>
      <c r="H993" s="90"/>
      <c r="J993" s="90"/>
      <c r="K993" s="90"/>
    </row>
    <row r="994" spans="4:11">
      <c r="D994" s="90"/>
      <c r="E994" s="90"/>
      <c r="G994" s="90"/>
      <c r="H994" s="90"/>
      <c r="J994" s="90"/>
      <c r="K994" s="90"/>
    </row>
    <row r="995" spans="4:11">
      <c r="D995" s="90"/>
      <c r="E995" s="90"/>
      <c r="G995" s="90"/>
      <c r="H995" s="90"/>
      <c r="J995" s="90"/>
      <c r="K995" s="90"/>
    </row>
    <row r="996" spans="4:11">
      <c r="D996" s="90"/>
      <c r="E996" s="90"/>
      <c r="G996" s="90"/>
      <c r="H996" s="90"/>
      <c r="J996" s="90"/>
      <c r="K996" s="90"/>
    </row>
    <row r="997" spans="4:11">
      <c r="D997" s="90"/>
      <c r="E997" s="90"/>
      <c r="G997" s="90"/>
      <c r="H997" s="90"/>
      <c r="J997" s="90"/>
      <c r="K997" s="90"/>
    </row>
    <row r="998" spans="4:11">
      <c r="D998" s="90"/>
      <c r="E998" s="90"/>
      <c r="G998" s="90"/>
      <c r="H998" s="90"/>
      <c r="J998" s="90"/>
      <c r="K998" s="90"/>
    </row>
    <row r="999" spans="4:11">
      <c r="D999" s="90"/>
      <c r="E999" s="90"/>
      <c r="G999" s="90"/>
      <c r="H999" s="90"/>
      <c r="J999" s="90"/>
      <c r="K999" s="90"/>
    </row>
    <row r="1000" spans="4:11">
      <c r="D1000" s="90"/>
      <c r="E1000" s="90"/>
      <c r="G1000" s="90"/>
      <c r="H1000" s="90"/>
      <c r="J1000" s="90"/>
      <c r="K1000" s="90"/>
    </row>
    <row r="1001" spans="4:11">
      <c r="D1001" s="90"/>
      <c r="E1001" s="90"/>
      <c r="G1001" s="90"/>
      <c r="H1001" s="90"/>
      <c r="J1001" s="90"/>
      <c r="K1001" s="90"/>
    </row>
    <row r="1002" spans="4:11">
      <c r="D1002" s="90"/>
      <c r="E1002" s="90"/>
      <c r="G1002" s="90"/>
      <c r="H1002" s="90"/>
      <c r="J1002" s="90"/>
      <c r="K1002" s="90"/>
    </row>
    <row r="1003" spans="4:11">
      <c r="D1003" s="90"/>
      <c r="E1003" s="90"/>
      <c r="G1003" s="90"/>
      <c r="H1003" s="90"/>
      <c r="J1003" s="90"/>
      <c r="K1003" s="90"/>
    </row>
    <row r="1004" spans="4:11">
      <c r="D1004" s="90"/>
      <c r="E1004" s="90"/>
      <c r="G1004" s="90"/>
      <c r="H1004" s="90"/>
      <c r="J1004" s="90"/>
      <c r="K1004" s="90"/>
    </row>
    <row r="1005" spans="4:11">
      <c r="D1005" s="90"/>
      <c r="E1005" s="90"/>
      <c r="G1005" s="90"/>
      <c r="H1005" s="90"/>
      <c r="J1005" s="90"/>
      <c r="K1005" s="90"/>
    </row>
    <row r="1006" spans="4:11">
      <c r="D1006" s="90"/>
      <c r="E1006" s="90"/>
      <c r="G1006" s="90"/>
      <c r="H1006" s="90"/>
      <c r="J1006" s="90"/>
      <c r="K1006" s="90"/>
    </row>
    <row r="1007" spans="4:11">
      <c r="D1007" s="90"/>
      <c r="E1007" s="90"/>
      <c r="G1007" s="90"/>
      <c r="H1007" s="90"/>
      <c r="J1007" s="90"/>
      <c r="K1007" s="90"/>
    </row>
    <row r="1008" spans="4:11">
      <c r="D1008" s="90"/>
      <c r="E1008" s="90"/>
      <c r="G1008" s="90"/>
      <c r="H1008" s="90"/>
      <c r="J1008" s="90"/>
      <c r="K1008" s="90"/>
    </row>
    <row r="1009" spans="4:11">
      <c r="D1009" s="90"/>
      <c r="E1009" s="90"/>
      <c r="G1009" s="90"/>
      <c r="H1009" s="90"/>
      <c r="J1009" s="90"/>
      <c r="K1009" s="90"/>
    </row>
    <row r="1010" spans="4:11">
      <c r="D1010" s="90"/>
      <c r="E1010" s="90"/>
      <c r="G1010" s="90"/>
      <c r="H1010" s="90"/>
      <c r="J1010" s="90"/>
      <c r="K1010" s="90"/>
    </row>
    <row r="1011" spans="4:11">
      <c r="D1011" s="90"/>
      <c r="E1011" s="90"/>
      <c r="G1011" s="90"/>
      <c r="H1011" s="90"/>
      <c r="J1011" s="90"/>
      <c r="K1011" s="90"/>
    </row>
    <row r="1012" spans="4:11">
      <c r="D1012" s="90"/>
      <c r="E1012" s="90"/>
      <c r="G1012" s="90"/>
      <c r="H1012" s="90"/>
      <c r="J1012" s="90"/>
      <c r="K1012" s="90"/>
    </row>
    <row r="1013" spans="4:11">
      <c r="D1013" s="90"/>
      <c r="E1013" s="90"/>
      <c r="G1013" s="90"/>
      <c r="H1013" s="90"/>
      <c r="J1013" s="90"/>
      <c r="K1013" s="90"/>
    </row>
    <row r="1014" spans="4:11">
      <c r="D1014" s="90"/>
      <c r="E1014" s="90"/>
      <c r="G1014" s="90"/>
      <c r="H1014" s="90"/>
      <c r="J1014" s="90"/>
      <c r="K1014" s="90"/>
    </row>
    <row r="1015" spans="4:11">
      <c r="D1015" s="90"/>
      <c r="E1015" s="90"/>
      <c r="G1015" s="90"/>
      <c r="H1015" s="90"/>
      <c r="J1015" s="90"/>
      <c r="K1015" s="90"/>
    </row>
    <row r="1016" spans="4:11">
      <c r="D1016" s="90"/>
      <c r="E1016" s="90"/>
      <c r="G1016" s="90"/>
      <c r="H1016" s="90"/>
      <c r="J1016" s="90"/>
      <c r="K1016" s="90"/>
    </row>
    <row r="1017" spans="4:11">
      <c r="D1017" s="90"/>
      <c r="E1017" s="90"/>
      <c r="G1017" s="90"/>
      <c r="H1017" s="90"/>
      <c r="J1017" s="90"/>
      <c r="K1017" s="90"/>
    </row>
    <row r="1018" spans="4:11">
      <c r="D1018" s="90"/>
      <c r="E1018" s="90"/>
      <c r="G1018" s="90"/>
      <c r="H1018" s="90"/>
      <c r="J1018" s="90"/>
      <c r="K1018" s="90"/>
    </row>
    <row r="1019" spans="4:11">
      <c r="D1019" s="90"/>
      <c r="E1019" s="90"/>
      <c r="G1019" s="90"/>
      <c r="H1019" s="90"/>
      <c r="J1019" s="90"/>
      <c r="K1019" s="90"/>
    </row>
    <row r="1020" spans="4:11">
      <c r="D1020" s="90"/>
      <c r="E1020" s="90"/>
      <c r="G1020" s="90"/>
      <c r="H1020" s="90"/>
      <c r="J1020" s="90"/>
      <c r="K1020" s="90"/>
    </row>
    <row r="1021" spans="4:11">
      <c r="D1021" s="90"/>
      <c r="E1021" s="90"/>
      <c r="G1021" s="90"/>
      <c r="H1021" s="90"/>
      <c r="J1021" s="90"/>
      <c r="K1021" s="90"/>
    </row>
    <row r="1022" spans="4:11">
      <c r="D1022" s="90"/>
      <c r="E1022" s="90"/>
      <c r="G1022" s="90"/>
      <c r="H1022" s="90"/>
      <c r="J1022" s="90"/>
      <c r="K1022" s="90"/>
    </row>
    <row r="1023" spans="4:11">
      <c r="D1023" s="90"/>
      <c r="E1023" s="90"/>
      <c r="G1023" s="90"/>
      <c r="H1023" s="90"/>
      <c r="J1023" s="90"/>
      <c r="K1023" s="90"/>
    </row>
    <row r="1024" spans="4:11">
      <c r="D1024" s="90"/>
      <c r="E1024" s="90"/>
      <c r="G1024" s="90"/>
      <c r="H1024" s="90"/>
      <c r="J1024" s="90"/>
      <c r="K1024" s="90"/>
    </row>
    <row r="1025" spans="4:11">
      <c r="D1025" s="90"/>
      <c r="E1025" s="90"/>
      <c r="G1025" s="90"/>
      <c r="H1025" s="90"/>
      <c r="J1025" s="90"/>
      <c r="K1025" s="90"/>
    </row>
    <row r="1026" spans="4:11">
      <c r="D1026" s="90"/>
      <c r="E1026" s="90"/>
      <c r="G1026" s="90"/>
      <c r="H1026" s="90"/>
      <c r="J1026" s="90"/>
      <c r="K1026" s="90"/>
    </row>
    <row r="1027" spans="4:11">
      <c r="D1027" s="90"/>
      <c r="E1027" s="90"/>
      <c r="G1027" s="90"/>
      <c r="H1027" s="90"/>
      <c r="J1027" s="90"/>
      <c r="K1027" s="90"/>
    </row>
    <row r="1028" spans="4:11">
      <c r="D1028" s="90"/>
      <c r="E1028" s="90"/>
      <c r="G1028" s="90"/>
      <c r="H1028" s="90"/>
      <c r="J1028" s="90"/>
      <c r="K1028" s="90"/>
    </row>
    <row r="1029" spans="4:11">
      <c r="D1029" s="90"/>
      <c r="E1029" s="90"/>
      <c r="G1029" s="90"/>
      <c r="H1029" s="90"/>
      <c r="J1029" s="90"/>
      <c r="K1029" s="90"/>
    </row>
    <row r="1030" spans="4:11">
      <c r="D1030" s="90"/>
      <c r="E1030" s="90"/>
      <c r="G1030" s="90"/>
      <c r="H1030" s="90"/>
      <c r="J1030" s="90"/>
      <c r="K1030" s="90"/>
    </row>
    <row r="1031" spans="4:11">
      <c r="D1031" s="90"/>
      <c r="E1031" s="90"/>
      <c r="G1031" s="90"/>
      <c r="H1031" s="90"/>
      <c r="J1031" s="90"/>
      <c r="K1031" s="90"/>
    </row>
    <row r="1032" spans="4:11">
      <c r="D1032" s="90"/>
      <c r="E1032" s="90"/>
      <c r="G1032" s="90"/>
      <c r="H1032" s="90"/>
      <c r="J1032" s="90"/>
      <c r="K1032" s="90"/>
    </row>
    <row r="1033" spans="4:11">
      <c r="D1033" s="90"/>
      <c r="E1033" s="90"/>
      <c r="G1033" s="90"/>
      <c r="H1033" s="90"/>
      <c r="J1033" s="90"/>
      <c r="K1033" s="90"/>
    </row>
    <row r="1034" spans="4:11">
      <c r="D1034" s="90"/>
      <c r="E1034" s="90"/>
      <c r="G1034" s="90"/>
      <c r="H1034" s="90"/>
      <c r="J1034" s="90"/>
      <c r="K1034" s="90"/>
    </row>
    <row r="1035" spans="4:11">
      <c r="D1035" s="90"/>
      <c r="E1035" s="90"/>
      <c r="G1035" s="90"/>
      <c r="H1035" s="90"/>
      <c r="J1035" s="90"/>
      <c r="K1035" s="90"/>
    </row>
    <row r="1036" spans="4:11">
      <c r="D1036" s="90"/>
      <c r="E1036" s="90"/>
      <c r="G1036" s="90"/>
      <c r="H1036" s="90"/>
      <c r="J1036" s="90"/>
      <c r="K1036" s="90"/>
    </row>
    <row r="1037" spans="4:11">
      <c r="D1037" s="90"/>
      <c r="E1037" s="90"/>
      <c r="G1037" s="90"/>
      <c r="H1037" s="90"/>
      <c r="J1037" s="90"/>
      <c r="K1037" s="90"/>
    </row>
    <row r="1038" spans="4:11">
      <c r="D1038" s="90"/>
      <c r="E1038" s="90"/>
      <c r="G1038" s="90"/>
      <c r="H1038" s="90"/>
      <c r="J1038" s="90"/>
      <c r="K1038" s="90"/>
    </row>
    <row r="1039" spans="4:11">
      <c r="D1039" s="90"/>
      <c r="E1039" s="90"/>
      <c r="G1039" s="90"/>
      <c r="H1039" s="90"/>
      <c r="J1039" s="90"/>
      <c r="K1039" s="90"/>
    </row>
    <row r="1040" spans="4:11">
      <c r="D1040" s="90"/>
      <c r="E1040" s="90"/>
      <c r="G1040" s="90"/>
      <c r="H1040" s="90"/>
      <c r="J1040" s="90"/>
      <c r="K1040" s="90"/>
    </row>
    <row r="1041" spans="4:11">
      <c r="D1041" s="90"/>
      <c r="E1041" s="90"/>
      <c r="G1041" s="90"/>
      <c r="H1041" s="90"/>
      <c r="J1041" s="90"/>
      <c r="K1041" s="90"/>
    </row>
    <row r="1042" spans="4:11">
      <c r="D1042" s="90"/>
      <c r="E1042" s="90"/>
      <c r="G1042" s="90"/>
      <c r="H1042" s="90"/>
      <c r="J1042" s="90"/>
      <c r="K1042" s="90"/>
    </row>
    <row r="1043" spans="4:11">
      <c r="D1043" s="90"/>
      <c r="E1043" s="90"/>
      <c r="G1043" s="90"/>
      <c r="H1043" s="90"/>
      <c r="J1043" s="90"/>
      <c r="K1043" s="90"/>
    </row>
    <row r="1044" spans="4:11">
      <c r="D1044" s="90"/>
      <c r="E1044" s="90"/>
      <c r="G1044" s="90"/>
      <c r="H1044" s="90"/>
      <c r="J1044" s="90"/>
      <c r="K1044" s="90"/>
    </row>
    <row r="1045" spans="4:11">
      <c r="D1045" s="90"/>
      <c r="E1045" s="90"/>
      <c r="G1045" s="90"/>
      <c r="H1045" s="90"/>
      <c r="J1045" s="90"/>
      <c r="K1045" s="90"/>
    </row>
    <row r="1046" spans="4:11">
      <c r="D1046" s="90"/>
      <c r="E1046" s="90"/>
      <c r="G1046" s="90"/>
      <c r="H1046" s="90"/>
      <c r="J1046" s="90"/>
      <c r="K1046" s="90"/>
    </row>
    <row r="1047" spans="4:11">
      <c r="D1047" s="90"/>
      <c r="E1047" s="90"/>
      <c r="G1047" s="90"/>
      <c r="H1047" s="90"/>
      <c r="J1047" s="90"/>
      <c r="K1047" s="90"/>
    </row>
    <row r="1048" spans="4:11">
      <c r="D1048" s="90"/>
      <c r="E1048" s="90"/>
      <c r="G1048" s="90"/>
      <c r="H1048" s="90"/>
      <c r="J1048" s="90"/>
      <c r="K1048" s="90"/>
    </row>
    <row r="1049" spans="4:11">
      <c r="D1049" s="90"/>
      <c r="E1049" s="90"/>
      <c r="G1049" s="90"/>
      <c r="H1049" s="90"/>
      <c r="J1049" s="90"/>
      <c r="K1049" s="90"/>
    </row>
    <row r="1050" spans="4:11">
      <c r="D1050" s="90"/>
      <c r="E1050" s="90"/>
      <c r="G1050" s="90"/>
      <c r="H1050" s="90"/>
      <c r="J1050" s="90"/>
      <c r="K1050" s="90"/>
    </row>
    <row r="1051" spans="4:11">
      <c r="D1051" s="90"/>
      <c r="E1051" s="90"/>
      <c r="G1051" s="90"/>
      <c r="H1051" s="90"/>
      <c r="J1051" s="90"/>
      <c r="K1051" s="90"/>
    </row>
    <row r="1052" spans="4:11">
      <c r="D1052" s="90"/>
      <c r="E1052" s="90"/>
      <c r="G1052" s="90"/>
      <c r="H1052" s="90"/>
      <c r="J1052" s="90"/>
      <c r="K1052" s="90"/>
    </row>
    <row r="1053" spans="4:11">
      <c r="D1053" s="90"/>
      <c r="E1053" s="90"/>
      <c r="G1053" s="90"/>
      <c r="H1053" s="90"/>
      <c r="J1053" s="90"/>
      <c r="K1053" s="90"/>
    </row>
    <row r="1054" spans="4:11">
      <c r="D1054" s="90"/>
      <c r="E1054" s="90"/>
      <c r="G1054" s="90"/>
      <c r="H1054" s="90"/>
      <c r="J1054" s="90"/>
      <c r="K1054" s="90"/>
    </row>
    <row r="1055" spans="4:11">
      <c r="D1055" s="90"/>
      <c r="E1055" s="90"/>
      <c r="G1055" s="90"/>
      <c r="H1055" s="90"/>
      <c r="J1055" s="90"/>
      <c r="K1055" s="90"/>
    </row>
    <row r="1056" spans="4:11">
      <c r="D1056" s="90"/>
      <c r="E1056" s="90"/>
      <c r="G1056" s="90"/>
      <c r="H1056" s="90"/>
      <c r="J1056" s="90"/>
      <c r="K1056" s="90"/>
    </row>
    <row r="1057" spans="4:11">
      <c r="D1057" s="90"/>
      <c r="E1057" s="90"/>
      <c r="G1057" s="90"/>
      <c r="H1057" s="90"/>
      <c r="J1057" s="90"/>
      <c r="K1057" s="90"/>
    </row>
    <row r="1058" spans="4:11">
      <c r="D1058" s="90"/>
      <c r="E1058" s="90"/>
      <c r="G1058" s="90"/>
      <c r="H1058" s="90"/>
      <c r="J1058" s="90"/>
      <c r="K1058" s="90"/>
    </row>
    <row r="1059" spans="4:11">
      <c r="D1059" s="90"/>
      <c r="E1059" s="90"/>
      <c r="G1059" s="90"/>
      <c r="H1059" s="90"/>
      <c r="J1059" s="90"/>
      <c r="K1059" s="90"/>
    </row>
    <row r="1060" spans="4:11">
      <c r="D1060" s="90"/>
      <c r="E1060" s="90"/>
      <c r="G1060" s="90"/>
      <c r="H1060" s="90"/>
      <c r="J1060" s="90"/>
      <c r="K1060" s="90"/>
    </row>
    <row r="1061" spans="4:11">
      <c r="D1061" s="90"/>
      <c r="E1061" s="90"/>
      <c r="G1061" s="90"/>
      <c r="H1061" s="90"/>
      <c r="J1061" s="90"/>
      <c r="K1061" s="90"/>
    </row>
    <row r="1062" spans="4:11">
      <c r="D1062" s="90"/>
      <c r="E1062" s="90"/>
      <c r="G1062" s="90"/>
      <c r="H1062" s="90"/>
      <c r="J1062" s="90"/>
      <c r="K1062" s="90"/>
    </row>
    <row r="1063" spans="4:11">
      <c r="D1063" s="90"/>
      <c r="E1063" s="90"/>
      <c r="G1063" s="90"/>
      <c r="H1063" s="90"/>
      <c r="J1063" s="90"/>
      <c r="K1063" s="90"/>
    </row>
    <row r="1064" spans="4:11">
      <c r="D1064" s="90"/>
      <c r="E1064" s="90"/>
      <c r="G1064" s="90"/>
      <c r="H1064" s="90"/>
      <c r="J1064" s="90"/>
      <c r="K1064" s="90"/>
    </row>
    <row r="1065" spans="4:11">
      <c r="D1065" s="90"/>
      <c r="E1065" s="90"/>
      <c r="G1065" s="90"/>
      <c r="H1065" s="90"/>
      <c r="J1065" s="90"/>
      <c r="K1065" s="90"/>
    </row>
    <row r="1066" spans="4:11">
      <c r="D1066" s="90"/>
      <c r="E1066" s="90"/>
      <c r="G1066" s="90"/>
      <c r="H1066" s="90"/>
      <c r="J1066" s="90"/>
      <c r="K1066" s="90"/>
    </row>
    <row r="1067" spans="4:11">
      <c r="D1067" s="90"/>
      <c r="E1067" s="90"/>
      <c r="G1067" s="90"/>
      <c r="H1067" s="90"/>
      <c r="J1067" s="90"/>
      <c r="K1067" s="90"/>
    </row>
    <row r="1068" spans="4:11">
      <c r="D1068" s="90"/>
      <c r="E1068" s="90"/>
      <c r="G1068" s="90"/>
      <c r="H1068" s="90"/>
      <c r="J1068" s="90"/>
      <c r="K1068" s="90"/>
    </row>
    <row r="1069" spans="4:11">
      <c r="D1069" s="90"/>
      <c r="E1069" s="90"/>
      <c r="G1069" s="90"/>
      <c r="H1069" s="90"/>
      <c r="J1069" s="90"/>
      <c r="K1069" s="90"/>
    </row>
    <row r="1070" spans="4:11">
      <c r="D1070" s="90"/>
      <c r="E1070" s="90"/>
      <c r="G1070" s="90"/>
      <c r="H1070" s="90"/>
      <c r="J1070" s="90"/>
      <c r="K1070" s="90"/>
    </row>
    <row r="1071" spans="4:11">
      <c r="D1071" s="90"/>
      <c r="E1071" s="90"/>
      <c r="G1071" s="90"/>
      <c r="H1071" s="90"/>
      <c r="J1071" s="90"/>
      <c r="K1071" s="90"/>
    </row>
    <row r="1072" spans="4:11">
      <c r="D1072" s="90"/>
      <c r="E1072" s="90"/>
      <c r="G1072" s="90"/>
      <c r="H1072" s="90"/>
      <c r="J1072" s="90"/>
      <c r="K1072" s="90"/>
    </row>
    <row r="1073" spans="4:11">
      <c r="D1073" s="90"/>
      <c r="E1073" s="90"/>
      <c r="G1073" s="90"/>
      <c r="H1073" s="90"/>
      <c r="J1073" s="90"/>
      <c r="K1073" s="90"/>
    </row>
    <row r="1074" spans="4:11">
      <c r="D1074" s="90"/>
      <c r="E1074" s="90"/>
      <c r="G1074" s="90"/>
      <c r="H1074" s="90"/>
      <c r="J1074" s="90"/>
      <c r="K1074" s="90"/>
    </row>
    <row r="1075" spans="4:11">
      <c r="D1075" s="90"/>
      <c r="E1075" s="90"/>
      <c r="G1075" s="90"/>
      <c r="H1075" s="90"/>
      <c r="J1075" s="90"/>
      <c r="K1075" s="90"/>
    </row>
    <row r="1076" spans="4:11">
      <c r="D1076" s="90"/>
      <c r="E1076" s="90"/>
      <c r="G1076" s="90"/>
      <c r="H1076" s="90"/>
      <c r="J1076" s="90"/>
      <c r="K1076" s="90"/>
    </row>
    <row r="1077" spans="4:11">
      <c r="D1077" s="90"/>
      <c r="E1077" s="90"/>
      <c r="G1077" s="90"/>
      <c r="H1077" s="90"/>
      <c r="J1077" s="90"/>
      <c r="K1077" s="90"/>
    </row>
    <row r="1078" spans="4:11">
      <c r="D1078" s="90"/>
      <c r="E1078" s="90"/>
      <c r="G1078" s="90"/>
      <c r="H1078" s="90"/>
      <c r="J1078" s="90"/>
      <c r="K1078" s="90"/>
    </row>
    <row r="1079" spans="4:11">
      <c r="D1079" s="90"/>
      <c r="E1079" s="90"/>
      <c r="G1079" s="90"/>
      <c r="H1079" s="90"/>
      <c r="J1079" s="90"/>
      <c r="K1079" s="90"/>
    </row>
    <row r="1080" spans="4:11">
      <c r="D1080" s="90"/>
      <c r="E1080" s="90"/>
      <c r="G1080" s="90"/>
      <c r="H1080" s="90"/>
      <c r="J1080" s="90"/>
      <c r="K1080" s="90"/>
    </row>
    <row r="1081" spans="4:11">
      <c r="D1081" s="90"/>
      <c r="E1081" s="90"/>
      <c r="G1081" s="90"/>
      <c r="H1081" s="90"/>
      <c r="J1081" s="90"/>
      <c r="K1081" s="90"/>
    </row>
    <row r="1082" spans="4:11">
      <c r="D1082" s="90"/>
      <c r="E1082" s="90"/>
      <c r="G1082" s="90"/>
      <c r="H1082" s="90"/>
      <c r="J1082" s="90"/>
      <c r="K1082" s="90"/>
    </row>
    <row r="1083" spans="4:11">
      <c r="D1083" s="90"/>
      <c r="E1083" s="90"/>
      <c r="G1083" s="90"/>
      <c r="H1083" s="90"/>
      <c r="J1083" s="90"/>
      <c r="K1083" s="90"/>
    </row>
    <row r="1084" spans="4:11">
      <c r="D1084" s="90"/>
      <c r="E1084" s="90"/>
      <c r="G1084" s="90"/>
      <c r="H1084" s="90"/>
      <c r="J1084" s="90"/>
      <c r="K1084" s="90"/>
    </row>
    <row r="1085" spans="4:11">
      <c r="D1085" s="90"/>
      <c r="E1085" s="90"/>
      <c r="G1085" s="90"/>
      <c r="H1085" s="90"/>
      <c r="J1085" s="90"/>
      <c r="K1085" s="90"/>
    </row>
    <row r="1086" spans="4:11">
      <c r="D1086" s="90"/>
      <c r="E1086" s="90"/>
      <c r="G1086" s="90"/>
      <c r="H1086" s="90"/>
      <c r="J1086" s="90"/>
      <c r="K1086" s="90"/>
    </row>
    <row r="1087" spans="4:11">
      <c r="D1087" s="90"/>
      <c r="E1087" s="90"/>
      <c r="G1087" s="90"/>
      <c r="H1087" s="90"/>
      <c r="J1087" s="90"/>
      <c r="K1087" s="90"/>
    </row>
    <row r="1088" spans="4:11">
      <c r="D1088" s="90"/>
      <c r="E1088" s="90"/>
      <c r="G1088" s="90"/>
      <c r="H1088" s="90"/>
      <c r="J1088" s="90"/>
      <c r="K1088" s="90"/>
    </row>
    <row r="1089" spans="4:11">
      <c r="D1089" s="90"/>
      <c r="E1089" s="90"/>
      <c r="G1089" s="90"/>
      <c r="H1089" s="90"/>
      <c r="J1089" s="90"/>
      <c r="K1089" s="90"/>
    </row>
    <row r="1090" spans="4:11">
      <c r="D1090" s="90"/>
      <c r="E1090" s="90"/>
      <c r="G1090" s="90"/>
      <c r="H1090" s="90"/>
      <c r="J1090" s="90"/>
      <c r="K1090" s="90"/>
    </row>
    <row r="1091" spans="4:11">
      <c r="D1091" s="90"/>
      <c r="E1091" s="90"/>
      <c r="G1091" s="90"/>
      <c r="H1091" s="90"/>
      <c r="J1091" s="90"/>
      <c r="K1091" s="90"/>
    </row>
    <row r="1092" spans="4:11">
      <c r="D1092" s="90"/>
      <c r="E1092" s="90"/>
      <c r="G1092" s="90"/>
      <c r="H1092" s="90"/>
      <c r="J1092" s="90"/>
      <c r="K1092" s="90"/>
    </row>
    <row r="1093" spans="4:11">
      <c r="D1093" s="90"/>
      <c r="E1093" s="90"/>
      <c r="G1093" s="90"/>
      <c r="H1093" s="90"/>
      <c r="J1093" s="90"/>
      <c r="K1093" s="90"/>
    </row>
    <row r="1094" spans="4:11">
      <c r="D1094" s="90"/>
      <c r="E1094" s="90"/>
      <c r="G1094" s="90"/>
      <c r="H1094" s="90"/>
      <c r="J1094" s="90"/>
      <c r="K1094" s="90"/>
    </row>
    <row r="1095" spans="4:11">
      <c r="D1095" s="90"/>
      <c r="E1095" s="90"/>
      <c r="G1095" s="90"/>
      <c r="H1095" s="90"/>
      <c r="J1095" s="90"/>
      <c r="K1095" s="90"/>
    </row>
    <row r="1096" spans="4:11">
      <c r="D1096" s="90"/>
      <c r="E1096" s="90"/>
      <c r="G1096" s="90"/>
      <c r="H1096" s="90"/>
      <c r="J1096" s="90"/>
      <c r="K1096" s="90"/>
    </row>
    <row r="1097" spans="4:11">
      <c r="D1097" s="90"/>
      <c r="E1097" s="90"/>
      <c r="G1097" s="90"/>
      <c r="H1097" s="90"/>
      <c r="J1097" s="90"/>
      <c r="K1097" s="90"/>
    </row>
    <row r="1098" spans="4:11">
      <c r="D1098" s="90"/>
      <c r="E1098" s="90"/>
      <c r="G1098" s="90"/>
      <c r="H1098" s="90"/>
      <c r="J1098" s="90"/>
      <c r="K1098" s="90"/>
    </row>
    <row r="1099" spans="4:11">
      <c r="D1099" s="90"/>
      <c r="E1099" s="90"/>
      <c r="G1099" s="90"/>
      <c r="H1099" s="90"/>
      <c r="J1099" s="90"/>
      <c r="K1099" s="90"/>
    </row>
    <row r="1100" spans="4:11">
      <c r="D1100" s="90"/>
      <c r="E1100" s="90"/>
      <c r="G1100" s="90"/>
      <c r="H1100" s="90"/>
      <c r="J1100" s="90"/>
      <c r="K1100" s="90"/>
    </row>
    <row r="1101" spans="4:11">
      <c r="D1101" s="90"/>
      <c r="E1101" s="90"/>
      <c r="G1101" s="90"/>
      <c r="H1101" s="90"/>
      <c r="J1101" s="90"/>
      <c r="K1101" s="90"/>
    </row>
    <row r="1102" spans="4:11">
      <c r="D1102" s="90"/>
      <c r="E1102" s="90"/>
      <c r="G1102" s="90"/>
      <c r="H1102" s="90"/>
      <c r="J1102" s="90"/>
      <c r="K1102" s="90"/>
    </row>
    <row r="1103" spans="4:11">
      <c r="D1103" s="90"/>
      <c r="E1103" s="90"/>
      <c r="G1103" s="90"/>
      <c r="H1103" s="90"/>
      <c r="J1103" s="90"/>
      <c r="K1103" s="90"/>
    </row>
    <row r="1104" spans="4:11">
      <c r="D1104" s="90"/>
      <c r="E1104" s="90"/>
      <c r="G1104" s="90"/>
      <c r="H1104" s="90"/>
      <c r="J1104" s="90"/>
      <c r="K1104" s="90"/>
    </row>
    <row r="1105" spans="4:11">
      <c r="D1105" s="90"/>
      <c r="E1105" s="90"/>
      <c r="G1105" s="90"/>
      <c r="H1105" s="90"/>
      <c r="J1105" s="90"/>
      <c r="K1105" s="90"/>
    </row>
    <row r="1106" spans="4:11">
      <c r="D1106" s="90"/>
      <c r="E1106" s="90"/>
      <c r="G1106" s="90"/>
      <c r="H1106" s="90"/>
      <c r="J1106" s="90"/>
      <c r="K1106" s="90"/>
    </row>
    <row r="1107" spans="4:11">
      <c r="D1107" s="90"/>
      <c r="E1107" s="90"/>
      <c r="G1107" s="90"/>
      <c r="H1107" s="90"/>
      <c r="J1107" s="90"/>
      <c r="K1107" s="90"/>
    </row>
    <row r="1108" spans="4:11">
      <c r="D1108" s="90"/>
      <c r="E1108" s="90"/>
      <c r="G1108" s="90"/>
      <c r="H1108" s="90"/>
      <c r="J1108" s="90"/>
      <c r="K1108" s="90"/>
    </row>
    <row r="1109" spans="4:11">
      <c r="D1109" s="90"/>
      <c r="E1109" s="90"/>
      <c r="G1109" s="90"/>
      <c r="H1109" s="90"/>
      <c r="J1109" s="90"/>
      <c r="K1109" s="90"/>
    </row>
    <row r="1110" spans="4:11">
      <c r="D1110" s="90"/>
      <c r="E1110" s="90"/>
      <c r="G1110" s="90"/>
      <c r="H1110" s="90"/>
      <c r="J1110" s="90"/>
      <c r="K1110" s="90"/>
    </row>
    <row r="1111" spans="4:11">
      <c r="D1111" s="90"/>
      <c r="E1111" s="90"/>
      <c r="G1111" s="90"/>
      <c r="H1111" s="90"/>
      <c r="J1111" s="90"/>
      <c r="K1111" s="90"/>
    </row>
    <row r="1112" spans="4:11">
      <c r="D1112" s="90"/>
      <c r="E1112" s="90"/>
      <c r="G1112" s="90"/>
      <c r="H1112" s="90"/>
      <c r="J1112" s="90"/>
      <c r="K1112" s="90"/>
    </row>
    <row r="1113" spans="4:11">
      <c r="D1113" s="90"/>
      <c r="E1113" s="90"/>
      <c r="G1113" s="90"/>
      <c r="H1113" s="90"/>
      <c r="J1113" s="90"/>
      <c r="K1113" s="90"/>
    </row>
    <row r="1114" spans="4:11">
      <c r="D1114" s="90"/>
      <c r="E1114" s="90"/>
      <c r="G1114" s="90"/>
      <c r="H1114" s="90"/>
      <c r="J1114" s="90"/>
      <c r="K1114" s="90"/>
    </row>
    <row r="1115" spans="4:11">
      <c r="D1115" s="90"/>
      <c r="E1115" s="90"/>
      <c r="G1115" s="90"/>
      <c r="H1115" s="90"/>
      <c r="J1115" s="90"/>
      <c r="K1115" s="90"/>
    </row>
    <row r="1116" spans="4:11">
      <c r="D1116" s="90"/>
      <c r="E1116" s="90"/>
      <c r="G1116" s="90"/>
      <c r="H1116" s="90"/>
      <c r="J1116" s="90"/>
      <c r="K1116" s="90"/>
    </row>
    <row r="1117" spans="4:11">
      <c r="D1117" s="90"/>
      <c r="E1117" s="90"/>
      <c r="G1117" s="90"/>
      <c r="H1117" s="90"/>
      <c r="J1117" s="90"/>
      <c r="K1117" s="90"/>
    </row>
    <row r="1118" spans="4:11">
      <c r="D1118" s="90"/>
      <c r="E1118" s="90"/>
      <c r="G1118" s="90"/>
      <c r="H1118" s="90"/>
      <c r="J1118" s="90"/>
      <c r="K1118" s="90"/>
    </row>
    <row r="1119" spans="4:11">
      <c r="D1119" s="90"/>
      <c r="E1119" s="90"/>
      <c r="G1119" s="90"/>
      <c r="H1119" s="90"/>
      <c r="J1119" s="90"/>
      <c r="K1119" s="90"/>
    </row>
    <row r="1120" spans="4:11">
      <c r="D1120" s="90"/>
      <c r="E1120" s="90"/>
      <c r="G1120" s="90"/>
      <c r="H1120" s="90"/>
      <c r="J1120" s="90"/>
      <c r="K1120" s="90"/>
    </row>
    <row r="1121" spans="4:11">
      <c r="D1121" s="90"/>
      <c r="E1121" s="90"/>
      <c r="G1121" s="90"/>
      <c r="H1121" s="90"/>
      <c r="J1121" s="90"/>
      <c r="K1121" s="90"/>
    </row>
    <row r="1122" spans="4:11">
      <c r="D1122" s="90"/>
      <c r="E1122" s="90"/>
      <c r="G1122" s="90"/>
      <c r="H1122" s="90"/>
      <c r="J1122" s="90"/>
      <c r="K1122" s="90"/>
    </row>
    <row r="1123" spans="4:11">
      <c r="D1123" s="90"/>
      <c r="E1123" s="90"/>
      <c r="G1123" s="90"/>
      <c r="H1123" s="90"/>
      <c r="J1123" s="90"/>
      <c r="K1123" s="90"/>
    </row>
    <row r="1124" spans="4:11">
      <c r="D1124" s="90"/>
      <c r="E1124" s="90"/>
      <c r="G1124" s="90"/>
      <c r="H1124" s="90"/>
      <c r="J1124" s="90"/>
      <c r="K1124" s="90"/>
    </row>
    <row r="1125" spans="4:11">
      <c r="D1125" s="90"/>
      <c r="E1125" s="90"/>
      <c r="G1125" s="90"/>
      <c r="H1125" s="90"/>
      <c r="J1125" s="90"/>
      <c r="K1125" s="90"/>
    </row>
    <row r="1126" spans="4:11">
      <c r="D1126" s="90"/>
      <c r="E1126" s="90"/>
      <c r="G1126" s="90"/>
      <c r="H1126" s="90"/>
      <c r="J1126" s="90"/>
      <c r="K1126" s="90"/>
    </row>
    <row r="1127" spans="4:11">
      <c r="D1127" s="90"/>
      <c r="E1127" s="90"/>
      <c r="G1127" s="90"/>
      <c r="H1127" s="90"/>
      <c r="J1127" s="90"/>
      <c r="K1127" s="90"/>
    </row>
    <row r="1128" spans="4:11">
      <c r="D1128" s="90"/>
      <c r="E1128" s="90"/>
      <c r="G1128" s="90"/>
      <c r="H1128" s="90"/>
      <c r="J1128" s="90"/>
      <c r="K1128" s="90"/>
    </row>
    <row r="1129" spans="4:11">
      <c r="D1129" s="90"/>
      <c r="E1129" s="90"/>
      <c r="G1129" s="90"/>
      <c r="H1129" s="90"/>
      <c r="J1129" s="90"/>
      <c r="K1129" s="90"/>
    </row>
    <row r="1130" spans="4:11">
      <c r="D1130" s="90"/>
      <c r="E1130" s="90"/>
      <c r="G1130" s="90"/>
      <c r="H1130" s="90"/>
      <c r="J1130" s="90"/>
      <c r="K1130" s="90"/>
    </row>
    <row r="1131" spans="4:11">
      <c r="D1131" s="90"/>
      <c r="E1131" s="90"/>
      <c r="G1131" s="90"/>
      <c r="H1131" s="90"/>
      <c r="J1131" s="90"/>
      <c r="K1131" s="90"/>
    </row>
    <row r="1132" spans="4:11">
      <c r="D1132" s="90"/>
      <c r="E1132" s="90"/>
      <c r="G1132" s="90"/>
      <c r="H1132" s="90"/>
      <c r="J1132" s="90"/>
      <c r="K1132" s="90"/>
    </row>
    <row r="1133" spans="4:11">
      <c r="D1133" s="90"/>
      <c r="E1133" s="90"/>
      <c r="G1133" s="90"/>
      <c r="H1133" s="90"/>
      <c r="J1133" s="90"/>
      <c r="K1133" s="90"/>
    </row>
    <row r="1134" spans="4:11">
      <c r="D1134" s="90"/>
      <c r="E1134" s="90"/>
      <c r="G1134" s="90"/>
      <c r="H1134" s="90"/>
      <c r="J1134" s="90"/>
      <c r="K1134" s="90"/>
    </row>
    <row r="1135" spans="4:11">
      <c r="D1135" s="90"/>
      <c r="E1135" s="90"/>
      <c r="G1135" s="90"/>
      <c r="H1135" s="90"/>
      <c r="J1135" s="90"/>
      <c r="K1135" s="90"/>
    </row>
    <row r="1136" spans="4:11">
      <c r="D1136" s="90"/>
      <c r="E1136" s="90"/>
      <c r="G1136" s="90"/>
      <c r="H1136" s="90"/>
      <c r="J1136" s="90"/>
      <c r="K1136" s="90"/>
    </row>
    <row r="1137" spans="4:11">
      <c r="D1137" s="90"/>
      <c r="E1137" s="90"/>
      <c r="G1137" s="90"/>
      <c r="H1137" s="90"/>
      <c r="J1137" s="90"/>
      <c r="K1137" s="90"/>
    </row>
    <row r="1138" spans="4:11">
      <c r="D1138" s="90"/>
      <c r="E1138" s="90"/>
      <c r="G1138" s="90"/>
      <c r="H1138" s="90"/>
      <c r="J1138" s="90"/>
      <c r="K1138" s="90"/>
    </row>
    <row r="1139" spans="4:11">
      <c r="D1139" s="90"/>
      <c r="E1139" s="90"/>
      <c r="G1139" s="90"/>
      <c r="H1139" s="90"/>
      <c r="J1139" s="90"/>
      <c r="K1139" s="90"/>
    </row>
    <row r="1140" spans="4:11">
      <c r="D1140" s="90"/>
      <c r="E1140" s="90"/>
      <c r="G1140" s="90"/>
      <c r="H1140" s="90"/>
      <c r="J1140" s="90"/>
      <c r="K1140" s="90"/>
    </row>
    <row r="1141" spans="4:11">
      <c r="D1141" s="90"/>
      <c r="E1141" s="90"/>
      <c r="G1141" s="90"/>
      <c r="H1141" s="90"/>
      <c r="J1141" s="90"/>
      <c r="K1141" s="90"/>
    </row>
    <row r="1142" spans="4:11">
      <c r="D1142" s="90"/>
      <c r="E1142" s="90"/>
      <c r="G1142" s="90"/>
      <c r="H1142" s="90"/>
      <c r="J1142" s="90"/>
      <c r="K1142" s="90"/>
    </row>
    <row r="1143" spans="4:11">
      <c r="D1143" s="90"/>
      <c r="E1143" s="90"/>
      <c r="G1143" s="90"/>
      <c r="H1143" s="90"/>
      <c r="J1143" s="90"/>
      <c r="K1143" s="90"/>
    </row>
    <row r="1144" spans="4:11">
      <c r="D1144" s="90"/>
      <c r="E1144" s="90"/>
      <c r="G1144" s="90"/>
      <c r="H1144" s="90"/>
      <c r="J1144" s="90"/>
      <c r="K1144" s="90"/>
    </row>
    <row r="1145" spans="4:11">
      <c r="D1145" s="90"/>
      <c r="E1145" s="90"/>
      <c r="G1145" s="90"/>
      <c r="H1145" s="90"/>
      <c r="J1145" s="90"/>
      <c r="K1145" s="90"/>
    </row>
    <row r="1146" spans="4:11">
      <c r="D1146" s="90"/>
      <c r="E1146" s="90"/>
      <c r="G1146" s="90"/>
      <c r="H1146" s="90"/>
      <c r="J1146" s="90"/>
      <c r="K1146" s="90"/>
    </row>
    <row r="1147" spans="4:11">
      <c r="D1147" s="90"/>
      <c r="E1147" s="90"/>
      <c r="G1147" s="90"/>
      <c r="H1147" s="90"/>
      <c r="J1147" s="90"/>
      <c r="K1147" s="90"/>
    </row>
    <row r="1148" spans="4:11">
      <c r="D1148" s="90"/>
      <c r="E1148" s="90"/>
      <c r="G1148" s="90"/>
      <c r="H1148" s="90"/>
      <c r="J1148" s="90"/>
      <c r="K1148" s="90"/>
    </row>
    <row r="1149" spans="4:11">
      <c r="D1149" s="90"/>
      <c r="E1149" s="90"/>
      <c r="G1149" s="90"/>
      <c r="H1149" s="90"/>
      <c r="J1149" s="90"/>
      <c r="K1149" s="90"/>
    </row>
    <row r="1150" spans="4:11">
      <c r="D1150" s="90"/>
      <c r="E1150" s="90"/>
      <c r="G1150" s="90"/>
      <c r="H1150" s="90"/>
      <c r="J1150" s="90"/>
      <c r="K1150" s="90"/>
    </row>
    <row r="1151" spans="4:11">
      <c r="D1151" s="90"/>
      <c r="E1151" s="90"/>
      <c r="G1151" s="90"/>
      <c r="H1151" s="90"/>
      <c r="J1151" s="90"/>
      <c r="K1151" s="90"/>
    </row>
    <row r="1152" spans="4:11">
      <c r="D1152" s="90"/>
      <c r="E1152" s="90"/>
      <c r="G1152" s="90"/>
      <c r="H1152" s="90"/>
      <c r="J1152" s="90"/>
      <c r="K1152" s="90"/>
    </row>
    <row r="1153" spans="4:11">
      <c r="D1153" s="90"/>
      <c r="E1153" s="90"/>
      <c r="G1153" s="90"/>
      <c r="H1153" s="90"/>
      <c r="J1153" s="90"/>
      <c r="K1153" s="90"/>
    </row>
    <row r="1154" spans="4:11">
      <c r="D1154" s="90"/>
      <c r="E1154" s="90"/>
      <c r="G1154" s="90"/>
      <c r="H1154" s="90"/>
      <c r="J1154" s="90"/>
      <c r="K1154" s="90"/>
    </row>
    <row r="1155" spans="4:11">
      <c r="D1155" s="90"/>
      <c r="E1155" s="90"/>
      <c r="G1155" s="90"/>
      <c r="H1155" s="90"/>
      <c r="J1155" s="90"/>
      <c r="K1155" s="90"/>
    </row>
    <row r="1156" spans="4:11">
      <c r="D1156" s="90"/>
      <c r="E1156" s="90"/>
      <c r="G1156" s="90"/>
      <c r="H1156" s="90"/>
      <c r="J1156" s="90"/>
      <c r="K1156" s="90"/>
    </row>
    <row r="1157" spans="4:11">
      <c r="D1157" s="90"/>
      <c r="E1157" s="90"/>
      <c r="G1157" s="90"/>
      <c r="H1157" s="90"/>
      <c r="J1157" s="90"/>
      <c r="K1157" s="90"/>
    </row>
    <row r="1158" spans="4:11">
      <c r="D1158" s="90"/>
      <c r="E1158" s="90"/>
      <c r="G1158" s="90"/>
      <c r="H1158" s="90"/>
      <c r="J1158" s="90"/>
      <c r="K1158" s="90"/>
    </row>
    <row r="1159" spans="4:11">
      <c r="D1159" s="90"/>
      <c r="E1159" s="90"/>
      <c r="G1159" s="90"/>
      <c r="H1159" s="90"/>
      <c r="J1159" s="90"/>
      <c r="K1159" s="90"/>
    </row>
    <row r="1160" spans="4:11">
      <c r="D1160" s="90"/>
      <c r="E1160" s="90"/>
      <c r="G1160" s="90"/>
      <c r="H1160" s="90"/>
      <c r="J1160" s="90"/>
      <c r="K1160" s="90"/>
    </row>
    <row r="1161" spans="4:11">
      <c r="D1161" s="90"/>
      <c r="E1161" s="90"/>
      <c r="G1161" s="90"/>
      <c r="H1161" s="90"/>
      <c r="J1161" s="90"/>
      <c r="K1161" s="90"/>
    </row>
    <row r="1162" spans="4:11">
      <c r="D1162" s="90"/>
      <c r="E1162" s="90"/>
      <c r="G1162" s="90"/>
      <c r="H1162" s="90"/>
      <c r="J1162" s="90"/>
      <c r="K1162" s="90"/>
    </row>
    <row r="1163" spans="4:11">
      <c r="D1163" s="90"/>
      <c r="E1163" s="90"/>
      <c r="G1163" s="90"/>
      <c r="H1163" s="90"/>
      <c r="J1163" s="90"/>
      <c r="K1163" s="90"/>
    </row>
    <row r="1164" spans="4:11">
      <c r="D1164" s="90"/>
      <c r="E1164" s="90"/>
      <c r="G1164" s="90"/>
      <c r="H1164" s="90"/>
      <c r="J1164" s="90"/>
      <c r="K1164" s="90"/>
    </row>
    <row r="1165" spans="4:11">
      <c r="D1165" s="90"/>
      <c r="E1165" s="90"/>
      <c r="G1165" s="90"/>
      <c r="H1165" s="90"/>
      <c r="J1165" s="90"/>
      <c r="K1165" s="90"/>
    </row>
    <row r="1166" spans="4:11">
      <c r="D1166" s="90"/>
      <c r="E1166" s="90"/>
      <c r="G1166" s="90"/>
      <c r="H1166" s="90"/>
      <c r="J1166" s="90"/>
      <c r="K1166" s="90"/>
    </row>
    <row r="1167" spans="4:11">
      <c r="D1167" s="90"/>
      <c r="E1167" s="90"/>
      <c r="G1167" s="90"/>
      <c r="H1167" s="90"/>
      <c r="J1167" s="90"/>
      <c r="K1167" s="90"/>
    </row>
    <row r="1168" spans="4:11">
      <c r="D1168" s="90"/>
      <c r="E1168" s="90"/>
      <c r="G1168" s="90"/>
      <c r="H1168" s="90"/>
      <c r="J1168" s="90"/>
      <c r="K1168" s="90"/>
    </row>
    <row r="1169" spans="4:11">
      <c r="D1169" s="90"/>
      <c r="E1169" s="90"/>
      <c r="G1169" s="90"/>
      <c r="H1169" s="90"/>
      <c r="J1169" s="90"/>
      <c r="K1169" s="90"/>
    </row>
    <row r="1170" spans="4:11">
      <c r="D1170" s="90"/>
      <c r="E1170" s="90"/>
      <c r="G1170" s="90"/>
      <c r="H1170" s="90"/>
      <c r="J1170" s="90"/>
      <c r="K1170" s="90"/>
    </row>
    <row r="1171" spans="4:11">
      <c r="D1171" s="90"/>
      <c r="E1171" s="90"/>
      <c r="G1171" s="90"/>
      <c r="H1171" s="90"/>
      <c r="J1171" s="90"/>
      <c r="K1171" s="90"/>
    </row>
    <row r="1172" spans="4:11">
      <c r="D1172" s="90"/>
      <c r="E1172" s="90"/>
      <c r="G1172" s="90"/>
      <c r="H1172" s="90"/>
      <c r="J1172" s="90"/>
      <c r="K1172" s="90"/>
    </row>
    <row r="1173" spans="4:11">
      <c r="D1173" s="90"/>
      <c r="E1173" s="90"/>
      <c r="G1173" s="90"/>
      <c r="H1173" s="90"/>
      <c r="J1173" s="90"/>
      <c r="K1173" s="90"/>
    </row>
    <row r="1174" spans="4:11">
      <c r="D1174" s="90"/>
      <c r="E1174" s="90"/>
      <c r="G1174" s="90"/>
      <c r="H1174" s="90"/>
      <c r="J1174" s="90"/>
      <c r="K1174" s="90"/>
    </row>
    <row r="1175" spans="4:11">
      <c r="D1175" s="90"/>
      <c r="E1175" s="90"/>
      <c r="G1175" s="90"/>
      <c r="H1175" s="90"/>
      <c r="J1175" s="90"/>
      <c r="K1175" s="90"/>
    </row>
    <row r="1176" spans="4:11">
      <c r="D1176" s="90"/>
      <c r="E1176" s="90"/>
      <c r="G1176" s="90"/>
      <c r="H1176" s="90"/>
      <c r="J1176" s="90"/>
      <c r="K1176" s="90"/>
    </row>
    <row r="1177" spans="4:11">
      <c r="D1177" s="90"/>
      <c r="E1177" s="90"/>
      <c r="G1177" s="90"/>
      <c r="H1177" s="90"/>
      <c r="J1177" s="90"/>
      <c r="K1177" s="90"/>
    </row>
    <row r="1178" spans="4:11">
      <c r="D1178" s="90"/>
      <c r="E1178" s="90"/>
      <c r="G1178" s="90"/>
      <c r="H1178" s="90"/>
      <c r="J1178" s="90"/>
      <c r="K1178" s="90"/>
    </row>
    <row r="1179" spans="4:11">
      <c r="D1179" s="90"/>
      <c r="E1179" s="90"/>
      <c r="G1179" s="90"/>
      <c r="H1179" s="90"/>
      <c r="J1179" s="90"/>
      <c r="K1179" s="90"/>
    </row>
    <row r="1180" spans="4:11">
      <c r="D1180" s="90"/>
      <c r="E1180" s="90"/>
      <c r="G1180" s="90"/>
      <c r="H1180" s="90"/>
      <c r="J1180" s="90"/>
      <c r="K1180" s="90"/>
    </row>
    <row r="1181" spans="4:11">
      <c r="D1181" s="90"/>
      <c r="E1181" s="90"/>
      <c r="G1181" s="90"/>
      <c r="H1181" s="90"/>
      <c r="J1181" s="90"/>
      <c r="K1181" s="90"/>
    </row>
    <row r="1182" spans="4:11">
      <c r="D1182" s="90"/>
      <c r="E1182" s="90"/>
      <c r="G1182" s="90"/>
      <c r="H1182" s="90"/>
      <c r="J1182" s="90"/>
      <c r="K1182" s="90"/>
    </row>
    <row r="1183" spans="4:11">
      <c r="D1183" s="90"/>
      <c r="E1183" s="90"/>
      <c r="G1183" s="90"/>
      <c r="H1183" s="90"/>
      <c r="J1183" s="90"/>
      <c r="K1183" s="90"/>
    </row>
    <row r="1184" spans="4:11">
      <c r="D1184" s="90"/>
      <c r="E1184" s="90"/>
      <c r="G1184" s="90"/>
      <c r="H1184" s="90"/>
      <c r="J1184" s="90"/>
      <c r="K1184" s="90"/>
    </row>
    <row r="1185" spans="4:11">
      <c r="D1185" s="90"/>
      <c r="E1185" s="90"/>
      <c r="G1185" s="90"/>
      <c r="H1185" s="90"/>
      <c r="J1185" s="90"/>
      <c r="K1185" s="90"/>
    </row>
    <row r="1186" spans="4:11">
      <c r="D1186" s="90"/>
      <c r="E1186" s="90"/>
      <c r="G1186" s="90"/>
      <c r="H1186" s="90"/>
      <c r="J1186" s="90"/>
      <c r="K1186" s="90"/>
    </row>
    <row r="1187" spans="4:11">
      <c r="D1187" s="90"/>
      <c r="E1187" s="90"/>
      <c r="G1187" s="90"/>
      <c r="H1187" s="90"/>
      <c r="J1187" s="90"/>
      <c r="K1187" s="90"/>
    </row>
    <row r="1188" spans="4:11">
      <c r="D1188" s="90"/>
      <c r="E1188" s="90"/>
      <c r="G1188" s="90"/>
      <c r="H1188" s="90"/>
      <c r="J1188" s="90"/>
      <c r="K1188" s="90"/>
    </row>
    <row r="1189" spans="4:11">
      <c r="D1189" s="90"/>
      <c r="E1189" s="90"/>
      <c r="G1189" s="90"/>
      <c r="H1189" s="90"/>
      <c r="J1189" s="90"/>
      <c r="K1189" s="90"/>
    </row>
    <row r="1190" spans="4:11">
      <c r="D1190" s="90"/>
      <c r="E1190" s="90"/>
      <c r="G1190" s="90"/>
      <c r="H1190" s="90"/>
      <c r="J1190" s="90"/>
      <c r="K1190" s="90"/>
    </row>
    <row r="1191" spans="4:11">
      <c r="D1191" s="90"/>
      <c r="E1191" s="90"/>
      <c r="G1191" s="90"/>
      <c r="H1191" s="90"/>
      <c r="J1191" s="90"/>
      <c r="K1191" s="90"/>
    </row>
    <row r="1192" spans="4:11">
      <c r="D1192" s="90"/>
      <c r="E1192" s="90"/>
      <c r="G1192" s="90"/>
      <c r="H1192" s="90"/>
      <c r="J1192" s="90"/>
      <c r="K1192" s="90"/>
    </row>
    <row r="1193" spans="4:11">
      <c r="D1193" s="90"/>
      <c r="E1193" s="90"/>
      <c r="G1193" s="90"/>
      <c r="H1193" s="90"/>
      <c r="J1193" s="90"/>
      <c r="K1193" s="90"/>
    </row>
    <row r="1194" spans="4:11">
      <c r="D1194" s="90"/>
      <c r="E1194" s="90"/>
      <c r="G1194" s="90"/>
      <c r="H1194" s="90"/>
      <c r="J1194" s="90"/>
      <c r="K1194" s="90"/>
    </row>
    <row r="1195" spans="4:11">
      <c r="D1195" s="90"/>
      <c r="E1195" s="90"/>
      <c r="G1195" s="90"/>
      <c r="H1195" s="90"/>
      <c r="J1195" s="90"/>
      <c r="K1195" s="90"/>
    </row>
    <row r="1196" spans="4:11">
      <c r="D1196" s="90"/>
      <c r="E1196" s="90"/>
      <c r="G1196" s="90"/>
      <c r="H1196" s="90"/>
      <c r="J1196" s="90"/>
      <c r="K1196" s="90"/>
    </row>
    <row r="1197" spans="4:11">
      <c r="D1197" s="90"/>
      <c r="E1197" s="90"/>
      <c r="G1197" s="90"/>
      <c r="H1197" s="90"/>
      <c r="J1197" s="90"/>
      <c r="K1197" s="90"/>
    </row>
    <row r="1198" spans="4:11">
      <c r="D1198" s="90"/>
      <c r="E1198" s="90"/>
      <c r="G1198" s="90"/>
      <c r="H1198" s="90"/>
      <c r="J1198" s="90"/>
      <c r="K1198" s="90"/>
    </row>
    <row r="1199" spans="4:11">
      <c r="D1199" s="90"/>
      <c r="E1199" s="90"/>
      <c r="G1199" s="90"/>
      <c r="H1199" s="90"/>
      <c r="J1199" s="90"/>
      <c r="K1199" s="90"/>
    </row>
    <row r="1200" spans="4:11">
      <c r="D1200" s="90"/>
      <c r="E1200" s="90"/>
      <c r="G1200" s="90"/>
      <c r="H1200" s="90"/>
      <c r="J1200" s="90"/>
      <c r="K1200" s="90"/>
    </row>
    <row r="1201" spans="4:11">
      <c r="D1201" s="90"/>
      <c r="E1201" s="90"/>
      <c r="G1201" s="90"/>
      <c r="H1201" s="90"/>
      <c r="J1201" s="90"/>
      <c r="K1201" s="90"/>
    </row>
    <row r="1202" spans="4:11">
      <c r="D1202" s="90"/>
      <c r="E1202" s="90"/>
      <c r="G1202" s="90"/>
      <c r="H1202" s="90"/>
      <c r="J1202" s="90"/>
      <c r="K1202" s="90"/>
    </row>
    <row r="1203" spans="4:11">
      <c r="D1203" s="90"/>
      <c r="E1203" s="90"/>
      <c r="G1203" s="90"/>
      <c r="H1203" s="90"/>
      <c r="J1203" s="90"/>
      <c r="K1203" s="90"/>
    </row>
    <row r="1204" spans="4:11">
      <c r="D1204" s="90"/>
      <c r="E1204" s="90"/>
      <c r="G1204" s="90"/>
      <c r="H1204" s="90"/>
      <c r="J1204" s="90"/>
      <c r="K1204" s="90"/>
    </row>
    <row r="1205" spans="4:11">
      <c r="D1205" s="90"/>
      <c r="E1205" s="90"/>
      <c r="G1205" s="90"/>
      <c r="H1205" s="90"/>
      <c r="J1205" s="90"/>
      <c r="K1205" s="90"/>
    </row>
    <row r="1206" spans="4:11">
      <c r="D1206" s="90"/>
      <c r="E1206" s="90"/>
      <c r="G1206" s="90"/>
      <c r="H1206" s="90"/>
      <c r="J1206" s="90"/>
      <c r="K1206" s="90"/>
    </row>
    <row r="1207" spans="4:11">
      <c r="D1207" s="90"/>
      <c r="E1207" s="90"/>
      <c r="G1207" s="90"/>
      <c r="H1207" s="90"/>
      <c r="J1207" s="90"/>
      <c r="K1207" s="90"/>
    </row>
    <row r="1208" spans="4:11">
      <c r="D1208" s="90"/>
      <c r="E1208" s="90"/>
      <c r="G1208" s="90"/>
      <c r="H1208" s="90"/>
      <c r="J1208" s="90"/>
      <c r="K1208" s="90"/>
    </row>
    <row r="1209" spans="4:11">
      <c r="D1209" s="90"/>
      <c r="E1209" s="90"/>
      <c r="G1209" s="90"/>
      <c r="H1209" s="90"/>
      <c r="J1209" s="90"/>
      <c r="K1209" s="90"/>
    </row>
    <row r="1210" spans="4:11">
      <c r="D1210" s="90"/>
      <c r="E1210" s="90"/>
      <c r="G1210" s="90"/>
      <c r="H1210" s="90"/>
      <c r="J1210" s="90"/>
      <c r="K1210" s="90"/>
    </row>
    <row r="1211" spans="4:11">
      <c r="D1211" s="90"/>
      <c r="E1211" s="90"/>
      <c r="G1211" s="90"/>
      <c r="H1211" s="90"/>
      <c r="J1211" s="90"/>
      <c r="K1211" s="90"/>
    </row>
    <row r="1212" spans="4:11">
      <c r="D1212" s="90"/>
      <c r="E1212" s="90"/>
      <c r="G1212" s="90"/>
      <c r="H1212" s="90"/>
      <c r="J1212" s="90"/>
      <c r="K1212" s="90"/>
    </row>
    <row r="1213" spans="4:11">
      <c r="D1213" s="90"/>
      <c r="E1213" s="90"/>
      <c r="G1213" s="90"/>
      <c r="H1213" s="90"/>
      <c r="J1213" s="90"/>
      <c r="K1213" s="90"/>
    </row>
    <row r="1214" spans="4:11">
      <c r="D1214" s="90"/>
      <c r="E1214" s="90"/>
      <c r="G1214" s="90"/>
      <c r="H1214" s="90"/>
      <c r="J1214" s="90"/>
      <c r="K1214" s="90"/>
    </row>
    <row r="1215" spans="4:11">
      <c r="D1215" s="90"/>
      <c r="E1215" s="90"/>
      <c r="G1215" s="90"/>
      <c r="H1215" s="90"/>
      <c r="J1215" s="90"/>
      <c r="K1215" s="90"/>
    </row>
    <row r="1216" spans="4:11">
      <c r="D1216" s="90"/>
      <c r="E1216" s="90"/>
      <c r="G1216" s="90"/>
      <c r="H1216" s="90"/>
      <c r="J1216" s="90"/>
      <c r="K1216" s="90"/>
    </row>
    <row r="1217" spans="4:11">
      <c r="D1217" s="90"/>
      <c r="E1217" s="90"/>
      <c r="G1217" s="90"/>
      <c r="H1217" s="90"/>
      <c r="J1217" s="90"/>
      <c r="K1217" s="90"/>
    </row>
    <row r="1218" spans="4:11">
      <c r="D1218" s="90"/>
      <c r="E1218" s="90"/>
      <c r="G1218" s="90"/>
      <c r="H1218" s="90"/>
      <c r="J1218" s="90"/>
      <c r="K1218" s="90"/>
    </row>
    <row r="1219" spans="4:11">
      <c r="D1219" s="90"/>
      <c r="E1219" s="90"/>
      <c r="G1219" s="90"/>
      <c r="H1219" s="90"/>
      <c r="J1219" s="90"/>
      <c r="K1219" s="90"/>
    </row>
    <row r="1220" spans="4:11">
      <c r="D1220" s="90"/>
      <c r="E1220" s="90"/>
      <c r="G1220" s="90"/>
      <c r="H1220" s="90"/>
      <c r="J1220" s="90"/>
      <c r="K1220" s="90"/>
    </row>
    <row r="1221" spans="4:11">
      <c r="D1221" s="90"/>
      <c r="E1221" s="90"/>
      <c r="G1221" s="90"/>
      <c r="H1221" s="90"/>
      <c r="J1221" s="90"/>
      <c r="K1221" s="90"/>
    </row>
    <row r="1222" spans="4:11">
      <c r="D1222" s="90"/>
      <c r="E1222" s="90"/>
      <c r="G1222" s="90"/>
      <c r="H1222" s="90"/>
      <c r="J1222" s="90"/>
      <c r="K1222" s="90"/>
    </row>
    <row r="1223" spans="4:11">
      <c r="D1223" s="90"/>
      <c r="E1223" s="90"/>
      <c r="G1223" s="90"/>
      <c r="H1223" s="90"/>
      <c r="J1223" s="90"/>
      <c r="K1223" s="90"/>
    </row>
    <row r="1224" spans="4:11">
      <c r="D1224" s="90"/>
      <c r="E1224" s="90"/>
      <c r="G1224" s="90"/>
      <c r="H1224" s="90"/>
      <c r="J1224" s="90"/>
      <c r="K1224" s="90"/>
    </row>
    <row r="1225" spans="4:11">
      <c r="D1225" s="90"/>
      <c r="E1225" s="90"/>
      <c r="G1225" s="90"/>
      <c r="H1225" s="90"/>
      <c r="J1225" s="90"/>
      <c r="K1225" s="90"/>
    </row>
    <row r="1226" spans="4:11">
      <c r="D1226" s="90"/>
      <c r="E1226" s="90"/>
      <c r="G1226" s="90"/>
      <c r="H1226" s="90"/>
      <c r="J1226" s="90"/>
      <c r="K1226" s="90"/>
    </row>
    <row r="1227" spans="4:11">
      <c r="D1227" s="90"/>
      <c r="E1227" s="90"/>
      <c r="G1227" s="90"/>
      <c r="H1227" s="90"/>
      <c r="J1227" s="90"/>
      <c r="K1227" s="90"/>
    </row>
    <row r="1228" spans="4:11">
      <c r="D1228" s="90"/>
      <c r="E1228" s="90"/>
      <c r="G1228" s="90"/>
      <c r="H1228" s="90"/>
      <c r="J1228" s="90"/>
      <c r="K1228" s="90"/>
    </row>
    <row r="1229" spans="4:11">
      <c r="D1229" s="90"/>
      <c r="E1229" s="90"/>
      <c r="G1229" s="90"/>
      <c r="H1229" s="90"/>
      <c r="J1229" s="90"/>
      <c r="K1229" s="90"/>
    </row>
    <row r="1230" spans="4:11">
      <c r="D1230" s="90"/>
      <c r="E1230" s="90"/>
      <c r="G1230" s="90"/>
      <c r="H1230" s="90"/>
      <c r="J1230" s="90"/>
      <c r="K1230" s="90"/>
    </row>
    <row r="1231" spans="4:11">
      <c r="D1231" s="90"/>
      <c r="E1231" s="90"/>
      <c r="G1231" s="90"/>
      <c r="H1231" s="90"/>
      <c r="J1231" s="90"/>
      <c r="K1231" s="90"/>
    </row>
    <row r="1232" spans="4:11">
      <c r="D1232" s="90"/>
      <c r="E1232" s="90"/>
      <c r="G1232" s="90"/>
      <c r="H1232" s="90"/>
      <c r="J1232" s="90"/>
      <c r="K1232" s="90"/>
    </row>
    <row r="1233" spans="4:11">
      <c r="D1233" s="90"/>
      <c r="E1233" s="90"/>
      <c r="G1233" s="90"/>
      <c r="H1233" s="90"/>
      <c r="J1233" s="90"/>
      <c r="K1233" s="90"/>
    </row>
    <row r="1234" spans="4:11">
      <c r="D1234" s="90"/>
      <c r="E1234" s="90"/>
      <c r="G1234" s="90"/>
      <c r="H1234" s="90"/>
      <c r="J1234" s="90"/>
      <c r="K1234" s="90"/>
    </row>
    <row r="1235" spans="4:11">
      <c r="D1235" s="90"/>
      <c r="E1235" s="90"/>
      <c r="G1235" s="90"/>
      <c r="H1235" s="90"/>
      <c r="J1235" s="90"/>
      <c r="K1235" s="90"/>
    </row>
    <row r="1236" spans="4:11">
      <c r="D1236" s="90"/>
      <c r="E1236" s="90"/>
      <c r="G1236" s="90"/>
      <c r="H1236" s="90"/>
      <c r="J1236" s="90"/>
      <c r="K1236" s="90"/>
    </row>
    <row r="1237" spans="4:11">
      <c r="D1237" s="90"/>
      <c r="E1237" s="90"/>
      <c r="G1237" s="90"/>
      <c r="H1237" s="90"/>
      <c r="J1237" s="90"/>
      <c r="K1237" s="90"/>
    </row>
    <row r="1238" spans="4:11">
      <c r="D1238" s="90"/>
      <c r="E1238" s="90"/>
      <c r="G1238" s="90"/>
      <c r="H1238" s="90"/>
      <c r="J1238" s="90"/>
      <c r="K1238" s="90"/>
    </row>
    <row r="1239" spans="4:11">
      <c r="D1239" s="90"/>
      <c r="E1239" s="90"/>
      <c r="G1239" s="90"/>
      <c r="H1239" s="90"/>
      <c r="J1239" s="90"/>
      <c r="K1239" s="90"/>
    </row>
    <row r="1240" spans="4:11">
      <c r="D1240" s="90"/>
      <c r="E1240" s="90"/>
      <c r="G1240" s="90"/>
      <c r="H1240" s="90"/>
      <c r="J1240" s="90"/>
      <c r="K1240" s="90"/>
    </row>
    <row r="1241" spans="4:11">
      <c r="D1241" s="90"/>
      <c r="E1241" s="90"/>
      <c r="G1241" s="90"/>
      <c r="H1241" s="90"/>
      <c r="J1241" s="90"/>
      <c r="K1241" s="90"/>
    </row>
    <row r="1242" spans="4:11">
      <c r="D1242" s="90"/>
      <c r="E1242" s="90"/>
      <c r="G1242" s="90"/>
      <c r="H1242" s="90"/>
      <c r="J1242" s="90"/>
      <c r="K1242" s="90"/>
    </row>
    <row r="1243" spans="4:11">
      <c r="D1243" s="90"/>
      <c r="E1243" s="90"/>
      <c r="G1243" s="90"/>
      <c r="H1243" s="90"/>
      <c r="J1243" s="90"/>
      <c r="K1243" s="90"/>
    </row>
    <row r="1244" spans="4:11">
      <c r="D1244" s="90"/>
      <c r="E1244" s="90"/>
      <c r="G1244" s="90"/>
      <c r="H1244" s="90"/>
      <c r="J1244" s="90"/>
      <c r="K1244" s="90"/>
    </row>
    <row r="1245" spans="4:11">
      <c r="D1245" s="90"/>
      <c r="E1245" s="90"/>
      <c r="G1245" s="90"/>
      <c r="H1245" s="90"/>
      <c r="J1245" s="90"/>
      <c r="K1245" s="90"/>
    </row>
    <row r="1246" spans="4:11">
      <c r="D1246" s="90"/>
      <c r="E1246" s="90"/>
      <c r="G1246" s="90"/>
      <c r="H1246" s="90"/>
      <c r="J1246" s="90"/>
      <c r="K1246" s="90"/>
    </row>
    <row r="1247" spans="4:11">
      <c r="D1247" s="90"/>
      <c r="E1247" s="90"/>
      <c r="G1247" s="90"/>
      <c r="H1247" s="90"/>
      <c r="J1247" s="90"/>
      <c r="K1247" s="90"/>
    </row>
    <row r="1248" spans="4:11">
      <c r="D1248" s="90"/>
      <c r="E1248" s="90"/>
      <c r="G1248" s="90"/>
      <c r="H1248" s="90"/>
      <c r="J1248" s="90"/>
      <c r="K1248" s="90"/>
    </row>
    <row r="1249" spans="4:11">
      <c r="D1249" s="90"/>
      <c r="E1249" s="90"/>
      <c r="G1249" s="90"/>
      <c r="H1249" s="90"/>
      <c r="J1249" s="90"/>
      <c r="K1249" s="90"/>
    </row>
    <row r="1250" spans="4:11">
      <c r="D1250" s="90"/>
      <c r="E1250" s="90"/>
      <c r="G1250" s="90"/>
      <c r="H1250" s="90"/>
      <c r="J1250" s="90"/>
      <c r="K1250" s="90"/>
    </row>
    <row r="1251" spans="4:11">
      <c r="D1251" s="90"/>
      <c r="E1251" s="90"/>
      <c r="G1251" s="90"/>
      <c r="H1251" s="90"/>
      <c r="J1251" s="90"/>
      <c r="K1251" s="90"/>
    </row>
    <row r="1252" spans="4:11">
      <c r="D1252" s="90"/>
      <c r="E1252" s="90"/>
      <c r="G1252" s="90"/>
      <c r="H1252" s="90"/>
      <c r="J1252" s="90"/>
      <c r="K1252" s="90"/>
    </row>
    <row r="1253" spans="4:11">
      <c r="D1253" s="90"/>
      <c r="E1253" s="90"/>
      <c r="G1253" s="90"/>
      <c r="H1253" s="90"/>
      <c r="J1253" s="90"/>
      <c r="K1253" s="90"/>
    </row>
    <row r="1254" spans="4:11">
      <c r="D1254" s="90"/>
      <c r="E1254" s="90"/>
      <c r="G1254" s="90"/>
      <c r="H1254" s="90"/>
      <c r="J1254" s="90"/>
      <c r="K1254" s="90"/>
    </row>
    <row r="1255" spans="4:11">
      <c r="D1255" s="90"/>
      <c r="E1255" s="90"/>
      <c r="G1255" s="90"/>
      <c r="H1255" s="90"/>
      <c r="J1255" s="90"/>
      <c r="K1255" s="90"/>
    </row>
    <row r="1256" spans="4:11">
      <c r="D1256" s="90"/>
      <c r="E1256" s="90"/>
      <c r="G1256" s="90"/>
      <c r="H1256" s="90"/>
      <c r="J1256" s="90"/>
      <c r="K1256" s="90"/>
    </row>
    <row r="1257" spans="4:11">
      <c r="D1257" s="90"/>
      <c r="E1257" s="90"/>
      <c r="G1257" s="90"/>
      <c r="H1257" s="90"/>
      <c r="J1257" s="90"/>
      <c r="K1257" s="90"/>
    </row>
    <row r="1258" spans="4:11">
      <c r="D1258" s="90"/>
      <c r="E1258" s="90"/>
      <c r="G1258" s="90"/>
      <c r="H1258" s="90"/>
      <c r="J1258" s="90"/>
      <c r="K1258" s="90"/>
    </row>
    <row r="1259" spans="4:11">
      <c r="D1259" s="90"/>
      <c r="E1259" s="90"/>
      <c r="G1259" s="90"/>
      <c r="H1259" s="90"/>
      <c r="J1259" s="90"/>
      <c r="K1259" s="90"/>
    </row>
    <row r="1260" spans="4:11">
      <c r="D1260" s="90"/>
      <c r="E1260" s="90"/>
      <c r="G1260" s="90"/>
      <c r="H1260" s="90"/>
      <c r="J1260" s="90"/>
      <c r="K1260" s="90"/>
    </row>
    <row r="1261" spans="4:11">
      <c r="D1261" s="90"/>
      <c r="E1261" s="90"/>
      <c r="G1261" s="90"/>
      <c r="H1261" s="90"/>
      <c r="J1261" s="90"/>
      <c r="K1261" s="90"/>
    </row>
    <row r="1262" spans="4:11">
      <c r="D1262" s="90"/>
      <c r="E1262" s="90"/>
      <c r="G1262" s="90"/>
      <c r="H1262" s="90"/>
      <c r="J1262" s="90"/>
      <c r="K1262" s="90"/>
    </row>
    <row r="1263" spans="4:11">
      <c r="D1263" s="90"/>
      <c r="E1263" s="90"/>
      <c r="G1263" s="90"/>
      <c r="H1263" s="90"/>
      <c r="J1263" s="90"/>
      <c r="K1263" s="90"/>
    </row>
    <row r="1264" spans="4:11">
      <c r="D1264" s="90"/>
      <c r="E1264" s="90"/>
      <c r="G1264" s="90"/>
      <c r="H1264" s="90"/>
      <c r="J1264" s="90"/>
      <c r="K1264" s="90"/>
    </row>
    <row r="1265" spans="4:11">
      <c r="D1265" s="90"/>
      <c r="E1265" s="90"/>
      <c r="G1265" s="90"/>
      <c r="H1265" s="90"/>
      <c r="J1265" s="90"/>
      <c r="K1265" s="90"/>
    </row>
    <row r="1266" spans="4:11">
      <c r="D1266" s="90"/>
      <c r="E1266" s="90"/>
      <c r="G1266" s="90"/>
      <c r="H1266" s="90"/>
      <c r="J1266" s="90"/>
      <c r="K1266" s="90"/>
    </row>
    <row r="1267" spans="4:11">
      <c r="D1267" s="90"/>
      <c r="E1267" s="90"/>
      <c r="G1267" s="90"/>
      <c r="H1267" s="90"/>
      <c r="J1267" s="90"/>
      <c r="K1267" s="90"/>
    </row>
    <row r="1268" spans="4:11">
      <c r="D1268" s="90"/>
      <c r="E1268" s="90"/>
      <c r="G1268" s="90"/>
      <c r="H1268" s="90"/>
      <c r="J1268" s="90"/>
      <c r="K1268" s="90"/>
    </row>
    <row r="1269" spans="4:11">
      <c r="D1269" s="90"/>
      <c r="E1269" s="90"/>
      <c r="G1269" s="90"/>
      <c r="H1269" s="90"/>
      <c r="J1269" s="90"/>
      <c r="K1269" s="90"/>
    </row>
    <row r="1270" spans="4:11">
      <c r="D1270" s="90"/>
      <c r="E1270" s="90"/>
      <c r="G1270" s="90"/>
      <c r="H1270" s="90"/>
      <c r="J1270" s="90"/>
      <c r="K1270" s="90"/>
    </row>
    <row r="1271" spans="4:11">
      <c r="D1271" s="90"/>
      <c r="E1271" s="90"/>
      <c r="G1271" s="90"/>
      <c r="H1271" s="90"/>
      <c r="J1271" s="90"/>
      <c r="K1271" s="90"/>
    </row>
    <row r="1272" spans="4:11">
      <c r="D1272" s="90"/>
      <c r="E1272" s="90"/>
      <c r="G1272" s="90"/>
      <c r="H1272" s="90"/>
      <c r="J1272" s="90"/>
      <c r="K1272" s="90"/>
    </row>
    <row r="1273" spans="4:11">
      <c r="D1273" s="90"/>
      <c r="E1273" s="90"/>
      <c r="G1273" s="90"/>
      <c r="H1273" s="90"/>
      <c r="J1273" s="90"/>
      <c r="K1273" s="90"/>
    </row>
    <row r="1274" spans="4:11">
      <c r="D1274" s="90"/>
      <c r="E1274" s="90"/>
      <c r="G1274" s="90"/>
      <c r="H1274" s="90"/>
      <c r="J1274" s="90"/>
      <c r="K1274" s="90"/>
    </row>
    <row r="1275" spans="4:11">
      <c r="D1275" s="90"/>
      <c r="E1275" s="90"/>
      <c r="G1275" s="90"/>
      <c r="H1275" s="90"/>
      <c r="J1275" s="90"/>
      <c r="K1275" s="90"/>
    </row>
    <row r="1276" spans="4:11">
      <c r="D1276" s="90"/>
      <c r="E1276" s="90"/>
      <c r="G1276" s="90"/>
      <c r="H1276" s="90"/>
      <c r="J1276" s="90"/>
      <c r="K1276" s="90"/>
    </row>
    <row r="1277" spans="4:11">
      <c r="D1277" s="90"/>
      <c r="E1277" s="90"/>
      <c r="G1277" s="90"/>
      <c r="H1277" s="90"/>
      <c r="J1277" s="90"/>
      <c r="K1277" s="90"/>
    </row>
    <row r="1278" spans="4:11">
      <c r="D1278" s="90"/>
      <c r="E1278" s="90"/>
      <c r="G1278" s="90"/>
      <c r="H1278" s="90"/>
      <c r="J1278" s="90"/>
      <c r="K1278" s="90"/>
    </row>
    <row r="1279" spans="4:11">
      <c r="D1279" s="90"/>
      <c r="E1279" s="90"/>
      <c r="G1279" s="90"/>
      <c r="H1279" s="90"/>
      <c r="J1279" s="90"/>
      <c r="K1279" s="90"/>
    </row>
    <row r="1280" spans="4:11">
      <c r="D1280" s="90"/>
      <c r="E1280" s="90"/>
      <c r="G1280" s="90"/>
      <c r="H1280" s="90"/>
      <c r="J1280" s="90"/>
      <c r="K1280" s="90"/>
    </row>
    <row r="1281" spans="4:11">
      <c r="D1281" s="90"/>
      <c r="E1281" s="90"/>
      <c r="G1281" s="90"/>
      <c r="H1281" s="90"/>
      <c r="J1281" s="90"/>
      <c r="K1281" s="90"/>
    </row>
    <row r="1282" spans="4:11">
      <c r="D1282" s="90"/>
      <c r="E1282" s="90"/>
      <c r="G1282" s="90"/>
      <c r="H1282" s="90"/>
      <c r="J1282" s="90"/>
      <c r="K1282" s="90"/>
    </row>
    <row r="1283" spans="4:11">
      <c r="D1283" s="90"/>
      <c r="E1283" s="90"/>
      <c r="G1283" s="90"/>
      <c r="H1283" s="90"/>
      <c r="J1283" s="90"/>
      <c r="K1283" s="90"/>
    </row>
    <row r="1284" spans="4:11">
      <c r="D1284" s="90"/>
      <c r="E1284" s="90"/>
      <c r="G1284" s="90"/>
      <c r="H1284" s="90"/>
      <c r="J1284" s="90"/>
      <c r="K1284" s="90"/>
    </row>
    <row r="1285" spans="4:11">
      <c r="D1285" s="90"/>
      <c r="E1285" s="90"/>
      <c r="G1285" s="90"/>
      <c r="H1285" s="90"/>
      <c r="J1285" s="90"/>
      <c r="K1285" s="90"/>
    </row>
    <row r="1286" spans="4:11">
      <c r="D1286" s="90"/>
      <c r="E1286" s="90"/>
      <c r="G1286" s="90"/>
      <c r="H1286" s="90"/>
      <c r="J1286" s="90"/>
      <c r="K1286" s="90"/>
    </row>
    <row r="1287" spans="4:11">
      <c r="D1287" s="90"/>
      <c r="E1287" s="90"/>
      <c r="G1287" s="90"/>
      <c r="H1287" s="90"/>
      <c r="J1287" s="90"/>
      <c r="K1287" s="90"/>
    </row>
    <row r="1288" spans="4:11">
      <c r="D1288" s="90"/>
      <c r="E1288" s="90"/>
      <c r="G1288" s="90"/>
      <c r="H1288" s="90"/>
      <c r="J1288" s="90"/>
      <c r="K1288" s="90"/>
    </row>
    <row r="1289" spans="4:11">
      <c r="D1289" s="90"/>
      <c r="E1289" s="90"/>
      <c r="G1289" s="90"/>
      <c r="H1289" s="90"/>
      <c r="J1289" s="90"/>
      <c r="K1289" s="90"/>
    </row>
    <row r="1290" spans="4:11">
      <c r="D1290" s="90"/>
      <c r="E1290" s="90"/>
      <c r="G1290" s="90"/>
      <c r="H1290" s="90"/>
      <c r="J1290" s="90"/>
      <c r="K1290" s="90"/>
    </row>
    <row r="1291" spans="4:11">
      <c r="D1291" s="90"/>
      <c r="E1291" s="90"/>
      <c r="G1291" s="90"/>
      <c r="H1291" s="90"/>
      <c r="J1291" s="90"/>
      <c r="K1291" s="90"/>
    </row>
    <row r="1292" spans="4:11">
      <c r="D1292" s="90"/>
      <c r="E1292" s="90"/>
      <c r="G1292" s="90"/>
      <c r="H1292" s="90"/>
      <c r="J1292" s="90"/>
      <c r="K1292" s="90"/>
    </row>
    <row r="1293" spans="4:11">
      <c r="D1293" s="90"/>
      <c r="E1293" s="90"/>
      <c r="G1293" s="90"/>
      <c r="H1293" s="90"/>
      <c r="J1293" s="90"/>
      <c r="K1293" s="90"/>
    </row>
    <row r="1294" spans="4:11">
      <c r="D1294" s="90"/>
      <c r="E1294" s="90"/>
      <c r="G1294" s="90"/>
      <c r="H1294" s="90"/>
      <c r="J1294" s="90"/>
      <c r="K1294" s="90"/>
    </row>
    <row r="1295" spans="4:11">
      <c r="D1295" s="90"/>
      <c r="E1295" s="90"/>
      <c r="G1295" s="90"/>
      <c r="H1295" s="90"/>
      <c r="J1295" s="90"/>
      <c r="K1295" s="90"/>
    </row>
    <row r="1296" spans="4:11">
      <c r="D1296" s="90"/>
      <c r="E1296" s="90"/>
      <c r="G1296" s="90"/>
      <c r="H1296" s="90"/>
      <c r="J1296" s="90"/>
      <c r="K1296" s="90"/>
    </row>
    <row r="1297" spans="4:11">
      <c r="D1297" s="90"/>
      <c r="E1297" s="90"/>
      <c r="G1297" s="90"/>
      <c r="H1297" s="90"/>
      <c r="J1297" s="90"/>
      <c r="K1297" s="90"/>
    </row>
    <row r="1298" spans="4:11">
      <c r="D1298" s="90"/>
      <c r="E1298" s="90"/>
      <c r="G1298" s="90"/>
      <c r="H1298" s="90"/>
      <c r="J1298" s="90"/>
      <c r="K1298" s="90"/>
    </row>
    <row r="1299" spans="4:11">
      <c r="D1299" s="90"/>
      <c r="E1299" s="90"/>
      <c r="G1299" s="90"/>
      <c r="H1299" s="90"/>
      <c r="J1299" s="90"/>
      <c r="K1299" s="90"/>
    </row>
    <row r="1300" spans="4:11">
      <c r="D1300" s="90"/>
      <c r="E1300" s="90"/>
      <c r="G1300" s="90"/>
      <c r="H1300" s="90"/>
      <c r="J1300" s="90"/>
      <c r="K1300" s="90"/>
    </row>
    <row r="1301" spans="4:11">
      <c r="D1301" s="90"/>
      <c r="E1301" s="90"/>
      <c r="G1301" s="90"/>
      <c r="H1301" s="90"/>
      <c r="J1301" s="90"/>
      <c r="K1301" s="90"/>
    </row>
    <row r="1302" spans="4:11">
      <c r="D1302" s="90"/>
      <c r="E1302" s="90"/>
      <c r="G1302" s="90"/>
      <c r="H1302" s="90"/>
      <c r="J1302" s="90"/>
      <c r="K1302" s="90"/>
    </row>
    <row r="1303" spans="4:11">
      <c r="D1303" s="90"/>
      <c r="E1303" s="90"/>
      <c r="G1303" s="90"/>
      <c r="H1303" s="90"/>
      <c r="J1303" s="90"/>
      <c r="K1303" s="90"/>
    </row>
    <row r="1304" spans="4:11">
      <c r="D1304" s="90"/>
      <c r="E1304" s="90"/>
      <c r="G1304" s="90"/>
      <c r="H1304" s="90"/>
      <c r="J1304" s="90"/>
      <c r="K1304" s="90"/>
    </row>
    <row r="1305" spans="4:11">
      <c r="D1305" s="90"/>
      <c r="E1305" s="90"/>
      <c r="G1305" s="90"/>
      <c r="H1305" s="90"/>
      <c r="J1305" s="90"/>
      <c r="K1305" s="90"/>
    </row>
    <row r="1306" spans="4:11">
      <c r="D1306" s="90"/>
      <c r="E1306" s="90"/>
      <c r="G1306" s="90"/>
      <c r="H1306" s="90"/>
      <c r="J1306" s="90"/>
      <c r="K1306" s="90"/>
    </row>
    <row r="1307" spans="4:11">
      <c r="D1307" s="90"/>
      <c r="E1307" s="90"/>
      <c r="G1307" s="90"/>
      <c r="H1307" s="90"/>
      <c r="J1307" s="90"/>
      <c r="K1307" s="90"/>
    </row>
    <row r="1308" spans="4:11">
      <c r="D1308" s="90"/>
      <c r="E1308" s="90"/>
      <c r="G1308" s="90"/>
      <c r="H1308" s="90"/>
      <c r="J1308" s="90"/>
      <c r="K1308" s="90"/>
    </row>
    <row r="1309" spans="4:11">
      <c r="D1309" s="90"/>
      <c r="E1309" s="90"/>
      <c r="G1309" s="90"/>
      <c r="H1309" s="90"/>
      <c r="J1309" s="90"/>
      <c r="K1309" s="90"/>
    </row>
    <row r="1310" spans="4:11">
      <c r="D1310" s="90"/>
      <c r="E1310" s="90"/>
      <c r="G1310" s="90"/>
      <c r="H1310" s="90"/>
      <c r="J1310" s="90"/>
      <c r="K1310" s="90"/>
    </row>
    <row r="1311" spans="4:11">
      <c r="D1311" s="90"/>
      <c r="E1311" s="90"/>
      <c r="G1311" s="90"/>
      <c r="H1311" s="90"/>
      <c r="J1311" s="90"/>
      <c r="K1311" s="90"/>
    </row>
    <row r="1312" spans="4:11">
      <c r="D1312" s="90"/>
      <c r="E1312" s="90"/>
      <c r="G1312" s="90"/>
      <c r="H1312" s="90"/>
      <c r="J1312" s="90"/>
      <c r="K1312" s="90"/>
    </row>
    <row r="1313" spans="4:11">
      <c r="D1313" s="90"/>
      <c r="E1313" s="90"/>
      <c r="G1313" s="90"/>
      <c r="H1313" s="90"/>
      <c r="J1313" s="90"/>
      <c r="K1313" s="90"/>
    </row>
    <row r="1314" spans="4:11">
      <c r="D1314" s="90"/>
      <c r="E1314" s="90"/>
      <c r="G1314" s="90"/>
      <c r="H1314" s="90"/>
      <c r="J1314" s="90"/>
      <c r="K1314" s="90"/>
    </row>
    <row r="1315" spans="4:11">
      <c r="D1315" s="90"/>
      <c r="E1315" s="90"/>
      <c r="G1315" s="90"/>
      <c r="H1315" s="90"/>
      <c r="J1315" s="90"/>
      <c r="K1315" s="90"/>
    </row>
    <row r="1316" spans="4:11">
      <c r="D1316" s="90"/>
      <c r="E1316" s="90"/>
      <c r="G1316" s="90"/>
      <c r="H1316" s="90"/>
      <c r="J1316" s="90"/>
      <c r="K1316" s="90"/>
    </row>
    <row r="1317" spans="4:11">
      <c r="D1317" s="90"/>
      <c r="E1317" s="90"/>
      <c r="G1317" s="90"/>
      <c r="H1317" s="90"/>
      <c r="J1317" s="90"/>
      <c r="K1317" s="90"/>
    </row>
    <row r="1318" spans="4:11">
      <c r="D1318" s="90"/>
      <c r="E1318" s="90"/>
      <c r="G1318" s="90"/>
      <c r="H1318" s="90"/>
      <c r="J1318" s="90"/>
      <c r="K1318" s="90"/>
    </row>
    <row r="1319" spans="4:11">
      <c r="D1319" s="90"/>
      <c r="E1319" s="90"/>
      <c r="G1319" s="90"/>
      <c r="H1319" s="90"/>
      <c r="J1319" s="90"/>
      <c r="K1319" s="90"/>
    </row>
    <row r="1320" spans="4:11">
      <c r="D1320" s="90"/>
      <c r="E1320" s="90"/>
      <c r="G1320" s="90"/>
      <c r="H1320" s="90"/>
      <c r="J1320" s="90"/>
      <c r="K1320" s="90"/>
    </row>
    <row r="1321" spans="4:11">
      <c r="D1321" s="90"/>
      <c r="E1321" s="90"/>
      <c r="G1321" s="90"/>
      <c r="H1321" s="90"/>
      <c r="J1321" s="90"/>
      <c r="K1321" s="90"/>
    </row>
    <row r="1322" spans="4:11">
      <c r="D1322" s="90"/>
      <c r="E1322" s="90"/>
      <c r="G1322" s="90"/>
      <c r="H1322" s="90"/>
      <c r="J1322" s="90"/>
      <c r="K1322" s="90"/>
    </row>
    <row r="1323" spans="4:11">
      <c r="D1323" s="90"/>
      <c r="E1323" s="90"/>
      <c r="G1323" s="90"/>
      <c r="H1323" s="90"/>
      <c r="J1323" s="90"/>
      <c r="K1323" s="90"/>
    </row>
    <row r="1324" spans="4:11">
      <c r="D1324" s="90"/>
      <c r="E1324" s="90"/>
      <c r="G1324" s="90"/>
      <c r="H1324" s="90"/>
      <c r="J1324" s="90"/>
      <c r="K1324" s="90"/>
    </row>
    <row r="1325" spans="4:11">
      <c r="D1325" s="90"/>
      <c r="E1325" s="90"/>
      <c r="G1325" s="90"/>
      <c r="H1325" s="90"/>
      <c r="J1325" s="90"/>
      <c r="K1325" s="90"/>
    </row>
    <row r="1326" spans="4:11">
      <c r="D1326" s="90"/>
      <c r="E1326" s="90"/>
      <c r="G1326" s="90"/>
      <c r="H1326" s="90"/>
      <c r="J1326" s="90"/>
      <c r="K1326" s="90"/>
    </row>
    <row r="1327" spans="4:11">
      <c r="D1327" s="90"/>
      <c r="E1327" s="90"/>
      <c r="G1327" s="90"/>
      <c r="H1327" s="90"/>
      <c r="J1327" s="90"/>
      <c r="K1327" s="90"/>
    </row>
    <row r="1328" spans="4:11">
      <c r="D1328" s="90"/>
      <c r="E1328" s="90"/>
      <c r="G1328" s="90"/>
      <c r="H1328" s="90"/>
      <c r="J1328" s="90"/>
      <c r="K1328" s="90"/>
    </row>
    <row r="1329" spans="4:11">
      <c r="D1329" s="90"/>
      <c r="E1329" s="90"/>
      <c r="G1329" s="90"/>
      <c r="H1329" s="90"/>
      <c r="J1329" s="90"/>
      <c r="K1329" s="90"/>
    </row>
    <row r="1330" spans="4:11">
      <c r="D1330" s="90"/>
      <c r="E1330" s="90"/>
      <c r="G1330" s="90"/>
      <c r="H1330" s="90"/>
      <c r="J1330" s="90"/>
      <c r="K1330" s="90"/>
    </row>
    <row r="1331" spans="4:11">
      <c r="D1331" s="90"/>
      <c r="E1331" s="90"/>
      <c r="G1331" s="90"/>
      <c r="H1331" s="90"/>
      <c r="J1331" s="90"/>
      <c r="K1331" s="90"/>
    </row>
    <row r="1332" spans="4:11">
      <c r="D1332" s="90"/>
      <c r="E1332" s="90"/>
      <c r="G1332" s="90"/>
      <c r="H1332" s="90"/>
      <c r="J1332" s="90"/>
      <c r="K1332" s="90"/>
    </row>
    <row r="1333" spans="4:11">
      <c r="D1333" s="90"/>
      <c r="E1333" s="90"/>
      <c r="G1333" s="90"/>
      <c r="H1333" s="90"/>
      <c r="J1333" s="90"/>
      <c r="K1333" s="90"/>
    </row>
    <row r="1334" spans="4:11">
      <c r="D1334" s="90"/>
      <c r="E1334" s="90"/>
      <c r="G1334" s="90"/>
      <c r="H1334" s="90"/>
      <c r="J1334" s="90"/>
      <c r="K1334" s="90"/>
    </row>
    <row r="1335" spans="4:11">
      <c r="D1335" s="90"/>
      <c r="E1335" s="90"/>
      <c r="G1335" s="90"/>
      <c r="H1335" s="90"/>
      <c r="J1335" s="90"/>
      <c r="K1335" s="90"/>
    </row>
    <row r="1336" spans="4:11">
      <c r="D1336" s="90"/>
      <c r="E1336" s="90"/>
      <c r="G1336" s="90"/>
      <c r="H1336" s="90"/>
      <c r="J1336" s="90"/>
      <c r="K1336" s="90"/>
    </row>
    <row r="1337" spans="4:11">
      <c r="D1337" s="90"/>
      <c r="E1337" s="90"/>
      <c r="G1337" s="90"/>
      <c r="H1337" s="90"/>
      <c r="J1337" s="90"/>
      <c r="K1337" s="90"/>
    </row>
    <row r="1338" spans="4:11">
      <c r="D1338" s="90"/>
      <c r="E1338" s="90"/>
      <c r="G1338" s="90"/>
      <c r="H1338" s="90"/>
      <c r="J1338" s="90"/>
      <c r="K1338" s="90"/>
    </row>
    <row r="1339" spans="4:11">
      <c r="D1339" s="90"/>
      <c r="E1339" s="90"/>
      <c r="G1339" s="90"/>
      <c r="H1339" s="90"/>
      <c r="J1339" s="90"/>
      <c r="K1339" s="90"/>
    </row>
    <row r="1340" spans="4:11">
      <c r="D1340" s="90"/>
      <c r="E1340" s="90"/>
      <c r="G1340" s="90"/>
      <c r="H1340" s="90"/>
      <c r="J1340" s="90"/>
      <c r="K1340" s="90"/>
    </row>
    <row r="1341" spans="4:11">
      <c r="D1341" s="90"/>
      <c r="E1341" s="90"/>
      <c r="G1341" s="90"/>
      <c r="H1341" s="90"/>
      <c r="J1341" s="90"/>
      <c r="K1341" s="90"/>
    </row>
    <row r="1342" spans="4:11">
      <c r="D1342" s="90"/>
      <c r="E1342" s="90"/>
      <c r="G1342" s="90"/>
      <c r="H1342" s="90"/>
      <c r="J1342" s="90"/>
      <c r="K1342" s="90"/>
    </row>
    <row r="1343" spans="4:11">
      <c r="D1343" s="90"/>
      <c r="E1343" s="90"/>
      <c r="G1343" s="90"/>
      <c r="H1343" s="90"/>
      <c r="J1343" s="90"/>
      <c r="K1343" s="90"/>
    </row>
    <row r="1344" spans="4:11">
      <c r="D1344" s="90"/>
      <c r="E1344" s="90"/>
      <c r="G1344" s="90"/>
      <c r="H1344" s="90"/>
      <c r="J1344" s="90"/>
      <c r="K1344" s="90"/>
    </row>
    <row r="1345" spans="4:11">
      <c r="D1345" s="90"/>
      <c r="E1345" s="90"/>
      <c r="G1345" s="90"/>
      <c r="H1345" s="90"/>
      <c r="J1345" s="90"/>
      <c r="K1345" s="90"/>
    </row>
    <row r="1346" spans="4:11">
      <c r="D1346" s="90"/>
      <c r="E1346" s="90"/>
      <c r="G1346" s="90"/>
      <c r="H1346" s="90"/>
      <c r="J1346" s="90"/>
      <c r="K1346" s="90"/>
    </row>
    <row r="1347" spans="4:11">
      <c r="D1347" s="90"/>
      <c r="E1347" s="90"/>
      <c r="G1347" s="90"/>
      <c r="H1347" s="90"/>
      <c r="J1347" s="90"/>
      <c r="K1347" s="90"/>
    </row>
    <row r="1348" spans="4:11">
      <c r="D1348" s="90"/>
      <c r="E1348" s="90"/>
      <c r="G1348" s="90"/>
      <c r="H1348" s="90"/>
      <c r="J1348" s="90"/>
      <c r="K1348" s="90"/>
    </row>
    <row r="1349" spans="4:11">
      <c r="D1349" s="90"/>
      <c r="E1349" s="90"/>
      <c r="G1349" s="90"/>
      <c r="H1349" s="90"/>
      <c r="J1349" s="90"/>
      <c r="K1349" s="90"/>
    </row>
    <row r="1350" spans="4:11">
      <c r="D1350" s="90"/>
      <c r="E1350" s="90"/>
      <c r="G1350" s="90"/>
      <c r="H1350" s="90"/>
      <c r="J1350" s="90"/>
      <c r="K1350" s="90"/>
    </row>
    <row r="1351" spans="4:11">
      <c r="D1351" s="90"/>
      <c r="E1351" s="90"/>
      <c r="G1351" s="90"/>
      <c r="H1351" s="90"/>
      <c r="J1351" s="90"/>
      <c r="K1351" s="90"/>
    </row>
    <row r="1352" spans="4:11">
      <c r="D1352" s="90"/>
      <c r="E1352" s="90"/>
      <c r="G1352" s="90"/>
      <c r="H1352" s="90"/>
      <c r="J1352" s="90"/>
      <c r="K1352" s="90"/>
    </row>
    <row r="1353" spans="4:11">
      <c r="D1353" s="90"/>
      <c r="E1353" s="90"/>
      <c r="G1353" s="90"/>
      <c r="H1353" s="90"/>
      <c r="J1353" s="90"/>
      <c r="K1353" s="90"/>
    </row>
    <row r="1354" spans="4:11">
      <c r="D1354" s="90"/>
      <c r="E1354" s="90"/>
      <c r="G1354" s="90"/>
      <c r="H1354" s="90"/>
      <c r="J1354" s="90"/>
      <c r="K1354" s="90"/>
    </row>
    <row r="1355" spans="4:11">
      <c r="D1355" s="90"/>
      <c r="E1355" s="90"/>
      <c r="G1355" s="90"/>
      <c r="H1355" s="90"/>
      <c r="J1355" s="90"/>
      <c r="K1355" s="90"/>
    </row>
    <row r="1356" spans="4:11">
      <c r="D1356" s="90"/>
      <c r="E1356" s="90"/>
      <c r="G1356" s="90"/>
      <c r="H1356" s="90"/>
      <c r="J1356" s="90"/>
      <c r="K1356" s="90"/>
    </row>
    <row r="1357" spans="4:11">
      <c r="D1357" s="90"/>
      <c r="E1357" s="90"/>
      <c r="G1357" s="90"/>
      <c r="H1357" s="90"/>
      <c r="J1357" s="90"/>
      <c r="K1357" s="90"/>
    </row>
    <row r="1358" spans="4:11">
      <c r="D1358" s="90"/>
      <c r="E1358" s="90"/>
      <c r="G1358" s="90"/>
      <c r="H1358" s="90"/>
      <c r="J1358" s="90"/>
      <c r="K1358" s="90"/>
    </row>
    <row r="1359" spans="4:11">
      <c r="D1359" s="90"/>
      <c r="E1359" s="90"/>
      <c r="G1359" s="90"/>
      <c r="H1359" s="90"/>
      <c r="J1359" s="90"/>
      <c r="K1359" s="90"/>
    </row>
    <row r="1360" spans="4:11">
      <c r="D1360" s="90"/>
      <c r="E1360" s="90"/>
      <c r="G1360" s="90"/>
      <c r="H1360" s="90"/>
      <c r="J1360" s="90"/>
      <c r="K1360" s="90"/>
    </row>
    <row r="1361" spans="4:11">
      <c r="D1361" s="90"/>
      <c r="E1361" s="90"/>
      <c r="G1361" s="90"/>
      <c r="H1361" s="90"/>
      <c r="J1361" s="90"/>
      <c r="K1361" s="90"/>
    </row>
    <row r="1362" spans="4:11">
      <c r="D1362" s="90"/>
      <c r="E1362" s="90"/>
      <c r="G1362" s="90"/>
      <c r="H1362" s="90"/>
      <c r="J1362" s="90"/>
      <c r="K1362" s="90"/>
    </row>
    <row r="1363" spans="4:11">
      <c r="D1363" s="90"/>
      <c r="E1363" s="90"/>
      <c r="G1363" s="90"/>
      <c r="H1363" s="90"/>
      <c r="J1363" s="90"/>
      <c r="K1363" s="90"/>
    </row>
    <row r="1364" spans="4:11">
      <c r="D1364" s="90"/>
      <c r="E1364" s="90"/>
      <c r="G1364" s="90"/>
      <c r="H1364" s="90"/>
      <c r="J1364" s="90"/>
      <c r="K1364" s="90"/>
    </row>
    <row r="1365" spans="4:11">
      <c r="D1365" s="90"/>
      <c r="E1365" s="90"/>
      <c r="G1365" s="90"/>
      <c r="H1365" s="90"/>
      <c r="J1365" s="90"/>
      <c r="K1365" s="90"/>
    </row>
    <row r="1366" spans="4:11">
      <c r="D1366" s="90"/>
      <c r="E1366" s="90"/>
      <c r="G1366" s="90"/>
      <c r="H1366" s="90"/>
      <c r="J1366" s="90"/>
      <c r="K1366" s="90"/>
    </row>
    <row r="1367" spans="4:11">
      <c r="D1367" s="90"/>
      <c r="E1367" s="90"/>
      <c r="G1367" s="90"/>
      <c r="H1367" s="90"/>
      <c r="J1367" s="90"/>
      <c r="K1367" s="90"/>
    </row>
    <row r="1368" spans="4:11">
      <c r="D1368" s="90"/>
      <c r="E1368" s="90"/>
      <c r="G1368" s="90"/>
      <c r="H1368" s="90"/>
      <c r="J1368" s="90"/>
      <c r="K1368" s="90"/>
    </row>
    <row r="1369" spans="4:11">
      <c r="D1369" s="90"/>
      <c r="E1369" s="90"/>
      <c r="G1369" s="90"/>
      <c r="H1369" s="90"/>
      <c r="J1369" s="90"/>
      <c r="K1369" s="90"/>
    </row>
    <row r="1370" spans="4:11">
      <c r="D1370" s="90"/>
      <c r="E1370" s="90"/>
      <c r="G1370" s="90"/>
      <c r="H1370" s="90"/>
      <c r="J1370" s="90"/>
      <c r="K1370" s="90"/>
    </row>
    <row r="1371" spans="4:11">
      <c r="D1371" s="90"/>
      <c r="E1371" s="90"/>
      <c r="G1371" s="90"/>
      <c r="H1371" s="90"/>
      <c r="J1371" s="90"/>
      <c r="K1371" s="90"/>
    </row>
    <row r="1372" spans="4:11">
      <c r="D1372" s="90"/>
      <c r="E1372" s="90"/>
      <c r="G1372" s="90"/>
      <c r="H1372" s="90"/>
      <c r="J1372" s="90"/>
      <c r="K1372" s="90"/>
    </row>
    <row r="1373" spans="4:11">
      <c r="D1373" s="90"/>
      <c r="E1373" s="90"/>
      <c r="G1373" s="90"/>
      <c r="H1373" s="90"/>
      <c r="J1373" s="90"/>
      <c r="K1373" s="90"/>
    </row>
    <row r="1374" spans="4:11">
      <c r="D1374" s="90"/>
      <c r="E1374" s="90"/>
      <c r="G1374" s="90"/>
      <c r="H1374" s="90"/>
      <c r="J1374" s="90"/>
      <c r="K1374" s="90"/>
    </row>
    <row r="1375" spans="4:11">
      <c r="D1375" s="90"/>
      <c r="E1375" s="90"/>
      <c r="G1375" s="90"/>
      <c r="H1375" s="90"/>
      <c r="J1375" s="90"/>
      <c r="K1375" s="90"/>
    </row>
    <row r="1376" spans="4:11">
      <c r="D1376" s="90"/>
      <c r="E1376" s="90"/>
      <c r="G1376" s="90"/>
      <c r="H1376" s="90"/>
      <c r="J1376" s="90"/>
      <c r="K1376" s="90"/>
    </row>
    <row r="1377" spans="4:11">
      <c r="D1377" s="90"/>
      <c r="E1377" s="90"/>
      <c r="G1377" s="90"/>
      <c r="H1377" s="90"/>
      <c r="J1377" s="90"/>
      <c r="K1377" s="90"/>
    </row>
    <row r="1378" spans="4:11">
      <c r="D1378" s="90"/>
      <c r="E1378" s="90"/>
      <c r="G1378" s="90"/>
      <c r="H1378" s="90"/>
      <c r="J1378" s="90"/>
      <c r="K1378" s="90"/>
    </row>
    <row r="1379" spans="4:11">
      <c r="D1379" s="90"/>
      <c r="E1379" s="90"/>
      <c r="G1379" s="90"/>
      <c r="H1379" s="90"/>
      <c r="J1379" s="90"/>
      <c r="K1379" s="90"/>
    </row>
    <row r="1380" spans="4:11">
      <c r="D1380" s="90"/>
      <c r="E1380" s="90"/>
      <c r="G1380" s="90"/>
      <c r="H1380" s="90"/>
      <c r="J1380" s="90"/>
      <c r="K1380" s="90"/>
    </row>
    <row r="1381" spans="4:11">
      <c r="D1381" s="90"/>
      <c r="E1381" s="90"/>
      <c r="G1381" s="90"/>
      <c r="H1381" s="90"/>
      <c r="J1381" s="90"/>
      <c r="K1381" s="90"/>
    </row>
    <row r="1382" spans="4:11">
      <c r="D1382" s="90"/>
      <c r="E1382" s="90"/>
      <c r="G1382" s="90"/>
      <c r="H1382" s="90"/>
      <c r="J1382" s="90"/>
      <c r="K1382" s="90"/>
    </row>
    <row r="1383" spans="4:11">
      <c r="D1383" s="90"/>
      <c r="E1383" s="90"/>
      <c r="G1383" s="90"/>
      <c r="H1383" s="90"/>
      <c r="J1383" s="90"/>
      <c r="K1383" s="90"/>
    </row>
    <row r="1384" spans="4:11">
      <c r="D1384" s="90"/>
      <c r="E1384" s="90"/>
      <c r="G1384" s="90"/>
      <c r="H1384" s="90"/>
      <c r="J1384" s="90"/>
      <c r="K1384" s="90"/>
    </row>
    <row r="1385" spans="4:11">
      <c r="D1385" s="90"/>
      <c r="E1385" s="90"/>
      <c r="G1385" s="90"/>
      <c r="H1385" s="90"/>
      <c r="J1385" s="90"/>
      <c r="K1385" s="90"/>
    </row>
    <row r="1386" spans="4:11">
      <c r="D1386" s="90"/>
      <c r="E1386" s="90"/>
      <c r="G1386" s="90"/>
      <c r="H1386" s="90"/>
      <c r="J1386" s="90"/>
      <c r="K1386" s="90"/>
    </row>
    <row r="1387" spans="4:11">
      <c r="D1387" s="90"/>
      <c r="E1387" s="90"/>
      <c r="G1387" s="90"/>
      <c r="H1387" s="90"/>
      <c r="J1387" s="90"/>
      <c r="K1387" s="90"/>
    </row>
    <row r="1388" spans="4:11">
      <c r="D1388" s="90"/>
      <c r="E1388" s="90"/>
      <c r="G1388" s="90"/>
      <c r="H1388" s="90"/>
      <c r="J1388" s="90"/>
      <c r="K1388" s="90"/>
    </row>
    <row r="1389" spans="4:11">
      <c r="D1389" s="90"/>
      <c r="E1389" s="90"/>
      <c r="G1389" s="90"/>
      <c r="H1389" s="90"/>
      <c r="J1389" s="90"/>
      <c r="K1389" s="90"/>
    </row>
    <row r="1390" spans="4:11">
      <c r="D1390" s="90"/>
      <c r="E1390" s="90"/>
      <c r="G1390" s="90"/>
      <c r="H1390" s="90"/>
      <c r="J1390" s="90"/>
      <c r="K1390" s="90"/>
    </row>
    <row r="1391" spans="4:11">
      <c r="D1391" s="90"/>
      <c r="E1391" s="90"/>
      <c r="G1391" s="90"/>
      <c r="H1391" s="90"/>
      <c r="J1391" s="90"/>
      <c r="K1391" s="90"/>
    </row>
    <row r="1392" spans="4:11">
      <c r="D1392" s="90"/>
      <c r="E1392" s="90"/>
      <c r="G1392" s="90"/>
      <c r="H1392" s="90"/>
      <c r="J1392" s="90"/>
      <c r="K1392" s="90"/>
    </row>
    <row r="1393" spans="4:11">
      <c r="D1393" s="90"/>
      <c r="E1393" s="90"/>
      <c r="G1393" s="90"/>
      <c r="H1393" s="90"/>
      <c r="J1393" s="90"/>
      <c r="K1393" s="90"/>
    </row>
    <row r="1394" spans="4:11">
      <c r="D1394" s="90"/>
      <c r="E1394" s="90"/>
      <c r="G1394" s="90"/>
      <c r="H1394" s="90"/>
      <c r="J1394" s="90"/>
      <c r="K1394" s="90"/>
    </row>
    <row r="1395" spans="4:11">
      <c r="D1395" s="90"/>
      <c r="E1395" s="90"/>
      <c r="G1395" s="90"/>
      <c r="H1395" s="90"/>
      <c r="J1395" s="90"/>
      <c r="K1395" s="90"/>
    </row>
    <row r="1396" spans="4:11">
      <c r="D1396" s="90"/>
      <c r="E1396" s="90"/>
      <c r="G1396" s="90"/>
      <c r="H1396" s="90"/>
      <c r="J1396" s="90"/>
      <c r="K1396" s="90"/>
    </row>
    <row r="1397" spans="4:11">
      <c r="D1397" s="90"/>
      <c r="E1397" s="90"/>
      <c r="G1397" s="90"/>
      <c r="H1397" s="90"/>
      <c r="J1397" s="90"/>
      <c r="K1397" s="90"/>
    </row>
    <row r="1398" spans="4:11">
      <c r="D1398" s="90"/>
      <c r="E1398" s="90"/>
      <c r="G1398" s="90"/>
      <c r="H1398" s="90"/>
      <c r="J1398" s="90"/>
      <c r="K1398" s="90"/>
    </row>
    <row r="1399" spans="4:11">
      <c r="D1399" s="90"/>
      <c r="E1399" s="90"/>
      <c r="G1399" s="90"/>
      <c r="H1399" s="90"/>
      <c r="J1399" s="90"/>
      <c r="K1399" s="90"/>
    </row>
    <row r="1400" spans="4:11">
      <c r="D1400" s="90"/>
      <c r="E1400" s="90"/>
      <c r="G1400" s="90"/>
      <c r="H1400" s="90"/>
      <c r="J1400" s="90"/>
      <c r="K1400" s="90"/>
    </row>
    <row r="1401" spans="4:11">
      <c r="D1401" s="90"/>
      <c r="E1401" s="90"/>
      <c r="G1401" s="90"/>
      <c r="H1401" s="90"/>
      <c r="J1401" s="90"/>
      <c r="K1401" s="90"/>
    </row>
    <row r="1402" spans="4:11">
      <c r="D1402" s="90"/>
      <c r="E1402" s="90"/>
      <c r="G1402" s="90"/>
      <c r="H1402" s="90"/>
      <c r="J1402" s="90"/>
      <c r="K1402" s="90"/>
    </row>
    <row r="1403" spans="4:11">
      <c r="D1403" s="90"/>
      <c r="E1403" s="90"/>
      <c r="G1403" s="90"/>
      <c r="H1403" s="90"/>
      <c r="J1403" s="90"/>
      <c r="K1403" s="90"/>
    </row>
    <row r="1404" spans="4:11">
      <c r="D1404" s="90"/>
      <c r="E1404" s="90"/>
      <c r="G1404" s="90"/>
      <c r="H1404" s="90"/>
      <c r="J1404" s="90"/>
      <c r="K1404" s="90"/>
    </row>
    <row r="1405" spans="4:11">
      <c r="D1405" s="90"/>
      <c r="E1405" s="90"/>
      <c r="G1405" s="90"/>
      <c r="H1405" s="90"/>
      <c r="J1405" s="90"/>
      <c r="K1405" s="90"/>
    </row>
    <row r="1406" spans="4:11">
      <c r="D1406" s="90"/>
      <c r="E1406" s="90"/>
      <c r="G1406" s="90"/>
      <c r="H1406" s="90"/>
      <c r="J1406" s="90"/>
      <c r="K1406" s="90"/>
    </row>
    <row r="1407" spans="4:11">
      <c r="D1407" s="90"/>
      <c r="E1407" s="90"/>
      <c r="G1407" s="90"/>
      <c r="H1407" s="90"/>
      <c r="J1407" s="90"/>
      <c r="K1407" s="90"/>
    </row>
    <row r="1408" spans="4:11">
      <c r="D1408" s="90"/>
      <c r="E1408" s="90"/>
      <c r="G1408" s="90"/>
      <c r="H1408" s="90"/>
      <c r="J1408" s="90"/>
      <c r="K1408" s="90"/>
    </row>
    <row r="1409" spans="4:11">
      <c r="D1409" s="90"/>
      <c r="E1409" s="90"/>
      <c r="G1409" s="90"/>
      <c r="H1409" s="90"/>
      <c r="J1409" s="90"/>
      <c r="K1409" s="90"/>
    </row>
    <row r="1410" spans="4:11">
      <c r="D1410" s="90"/>
      <c r="E1410" s="90"/>
      <c r="G1410" s="90"/>
      <c r="H1410" s="90"/>
      <c r="J1410" s="90"/>
      <c r="K1410" s="90"/>
    </row>
    <row r="1411" spans="4:11">
      <c r="D1411" s="90"/>
      <c r="E1411" s="90"/>
      <c r="G1411" s="90"/>
      <c r="H1411" s="90"/>
      <c r="J1411" s="90"/>
      <c r="K1411" s="90"/>
    </row>
    <row r="1412" spans="4:11">
      <c r="D1412" s="90"/>
      <c r="E1412" s="90"/>
      <c r="G1412" s="90"/>
      <c r="H1412" s="90"/>
      <c r="J1412" s="90"/>
      <c r="K1412" s="90"/>
    </row>
    <row r="1413" spans="4:11">
      <c r="D1413" s="90"/>
      <c r="E1413" s="90"/>
      <c r="G1413" s="90"/>
      <c r="H1413" s="90"/>
      <c r="J1413" s="90"/>
      <c r="K1413" s="90"/>
    </row>
    <row r="1414" spans="4:11">
      <c r="D1414" s="90"/>
      <c r="E1414" s="90"/>
      <c r="G1414" s="90"/>
      <c r="H1414" s="90"/>
      <c r="J1414" s="90"/>
      <c r="K1414" s="90"/>
    </row>
    <row r="1415" spans="4:11">
      <c r="D1415" s="90"/>
      <c r="E1415" s="90"/>
      <c r="G1415" s="90"/>
      <c r="H1415" s="90"/>
      <c r="J1415" s="90"/>
      <c r="K1415" s="90"/>
    </row>
    <row r="1416" spans="4:11">
      <c r="D1416" s="90"/>
      <c r="E1416" s="90"/>
      <c r="G1416" s="90"/>
      <c r="H1416" s="90"/>
      <c r="J1416" s="90"/>
      <c r="K1416" s="90"/>
    </row>
    <row r="1417" spans="4:11">
      <c r="D1417" s="90"/>
      <c r="E1417" s="90"/>
      <c r="G1417" s="90"/>
      <c r="H1417" s="90"/>
      <c r="J1417" s="90"/>
      <c r="K1417" s="90"/>
    </row>
    <row r="1418" spans="4:11">
      <c r="D1418" s="90"/>
      <c r="E1418" s="90"/>
      <c r="G1418" s="90"/>
      <c r="H1418" s="90"/>
      <c r="J1418" s="90"/>
      <c r="K1418" s="90"/>
    </row>
    <row r="1419" spans="4:11">
      <c r="D1419" s="90"/>
      <c r="E1419" s="90"/>
      <c r="G1419" s="90"/>
      <c r="H1419" s="90"/>
      <c r="J1419" s="90"/>
      <c r="K1419" s="90"/>
    </row>
    <row r="1420" spans="4:11">
      <c r="D1420" s="90"/>
      <c r="E1420" s="90"/>
      <c r="G1420" s="90"/>
      <c r="H1420" s="90"/>
      <c r="J1420" s="90"/>
      <c r="K1420" s="90"/>
    </row>
    <row r="1421" spans="4:11">
      <c r="D1421" s="90"/>
      <c r="E1421" s="90"/>
      <c r="G1421" s="90"/>
      <c r="H1421" s="90"/>
      <c r="J1421" s="90"/>
      <c r="K1421" s="90"/>
    </row>
    <row r="1422" spans="4:11">
      <c r="D1422" s="90"/>
      <c r="E1422" s="90"/>
      <c r="G1422" s="90"/>
      <c r="H1422" s="90"/>
      <c r="J1422" s="90"/>
      <c r="K1422" s="90"/>
    </row>
    <row r="1423" spans="4:11">
      <c r="D1423" s="90"/>
      <c r="E1423" s="90"/>
      <c r="G1423" s="90"/>
      <c r="H1423" s="90"/>
      <c r="J1423" s="90"/>
      <c r="K1423" s="90"/>
    </row>
    <row r="1424" spans="4:11">
      <c r="D1424" s="90"/>
      <c r="E1424" s="90"/>
      <c r="G1424" s="90"/>
      <c r="H1424" s="90"/>
      <c r="J1424" s="90"/>
      <c r="K1424" s="90"/>
    </row>
    <row r="1425" spans="4:11">
      <c r="D1425" s="90"/>
      <c r="E1425" s="90"/>
      <c r="G1425" s="90"/>
      <c r="H1425" s="90"/>
      <c r="J1425" s="90"/>
      <c r="K1425" s="90"/>
    </row>
    <row r="1426" spans="4:11">
      <c r="D1426" s="90"/>
      <c r="E1426" s="90"/>
      <c r="G1426" s="90"/>
      <c r="H1426" s="90"/>
      <c r="J1426" s="90"/>
      <c r="K1426" s="90"/>
    </row>
    <row r="1427" spans="4:11">
      <c r="D1427" s="90"/>
      <c r="E1427" s="90"/>
      <c r="G1427" s="90"/>
      <c r="H1427" s="90"/>
      <c r="J1427" s="90"/>
      <c r="K1427" s="90"/>
    </row>
    <row r="1428" spans="4:11">
      <c r="D1428" s="90"/>
      <c r="E1428" s="90"/>
      <c r="G1428" s="90"/>
      <c r="H1428" s="90"/>
      <c r="J1428" s="90"/>
      <c r="K1428" s="90"/>
    </row>
    <row r="1429" spans="4:11">
      <c r="D1429" s="90"/>
      <c r="E1429" s="90"/>
      <c r="G1429" s="90"/>
      <c r="H1429" s="90"/>
      <c r="J1429" s="90"/>
      <c r="K1429" s="90"/>
    </row>
    <row r="1430" spans="4:11">
      <c r="D1430" s="90"/>
      <c r="E1430" s="90"/>
      <c r="G1430" s="90"/>
      <c r="H1430" s="90"/>
      <c r="J1430" s="90"/>
      <c r="K1430" s="90"/>
    </row>
    <row r="1431" spans="4:11">
      <c r="D1431" s="90"/>
      <c r="E1431" s="90"/>
      <c r="G1431" s="90"/>
      <c r="H1431" s="90"/>
      <c r="J1431" s="90"/>
      <c r="K1431" s="90"/>
    </row>
    <row r="1432" spans="4:11">
      <c r="D1432" s="90"/>
      <c r="E1432" s="90"/>
      <c r="G1432" s="90"/>
      <c r="H1432" s="90"/>
      <c r="J1432" s="90"/>
      <c r="K1432" s="90"/>
    </row>
    <row r="1433" spans="4:11">
      <c r="D1433" s="90"/>
      <c r="E1433" s="90"/>
      <c r="G1433" s="90"/>
      <c r="H1433" s="90"/>
      <c r="J1433" s="90"/>
      <c r="K1433" s="90"/>
    </row>
    <row r="1434" spans="4:11">
      <c r="D1434" s="90"/>
      <c r="E1434" s="90"/>
      <c r="G1434" s="90"/>
      <c r="H1434" s="90"/>
      <c r="J1434" s="90"/>
      <c r="K1434" s="90"/>
    </row>
    <row r="1435" spans="4:11">
      <c r="D1435" s="90"/>
      <c r="E1435" s="90"/>
      <c r="G1435" s="90"/>
      <c r="H1435" s="90"/>
      <c r="J1435" s="90"/>
      <c r="K1435" s="90"/>
    </row>
    <row r="1436" spans="4:11">
      <c r="D1436" s="90"/>
      <c r="E1436" s="90"/>
      <c r="G1436" s="90"/>
      <c r="H1436" s="90"/>
      <c r="J1436" s="90"/>
      <c r="K1436" s="90"/>
    </row>
    <row r="1437" spans="4:11">
      <c r="D1437" s="90"/>
      <c r="E1437" s="90"/>
      <c r="G1437" s="90"/>
      <c r="H1437" s="90"/>
      <c r="J1437" s="90"/>
      <c r="K1437" s="90"/>
    </row>
    <row r="1438" spans="4:11">
      <c r="D1438" s="90"/>
      <c r="E1438" s="90"/>
      <c r="G1438" s="90"/>
      <c r="H1438" s="90"/>
      <c r="J1438" s="90"/>
      <c r="K1438" s="90"/>
    </row>
    <row r="1439" spans="4:11">
      <c r="D1439" s="90"/>
      <c r="E1439" s="90"/>
      <c r="G1439" s="90"/>
      <c r="H1439" s="90"/>
      <c r="J1439" s="90"/>
      <c r="K1439" s="90"/>
    </row>
    <row r="1440" spans="4:11">
      <c r="D1440" s="90"/>
      <c r="E1440" s="90"/>
      <c r="G1440" s="90"/>
      <c r="H1440" s="90"/>
      <c r="J1440" s="90"/>
      <c r="K1440" s="90"/>
    </row>
    <row r="1441" spans="4:11">
      <c r="D1441" s="90"/>
      <c r="E1441" s="90"/>
      <c r="G1441" s="90"/>
      <c r="H1441" s="90"/>
      <c r="J1441" s="90"/>
      <c r="K1441" s="90"/>
    </row>
    <row r="1442" spans="4:11">
      <c r="D1442" s="90"/>
      <c r="E1442" s="90"/>
      <c r="G1442" s="90"/>
      <c r="H1442" s="90"/>
      <c r="J1442" s="90"/>
      <c r="K1442" s="90"/>
    </row>
    <row r="1443" spans="4:11">
      <c r="D1443" s="90"/>
      <c r="E1443" s="90"/>
      <c r="G1443" s="90"/>
      <c r="H1443" s="90"/>
      <c r="J1443" s="90"/>
      <c r="K1443" s="90"/>
    </row>
    <row r="1444" spans="4:11">
      <c r="D1444" s="90"/>
      <c r="E1444" s="90"/>
      <c r="G1444" s="90"/>
      <c r="H1444" s="90"/>
      <c r="J1444" s="90"/>
      <c r="K1444" s="90"/>
    </row>
    <row r="1445" spans="4:11">
      <c r="D1445" s="90"/>
      <c r="E1445" s="90"/>
      <c r="G1445" s="90"/>
      <c r="H1445" s="90"/>
      <c r="J1445" s="90"/>
      <c r="K1445" s="90"/>
    </row>
    <row r="1446" spans="4:11">
      <c r="D1446" s="90"/>
      <c r="E1446" s="90"/>
      <c r="G1446" s="90"/>
      <c r="H1446" s="90"/>
      <c r="J1446" s="90"/>
      <c r="K1446" s="90"/>
    </row>
    <row r="1447" spans="4:11">
      <c r="D1447" s="90"/>
      <c r="E1447" s="90"/>
      <c r="G1447" s="90"/>
      <c r="H1447" s="90"/>
      <c r="J1447" s="90"/>
      <c r="K1447" s="90"/>
    </row>
    <row r="1448" spans="4:11">
      <c r="D1448" s="90"/>
      <c r="E1448" s="90"/>
      <c r="G1448" s="90"/>
      <c r="H1448" s="90"/>
      <c r="J1448" s="90"/>
      <c r="K1448" s="90"/>
    </row>
    <row r="1449" spans="4:11">
      <c r="D1449" s="90"/>
      <c r="E1449" s="90"/>
      <c r="G1449" s="90"/>
      <c r="H1449" s="90"/>
      <c r="J1449" s="90"/>
      <c r="K1449" s="90"/>
    </row>
    <row r="1450" spans="4:11">
      <c r="D1450" s="90"/>
      <c r="E1450" s="90"/>
      <c r="G1450" s="90"/>
      <c r="H1450" s="90"/>
      <c r="J1450" s="90"/>
      <c r="K1450" s="90"/>
    </row>
    <row r="1451" spans="4:11">
      <c r="D1451" s="90"/>
      <c r="E1451" s="90"/>
      <c r="G1451" s="90"/>
      <c r="H1451" s="90"/>
      <c r="J1451" s="90"/>
      <c r="K1451" s="90"/>
    </row>
    <row r="1452" spans="4:11">
      <c r="D1452" s="90"/>
      <c r="E1452" s="90"/>
      <c r="G1452" s="90"/>
      <c r="H1452" s="90"/>
      <c r="J1452" s="90"/>
      <c r="K1452" s="90"/>
    </row>
    <row r="1453" spans="4:11">
      <c r="D1453" s="90"/>
      <c r="E1453" s="90"/>
      <c r="G1453" s="90"/>
      <c r="H1453" s="90"/>
      <c r="J1453" s="90"/>
      <c r="K1453" s="90"/>
    </row>
    <row r="1454" spans="4:11">
      <c r="D1454" s="90"/>
      <c r="E1454" s="90"/>
      <c r="G1454" s="90"/>
      <c r="H1454" s="90"/>
      <c r="J1454" s="90"/>
      <c r="K1454" s="90"/>
    </row>
    <row r="1455" spans="4:11">
      <c r="D1455" s="90"/>
      <c r="E1455" s="90"/>
      <c r="G1455" s="90"/>
      <c r="H1455" s="90"/>
      <c r="J1455" s="90"/>
      <c r="K1455" s="90"/>
    </row>
    <row r="1456" spans="4:11">
      <c r="D1456" s="90"/>
      <c r="E1456" s="90"/>
      <c r="G1456" s="90"/>
      <c r="H1456" s="90"/>
      <c r="J1456" s="90"/>
      <c r="K1456" s="90"/>
    </row>
    <row r="1457" spans="4:11">
      <c r="D1457" s="90"/>
      <c r="E1457" s="90"/>
      <c r="G1457" s="90"/>
      <c r="H1457" s="90"/>
      <c r="J1457" s="90"/>
      <c r="K1457" s="90"/>
    </row>
    <row r="1458" spans="4:11">
      <c r="D1458" s="90"/>
      <c r="E1458" s="90"/>
      <c r="G1458" s="90"/>
      <c r="H1458" s="90"/>
      <c r="J1458" s="90"/>
      <c r="K1458" s="90"/>
    </row>
    <row r="1459" spans="4:11">
      <c r="D1459" s="90"/>
      <c r="E1459" s="90"/>
      <c r="G1459" s="90"/>
      <c r="H1459" s="90"/>
      <c r="J1459" s="90"/>
      <c r="K1459" s="90"/>
    </row>
    <row r="1460" spans="4:11">
      <c r="D1460" s="90"/>
      <c r="E1460" s="90"/>
      <c r="G1460" s="90"/>
      <c r="H1460" s="90"/>
      <c r="J1460" s="90"/>
      <c r="K1460" s="90"/>
    </row>
    <row r="1461" spans="4:11">
      <c r="D1461" s="90"/>
      <c r="E1461" s="90"/>
      <c r="G1461" s="90"/>
      <c r="H1461" s="90"/>
      <c r="J1461" s="90"/>
      <c r="K1461" s="90"/>
    </row>
    <row r="1462" spans="4:11">
      <c r="D1462" s="90"/>
      <c r="E1462" s="90"/>
      <c r="G1462" s="90"/>
      <c r="H1462" s="90"/>
      <c r="J1462" s="90"/>
      <c r="K1462" s="90"/>
    </row>
    <row r="1463" spans="4:11">
      <c r="D1463" s="90"/>
      <c r="E1463" s="90"/>
      <c r="G1463" s="90"/>
      <c r="H1463" s="90"/>
      <c r="J1463" s="90"/>
      <c r="K1463" s="90"/>
    </row>
    <row r="1464" spans="4:11">
      <c r="D1464" s="90"/>
      <c r="E1464" s="90"/>
      <c r="G1464" s="90"/>
      <c r="H1464" s="90"/>
      <c r="J1464" s="90"/>
      <c r="K1464" s="90"/>
    </row>
    <row r="1465" spans="4:11">
      <c r="D1465" s="90"/>
      <c r="E1465" s="90"/>
      <c r="G1465" s="90"/>
      <c r="H1465" s="90"/>
      <c r="J1465" s="90"/>
      <c r="K1465" s="90"/>
    </row>
    <row r="1466" spans="4:11">
      <c r="D1466" s="90"/>
      <c r="E1466" s="90"/>
      <c r="G1466" s="90"/>
      <c r="H1466" s="90"/>
      <c r="J1466" s="90"/>
      <c r="K1466" s="90"/>
    </row>
    <row r="1467" spans="4:11">
      <c r="D1467" s="90"/>
      <c r="E1467" s="90"/>
      <c r="G1467" s="90"/>
      <c r="H1467" s="90"/>
      <c r="J1467" s="90"/>
      <c r="K1467" s="90"/>
    </row>
    <row r="1468" spans="4:11">
      <c r="D1468" s="90"/>
      <c r="E1468" s="90"/>
      <c r="G1468" s="90"/>
      <c r="H1468" s="90"/>
      <c r="J1468" s="90"/>
      <c r="K1468" s="90"/>
    </row>
    <row r="1469" spans="4:11">
      <c r="D1469" s="90"/>
      <c r="E1469" s="90"/>
      <c r="G1469" s="90"/>
      <c r="H1469" s="90"/>
      <c r="J1469" s="90"/>
      <c r="K1469" s="90"/>
    </row>
    <row r="1470" spans="4:11">
      <c r="D1470" s="90"/>
      <c r="E1470" s="90"/>
      <c r="G1470" s="90"/>
      <c r="H1470" s="90"/>
      <c r="J1470" s="90"/>
      <c r="K1470" s="90"/>
    </row>
    <row r="1471" spans="4:11">
      <c r="D1471" s="90"/>
      <c r="E1471" s="90"/>
      <c r="G1471" s="90"/>
      <c r="H1471" s="90"/>
      <c r="J1471" s="90"/>
      <c r="K1471" s="90"/>
    </row>
    <row r="1472" spans="4:11">
      <c r="D1472" s="90"/>
      <c r="E1472" s="90"/>
      <c r="G1472" s="90"/>
      <c r="H1472" s="90"/>
      <c r="J1472" s="90"/>
      <c r="K1472" s="90"/>
    </row>
    <row r="1473" spans="4:11">
      <c r="D1473" s="90"/>
      <c r="E1473" s="90"/>
      <c r="G1473" s="90"/>
      <c r="H1473" s="90"/>
      <c r="J1473" s="90"/>
      <c r="K1473" s="90"/>
    </row>
    <row r="1474" spans="4:11">
      <c r="D1474" s="90"/>
      <c r="E1474" s="90"/>
      <c r="G1474" s="90"/>
      <c r="H1474" s="90"/>
      <c r="J1474" s="90"/>
      <c r="K1474" s="90"/>
    </row>
    <row r="1475" spans="4:11">
      <c r="D1475" s="90"/>
      <c r="E1475" s="90"/>
      <c r="G1475" s="90"/>
      <c r="H1475" s="90"/>
      <c r="J1475" s="90"/>
      <c r="K1475" s="90"/>
    </row>
    <row r="1476" spans="4:11">
      <c r="D1476" s="90"/>
      <c r="E1476" s="90"/>
      <c r="G1476" s="90"/>
      <c r="H1476" s="90"/>
      <c r="J1476" s="90"/>
      <c r="K1476" s="90"/>
    </row>
    <row r="1477" spans="4:11">
      <c r="D1477" s="90"/>
      <c r="E1477" s="90"/>
      <c r="G1477" s="90"/>
      <c r="H1477" s="90"/>
      <c r="J1477" s="90"/>
      <c r="K1477" s="90"/>
    </row>
    <row r="1478" spans="4:11">
      <c r="D1478" s="90"/>
      <c r="E1478" s="90"/>
      <c r="G1478" s="90"/>
      <c r="H1478" s="90"/>
      <c r="J1478" s="90"/>
      <c r="K1478" s="90"/>
    </row>
    <row r="1479" spans="4:11">
      <c r="D1479" s="90"/>
      <c r="E1479" s="90"/>
      <c r="G1479" s="90"/>
      <c r="H1479" s="90"/>
      <c r="J1479" s="90"/>
      <c r="K1479" s="90"/>
    </row>
    <row r="1480" spans="4:11">
      <c r="D1480" s="90"/>
      <c r="E1480" s="90"/>
      <c r="G1480" s="90"/>
      <c r="H1480" s="90"/>
      <c r="J1480" s="90"/>
      <c r="K1480" s="90"/>
    </row>
    <row r="1481" spans="4:11">
      <c r="D1481" s="90"/>
      <c r="E1481" s="90"/>
      <c r="G1481" s="90"/>
      <c r="H1481" s="90"/>
      <c r="J1481" s="90"/>
      <c r="K1481" s="90"/>
    </row>
    <row r="1482" spans="4:11">
      <c r="D1482" s="90"/>
      <c r="E1482" s="90"/>
      <c r="G1482" s="90"/>
      <c r="H1482" s="90"/>
      <c r="J1482" s="90"/>
      <c r="K1482" s="90"/>
    </row>
    <row r="1483" spans="4:11">
      <c r="D1483" s="90"/>
      <c r="E1483" s="90"/>
      <c r="G1483" s="90"/>
      <c r="H1483" s="90"/>
      <c r="J1483" s="90"/>
      <c r="K1483" s="90"/>
    </row>
    <row r="1484" spans="4:11">
      <c r="D1484" s="90"/>
      <c r="E1484" s="90"/>
      <c r="G1484" s="90"/>
      <c r="H1484" s="90"/>
      <c r="J1484" s="90"/>
      <c r="K1484" s="90"/>
    </row>
    <row r="1485" spans="4:11">
      <c r="D1485" s="90"/>
      <c r="E1485" s="90"/>
      <c r="G1485" s="90"/>
      <c r="H1485" s="90"/>
      <c r="J1485" s="90"/>
      <c r="K1485" s="90"/>
    </row>
    <row r="1486" spans="4:11">
      <c r="D1486" s="90"/>
      <c r="E1486" s="90"/>
      <c r="G1486" s="90"/>
      <c r="H1486" s="90"/>
      <c r="J1486" s="90"/>
      <c r="K1486" s="90"/>
    </row>
    <row r="1487" spans="4:11">
      <c r="D1487" s="90"/>
      <c r="E1487" s="90"/>
      <c r="G1487" s="90"/>
      <c r="H1487" s="90"/>
      <c r="J1487" s="90"/>
      <c r="K1487" s="90"/>
    </row>
    <row r="1488" spans="4:11">
      <c r="D1488" s="90"/>
      <c r="E1488" s="90"/>
      <c r="G1488" s="90"/>
      <c r="H1488" s="90"/>
      <c r="J1488" s="90"/>
      <c r="K1488" s="90"/>
    </row>
    <row r="1489" spans="4:11">
      <c r="D1489" s="90"/>
      <c r="E1489" s="90"/>
      <c r="G1489" s="90"/>
      <c r="H1489" s="90"/>
      <c r="J1489" s="90"/>
      <c r="K1489" s="90"/>
    </row>
    <row r="1490" spans="4:11">
      <c r="D1490" s="90"/>
      <c r="E1490" s="90"/>
      <c r="G1490" s="90"/>
      <c r="H1490" s="90"/>
      <c r="J1490" s="90"/>
      <c r="K1490" s="90"/>
    </row>
    <row r="1491" spans="4:11">
      <c r="D1491" s="90"/>
      <c r="E1491" s="90"/>
      <c r="G1491" s="90"/>
      <c r="H1491" s="90"/>
      <c r="J1491" s="90"/>
      <c r="K1491" s="90"/>
    </row>
    <row r="1492" spans="4:11">
      <c r="D1492" s="90"/>
      <c r="E1492" s="90"/>
      <c r="G1492" s="90"/>
      <c r="H1492" s="90"/>
      <c r="J1492" s="90"/>
      <c r="K1492" s="90"/>
    </row>
    <row r="1493" spans="4:11">
      <c r="D1493" s="90"/>
      <c r="E1493" s="90"/>
      <c r="G1493" s="90"/>
      <c r="H1493" s="90"/>
      <c r="J1493" s="90"/>
      <c r="K1493" s="90"/>
    </row>
    <row r="1494" spans="4:11">
      <c r="D1494" s="90"/>
      <c r="E1494" s="90"/>
      <c r="G1494" s="90"/>
      <c r="H1494" s="90"/>
      <c r="J1494" s="90"/>
      <c r="K1494" s="90"/>
    </row>
    <row r="1495" spans="4:11">
      <c r="D1495" s="90"/>
      <c r="E1495" s="90"/>
      <c r="G1495" s="90"/>
      <c r="H1495" s="90"/>
      <c r="J1495" s="90"/>
      <c r="K1495" s="90"/>
    </row>
    <row r="1496" spans="4:11">
      <c r="D1496" s="90"/>
      <c r="E1496" s="90"/>
      <c r="G1496" s="90"/>
      <c r="H1496" s="90"/>
      <c r="J1496" s="90"/>
      <c r="K1496" s="90"/>
    </row>
    <row r="1497" spans="4:11">
      <c r="D1497" s="90"/>
      <c r="E1497" s="90"/>
      <c r="G1497" s="90"/>
      <c r="H1497" s="90"/>
      <c r="J1497" s="90"/>
      <c r="K1497" s="90"/>
    </row>
    <row r="1498" spans="4:11">
      <c r="D1498" s="90"/>
      <c r="E1498" s="90"/>
      <c r="G1498" s="90"/>
      <c r="H1498" s="90"/>
      <c r="J1498" s="90"/>
      <c r="K1498" s="90"/>
    </row>
    <row r="1499" spans="4:11">
      <c r="D1499" s="90"/>
      <c r="E1499" s="90"/>
      <c r="G1499" s="90"/>
      <c r="H1499" s="90"/>
      <c r="J1499" s="90"/>
      <c r="K1499" s="90"/>
    </row>
    <row r="1500" spans="4:11">
      <c r="D1500" s="90"/>
      <c r="E1500" s="90"/>
      <c r="G1500" s="90"/>
      <c r="H1500" s="90"/>
      <c r="J1500" s="90"/>
      <c r="K1500" s="90"/>
    </row>
    <row r="1501" spans="4:11">
      <c r="D1501" s="90"/>
      <c r="E1501" s="90"/>
      <c r="G1501" s="90"/>
      <c r="H1501" s="90"/>
      <c r="J1501" s="90"/>
      <c r="K1501" s="90"/>
    </row>
    <row r="1502" spans="4:11">
      <c r="D1502" s="90"/>
      <c r="E1502" s="90"/>
      <c r="G1502" s="90"/>
      <c r="H1502" s="90"/>
      <c r="J1502" s="90"/>
      <c r="K1502" s="90"/>
    </row>
    <row r="1503" spans="4:11">
      <c r="D1503" s="90"/>
      <c r="E1503" s="90"/>
      <c r="G1503" s="90"/>
      <c r="H1503" s="90"/>
      <c r="J1503" s="90"/>
      <c r="K1503" s="90"/>
    </row>
    <row r="1504" spans="4:11">
      <c r="D1504" s="90"/>
      <c r="E1504" s="90"/>
      <c r="G1504" s="90"/>
      <c r="H1504" s="90"/>
      <c r="J1504" s="90"/>
      <c r="K1504" s="90"/>
    </row>
    <row r="1505" spans="4:11">
      <c r="D1505" s="90"/>
      <c r="E1505" s="90"/>
      <c r="G1505" s="90"/>
      <c r="H1505" s="90"/>
      <c r="J1505" s="90"/>
      <c r="K1505" s="90"/>
    </row>
    <row r="1506" spans="4:11">
      <c r="D1506" s="90"/>
      <c r="E1506" s="90"/>
      <c r="G1506" s="90"/>
      <c r="H1506" s="90"/>
      <c r="J1506" s="90"/>
      <c r="K1506" s="90"/>
    </row>
    <row r="1507" spans="4:11">
      <c r="D1507" s="90"/>
      <c r="E1507" s="90"/>
      <c r="G1507" s="90"/>
      <c r="H1507" s="90"/>
      <c r="J1507" s="90"/>
      <c r="K1507" s="90"/>
    </row>
    <row r="1508" spans="4:11">
      <c r="D1508" s="90"/>
      <c r="E1508" s="90"/>
      <c r="G1508" s="90"/>
      <c r="H1508" s="90"/>
      <c r="J1508" s="90"/>
      <c r="K1508" s="90"/>
    </row>
    <row r="1509" spans="4:11">
      <c r="D1509" s="90"/>
      <c r="E1509" s="90"/>
      <c r="G1509" s="90"/>
      <c r="H1509" s="90"/>
      <c r="J1509" s="90"/>
      <c r="K1509" s="90"/>
    </row>
    <row r="1510" spans="4:11">
      <c r="D1510" s="90"/>
      <c r="E1510" s="90"/>
      <c r="G1510" s="90"/>
      <c r="H1510" s="90"/>
      <c r="J1510" s="90"/>
      <c r="K1510" s="90"/>
    </row>
    <row r="1511" spans="4:11">
      <c r="D1511" s="90"/>
      <c r="E1511" s="90"/>
      <c r="G1511" s="90"/>
      <c r="H1511" s="90"/>
      <c r="J1511" s="90"/>
      <c r="K1511" s="90"/>
    </row>
    <row r="1512" spans="4:11">
      <c r="D1512" s="90"/>
      <c r="E1512" s="90"/>
      <c r="G1512" s="90"/>
      <c r="H1512" s="90"/>
      <c r="J1512" s="90"/>
      <c r="K1512" s="90"/>
    </row>
    <row r="1513" spans="4:11">
      <c r="D1513" s="90"/>
      <c r="E1513" s="90"/>
      <c r="G1513" s="90"/>
      <c r="H1513" s="90"/>
      <c r="J1513" s="90"/>
      <c r="K1513" s="90"/>
    </row>
    <row r="1514" spans="4:11">
      <c r="D1514" s="90"/>
      <c r="E1514" s="90"/>
      <c r="G1514" s="90"/>
      <c r="H1514" s="90"/>
      <c r="J1514" s="90"/>
      <c r="K1514" s="90"/>
    </row>
    <row r="1515" spans="4:11">
      <c r="D1515" s="90"/>
      <c r="E1515" s="90"/>
      <c r="G1515" s="90"/>
      <c r="H1515" s="90"/>
      <c r="J1515" s="90"/>
      <c r="K1515" s="90"/>
    </row>
    <row r="1516" spans="4:11">
      <c r="D1516" s="90"/>
      <c r="E1516" s="90"/>
      <c r="G1516" s="90"/>
      <c r="H1516" s="90"/>
      <c r="J1516" s="90"/>
      <c r="K1516" s="90"/>
    </row>
    <row r="1517" spans="4:11">
      <c r="D1517" s="90"/>
      <c r="E1517" s="90"/>
      <c r="G1517" s="90"/>
      <c r="H1517" s="90"/>
      <c r="J1517" s="90"/>
      <c r="K1517" s="90"/>
    </row>
    <row r="1518" spans="4:11">
      <c r="D1518" s="90"/>
      <c r="E1518" s="90"/>
      <c r="G1518" s="90"/>
      <c r="H1518" s="90"/>
      <c r="J1518" s="90"/>
      <c r="K1518" s="90"/>
    </row>
    <row r="1519" spans="4:11">
      <c r="D1519" s="90"/>
      <c r="E1519" s="90"/>
      <c r="G1519" s="90"/>
      <c r="H1519" s="90"/>
      <c r="J1519" s="90"/>
      <c r="K1519" s="90"/>
    </row>
    <row r="1520" spans="4:11">
      <c r="D1520" s="90"/>
      <c r="E1520" s="90"/>
      <c r="G1520" s="90"/>
      <c r="H1520" s="90"/>
      <c r="J1520" s="90"/>
      <c r="K1520" s="90"/>
    </row>
    <row r="1521" spans="4:11">
      <c r="D1521" s="90"/>
      <c r="E1521" s="90"/>
      <c r="G1521" s="90"/>
      <c r="H1521" s="90"/>
      <c r="J1521" s="90"/>
      <c r="K1521" s="90"/>
    </row>
    <row r="1522" spans="4:11">
      <c r="D1522" s="90"/>
      <c r="E1522" s="90"/>
      <c r="G1522" s="90"/>
      <c r="H1522" s="90"/>
      <c r="J1522" s="90"/>
      <c r="K1522" s="90"/>
    </row>
    <row r="1523" spans="4:11">
      <c r="D1523" s="90"/>
      <c r="E1523" s="90"/>
      <c r="G1523" s="90"/>
      <c r="H1523" s="90"/>
      <c r="J1523" s="90"/>
      <c r="K1523" s="90"/>
    </row>
    <row r="1524" spans="4:11">
      <c r="D1524" s="90"/>
      <c r="E1524" s="90"/>
      <c r="G1524" s="90"/>
      <c r="H1524" s="90"/>
      <c r="J1524" s="90"/>
      <c r="K1524" s="90"/>
    </row>
    <row r="1525" spans="4:11">
      <c r="D1525" s="90"/>
      <c r="E1525" s="90"/>
      <c r="G1525" s="90"/>
      <c r="H1525" s="90"/>
      <c r="J1525" s="90"/>
      <c r="K1525" s="90"/>
    </row>
    <row r="1526" spans="4:11">
      <c r="D1526" s="90"/>
      <c r="E1526" s="90"/>
      <c r="G1526" s="90"/>
      <c r="H1526" s="90"/>
      <c r="J1526" s="90"/>
      <c r="K1526" s="90"/>
    </row>
    <row r="1527" spans="4:11">
      <c r="D1527" s="90"/>
      <c r="E1527" s="90"/>
      <c r="G1527" s="90"/>
      <c r="H1527" s="90"/>
      <c r="J1527" s="90"/>
      <c r="K1527" s="90"/>
    </row>
    <row r="1528" spans="4:11">
      <c r="D1528" s="90"/>
      <c r="E1528" s="90"/>
      <c r="G1528" s="90"/>
      <c r="H1528" s="90"/>
      <c r="J1528" s="90"/>
      <c r="K1528" s="90"/>
    </row>
    <row r="1529" spans="4:11">
      <c r="D1529" s="90"/>
      <c r="E1529" s="90"/>
      <c r="G1529" s="90"/>
      <c r="H1529" s="90"/>
      <c r="J1529" s="90"/>
      <c r="K1529" s="90"/>
    </row>
    <row r="1530" spans="4:11">
      <c r="D1530" s="90"/>
      <c r="E1530" s="90"/>
      <c r="G1530" s="90"/>
      <c r="H1530" s="90"/>
      <c r="J1530" s="90"/>
      <c r="K1530" s="90"/>
    </row>
    <row r="1531" spans="4:11">
      <c r="D1531" s="90"/>
      <c r="E1531" s="90"/>
      <c r="G1531" s="90"/>
      <c r="H1531" s="90"/>
      <c r="J1531" s="90"/>
      <c r="K1531" s="90"/>
    </row>
    <row r="1532" spans="4:11">
      <c r="D1532" s="90"/>
      <c r="E1532" s="90"/>
      <c r="G1532" s="90"/>
      <c r="H1532" s="90"/>
      <c r="J1532" s="90"/>
      <c r="K1532" s="90"/>
    </row>
    <row r="1533" spans="4:11">
      <c r="D1533" s="90"/>
      <c r="E1533" s="90"/>
      <c r="G1533" s="90"/>
      <c r="H1533" s="90"/>
      <c r="J1533" s="90"/>
      <c r="K1533" s="90"/>
    </row>
    <row r="1534" spans="4:11">
      <c r="D1534" s="90"/>
      <c r="E1534" s="90"/>
      <c r="G1534" s="90"/>
      <c r="H1534" s="90"/>
      <c r="J1534" s="90"/>
      <c r="K1534" s="90"/>
    </row>
    <row r="1535" spans="4:11">
      <c r="D1535" s="90"/>
      <c r="E1535" s="90"/>
      <c r="G1535" s="90"/>
      <c r="H1535" s="90"/>
      <c r="J1535" s="90"/>
      <c r="K1535" s="90"/>
    </row>
    <row r="1536" spans="4:11">
      <c r="D1536" s="90"/>
      <c r="E1536" s="90"/>
      <c r="G1536" s="90"/>
      <c r="H1536" s="90"/>
      <c r="J1536" s="90"/>
      <c r="K1536" s="90"/>
    </row>
    <row r="1537" spans="4:11">
      <c r="D1537" s="90"/>
      <c r="E1537" s="90"/>
      <c r="G1537" s="90"/>
      <c r="H1537" s="90"/>
      <c r="J1537" s="90"/>
      <c r="K1537" s="90"/>
    </row>
    <row r="1538" spans="4:11">
      <c r="D1538" s="90"/>
      <c r="E1538" s="90"/>
      <c r="G1538" s="90"/>
      <c r="H1538" s="90"/>
      <c r="J1538" s="90"/>
      <c r="K1538" s="90"/>
    </row>
    <row r="1539" spans="4:11">
      <c r="D1539" s="90"/>
      <c r="E1539" s="90"/>
      <c r="G1539" s="90"/>
      <c r="H1539" s="90"/>
      <c r="J1539" s="90"/>
      <c r="K1539" s="90"/>
    </row>
    <row r="1540" spans="4:11">
      <c r="D1540" s="90"/>
      <c r="E1540" s="90"/>
      <c r="G1540" s="90"/>
      <c r="H1540" s="90"/>
      <c r="J1540" s="90"/>
      <c r="K1540" s="90"/>
    </row>
    <row r="1541" spans="4:11">
      <c r="D1541" s="90"/>
      <c r="E1541" s="90"/>
      <c r="G1541" s="90"/>
      <c r="H1541" s="90"/>
      <c r="J1541" s="90"/>
      <c r="K1541" s="90"/>
    </row>
    <row r="1542" spans="4:11">
      <c r="D1542" s="90"/>
      <c r="E1542" s="90"/>
      <c r="G1542" s="90"/>
      <c r="H1542" s="90"/>
      <c r="J1542" s="90"/>
      <c r="K1542" s="90"/>
    </row>
    <row r="1543" spans="4:11">
      <c r="D1543" s="90"/>
      <c r="E1543" s="90"/>
      <c r="G1543" s="90"/>
      <c r="H1543" s="90"/>
      <c r="J1543" s="90"/>
      <c r="K1543" s="90"/>
    </row>
    <row r="1544" spans="4:11">
      <c r="D1544" s="90"/>
      <c r="E1544" s="90"/>
      <c r="G1544" s="90"/>
      <c r="H1544" s="90"/>
      <c r="J1544" s="90"/>
      <c r="K1544" s="90"/>
    </row>
    <row r="1545" spans="4:11">
      <c r="D1545" s="90"/>
      <c r="E1545" s="90"/>
      <c r="G1545" s="90"/>
      <c r="H1545" s="90"/>
      <c r="J1545" s="90"/>
      <c r="K1545" s="90"/>
    </row>
    <row r="1546" spans="4:11">
      <c r="D1546" s="90"/>
      <c r="E1546" s="90"/>
      <c r="G1546" s="90"/>
      <c r="H1546" s="90"/>
      <c r="J1546" s="90"/>
      <c r="K1546" s="90"/>
    </row>
    <row r="1547" spans="4:11">
      <c r="D1547" s="90"/>
      <c r="E1547" s="90"/>
      <c r="G1547" s="90"/>
      <c r="H1547" s="90"/>
      <c r="J1547" s="90"/>
      <c r="K1547" s="90"/>
    </row>
    <row r="1548" spans="4:11">
      <c r="D1548" s="90"/>
      <c r="E1548" s="90"/>
      <c r="G1548" s="90"/>
      <c r="H1548" s="90"/>
      <c r="J1548" s="90"/>
      <c r="K1548" s="90"/>
    </row>
    <row r="1549" spans="4:11">
      <c r="D1549" s="90"/>
      <c r="E1549" s="90"/>
      <c r="G1549" s="90"/>
      <c r="H1549" s="90"/>
      <c r="J1549" s="90"/>
      <c r="K1549" s="90"/>
    </row>
    <row r="1550" spans="4:11">
      <c r="D1550" s="90"/>
      <c r="E1550" s="90"/>
      <c r="G1550" s="90"/>
      <c r="H1550" s="90"/>
      <c r="J1550" s="90"/>
      <c r="K1550" s="90"/>
    </row>
    <row r="1551" spans="4:11">
      <c r="D1551" s="90"/>
      <c r="E1551" s="90"/>
      <c r="G1551" s="90"/>
      <c r="H1551" s="90"/>
      <c r="J1551" s="90"/>
      <c r="K1551" s="90"/>
    </row>
    <row r="1552" spans="4:11">
      <c r="D1552" s="90"/>
      <c r="E1552" s="90"/>
      <c r="G1552" s="90"/>
      <c r="H1552" s="90"/>
      <c r="J1552" s="90"/>
      <c r="K1552" s="90"/>
    </row>
    <row r="1553" spans="4:11">
      <c r="D1553" s="90"/>
      <c r="E1553" s="90"/>
      <c r="G1553" s="90"/>
      <c r="H1553" s="90"/>
      <c r="J1553" s="90"/>
      <c r="K1553" s="90"/>
    </row>
    <row r="1554" spans="4:11">
      <c r="D1554" s="90"/>
      <c r="E1554" s="90"/>
      <c r="G1554" s="90"/>
      <c r="H1554" s="90"/>
      <c r="J1554" s="90"/>
      <c r="K1554" s="90"/>
    </row>
    <row r="1555" spans="4:11">
      <c r="D1555" s="90"/>
      <c r="E1555" s="90"/>
      <c r="G1555" s="90"/>
      <c r="H1555" s="90"/>
      <c r="J1555" s="90"/>
      <c r="K1555" s="90"/>
    </row>
    <row r="1556" spans="4:11">
      <c r="D1556" s="90"/>
      <c r="E1556" s="90"/>
      <c r="G1556" s="90"/>
      <c r="H1556" s="90"/>
      <c r="J1556" s="90"/>
      <c r="K1556" s="90"/>
    </row>
    <row r="1557" spans="4:11">
      <c r="D1557" s="90"/>
      <c r="E1557" s="90"/>
      <c r="G1557" s="90"/>
      <c r="H1557" s="90"/>
      <c r="J1557" s="90"/>
      <c r="K1557" s="90"/>
    </row>
    <row r="1558" spans="4:11">
      <c r="D1558" s="90"/>
      <c r="E1558" s="90"/>
      <c r="G1558" s="90"/>
      <c r="H1558" s="90"/>
      <c r="J1558" s="90"/>
      <c r="K1558" s="90"/>
    </row>
    <row r="1559" spans="4:11">
      <c r="D1559" s="90"/>
      <c r="E1559" s="90"/>
      <c r="G1559" s="90"/>
      <c r="H1559" s="90"/>
      <c r="J1559" s="90"/>
      <c r="K1559" s="90"/>
    </row>
    <row r="1560" spans="4:11">
      <c r="D1560" s="90"/>
      <c r="E1560" s="90"/>
      <c r="G1560" s="90"/>
      <c r="H1560" s="90"/>
      <c r="J1560" s="90"/>
      <c r="K1560" s="90"/>
    </row>
    <row r="1561" spans="4:11">
      <c r="D1561" s="90"/>
      <c r="E1561" s="90"/>
      <c r="G1561" s="90"/>
      <c r="H1561" s="90"/>
      <c r="J1561" s="90"/>
      <c r="K1561" s="90"/>
    </row>
    <row r="1562" spans="4:11">
      <c r="D1562" s="90"/>
      <c r="E1562" s="90"/>
      <c r="G1562" s="90"/>
      <c r="H1562" s="90"/>
      <c r="J1562" s="90"/>
      <c r="K1562" s="90"/>
    </row>
    <row r="1563" spans="4:11">
      <c r="D1563" s="90"/>
      <c r="E1563" s="90"/>
      <c r="G1563" s="90"/>
      <c r="H1563" s="90"/>
      <c r="J1563" s="90"/>
      <c r="K1563" s="90"/>
    </row>
    <row r="1564" spans="4:11">
      <c r="D1564" s="90"/>
      <c r="E1564" s="90"/>
      <c r="G1564" s="90"/>
      <c r="H1564" s="90"/>
      <c r="J1564" s="90"/>
      <c r="K1564" s="90"/>
    </row>
    <row r="1565" spans="4:11">
      <c r="D1565" s="90"/>
      <c r="E1565" s="90"/>
      <c r="G1565" s="90"/>
      <c r="H1565" s="90"/>
      <c r="J1565" s="90"/>
      <c r="K1565" s="90"/>
    </row>
    <row r="1566" spans="4:11">
      <c r="D1566" s="90"/>
      <c r="E1566" s="90"/>
      <c r="G1566" s="90"/>
      <c r="H1566" s="90"/>
      <c r="J1566" s="90"/>
      <c r="K1566" s="90"/>
    </row>
    <row r="1567" spans="4:11">
      <c r="D1567" s="90"/>
      <c r="E1567" s="90"/>
      <c r="G1567" s="90"/>
      <c r="H1567" s="90"/>
      <c r="J1567" s="90"/>
      <c r="K1567" s="90"/>
    </row>
    <row r="1568" spans="4:11">
      <c r="D1568" s="90"/>
      <c r="E1568" s="90"/>
      <c r="G1568" s="90"/>
      <c r="H1568" s="90"/>
      <c r="J1568" s="90"/>
      <c r="K1568" s="90"/>
    </row>
    <row r="1569" spans="4:11">
      <c r="D1569" s="90"/>
      <c r="E1569" s="90"/>
      <c r="G1569" s="90"/>
      <c r="H1569" s="90"/>
      <c r="J1569" s="90"/>
      <c r="K1569" s="90"/>
    </row>
    <row r="1570" spans="4:11">
      <c r="D1570" s="90"/>
      <c r="E1570" s="90"/>
      <c r="G1570" s="90"/>
      <c r="H1570" s="90"/>
      <c r="J1570" s="90"/>
      <c r="K1570" s="90"/>
    </row>
    <row r="1571" spans="4:11">
      <c r="D1571" s="90"/>
      <c r="E1571" s="90"/>
      <c r="G1571" s="90"/>
      <c r="H1571" s="90"/>
      <c r="J1571" s="90"/>
      <c r="K1571" s="90"/>
    </row>
    <row r="1572" spans="4:11">
      <c r="D1572" s="90"/>
      <c r="E1572" s="90"/>
      <c r="G1572" s="90"/>
      <c r="H1572" s="90"/>
      <c r="J1572" s="90"/>
      <c r="K1572" s="90"/>
    </row>
    <row r="1573" spans="4:11">
      <c r="D1573" s="90"/>
      <c r="E1573" s="90"/>
      <c r="G1573" s="90"/>
      <c r="H1573" s="90"/>
      <c r="J1573" s="90"/>
      <c r="K1573" s="90"/>
    </row>
    <row r="1574" spans="4:11">
      <c r="D1574" s="90"/>
      <c r="E1574" s="90"/>
      <c r="G1574" s="90"/>
      <c r="H1574" s="90"/>
      <c r="J1574" s="90"/>
      <c r="K1574" s="90"/>
    </row>
    <row r="1575" spans="4:11">
      <c r="D1575" s="90"/>
      <c r="E1575" s="90"/>
      <c r="G1575" s="90"/>
      <c r="H1575" s="90"/>
      <c r="J1575" s="90"/>
      <c r="K1575" s="90"/>
    </row>
    <row r="1576" spans="4:11">
      <c r="D1576" s="90"/>
      <c r="E1576" s="90"/>
      <c r="G1576" s="90"/>
      <c r="H1576" s="90"/>
      <c r="J1576" s="90"/>
      <c r="K1576" s="90"/>
    </row>
    <row r="1577" spans="4:11">
      <c r="D1577" s="90"/>
      <c r="E1577" s="90"/>
      <c r="G1577" s="90"/>
      <c r="H1577" s="90"/>
      <c r="J1577" s="90"/>
      <c r="K1577" s="90"/>
    </row>
    <row r="1578" spans="4:11">
      <c r="D1578" s="90"/>
      <c r="E1578" s="90"/>
      <c r="G1578" s="90"/>
      <c r="H1578" s="90"/>
      <c r="J1578" s="90"/>
      <c r="K1578" s="90"/>
    </row>
    <row r="1579" spans="4:11">
      <c r="D1579" s="90"/>
      <c r="E1579" s="90"/>
      <c r="G1579" s="90"/>
      <c r="H1579" s="90"/>
      <c r="J1579" s="90"/>
      <c r="K1579" s="90"/>
    </row>
    <row r="1580" spans="4:11">
      <c r="D1580" s="90"/>
      <c r="E1580" s="90"/>
      <c r="G1580" s="90"/>
      <c r="H1580" s="90"/>
      <c r="J1580" s="90"/>
      <c r="K1580" s="90"/>
    </row>
    <row r="1581" spans="4:11">
      <c r="D1581" s="90"/>
      <c r="E1581" s="90"/>
      <c r="G1581" s="90"/>
      <c r="H1581" s="90"/>
      <c r="J1581" s="90"/>
      <c r="K1581" s="90"/>
    </row>
    <row r="1582" spans="4:11">
      <c r="D1582" s="90"/>
      <c r="E1582" s="90"/>
      <c r="G1582" s="90"/>
      <c r="H1582" s="90"/>
      <c r="J1582" s="90"/>
      <c r="K1582" s="90"/>
    </row>
    <row r="1583" spans="4:11">
      <c r="D1583" s="90"/>
      <c r="E1583" s="90"/>
      <c r="G1583" s="90"/>
      <c r="H1583" s="90"/>
      <c r="J1583" s="90"/>
      <c r="K1583" s="90"/>
    </row>
    <row r="1584" spans="4:11">
      <c r="D1584" s="90"/>
      <c r="E1584" s="90"/>
      <c r="G1584" s="90"/>
      <c r="H1584" s="90"/>
      <c r="J1584" s="90"/>
      <c r="K1584" s="90"/>
    </row>
    <row r="1585" spans="4:11">
      <c r="D1585" s="90"/>
      <c r="E1585" s="90"/>
      <c r="G1585" s="90"/>
      <c r="H1585" s="90"/>
      <c r="J1585" s="90"/>
      <c r="K1585" s="90"/>
    </row>
    <row r="1586" spans="4:11">
      <c r="D1586" s="90"/>
      <c r="E1586" s="90"/>
      <c r="G1586" s="90"/>
      <c r="H1586" s="90"/>
      <c r="J1586" s="90"/>
      <c r="K1586" s="90"/>
    </row>
    <row r="1587" spans="4:11">
      <c r="D1587" s="90"/>
      <c r="E1587" s="90"/>
      <c r="G1587" s="90"/>
      <c r="H1587" s="90"/>
      <c r="J1587" s="90"/>
      <c r="K1587" s="90"/>
    </row>
    <row r="1588" spans="4:11">
      <c r="D1588" s="90"/>
      <c r="E1588" s="90"/>
      <c r="G1588" s="90"/>
      <c r="H1588" s="90"/>
      <c r="J1588" s="90"/>
      <c r="K1588" s="90"/>
    </row>
    <row r="1589" spans="4:11">
      <c r="D1589" s="90"/>
      <c r="E1589" s="90"/>
      <c r="G1589" s="90"/>
      <c r="H1589" s="90"/>
      <c r="J1589" s="90"/>
      <c r="K1589" s="90"/>
    </row>
    <row r="1590" spans="4:11">
      <c r="D1590" s="90"/>
      <c r="E1590" s="90"/>
      <c r="G1590" s="90"/>
      <c r="H1590" s="90"/>
      <c r="J1590" s="90"/>
      <c r="K1590" s="90"/>
    </row>
    <row r="1591" spans="4:11">
      <c r="D1591" s="90"/>
      <c r="E1591" s="90"/>
      <c r="G1591" s="90"/>
      <c r="H1591" s="90"/>
      <c r="J1591" s="90"/>
      <c r="K1591" s="90"/>
    </row>
    <row r="1592" spans="4:11">
      <c r="D1592" s="90"/>
      <c r="E1592" s="90"/>
      <c r="G1592" s="90"/>
      <c r="H1592" s="90"/>
      <c r="J1592" s="90"/>
      <c r="K1592" s="90"/>
    </row>
    <row r="1593" spans="4:11">
      <c r="D1593" s="90"/>
      <c r="E1593" s="90"/>
      <c r="G1593" s="90"/>
      <c r="H1593" s="90"/>
      <c r="J1593" s="90"/>
      <c r="K1593" s="90"/>
    </row>
    <row r="1594" spans="4:11">
      <c r="D1594" s="90"/>
      <c r="E1594" s="90"/>
      <c r="G1594" s="90"/>
      <c r="H1594" s="90"/>
      <c r="J1594" s="90"/>
      <c r="K1594" s="90"/>
    </row>
    <row r="1595" spans="4:11">
      <c r="D1595" s="90"/>
      <c r="E1595" s="90"/>
      <c r="G1595" s="90"/>
      <c r="H1595" s="90"/>
      <c r="J1595" s="90"/>
      <c r="K1595" s="90"/>
    </row>
    <row r="1596" spans="4:11">
      <c r="D1596" s="90"/>
      <c r="E1596" s="90"/>
      <c r="G1596" s="90"/>
      <c r="H1596" s="90"/>
      <c r="J1596" s="90"/>
      <c r="K1596" s="90"/>
    </row>
    <row r="1597" spans="4:11">
      <c r="D1597" s="90"/>
      <c r="E1597" s="90"/>
      <c r="G1597" s="90"/>
      <c r="H1597" s="90"/>
      <c r="J1597" s="90"/>
      <c r="K1597" s="90"/>
    </row>
    <row r="1598" spans="4:11">
      <c r="D1598" s="90"/>
      <c r="E1598" s="90"/>
      <c r="G1598" s="90"/>
      <c r="H1598" s="90"/>
      <c r="J1598" s="90"/>
      <c r="K1598" s="90"/>
    </row>
    <row r="1599" spans="4:11">
      <c r="D1599" s="90"/>
      <c r="E1599" s="90"/>
      <c r="G1599" s="90"/>
      <c r="H1599" s="90"/>
      <c r="J1599" s="90"/>
      <c r="K1599" s="90"/>
    </row>
    <row r="1600" spans="4:11">
      <c r="D1600" s="90"/>
      <c r="E1600" s="90"/>
      <c r="G1600" s="90"/>
      <c r="H1600" s="90"/>
      <c r="J1600" s="90"/>
      <c r="K1600" s="90"/>
    </row>
    <row r="1601" spans="4:11">
      <c r="D1601" s="90"/>
      <c r="E1601" s="90"/>
      <c r="G1601" s="90"/>
      <c r="H1601" s="90"/>
      <c r="J1601" s="90"/>
      <c r="K1601" s="90"/>
    </row>
    <row r="1602" spans="4:11">
      <c r="D1602" s="90"/>
      <c r="E1602" s="90"/>
      <c r="G1602" s="90"/>
      <c r="H1602" s="90"/>
      <c r="J1602" s="90"/>
      <c r="K1602" s="90"/>
    </row>
    <row r="1603" spans="4:11">
      <c r="D1603" s="90"/>
      <c r="E1603" s="90"/>
      <c r="G1603" s="90"/>
      <c r="H1603" s="90"/>
      <c r="J1603" s="90"/>
      <c r="K1603" s="90"/>
    </row>
    <row r="1604" spans="4:11">
      <c r="D1604" s="90"/>
      <c r="E1604" s="90"/>
      <c r="G1604" s="90"/>
      <c r="H1604" s="90"/>
      <c r="J1604" s="90"/>
      <c r="K1604" s="90"/>
    </row>
    <row r="1605" spans="4:11">
      <c r="D1605" s="90"/>
      <c r="E1605" s="90"/>
      <c r="G1605" s="90"/>
      <c r="H1605" s="90"/>
      <c r="J1605" s="90"/>
      <c r="K1605" s="90"/>
    </row>
    <row r="1606" spans="4:11">
      <c r="D1606" s="90"/>
      <c r="E1606" s="90"/>
      <c r="G1606" s="90"/>
      <c r="H1606" s="90"/>
      <c r="J1606" s="90"/>
      <c r="K1606" s="90"/>
    </row>
    <row r="1607" spans="4:11">
      <c r="D1607" s="90"/>
      <c r="E1607" s="90"/>
      <c r="G1607" s="90"/>
      <c r="H1607" s="90"/>
      <c r="J1607" s="90"/>
      <c r="K1607" s="90"/>
    </row>
    <row r="1608" spans="4:11">
      <c r="D1608" s="90"/>
      <c r="E1608" s="90"/>
      <c r="G1608" s="90"/>
      <c r="H1608" s="90"/>
      <c r="J1608" s="90"/>
      <c r="K1608" s="90"/>
    </row>
    <row r="1609" spans="4:11">
      <c r="D1609" s="90"/>
      <c r="E1609" s="90"/>
      <c r="G1609" s="90"/>
      <c r="H1609" s="90"/>
      <c r="J1609" s="90"/>
      <c r="K1609" s="90"/>
    </row>
    <row r="1610" spans="4:11">
      <c r="D1610" s="90"/>
      <c r="E1610" s="90"/>
      <c r="G1610" s="90"/>
      <c r="H1610" s="90"/>
      <c r="J1610" s="90"/>
      <c r="K1610" s="90"/>
    </row>
    <row r="1611" spans="4:11">
      <c r="D1611" s="90"/>
      <c r="E1611" s="90"/>
      <c r="G1611" s="90"/>
      <c r="H1611" s="90"/>
      <c r="J1611" s="90"/>
      <c r="K1611" s="90"/>
    </row>
    <row r="1612" spans="4:11">
      <c r="D1612" s="90"/>
      <c r="E1612" s="90"/>
      <c r="G1612" s="90"/>
      <c r="H1612" s="90"/>
      <c r="J1612" s="90"/>
      <c r="K1612" s="90"/>
    </row>
    <row r="1613" spans="4:11">
      <c r="D1613" s="90"/>
      <c r="E1613" s="90"/>
      <c r="G1613" s="90"/>
      <c r="H1613" s="90"/>
      <c r="J1613" s="90"/>
      <c r="K1613" s="90"/>
    </row>
    <row r="1614" spans="4:11">
      <c r="D1614" s="90"/>
      <c r="E1614" s="90"/>
      <c r="G1614" s="90"/>
      <c r="H1614" s="90"/>
      <c r="J1614" s="90"/>
      <c r="K1614" s="90"/>
    </row>
    <row r="1615" spans="4:11">
      <c r="D1615" s="90"/>
      <c r="E1615" s="90"/>
      <c r="G1615" s="90"/>
      <c r="H1615" s="90"/>
      <c r="J1615" s="90"/>
      <c r="K1615" s="90"/>
    </row>
    <row r="1616" spans="4:11">
      <c r="D1616" s="90"/>
      <c r="E1616" s="90"/>
      <c r="G1616" s="90"/>
      <c r="H1616" s="90"/>
      <c r="J1616" s="90"/>
      <c r="K1616" s="90"/>
    </row>
    <row r="1617" spans="4:11">
      <c r="D1617" s="90"/>
      <c r="E1617" s="90"/>
      <c r="G1617" s="90"/>
      <c r="H1617" s="90"/>
      <c r="J1617" s="90"/>
      <c r="K1617" s="90"/>
    </row>
    <row r="1618" spans="4:11">
      <c r="D1618" s="90"/>
      <c r="E1618" s="90"/>
      <c r="G1618" s="90"/>
      <c r="H1618" s="90"/>
      <c r="J1618" s="90"/>
      <c r="K1618" s="90"/>
    </row>
    <row r="1619" spans="4:11">
      <c r="D1619" s="90"/>
      <c r="E1619" s="90"/>
      <c r="G1619" s="90"/>
      <c r="H1619" s="90"/>
      <c r="J1619" s="90"/>
      <c r="K1619" s="90"/>
    </row>
    <row r="1620" spans="4:11">
      <c r="D1620" s="90"/>
      <c r="E1620" s="90"/>
      <c r="G1620" s="90"/>
      <c r="H1620" s="90"/>
      <c r="J1620" s="90"/>
      <c r="K1620" s="90"/>
    </row>
    <row r="1621" spans="4:11">
      <c r="D1621" s="90"/>
      <c r="E1621" s="90"/>
      <c r="G1621" s="90"/>
      <c r="H1621" s="90"/>
      <c r="J1621" s="90"/>
      <c r="K1621" s="90"/>
    </row>
    <row r="1622" spans="4:11">
      <c r="D1622" s="90"/>
      <c r="E1622" s="90"/>
      <c r="G1622" s="90"/>
      <c r="H1622" s="90"/>
      <c r="J1622" s="90"/>
      <c r="K1622" s="90"/>
    </row>
    <row r="1623" spans="4:11">
      <c r="D1623" s="90"/>
      <c r="E1623" s="90"/>
      <c r="G1623" s="90"/>
      <c r="H1623" s="90"/>
      <c r="J1623" s="90"/>
      <c r="K1623" s="90"/>
    </row>
    <row r="1624" spans="4:11">
      <c r="D1624" s="90"/>
      <c r="E1624" s="90"/>
      <c r="G1624" s="90"/>
      <c r="H1624" s="90"/>
      <c r="J1624" s="90"/>
      <c r="K1624" s="90"/>
    </row>
    <row r="1625" spans="4:11">
      <c r="D1625" s="90"/>
      <c r="E1625" s="90"/>
      <c r="G1625" s="90"/>
      <c r="H1625" s="90"/>
      <c r="J1625" s="90"/>
      <c r="K1625" s="90"/>
    </row>
    <row r="1626" spans="4:11">
      <c r="D1626" s="90"/>
      <c r="E1626" s="90"/>
      <c r="G1626" s="90"/>
      <c r="H1626" s="90"/>
      <c r="J1626" s="90"/>
      <c r="K1626" s="90"/>
    </row>
    <row r="1627" spans="4:11">
      <c r="D1627" s="90"/>
      <c r="E1627" s="90"/>
      <c r="G1627" s="90"/>
      <c r="H1627" s="90"/>
      <c r="J1627" s="90"/>
      <c r="K1627" s="90"/>
    </row>
    <row r="1628" spans="4:11">
      <c r="D1628" s="90"/>
      <c r="E1628" s="90"/>
      <c r="G1628" s="90"/>
      <c r="H1628" s="90"/>
      <c r="J1628" s="90"/>
      <c r="K1628" s="90"/>
    </row>
    <row r="1629" spans="4:11">
      <c r="D1629" s="90"/>
      <c r="E1629" s="90"/>
      <c r="G1629" s="90"/>
      <c r="H1629" s="90"/>
      <c r="J1629" s="90"/>
      <c r="K1629" s="90"/>
    </row>
    <row r="1630" spans="4:11">
      <c r="D1630" s="90"/>
      <c r="E1630" s="90"/>
      <c r="G1630" s="90"/>
      <c r="H1630" s="90"/>
      <c r="J1630" s="90"/>
      <c r="K1630" s="90"/>
    </row>
    <row r="1631" spans="4:11">
      <c r="D1631" s="90"/>
      <c r="E1631" s="90"/>
      <c r="G1631" s="90"/>
      <c r="H1631" s="90"/>
      <c r="J1631" s="90"/>
      <c r="K1631" s="90"/>
    </row>
    <row r="1632" spans="4:11">
      <c r="D1632" s="90"/>
      <c r="E1632" s="90"/>
      <c r="G1632" s="90"/>
      <c r="H1632" s="90"/>
      <c r="J1632" s="90"/>
      <c r="K1632" s="90"/>
    </row>
    <row r="1633" spans="4:11">
      <c r="D1633" s="90"/>
      <c r="E1633" s="90"/>
      <c r="G1633" s="90"/>
      <c r="H1633" s="90"/>
      <c r="J1633" s="90"/>
      <c r="K1633" s="90"/>
    </row>
    <row r="1634" spans="4:11">
      <c r="D1634" s="90"/>
      <c r="E1634" s="90"/>
      <c r="G1634" s="90"/>
      <c r="H1634" s="90"/>
      <c r="J1634" s="90"/>
      <c r="K1634" s="90"/>
    </row>
    <row r="1635" spans="4:11">
      <c r="D1635" s="90"/>
      <c r="E1635" s="90"/>
      <c r="G1635" s="90"/>
      <c r="H1635" s="90"/>
      <c r="J1635" s="90"/>
      <c r="K1635" s="90"/>
    </row>
    <row r="1636" spans="4:11">
      <c r="D1636" s="90"/>
      <c r="E1636" s="90"/>
      <c r="G1636" s="90"/>
      <c r="H1636" s="90"/>
      <c r="J1636" s="90"/>
      <c r="K1636" s="90"/>
    </row>
    <row r="1637" spans="4:11">
      <c r="D1637" s="90"/>
      <c r="E1637" s="90"/>
      <c r="G1637" s="90"/>
      <c r="H1637" s="90"/>
      <c r="J1637" s="90"/>
      <c r="K1637" s="90"/>
    </row>
    <row r="1638" spans="4:11">
      <c r="D1638" s="90"/>
      <c r="E1638" s="90"/>
      <c r="G1638" s="90"/>
      <c r="H1638" s="90"/>
      <c r="J1638" s="90"/>
      <c r="K1638" s="90"/>
    </row>
    <row r="1639" spans="4:11">
      <c r="D1639" s="90"/>
      <c r="E1639" s="90"/>
      <c r="G1639" s="90"/>
      <c r="H1639" s="90"/>
      <c r="J1639" s="90"/>
      <c r="K1639" s="90"/>
    </row>
    <row r="1640" spans="4:11">
      <c r="D1640" s="90"/>
      <c r="E1640" s="90"/>
      <c r="G1640" s="90"/>
      <c r="H1640" s="90"/>
      <c r="J1640" s="90"/>
      <c r="K1640" s="90"/>
    </row>
    <row r="1641" spans="4:11">
      <c r="D1641" s="90"/>
      <c r="E1641" s="90"/>
      <c r="G1641" s="90"/>
      <c r="H1641" s="90"/>
      <c r="J1641" s="90"/>
      <c r="K1641" s="90"/>
    </row>
    <row r="1642" spans="4:11">
      <c r="D1642" s="90"/>
      <c r="E1642" s="90"/>
      <c r="G1642" s="90"/>
      <c r="H1642" s="90"/>
      <c r="J1642" s="90"/>
      <c r="K1642" s="90"/>
    </row>
    <row r="1643" spans="4:11">
      <c r="D1643" s="90"/>
      <c r="E1643" s="90"/>
      <c r="G1643" s="90"/>
      <c r="H1643" s="90"/>
      <c r="J1643" s="90"/>
      <c r="K1643" s="90"/>
    </row>
    <row r="1644" spans="4:11">
      <c r="D1644" s="90"/>
      <c r="E1644" s="90"/>
      <c r="G1644" s="90"/>
      <c r="H1644" s="90"/>
      <c r="J1644" s="90"/>
      <c r="K1644" s="90"/>
    </row>
    <row r="1645" spans="4:11">
      <c r="D1645" s="90"/>
      <c r="E1645" s="90"/>
      <c r="G1645" s="90"/>
      <c r="H1645" s="90"/>
      <c r="J1645" s="90"/>
      <c r="K1645" s="90"/>
    </row>
    <row r="1646" spans="4:11">
      <c r="D1646" s="90"/>
      <c r="E1646" s="90"/>
      <c r="G1646" s="90"/>
      <c r="H1646" s="90"/>
      <c r="J1646" s="90"/>
      <c r="K1646" s="90"/>
    </row>
    <row r="1647" spans="4:11">
      <c r="D1647" s="90"/>
      <c r="E1647" s="90"/>
      <c r="G1647" s="90"/>
      <c r="H1647" s="90"/>
      <c r="J1647" s="90"/>
      <c r="K1647" s="90"/>
    </row>
    <row r="1648" spans="4:11">
      <c r="D1648" s="90"/>
      <c r="E1648" s="90"/>
      <c r="G1648" s="90"/>
      <c r="H1648" s="90"/>
      <c r="J1648" s="90"/>
      <c r="K1648" s="90"/>
    </row>
    <row r="1649" spans="4:11">
      <c r="D1649" s="90"/>
      <c r="E1649" s="90"/>
      <c r="G1649" s="90"/>
      <c r="H1649" s="90"/>
      <c r="J1649" s="90"/>
      <c r="K1649" s="90"/>
    </row>
    <row r="1650" spans="4:11">
      <c r="D1650" s="90"/>
      <c r="E1650" s="90"/>
      <c r="G1650" s="90"/>
      <c r="H1650" s="90"/>
      <c r="J1650" s="90"/>
      <c r="K1650" s="90"/>
    </row>
    <row r="1651" spans="4:11">
      <c r="D1651" s="90"/>
      <c r="E1651" s="90"/>
      <c r="G1651" s="90"/>
      <c r="H1651" s="90"/>
      <c r="J1651" s="90"/>
      <c r="K1651" s="90"/>
    </row>
    <row r="1652" spans="4:11">
      <c r="D1652" s="90"/>
      <c r="E1652" s="90"/>
      <c r="G1652" s="90"/>
      <c r="H1652" s="90"/>
      <c r="J1652" s="90"/>
      <c r="K1652" s="90"/>
    </row>
    <row r="1653" spans="4:11">
      <c r="D1653" s="90"/>
      <c r="E1653" s="90"/>
      <c r="G1653" s="90"/>
      <c r="H1653" s="90"/>
      <c r="J1653" s="90"/>
      <c r="K1653" s="90"/>
    </row>
    <row r="1654" spans="4:11">
      <c r="D1654" s="90"/>
      <c r="E1654" s="90"/>
      <c r="G1654" s="90"/>
      <c r="H1654" s="90"/>
      <c r="J1654" s="90"/>
      <c r="K1654" s="90"/>
    </row>
    <row r="1655" spans="4:11">
      <c r="D1655" s="90"/>
      <c r="E1655" s="90"/>
      <c r="G1655" s="90"/>
      <c r="H1655" s="90"/>
      <c r="J1655" s="90"/>
      <c r="K1655" s="90"/>
    </row>
    <row r="1656" spans="4:11">
      <c r="D1656" s="90"/>
      <c r="E1656" s="90"/>
      <c r="G1656" s="90"/>
      <c r="H1656" s="90"/>
      <c r="J1656" s="90"/>
      <c r="K1656" s="90"/>
    </row>
    <row r="1657" spans="4:11">
      <c r="D1657" s="90"/>
      <c r="E1657" s="90"/>
      <c r="G1657" s="90"/>
      <c r="H1657" s="90"/>
      <c r="J1657" s="90"/>
      <c r="K1657" s="90"/>
    </row>
    <row r="1658" spans="4:11">
      <c r="D1658" s="90"/>
      <c r="E1658" s="90"/>
      <c r="G1658" s="90"/>
      <c r="H1658" s="90"/>
      <c r="J1658" s="90"/>
      <c r="K1658" s="90"/>
    </row>
    <row r="1659" spans="4:11">
      <c r="D1659" s="90"/>
      <c r="E1659" s="90"/>
      <c r="G1659" s="90"/>
      <c r="H1659" s="90"/>
      <c r="J1659" s="90"/>
      <c r="K1659" s="90"/>
    </row>
    <row r="1660" spans="4:11">
      <c r="D1660" s="90"/>
      <c r="E1660" s="90"/>
      <c r="G1660" s="90"/>
      <c r="H1660" s="90"/>
      <c r="J1660" s="90"/>
      <c r="K1660" s="90"/>
    </row>
    <row r="1661" spans="4:11">
      <c r="D1661" s="90"/>
      <c r="E1661" s="90"/>
      <c r="G1661" s="90"/>
      <c r="H1661" s="90"/>
      <c r="J1661" s="90"/>
      <c r="K1661" s="90"/>
    </row>
    <row r="1662" spans="4:11">
      <c r="D1662" s="90"/>
      <c r="E1662" s="90"/>
      <c r="G1662" s="90"/>
      <c r="H1662" s="90"/>
      <c r="J1662" s="90"/>
      <c r="K1662" s="90"/>
    </row>
    <row r="1663" spans="4:11">
      <c r="D1663" s="90"/>
      <c r="E1663" s="90"/>
      <c r="G1663" s="90"/>
      <c r="H1663" s="90"/>
      <c r="J1663" s="90"/>
      <c r="K1663" s="90"/>
    </row>
    <row r="1664" spans="4:11">
      <c r="D1664" s="90"/>
      <c r="E1664" s="90"/>
      <c r="G1664" s="90"/>
      <c r="H1664" s="90"/>
      <c r="J1664" s="90"/>
      <c r="K1664" s="90"/>
    </row>
    <row r="1665" spans="4:11">
      <c r="D1665" s="90"/>
      <c r="E1665" s="90"/>
      <c r="G1665" s="90"/>
      <c r="H1665" s="90"/>
      <c r="J1665" s="90"/>
      <c r="K1665" s="90"/>
    </row>
    <row r="1666" spans="4:11">
      <c r="D1666" s="90"/>
      <c r="E1666" s="90"/>
      <c r="G1666" s="90"/>
      <c r="H1666" s="90"/>
      <c r="J1666" s="90"/>
      <c r="K1666" s="90"/>
    </row>
    <row r="1667" spans="4:11">
      <c r="D1667" s="90"/>
      <c r="E1667" s="90"/>
      <c r="G1667" s="90"/>
      <c r="H1667" s="90"/>
      <c r="J1667" s="90"/>
      <c r="K1667" s="90"/>
    </row>
    <row r="1668" spans="4:11">
      <c r="D1668" s="90"/>
      <c r="E1668" s="90"/>
      <c r="G1668" s="90"/>
      <c r="H1668" s="90"/>
      <c r="J1668" s="90"/>
      <c r="K1668" s="90"/>
    </row>
    <row r="1669" spans="4:11">
      <c r="D1669" s="90"/>
      <c r="E1669" s="90"/>
      <c r="G1669" s="90"/>
      <c r="H1669" s="90"/>
      <c r="J1669" s="90"/>
      <c r="K1669" s="90"/>
    </row>
    <row r="1670" spans="4:11">
      <c r="D1670" s="90"/>
      <c r="E1670" s="90"/>
      <c r="G1670" s="90"/>
      <c r="H1670" s="90"/>
      <c r="J1670" s="90"/>
      <c r="K1670" s="90"/>
    </row>
    <row r="1671" spans="4:11">
      <c r="D1671" s="90"/>
      <c r="E1671" s="90"/>
      <c r="G1671" s="90"/>
      <c r="H1671" s="90"/>
      <c r="J1671" s="90"/>
      <c r="K1671" s="90"/>
    </row>
    <row r="1672" spans="4:11">
      <c r="D1672" s="90"/>
      <c r="E1672" s="90"/>
      <c r="G1672" s="90"/>
      <c r="H1672" s="90"/>
      <c r="J1672" s="90"/>
      <c r="K1672" s="90"/>
    </row>
    <row r="1673" spans="4:11">
      <c r="D1673" s="90"/>
      <c r="E1673" s="90"/>
      <c r="G1673" s="90"/>
      <c r="H1673" s="90"/>
      <c r="J1673" s="90"/>
      <c r="K1673" s="90"/>
    </row>
    <row r="1674" spans="4:11">
      <c r="D1674" s="90"/>
      <c r="E1674" s="90"/>
      <c r="G1674" s="90"/>
      <c r="H1674" s="90"/>
      <c r="J1674" s="90"/>
      <c r="K1674" s="90"/>
    </row>
    <row r="1675" spans="4:11">
      <c r="D1675" s="90"/>
      <c r="E1675" s="90"/>
      <c r="G1675" s="90"/>
      <c r="H1675" s="90"/>
      <c r="J1675" s="90"/>
      <c r="K1675" s="90"/>
    </row>
    <row r="1676" spans="4:11">
      <c r="D1676" s="90"/>
      <c r="E1676" s="90"/>
      <c r="G1676" s="90"/>
      <c r="H1676" s="90"/>
      <c r="J1676" s="90"/>
      <c r="K1676" s="90"/>
    </row>
    <row r="1677" spans="4:11">
      <c r="D1677" s="90"/>
      <c r="E1677" s="90"/>
      <c r="G1677" s="90"/>
      <c r="H1677" s="90"/>
      <c r="J1677" s="90"/>
      <c r="K1677" s="90"/>
    </row>
    <row r="1678" spans="4:11">
      <c r="D1678" s="90"/>
      <c r="E1678" s="90"/>
      <c r="G1678" s="90"/>
      <c r="H1678" s="90"/>
      <c r="J1678" s="90"/>
      <c r="K1678" s="90"/>
    </row>
    <row r="1679" spans="4:11">
      <c r="D1679" s="90"/>
      <c r="E1679" s="90"/>
      <c r="G1679" s="90"/>
      <c r="H1679" s="90"/>
      <c r="J1679" s="90"/>
      <c r="K1679" s="90"/>
    </row>
    <row r="1680" spans="4:11">
      <c r="D1680" s="90"/>
      <c r="E1680" s="90"/>
      <c r="G1680" s="90"/>
      <c r="H1680" s="90"/>
      <c r="J1680" s="90"/>
      <c r="K1680" s="90"/>
    </row>
    <row r="1681" spans="4:11">
      <c r="D1681" s="90"/>
      <c r="E1681" s="90"/>
      <c r="G1681" s="90"/>
      <c r="H1681" s="90"/>
      <c r="J1681" s="90"/>
      <c r="K1681" s="90"/>
    </row>
    <row r="1682" spans="4:11">
      <c r="D1682" s="90"/>
      <c r="E1682" s="90"/>
      <c r="G1682" s="90"/>
      <c r="H1682" s="90"/>
      <c r="J1682" s="90"/>
      <c r="K1682" s="90"/>
    </row>
    <row r="1683" spans="4:11">
      <c r="D1683" s="90"/>
      <c r="E1683" s="90"/>
      <c r="G1683" s="90"/>
      <c r="H1683" s="90"/>
      <c r="J1683" s="90"/>
      <c r="K1683" s="90"/>
    </row>
    <row r="1684" spans="4:11">
      <c r="D1684" s="90"/>
      <c r="E1684" s="90"/>
      <c r="G1684" s="90"/>
      <c r="H1684" s="90"/>
      <c r="J1684" s="90"/>
      <c r="K1684" s="90"/>
    </row>
    <row r="1685" spans="4:11">
      <c r="D1685" s="90"/>
      <c r="E1685" s="90"/>
      <c r="G1685" s="90"/>
      <c r="H1685" s="90"/>
      <c r="J1685" s="90"/>
      <c r="K1685" s="90"/>
    </row>
    <row r="1686" spans="4:11">
      <c r="D1686" s="90"/>
      <c r="E1686" s="90"/>
      <c r="G1686" s="90"/>
      <c r="H1686" s="90"/>
      <c r="J1686" s="90"/>
      <c r="K1686" s="90"/>
    </row>
    <row r="1687" spans="4:11">
      <c r="D1687" s="90"/>
      <c r="E1687" s="90"/>
      <c r="G1687" s="90"/>
      <c r="H1687" s="90"/>
      <c r="J1687" s="90"/>
      <c r="K1687" s="90"/>
    </row>
    <row r="1688" spans="4:11">
      <c r="D1688" s="90"/>
      <c r="E1688" s="90"/>
      <c r="G1688" s="90"/>
      <c r="H1688" s="90"/>
      <c r="J1688" s="90"/>
      <c r="K1688" s="90"/>
    </row>
    <row r="1689" spans="4:11">
      <c r="D1689" s="90"/>
      <c r="E1689" s="90"/>
      <c r="G1689" s="90"/>
      <c r="H1689" s="90"/>
      <c r="J1689" s="90"/>
      <c r="K1689" s="90"/>
    </row>
    <row r="1690" spans="4:11">
      <c r="D1690" s="90"/>
      <c r="E1690" s="90"/>
      <c r="G1690" s="90"/>
      <c r="H1690" s="90"/>
      <c r="J1690" s="90"/>
      <c r="K1690" s="90"/>
    </row>
    <row r="1691" spans="4:11">
      <c r="D1691" s="90"/>
      <c r="E1691" s="90"/>
      <c r="G1691" s="90"/>
      <c r="H1691" s="90"/>
      <c r="J1691" s="90"/>
      <c r="K1691" s="90"/>
    </row>
    <row r="1692" spans="4:11">
      <c r="D1692" s="90"/>
      <c r="E1692" s="90"/>
      <c r="G1692" s="90"/>
      <c r="H1692" s="90"/>
      <c r="J1692" s="90"/>
      <c r="K1692" s="90"/>
    </row>
    <row r="1693" spans="4:11">
      <c r="D1693" s="90"/>
      <c r="E1693" s="90"/>
      <c r="G1693" s="90"/>
      <c r="H1693" s="90"/>
      <c r="J1693" s="90"/>
      <c r="K1693" s="90"/>
    </row>
    <row r="1694" spans="4:11">
      <c r="D1694" s="90"/>
      <c r="E1694" s="90"/>
      <c r="G1694" s="90"/>
      <c r="H1694" s="90"/>
      <c r="J1694" s="90"/>
      <c r="K1694" s="90"/>
    </row>
    <row r="1695" spans="4:11">
      <c r="D1695" s="90"/>
      <c r="E1695" s="90"/>
      <c r="G1695" s="90"/>
      <c r="H1695" s="90"/>
      <c r="J1695" s="90"/>
      <c r="K1695" s="90"/>
    </row>
    <row r="1696" spans="4:11">
      <c r="D1696" s="90"/>
      <c r="E1696" s="90"/>
      <c r="G1696" s="90"/>
      <c r="H1696" s="90"/>
      <c r="J1696" s="90"/>
      <c r="K1696" s="90"/>
    </row>
    <row r="1697" spans="4:11">
      <c r="D1697" s="90"/>
      <c r="E1697" s="90"/>
      <c r="G1697" s="90"/>
      <c r="H1697" s="90"/>
      <c r="J1697" s="90"/>
      <c r="K1697" s="90"/>
    </row>
    <row r="1698" spans="4:11">
      <c r="D1698" s="90"/>
      <c r="E1698" s="90"/>
      <c r="G1698" s="90"/>
      <c r="H1698" s="90"/>
      <c r="J1698" s="90"/>
      <c r="K1698" s="90"/>
    </row>
    <row r="1699" spans="4:11">
      <c r="D1699" s="90"/>
      <c r="E1699" s="90"/>
      <c r="G1699" s="90"/>
      <c r="H1699" s="90"/>
      <c r="J1699" s="90"/>
      <c r="K1699" s="90"/>
    </row>
    <row r="1700" spans="4:11">
      <c r="D1700" s="90"/>
      <c r="E1700" s="90"/>
      <c r="G1700" s="90"/>
      <c r="H1700" s="90"/>
      <c r="J1700" s="90"/>
      <c r="K1700" s="90"/>
    </row>
    <row r="1701" spans="4:11">
      <c r="D1701" s="90"/>
      <c r="E1701" s="90"/>
      <c r="G1701" s="90"/>
      <c r="H1701" s="90"/>
      <c r="J1701" s="90"/>
      <c r="K1701" s="90"/>
    </row>
    <row r="1702" spans="4:11">
      <c r="D1702" s="90"/>
      <c r="E1702" s="90"/>
      <c r="G1702" s="90"/>
      <c r="H1702" s="90"/>
      <c r="J1702" s="90"/>
      <c r="K1702" s="90"/>
    </row>
    <row r="1703" spans="4:11">
      <c r="D1703" s="90"/>
      <c r="E1703" s="90"/>
      <c r="G1703" s="90"/>
      <c r="H1703" s="90"/>
      <c r="J1703" s="90"/>
      <c r="K1703" s="90"/>
    </row>
    <row r="1704" spans="4:11">
      <c r="D1704" s="90"/>
      <c r="E1704" s="90"/>
      <c r="G1704" s="90"/>
      <c r="H1704" s="90"/>
      <c r="J1704" s="90"/>
      <c r="K1704" s="90"/>
    </row>
    <row r="1705" spans="4:11">
      <c r="D1705" s="90"/>
      <c r="E1705" s="90"/>
      <c r="G1705" s="90"/>
      <c r="H1705" s="90"/>
      <c r="J1705" s="90"/>
      <c r="K1705" s="90"/>
    </row>
    <row r="1706" spans="4:11">
      <c r="D1706" s="90"/>
      <c r="E1706" s="90"/>
      <c r="G1706" s="90"/>
      <c r="H1706" s="90"/>
      <c r="J1706" s="90"/>
      <c r="K1706" s="90"/>
    </row>
    <row r="1707" spans="4:11">
      <c r="D1707" s="90"/>
      <c r="E1707" s="90"/>
      <c r="G1707" s="90"/>
      <c r="H1707" s="90"/>
      <c r="J1707" s="90"/>
      <c r="K1707" s="90"/>
    </row>
    <row r="1708" spans="4:11">
      <c r="D1708" s="90"/>
      <c r="E1708" s="90"/>
      <c r="G1708" s="90"/>
      <c r="H1708" s="90"/>
      <c r="J1708" s="90"/>
      <c r="K1708" s="90"/>
    </row>
    <row r="1709" spans="4:11">
      <c r="D1709" s="90"/>
      <c r="E1709" s="90"/>
      <c r="G1709" s="90"/>
      <c r="H1709" s="90"/>
      <c r="J1709" s="90"/>
      <c r="K1709" s="90"/>
    </row>
    <row r="1710" spans="4:11">
      <c r="D1710" s="90"/>
      <c r="E1710" s="90"/>
      <c r="G1710" s="90"/>
      <c r="H1710" s="90"/>
      <c r="J1710" s="90"/>
      <c r="K1710" s="90"/>
    </row>
    <row r="1711" spans="4:11">
      <c r="D1711" s="90"/>
      <c r="E1711" s="90"/>
      <c r="G1711" s="90"/>
      <c r="H1711" s="90"/>
      <c r="J1711" s="90"/>
      <c r="K1711" s="90"/>
    </row>
    <row r="1712" spans="4:11">
      <c r="D1712" s="90"/>
      <c r="E1712" s="90"/>
      <c r="G1712" s="90"/>
      <c r="H1712" s="90"/>
      <c r="J1712" s="90"/>
      <c r="K1712" s="90"/>
    </row>
    <row r="1713" spans="4:11">
      <c r="D1713" s="90"/>
      <c r="E1713" s="90"/>
      <c r="G1713" s="90"/>
      <c r="H1713" s="90"/>
      <c r="J1713" s="90"/>
      <c r="K1713" s="90"/>
    </row>
    <row r="1714" spans="4:11">
      <c r="D1714" s="90"/>
      <c r="E1714" s="90"/>
      <c r="G1714" s="90"/>
      <c r="H1714" s="90"/>
      <c r="J1714" s="90"/>
      <c r="K1714" s="90"/>
    </row>
    <row r="1715" spans="4:11">
      <c r="D1715" s="90"/>
      <c r="E1715" s="90"/>
      <c r="G1715" s="90"/>
      <c r="H1715" s="90"/>
      <c r="J1715" s="90"/>
      <c r="K1715" s="90"/>
    </row>
    <row r="1716" spans="4:11">
      <c r="D1716" s="90"/>
      <c r="E1716" s="90"/>
      <c r="G1716" s="90"/>
      <c r="H1716" s="90"/>
      <c r="J1716" s="90"/>
      <c r="K1716" s="90"/>
    </row>
    <row r="1717" spans="4:11">
      <c r="D1717" s="90"/>
      <c r="E1717" s="90"/>
      <c r="G1717" s="90"/>
      <c r="H1717" s="90"/>
      <c r="J1717" s="90"/>
      <c r="K1717" s="90"/>
    </row>
    <row r="1718" spans="4:11">
      <c r="D1718" s="90"/>
      <c r="E1718" s="90"/>
      <c r="G1718" s="90"/>
      <c r="H1718" s="90"/>
      <c r="J1718" s="90"/>
      <c r="K1718" s="90"/>
    </row>
    <row r="1719" spans="4:11">
      <c r="D1719" s="90"/>
      <c r="E1719" s="90"/>
      <c r="G1719" s="90"/>
      <c r="H1719" s="90"/>
      <c r="J1719" s="90"/>
      <c r="K1719" s="90"/>
    </row>
    <row r="1720" spans="4:11">
      <c r="D1720" s="90"/>
      <c r="E1720" s="90"/>
      <c r="G1720" s="90"/>
      <c r="H1720" s="90"/>
      <c r="J1720" s="90"/>
      <c r="K1720" s="90"/>
    </row>
    <row r="1721" spans="4:11">
      <c r="D1721" s="90"/>
      <c r="E1721" s="90"/>
      <c r="G1721" s="90"/>
      <c r="H1721" s="90"/>
      <c r="J1721" s="90"/>
      <c r="K1721" s="90"/>
    </row>
    <row r="1722" spans="4:11">
      <c r="D1722" s="90"/>
      <c r="E1722" s="90"/>
      <c r="G1722" s="90"/>
      <c r="H1722" s="90"/>
      <c r="J1722" s="90"/>
      <c r="K1722" s="90"/>
    </row>
    <row r="1723" spans="4:11">
      <c r="D1723" s="90"/>
      <c r="E1723" s="90"/>
      <c r="G1723" s="90"/>
      <c r="H1723" s="90"/>
      <c r="J1723" s="90"/>
      <c r="K1723" s="90"/>
    </row>
    <row r="1724" spans="4:11">
      <c r="D1724" s="90"/>
      <c r="E1724" s="90"/>
      <c r="G1724" s="90"/>
      <c r="H1724" s="90"/>
      <c r="J1724" s="90"/>
      <c r="K1724" s="90"/>
    </row>
    <row r="1725" spans="4:11">
      <c r="D1725" s="90"/>
      <c r="E1725" s="90"/>
      <c r="G1725" s="90"/>
      <c r="H1725" s="90"/>
      <c r="J1725" s="90"/>
      <c r="K1725" s="90"/>
    </row>
    <row r="1726" spans="4:11">
      <c r="D1726" s="90"/>
      <c r="E1726" s="90"/>
      <c r="G1726" s="90"/>
      <c r="H1726" s="90"/>
      <c r="J1726" s="90"/>
      <c r="K1726" s="90"/>
    </row>
    <row r="1727" spans="4:11">
      <c r="D1727" s="90"/>
      <c r="E1727" s="90"/>
      <c r="G1727" s="90"/>
      <c r="H1727" s="90"/>
      <c r="J1727" s="90"/>
      <c r="K1727" s="90"/>
    </row>
    <row r="1728" spans="4:11">
      <c r="D1728" s="90"/>
      <c r="E1728" s="90"/>
      <c r="G1728" s="90"/>
      <c r="H1728" s="90"/>
      <c r="J1728" s="90"/>
      <c r="K1728" s="90"/>
    </row>
    <row r="1729" spans="4:11">
      <c r="D1729" s="90"/>
      <c r="E1729" s="90"/>
      <c r="G1729" s="90"/>
      <c r="H1729" s="90"/>
      <c r="J1729" s="90"/>
      <c r="K1729" s="90"/>
    </row>
    <row r="1730" spans="4:11">
      <c r="D1730" s="90"/>
      <c r="E1730" s="90"/>
      <c r="G1730" s="90"/>
      <c r="H1730" s="90"/>
      <c r="J1730" s="90"/>
      <c r="K1730" s="90"/>
    </row>
    <row r="1731" spans="4:11">
      <c r="D1731" s="90"/>
      <c r="E1731" s="90"/>
      <c r="G1731" s="90"/>
      <c r="H1731" s="90"/>
      <c r="J1731" s="90"/>
      <c r="K1731" s="90"/>
    </row>
    <row r="1732" spans="4:11">
      <c r="D1732" s="90"/>
      <c r="E1732" s="90"/>
      <c r="G1732" s="90"/>
      <c r="H1732" s="90"/>
      <c r="J1732" s="90"/>
      <c r="K1732" s="90"/>
    </row>
    <row r="1733" spans="4:11">
      <c r="D1733" s="90"/>
      <c r="E1733" s="90"/>
      <c r="G1733" s="90"/>
      <c r="H1733" s="90"/>
      <c r="J1733" s="90"/>
      <c r="K1733" s="90"/>
    </row>
    <row r="1734" spans="4:11">
      <c r="D1734" s="90"/>
      <c r="E1734" s="90"/>
      <c r="G1734" s="90"/>
      <c r="H1734" s="90"/>
      <c r="J1734" s="90"/>
      <c r="K1734" s="90"/>
    </row>
    <row r="1735" spans="4:11">
      <c r="D1735" s="90"/>
      <c r="E1735" s="90"/>
      <c r="G1735" s="90"/>
      <c r="H1735" s="90"/>
      <c r="J1735" s="90"/>
      <c r="K1735" s="90"/>
    </row>
    <row r="1736" spans="4:11">
      <c r="D1736" s="90"/>
      <c r="E1736" s="90"/>
      <c r="G1736" s="90"/>
      <c r="H1736" s="90"/>
      <c r="J1736" s="90"/>
      <c r="K1736" s="90"/>
    </row>
    <row r="1737" spans="4:11">
      <c r="D1737" s="90"/>
      <c r="E1737" s="90"/>
      <c r="G1737" s="90"/>
      <c r="H1737" s="90"/>
      <c r="J1737" s="90"/>
      <c r="K1737" s="90"/>
    </row>
    <row r="1738" spans="4:11">
      <c r="D1738" s="90"/>
      <c r="E1738" s="90"/>
      <c r="G1738" s="90"/>
      <c r="H1738" s="90"/>
      <c r="J1738" s="90"/>
      <c r="K1738" s="90"/>
    </row>
    <row r="1739" spans="4:11">
      <c r="D1739" s="90"/>
      <c r="E1739" s="90"/>
      <c r="G1739" s="90"/>
      <c r="H1739" s="90"/>
      <c r="J1739" s="90"/>
      <c r="K1739" s="90"/>
    </row>
    <row r="1740" spans="4:11">
      <c r="D1740" s="90"/>
      <c r="E1740" s="90"/>
      <c r="G1740" s="90"/>
      <c r="H1740" s="90"/>
      <c r="J1740" s="90"/>
      <c r="K1740" s="90"/>
    </row>
    <row r="1741" spans="4:11">
      <c r="D1741" s="90"/>
      <c r="E1741" s="90"/>
      <c r="G1741" s="90"/>
      <c r="H1741" s="90"/>
      <c r="J1741" s="90"/>
      <c r="K1741" s="90"/>
    </row>
    <row r="1742" spans="4:11">
      <c r="D1742" s="90"/>
      <c r="E1742" s="90"/>
      <c r="G1742" s="90"/>
      <c r="H1742" s="90"/>
      <c r="J1742" s="90"/>
      <c r="K1742" s="90"/>
    </row>
    <row r="1743" spans="4:11">
      <c r="D1743" s="90"/>
      <c r="E1743" s="90"/>
      <c r="G1743" s="90"/>
      <c r="H1743" s="90"/>
      <c r="J1743" s="90"/>
      <c r="K1743" s="90"/>
    </row>
    <row r="1744" spans="4:11">
      <c r="D1744" s="90"/>
      <c r="E1744" s="90"/>
      <c r="G1744" s="90"/>
      <c r="H1744" s="90"/>
      <c r="J1744" s="90"/>
      <c r="K1744" s="90"/>
    </row>
    <row r="1745" spans="4:11">
      <c r="D1745" s="90"/>
      <c r="E1745" s="90"/>
      <c r="G1745" s="90"/>
      <c r="H1745" s="90"/>
      <c r="J1745" s="90"/>
      <c r="K1745" s="90"/>
    </row>
    <row r="1746" spans="4:11">
      <c r="D1746" s="90"/>
      <c r="E1746" s="90"/>
      <c r="G1746" s="90"/>
      <c r="H1746" s="90"/>
      <c r="J1746" s="90"/>
      <c r="K1746" s="90"/>
    </row>
    <row r="1747" spans="4:11">
      <c r="D1747" s="90"/>
      <c r="E1747" s="90"/>
      <c r="G1747" s="90"/>
      <c r="H1747" s="90"/>
      <c r="J1747" s="90"/>
      <c r="K1747" s="90"/>
    </row>
    <row r="1748" spans="4:11">
      <c r="D1748" s="90"/>
      <c r="E1748" s="90"/>
      <c r="G1748" s="90"/>
      <c r="H1748" s="90"/>
      <c r="J1748" s="90"/>
      <c r="K1748" s="90"/>
    </row>
    <row r="1749" spans="4:11">
      <c r="D1749" s="90"/>
      <c r="E1749" s="90"/>
      <c r="G1749" s="90"/>
      <c r="H1749" s="90"/>
      <c r="J1749" s="90"/>
      <c r="K1749" s="90"/>
    </row>
    <row r="1750" spans="4:11">
      <c r="D1750" s="90"/>
      <c r="E1750" s="90"/>
      <c r="G1750" s="90"/>
      <c r="H1750" s="90"/>
      <c r="J1750" s="90"/>
      <c r="K1750" s="90"/>
    </row>
    <row r="1751" spans="4:11">
      <c r="D1751" s="90"/>
      <c r="E1751" s="90"/>
      <c r="G1751" s="90"/>
      <c r="H1751" s="90"/>
      <c r="J1751" s="90"/>
      <c r="K1751" s="90"/>
    </row>
    <row r="1752" spans="4:11">
      <c r="D1752" s="90"/>
      <c r="E1752" s="90"/>
      <c r="G1752" s="90"/>
      <c r="H1752" s="90"/>
      <c r="J1752" s="90"/>
      <c r="K1752" s="90"/>
    </row>
    <row r="1753" spans="4:11">
      <c r="D1753" s="90"/>
      <c r="E1753" s="90"/>
      <c r="G1753" s="90"/>
      <c r="H1753" s="90"/>
      <c r="J1753" s="90"/>
      <c r="K1753" s="90"/>
    </row>
    <row r="1754" spans="4:11">
      <c r="D1754" s="90"/>
      <c r="E1754" s="90"/>
      <c r="G1754" s="90"/>
      <c r="H1754" s="90"/>
      <c r="J1754" s="90"/>
      <c r="K1754" s="90"/>
    </row>
    <row r="1755" spans="4:11">
      <c r="D1755" s="90"/>
      <c r="E1755" s="90"/>
      <c r="G1755" s="90"/>
      <c r="H1755" s="90"/>
      <c r="J1755" s="90"/>
      <c r="K1755" s="90"/>
    </row>
    <row r="1756" spans="4:11">
      <c r="D1756" s="90"/>
      <c r="E1756" s="90"/>
      <c r="G1756" s="90"/>
      <c r="H1756" s="90"/>
      <c r="J1756" s="90"/>
      <c r="K1756" s="90"/>
    </row>
    <row r="1757" spans="4:11">
      <c r="D1757" s="90"/>
      <c r="E1757" s="90"/>
      <c r="G1757" s="90"/>
      <c r="H1757" s="90"/>
      <c r="J1757" s="90"/>
      <c r="K1757" s="90"/>
    </row>
    <row r="1758" spans="4:11">
      <c r="D1758" s="90"/>
      <c r="E1758" s="90"/>
      <c r="G1758" s="90"/>
      <c r="H1758" s="90"/>
      <c r="J1758" s="90"/>
      <c r="K1758" s="90"/>
    </row>
    <row r="1759" spans="4:11">
      <c r="D1759" s="90"/>
      <c r="E1759" s="90"/>
      <c r="G1759" s="90"/>
      <c r="H1759" s="90"/>
      <c r="J1759" s="90"/>
      <c r="K1759" s="90"/>
    </row>
    <row r="1760" spans="4:11">
      <c r="D1760" s="90"/>
      <c r="E1760" s="90"/>
      <c r="G1760" s="90"/>
      <c r="H1760" s="90"/>
      <c r="J1760" s="90"/>
      <c r="K1760" s="90"/>
    </row>
    <row r="1761" spans="4:11">
      <c r="D1761" s="90"/>
      <c r="E1761" s="90"/>
      <c r="G1761" s="90"/>
      <c r="H1761" s="90"/>
      <c r="J1761" s="90"/>
      <c r="K1761" s="90"/>
    </row>
    <row r="1762" spans="4:11">
      <c r="D1762" s="90"/>
      <c r="E1762" s="90"/>
      <c r="G1762" s="90"/>
      <c r="H1762" s="90"/>
      <c r="J1762" s="90"/>
      <c r="K1762" s="90"/>
    </row>
    <row r="1763" spans="4:11">
      <c r="D1763" s="90"/>
      <c r="E1763" s="90"/>
      <c r="G1763" s="90"/>
      <c r="H1763" s="90"/>
      <c r="J1763" s="90"/>
      <c r="K1763" s="90"/>
    </row>
    <row r="1764" spans="4:11">
      <c r="D1764" s="90"/>
      <c r="E1764" s="90"/>
      <c r="G1764" s="90"/>
      <c r="H1764" s="90"/>
      <c r="J1764" s="90"/>
      <c r="K1764" s="90"/>
    </row>
    <row r="1765" spans="4:11">
      <c r="D1765" s="90"/>
      <c r="E1765" s="90"/>
      <c r="G1765" s="90"/>
      <c r="H1765" s="90"/>
      <c r="J1765" s="90"/>
      <c r="K1765" s="90"/>
    </row>
    <row r="1766" spans="4:11">
      <c r="D1766" s="90"/>
      <c r="E1766" s="90"/>
      <c r="G1766" s="90"/>
      <c r="H1766" s="90"/>
      <c r="J1766" s="90"/>
      <c r="K1766" s="90"/>
    </row>
    <row r="1767" spans="4:11">
      <c r="D1767" s="90"/>
      <c r="E1767" s="90"/>
      <c r="G1767" s="90"/>
      <c r="H1767" s="90"/>
      <c r="J1767" s="90"/>
      <c r="K1767" s="90"/>
    </row>
    <row r="1768" spans="4:11">
      <c r="D1768" s="90"/>
      <c r="E1768" s="90"/>
      <c r="G1768" s="90"/>
      <c r="H1768" s="90"/>
      <c r="J1768" s="90"/>
      <c r="K1768" s="90"/>
    </row>
    <row r="1769" spans="4:11">
      <c r="D1769" s="90"/>
      <c r="E1769" s="90"/>
      <c r="G1769" s="90"/>
      <c r="H1769" s="90"/>
      <c r="J1769" s="90"/>
      <c r="K1769" s="90"/>
    </row>
    <row r="1770" spans="4:11">
      <c r="D1770" s="90"/>
      <c r="E1770" s="90"/>
      <c r="G1770" s="90"/>
      <c r="H1770" s="90"/>
      <c r="J1770" s="90"/>
      <c r="K1770" s="90"/>
    </row>
    <row r="1771" spans="4:11">
      <c r="D1771" s="90"/>
      <c r="E1771" s="90"/>
      <c r="G1771" s="90"/>
      <c r="H1771" s="90"/>
      <c r="J1771" s="90"/>
      <c r="K1771" s="90"/>
    </row>
    <row r="1772" spans="4:11">
      <c r="D1772" s="90"/>
      <c r="E1772" s="90"/>
      <c r="G1772" s="90"/>
      <c r="H1772" s="90"/>
      <c r="J1772" s="90"/>
      <c r="K1772" s="90"/>
    </row>
    <row r="1773" spans="4:11">
      <c r="D1773" s="90"/>
      <c r="E1773" s="90"/>
      <c r="G1773" s="90"/>
      <c r="H1773" s="90"/>
      <c r="J1773" s="90"/>
      <c r="K1773" s="90"/>
    </row>
    <row r="1774" spans="4:11">
      <c r="D1774" s="90"/>
      <c r="E1774" s="90"/>
      <c r="G1774" s="90"/>
      <c r="H1774" s="90"/>
      <c r="J1774" s="90"/>
      <c r="K1774" s="90"/>
    </row>
    <row r="1775" spans="4:11">
      <c r="D1775" s="90"/>
      <c r="E1775" s="90"/>
      <c r="G1775" s="90"/>
      <c r="H1775" s="90"/>
      <c r="J1775" s="90"/>
      <c r="K1775" s="90"/>
    </row>
    <row r="1776" spans="4:11">
      <c r="D1776" s="90"/>
      <c r="E1776" s="90"/>
      <c r="G1776" s="90"/>
      <c r="H1776" s="90"/>
      <c r="J1776" s="90"/>
      <c r="K1776" s="90"/>
    </row>
    <row r="1777" spans="4:11">
      <c r="D1777" s="90"/>
      <c r="E1777" s="90"/>
      <c r="G1777" s="90"/>
      <c r="H1777" s="90"/>
      <c r="J1777" s="90"/>
      <c r="K1777" s="90"/>
    </row>
    <row r="1778" spans="4:11">
      <c r="D1778" s="90"/>
      <c r="E1778" s="90"/>
      <c r="G1778" s="90"/>
      <c r="H1778" s="90"/>
      <c r="J1778" s="90"/>
      <c r="K1778" s="90"/>
    </row>
    <row r="1779" spans="4:11">
      <c r="D1779" s="90"/>
      <c r="E1779" s="90"/>
      <c r="G1779" s="90"/>
      <c r="H1779" s="90"/>
      <c r="J1779" s="90"/>
      <c r="K1779" s="90"/>
    </row>
    <row r="1780" spans="4:11">
      <c r="D1780" s="90"/>
      <c r="E1780" s="90"/>
      <c r="G1780" s="90"/>
      <c r="H1780" s="90"/>
      <c r="J1780" s="90"/>
      <c r="K1780" s="90"/>
    </row>
    <row r="1781" spans="4:11">
      <c r="D1781" s="90"/>
      <c r="E1781" s="90"/>
      <c r="G1781" s="90"/>
      <c r="H1781" s="90"/>
      <c r="J1781" s="90"/>
      <c r="K1781" s="90"/>
    </row>
    <row r="1782" spans="4:11">
      <c r="D1782" s="90"/>
      <c r="E1782" s="90"/>
      <c r="G1782" s="90"/>
      <c r="H1782" s="90"/>
      <c r="J1782" s="90"/>
      <c r="K1782" s="90"/>
    </row>
    <row r="1783" spans="4:11">
      <c r="D1783" s="90"/>
      <c r="E1783" s="90"/>
      <c r="G1783" s="90"/>
      <c r="H1783" s="90"/>
      <c r="J1783" s="90"/>
      <c r="K1783" s="90"/>
    </row>
    <row r="1784" spans="4:11">
      <c r="D1784" s="90"/>
      <c r="E1784" s="90"/>
      <c r="G1784" s="90"/>
      <c r="H1784" s="90"/>
      <c r="J1784" s="90"/>
      <c r="K1784" s="90"/>
    </row>
    <row r="1785" spans="4:11">
      <c r="D1785" s="90"/>
      <c r="E1785" s="90"/>
      <c r="G1785" s="90"/>
      <c r="H1785" s="90"/>
      <c r="J1785" s="90"/>
      <c r="K1785" s="90"/>
    </row>
    <row r="1786" spans="4:11">
      <c r="D1786" s="90"/>
      <c r="E1786" s="90"/>
      <c r="G1786" s="90"/>
      <c r="H1786" s="90"/>
      <c r="J1786" s="90"/>
      <c r="K1786" s="90"/>
    </row>
    <row r="1787" spans="4:11">
      <c r="D1787" s="90"/>
      <c r="E1787" s="90"/>
      <c r="G1787" s="90"/>
      <c r="H1787" s="90"/>
      <c r="J1787" s="90"/>
      <c r="K1787" s="90"/>
    </row>
    <row r="1788" spans="4:11">
      <c r="D1788" s="90"/>
      <c r="E1788" s="90"/>
      <c r="G1788" s="90"/>
      <c r="H1788" s="90"/>
      <c r="J1788" s="90"/>
      <c r="K1788" s="90"/>
    </row>
    <row r="1789" spans="4:11">
      <c r="D1789" s="90"/>
      <c r="E1789" s="90"/>
      <c r="G1789" s="90"/>
      <c r="H1789" s="90"/>
      <c r="J1789" s="90"/>
      <c r="K1789" s="90"/>
    </row>
    <row r="1790" spans="4:11">
      <c r="D1790" s="90"/>
      <c r="E1790" s="90"/>
      <c r="G1790" s="90"/>
      <c r="H1790" s="90"/>
      <c r="J1790" s="90"/>
      <c r="K1790" s="90"/>
    </row>
    <row r="1791" spans="4:11">
      <c r="D1791" s="90"/>
      <c r="E1791" s="90"/>
      <c r="G1791" s="90"/>
      <c r="H1791" s="90"/>
      <c r="J1791" s="90"/>
      <c r="K1791" s="90"/>
    </row>
    <row r="1792" spans="4:11">
      <c r="D1792" s="90"/>
      <c r="E1792" s="90"/>
      <c r="G1792" s="90"/>
      <c r="H1792" s="90"/>
      <c r="J1792" s="90"/>
      <c r="K1792" s="90"/>
    </row>
    <row r="1793" spans="4:11">
      <c r="D1793" s="90"/>
      <c r="E1793" s="90"/>
      <c r="G1793" s="90"/>
      <c r="H1793" s="90"/>
      <c r="J1793" s="90"/>
      <c r="K1793" s="90"/>
    </row>
    <row r="1794" spans="4:11">
      <c r="D1794" s="90"/>
      <c r="E1794" s="90"/>
      <c r="G1794" s="90"/>
      <c r="H1794" s="90"/>
      <c r="J1794" s="90"/>
      <c r="K1794" s="90"/>
    </row>
    <row r="1795" spans="4:11">
      <c r="D1795" s="90"/>
      <c r="E1795" s="90"/>
      <c r="G1795" s="90"/>
      <c r="H1795" s="90"/>
      <c r="J1795" s="90"/>
      <c r="K1795" s="90"/>
    </row>
    <row r="1796" spans="4:11">
      <c r="D1796" s="90"/>
      <c r="E1796" s="90"/>
      <c r="G1796" s="90"/>
      <c r="H1796" s="90"/>
      <c r="J1796" s="90"/>
      <c r="K1796" s="90"/>
    </row>
    <row r="1797" spans="4:11">
      <c r="D1797" s="90"/>
      <c r="E1797" s="90"/>
      <c r="G1797" s="90"/>
      <c r="H1797" s="90"/>
      <c r="J1797" s="90"/>
      <c r="K1797" s="90"/>
    </row>
    <row r="1798" spans="4:11">
      <c r="D1798" s="90"/>
      <c r="E1798" s="90"/>
      <c r="G1798" s="90"/>
      <c r="H1798" s="90"/>
      <c r="J1798" s="90"/>
      <c r="K1798" s="90"/>
    </row>
    <row r="1799" spans="4:11">
      <c r="D1799" s="90"/>
      <c r="E1799" s="90"/>
      <c r="G1799" s="90"/>
      <c r="H1799" s="90"/>
      <c r="J1799" s="90"/>
      <c r="K1799" s="90"/>
    </row>
    <row r="1800" spans="4:11">
      <c r="D1800" s="90"/>
      <c r="E1800" s="90"/>
      <c r="G1800" s="90"/>
      <c r="H1800" s="90"/>
      <c r="J1800" s="90"/>
      <c r="K1800" s="90"/>
    </row>
    <row r="1801" spans="4:11">
      <c r="D1801" s="90"/>
      <c r="E1801" s="90"/>
      <c r="G1801" s="90"/>
      <c r="H1801" s="90"/>
      <c r="J1801" s="90"/>
      <c r="K1801" s="90"/>
    </row>
    <row r="1802" spans="4:11">
      <c r="D1802" s="90"/>
      <c r="E1802" s="90"/>
      <c r="G1802" s="90"/>
      <c r="H1802" s="90"/>
      <c r="J1802" s="90"/>
      <c r="K1802" s="90"/>
    </row>
    <row r="1803" spans="4:11">
      <c r="D1803" s="90"/>
      <c r="E1803" s="90"/>
      <c r="G1803" s="90"/>
      <c r="H1803" s="90"/>
      <c r="J1803" s="90"/>
      <c r="K1803" s="90"/>
    </row>
    <row r="1804" spans="4:11">
      <c r="D1804" s="90"/>
      <c r="E1804" s="90"/>
      <c r="G1804" s="90"/>
      <c r="H1804" s="90"/>
      <c r="J1804" s="90"/>
      <c r="K1804" s="90"/>
    </row>
    <row r="1805" spans="4:11">
      <c r="D1805" s="90"/>
      <c r="E1805" s="90"/>
      <c r="G1805" s="90"/>
      <c r="H1805" s="90"/>
      <c r="J1805" s="90"/>
      <c r="K1805" s="90"/>
    </row>
    <row r="1806" spans="4:11">
      <c r="D1806" s="90"/>
      <c r="E1806" s="90"/>
      <c r="G1806" s="90"/>
      <c r="H1806" s="90"/>
      <c r="J1806" s="90"/>
      <c r="K1806" s="90"/>
    </row>
    <row r="1807" spans="4:11">
      <c r="D1807" s="90"/>
      <c r="E1807" s="90"/>
      <c r="G1807" s="90"/>
      <c r="H1807" s="90"/>
      <c r="J1807" s="90"/>
      <c r="K1807" s="90"/>
    </row>
    <row r="1808" spans="4:11">
      <c r="D1808" s="90"/>
      <c r="E1808" s="90"/>
      <c r="G1808" s="90"/>
      <c r="H1808" s="90"/>
      <c r="J1808" s="90"/>
      <c r="K1808" s="90"/>
    </row>
    <row r="1809" spans="4:11">
      <c r="D1809" s="90"/>
      <c r="E1809" s="90"/>
      <c r="G1809" s="90"/>
      <c r="H1809" s="90"/>
      <c r="J1809" s="90"/>
      <c r="K1809" s="90"/>
    </row>
    <row r="1810" spans="4:11">
      <c r="D1810" s="90"/>
      <c r="E1810" s="90"/>
      <c r="G1810" s="90"/>
      <c r="H1810" s="90"/>
      <c r="J1810" s="90"/>
      <c r="K1810" s="90"/>
    </row>
    <row r="1811" spans="4:11">
      <c r="D1811" s="90"/>
      <c r="E1811" s="90"/>
      <c r="G1811" s="90"/>
      <c r="H1811" s="90"/>
      <c r="J1811" s="90"/>
      <c r="K1811" s="90"/>
    </row>
    <row r="1812" spans="4:11">
      <c r="D1812" s="90"/>
      <c r="E1812" s="90"/>
      <c r="G1812" s="90"/>
      <c r="H1812" s="90"/>
      <c r="J1812" s="90"/>
      <c r="K1812" s="90"/>
    </row>
    <row r="1813" spans="4:11">
      <c r="D1813" s="90"/>
      <c r="E1813" s="90"/>
      <c r="G1813" s="90"/>
      <c r="H1813" s="90"/>
      <c r="J1813" s="90"/>
      <c r="K1813" s="90"/>
    </row>
    <row r="1814" spans="4:11">
      <c r="D1814" s="90"/>
      <c r="E1814" s="90"/>
      <c r="G1814" s="90"/>
      <c r="H1814" s="90"/>
      <c r="J1814" s="90"/>
      <c r="K1814" s="90"/>
    </row>
    <row r="1815" spans="4:11">
      <c r="D1815" s="90"/>
      <c r="E1815" s="90"/>
      <c r="G1815" s="90"/>
      <c r="H1815" s="90"/>
      <c r="J1815" s="90"/>
      <c r="K1815" s="90"/>
    </row>
    <row r="1816" spans="4:11">
      <c r="D1816" s="90"/>
      <c r="E1816" s="90"/>
      <c r="G1816" s="90"/>
      <c r="H1816" s="90"/>
      <c r="J1816" s="90"/>
      <c r="K1816" s="90"/>
    </row>
    <row r="1817" spans="4:11">
      <c r="D1817" s="90"/>
      <c r="E1817" s="90"/>
      <c r="G1817" s="90"/>
      <c r="H1817" s="90"/>
      <c r="J1817" s="90"/>
      <c r="K1817" s="90"/>
    </row>
    <row r="1818" spans="4:11">
      <c r="D1818" s="90"/>
      <c r="E1818" s="90"/>
      <c r="G1818" s="90"/>
      <c r="H1818" s="90"/>
      <c r="J1818" s="90"/>
      <c r="K1818" s="90"/>
    </row>
    <row r="1819" spans="4:11">
      <c r="D1819" s="90"/>
      <c r="E1819" s="90"/>
      <c r="G1819" s="90"/>
      <c r="H1819" s="90"/>
      <c r="J1819" s="90"/>
      <c r="K1819" s="90"/>
    </row>
    <row r="1820" spans="4:11">
      <c r="D1820" s="90"/>
      <c r="E1820" s="90"/>
      <c r="G1820" s="90"/>
      <c r="H1820" s="90"/>
      <c r="J1820" s="90"/>
      <c r="K1820" s="90"/>
    </row>
    <row r="1821" spans="4:11">
      <c r="D1821" s="90"/>
      <c r="E1821" s="90"/>
      <c r="G1821" s="90"/>
      <c r="H1821" s="90"/>
      <c r="J1821" s="90"/>
      <c r="K1821" s="90"/>
    </row>
    <row r="1822" spans="4:11">
      <c r="D1822" s="90"/>
      <c r="E1822" s="90"/>
      <c r="G1822" s="90"/>
      <c r="H1822" s="90"/>
      <c r="J1822" s="90"/>
      <c r="K1822" s="90"/>
    </row>
    <row r="1823" spans="4:11">
      <c r="D1823" s="90"/>
      <c r="E1823" s="90"/>
      <c r="G1823" s="90"/>
      <c r="H1823" s="90"/>
      <c r="J1823" s="90"/>
      <c r="K1823" s="90"/>
    </row>
    <row r="1824" spans="4:11">
      <c r="D1824" s="90"/>
      <c r="E1824" s="90"/>
      <c r="G1824" s="90"/>
      <c r="H1824" s="90"/>
      <c r="J1824" s="90"/>
      <c r="K1824" s="90"/>
    </row>
    <row r="1825" spans="4:11">
      <c r="D1825" s="90"/>
      <c r="E1825" s="90"/>
      <c r="G1825" s="90"/>
      <c r="H1825" s="90"/>
      <c r="J1825" s="90"/>
      <c r="K1825" s="90"/>
    </row>
    <row r="1826" spans="4:11">
      <c r="D1826" s="90"/>
      <c r="E1826" s="90"/>
      <c r="G1826" s="90"/>
      <c r="H1826" s="90"/>
      <c r="J1826" s="90"/>
      <c r="K1826" s="90"/>
    </row>
    <row r="1827" spans="4:11">
      <c r="D1827" s="90"/>
      <c r="E1827" s="90"/>
      <c r="G1827" s="90"/>
      <c r="H1827" s="90"/>
      <c r="J1827" s="90"/>
      <c r="K1827" s="90"/>
    </row>
    <row r="1828" spans="4:11">
      <c r="D1828" s="90"/>
      <c r="E1828" s="90"/>
      <c r="G1828" s="90"/>
      <c r="H1828" s="90"/>
      <c r="J1828" s="90"/>
      <c r="K1828" s="90"/>
    </row>
    <row r="1829" spans="4:11">
      <c r="D1829" s="90"/>
      <c r="E1829" s="90"/>
      <c r="G1829" s="90"/>
      <c r="H1829" s="90"/>
      <c r="J1829" s="90"/>
      <c r="K1829" s="90"/>
    </row>
    <row r="1830" spans="4:11">
      <c r="D1830" s="90"/>
      <c r="E1830" s="90"/>
      <c r="G1830" s="90"/>
      <c r="H1830" s="90"/>
      <c r="J1830" s="90"/>
      <c r="K1830" s="90"/>
    </row>
    <row r="1831" spans="4:11">
      <c r="D1831" s="90"/>
      <c r="E1831" s="90"/>
      <c r="G1831" s="90"/>
      <c r="H1831" s="90"/>
      <c r="J1831" s="90"/>
      <c r="K1831" s="90"/>
    </row>
    <row r="1832" spans="4:11">
      <c r="D1832" s="90"/>
      <c r="E1832" s="90"/>
      <c r="G1832" s="90"/>
      <c r="H1832" s="90"/>
      <c r="J1832" s="90"/>
      <c r="K1832" s="90"/>
    </row>
    <row r="1833" spans="4:11">
      <c r="D1833" s="90"/>
      <c r="E1833" s="90"/>
      <c r="G1833" s="90"/>
      <c r="H1833" s="90"/>
      <c r="J1833" s="90"/>
      <c r="K1833" s="90"/>
    </row>
    <row r="1834" spans="4:11">
      <c r="D1834" s="90"/>
      <c r="E1834" s="90"/>
      <c r="G1834" s="90"/>
      <c r="H1834" s="90"/>
      <c r="J1834" s="90"/>
      <c r="K1834" s="90"/>
    </row>
    <row r="1835" spans="4:11">
      <c r="D1835" s="90"/>
      <c r="E1835" s="90"/>
      <c r="G1835" s="90"/>
      <c r="H1835" s="90"/>
      <c r="J1835" s="90"/>
      <c r="K1835" s="90"/>
    </row>
    <row r="1836" spans="4:11">
      <c r="D1836" s="90"/>
      <c r="E1836" s="90"/>
      <c r="G1836" s="90"/>
      <c r="H1836" s="90"/>
      <c r="J1836" s="90"/>
      <c r="K1836" s="90"/>
    </row>
    <row r="1837" spans="4:11">
      <c r="D1837" s="90"/>
      <c r="E1837" s="90"/>
      <c r="G1837" s="90"/>
      <c r="H1837" s="90"/>
      <c r="J1837" s="90"/>
      <c r="K1837" s="90"/>
    </row>
    <row r="1838" spans="4:11">
      <c r="D1838" s="90"/>
      <c r="E1838" s="90"/>
      <c r="G1838" s="90"/>
      <c r="H1838" s="90"/>
      <c r="J1838" s="90"/>
      <c r="K1838" s="90"/>
    </row>
    <row r="1839" spans="4:11">
      <c r="D1839" s="90"/>
      <c r="E1839" s="90"/>
      <c r="G1839" s="90"/>
      <c r="H1839" s="90"/>
      <c r="J1839" s="90"/>
      <c r="K1839" s="90"/>
    </row>
    <row r="1840" spans="4:11">
      <c r="D1840" s="90"/>
      <c r="E1840" s="90"/>
      <c r="G1840" s="90"/>
      <c r="H1840" s="90"/>
      <c r="J1840" s="90"/>
      <c r="K1840" s="90"/>
    </row>
    <row r="1841" spans="4:11">
      <c r="D1841" s="90"/>
      <c r="E1841" s="90"/>
      <c r="G1841" s="90"/>
      <c r="H1841" s="90"/>
      <c r="J1841" s="90"/>
      <c r="K1841" s="90"/>
    </row>
    <row r="1842" spans="4:11">
      <c r="D1842" s="90"/>
      <c r="E1842" s="90"/>
      <c r="G1842" s="90"/>
      <c r="H1842" s="90"/>
      <c r="J1842" s="90"/>
      <c r="K1842" s="90"/>
    </row>
    <row r="1843" spans="4:11">
      <c r="D1843" s="90"/>
      <c r="E1843" s="90"/>
      <c r="G1843" s="90"/>
      <c r="H1843" s="90"/>
      <c r="J1843" s="90"/>
      <c r="K1843" s="90"/>
    </row>
    <row r="1844" spans="4:11">
      <c r="D1844" s="90"/>
      <c r="E1844" s="90"/>
      <c r="G1844" s="90"/>
      <c r="H1844" s="90"/>
      <c r="J1844" s="90"/>
      <c r="K1844" s="90"/>
    </row>
    <row r="1845" spans="4:11">
      <c r="D1845" s="90"/>
      <c r="E1845" s="90"/>
      <c r="G1845" s="90"/>
      <c r="H1845" s="90"/>
      <c r="J1845" s="90"/>
      <c r="K1845" s="90"/>
    </row>
    <row r="1846" spans="4:11">
      <c r="D1846" s="90"/>
      <c r="E1846" s="90"/>
      <c r="G1846" s="90"/>
      <c r="H1846" s="90"/>
      <c r="J1846" s="90"/>
      <c r="K1846" s="90"/>
    </row>
    <row r="1847" spans="4:11">
      <c r="D1847" s="90"/>
      <c r="E1847" s="90"/>
      <c r="G1847" s="90"/>
      <c r="H1847" s="90"/>
      <c r="J1847" s="90"/>
      <c r="K1847" s="90"/>
    </row>
    <row r="1848" spans="4:11">
      <c r="D1848" s="90"/>
      <c r="E1848" s="90"/>
      <c r="G1848" s="90"/>
      <c r="H1848" s="90"/>
      <c r="J1848" s="90"/>
      <c r="K1848" s="90"/>
    </row>
    <row r="1849" spans="4:11">
      <c r="D1849" s="90"/>
      <c r="E1849" s="90"/>
      <c r="G1849" s="90"/>
      <c r="H1849" s="90"/>
      <c r="J1849" s="90"/>
      <c r="K1849" s="90"/>
    </row>
    <row r="1850" spans="4:11">
      <c r="D1850" s="90"/>
      <c r="E1850" s="90"/>
      <c r="G1850" s="90"/>
      <c r="H1850" s="90"/>
      <c r="J1850" s="90"/>
      <c r="K1850" s="90"/>
    </row>
    <row r="1851" spans="4:11">
      <c r="D1851" s="90"/>
      <c r="E1851" s="90"/>
      <c r="G1851" s="90"/>
      <c r="H1851" s="90"/>
      <c r="J1851" s="90"/>
      <c r="K1851" s="90"/>
    </row>
    <row r="1852" spans="4:11">
      <c r="D1852" s="90"/>
      <c r="E1852" s="90"/>
      <c r="G1852" s="90"/>
      <c r="H1852" s="90"/>
      <c r="J1852" s="90"/>
      <c r="K1852" s="90"/>
    </row>
    <row r="1853" spans="4:11">
      <c r="D1853" s="90"/>
      <c r="E1853" s="90"/>
      <c r="G1853" s="90"/>
      <c r="H1853" s="90"/>
      <c r="J1853" s="90"/>
      <c r="K1853" s="90"/>
    </row>
    <row r="1854" spans="4:11">
      <c r="D1854" s="90"/>
      <c r="E1854" s="90"/>
      <c r="G1854" s="90"/>
      <c r="H1854" s="90"/>
      <c r="J1854" s="90"/>
      <c r="K1854" s="90"/>
    </row>
    <row r="1855" spans="4:11">
      <c r="D1855" s="90"/>
      <c r="E1855" s="90"/>
      <c r="G1855" s="90"/>
      <c r="H1855" s="90"/>
      <c r="J1855" s="90"/>
      <c r="K1855" s="90"/>
    </row>
    <row r="1856" spans="4:11">
      <c r="D1856" s="90"/>
      <c r="E1856" s="90"/>
      <c r="G1856" s="90"/>
      <c r="H1856" s="90"/>
      <c r="J1856" s="90"/>
      <c r="K1856" s="90"/>
    </row>
    <row r="1857" spans="4:11">
      <c r="D1857" s="90"/>
      <c r="E1857" s="90"/>
      <c r="G1857" s="90"/>
      <c r="H1857" s="90"/>
      <c r="J1857" s="90"/>
      <c r="K1857" s="90"/>
    </row>
    <row r="1858" spans="4:11">
      <c r="D1858" s="90"/>
      <c r="E1858" s="90"/>
      <c r="G1858" s="90"/>
      <c r="H1858" s="90"/>
      <c r="J1858" s="90"/>
      <c r="K1858" s="90"/>
    </row>
    <row r="1859" spans="4:11">
      <c r="D1859" s="90"/>
      <c r="E1859" s="90"/>
      <c r="G1859" s="90"/>
      <c r="H1859" s="90"/>
      <c r="J1859" s="90"/>
      <c r="K1859" s="90"/>
    </row>
    <row r="1860" spans="4:11">
      <c r="D1860" s="90"/>
      <c r="E1860" s="90"/>
      <c r="G1860" s="90"/>
      <c r="H1860" s="90"/>
      <c r="J1860" s="90"/>
      <c r="K1860" s="90"/>
    </row>
    <row r="1861" spans="4:11">
      <c r="D1861" s="90"/>
      <c r="E1861" s="90"/>
      <c r="G1861" s="90"/>
      <c r="H1861" s="90"/>
      <c r="J1861" s="90"/>
      <c r="K1861" s="90"/>
    </row>
    <row r="1862" spans="4:11">
      <c r="D1862" s="90"/>
      <c r="E1862" s="90"/>
      <c r="G1862" s="90"/>
      <c r="H1862" s="90"/>
      <c r="J1862" s="90"/>
      <c r="K1862" s="90"/>
    </row>
    <row r="1863" spans="4:11">
      <c r="D1863" s="90"/>
      <c r="E1863" s="90"/>
      <c r="G1863" s="90"/>
      <c r="H1863" s="90"/>
      <c r="J1863" s="90"/>
      <c r="K1863" s="90"/>
    </row>
    <row r="1864" spans="4:11">
      <c r="D1864" s="90"/>
      <c r="E1864" s="90"/>
      <c r="G1864" s="90"/>
      <c r="H1864" s="90"/>
      <c r="J1864" s="90"/>
      <c r="K1864" s="90"/>
    </row>
    <row r="1865" spans="4:11">
      <c r="D1865" s="90"/>
      <c r="E1865" s="90"/>
      <c r="G1865" s="90"/>
      <c r="H1865" s="90"/>
      <c r="J1865" s="90"/>
      <c r="K1865" s="90"/>
    </row>
    <row r="1866" spans="4:11">
      <c r="D1866" s="90"/>
      <c r="E1866" s="90"/>
      <c r="G1866" s="90"/>
      <c r="H1866" s="90"/>
      <c r="J1866" s="90"/>
      <c r="K1866" s="90"/>
    </row>
    <row r="1867" spans="4:11">
      <c r="D1867" s="90"/>
      <c r="E1867" s="90"/>
      <c r="G1867" s="90"/>
      <c r="H1867" s="90"/>
      <c r="J1867" s="90"/>
      <c r="K1867" s="90"/>
    </row>
    <row r="1868" spans="4:11">
      <c r="D1868" s="90"/>
      <c r="E1868" s="90"/>
      <c r="G1868" s="90"/>
      <c r="H1868" s="90"/>
      <c r="J1868" s="90"/>
      <c r="K1868" s="90"/>
    </row>
    <row r="1869" spans="4:11">
      <c r="D1869" s="90"/>
      <c r="E1869" s="90"/>
      <c r="G1869" s="90"/>
      <c r="H1869" s="90"/>
      <c r="J1869" s="90"/>
      <c r="K1869" s="90"/>
    </row>
    <row r="1870" spans="4:11">
      <c r="D1870" s="90"/>
      <c r="E1870" s="90"/>
      <c r="G1870" s="90"/>
      <c r="H1870" s="90"/>
      <c r="J1870" s="90"/>
      <c r="K1870" s="90"/>
    </row>
    <row r="1871" spans="4:11">
      <c r="D1871" s="90"/>
      <c r="E1871" s="90"/>
      <c r="G1871" s="90"/>
      <c r="H1871" s="90"/>
      <c r="J1871" s="90"/>
      <c r="K1871" s="90"/>
    </row>
    <row r="1872" spans="4:11">
      <c r="D1872" s="90"/>
      <c r="E1872" s="90"/>
      <c r="G1872" s="90"/>
      <c r="H1872" s="90"/>
      <c r="J1872" s="90"/>
      <c r="K1872" s="90"/>
    </row>
    <row r="1873" spans="4:11">
      <c r="D1873" s="90"/>
      <c r="E1873" s="90"/>
      <c r="G1873" s="90"/>
      <c r="H1873" s="90"/>
      <c r="J1873" s="90"/>
      <c r="K1873" s="90"/>
    </row>
    <row r="1874" spans="4:11">
      <c r="D1874" s="90"/>
      <c r="E1874" s="90"/>
      <c r="G1874" s="90"/>
      <c r="H1874" s="90"/>
      <c r="J1874" s="90"/>
      <c r="K1874" s="90"/>
    </row>
    <row r="1875" spans="4:11">
      <c r="D1875" s="90"/>
      <c r="E1875" s="90"/>
      <c r="G1875" s="90"/>
      <c r="H1875" s="90"/>
      <c r="J1875" s="90"/>
      <c r="K1875" s="90"/>
    </row>
    <row r="1876" spans="4:11">
      <c r="D1876" s="90"/>
      <c r="E1876" s="90"/>
      <c r="G1876" s="90"/>
      <c r="H1876" s="90"/>
      <c r="J1876" s="90"/>
      <c r="K1876" s="90"/>
    </row>
    <row r="1877" spans="4:11">
      <c r="D1877" s="90"/>
      <c r="E1877" s="90"/>
      <c r="G1877" s="90"/>
      <c r="H1877" s="90"/>
      <c r="J1877" s="90"/>
      <c r="K1877" s="90"/>
    </row>
    <row r="1878" spans="4:11">
      <c r="D1878" s="90"/>
      <c r="E1878" s="90"/>
      <c r="G1878" s="90"/>
      <c r="H1878" s="90"/>
      <c r="J1878" s="90"/>
      <c r="K1878" s="90"/>
    </row>
    <row r="1879" spans="4:11">
      <c r="D1879" s="90"/>
      <c r="E1879" s="90"/>
      <c r="G1879" s="90"/>
      <c r="H1879" s="90"/>
      <c r="J1879" s="90"/>
      <c r="K1879" s="90"/>
    </row>
    <row r="1880" spans="4:11">
      <c r="D1880" s="90"/>
      <c r="E1880" s="90"/>
      <c r="G1880" s="90"/>
      <c r="H1880" s="90"/>
      <c r="J1880" s="90"/>
      <c r="K1880" s="90"/>
    </row>
    <row r="1881" spans="4:11">
      <c r="D1881" s="90"/>
      <c r="E1881" s="90"/>
      <c r="G1881" s="90"/>
      <c r="H1881" s="90"/>
      <c r="J1881" s="90"/>
      <c r="K1881" s="90"/>
    </row>
    <row r="1882" spans="4:11">
      <c r="D1882" s="90"/>
      <c r="E1882" s="90"/>
      <c r="G1882" s="90"/>
      <c r="H1882" s="90"/>
      <c r="J1882" s="90"/>
      <c r="K1882" s="90"/>
    </row>
    <row r="1883" spans="4:11">
      <c r="D1883" s="90"/>
      <c r="E1883" s="90"/>
      <c r="G1883" s="90"/>
      <c r="H1883" s="90"/>
      <c r="J1883" s="90"/>
      <c r="K1883" s="90"/>
    </row>
    <row r="1884" spans="4:11">
      <c r="D1884" s="90"/>
      <c r="E1884" s="90"/>
      <c r="G1884" s="90"/>
      <c r="H1884" s="90"/>
      <c r="J1884" s="90"/>
      <c r="K1884" s="90"/>
    </row>
    <row r="1885" spans="4:11">
      <c r="D1885" s="90"/>
      <c r="E1885" s="90"/>
      <c r="G1885" s="90"/>
      <c r="H1885" s="90"/>
      <c r="J1885" s="90"/>
      <c r="K1885" s="90"/>
    </row>
    <row r="1886" spans="4:11">
      <c r="D1886" s="90"/>
      <c r="E1886" s="90"/>
      <c r="G1886" s="90"/>
      <c r="H1886" s="90"/>
      <c r="J1886" s="90"/>
      <c r="K1886" s="90"/>
    </row>
    <row r="1887" spans="4:11">
      <c r="D1887" s="90"/>
      <c r="E1887" s="90"/>
      <c r="G1887" s="90"/>
      <c r="H1887" s="90"/>
      <c r="J1887" s="90"/>
      <c r="K1887" s="90"/>
    </row>
    <row r="1888" spans="4:11">
      <c r="D1888" s="90"/>
      <c r="E1888" s="90"/>
      <c r="G1888" s="90"/>
      <c r="H1888" s="90"/>
      <c r="J1888" s="90"/>
      <c r="K1888" s="90"/>
    </row>
    <row r="1889" spans="4:11">
      <c r="D1889" s="90"/>
      <c r="E1889" s="90"/>
      <c r="G1889" s="90"/>
      <c r="H1889" s="90"/>
      <c r="J1889" s="90"/>
      <c r="K1889" s="90"/>
    </row>
    <row r="1890" spans="4:11">
      <c r="D1890" s="90"/>
      <c r="E1890" s="90"/>
      <c r="G1890" s="90"/>
      <c r="H1890" s="90"/>
      <c r="J1890" s="90"/>
      <c r="K1890" s="90"/>
    </row>
    <row r="1891" spans="4:11">
      <c r="D1891" s="90"/>
      <c r="E1891" s="90"/>
      <c r="G1891" s="90"/>
      <c r="H1891" s="90"/>
      <c r="J1891" s="90"/>
      <c r="K1891" s="90"/>
    </row>
    <row r="1892" spans="4:11">
      <c r="D1892" s="90"/>
      <c r="E1892" s="90"/>
      <c r="G1892" s="90"/>
      <c r="H1892" s="90"/>
      <c r="J1892" s="90"/>
      <c r="K1892" s="90"/>
    </row>
    <row r="1893" spans="4:11">
      <c r="D1893" s="90"/>
      <c r="E1893" s="90"/>
      <c r="G1893" s="90"/>
      <c r="H1893" s="90"/>
      <c r="J1893" s="90"/>
      <c r="K1893" s="90"/>
    </row>
    <row r="1894" spans="4:11">
      <c r="D1894" s="90"/>
      <c r="E1894" s="90"/>
      <c r="G1894" s="90"/>
      <c r="H1894" s="90"/>
      <c r="J1894" s="90"/>
      <c r="K1894" s="90"/>
    </row>
    <row r="1895" spans="4:11">
      <c r="D1895" s="90"/>
      <c r="E1895" s="90"/>
      <c r="G1895" s="90"/>
      <c r="H1895" s="90"/>
      <c r="J1895" s="90"/>
      <c r="K1895" s="90"/>
    </row>
    <row r="1896" spans="4:11">
      <c r="D1896" s="90"/>
      <c r="E1896" s="90"/>
      <c r="G1896" s="90"/>
      <c r="H1896" s="90"/>
      <c r="J1896" s="90"/>
      <c r="K1896" s="90"/>
    </row>
    <row r="1897" spans="4:11">
      <c r="D1897" s="90"/>
      <c r="E1897" s="90"/>
      <c r="G1897" s="90"/>
      <c r="H1897" s="90"/>
      <c r="J1897" s="90"/>
      <c r="K1897" s="90"/>
    </row>
    <row r="1898" spans="4:11">
      <c r="D1898" s="90"/>
      <c r="E1898" s="90"/>
      <c r="G1898" s="90"/>
      <c r="H1898" s="90"/>
      <c r="J1898" s="90"/>
      <c r="K1898" s="90"/>
    </row>
    <row r="1899" spans="4:11">
      <c r="D1899" s="90"/>
      <c r="E1899" s="90"/>
      <c r="G1899" s="90"/>
      <c r="H1899" s="90"/>
      <c r="J1899" s="90"/>
      <c r="K1899" s="90"/>
    </row>
    <row r="1900" spans="4:11">
      <c r="D1900" s="90"/>
      <c r="E1900" s="90"/>
      <c r="G1900" s="90"/>
      <c r="H1900" s="90"/>
      <c r="J1900" s="90"/>
      <c r="K1900" s="90"/>
    </row>
    <row r="1901" spans="4:11">
      <c r="D1901" s="90"/>
      <c r="E1901" s="90"/>
      <c r="G1901" s="90"/>
      <c r="H1901" s="90"/>
      <c r="J1901" s="90"/>
      <c r="K1901" s="90"/>
    </row>
    <row r="1902" spans="4:11">
      <c r="D1902" s="90"/>
      <c r="E1902" s="90"/>
      <c r="G1902" s="90"/>
      <c r="H1902" s="90"/>
      <c r="J1902" s="90"/>
      <c r="K1902" s="90"/>
    </row>
    <row r="1903" spans="4:11">
      <c r="D1903" s="90"/>
      <c r="E1903" s="90"/>
      <c r="G1903" s="90"/>
      <c r="H1903" s="90"/>
      <c r="J1903" s="90"/>
      <c r="K1903" s="90"/>
    </row>
    <row r="1904" spans="4:11">
      <c r="D1904" s="90"/>
      <c r="E1904" s="90"/>
      <c r="G1904" s="90"/>
      <c r="H1904" s="90"/>
      <c r="J1904" s="90"/>
      <c r="K1904" s="90"/>
    </row>
    <row r="1905" spans="4:11">
      <c r="D1905" s="90"/>
      <c r="E1905" s="90"/>
      <c r="G1905" s="90"/>
      <c r="H1905" s="90"/>
      <c r="J1905" s="90"/>
      <c r="K1905" s="90"/>
    </row>
    <row r="1906" spans="4:11">
      <c r="D1906" s="90"/>
      <c r="E1906" s="90"/>
      <c r="G1906" s="90"/>
      <c r="H1906" s="90"/>
      <c r="J1906" s="90"/>
      <c r="K1906" s="90"/>
    </row>
    <row r="1907" spans="4:11">
      <c r="D1907" s="90"/>
      <c r="E1907" s="90"/>
      <c r="G1907" s="90"/>
      <c r="H1907" s="90"/>
      <c r="J1907" s="90"/>
      <c r="K1907" s="90"/>
    </row>
    <row r="1908" spans="4:11">
      <c r="D1908" s="90"/>
      <c r="E1908" s="90"/>
      <c r="G1908" s="90"/>
      <c r="H1908" s="90"/>
      <c r="J1908" s="90"/>
      <c r="K1908" s="90"/>
    </row>
    <row r="1909" spans="4:11">
      <c r="D1909" s="90"/>
      <c r="E1909" s="90"/>
      <c r="G1909" s="90"/>
      <c r="H1909" s="90"/>
      <c r="J1909" s="90"/>
      <c r="K1909" s="90"/>
    </row>
    <row r="1910" spans="4:11">
      <c r="D1910" s="90"/>
      <c r="E1910" s="90"/>
      <c r="G1910" s="90"/>
      <c r="H1910" s="90"/>
      <c r="J1910" s="90"/>
      <c r="K1910" s="90"/>
    </row>
    <row r="1911" spans="4:11">
      <c r="D1911" s="90"/>
      <c r="E1911" s="90"/>
      <c r="G1911" s="90"/>
      <c r="H1911" s="90"/>
      <c r="J1911" s="90"/>
      <c r="K1911" s="90"/>
    </row>
    <row r="1912" spans="4:11">
      <c r="D1912" s="90"/>
      <c r="E1912" s="90"/>
      <c r="G1912" s="90"/>
      <c r="H1912" s="90"/>
      <c r="J1912" s="90"/>
      <c r="K1912" s="90"/>
    </row>
    <row r="1913" spans="4:11">
      <c r="D1913" s="90"/>
      <c r="E1913" s="90"/>
      <c r="G1913" s="90"/>
      <c r="H1913" s="90"/>
      <c r="J1913" s="90"/>
      <c r="K1913" s="90"/>
    </row>
    <row r="1914" spans="4:11">
      <c r="D1914" s="90"/>
      <c r="E1914" s="90"/>
      <c r="G1914" s="90"/>
      <c r="H1914" s="90"/>
      <c r="J1914" s="90"/>
      <c r="K1914" s="90"/>
    </row>
    <row r="1915" spans="4:11">
      <c r="D1915" s="90"/>
      <c r="E1915" s="90"/>
      <c r="G1915" s="90"/>
      <c r="H1915" s="90"/>
      <c r="J1915" s="90"/>
      <c r="K1915" s="90"/>
    </row>
    <row r="1916" spans="4:11">
      <c r="D1916" s="90"/>
      <c r="E1916" s="90"/>
      <c r="G1916" s="90"/>
      <c r="H1916" s="90"/>
      <c r="J1916" s="90"/>
      <c r="K1916" s="90"/>
    </row>
    <row r="1917" spans="4:11">
      <c r="D1917" s="90"/>
      <c r="E1917" s="90"/>
      <c r="G1917" s="90"/>
      <c r="H1917" s="90"/>
      <c r="J1917" s="90"/>
      <c r="K1917" s="90"/>
    </row>
    <row r="1918" spans="4:11">
      <c r="D1918" s="90"/>
      <c r="E1918" s="90"/>
      <c r="G1918" s="90"/>
      <c r="H1918" s="90"/>
      <c r="J1918" s="90"/>
      <c r="K1918" s="90"/>
    </row>
    <row r="1919" spans="4:11">
      <c r="D1919" s="90"/>
      <c r="E1919" s="90"/>
      <c r="G1919" s="90"/>
      <c r="H1919" s="90"/>
      <c r="J1919" s="90"/>
      <c r="K1919" s="90"/>
    </row>
    <row r="1920" spans="4:11">
      <c r="D1920" s="90"/>
      <c r="E1920" s="90"/>
      <c r="G1920" s="90"/>
      <c r="H1920" s="90"/>
      <c r="J1920" s="90"/>
      <c r="K1920" s="90"/>
    </row>
    <row r="1921" spans="4:11">
      <c r="D1921" s="90"/>
      <c r="E1921" s="90"/>
      <c r="G1921" s="90"/>
      <c r="H1921" s="90"/>
      <c r="J1921" s="90"/>
      <c r="K1921" s="90"/>
    </row>
    <row r="1922" spans="4:11">
      <c r="D1922" s="90"/>
      <c r="E1922" s="90"/>
      <c r="G1922" s="90"/>
      <c r="H1922" s="90"/>
      <c r="J1922" s="90"/>
      <c r="K1922" s="90"/>
    </row>
    <row r="1923" spans="4:11">
      <c r="D1923" s="90"/>
      <c r="E1923" s="90"/>
      <c r="G1923" s="90"/>
      <c r="H1923" s="90"/>
      <c r="J1923" s="90"/>
      <c r="K1923" s="90"/>
    </row>
    <row r="1924" spans="4:11">
      <c r="D1924" s="90"/>
      <c r="E1924" s="90"/>
      <c r="G1924" s="90"/>
      <c r="H1924" s="90"/>
      <c r="J1924" s="90"/>
      <c r="K1924" s="90"/>
    </row>
    <row r="1925" spans="4:11">
      <c r="D1925" s="90"/>
      <c r="E1925" s="90"/>
      <c r="G1925" s="90"/>
      <c r="H1925" s="90"/>
      <c r="J1925" s="90"/>
      <c r="K1925" s="90"/>
    </row>
    <row r="1926" spans="4:11">
      <c r="D1926" s="90"/>
      <c r="E1926" s="90"/>
      <c r="G1926" s="90"/>
      <c r="H1926" s="90"/>
      <c r="J1926" s="90"/>
      <c r="K1926" s="90"/>
    </row>
    <row r="1927" spans="4:11">
      <c r="D1927" s="90"/>
      <c r="E1927" s="90"/>
      <c r="G1927" s="90"/>
      <c r="H1927" s="90"/>
      <c r="J1927" s="90"/>
      <c r="K1927" s="90"/>
    </row>
    <row r="1928" spans="4:11">
      <c r="D1928" s="90"/>
      <c r="E1928" s="90"/>
      <c r="G1928" s="90"/>
      <c r="H1928" s="90"/>
      <c r="J1928" s="90"/>
      <c r="K1928" s="90"/>
    </row>
    <row r="1929" spans="4:11">
      <c r="D1929" s="90"/>
      <c r="E1929" s="90"/>
      <c r="G1929" s="90"/>
      <c r="H1929" s="90"/>
      <c r="J1929" s="90"/>
      <c r="K1929" s="90"/>
    </row>
    <row r="1930" spans="4:11">
      <c r="D1930" s="90"/>
      <c r="E1930" s="90"/>
      <c r="G1930" s="90"/>
      <c r="H1930" s="90"/>
      <c r="J1930" s="90"/>
      <c r="K1930" s="90"/>
    </row>
    <row r="1931" spans="4:11">
      <c r="D1931" s="90"/>
      <c r="E1931" s="90"/>
      <c r="G1931" s="90"/>
      <c r="H1931" s="90"/>
      <c r="J1931" s="90"/>
      <c r="K1931" s="90"/>
    </row>
    <row r="1932" spans="4:11">
      <c r="D1932" s="90"/>
      <c r="E1932" s="90"/>
      <c r="G1932" s="90"/>
      <c r="H1932" s="90"/>
      <c r="J1932" s="90"/>
      <c r="K1932" s="90"/>
    </row>
    <row r="1933" spans="4:11">
      <c r="D1933" s="90"/>
      <c r="E1933" s="90"/>
      <c r="G1933" s="90"/>
      <c r="H1933" s="90"/>
      <c r="J1933" s="90"/>
      <c r="K1933" s="90"/>
    </row>
    <row r="1934" spans="4:11">
      <c r="D1934" s="90"/>
      <c r="E1934" s="90"/>
      <c r="G1934" s="90"/>
      <c r="H1934" s="90"/>
      <c r="J1934" s="90"/>
      <c r="K1934" s="90"/>
    </row>
    <row r="1935" spans="4:11">
      <c r="D1935" s="90"/>
      <c r="E1935" s="90"/>
      <c r="G1935" s="90"/>
      <c r="H1935" s="90"/>
      <c r="J1935" s="90"/>
      <c r="K1935" s="90"/>
    </row>
    <row r="1936" spans="4:11">
      <c r="D1936" s="90"/>
      <c r="E1936" s="90"/>
      <c r="G1936" s="90"/>
      <c r="H1936" s="90"/>
      <c r="J1936" s="90"/>
      <c r="K1936" s="90"/>
    </row>
    <row r="1937" spans="4:11">
      <c r="D1937" s="90"/>
      <c r="E1937" s="90"/>
      <c r="G1937" s="90"/>
      <c r="H1937" s="90"/>
      <c r="J1937" s="90"/>
      <c r="K1937" s="90"/>
    </row>
    <row r="1938" spans="4:11">
      <c r="D1938" s="90"/>
      <c r="E1938" s="90"/>
      <c r="G1938" s="90"/>
      <c r="H1938" s="90"/>
      <c r="J1938" s="90"/>
      <c r="K1938" s="90"/>
    </row>
    <row r="1939" spans="4:11">
      <c r="D1939" s="90"/>
      <c r="E1939" s="90"/>
      <c r="G1939" s="90"/>
      <c r="H1939" s="90"/>
      <c r="J1939" s="90"/>
      <c r="K1939" s="90"/>
    </row>
    <row r="1940" spans="4:11">
      <c r="D1940" s="90"/>
      <c r="E1940" s="90"/>
      <c r="G1940" s="90"/>
      <c r="H1940" s="90"/>
      <c r="J1940" s="90"/>
      <c r="K1940" s="90"/>
    </row>
    <row r="1941" spans="4:11">
      <c r="D1941" s="90"/>
      <c r="E1941" s="90"/>
      <c r="G1941" s="90"/>
      <c r="H1941" s="90"/>
      <c r="J1941" s="90"/>
      <c r="K1941" s="90"/>
    </row>
    <row r="1942" spans="4:11">
      <c r="D1942" s="90"/>
      <c r="E1942" s="90"/>
      <c r="G1942" s="90"/>
      <c r="H1942" s="90"/>
      <c r="J1942" s="90"/>
      <c r="K1942" s="90"/>
    </row>
    <row r="1943" spans="4:11">
      <c r="D1943" s="90"/>
      <c r="E1943" s="90"/>
      <c r="G1943" s="90"/>
      <c r="H1943" s="90"/>
      <c r="J1943" s="90"/>
      <c r="K1943" s="90"/>
    </row>
    <row r="1944" spans="4:11">
      <c r="D1944" s="90"/>
      <c r="E1944" s="90"/>
      <c r="G1944" s="90"/>
      <c r="H1944" s="90"/>
      <c r="J1944" s="90"/>
      <c r="K1944" s="90"/>
    </row>
    <row r="1945" spans="4:11">
      <c r="D1945" s="90"/>
      <c r="E1945" s="90"/>
      <c r="G1945" s="90"/>
      <c r="H1945" s="90"/>
      <c r="J1945" s="90"/>
      <c r="K1945" s="90"/>
    </row>
    <row r="1946" spans="4:11">
      <c r="D1946" s="90"/>
      <c r="E1946" s="90"/>
      <c r="G1946" s="90"/>
      <c r="H1946" s="90"/>
      <c r="J1946" s="90"/>
      <c r="K1946" s="90"/>
    </row>
    <row r="1947" spans="4:11">
      <c r="D1947" s="90"/>
      <c r="E1947" s="90"/>
      <c r="G1947" s="90"/>
      <c r="H1947" s="90"/>
      <c r="J1947" s="90"/>
      <c r="K1947" s="90"/>
    </row>
    <row r="1948" spans="4:11">
      <c r="D1948" s="90"/>
      <c r="E1948" s="90"/>
      <c r="G1948" s="90"/>
      <c r="H1948" s="90"/>
      <c r="J1948" s="90"/>
      <c r="K1948" s="90"/>
    </row>
    <row r="1949" spans="4:11">
      <c r="D1949" s="90"/>
      <c r="E1949" s="90"/>
      <c r="G1949" s="90"/>
      <c r="H1949" s="90"/>
      <c r="J1949" s="90"/>
      <c r="K1949" s="90"/>
    </row>
    <row r="1950" spans="4:11">
      <c r="D1950" s="90"/>
      <c r="E1950" s="90"/>
      <c r="G1950" s="90"/>
      <c r="H1950" s="90"/>
      <c r="J1950" s="90"/>
      <c r="K1950" s="90"/>
    </row>
    <row r="1951" spans="4:11">
      <c r="D1951" s="90"/>
      <c r="E1951" s="90"/>
      <c r="G1951" s="90"/>
      <c r="H1951" s="90"/>
      <c r="J1951" s="90"/>
      <c r="K1951" s="90"/>
    </row>
    <row r="1952" spans="4:11">
      <c r="D1952" s="90"/>
      <c r="E1952" s="90"/>
      <c r="G1952" s="90"/>
      <c r="H1952" s="90"/>
      <c r="J1952" s="90"/>
      <c r="K1952" s="90"/>
    </row>
    <row r="1953" spans="4:11">
      <c r="D1953" s="90"/>
      <c r="E1953" s="90"/>
      <c r="G1953" s="90"/>
      <c r="H1953" s="90"/>
      <c r="J1953" s="90"/>
      <c r="K1953" s="90"/>
    </row>
    <row r="1954" spans="4:11">
      <c r="D1954" s="90"/>
      <c r="E1954" s="90"/>
      <c r="G1954" s="90"/>
      <c r="H1954" s="90"/>
      <c r="J1954" s="90"/>
      <c r="K1954" s="90"/>
    </row>
    <row r="1955" spans="4:11">
      <c r="D1955" s="90"/>
      <c r="E1955" s="90"/>
      <c r="G1955" s="90"/>
      <c r="H1955" s="90"/>
      <c r="J1955" s="90"/>
      <c r="K1955" s="90"/>
    </row>
    <row r="1956" spans="4:11">
      <c r="D1956" s="90"/>
      <c r="E1956" s="90"/>
      <c r="G1956" s="90"/>
      <c r="H1956" s="90"/>
      <c r="J1956" s="90"/>
      <c r="K1956" s="90"/>
    </row>
    <row r="1957" spans="4:11">
      <c r="D1957" s="90"/>
      <c r="E1957" s="90"/>
      <c r="G1957" s="90"/>
      <c r="H1957" s="90"/>
      <c r="J1957" s="90"/>
      <c r="K1957" s="90"/>
    </row>
    <row r="1958" spans="4:11">
      <c r="D1958" s="90"/>
      <c r="E1958" s="90"/>
      <c r="G1958" s="90"/>
      <c r="H1958" s="90"/>
      <c r="J1958" s="90"/>
      <c r="K1958" s="90"/>
    </row>
    <row r="1959" spans="4:11">
      <c r="D1959" s="90"/>
      <c r="E1959" s="90"/>
      <c r="G1959" s="90"/>
      <c r="H1959" s="90"/>
      <c r="J1959" s="90"/>
      <c r="K1959" s="90"/>
    </row>
    <row r="1960" spans="4:11">
      <c r="D1960" s="90"/>
      <c r="E1960" s="90"/>
      <c r="G1960" s="90"/>
      <c r="H1960" s="90"/>
      <c r="J1960" s="90"/>
      <c r="K1960" s="90"/>
    </row>
    <row r="1961" spans="4:11">
      <c r="D1961" s="90"/>
      <c r="E1961" s="90"/>
      <c r="G1961" s="90"/>
      <c r="H1961" s="90"/>
      <c r="J1961" s="90"/>
      <c r="K1961" s="90"/>
    </row>
    <row r="1962" spans="4:11">
      <c r="D1962" s="90"/>
      <c r="E1962" s="90"/>
      <c r="G1962" s="90"/>
      <c r="H1962" s="90"/>
      <c r="J1962" s="90"/>
      <c r="K1962" s="90"/>
    </row>
    <row r="1963" spans="4:11">
      <c r="D1963" s="90"/>
      <c r="E1963" s="90"/>
      <c r="G1963" s="90"/>
      <c r="H1963" s="90"/>
      <c r="J1963" s="90"/>
      <c r="K1963" s="90"/>
    </row>
    <row r="1964" spans="4:11">
      <c r="D1964" s="90"/>
      <c r="E1964" s="90"/>
      <c r="G1964" s="90"/>
      <c r="H1964" s="90"/>
      <c r="J1964" s="90"/>
      <c r="K1964" s="90"/>
    </row>
    <row r="1965" spans="4:11">
      <c r="D1965" s="90"/>
      <c r="E1965" s="90"/>
      <c r="G1965" s="90"/>
      <c r="H1965" s="90"/>
      <c r="J1965" s="90"/>
      <c r="K1965" s="90"/>
    </row>
    <row r="1966" spans="4:11">
      <c r="D1966" s="90"/>
      <c r="E1966" s="90"/>
      <c r="G1966" s="90"/>
      <c r="H1966" s="90"/>
      <c r="J1966" s="90"/>
      <c r="K1966" s="90"/>
    </row>
    <row r="1967" spans="4:11">
      <c r="D1967" s="90"/>
      <c r="E1967" s="90"/>
      <c r="G1967" s="90"/>
      <c r="H1967" s="90"/>
      <c r="J1967" s="90"/>
      <c r="K1967" s="90"/>
    </row>
    <row r="1968" spans="4:11">
      <c r="D1968" s="90"/>
      <c r="E1968" s="90"/>
      <c r="G1968" s="90"/>
      <c r="H1968" s="90"/>
      <c r="J1968" s="90"/>
      <c r="K1968" s="90"/>
    </row>
    <row r="1969" spans="4:11">
      <c r="D1969" s="90"/>
      <c r="E1969" s="90"/>
      <c r="G1969" s="90"/>
      <c r="H1969" s="90"/>
      <c r="J1969" s="90"/>
      <c r="K1969" s="90"/>
    </row>
    <row r="1970" spans="4:11">
      <c r="D1970" s="90"/>
      <c r="E1970" s="90"/>
      <c r="G1970" s="90"/>
      <c r="H1970" s="90"/>
      <c r="J1970" s="90"/>
      <c r="K1970" s="90"/>
    </row>
    <row r="1971" spans="4:11">
      <c r="D1971" s="90"/>
      <c r="E1971" s="90"/>
      <c r="G1971" s="90"/>
      <c r="H1971" s="90"/>
      <c r="J1971" s="90"/>
      <c r="K1971" s="90"/>
    </row>
    <row r="1972" spans="4:11">
      <c r="D1972" s="90"/>
      <c r="E1972" s="90"/>
      <c r="G1972" s="90"/>
      <c r="H1972" s="90"/>
      <c r="J1972" s="90"/>
      <c r="K1972" s="90"/>
    </row>
    <row r="1973" spans="4:11">
      <c r="D1973" s="90"/>
      <c r="E1973" s="90"/>
      <c r="G1973" s="90"/>
      <c r="H1973" s="90"/>
      <c r="J1973" s="90"/>
      <c r="K1973" s="90"/>
    </row>
    <row r="1974" spans="4:11">
      <c r="D1974" s="90"/>
      <c r="E1974" s="90"/>
      <c r="G1974" s="90"/>
      <c r="H1974" s="90"/>
      <c r="J1974" s="90"/>
      <c r="K1974" s="90"/>
    </row>
    <row r="1975" spans="4:11">
      <c r="D1975" s="90"/>
      <c r="E1975" s="90"/>
      <c r="G1975" s="90"/>
      <c r="H1975" s="90"/>
      <c r="J1975" s="90"/>
      <c r="K1975" s="90"/>
    </row>
    <row r="1976" spans="4:11">
      <c r="D1976" s="90"/>
      <c r="E1976" s="90"/>
      <c r="G1976" s="90"/>
      <c r="H1976" s="90"/>
      <c r="J1976" s="90"/>
      <c r="K1976" s="90"/>
    </row>
    <row r="1977" spans="4:11">
      <c r="D1977" s="90"/>
      <c r="E1977" s="90"/>
      <c r="G1977" s="90"/>
      <c r="H1977" s="90"/>
      <c r="J1977" s="90"/>
      <c r="K1977" s="90"/>
    </row>
    <row r="1978" spans="4:11">
      <c r="D1978" s="90"/>
      <c r="E1978" s="90"/>
      <c r="G1978" s="90"/>
      <c r="H1978" s="90"/>
      <c r="J1978" s="90"/>
      <c r="K1978" s="90"/>
    </row>
    <row r="1979" spans="4:11">
      <c r="D1979" s="90"/>
      <c r="E1979" s="90"/>
      <c r="G1979" s="90"/>
      <c r="H1979" s="90"/>
      <c r="J1979" s="90"/>
      <c r="K1979" s="90"/>
    </row>
    <row r="1980" spans="4:11">
      <c r="D1980" s="90"/>
      <c r="E1980" s="90"/>
      <c r="G1980" s="90"/>
      <c r="H1980" s="90"/>
      <c r="J1980" s="90"/>
      <c r="K1980" s="90"/>
    </row>
    <row r="1981" spans="4:11">
      <c r="D1981" s="90"/>
      <c r="E1981" s="90"/>
      <c r="G1981" s="90"/>
      <c r="H1981" s="90"/>
      <c r="J1981" s="90"/>
      <c r="K1981" s="90"/>
    </row>
    <row r="1982" spans="4:11">
      <c r="D1982" s="90"/>
      <c r="E1982" s="90"/>
      <c r="G1982" s="90"/>
      <c r="H1982" s="90"/>
      <c r="J1982" s="90"/>
      <c r="K1982" s="90"/>
    </row>
    <row r="1983" spans="4:11">
      <c r="D1983" s="90"/>
      <c r="E1983" s="90"/>
      <c r="G1983" s="90"/>
      <c r="H1983" s="90"/>
      <c r="J1983" s="90"/>
      <c r="K1983" s="90"/>
    </row>
    <row r="1984" spans="4:11">
      <c r="D1984" s="90"/>
      <c r="E1984" s="90"/>
      <c r="G1984" s="90"/>
      <c r="H1984" s="90"/>
      <c r="J1984" s="90"/>
      <c r="K1984" s="90"/>
    </row>
    <row r="1985" spans="4:11">
      <c r="D1985" s="90"/>
      <c r="E1985" s="90"/>
      <c r="G1985" s="90"/>
      <c r="H1985" s="90"/>
      <c r="J1985" s="90"/>
      <c r="K1985" s="90"/>
    </row>
    <row r="1986" spans="4:11">
      <c r="D1986" s="90"/>
      <c r="E1986" s="90"/>
      <c r="G1986" s="90"/>
      <c r="H1986" s="90"/>
      <c r="J1986" s="90"/>
      <c r="K1986" s="90"/>
    </row>
    <row r="1987" spans="4:11">
      <c r="D1987" s="90"/>
      <c r="E1987" s="90"/>
      <c r="G1987" s="90"/>
      <c r="H1987" s="90"/>
      <c r="J1987" s="90"/>
      <c r="K1987" s="90"/>
    </row>
    <row r="1988" spans="4:11">
      <c r="D1988" s="90"/>
      <c r="E1988" s="90"/>
      <c r="G1988" s="90"/>
      <c r="H1988" s="90"/>
      <c r="J1988" s="90"/>
      <c r="K1988" s="90"/>
    </row>
    <row r="1989" spans="4:11">
      <c r="D1989" s="90"/>
      <c r="E1989" s="90"/>
      <c r="G1989" s="90"/>
      <c r="H1989" s="90"/>
      <c r="J1989" s="90"/>
      <c r="K1989" s="90"/>
    </row>
    <row r="1990" spans="4:11">
      <c r="D1990" s="90"/>
      <c r="E1990" s="90"/>
      <c r="G1990" s="90"/>
      <c r="H1990" s="90"/>
      <c r="J1990" s="90"/>
      <c r="K1990" s="90"/>
    </row>
    <row r="1991" spans="4:11">
      <c r="D1991" s="90"/>
      <c r="E1991" s="90"/>
      <c r="G1991" s="90"/>
      <c r="H1991" s="90"/>
      <c r="J1991" s="90"/>
      <c r="K1991" s="90"/>
    </row>
    <row r="1992" spans="4:11">
      <c r="D1992" s="90"/>
      <c r="E1992" s="90"/>
      <c r="G1992" s="90"/>
      <c r="H1992" s="90"/>
      <c r="J1992" s="90"/>
      <c r="K1992" s="90"/>
    </row>
    <row r="1993" spans="4:11">
      <c r="D1993" s="90"/>
      <c r="E1993" s="90"/>
      <c r="G1993" s="90"/>
      <c r="H1993" s="90"/>
      <c r="J1993" s="90"/>
      <c r="K1993" s="90"/>
    </row>
    <row r="1994" spans="4:11">
      <c r="D1994" s="90"/>
      <c r="E1994" s="90"/>
      <c r="G1994" s="90"/>
      <c r="H1994" s="90"/>
      <c r="J1994" s="90"/>
      <c r="K1994" s="90"/>
    </row>
    <row r="1995" spans="4:11">
      <c r="D1995" s="90"/>
      <c r="E1995" s="90"/>
      <c r="G1995" s="90"/>
      <c r="H1995" s="90"/>
      <c r="J1995" s="90"/>
      <c r="K1995" s="90"/>
    </row>
    <row r="1996" spans="4:11">
      <c r="D1996" s="90"/>
      <c r="E1996" s="90"/>
      <c r="G1996" s="90"/>
      <c r="H1996" s="90"/>
      <c r="J1996" s="90"/>
      <c r="K1996" s="90"/>
    </row>
    <row r="1997" spans="4:11">
      <c r="D1997" s="90"/>
      <c r="E1997" s="90"/>
      <c r="G1997" s="90"/>
      <c r="H1997" s="90"/>
      <c r="J1997" s="90"/>
      <c r="K1997" s="90"/>
    </row>
    <row r="1998" spans="4:11">
      <c r="D1998" s="90"/>
      <c r="E1998" s="90"/>
      <c r="G1998" s="90"/>
      <c r="H1998" s="90"/>
      <c r="J1998" s="90"/>
      <c r="K1998" s="90"/>
    </row>
  </sheetData>
  <mergeCells count="3">
    <mergeCell ref="D11:E11"/>
    <mergeCell ref="G11:H11"/>
    <mergeCell ref="J11:K11"/>
  </mergeCells>
  <dataValidations count="2">
    <dataValidation type="list" allowBlank="1" showInputMessage="1" showErrorMessage="1" sqref="F13 H12">
      <formula1>"2011, 2012, 2013, 2014, 2015"</formula1>
    </dataValidation>
    <dataValidation type="list" allowBlank="1" showInputMessage="1" showErrorMessage="1" sqref="E12">
      <formula1>"2007, 2008, 2009, 2010"</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sheetPr codeName="Sheet27"/>
  <dimension ref="A1:CD470"/>
  <sheetViews>
    <sheetView zoomScaleNormal="100" workbookViewId="0">
      <pane xSplit="32" ySplit="2" topLeftCell="AG3" activePane="bottomRight" state="frozen"/>
      <selection activeCell="B43" sqref="B43"/>
      <selection pane="topRight" activeCell="B43" sqref="B43"/>
      <selection pane="bottomLeft" activeCell="B43" sqref="B43"/>
      <selection pane="bottomRight" activeCell="AJ2" sqref="AJ2"/>
    </sheetView>
  </sheetViews>
  <sheetFormatPr defaultRowHeight="15"/>
  <cols>
    <col min="1" max="1" width="35.85546875" style="141" customWidth="1"/>
    <col min="2" max="28" width="9.140625" style="63" hidden="1" customWidth="1"/>
    <col min="29" max="29" width="4.42578125" style="63" hidden="1" customWidth="1"/>
    <col min="30" max="31" width="0" style="63" hidden="1" customWidth="1"/>
    <col min="32" max="32" width="4.42578125" style="63" hidden="1" customWidth="1"/>
    <col min="33" max="33" width="11.5703125" style="62" bestFit="1" customWidth="1"/>
    <col min="34" max="40" width="12.28515625" style="62" bestFit="1" customWidth="1"/>
    <col min="41" max="51" width="12.28515625" style="61" bestFit="1" customWidth="1"/>
    <col min="52" max="52" width="13.42578125" style="61" bestFit="1" customWidth="1"/>
    <col min="53" max="56" width="9.140625" style="61"/>
    <col min="57" max="16384" width="9.140625" style="20"/>
  </cols>
  <sheetData>
    <row r="1" spans="1:70" s="31" customFormat="1" ht="32.25" customHeight="1">
      <c r="A1" s="139"/>
    </row>
    <row r="2" spans="1:70" s="29" customFormat="1" ht="12.75">
      <c r="A2" s="140"/>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70" s="205" customFormat="1" ht="12.75">
      <c r="A3" s="208" t="s">
        <v>277</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row>
    <row r="4" spans="1:70" s="147" customFormat="1">
      <c r="A4" s="151" t="s">
        <v>199</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4"/>
      <c r="AE4" s="144"/>
      <c r="AF4" s="144"/>
      <c r="AG4" s="84"/>
      <c r="AH4" s="145"/>
      <c r="AI4" s="145"/>
      <c r="AJ4" s="145"/>
      <c r="AK4" s="145"/>
      <c r="AL4" s="145"/>
      <c r="AM4" s="145"/>
      <c r="AN4" s="145"/>
      <c r="AO4" s="145"/>
      <c r="AP4" s="145"/>
      <c r="AQ4" s="145"/>
      <c r="AR4" s="145"/>
      <c r="AS4" s="145"/>
      <c r="AT4" s="145"/>
      <c r="AU4" s="145"/>
      <c r="AV4" s="145"/>
      <c r="AW4" s="145"/>
      <c r="AX4" s="145"/>
      <c r="AY4" s="145"/>
      <c r="AZ4" s="145"/>
      <c r="BA4" s="146"/>
      <c r="BB4" s="146"/>
      <c r="BC4" s="146"/>
      <c r="BD4" s="146"/>
      <c r="BE4" s="146"/>
      <c r="BF4" s="146"/>
      <c r="BG4" s="146"/>
      <c r="BH4" s="146"/>
      <c r="BI4" s="146"/>
      <c r="BJ4" s="146"/>
      <c r="BK4" s="146"/>
      <c r="BL4" s="146"/>
      <c r="BM4" s="146"/>
      <c r="BN4" s="146"/>
      <c r="BO4" s="146"/>
      <c r="BP4" s="146"/>
      <c r="BQ4" s="146"/>
      <c r="BR4" s="146"/>
    </row>
    <row r="5" spans="1:70" s="147" customFormat="1">
      <c r="A5" s="142" t="s">
        <v>210</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4"/>
      <c r="AE5" s="144"/>
      <c r="AF5" s="144"/>
      <c r="AG5" s="145">
        <f t="shared" ref="AG5:AZ5" si="0">SUM(AG6:AG13)</f>
        <v>883546755.85197294</v>
      </c>
      <c r="AH5" s="145">
        <f t="shared" si="0"/>
        <v>1030527774.4355345</v>
      </c>
      <c r="AI5" s="145">
        <f t="shared" si="0"/>
        <v>1202648539.9006555</v>
      </c>
      <c r="AJ5" s="145">
        <f t="shared" si="0"/>
        <v>1403927392.99719</v>
      </c>
      <c r="AK5" s="145">
        <f t="shared" si="0"/>
        <v>1639113400.3570337</v>
      </c>
      <c r="AL5" s="145">
        <f t="shared" si="0"/>
        <v>1891074661.7356365</v>
      </c>
      <c r="AM5" s="145">
        <f t="shared" si="0"/>
        <v>2181665280.7931795</v>
      </c>
      <c r="AN5" s="145">
        <f t="shared" si="0"/>
        <v>2516789268.3974314</v>
      </c>
      <c r="AO5" s="145">
        <f t="shared" si="0"/>
        <v>2903273459.0382719</v>
      </c>
      <c r="AP5" s="145">
        <f t="shared" si="0"/>
        <v>3348967108.9169197</v>
      </c>
      <c r="AQ5" s="145">
        <f t="shared" si="0"/>
        <v>3859957902.8534622</v>
      </c>
      <c r="AR5" s="145">
        <f t="shared" si="0"/>
        <v>4445257243.6077881</v>
      </c>
      <c r="AS5" s="145">
        <f t="shared" si="0"/>
        <v>5115061412.7638493</v>
      </c>
      <c r="AT5" s="145">
        <f t="shared" si="0"/>
        <v>5880918015.896101</v>
      </c>
      <c r="AU5" s="145">
        <f t="shared" si="0"/>
        <v>6755920945.9636097</v>
      </c>
      <c r="AV5" s="145">
        <f t="shared" si="0"/>
        <v>7754908210.4216871</v>
      </c>
      <c r="AW5" s="145">
        <f t="shared" si="0"/>
        <v>8894725162.3014603</v>
      </c>
      <c r="AX5" s="145">
        <f t="shared" si="0"/>
        <v>10194598158.591734</v>
      </c>
      <c r="AY5" s="145">
        <f t="shared" si="0"/>
        <v>11676441106.940277</v>
      </c>
      <c r="AZ5" s="145">
        <f t="shared" si="0"/>
        <v>13365119888.725733</v>
      </c>
      <c r="BA5" s="146"/>
      <c r="BB5" s="146"/>
      <c r="BC5" s="146"/>
      <c r="BD5" s="146"/>
      <c r="BE5" s="146"/>
      <c r="BF5" s="146"/>
      <c r="BG5" s="146"/>
      <c r="BH5" s="146"/>
      <c r="BI5" s="146"/>
      <c r="BJ5" s="146"/>
      <c r="BK5" s="146"/>
      <c r="BL5" s="146"/>
      <c r="BM5" s="146"/>
      <c r="BN5" s="146"/>
      <c r="BO5" s="146"/>
      <c r="BP5" s="146"/>
      <c r="BQ5" s="146"/>
      <c r="BR5" s="146"/>
    </row>
    <row r="6" spans="1:70" s="84" customFormat="1" ht="12.75">
      <c r="A6" s="148" t="str">
        <f>BenefitCalculations!A57</f>
        <v>Universal Pension</v>
      </c>
      <c r="AG6" s="84">
        <f>BenefitCalculations!AG73</f>
        <v>110650982.23832175</v>
      </c>
      <c r="AH6" s="84">
        <f>BenefitCalculations!AH73</f>
        <v>126244848.25752831</v>
      </c>
      <c r="AI6" s="84">
        <f>BenefitCalculations!AI73</f>
        <v>144558298.43373248</v>
      </c>
      <c r="AJ6" s="84">
        <f>BenefitCalculations!AJ73</f>
        <v>166397658.56143686</v>
      </c>
      <c r="AK6" s="84">
        <f>BenefitCalculations!AK73</f>
        <v>192692128.64152089</v>
      </c>
      <c r="AL6" s="84">
        <f>BenefitCalculations!AL73</f>
        <v>227990835.87277082</v>
      </c>
      <c r="AM6" s="84">
        <f>BenefitCalculations!AM73</f>
        <v>270770262.60302436</v>
      </c>
      <c r="AN6" s="84">
        <f>BenefitCalculations!AN73</f>
        <v>322334428.10904855</v>
      </c>
      <c r="AO6" s="84">
        <f>BenefitCalculations!AO73</f>
        <v>383985737.86247313</v>
      </c>
      <c r="AP6" s="84">
        <f>BenefitCalculations!AP73</f>
        <v>457262046.93863243</v>
      </c>
      <c r="AQ6" s="84">
        <f>BenefitCalculations!AQ73</f>
        <v>543779114.323789</v>
      </c>
      <c r="AR6" s="84">
        <f>BenefitCalculations!AR73</f>
        <v>645938633.36384058</v>
      </c>
      <c r="AS6" s="84">
        <f>BenefitCalculations!AS73</f>
        <v>766489191.45725513</v>
      </c>
      <c r="AT6" s="84">
        <f>BenefitCalculations!AT73</f>
        <v>908758664.19431114</v>
      </c>
      <c r="AU6" s="84">
        <f>BenefitCalculations!AU73</f>
        <v>1076630472.7087178</v>
      </c>
      <c r="AV6" s="84">
        <f>BenefitCalculations!AV73</f>
        <v>1274542286.938467</v>
      </c>
      <c r="AW6" s="84">
        <f>BenefitCalculations!AW73</f>
        <v>1507543112.2419605</v>
      </c>
      <c r="AX6" s="84">
        <f>BenefitCalculations!AX73</f>
        <v>1781547057.4411047</v>
      </c>
      <c r="AY6" s="84">
        <f>BenefitCalculations!AY73</f>
        <v>2103373360.3238325</v>
      </c>
      <c r="AZ6" s="84">
        <f>BenefitCalculations!AZ73</f>
        <v>2480985956.6516242</v>
      </c>
    </row>
    <row r="7" spans="1:70" s="84" customFormat="1" ht="12.75">
      <c r="A7" s="148" t="str">
        <f>BenefitCalculations!A76</f>
        <v>Universal Child Benefit</v>
      </c>
      <c r="AG7" s="84">
        <f>BenefitCalculations!AG96</f>
        <v>492706574.00659376</v>
      </c>
      <c r="AH7" s="84">
        <f>BenefitCalculations!AH96</f>
        <v>569043736.6457516</v>
      </c>
      <c r="AI7" s="84">
        <f>BenefitCalculations!AI96</f>
        <v>657246722.36786914</v>
      </c>
      <c r="AJ7" s="84">
        <f>BenefitCalculations!AJ96</f>
        <v>759118134.37438059</v>
      </c>
      <c r="AK7" s="84">
        <f>BenefitCalculations!AK96</f>
        <v>876703316.98643112</v>
      </c>
      <c r="AL7" s="84">
        <f>BenefitCalculations!AL96</f>
        <v>999386391.76075244</v>
      </c>
      <c r="AM7" s="84">
        <f>BenefitCalculations!AM96</f>
        <v>1138949785.0513735</v>
      </c>
      <c r="AN7" s="84">
        <f>BenefitCalculations!AN96</f>
        <v>1297732443.0567577</v>
      </c>
      <c r="AO7" s="84">
        <f>BenefitCalculations!AO96</f>
        <v>1478443534.8673816</v>
      </c>
      <c r="AP7" s="84">
        <f>BenefitCalculations!AP96</f>
        <v>1684161093.5510101</v>
      </c>
      <c r="AQ7" s="84">
        <f>BenefitCalculations!AQ96</f>
        <v>1916817642.0731893</v>
      </c>
      <c r="AR7" s="84">
        <f>BenefitCalculations!AR96</f>
        <v>2179680286.8010573</v>
      </c>
      <c r="AS7" s="84">
        <f>BenefitCalculations!AS96</f>
        <v>2476497154.8920107</v>
      </c>
      <c r="AT7" s="84">
        <f>BenefitCalculations!AT96</f>
        <v>2811511684.0827289</v>
      </c>
      <c r="AU7" s="84">
        <f>BenefitCalculations!AU96</f>
        <v>3189460537.8608799</v>
      </c>
      <c r="AV7" s="84">
        <f>BenefitCalculations!AV96</f>
        <v>3615567782.713336</v>
      </c>
      <c r="AW7" s="84">
        <f>BenefitCalculations!AW96</f>
        <v>4095615068.1814156</v>
      </c>
      <c r="AX7" s="84">
        <f>BenefitCalculations!AX96</f>
        <v>4636084205.4836197</v>
      </c>
      <c r="AY7" s="84">
        <f>BenefitCalculations!AY96</f>
        <v>5244192331.9958286</v>
      </c>
      <c r="AZ7" s="84">
        <f>BenefitCalculations!AZ96</f>
        <v>5927966917.7948322</v>
      </c>
    </row>
    <row r="8" spans="1:70" s="84" customFormat="1" ht="12.75">
      <c r="A8" s="148" t="str">
        <f>BenefitCalculations!A99</f>
        <v>Universal Disability Benefit</v>
      </c>
      <c r="AG8" s="84">
        <f>BenefitCalculations!AG115</f>
        <v>50102297.649113588</v>
      </c>
      <c r="AH8" s="84">
        <f>BenefitCalculations!AH115</f>
        <v>57064209.009662837</v>
      </c>
      <c r="AI8" s="84">
        <f>BenefitCalculations!AI115</f>
        <v>65099529.235422157</v>
      </c>
      <c r="AJ8" s="84">
        <f>BenefitCalculations!AJ115</f>
        <v>74300073.584796667</v>
      </c>
      <c r="AK8" s="84">
        <f>BenefitCalculations!AK115</f>
        <v>84773803.381808415</v>
      </c>
      <c r="AL8" s="84">
        <f>BenefitCalculations!AL115</f>
        <v>96799965.524517834</v>
      </c>
      <c r="AM8" s="84">
        <f>BenefitCalculations!AM115</f>
        <v>110417718.1438127</v>
      </c>
      <c r="AN8" s="84">
        <f>BenefitCalculations!AN115</f>
        <v>125882335.6516746</v>
      </c>
      <c r="AO8" s="84">
        <f>BenefitCalculations!AO115</f>
        <v>143529083.68259829</v>
      </c>
      <c r="AP8" s="84">
        <f>BenefitCalculations!AP115</f>
        <v>163740435.07147214</v>
      </c>
      <c r="AQ8" s="84">
        <f>BenefitCalculations!AQ115</f>
        <v>186767449.86983863</v>
      </c>
      <c r="AR8" s="84">
        <f>BenefitCalculations!AR115</f>
        <v>212967580.73468098</v>
      </c>
      <c r="AS8" s="84">
        <f>BenefitCalculations!AS115</f>
        <v>242760531.48690504</v>
      </c>
      <c r="AT8" s="84">
        <f>BenefitCalculations!AT115</f>
        <v>276607893.68577206</v>
      </c>
      <c r="AU8" s="84">
        <f>BenefitCalculations!AU115</f>
        <v>315032477.84205639</v>
      </c>
      <c r="AV8" s="84">
        <f>BenefitCalculations!AV115</f>
        <v>358624184.4944436</v>
      </c>
      <c r="AW8" s="84">
        <f>BenefitCalculations!AW115</f>
        <v>408070734.96392846</v>
      </c>
      <c r="AX8" s="84">
        <f>BenefitCalculations!AX115</f>
        <v>464176853.73905128</v>
      </c>
      <c r="AY8" s="84">
        <f>BenefitCalculations!AY115</f>
        <v>527877755.42359412</v>
      </c>
      <c r="AZ8" s="84">
        <f>BenefitCalculations!AZ115</f>
        <v>600213804.74902081</v>
      </c>
    </row>
    <row r="9" spans="1:70" s="84" customFormat="1" ht="12.75">
      <c r="A9" s="148" t="str">
        <f>BenefitCalculations!A118</f>
        <v>Orphan Benefit</v>
      </c>
      <c r="AG9" s="84">
        <f>BenefitCalculations!AG134</f>
        <v>13868926.249769475</v>
      </c>
      <c r="AH9" s="84">
        <f>BenefitCalculations!AH134</f>
        <v>15517666.033027107</v>
      </c>
      <c r="AI9" s="84">
        <f>BenefitCalculations!AI134</f>
        <v>17377234.386100203</v>
      </c>
      <c r="AJ9" s="84">
        <f>BenefitCalculations!AJ134</f>
        <v>19482386.124165077</v>
      </c>
      <c r="AK9" s="84">
        <f>BenefitCalculations!AK134</f>
        <v>21871660.828134425</v>
      </c>
      <c r="AL9" s="84">
        <f>BenefitCalculations!AL134</f>
        <v>24619921.343834132</v>
      </c>
      <c r="AM9" s="84">
        <f>BenefitCalculations!AM134</f>
        <v>27726431.423296865</v>
      </c>
      <c r="AN9" s="84">
        <f>BenefitCalculations!AN134</f>
        <v>31237626.700986318</v>
      </c>
      <c r="AO9" s="84">
        <f>BenefitCalculations!AO134</f>
        <v>35204070.889067642</v>
      </c>
      <c r="AP9" s="84">
        <f>BenefitCalculations!AP134</f>
        <v>39682704.939034306</v>
      </c>
      <c r="AQ9" s="84">
        <f>BenefitCalculations!AQ134</f>
        <v>44705296.490711704</v>
      </c>
      <c r="AR9" s="84">
        <f>BenefitCalculations!AR134</f>
        <v>50334999.807338625</v>
      </c>
      <c r="AS9" s="84">
        <f>BenefitCalculations!AS134</f>
        <v>56639501.750348583</v>
      </c>
      <c r="AT9" s="84">
        <f>BenefitCalculations!AT134</f>
        <v>63693018.528980836</v>
      </c>
      <c r="AU9" s="84">
        <f>BenefitCalculations!AU134</f>
        <v>71577246.049210548</v>
      </c>
      <c r="AV9" s="84">
        <f>BenefitCalculations!AV134</f>
        <v>80382533.884676114</v>
      </c>
      <c r="AW9" s="84">
        <f>BenefitCalculations!AW134</f>
        <v>90208656.621041223</v>
      </c>
      <c r="AX9" s="84">
        <f>BenefitCalculations!AX134</f>
        <v>101165098.79675877</v>
      </c>
      <c r="AY9" s="84">
        <f>BenefitCalculations!AY134</f>
        <v>113372268.44983628</v>
      </c>
      <c r="AZ9" s="84">
        <f>BenefitCalculations!AZ134</f>
        <v>126962425.24221829</v>
      </c>
    </row>
    <row r="10" spans="1:70" s="84" customFormat="1" ht="12.75">
      <c r="A10" s="148" t="str">
        <f>BenefitAssumptions!C57</f>
        <v>Education stipend</v>
      </c>
      <c r="AG10" s="84">
        <f>BenefitCalculations!AG192</f>
        <v>93379512.638909206</v>
      </c>
      <c r="AH10" s="84">
        <f>BenefitCalculations!AH192</f>
        <v>113181711.48574735</v>
      </c>
      <c r="AI10" s="84">
        <f>BenefitCalculations!AI192</f>
        <v>136582072.09353936</v>
      </c>
      <c r="AJ10" s="84">
        <f>BenefitCalculations!AJ192</f>
        <v>164146683.92445478</v>
      </c>
      <c r="AK10" s="84">
        <f>BenefitCalculations!AK192</f>
        <v>196520906.86793339</v>
      </c>
      <c r="AL10" s="84">
        <f>BenefitCalculations!AL192</f>
        <v>226998123.0733192</v>
      </c>
      <c r="AM10" s="84">
        <f>BenefitCalculations!AM192</f>
        <v>261935679.98285741</v>
      </c>
      <c r="AN10" s="84">
        <f>BenefitCalculations!AN192</f>
        <v>302039765.74426275</v>
      </c>
      <c r="AO10" s="84">
        <f>BenefitCalculations!AO192</f>
        <v>348183814.04565996</v>
      </c>
      <c r="AP10" s="84">
        <f>BenefitCalculations!AP192</f>
        <v>401373250.85936713</v>
      </c>
      <c r="AQ10" s="84">
        <f>BenefitCalculations!AQ192</f>
        <v>462359298.41733718</v>
      </c>
      <c r="AR10" s="84">
        <f>BenefitCalculations!AR192</f>
        <v>532190942.49890471</v>
      </c>
      <c r="AS10" s="84">
        <f>BenefitCalculations!AS192</f>
        <v>612033802.2863915</v>
      </c>
      <c r="AT10" s="84">
        <f>BenefitCalculations!AT192</f>
        <v>703143594.83310223</v>
      </c>
      <c r="AU10" s="84">
        <f>BenefitCalculations!AU192</f>
        <v>806923947.97813785</v>
      </c>
      <c r="AV10" s="84">
        <f>BenefitCalculations!AV192</f>
        <v>924998268.04514241</v>
      </c>
      <c r="AW10" s="84">
        <f>BenefitCalculations!AW192</f>
        <v>1059224087.5395038</v>
      </c>
      <c r="AX10" s="84">
        <f>BenefitCalculations!AX192</f>
        <v>1211647022.4440465</v>
      </c>
      <c r="AY10" s="84">
        <f>BenefitCalculations!AY192</f>
        <v>1384554224.8126261</v>
      </c>
      <c r="AZ10" s="84">
        <f>BenefitCalculations!AZ192</f>
        <v>1580497042.4067321</v>
      </c>
    </row>
    <row r="11" spans="1:70" s="84" customFormat="1" ht="12.75">
      <c r="A11" s="148" t="str">
        <f>BenefitCalculations!A195</f>
        <v>New Birth Lump-sum Benefit</v>
      </c>
      <c r="AG11" s="84">
        <f>BenefitCalculations!AG209</f>
        <v>20305037.5</v>
      </c>
      <c r="AH11" s="84">
        <f>BenefitCalculations!AH209</f>
        <v>25475276.743166246</v>
      </c>
      <c r="AI11" s="84">
        <f>BenefitCalculations!AI209</f>
        <v>31660872.953115866</v>
      </c>
      <c r="AJ11" s="84">
        <f>BenefitCalculations!AJ209</f>
        <v>39047792.267352566</v>
      </c>
      <c r="AK11" s="84">
        <f>BenefitCalculations!AK209</f>
        <v>47857311.121086404</v>
      </c>
      <c r="AL11" s="84">
        <f>BenefitCalculations!AL209</f>
        <v>54778899.783253685</v>
      </c>
      <c r="AM11" s="84">
        <f>BenefitCalculations!AM209</f>
        <v>62647040.963422328</v>
      </c>
      <c r="AN11" s="84">
        <f>BenefitCalculations!AN209</f>
        <v>71576248.833896294</v>
      </c>
      <c r="AO11" s="84">
        <f>BenefitCalculations!AO209</f>
        <v>81684416.420226231</v>
      </c>
      <c r="AP11" s="84">
        <f>BenefitCalculations!AP209</f>
        <v>93103343.148995101</v>
      </c>
      <c r="AQ11" s="84">
        <f>BenefitCalculations!AQ209</f>
        <v>105987922.5615477</v>
      </c>
      <c r="AR11" s="84">
        <f>BenefitCalculations!AR209</f>
        <v>120520933.08723611</v>
      </c>
      <c r="AS11" s="84">
        <f>BenefitCalculations!AS209</f>
        <v>136903292.05888316</v>
      </c>
      <c r="AT11" s="84">
        <f>BenefitCalculations!AT209</f>
        <v>155366162.50235039</v>
      </c>
      <c r="AU11" s="84">
        <f>BenefitCalculations!AU209</f>
        <v>176164361.74058121</v>
      </c>
      <c r="AV11" s="84">
        <f>BenefitCalculations!AV209</f>
        <v>199581056.79400763</v>
      </c>
      <c r="AW11" s="84">
        <f>BenefitCalculations!AW209</f>
        <v>225925842.56298289</v>
      </c>
      <c r="AX11" s="84">
        <f>BenefitCalculations!AX209</f>
        <v>255545549.87964109</v>
      </c>
      <c r="AY11" s="84">
        <f>BenefitCalculations!AY209</f>
        <v>288826604.78588295</v>
      </c>
      <c r="AZ11" s="84">
        <f>BenefitCalculations!AZ209</f>
        <v>326198720.76335347</v>
      </c>
    </row>
    <row r="12" spans="1:70" s="84" customFormat="1" ht="12.75">
      <c r="A12" s="148" t="str">
        <f>BenefitCalculations!A212</f>
        <v>Youth Labor Market Program</v>
      </c>
      <c r="AG12" s="84">
        <f>BenefitCalculations!AG226</f>
        <v>202076.53804321541</v>
      </c>
      <c r="AH12" s="84">
        <f>BenefitCalculations!AH226</f>
        <v>308938.96899336908</v>
      </c>
      <c r="AI12" s="84">
        <f>BenefitCalculations!AI226</f>
        <v>449799.39775111584</v>
      </c>
      <c r="AJ12" s="84">
        <f>BenefitCalculations!AJ226</f>
        <v>632573.98314493604</v>
      </c>
      <c r="AK12" s="84">
        <f>BenefitCalculations!AK226</f>
        <v>866756.071132096</v>
      </c>
      <c r="AL12" s="84">
        <f>BenefitCalculations!AL226</f>
        <v>1002264.8693945196</v>
      </c>
      <c r="AM12" s="84">
        <f>BenefitCalculations!AM226</f>
        <v>1154671.8107759585</v>
      </c>
      <c r="AN12" s="84">
        <f>BenefitCalculations!AN226</f>
        <v>1324849.137200274</v>
      </c>
      <c r="AO12" s="84">
        <f>BenefitCalculations!AO226</f>
        <v>1513228.083773212</v>
      </c>
      <c r="AP12" s="84">
        <f>BenefitCalculations!AP226</f>
        <v>1720222.4867226698</v>
      </c>
      <c r="AQ12" s="84">
        <f>BenefitCalculations!AQ226</f>
        <v>1946213.430992469</v>
      </c>
      <c r="AR12" s="84">
        <f>BenefitCalculations!AR226</f>
        <v>2192245.2203905429</v>
      </c>
      <c r="AS12" s="84">
        <f>BenefitCalculations!AS226</f>
        <v>2460336.384510939</v>
      </c>
      <c r="AT12" s="84">
        <f>BenefitCalculations!AT226</f>
        <v>2753583.3172772569</v>
      </c>
      <c r="AU12" s="84">
        <f>BenefitCalculations!AU226</f>
        <v>3075104.1540605095</v>
      </c>
      <c r="AV12" s="84">
        <f>BenefitCalculations!AV226</f>
        <v>3427167.0271404674</v>
      </c>
      <c r="AW12" s="84">
        <f>BenefitCalculations!AW226</f>
        <v>3810884.7772718347</v>
      </c>
      <c r="AX12" s="84">
        <f>BenefitCalculations!AX226</f>
        <v>4226981.3973285286</v>
      </c>
      <c r="AY12" s="84">
        <f>BenefitCalculations!AY226</f>
        <v>4675116.3423168864</v>
      </c>
      <c r="AZ12" s="84">
        <f>BenefitCalculations!AZ226</f>
        <v>5154416.1704667229</v>
      </c>
    </row>
    <row r="13" spans="1:70" s="84" customFormat="1" ht="12.75">
      <c r="A13" s="148" t="str">
        <f>BenefitCalculations!A229</f>
        <v>Unemployment Program</v>
      </c>
      <c r="AG13" s="84">
        <f>BenefitCalculations!AG245</f>
        <v>102331349.03122194</v>
      </c>
      <c r="AH13" s="84">
        <f>BenefitCalculations!AH245</f>
        <v>123691387.29165763</v>
      </c>
      <c r="AI13" s="84">
        <f>BenefitCalculations!AI245</f>
        <v>149674011.03312534</v>
      </c>
      <c r="AJ13" s="84">
        <f>BenefitCalculations!AJ245</f>
        <v>180802090.17745852</v>
      </c>
      <c r="AK13" s="84">
        <f>BenefitCalculations!AK245</f>
        <v>217827516.45898709</v>
      </c>
      <c r="AL13" s="84">
        <f>BenefitCalculations!AL245</f>
        <v>259498259.5077939</v>
      </c>
      <c r="AM13" s="84">
        <f>BenefitCalculations!AM245</f>
        <v>308063690.81461596</v>
      </c>
      <c r="AN13" s="84">
        <f>BenefitCalculations!AN245</f>
        <v>364661571.16360468</v>
      </c>
      <c r="AO13" s="84">
        <f>BenefitCalculations!AO245</f>
        <v>430729573.1870923</v>
      </c>
      <c r="AP13" s="84">
        <f>BenefitCalculations!AP245</f>
        <v>507924011.92168599</v>
      </c>
      <c r="AQ13" s="84">
        <f>BenefitCalculations!AQ245</f>
        <v>597594965.68605614</v>
      </c>
      <c r="AR13" s="84">
        <f>BenefitCalculations!AR245</f>
        <v>701431622.09433961</v>
      </c>
      <c r="AS13" s="84">
        <f>BenefitCalculations!AS245</f>
        <v>821277602.44754314</v>
      </c>
      <c r="AT13" s="84">
        <f>BenefitCalculations!AT245</f>
        <v>959083414.75157809</v>
      </c>
      <c r="AU13" s="84">
        <f>BenefitCalculations!AU245</f>
        <v>1117056797.6299646</v>
      </c>
      <c r="AV13" s="84">
        <f>BenefitCalculations!AV245</f>
        <v>1297784930.5244741</v>
      </c>
      <c r="AW13" s="84">
        <f>BenefitCalculations!AW245</f>
        <v>1504326775.4133568</v>
      </c>
      <c r="AX13" s="84">
        <f>BenefitCalculations!AX245</f>
        <v>1740205389.4101822</v>
      </c>
      <c r="AY13" s="84">
        <f>BenefitCalculations!AY245</f>
        <v>2009569444.8063591</v>
      </c>
      <c r="AZ13" s="84">
        <f>BenefitCalculations!AZ245</f>
        <v>2317140604.9474826</v>
      </c>
    </row>
    <row r="14" spans="1:70" s="147" customFormat="1">
      <c r="A14" s="142" t="s">
        <v>196</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4"/>
      <c r="AE14" s="144"/>
      <c r="AF14" s="144"/>
      <c r="AG14" s="150">
        <f t="shared" ref="AG14:AZ14" si="1">SUM(AG15:AG22)</f>
        <v>3.7363007329687642E-2</v>
      </c>
      <c r="AH14" s="150">
        <f t="shared" si="1"/>
        <v>3.8591950111390917E-2</v>
      </c>
      <c r="AI14" s="150">
        <f t="shared" si="1"/>
        <v>3.983265829412333E-2</v>
      </c>
      <c r="AJ14" s="150">
        <f t="shared" si="1"/>
        <v>4.1074725776905061E-2</v>
      </c>
      <c r="AK14" s="150">
        <f t="shared" si="1"/>
        <v>4.231326797404817E-2</v>
      </c>
      <c r="AL14" s="150">
        <f t="shared" si="1"/>
        <v>4.2971564497230837E-2</v>
      </c>
      <c r="AM14" s="150">
        <f t="shared" si="1"/>
        <v>4.3628937236937941E-2</v>
      </c>
      <c r="AN14" s="150">
        <f t="shared" si="1"/>
        <v>4.4283151275619978E-2</v>
      </c>
      <c r="AO14" s="150">
        <f t="shared" si="1"/>
        <v>4.4931456103676215E-2</v>
      </c>
      <c r="AP14" s="150">
        <f t="shared" si="1"/>
        <v>4.5571747708441954E-2</v>
      </c>
      <c r="AQ14" s="150">
        <f t="shared" si="1"/>
        <v>4.6204546732402721E-2</v>
      </c>
      <c r="AR14" s="150">
        <f t="shared" si="1"/>
        <v>4.68298442574763E-2</v>
      </c>
      <c r="AS14" s="150">
        <f t="shared" si="1"/>
        <v>4.7446682477186121E-2</v>
      </c>
      <c r="AT14" s="150">
        <f t="shared" si="1"/>
        <v>4.8054314506068618E-2</v>
      </c>
      <c r="AU14" s="150">
        <f t="shared" si="1"/>
        <v>4.8652726277031141E-2</v>
      </c>
      <c r="AV14" s="150">
        <f t="shared" si="1"/>
        <v>4.9242565067305066E-2</v>
      </c>
      <c r="AW14" s="150">
        <f t="shared" si="1"/>
        <v>4.9825313827225888E-2</v>
      </c>
      <c r="AX14" s="150">
        <f t="shared" si="1"/>
        <v>5.0403516619107129E-2</v>
      </c>
      <c r="AY14" s="150">
        <f t="shared" si="1"/>
        <v>5.0980412758971014E-2</v>
      </c>
      <c r="AZ14" s="150">
        <f t="shared" si="1"/>
        <v>5.1559052496087721E-2</v>
      </c>
      <c r="BA14" s="146"/>
      <c r="BB14" s="146"/>
      <c r="BC14" s="146"/>
      <c r="BD14" s="146"/>
      <c r="BE14" s="146"/>
      <c r="BF14" s="146"/>
      <c r="BG14" s="146"/>
      <c r="BH14" s="146"/>
      <c r="BI14" s="146"/>
      <c r="BJ14" s="146"/>
      <c r="BK14" s="146"/>
      <c r="BL14" s="146"/>
      <c r="BM14" s="146"/>
      <c r="BN14" s="146"/>
      <c r="BO14" s="146"/>
      <c r="BP14" s="146"/>
      <c r="BQ14" s="146"/>
      <c r="BR14" s="146"/>
    </row>
    <row r="15" spans="1:70" s="84" customFormat="1" ht="12.75">
      <c r="A15" s="148" t="str">
        <f t="shared" ref="A15:A22" si="2">A6</f>
        <v>Universal Pension</v>
      </c>
      <c r="AG15" s="149">
        <f>BenefitCalculations!AG$74</f>
        <v>4.679156403467338E-3</v>
      </c>
      <c r="AH15" s="149">
        <f>BenefitCalculations!AH74</f>
        <v>4.7277084680646068E-3</v>
      </c>
      <c r="AI15" s="149">
        <f>BenefitCalculations!AI74</f>
        <v>4.7878836701256196E-3</v>
      </c>
      <c r="AJ15" s="149">
        <f>BenefitCalculations!AJ74</f>
        <v>4.8682989087768152E-3</v>
      </c>
      <c r="AK15" s="149">
        <f>BenefitCalculations!AK74</f>
        <v>4.9742950511675668E-3</v>
      </c>
      <c r="AL15" s="149">
        <f>BenefitCalculations!AL74</f>
        <v>5.1807171375732458E-3</v>
      </c>
      <c r="AM15" s="149">
        <f>BenefitCalculations!AM74</f>
        <v>5.4148630849740614E-3</v>
      </c>
      <c r="AN15" s="149">
        <f>BenefitCalculations!AN74</f>
        <v>5.6715055251258389E-3</v>
      </c>
      <c r="AO15" s="149">
        <f>BenefitCalculations!AO74</f>
        <v>5.9426156607791996E-3</v>
      </c>
      <c r="AP15" s="149">
        <f>BenefitCalculations!AP74</f>
        <v>6.2222858457610629E-3</v>
      </c>
      <c r="AQ15" s="149">
        <f>BenefitCalculations!AQ74</f>
        <v>6.5091558333588151E-3</v>
      </c>
      <c r="AR15" s="149">
        <f>BenefitCalculations!AR74</f>
        <v>6.8048267946278322E-3</v>
      </c>
      <c r="AS15" s="149">
        <f>BenefitCalculations!AS74</f>
        <v>7.1098597562325137E-3</v>
      </c>
      <c r="AT15" s="149">
        <f>BenefitCalculations!AT74</f>
        <v>7.4256730907094745E-3</v>
      </c>
      <c r="AU15" s="149">
        <f>BenefitCalculations!AU74</f>
        <v>7.7533482273062183E-3</v>
      </c>
      <c r="AV15" s="149">
        <f>BenefitCalculations!AV74</f>
        <v>8.0931623937540408E-3</v>
      </c>
      <c r="AW15" s="149">
        <f>BenefitCalculations!AW74</f>
        <v>8.4447588098487385E-3</v>
      </c>
      <c r="AX15" s="149">
        <f>BenefitCalculations!AX74</f>
        <v>8.8082173834165556E-3</v>
      </c>
      <c r="AY15" s="149">
        <f>BenefitCalculations!AY74</f>
        <v>9.1835209986882611E-3</v>
      </c>
      <c r="AZ15" s="149">
        <f>BenefitCalculations!AZ74</f>
        <v>9.5709792539132622E-3</v>
      </c>
    </row>
    <row r="16" spans="1:70" s="84" customFormat="1" ht="12.75">
      <c r="A16" s="148" t="str">
        <f t="shared" si="2"/>
        <v>Universal Child Benefit</v>
      </c>
      <c r="AG16" s="149">
        <f>BenefitCalculations!AG$97</f>
        <v>2.0835342571364542E-2</v>
      </c>
      <c r="AH16" s="149">
        <f>BenefitCalculations!AH97</f>
        <v>2.1309961789104673E-2</v>
      </c>
      <c r="AI16" s="149">
        <f>BenefitCalculations!AI97</f>
        <v>2.1768524417927163E-2</v>
      </c>
      <c r="AJ16" s="149">
        <f>BenefitCalculations!AJ97</f>
        <v>2.2209531174640924E-2</v>
      </c>
      <c r="AK16" s="149">
        <f>BenefitCalculations!AK97</f>
        <v>2.2631858404246721E-2</v>
      </c>
      <c r="AL16" s="149">
        <f>BenefitCalculations!AL97</f>
        <v>2.2709413678985414E-2</v>
      </c>
      <c r="AM16" s="149">
        <f>BenefitCalculations!AM97</f>
        <v>2.2776715165932476E-2</v>
      </c>
      <c r="AN16" s="149">
        <f>BenefitCalculations!AN97</f>
        <v>2.2833728199959668E-2</v>
      </c>
      <c r="AO16" s="149">
        <f>BenefitCalculations!AO97</f>
        <v>2.2880593828272226E-2</v>
      </c>
      <c r="AP16" s="149">
        <f>BenefitCalculations!AP97</f>
        <v>2.29175629259918E-2</v>
      </c>
      <c r="AQ16" s="149">
        <f>BenefitCalculations!AQ97</f>
        <v>2.2944729592826063E-2</v>
      </c>
      <c r="AR16" s="149">
        <f>BenefitCalculations!AR97</f>
        <v>2.2962470509162489E-2</v>
      </c>
      <c r="AS16" s="149">
        <f>BenefitCalculations!AS97</f>
        <v>2.2971683950970552E-2</v>
      </c>
      <c r="AT16" s="149">
        <f>BenefitCalculations!AT97</f>
        <v>2.2973499433117248E-2</v>
      </c>
      <c r="AU16" s="149">
        <f>BenefitCalculations!AU97</f>
        <v>2.296888192758521E-2</v>
      </c>
      <c r="AV16" s="149">
        <f>BenefitCalculations!AV97</f>
        <v>2.2958341603095789E-2</v>
      </c>
      <c r="AW16" s="149">
        <f>BenefitCalculations!AW97</f>
        <v>2.2942283472967187E-2</v>
      </c>
      <c r="AX16" s="149">
        <f>BenefitCalculations!AX97</f>
        <v>2.2921447580720851E-2</v>
      </c>
      <c r="AY16" s="149">
        <f>BenefitCalculations!AY97</f>
        <v>2.2896624684183024E-2</v>
      </c>
      <c r="AZ16" s="149">
        <f>BenefitCalculations!AZ97</f>
        <v>2.2868508479858888E-2</v>
      </c>
    </row>
    <row r="17" spans="1:70" s="84" customFormat="1" ht="12.75">
      <c r="A17" s="148" t="str">
        <f t="shared" si="2"/>
        <v>Universal Disability Benefit</v>
      </c>
      <c r="AG17" s="149">
        <f>BenefitCalculations!AG$116</f>
        <v>2.1187022666309782E-3</v>
      </c>
      <c r="AH17" s="149">
        <f>BenefitCalculations!AH116</f>
        <v>2.1369818086204861E-3</v>
      </c>
      <c r="AI17" s="149">
        <f>BenefitCalculations!AI116</f>
        <v>2.1561472176709778E-3</v>
      </c>
      <c r="AJ17" s="149">
        <f>BenefitCalculations!AJ116</f>
        <v>2.1737984192929695E-3</v>
      </c>
      <c r="AK17" s="149">
        <f>BenefitCalculations!AK116</f>
        <v>2.1884127473379162E-3</v>
      </c>
      <c r="AL17" s="149">
        <f>BenefitCalculations!AL116</f>
        <v>2.1996201662650371E-3</v>
      </c>
      <c r="AM17" s="149">
        <f>BenefitCalculations!AM116</f>
        <v>2.2081332719338428E-3</v>
      </c>
      <c r="AN17" s="149">
        <f>BenefitCalculations!AN116</f>
        <v>2.2149119048576623E-3</v>
      </c>
      <c r="AO17" s="149">
        <f>BenefitCalculations!AO116</f>
        <v>2.2212756786685185E-3</v>
      </c>
      <c r="AP17" s="149">
        <f>BenefitCalculations!AP116</f>
        <v>2.2281311085079283E-3</v>
      </c>
      <c r="AQ17" s="149">
        <f>BenefitCalculations!AQ116</f>
        <v>2.2356475336747345E-3</v>
      </c>
      <c r="AR17" s="149">
        <f>BenefitCalculations!AR116</f>
        <v>2.2435683901169011E-3</v>
      </c>
      <c r="AS17" s="149">
        <f>BenefitCalculations!AS116</f>
        <v>2.2518169237832177E-3</v>
      </c>
      <c r="AT17" s="149">
        <f>BenefitCalculations!AT116</f>
        <v>2.2602258154438655E-3</v>
      </c>
      <c r="AU17" s="149">
        <f>BenefitCalculations!AU116</f>
        <v>2.2687045978508416E-3</v>
      </c>
      <c r="AV17" s="149">
        <f>BenefitCalculations!AV116</f>
        <v>2.2772126065843637E-3</v>
      </c>
      <c r="AW17" s="149">
        <f>BenefitCalculations!AW116</f>
        <v>2.2858775355374329E-3</v>
      </c>
      <c r="AX17" s="149">
        <f>BenefitCalculations!AX116</f>
        <v>2.2949551711288871E-3</v>
      </c>
      <c r="AY17" s="149">
        <f>BenefitCalculations!AY116</f>
        <v>2.3047626936411546E-3</v>
      </c>
      <c r="AZ17" s="149">
        <f>BenefitCalculations!AZ116</f>
        <v>2.3154640830447375E-3</v>
      </c>
    </row>
    <row r="18" spans="1:70" s="84" customFormat="1" ht="12.75">
      <c r="A18" s="148" t="str">
        <f t="shared" si="2"/>
        <v>Orphan Benefit</v>
      </c>
      <c r="AG18" s="149">
        <f>BenefitCalculations!AG$135</f>
        <v>5.8648259381063189E-4</v>
      </c>
      <c r="AH18" s="149">
        <f>BenefitCalculations!AH135</f>
        <v>5.8111679107322267E-4</v>
      </c>
      <c r="AI18" s="149">
        <f>BenefitCalculations!AI135</f>
        <v>5.7554756558852733E-4</v>
      </c>
      <c r="AJ18" s="149">
        <f>BenefitCalculations!AJ135</f>
        <v>5.6999647668493254E-4</v>
      </c>
      <c r="AK18" s="149">
        <f>BenefitCalculations!AK135</f>
        <v>5.6461099363641284E-4</v>
      </c>
      <c r="AL18" s="149">
        <f>BenefitCalculations!AL135</f>
        <v>5.5944725998936567E-4</v>
      </c>
      <c r="AM18" s="149">
        <f>BenefitCalculations!AM135</f>
        <v>5.5447311144424792E-4</v>
      </c>
      <c r="AN18" s="149">
        <f>BenefitCalculations!AN135</f>
        <v>5.4962907147642964E-4</v>
      </c>
      <c r="AO18" s="149">
        <f>BenefitCalculations!AO135</f>
        <v>5.4482300346134801E-4</v>
      </c>
      <c r="AP18" s="149">
        <f>BenefitCalculations!AP135</f>
        <v>5.3999043856094121E-4</v>
      </c>
      <c r="AQ18" s="149">
        <f>BenefitCalculations!AQ135</f>
        <v>5.3513225088906507E-4</v>
      </c>
      <c r="AR18" s="149">
        <f>BenefitCalculations!AR135</f>
        <v>5.3026856996124495E-4</v>
      </c>
      <c r="AS18" s="149">
        <f>BenefitCalculations!AS135</f>
        <v>5.2538107333548981E-4</v>
      </c>
      <c r="AT18" s="149">
        <f>BenefitCalculations!AT135</f>
        <v>5.2045009570944102E-4</v>
      </c>
      <c r="AU18" s="149">
        <f>BenefitCalculations!AU135</f>
        <v>5.1546313042288633E-4</v>
      </c>
      <c r="AV18" s="149">
        <f>BenefitCalculations!AV135</f>
        <v>5.1041766681024069E-4</v>
      </c>
      <c r="AW18" s="149">
        <f>BenefitCalculations!AW135</f>
        <v>5.0531911262706908E-4</v>
      </c>
      <c r="AX18" s="149">
        <f>BenefitCalculations!AX135</f>
        <v>5.001743726581985E-4</v>
      </c>
      <c r="AY18" s="149">
        <f>BenefitCalculations!AY135</f>
        <v>4.9499372180776275E-4</v>
      </c>
      <c r="AZ18" s="149">
        <f>BenefitCalculations!AZ135</f>
        <v>4.8978702792005146E-4</v>
      </c>
    </row>
    <row r="19" spans="1:70" s="84" customFormat="1" ht="12.75">
      <c r="A19" s="148" t="str">
        <f t="shared" si="2"/>
        <v>Education stipend</v>
      </c>
      <c r="AG19" s="149">
        <f>BenefitCalculations!AG$193</f>
        <v>3.9487886657520047E-3</v>
      </c>
      <c r="AH19" s="149">
        <f>BenefitCalculations!AH$193</f>
        <v>4.2385106656366404E-3</v>
      </c>
      <c r="AI19" s="149">
        <f>BenefitCalculations!AI$193</f>
        <v>4.5237048283904083E-3</v>
      </c>
      <c r="AJ19" s="149">
        <f>BenefitCalculations!AJ$193</f>
        <v>4.8024421084850114E-3</v>
      </c>
      <c r="AK19" s="149">
        <f>BenefitCalculations!AK$193</f>
        <v>5.0731339228844985E-3</v>
      </c>
      <c r="AL19" s="149">
        <f>BenefitCalculations!AL$193</f>
        <v>5.1581593703142262E-3</v>
      </c>
      <c r="AM19" s="149">
        <f>BenefitCalculations!AM$193</f>
        <v>5.2381891221791486E-3</v>
      </c>
      <c r="AN19" s="149">
        <f>BenefitCalculations!AN$193</f>
        <v>5.3144189724802539E-3</v>
      </c>
      <c r="AO19" s="149">
        <f>BenefitCalculations!AO$193</f>
        <v>5.3885402038516342E-3</v>
      </c>
      <c r="AP19" s="149">
        <f>BenefitCalculations!AP$193</f>
        <v>5.4617677421728381E-3</v>
      </c>
      <c r="AQ19" s="149">
        <f>BenefitCalculations!AQ$193</f>
        <v>5.5345426941294318E-3</v>
      </c>
      <c r="AR19" s="149">
        <f>BenefitCalculations!AR$193</f>
        <v>5.6065189451749474E-3</v>
      </c>
      <c r="AS19" s="149">
        <f>BenefitCalculations!AS$193</f>
        <v>5.677150504962666E-3</v>
      </c>
      <c r="AT19" s="149">
        <f>BenefitCalculations!AT$193</f>
        <v>5.7455457392376168E-3</v>
      </c>
      <c r="AU19" s="149">
        <f>BenefitCalculations!AU$193</f>
        <v>5.8110582230565264E-3</v>
      </c>
      <c r="AV19" s="149">
        <f>BenefitCalculations!AV$193</f>
        <v>5.8736075483323599E-3</v>
      </c>
      <c r="AW19" s="149">
        <f>BenefitCalculations!AW$193</f>
        <v>5.9334236428905274E-3</v>
      </c>
      <c r="AX19" s="149">
        <f>BenefitCalculations!AX$193</f>
        <v>5.9905520435624962E-3</v>
      </c>
      <c r="AY19" s="149">
        <f>BenefitCalculations!AY$193</f>
        <v>6.0450907277021437E-3</v>
      </c>
      <c r="AZ19" s="149">
        <f>BenefitCalculations!AZ$193</f>
        <v>6.0971342313285801E-3</v>
      </c>
    </row>
    <row r="20" spans="1:70" s="84" customFormat="1" ht="12.75">
      <c r="A20" s="148" t="str">
        <f t="shared" si="2"/>
        <v>New Birth Lump-sum Benefit</v>
      </c>
      <c r="AG20" s="149">
        <f>BenefitCalculations!AG$210</f>
        <v>8.5864982234079492E-4</v>
      </c>
      <c r="AH20" s="149">
        <f>BenefitCalculations!AH210</f>
        <v>9.5401660540848465E-4</v>
      </c>
      <c r="AI20" s="149">
        <f>BenefitCalculations!AI210</f>
        <v>1.0486328231349212E-3</v>
      </c>
      <c r="AJ20" s="149">
        <f>BenefitCalculations!AJ210</f>
        <v>1.142421871369719E-3</v>
      </c>
      <c r="AK20" s="149">
        <f>BenefitCalculations!AK210</f>
        <v>1.2354235097723175E-3</v>
      </c>
      <c r="AL20" s="149">
        <f>BenefitCalculations!AL210</f>
        <v>1.2447604913509752E-3</v>
      </c>
      <c r="AM20" s="149">
        <f>BenefitCalculations!AM210</f>
        <v>1.2528153802215372E-3</v>
      </c>
      <c r="AN20" s="149">
        <f>BenefitCalculations!AN210</f>
        <v>1.2593910402642124E-3</v>
      </c>
      <c r="AO20" s="149">
        <f>BenefitCalculations!AO210</f>
        <v>1.2641591715427248E-3</v>
      </c>
      <c r="AP20" s="149">
        <f>BenefitCalculations!AP210</f>
        <v>1.266922584429526E-3</v>
      </c>
      <c r="AQ20" s="149">
        <f>BenefitCalculations!AQ210</f>
        <v>1.2686987900684429E-3</v>
      </c>
      <c r="AR20" s="149">
        <f>BenefitCalculations!AR210</f>
        <v>1.2696625227610709E-3</v>
      </c>
      <c r="AS20" s="149">
        <f>BenefitCalculations!AS210</f>
        <v>1.2698981506244517E-3</v>
      </c>
      <c r="AT20" s="149">
        <f>BenefitCalculations!AT210</f>
        <v>1.2695321404427506E-3</v>
      </c>
      <c r="AU20" s="149">
        <f>BenefitCalculations!AU210</f>
        <v>1.2686466493740055E-3</v>
      </c>
      <c r="AV20" s="149">
        <f>BenefitCalculations!AV210</f>
        <v>1.2673113476924078E-3</v>
      </c>
      <c r="AW20" s="149">
        <f>BenefitCalculations!AW210</f>
        <v>1.2655619821836531E-3</v>
      </c>
      <c r="AX20" s="149">
        <f>BenefitCalculations!AX210</f>
        <v>1.2634528767023652E-3</v>
      </c>
      <c r="AY20" s="149">
        <f>BenefitCalculations!AY210</f>
        <v>1.2610434457640107E-3</v>
      </c>
      <c r="AZ20" s="149">
        <f>BenefitCalculations!AZ210</f>
        <v>1.2583872878074065E-3</v>
      </c>
    </row>
    <row r="21" spans="1:70" s="84" customFormat="1" ht="12.75">
      <c r="A21" s="148" t="str">
        <f t="shared" si="2"/>
        <v>Youth Labor Market Program</v>
      </c>
      <c r="AG21" s="149">
        <f>BenefitCalculations!AG$227</f>
        <v>8.5453170667648267E-6</v>
      </c>
      <c r="AH21" s="149">
        <f>BenefitCalculations!AH227</f>
        <v>1.1569370156362024E-5</v>
      </c>
      <c r="AI21" s="149">
        <f>BenefitCalculations!AI227</f>
        <v>1.4897707116496948E-5</v>
      </c>
      <c r="AJ21" s="149">
        <f>BenefitCalculations!AJ227</f>
        <v>1.850722695552876E-5</v>
      </c>
      <c r="AK21" s="149">
        <f>BenefitCalculations!AK227</f>
        <v>2.2375072949776918E-5</v>
      </c>
      <c r="AL21" s="149">
        <f>BenefitCalculations!AL227</f>
        <v>2.2774822353638022E-5</v>
      </c>
      <c r="AM21" s="149">
        <f>BenefitCalculations!AM227</f>
        <v>2.3091124199992026E-5</v>
      </c>
      <c r="AN21" s="149">
        <f>BenefitCalculations!AN227</f>
        <v>2.3310849063406719E-5</v>
      </c>
      <c r="AO21" s="149">
        <f>BenefitCalculations!AO227</f>
        <v>2.341892425229168E-5</v>
      </c>
      <c r="AP21" s="149">
        <f>BenefitCalculations!AP227</f>
        <v>2.3408275631786418E-5</v>
      </c>
      <c r="AQ21" s="149">
        <f>BenefitCalculations!AQ227</f>
        <v>2.329660366426416E-5</v>
      </c>
      <c r="AR21" s="149">
        <f>BenefitCalculations!AR227</f>
        <v>2.3094839425257788E-5</v>
      </c>
      <c r="AS21" s="149">
        <f>BenefitCalculations!AS227</f>
        <v>2.2821778626482358E-5</v>
      </c>
      <c r="AT21" s="149">
        <f>BenefitCalculations!AT227</f>
        <v>2.2500153613677376E-5</v>
      </c>
      <c r="AU21" s="149">
        <f>BenefitCalculations!AU227</f>
        <v>2.2145345079896863E-5</v>
      </c>
      <c r="AV21" s="149">
        <f>BenefitCalculations!AV227</f>
        <v>2.1762023579297809E-5</v>
      </c>
      <c r="AW21" s="149">
        <f>BenefitCalculations!AW227</f>
        <v>2.1347318385027761E-5</v>
      </c>
      <c r="AX21" s="149">
        <f>BenefitCalculations!AX227</f>
        <v>2.0898786180144666E-5</v>
      </c>
      <c r="AY21" s="149">
        <f>BenefitCalculations!AY227</f>
        <v>2.0411986721353037E-5</v>
      </c>
      <c r="AZ21" s="149">
        <f>BenefitCalculations!AZ227</f>
        <v>1.9884356903072659E-5</v>
      </c>
    </row>
    <row r="22" spans="1:70" s="84" customFormat="1" ht="12.75">
      <c r="A22" s="148" t="str">
        <f t="shared" si="2"/>
        <v>Unemployment Program</v>
      </c>
      <c r="AG22" s="149">
        <f>BenefitCalculations!AG$246</f>
        <v>4.32733968925458E-3</v>
      </c>
      <c r="AH22" s="149">
        <f>BenefitCalculations!AH246</f>
        <v>4.632084613326445E-3</v>
      </c>
      <c r="AI22" s="149">
        <f>BenefitCalculations!AI246</f>
        <v>4.957320064169211E-3</v>
      </c>
      <c r="AJ22" s="149">
        <f>BenefitCalculations!AJ246</f>
        <v>5.2897295906991632E-3</v>
      </c>
      <c r="AK22" s="149">
        <f>BenefitCalculations!AK246</f>
        <v>5.6231582720529588E-3</v>
      </c>
      <c r="AL22" s="149">
        <f>BenefitCalculations!AL246</f>
        <v>5.8966715703989356E-3</v>
      </c>
      <c r="AM22" s="149">
        <f>BenefitCalculations!AM246</f>
        <v>6.1606569760526376E-3</v>
      </c>
      <c r="AN22" s="149">
        <f>BenefitCalculations!AN246</f>
        <v>6.4162557123925027E-3</v>
      </c>
      <c r="AO22" s="149">
        <f>BenefitCalculations!AO246</f>
        <v>6.6660296328482724E-3</v>
      </c>
      <c r="AP22" s="149">
        <f>BenefitCalculations!AP246</f>
        <v>6.9116787873860722E-3</v>
      </c>
      <c r="AQ22" s="149">
        <f>BenefitCalculations!AQ246</f>
        <v>7.1533434337919047E-3</v>
      </c>
      <c r="AR22" s="149">
        <f>BenefitCalculations!AR246</f>
        <v>7.3894336862465534E-3</v>
      </c>
      <c r="AS22" s="149">
        <f>BenefitCalculations!AS246</f>
        <v>7.6180703386507518E-3</v>
      </c>
      <c r="AT22" s="149">
        <f>BenefitCalculations!AT246</f>
        <v>7.8368880377945455E-3</v>
      </c>
      <c r="AU22" s="149">
        <f>BenefitCalculations!AU246</f>
        <v>8.0444781763555559E-3</v>
      </c>
      <c r="AV22" s="149">
        <f>BenefitCalculations!AV246</f>
        <v>8.2407498774565609E-3</v>
      </c>
      <c r="AW22" s="149">
        <f>BenefitCalculations!AW246</f>
        <v>8.4267419527862559E-3</v>
      </c>
      <c r="AX22" s="149">
        <f>BenefitCalculations!AX246</f>
        <v>8.6038184047376315E-3</v>
      </c>
      <c r="AY22" s="149">
        <f>BenefitCalculations!AY246</f>
        <v>8.7739645004632997E-3</v>
      </c>
      <c r="AZ22" s="149">
        <f>BenefitCalculations!AZ246</f>
        <v>8.938907775311717E-3</v>
      </c>
    </row>
    <row r="23" spans="1:70" s="147" customFormat="1" ht="24">
      <c r="A23" s="142" t="s">
        <v>197</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4"/>
      <c r="AE23" s="144"/>
      <c r="AF23" s="144"/>
      <c r="AG23" s="150">
        <f>1000*AG5/(1000000*NationalBudget!AG$14)</f>
        <v>0.20056085787942851</v>
      </c>
      <c r="AH23" s="150">
        <f>1000*AH5/(1000000*NationalBudget!AH$14)</f>
        <v>0.20694094618971218</v>
      </c>
      <c r="AI23" s="150">
        <f>1000*AI5/(1000000*NationalBudget!AI$14)</f>
        <v>0.21337072072495383</v>
      </c>
      <c r="AJ23" s="150">
        <f>1000*AJ5/(1000000*NationalBudget!AJ$14)</f>
        <v>0.21979434191910022</v>
      </c>
      <c r="AK23" s="150">
        <f>1000*AK5/(1000000*NationalBudget!AK$14)</f>
        <v>0.22618571845727795</v>
      </c>
      <c r="AL23" s="150">
        <f>1000*AL5/(1000000*NationalBudget!AL$14)</f>
        <v>0.22946530253347047</v>
      </c>
      <c r="AM23" s="150">
        <f>1000*AM5/(1000000*NationalBudget!AM$14)</f>
        <v>0.23273313154790048</v>
      </c>
      <c r="AN23" s="150">
        <f>1000*AN5/(1000000*NationalBudget!AN$14)</f>
        <v>0.23597733267589741</v>
      </c>
      <c r="AO23" s="150">
        <f>1000*AO5/(1000000*NationalBudget!AO$14)</f>
        <v>0.23918333777453357</v>
      </c>
      <c r="AP23" s="150">
        <f>1000*AP5/(1000000*NationalBudget!AP$14)</f>
        <v>0.24234007708842567</v>
      </c>
      <c r="AQ23" s="150">
        <f>1000*AQ5/(1000000*NationalBudget!AQ$14)</f>
        <v>0.24545046960501085</v>
      </c>
      <c r="AR23" s="150">
        <f>1000*AR5/(1000000*NationalBudget!AR$14)</f>
        <v>0.24851461197213809</v>
      </c>
      <c r="AS23" s="150">
        <f>1000*AS5/(1000000*NationalBudget!AS$14)</f>
        <v>0.25152757012626958</v>
      </c>
      <c r="AT23" s="150">
        <f>1000*AT5/(1000000*NationalBudget!AT$14)</f>
        <v>0.25448554739152812</v>
      </c>
      <c r="AU23" s="150">
        <f>1000*AU5/(1000000*NationalBudget!AU$14)</f>
        <v>0.25738863961483338</v>
      </c>
      <c r="AV23" s="150">
        <f>1000*AV5/(1000000*NationalBudget!AV$14)</f>
        <v>0.26024043736495117</v>
      </c>
      <c r="AW23" s="150">
        <f>1000*AW5/(1000000*NationalBudget!AW$14)</f>
        <v>0.26304892828750853</v>
      </c>
      <c r="AX23" s="150">
        <f>1000*AX5/(1000000*NationalBudget!AX$14)</f>
        <v>0.2658276634425305</v>
      </c>
      <c r="AY23" s="150">
        <f>1000*AY5/(1000000*NationalBudget!AY$14)</f>
        <v>0.26859380115823461</v>
      </c>
      <c r="AZ23" s="150">
        <f>1000*AZ5/(1000000*NationalBudget!AZ$14)</f>
        <v>0.27136343418993536</v>
      </c>
      <c r="BA23" s="146"/>
      <c r="BB23" s="146"/>
      <c r="BC23" s="146"/>
      <c r="BD23" s="146"/>
      <c r="BE23" s="146"/>
      <c r="BF23" s="146"/>
      <c r="BG23" s="146"/>
      <c r="BH23" s="146"/>
      <c r="BI23" s="146"/>
      <c r="BJ23" s="146"/>
      <c r="BK23" s="146"/>
      <c r="BL23" s="146"/>
      <c r="BM23" s="146"/>
      <c r="BN23" s="146"/>
      <c r="BO23" s="146"/>
      <c r="BP23" s="146"/>
      <c r="BQ23" s="146"/>
      <c r="BR23" s="146"/>
    </row>
    <row r="24" spans="1:70" s="84" customFormat="1" ht="12.75">
      <c r="A24" s="148" t="str">
        <f t="shared" ref="A24:A31" si="3">A15</f>
        <v>Universal Pension</v>
      </c>
      <c r="AG24" s="149">
        <f>1000*AG6/(1000000*NationalBudget!AG$14)</f>
        <v>2.511724000561805E-2</v>
      </c>
      <c r="AH24" s="149">
        <f>1000*AH6/(1000000*NationalBudget!AH$14)</f>
        <v>2.5351309298091925E-2</v>
      </c>
      <c r="AI24" s="149">
        <f>1000*AI6/(1000000*NationalBudget!AI$14)</f>
        <v>2.5647150684709904E-2</v>
      </c>
      <c r="AJ24" s="149">
        <f>1000*AJ6/(1000000*NationalBudget!AJ$14)</f>
        <v>2.6050680428929669E-2</v>
      </c>
      <c r="AK24" s="149">
        <f>1000*AK6/(1000000*NationalBudget!AK$14)</f>
        <v>2.6590111183491673E-2</v>
      </c>
      <c r="AL24" s="149">
        <f>1000*AL6/(1000000*NationalBudget!AL$14)</f>
        <v>2.7664685687443104E-2</v>
      </c>
      <c r="AM24" s="149">
        <f>1000*AM6/(1000000*NationalBudget!AM$14)</f>
        <v>2.8884912685936088E-2</v>
      </c>
      <c r="AN24" s="149">
        <f>1000*AN6/(1000000*NationalBudget!AN$14)</f>
        <v>3.0222482084571862E-2</v>
      </c>
      <c r="AO24" s="149">
        <f>1000*AO6/(1000000*NationalBudget!AO$14)</f>
        <v>3.1634288583407159E-2</v>
      </c>
      <c r="AP24" s="149">
        <f>1000*AP6/(1000000*NationalBudget!AP$14)</f>
        <v>3.3088685585973755E-2</v>
      </c>
      <c r="AQ24" s="149">
        <f>1000*AQ6/(1000000*NationalBudget!AQ$14)</f>
        <v>3.4578314668536406E-2</v>
      </c>
      <c r="AR24" s="149">
        <f>1000*AR6/(1000000*NationalBudget!AR$14)</f>
        <v>3.6111563410432722E-2</v>
      </c>
      <c r="AS24" s="149">
        <f>1000*AS6/(1000000*NationalBudget!AS$14)</f>
        <v>3.7691270602188021E-2</v>
      </c>
      <c r="AT24" s="149">
        <f>1000*AT6/(1000000*NationalBudget!AT$14)</f>
        <v>3.9324803624055313E-2</v>
      </c>
      <c r="AU24" s="149">
        <f>1000*AU6/(1000000*NationalBudget!AU$14)</f>
        <v>4.1017716896751939E-2</v>
      </c>
      <c r="AV24" s="149">
        <f>1000*AV6/(1000000*NationalBudget!AV$14)</f>
        <v>4.2771291831313063E-2</v>
      </c>
      <c r="AW24" s="149">
        <f>1000*AW6/(1000000*NationalBudget!AW$14)</f>
        <v>4.4583457362257134E-2</v>
      </c>
      <c r="AX24" s="149">
        <f>1000*AX6/(1000000*NationalBudget!AX$14)</f>
        <v>4.645445403783377E-2</v>
      </c>
      <c r="AY24" s="149">
        <f>1000*AY6/(1000000*NationalBudget!AY$14)</f>
        <v>4.8384010241660773E-2</v>
      </c>
      <c r="AZ24" s="149">
        <f>1000*AZ6/(1000000*NationalBudget!AZ$14)</f>
        <v>5.0373575020596112E-2</v>
      </c>
    </row>
    <row r="25" spans="1:70" s="84" customFormat="1" ht="12.75">
      <c r="A25" s="148" t="str">
        <f t="shared" si="3"/>
        <v>Universal Child Benefit</v>
      </c>
      <c r="AG25" s="149">
        <f>1000*AG7/(1000000*NationalBudget!AG$14)</f>
        <v>0.11184201912473801</v>
      </c>
      <c r="AH25" s="149">
        <f>1000*AH7/(1000000*NationalBudget!AH$14)</f>
        <v>0.11427003930030195</v>
      </c>
      <c r="AI25" s="149">
        <f>1000*AI7/(1000000*NationalBudget!AI$14)</f>
        <v>0.11660697385233605</v>
      </c>
      <c r="AJ25" s="149">
        <f>1000*AJ7/(1000000*NationalBudget!AJ$14)</f>
        <v>0.11884508530563735</v>
      </c>
      <c r="AK25" s="149">
        <f>1000*AK7/(1000000*NationalBudget!AK$14)</f>
        <v>0.12097867638887044</v>
      </c>
      <c r="AL25" s="149">
        <f>1000*AL7/(1000000*NationalBudget!AL$14)</f>
        <v>0.12126676189650783</v>
      </c>
      <c r="AM25" s="149">
        <f>1000*AM7/(1000000*NationalBudget!AM$14)</f>
        <v>0.12149955013009299</v>
      </c>
      <c r="AN25" s="149">
        <f>1000*AN7/(1000000*NationalBudget!AN$14)</f>
        <v>0.12167702885768636</v>
      </c>
      <c r="AO25" s="149">
        <f>1000*AO7/(1000000*NationalBudget!AO$14)</f>
        <v>0.12180012126653027</v>
      </c>
      <c r="AP25" s="149">
        <f>1000*AP7/(1000000*NationalBudget!AP$14)</f>
        <v>0.12187033075176257</v>
      </c>
      <c r="AQ25" s="149">
        <f>1000*AQ7/(1000000*NationalBudget!AQ$14)</f>
        <v>0.12188832164367133</v>
      </c>
      <c r="AR25" s="149">
        <f>1000*AR7/(1000000*NationalBudget!AR$14)</f>
        <v>0.12185625510798379</v>
      </c>
      <c r="AS25" s="149">
        <f>1000*AS7/(1000000*NationalBudget!AS$14)</f>
        <v>0.1217790484861507</v>
      </c>
      <c r="AT25" s="149">
        <f>1000*AT7/(1000000*NationalBudget!AT$14)</f>
        <v>0.12166282338701302</v>
      </c>
      <c r="AU25" s="149">
        <f>1000*AU7/(1000000*NationalBudget!AU$14)</f>
        <v>0.12151280565763278</v>
      </c>
      <c r="AV25" s="149">
        <f>1000*AV7/(1000000*NationalBudget!AV$14)</f>
        <v>0.12133179601422789</v>
      </c>
      <c r="AW25" s="149">
        <f>1000*AW7/(1000000*NationalBudget!AW$14)</f>
        <v>0.12112202847249469</v>
      </c>
      <c r="AX25" s="149">
        <f>1000*AX7/(1000000*NationalBudget!AX$14)</f>
        <v>0.12088749479820329</v>
      </c>
      <c r="AY25" s="149">
        <f>1000*AY7/(1000000*NationalBudget!AY$14)</f>
        <v>0.12063243753427608</v>
      </c>
      <c r="AZ25" s="149">
        <f>1000*AZ7/(1000000*NationalBudget!AZ$14)</f>
        <v>0.12036057094662572</v>
      </c>
    </row>
    <row r="26" spans="1:70" s="84" customFormat="1" ht="12.75">
      <c r="A26" s="148" t="str">
        <f t="shared" si="3"/>
        <v>Universal Disability Benefit</v>
      </c>
      <c r="AG26" s="149">
        <f>1000*AG8/(1000000*NationalBudget!AG$14)</f>
        <v>1.1372980243187272E-2</v>
      </c>
      <c r="AH26" s="149">
        <f>1000*AH8/(1000000*NationalBudget!AH$14)</f>
        <v>1.1459100568633768E-2</v>
      </c>
      <c r="AI26" s="149">
        <f>1000*AI8/(1000000*NationalBudget!AI$14)</f>
        <v>1.154978616858807E-2</v>
      </c>
      <c r="AJ26" s="149">
        <f>1000*AJ8/(1000000*NationalBudget!AJ$14)</f>
        <v>1.1632179740611266E-2</v>
      </c>
      <c r="AK26" s="149">
        <f>1000*AK8/(1000000*NationalBudget!AK$14)</f>
        <v>1.1698167814437801E-2</v>
      </c>
      <c r="AL26" s="149">
        <f>1000*AL8/(1000000*NationalBudget!AL$14)</f>
        <v>1.1745825706282012E-2</v>
      </c>
      <c r="AM26" s="149">
        <f>1000*AM8/(1000000*NationalBudget!AM$14)</f>
        <v>1.1779011908114562E-2</v>
      </c>
      <c r="AN26" s="149">
        <f>1000*AN8/(1000000*NationalBudget!AN$14)</f>
        <v>1.1802886388262906E-2</v>
      </c>
      <c r="AO26" s="149">
        <f>1000*AO8/(1000000*NationalBudget!AO$14)</f>
        <v>1.1824502854201051E-2</v>
      </c>
      <c r="AP26" s="149">
        <f>1000*AP8/(1000000*NationalBudget!AP$14)</f>
        <v>1.1848688974000104E-2</v>
      </c>
      <c r="AQ26" s="149">
        <f>1000*AQ8/(1000000*NationalBudget!AQ$14)</f>
        <v>1.1876336330920483E-2</v>
      </c>
      <c r="AR26" s="149">
        <f>1000*AR8/(1000000*NationalBudget!AR$14)</f>
        <v>1.190607264968307E-2</v>
      </c>
      <c r="AS26" s="149">
        <f>1000*AS8/(1000000*NationalBudget!AS$14)</f>
        <v>1.1937484553967372E-2</v>
      </c>
      <c r="AT26" s="149">
        <f>1000*AT8/(1000000*NationalBudget!AT$14)</f>
        <v>1.1969680761943978E-2</v>
      </c>
      <c r="AU26" s="149">
        <f>1000*AU8/(1000000*NationalBudget!AU$14)</f>
        <v>1.2002180243790824E-2</v>
      </c>
      <c r="AV26" s="149">
        <f>1000*AV8/(1000000*NationalBudget!AV$14)</f>
        <v>1.2034767155214081E-2</v>
      </c>
      <c r="AW26" s="149">
        <f>1000*AW8/(1000000*NationalBudget!AW$14)</f>
        <v>1.2068115376145362E-2</v>
      </c>
      <c r="AX26" s="149">
        <f>1000*AX8/(1000000*NationalBudget!AX$14)</f>
        <v>1.2103571571339136E-2</v>
      </c>
      <c r="AY26" s="149">
        <f>1000*AY8/(1000000*NationalBudget!AY$14)</f>
        <v>1.2142800325676772E-2</v>
      </c>
      <c r="AZ26" s="149">
        <f>1000*AZ8/(1000000*NationalBudget!AZ$14)</f>
        <v>1.2186653068656513E-2</v>
      </c>
    </row>
    <row r="27" spans="1:70" s="84" customFormat="1" ht="12.75">
      <c r="A27" s="148" t="str">
        <f t="shared" si="3"/>
        <v>Orphan Benefit</v>
      </c>
      <c r="AG27" s="149">
        <f>1000*AG9/(1000000*NationalBudget!AG$14)</f>
        <v>3.1481794575071781E-3</v>
      </c>
      <c r="AH27" s="149">
        <f>1000*AH9/(1000000*NationalBudget!AH$14)</f>
        <v>3.1161125116589169E-3</v>
      </c>
      <c r="AI27" s="149">
        <f>1000*AI9/(1000000*NationalBudget!AI$14)</f>
        <v>3.0830229299367317E-3</v>
      </c>
      <c r="AJ27" s="149">
        <f>1000*AJ9/(1000000*NationalBudget!AJ$14)</f>
        <v>3.0500994984027953E-3</v>
      </c>
      <c r="AK27" s="149">
        <f>1000*AK9/(1000000*NationalBudget!AK$14)</f>
        <v>3.0181299946592552E-3</v>
      </c>
      <c r="AL27" s="149">
        <f>1000*AL9/(1000000*NationalBudget!AL$14)</f>
        <v>2.9874112396641637E-3</v>
      </c>
      <c r="AM27" s="149">
        <f>1000*AM9/(1000000*NationalBudget!AM$14)</f>
        <v>2.9577677513600758E-3</v>
      </c>
      <c r="AN27" s="149">
        <f>1000*AN9/(1000000*NationalBudget!AN$14)</f>
        <v>2.9288792353751075E-3</v>
      </c>
      <c r="AO27" s="149">
        <f>1000*AO9/(1000000*NationalBudget!AO$14)</f>
        <v>2.9002528688040789E-3</v>
      </c>
      <c r="AP27" s="149">
        <f>1000*AP9/(1000000*NationalBudget!AP$14)</f>
        <v>2.8715450051442683E-3</v>
      </c>
      <c r="AQ27" s="149">
        <f>1000*AQ9/(1000000*NationalBudget!AQ$14)</f>
        <v>2.8427605413428787E-3</v>
      </c>
      <c r="AR27" s="149">
        <f>1000*AR9/(1000000*NationalBudget!AR$14)</f>
        <v>2.8140065378052374E-3</v>
      </c>
      <c r="AS27" s="149">
        <f>1000*AS9/(1000000*NationalBudget!AS$14)</f>
        <v>2.7851857678342002E-3</v>
      </c>
      <c r="AT27" s="149">
        <f>1000*AT9/(1000000*NationalBudget!AT$14)</f>
        <v>2.756194295100474E-3</v>
      </c>
      <c r="AU27" s="149">
        <f>1000*AU9/(1000000*NationalBudget!AU$14)</f>
        <v>2.7269664839683497E-3</v>
      </c>
      <c r="AV27" s="149">
        <f>1000*AV9/(1000000*NationalBudget!AV$14)</f>
        <v>2.6974897970473361E-3</v>
      </c>
      <c r="AW27" s="149">
        <f>1000*AW9/(1000000*NationalBudget!AW$14)</f>
        <v>2.6677935533064782E-3</v>
      </c>
      <c r="AX27" s="149">
        <f>1000*AX9/(1000000*NationalBudget!AX$14)</f>
        <v>2.6379148463454515E-3</v>
      </c>
      <c r="AY27" s="149">
        <f>1000*AY9/(1000000*NationalBudget!AY$14)</f>
        <v>2.6079083729351163E-3</v>
      </c>
      <c r="AZ27" s="149">
        <f>1000*AZ9/(1000000*NationalBudget!AZ$14)</f>
        <v>2.577826462737113E-3</v>
      </c>
    </row>
    <row r="28" spans="1:70" s="84" customFormat="1" ht="12.75">
      <c r="A28" s="148" t="str">
        <f t="shared" si="3"/>
        <v>Education stipend</v>
      </c>
      <c r="AG28" s="149">
        <f>1000*AG10/(1000000*NationalBudget!AG$14)</f>
        <v>2.1196699596461713E-2</v>
      </c>
      <c r="AH28" s="149">
        <f>1000*AH10/(1000000*NationalBudget!AH$14)</f>
        <v>2.2728092388447071E-2</v>
      </c>
      <c r="AI28" s="149">
        <f>1000*AI10/(1000000*NationalBudget!AI$14)</f>
        <v>2.423202971926729E-2</v>
      </c>
      <c r="AJ28" s="149">
        <f>1000*AJ10/(1000000*NationalBudget!AJ$14)</f>
        <v>2.5698275104067508E-2</v>
      </c>
      <c r="AK28" s="149">
        <f>1000*AK10/(1000000*NationalBudget!AK$14)</f>
        <v>2.7118454709794404E-2</v>
      </c>
      <c r="AL28" s="149">
        <f>1000*AL10/(1000000*NationalBudget!AL$14)</f>
        <v>2.7544228707364934E-2</v>
      </c>
      <c r="AM28" s="149">
        <f>1000*AM10/(1000000*NationalBudget!AM$14)</f>
        <v>2.7942467436790176E-2</v>
      </c>
      <c r="AN28" s="149">
        <f>1000*AN10/(1000000*NationalBudget!AN$14)</f>
        <v>2.8319628972261222E-2</v>
      </c>
      <c r="AO28" s="149">
        <f>1000*AO10/(1000000*NationalBudget!AO$14)</f>
        <v>2.8684782187240274E-2</v>
      </c>
      <c r="AP28" s="149">
        <f>1000*AP10/(1000000*NationalBudget!AP$14)</f>
        <v>2.9044425158880845E-2</v>
      </c>
      <c r="AQ28" s="149">
        <f>1000*AQ10/(1000000*NationalBudget!AQ$14)</f>
        <v>2.9400918294700661E-2</v>
      </c>
      <c r="AR28" s="149">
        <f>1000*AR10/(1000000*NationalBudget!AR$14)</f>
        <v>2.9752434633650422E-2</v>
      </c>
      <c r="AS28" s="149">
        <f>1000*AS10/(1000000*NationalBudget!AS$14)</f>
        <v>3.0096095178856645E-2</v>
      </c>
      <c r="AT28" s="149">
        <f>1000*AT10/(1000000*NationalBudget!AT$14)</f>
        <v>3.0427202375934336E-2</v>
      </c>
      <c r="AU28" s="149">
        <f>1000*AU10/(1000000*NationalBudget!AU$14)</f>
        <v>3.0742375303667774E-2</v>
      </c>
      <c r="AV28" s="149">
        <f>1000*AV10/(1000000*NationalBudget!AV$14)</f>
        <v>3.1041238310775633E-2</v>
      </c>
      <c r="AW28" s="149">
        <f>1000*AW10/(1000000*NationalBudget!AW$14)</f>
        <v>3.1325055688565778E-2</v>
      </c>
      <c r="AX28" s="149">
        <f>1000*AX10/(1000000*NationalBudget!AX$14)</f>
        <v>3.1594114047737321E-2</v>
      </c>
      <c r="AY28" s="149">
        <f>1000*AY10/(1000000*NationalBudget!AY$14)</f>
        <v>3.1848975106899269E-2</v>
      </c>
      <c r="AZ28" s="149">
        <f>1000*AZ10/(1000000*NationalBudget!AZ$14)</f>
        <v>3.2090180164887266E-2</v>
      </c>
    </row>
    <row r="29" spans="1:70" s="84" customFormat="1" ht="12.75">
      <c r="A29" s="148" t="str">
        <f t="shared" si="3"/>
        <v>New Birth Lump-sum Benefit</v>
      </c>
      <c r="AG29" s="149">
        <f>1000*AG11/(1000000*NationalBudget!AG$14)</f>
        <v>4.6091457110802236E-3</v>
      </c>
      <c r="AH29" s="149">
        <f>1000*AH11/(1000000*NationalBudget!AH$14)</f>
        <v>5.1157067324684499E-3</v>
      </c>
      <c r="AI29" s="149">
        <f>1000*AI11/(1000000*NationalBudget!AI$14)</f>
        <v>5.6171882779199695E-3</v>
      </c>
      <c r="AJ29" s="149">
        <f>1000*AJ11/(1000000*NationalBudget!AJ$14)</f>
        <v>6.113196343063068E-3</v>
      </c>
      <c r="AK29" s="149">
        <f>1000*AK11/(1000000*NationalBudget!AK$14)</f>
        <v>6.6039605905232482E-3</v>
      </c>
      <c r="AL29" s="149">
        <f>1000*AL11/(1000000*NationalBudget!AL$14)</f>
        <v>6.6469384131445652E-3</v>
      </c>
      <c r="AM29" s="149">
        <f>1000*AM11/(1000000*NationalBudget!AM$14)</f>
        <v>6.6829876030873401E-3</v>
      </c>
      <c r="AN29" s="149">
        <f>1000*AN11/(1000000*NationalBudget!AN$14)</f>
        <v>6.7110792686763676E-3</v>
      </c>
      <c r="AO29" s="149">
        <f>1000*AO11/(1000000*NationalBudget!AO$14)</f>
        <v>6.7294905695953859E-3</v>
      </c>
      <c r="AP29" s="149">
        <f>1000*AP11/(1000000*NationalBudget!AP$14)</f>
        <v>6.7372030307023675E-3</v>
      </c>
      <c r="AQ29" s="149">
        <f>1000*AQ11/(1000000*NationalBudget!AQ$14)</f>
        <v>6.7396552034829334E-3</v>
      </c>
      <c r="AR29" s="149">
        <f>1000*AR11/(1000000*NationalBudget!AR$14)</f>
        <v>6.7377907012611893E-3</v>
      </c>
      <c r="AS29" s="149">
        <f>1000*AS11/(1000000*NationalBudget!AS$14)</f>
        <v>6.7320701776777828E-3</v>
      </c>
      <c r="AT29" s="149">
        <f>1000*AT11/(1000000*NationalBudget!AT$14)</f>
        <v>6.723175328011627E-3</v>
      </c>
      <c r="AU29" s="149">
        <f>1000*AU11/(1000000*NationalBudget!AU$14)</f>
        <v>6.7115506205137057E-3</v>
      </c>
      <c r="AV29" s="149">
        <f>1000*AV11/(1000000*NationalBudget!AV$14)</f>
        <v>6.6975726985435743E-3</v>
      </c>
      <c r="AW29" s="149">
        <f>1000*AW11/(1000000*NationalBudget!AW$14)</f>
        <v>6.6814375570057472E-3</v>
      </c>
      <c r="AX29" s="149">
        <f>1000*AX11/(1000000*NationalBudget!AX$14)</f>
        <v>6.6634383593031695E-3</v>
      </c>
      <c r="AY29" s="149">
        <f>1000*AY11/(1000000*NationalBudget!AY$14)</f>
        <v>6.643893883809939E-3</v>
      </c>
      <c r="AZ29" s="149">
        <f>1000*AZ11/(1000000*NationalBudget!AZ$14)</f>
        <v>6.6230909884600342E-3</v>
      </c>
    </row>
    <row r="30" spans="1:70" s="84" customFormat="1" ht="12.75">
      <c r="A30" s="148" t="str">
        <f t="shared" si="3"/>
        <v>Youth Labor Market Program</v>
      </c>
      <c r="AG30" s="149">
        <f>1000*AG12/(1000000*NationalBudget!AG$14)</f>
        <v>4.5870400812203664E-5</v>
      </c>
      <c r="AH30" s="149">
        <f>1000*AH12/(1000000*NationalBudget!AH$14)</f>
        <v>6.2038233363851251E-5</v>
      </c>
      <c r="AI30" s="149">
        <f>1000*AI12/(1000000*NationalBudget!AI$14)</f>
        <v>7.9802218599736273E-5</v>
      </c>
      <c r="AJ30" s="149">
        <f>1000*AJ12/(1000000*NationalBudget!AJ$14)</f>
        <v>9.9033741370101972E-5</v>
      </c>
      <c r="AK30" s="149">
        <f>1000*AK12/(1000000*NationalBudget!AK$14)</f>
        <v>1.1960602886506649E-4</v>
      </c>
      <c r="AL30" s="149">
        <f>1000*AL12/(1000000*NationalBudget!AL$14)</f>
        <v>1.2161603987819364E-4</v>
      </c>
      <c r="AM30" s="149">
        <f>1000*AM12/(1000000*NationalBudget!AM$14)</f>
        <v>1.2317672596149688E-4</v>
      </c>
      <c r="AN30" s="149">
        <f>1000*AN12/(1000000*NationalBudget!AN$14)</f>
        <v>1.242195242645623E-4</v>
      </c>
      <c r="AO30" s="149">
        <f>1000*AO12/(1000000*NationalBudget!AO$14)</f>
        <v>1.2466581222801278E-4</v>
      </c>
      <c r="AP30" s="149">
        <f>1000*AP12/(1000000*NationalBudget!AP$14)</f>
        <v>1.2447982810330935E-4</v>
      </c>
      <c r="AQ30" s="149">
        <f>1000*AQ12/(1000000*NationalBudget!AQ$14)</f>
        <v>1.2375756746868752E-4</v>
      </c>
      <c r="AR30" s="149">
        <f>1000*AR12/(1000000*NationalBudget!AR$14)</f>
        <v>1.2255870480309128E-4</v>
      </c>
      <c r="AS30" s="149">
        <f>1000*AS12/(1000000*NationalBudget!AS$14)</f>
        <v>1.209843602160986E-4</v>
      </c>
      <c r="AT30" s="149">
        <f>1000*AT12/(1000000*NationalBudget!AT$14)</f>
        <v>1.1915608343652564E-4</v>
      </c>
      <c r="AU30" s="149">
        <f>1000*AU12/(1000000*NationalBudget!AU$14)</f>
        <v>1.1715602968392417E-4</v>
      </c>
      <c r="AV30" s="149">
        <f>1000*AV12/(1000000*NationalBudget!AV$14)</f>
        <v>1.1500941363395927E-4</v>
      </c>
      <c r="AW30" s="149">
        <f>1000*AW12/(1000000*NationalBudget!AW$14)</f>
        <v>1.1270153244725536E-4</v>
      </c>
      <c r="AX30" s="149">
        <f>1000*AX12/(1000000*NationalBudget!AX$14)</f>
        <v>1.1021999796234286E-4</v>
      </c>
      <c r="AY30" s="149">
        <f>1000*AY12/(1000000*NationalBudget!AY$14)</f>
        <v>1.0754195201597034E-4</v>
      </c>
      <c r="AZ30" s="149">
        <f>1000*AZ12/(1000000*NationalBudget!AZ$14)</f>
        <v>1.0465451001617188E-4</v>
      </c>
    </row>
    <row r="31" spans="1:70" s="84" customFormat="1" ht="12.75">
      <c r="A31" s="148" t="str">
        <f t="shared" si="3"/>
        <v>Unemployment Program</v>
      </c>
      <c r="AG31" s="149">
        <f>1000*AG13/(1000000*NationalBudget!AG$14)</f>
        <v>2.3228723340023873E-2</v>
      </c>
      <c r="AH31" s="149">
        <f>1000*AH13/(1000000*NationalBudget!AH$14)</f>
        <v>2.4838547156746233E-2</v>
      </c>
      <c r="AI31" s="149">
        <f>1000*AI13/(1000000*NationalBudget!AI$14)</f>
        <v>2.6554766873596102E-2</v>
      </c>
      <c r="AJ31" s="149">
        <f>1000*AJ13/(1000000*NationalBudget!AJ$14)</f>
        <v>2.8305791757018486E-2</v>
      </c>
      <c r="AK31" s="149">
        <f>1000*AK13/(1000000*NationalBudget!AK$14)</f>
        <v>3.0058611746636075E-2</v>
      </c>
      <c r="AL31" s="149">
        <f>1000*AL13/(1000000*NationalBudget!AL$14)</f>
        <v>3.1487834843185687E-2</v>
      </c>
      <c r="AM31" s="149">
        <f>1000*AM13/(1000000*NationalBudget!AM$14)</f>
        <v>3.2863257306557724E-2</v>
      </c>
      <c r="AN31" s="149">
        <f>1000*AN13/(1000000*NationalBudget!AN$14)</f>
        <v>3.4191128344799017E-2</v>
      </c>
      <c r="AO31" s="149">
        <f>1000*AO13/(1000000*NationalBudget!AO$14)</f>
        <v>3.5485233632527376E-2</v>
      </c>
      <c r="AP31" s="149">
        <f>1000*AP13/(1000000*NationalBudget!AP$14)</f>
        <v>3.6754718753858447E-2</v>
      </c>
      <c r="AQ31" s="149">
        <f>1000*AQ13/(1000000*NationalBudget!AQ$14)</f>
        <v>3.8000405354887447E-2</v>
      </c>
      <c r="AR31" s="149">
        <f>1000*AR13/(1000000*NationalBudget!AR$14)</f>
        <v>3.9213930226518603E-2</v>
      </c>
      <c r="AS31" s="149">
        <f>1000*AS13/(1000000*NationalBudget!AS$14)</f>
        <v>4.0385430999378698E-2</v>
      </c>
      <c r="AT31" s="149">
        <f>1000*AT13/(1000000*NationalBudget!AT$14)</f>
        <v>4.1502511536032856E-2</v>
      </c>
      <c r="AU31" s="149">
        <f>1000*AU13/(1000000*NationalBudget!AU$14)</f>
        <v>4.2557888378824078E-2</v>
      </c>
      <c r="AV31" s="149">
        <f>1000*AV13/(1000000*NationalBudget!AV$14)</f>
        <v>4.3551272144195616E-2</v>
      </c>
      <c r="AW31" s="149">
        <f>1000*AW13/(1000000*NationalBudget!AW$14)</f>
        <v>4.4488338745286071E-2</v>
      </c>
      <c r="AX31" s="149">
        <f>1000*AX13/(1000000*NationalBudget!AX$14)</f>
        <v>4.5376455783805968E-2</v>
      </c>
      <c r="AY31" s="149">
        <f>1000*AY13/(1000000*NationalBudget!AY$14)</f>
        <v>4.6226233740960701E-2</v>
      </c>
      <c r="AZ31" s="149">
        <f>1000*AZ13/(1000000*NationalBudget!AZ$14)</f>
        <v>4.7046883027956399E-2</v>
      </c>
    </row>
    <row r="32" spans="1:70" ht="24">
      <c r="A32" s="142" t="s">
        <v>198</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150">
        <f>1000*AG5/(1000000*NationalBudget!AG$5)</f>
        <v>0.35560670296496449</v>
      </c>
      <c r="AH32" s="150">
        <f>1000*AH5/(1000000*NationalBudget!AH$5)</f>
        <v>0.3618774689188724</v>
      </c>
      <c r="AI32" s="150">
        <f>1000*AI5/(1000000*NationalBudget!AI$5)</f>
        <v>0.36807438552967597</v>
      </c>
      <c r="AJ32" s="150">
        <f>1000*AJ5/(1000000*NationalBudget!AJ$5)</f>
        <v>0.3741058535382436</v>
      </c>
      <c r="AK32" s="150">
        <f>1000*AK5/(1000000*NationalBudget!AK$5)</f>
        <v>0.37993503468876777</v>
      </c>
      <c r="AL32" s="150">
        <f>1000*AL5/(1000000*NationalBudget!AL$5)</f>
        <v>0.38046419217323529</v>
      </c>
      <c r="AM32" s="150">
        <f>1000*AM5/(1000000*NationalBudget!AM$5)</f>
        <v>0.38097072487407518</v>
      </c>
      <c r="AN32" s="150">
        <f>1000*AN5/(1000000*NationalBudget!AN$5)</f>
        <v>0.38143630317264138</v>
      </c>
      <c r="AO32" s="150">
        <f>1000*AO5/(1000000*NationalBudget!AO$5)</f>
        <v>0.3818391973834025</v>
      </c>
      <c r="AP32" s="150">
        <f>1000*AP5/(1000000*NationalBudget!AP$5)</f>
        <v>0.3821642476105151</v>
      </c>
      <c r="AQ32" s="150">
        <f>1000*AQ5/(1000000*NationalBudget!AQ$5)</f>
        <v>0.38241880796370398</v>
      </c>
      <c r="AR32" s="150">
        <f>1000*AR5/(1000000*NationalBudget!AR$5)</f>
        <v>0.38260552736518433</v>
      </c>
      <c r="AS32" s="150">
        <f>1000*AS5/(1000000*NationalBudget!AS$5)</f>
        <v>0.38271926607481083</v>
      </c>
      <c r="AT32" s="150">
        <f>1000*AT5/(1000000*NationalBudget!AT$5)</f>
        <v>0.38275682232656549</v>
      </c>
      <c r="AU32" s="150">
        <f>1000*AU5/(1000000*NationalBudget!AU$5)</f>
        <v>0.38272091769255451</v>
      </c>
      <c r="AV32" s="150">
        <f>1000*AV5/(1000000*NationalBudget!AV$5)</f>
        <v>0.3826192791964777</v>
      </c>
      <c r="AW32" s="150">
        <f>1000*AW5/(1000000*NationalBudget!AW$5)</f>
        <v>0.38246567483978128</v>
      </c>
      <c r="AX32" s="150">
        <f>1000*AX5/(1000000*NationalBudget!AX$5)</f>
        <v>0.38228126253254602</v>
      </c>
      <c r="AY32" s="150">
        <f>1000*AY5/(1000000*NationalBudget!AY$5)</f>
        <v>0.38209141176965317</v>
      </c>
      <c r="AZ32" s="150">
        <f>1000*AZ5/(1000000*NationalBudget!AZ$5)</f>
        <v>0.38191890737842754</v>
      </c>
      <c r="BA32" s="66"/>
      <c r="BB32" s="66"/>
      <c r="BC32" s="66"/>
      <c r="BD32" s="66"/>
      <c r="BE32" s="66"/>
      <c r="BF32" s="66"/>
      <c r="BG32" s="66"/>
      <c r="BH32" s="66"/>
      <c r="BI32" s="66"/>
      <c r="BJ32" s="66"/>
      <c r="BK32" s="66"/>
      <c r="BL32" s="66"/>
      <c r="BM32" s="66"/>
      <c r="BN32" s="66"/>
      <c r="BO32" s="66"/>
      <c r="BP32" s="66"/>
      <c r="BQ32" s="66"/>
      <c r="BR32" s="66"/>
    </row>
    <row r="33" spans="1:70">
      <c r="A33" s="148" t="str">
        <f t="shared" ref="A33:A40" si="4">A24</f>
        <v>Universal Pension</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149">
        <f>1000*AG6/(1000000*NationalBudget!AG$5)</f>
        <v>4.4534407164069478E-2</v>
      </c>
      <c r="AH33" s="149">
        <f>1000*AH6/(1000000*NationalBudget!AH$5)</f>
        <v>4.4331814517571101E-2</v>
      </c>
      <c r="AI33" s="149">
        <f>1000*AI6/(1000000*NationalBudget!AI$5)</f>
        <v>4.4242523982614947E-2</v>
      </c>
      <c r="AJ33" s="149">
        <f>1000*AJ6/(1000000*NationalBudget!AJ$5)</f>
        <v>4.4340140660690253E-2</v>
      </c>
      <c r="AK33" s="149">
        <f>1000*AK6/(1000000*NationalBudget!AK$5)</f>
        <v>4.4664689193390728E-2</v>
      </c>
      <c r="AL33" s="149">
        <f>1000*AL6/(1000000*NationalBudget!AL$5)</f>
        <v>4.5869341358326869E-2</v>
      </c>
      <c r="AM33" s="149">
        <f>1000*AM6/(1000000*NationalBudget!AM$5)</f>
        <v>4.7282937546090496E-2</v>
      </c>
      <c r="AN33" s="149">
        <f>1000*AN6/(1000000*NationalBudget!AN$5)</f>
        <v>4.8851945686128745E-2</v>
      </c>
      <c r="AO33" s="149">
        <f>1000*AO6/(1000000*NationalBudget!AO$5)</f>
        <v>5.050189312881654E-2</v>
      </c>
      <c r="AP33" s="149">
        <f>1000*AP6/(1000000*NationalBudget!AP$5)</f>
        <v>5.2180030572370022E-2</v>
      </c>
      <c r="AQ33" s="149">
        <f>1000*AQ6/(1000000*NationalBudget!AQ$5)</f>
        <v>5.387399705616859E-2</v>
      </c>
      <c r="AR33" s="149">
        <f>1000*AR6/(1000000*NationalBudget!AR$5)</f>
        <v>5.5596263145198582E-2</v>
      </c>
      <c r="AS33" s="149">
        <f>1000*AS6/(1000000*NationalBudget!AS$5)</f>
        <v>5.7350275419330361E-2</v>
      </c>
      <c r="AT33" s="149">
        <f>1000*AT6/(1000000*NationalBudget!AT$5)</f>
        <v>5.9146136305344849E-2</v>
      </c>
      <c r="AU33" s="149">
        <f>1000*AU6/(1000000*NationalBudget!AU$5)</f>
        <v>6.0990796935987225E-2</v>
      </c>
      <c r="AV33" s="149">
        <f>1000*AV6/(1000000*NationalBudget!AV$5)</f>
        <v>6.2884619379306464E-2</v>
      </c>
      <c r="AW33" s="149">
        <f>1000*AW6/(1000000*NationalBudget!AW$5)</f>
        <v>6.4823081461518453E-2</v>
      </c>
      <c r="AX33" s="149">
        <f>1000*AX6/(1000000*NationalBudget!AX$5)</f>
        <v>6.68051891585109E-2</v>
      </c>
      <c r="AY33" s="149">
        <f>1000*AY6/(1000000*NationalBudget!AY$5)</f>
        <v>6.8829268213164568E-2</v>
      </c>
      <c r="AZ33" s="149">
        <f>1000*AZ6/(1000000*NationalBudget!AZ$5)</f>
        <v>7.0896142621579714E-2</v>
      </c>
      <c r="BA33" s="66"/>
      <c r="BB33" s="66"/>
      <c r="BC33" s="66"/>
      <c r="BD33" s="66"/>
      <c r="BE33" s="66"/>
      <c r="BF33" s="66"/>
      <c r="BG33" s="66"/>
      <c r="BH33" s="66"/>
      <c r="BI33" s="66"/>
      <c r="BJ33" s="66"/>
      <c r="BK33" s="66"/>
      <c r="BL33" s="66"/>
      <c r="BM33" s="66"/>
      <c r="BN33" s="66"/>
      <c r="BO33" s="66"/>
      <c r="BP33" s="66"/>
      <c r="BQ33" s="66"/>
      <c r="BR33" s="66"/>
    </row>
    <row r="34" spans="1:70">
      <c r="A34" s="148" t="str">
        <f t="shared" si="4"/>
        <v>Universal Child Benefit</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149">
        <f>1000*AG7/(1000000*NationalBudget!AG$5)</f>
        <v>0.19830276004205291</v>
      </c>
      <c r="AH34" s="149">
        <f>1000*AH7/(1000000*NationalBudget!AH$5)</f>
        <v>0.19982392734081886</v>
      </c>
      <c r="AI34" s="149">
        <f>1000*AI7/(1000000*NationalBudget!AI$5)</f>
        <v>0.20115243602002822</v>
      </c>
      <c r="AJ34" s="149">
        <f>1000*AJ7/(1000000*NationalBudget!AJ$5)</f>
        <v>0.2022829236134544</v>
      </c>
      <c r="AK34" s="149">
        <f>1000*AK7/(1000000*NationalBudget!AK$5)</f>
        <v>0.20321370387091175</v>
      </c>
      <c r="AL34" s="149">
        <f>1000*AL7/(1000000*NationalBudget!AL$5)</f>
        <v>0.20106595678311387</v>
      </c>
      <c r="AM34" s="149">
        <f>1000*AM7/(1000000*NationalBudget!AM$5)</f>
        <v>0.1988877620348985</v>
      </c>
      <c r="AN34" s="149">
        <f>1000*AN7/(1000000*NationalBudget!AN$5)</f>
        <v>0.19668006050501133</v>
      </c>
      <c r="AO34" s="149">
        <f>1000*AO7/(1000000*NationalBudget!AO$5)</f>
        <v>0.19444523593635057</v>
      </c>
      <c r="AP34" s="149">
        <f>1000*AP7/(1000000*NationalBudget!AP$5)</f>
        <v>0.19218646712238913</v>
      </c>
      <c r="AQ34" s="149">
        <f>1000*AQ7/(1000000*NationalBudget!AQ$5)</f>
        <v>0.18990546949321357</v>
      </c>
      <c r="AR34" s="149">
        <f>1000*AR7/(1000000*NationalBudget!AR$5)</f>
        <v>0.18760617888160089</v>
      </c>
      <c r="AS34" s="149">
        <f>1000*AS7/(1000000*NationalBudget!AS$5)</f>
        <v>0.18529653841330823</v>
      </c>
      <c r="AT34" s="149">
        <f>1000*AT7/(1000000*NationalBudget!AT$5)</f>
        <v>0.18298593437704</v>
      </c>
      <c r="AU34" s="149">
        <f>1000*AU7/(1000000*NationalBudget!AU$5)</f>
        <v>0.1806819934332724</v>
      </c>
      <c r="AV34" s="149">
        <f>1000*AV7/(1000000*NationalBudget!AV$5)</f>
        <v>0.17838843495899476</v>
      </c>
      <c r="AW34" s="149">
        <f>1000*AW7/(1000000*NationalBudget!AW$5)</f>
        <v>0.17610799123676085</v>
      </c>
      <c r="AX34" s="149">
        <f>1000*AX7/(1000000*NationalBudget!AX$5)</f>
        <v>0.17384580497523944</v>
      </c>
      <c r="AY34" s="149">
        <f>1000*AY7/(1000000*NationalBudget!AY$5)</f>
        <v>0.17160715609937643</v>
      </c>
      <c r="AZ34" s="149">
        <f>1000*AZ7/(1000000*NationalBudget!AZ$5)</f>
        <v>0.16939635911006581</v>
      </c>
      <c r="BA34" s="66"/>
      <c r="BB34" s="66"/>
      <c r="BC34" s="66"/>
      <c r="BD34" s="66"/>
      <c r="BE34" s="66"/>
      <c r="BF34" s="66"/>
      <c r="BG34" s="66"/>
      <c r="BH34" s="66"/>
      <c r="BI34" s="66"/>
      <c r="BJ34" s="66"/>
      <c r="BK34" s="66"/>
      <c r="BL34" s="66"/>
      <c r="BM34" s="66"/>
      <c r="BN34" s="66"/>
      <c r="BO34" s="66"/>
      <c r="BP34" s="66"/>
      <c r="BQ34" s="66"/>
      <c r="BR34" s="66"/>
    </row>
    <row r="35" spans="1:70">
      <c r="A35" s="148" t="str">
        <f t="shared" si="4"/>
        <v>Universal Disability Benefit</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149">
        <f>1000*AG8/(1000000*NationalBudget!AG$5)</f>
        <v>2.0164991563791718E-2</v>
      </c>
      <c r="AH35" s="149">
        <f>1000*AH8/(1000000*NationalBudget!AH$5)</f>
        <v>2.0038520100620631E-2</v>
      </c>
      <c r="AI35" s="149">
        <f>1000*AI8/(1000000*NationalBudget!AI$5)</f>
        <v>1.992391661123084E-2</v>
      </c>
      <c r="AJ35" s="149">
        <f>1000*AJ8/(1000000*NationalBudget!AJ$5)</f>
        <v>1.9798810526129747E-2</v>
      </c>
      <c r="AK35" s="149">
        <f>1000*AK8/(1000000*NationalBudget!AK$5)</f>
        <v>1.9649975359575765E-2</v>
      </c>
      <c r="AL35" s="149">
        <f>1000*AL8/(1000000*NationalBudget!AL$5)</f>
        <v>1.947512778362805E-2</v>
      </c>
      <c r="AM35" s="149">
        <f>1000*AM8/(1000000*NationalBudget!AM$5)</f>
        <v>1.9281563716729226E-2</v>
      </c>
      <c r="AN35" s="149">
        <f>1000*AN8/(1000000*NationalBudget!AN$5)</f>
        <v>1.9078312733066708E-2</v>
      </c>
      <c r="AO35" s="149">
        <f>1000*AO8/(1000000*NationalBudget!AO$5)</f>
        <v>1.8876978310094519E-2</v>
      </c>
      <c r="AP35" s="149">
        <f>1000*AP8/(1000000*NationalBudget!AP$5)</f>
        <v>1.8685086516942531E-2</v>
      </c>
      <c r="AQ35" s="149">
        <f>1000*AQ8/(1000000*NationalBudget!AQ$5)</f>
        <v>1.850366955889467E-2</v>
      </c>
      <c r="AR35" s="149">
        <f>1000*AR8/(1000000*NationalBudget!AR$5)</f>
        <v>1.8330226817773208E-2</v>
      </c>
      <c r="AS35" s="149">
        <f>1000*AS8/(1000000*NationalBudget!AS$5)</f>
        <v>1.8163835181090656E-2</v>
      </c>
      <c r="AT35" s="149">
        <f>1000*AT8/(1000000*NationalBudget!AT$5)</f>
        <v>1.8002896508918287E-2</v>
      </c>
      <c r="AU35" s="149">
        <f>1000*AU8/(1000000*NationalBudget!AU$5)</f>
        <v>1.7846496426916686E-2</v>
      </c>
      <c r="AV35" s="149">
        <f>1000*AV8/(1000000*NationalBudget!AV$5)</f>
        <v>1.7694152303348441E-2</v>
      </c>
      <c r="AW35" s="149">
        <f>1000*AW8/(1000000*NationalBudget!AW$5)</f>
        <v>1.7546697192154882E-2</v>
      </c>
      <c r="AX35" s="149">
        <f>1000*AX8/(1000000*NationalBudget!AX$5)</f>
        <v>1.7405895840651907E-2</v>
      </c>
      <c r="AY35" s="149">
        <f>1000*AY8/(1000000*NationalBudget!AY$5)</f>
        <v>1.727388978921935E-2</v>
      </c>
      <c r="AZ35" s="149">
        <f>1000*AZ8/(1000000*NationalBudget!AZ$5)</f>
        <v>1.7151585800331388E-2</v>
      </c>
      <c r="BA35" s="66"/>
      <c r="BB35" s="66"/>
      <c r="BC35" s="66"/>
      <c r="BD35" s="66"/>
      <c r="BE35" s="66"/>
      <c r="BF35" s="66"/>
      <c r="BG35" s="66"/>
      <c r="BH35" s="66"/>
      <c r="BI35" s="66"/>
      <c r="BJ35" s="66"/>
      <c r="BK35" s="66"/>
      <c r="BL35" s="66"/>
      <c r="BM35" s="66"/>
      <c r="BN35" s="66"/>
      <c r="BO35" s="66"/>
      <c r="BP35" s="66"/>
      <c r="BQ35" s="66"/>
      <c r="BR35" s="66"/>
    </row>
    <row r="36" spans="1:70">
      <c r="A36" s="148" t="str">
        <f t="shared" si="4"/>
        <v>Orphan Benefit</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149">
        <f>1000*AG9/(1000000*NationalBudget!AG$5)</f>
        <v>5.5819152802945131E-3</v>
      </c>
      <c r="AH36" s="149">
        <f>1000*AH9/(1000000*NationalBudget!AH$5)</f>
        <v>5.4491434844015372E-3</v>
      </c>
      <c r="AI36" s="149">
        <f>1000*AI9/(1000000*NationalBudget!AI$5)</f>
        <v>5.3183574890444205E-3</v>
      </c>
      <c r="AJ36" s="149">
        <f>1000*AJ9/(1000000*NationalBudget!AJ$5)</f>
        <v>5.1914897638563268E-3</v>
      </c>
      <c r="AK36" s="149">
        <f>1000*AK9/(1000000*NationalBudget!AK$5)</f>
        <v>5.0696981756284606E-3</v>
      </c>
      <c r="AL36" s="149">
        <f>1000*AL9/(1000000*NationalBudget!AL$5)</f>
        <v>4.9532674066149118E-3</v>
      </c>
      <c r="AM36" s="149">
        <f>1000*AM9/(1000000*NationalBudget!AM$5)</f>
        <v>4.8416953647740174E-3</v>
      </c>
      <c r="AN36" s="149">
        <f>1000*AN9/(1000000*NationalBudget!AN$5)</f>
        <v>4.7342719544804044E-3</v>
      </c>
      <c r="AO36" s="149">
        <f>1000*AO9/(1000000*NationalBudget!AO$5)</f>
        <v>4.6300475523800089E-3</v>
      </c>
      <c r="AP36" s="149">
        <f>1000*AP9/(1000000*NationalBudget!AP$5)</f>
        <v>4.5283547383302572E-3</v>
      </c>
      <c r="AQ36" s="149">
        <f>1000*AQ9/(1000000*NationalBudget!AQ$5)</f>
        <v>4.4291017218098814E-3</v>
      </c>
      <c r="AR36" s="149">
        <f>1000*AR9/(1000000*NationalBudget!AR$5)</f>
        <v>4.332358756944067E-3</v>
      </c>
      <c r="AS36" s="149">
        <f>1000*AS9/(1000000*NationalBudget!AS$5)</f>
        <v>4.2378823618118592E-3</v>
      </c>
      <c r="AT36" s="149">
        <f>1000*AT9/(1000000*NationalBudget!AT$5)</f>
        <v>4.1454305791448851E-3</v>
      </c>
      <c r="AU36" s="149">
        <f>1000*AU9/(1000000*NationalBudget!AU$5)</f>
        <v>4.0548297579216797E-3</v>
      </c>
      <c r="AV36" s="149">
        <f>1000*AV9/(1000000*NationalBudget!AV$5)</f>
        <v>3.9659924193053489E-3</v>
      </c>
      <c r="AW36" s="149">
        <f>1000*AW9/(1000000*NationalBudget!AW$5)</f>
        <v>3.8788960986883953E-3</v>
      </c>
      <c r="AX36" s="149">
        <f>1000*AX9/(1000000*NationalBudget!AX$5)</f>
        <v>3.7935307591954164E-3</v>
      </c>
      <c r="AY36" s="149">
        <f>1000*AY9/(1000000*NationalBudget!AY$5)</f>
        <v>3.7099120965700958E-3</v>
      </c>
      <c r="AZ36" s="149">
        <f>1000*AZ9/(1000000*NationalBudget!AZ$5)</f>
        <v>3.6280520586670479E-3</v>
      </c>
      <c r="BA36" s="67"/>
      <c r="BB36" s="67"/>
      <c r="BC36" s="67"/>
      <c r="BD36" s="67"/>
      <c r="BE36" s="67"/>
      <c r="BF36" s="67"/>
      <c r="BG36" s="67"/>
      <c r="BH36" s="67"/>
      <c r="BI36" s="67"/>
      <c r="BJ36" s="67"/>
      <c r="BK36" s="67"/>
      <c r="BL36" s="67"/>
      <c r="BM36" s="67"/>
      <c r="BN36" s="67"/>
      <c r="BO36" s="67"/>
      <c r="BP36" s="67"/>
      <c r="BQ36" s="67"/>
      <c r="BR36" s="67"/>
    </row>
    <row r="37" spans="1:70">
      <c r="A37" s="148" t="str">
        <f t="shared" si="4"/>
        <v>Education stipend</v>
      </c>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149">
        <f>1000*AG10/(1000000*NationalBudget!AG$5)</f>
        <v>3.7583048541645084E-2</v>
      </c>
      <c r="AH37" s="149">
        <f>1000*AH10/(1000000*NationalBudget!AH$5)</f>
        <v>3.9744597182548309E-2</v>
      </c>
      <c r="AI37" s="149">
        <f>1000*AI10/(1000000*NationalBudget!AI$5)</f>
        <v>4.1801374709482572E-2</v>
      </c>
      <c r="AJ37" s="149">
        <f>1000*AJ10/(1000000*NationalBudget!AJ$5)</f>
        <v>4.3740321330957427E-2</v>
      </c>
      <c r="AK37" s="149">
        <f>1000*AK10/(1000000*NationalBudget!AK$5)</f>
        <v>4.5552173236868602E-2</v>
      </c>
      <c r="AL37" s="149">
        <f>1000*AL10/(1000000*NationalBudget!AL$5)</f>
        <v>4.5669618057631409E-2</v>
      </c>
      <c r="AM37" s="149">
        <f>1000*AM10/(1000000*NationalBudget!AM$5)</f>
        <v>4.5740208982549685E-2</v>
      </c>
      <c r="AN37" s="149">
        <f>1000*AN10/(1000000*NationalBudget!AN$5)</f>
        <v>4.5776153412312358E-2</v>
      </c>
      <c r="AO37" s="149">
        <f>1000*AO10/(1000000*NationalBudget!AO$5)</f>
        <v>4.5793215820988248E-2</v>
      </c>
      <c r="AP37" s="149">
        <f>1000*AP10/(1000000*NationalBudget!AP$5)</f>
        <v>4.5802332909523312E-2</v>
      </c>
      <c r="AQ37" s="149">
        <f>1000*AQ10/(1000000*NationalBudget!AQ$5)</f>
        <v>4.5807466351118153E-2</v>
      </c>
      <c r="AR37" s="149">
        <f>1000*AR10/(1000000*NationalBudget!AR$5)</f>
        <v>4.5805942166017327E-2</v>
      </c>
      <c r="AS37" s="149">
        <f>1000*AS10/(1000000*NationalBudget!AS$5)</f>
        <v>4.5793610031645143E-2</v>
      </c>
      <c r="AT37" s="149">
        <f>1000*AT10/(1000000*NationalBudget!AT$5)</f>
        <v>4.5763774851159407E-2</v>
      </c>
      <c r="AU37" s="149">
        <f>1000*AU10/(1000000*NationalBudget!AU$5)</f>
        <v>4.5712002308553282E-2</v>
      </c>
      <c r="AV37" s="149">
        <f>1000*AV10/(1000000*NationalBudget!AV$5)</f>
        <v>4.5638473206142241E-2</v>
      </c>
      <c r="AW37" s="149">
        <f>1000*AW10/(1000000*NationalBudget!AW$5)</f>
        <v>4.5545741780123328E-2</v>
      </c>
      <c r="AX37" s="149">
        <f>1000*AX10/(1000000*NationalBudget!AX$5)</f>
        <v>4.543484169538807E-2</v>
      </c>
      <c r="AY37" s="149">
        <f>1000*AY10/(1000000*NationalBudget!AY$5)</f>
        <v>4.5307150833471845E-2</v>
      </c>
      <c r="AZ37" s="149">
        <f>1000*AZ10/(1000000*NationalBudget!AZ$5)</f>
        <v>4.5163957269100594E-2</v>
      </c>
      <c r="BA37" s="67"/>
      <c r="BB37" s="67"/>
      <c r="BC37" s="67"/>
      <c r="BD37" s="67"/>
      <c r="BE37" s="67"/>
      <c r="BF37" s="67"/>
      <c r="BG37" s="67"/>
      <c r="BH37" s="67"/>
      <c r="BI37" s="67"/>
      <c r="BJ37" s="67"/>
      <c r="BK37" s="67"/>
      <c r="BL37" s="67"/>
      <c r="BM37" s="67"/>
      <c r="BN37" s="67"/>
      <c r="BO37" s="67"/>
      <c r="BP37" s="67"/>
      <c r="BQ37" s="67"/>
      <c r="BR37" s="67"/>
    </row>
    <row r="38" spans="1:70">
      <c r="A38" s="148" t="str">
        <f t="shared" si="4"/>
        <v>New Birth Lump-sum Benefit</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149">
        <f>1000*AG11/(1000000*NationalBudget!AG$5)</f>
        <v>8.1722980602111864E-3</v>
      </c>
      <c r="AH38" s="149">
        <f>1000*AH11/(1000000*NationalBudget!AH$5)</f>
        <v>8.945832316721818E-3</v>
      </c>
      <c r="AI38" s="149">
        <f>1000*AI11/(1000000*NationalBudget!AI$5)</f>
        <v>9.6899102031204384E-3</v>
      </c>
      <c r="AJ38" s="149">
        <f>1000*AJ11/(1000000*NationalBudget!AJ$5)</f>
        <v>1.0405101950305204E-2</v>
      </c>
      <c r="AK38" s="149">
        <f>1000*AK11/(1000000*NationalBudget!AK$5)</f>
        <v>1.1092990367195181E-2</v>
      </c>
      <c r="AL38" s="149">
        <f>1000*AL11/(1000000*NationalBudget!AL$5)</f>
        <v>1.1020934432618272E-2</v>
      </c>
      <c r="AM38" s="149">
        <f>1000*AM11/(1000000*NationalBudget!AM$5)</f>
        <v>1.0939665592686046E-2</v>
      </c>
      <c r="AN38" s="149">
        <f>1000*AN11/(1000000*NationalBudget!AN$5)</f>
        <v>1.0847860841186331E-2</v>
      </c>
      <c r="AO38" s="149">
        <f>1000*AO11/(1000000*NationalBudget!AO$5)</f>
        <v>1.0743153355923558E-2</v>
      </c>
      <c r="AP38" s="149">
        <f>1000*AP11/(1000000*NationalBudget!AP$5)</f>
        <v>1.0624400875667721E-2</v>
      </c>
      <c r="AQ38" s="149">
        <f>1000*AQ11/(1000000*NationalBudget!AQ$5)</f>
        <v>1.0500574364962231E-2</v>
      </c>
      <c r="AR38" s="149">
        <f>1000*AR11/(1000000*NationalBudget!AR$5)</f>
        <v>1.0373297344871184E-2</v>
      </c>
      <c r="AS38" s="149">
        <f>1000*AS11/(1000000*NationalBudget!AS$5)</f>
        <v>1.0243381893569499E-2</v>
      </c>
      <c r="AT38" s="149">
        <f>1000*AT11/(1000000*NationalBudget!AT$5)</f>
        <v>1.0111934649612884E-2</v>
      </c>
      <c r="AU38" s="149">
        <f>1000*AU11/(1000000*NationalBudget!AU$5)</f>
        <v>9.9796588399040063E-3</v>
      </c>
      <c r="AV38" s="149">
        <f>1000*AV11/(1000000*NationalBudget!AV$5)</f>
        <v>9.8471262353783638E-3</v>
      </c>
      <c r="AW38" s="149">
        <f>1000*AW11/(1000000*NationalBudget!AW$5)</f>
        <v>9.7146205490220693E-3</v>
      </c>
      <c r="AX38" s="149">
        <f>1000*AX11/(1000000*NationalBudget!AX$5)</f>
        <v>9.5825528307098753E-3</v>
      </c>
      <c r="AY38" s="149">
        <f>1000*AY11/(1000000*NationalBudget!AY$5)</f>
        <v>9.451352871011242E-3</v>
      </c>
      <c r="AZ38" s="149">
        <f>1000*AZ11/(1000000*NationalBudget!AZ$5)</f>
        <v>9.3213873170919E-3</v>
      </c>
      <c r="BA38" s="67"/>
      <c r="BB38" s="67"/>
      <c r="BC38" s="67"/>
      <c r="BD38" s="67"/>
      <c r="BE38" s="67"/>
      <c r="BF38" s="67"/>
      <c r="BG38" s="67"/>
      <c r="BH38" s="67"/>
      <c r="BI38" s="67"/>
      <c r="BJ38" s="67"/>
      <c r="BK38" s="67"/>
      <c r="BL38" s="67"/>
      <c r="BM38" s="67"/>
      <c r="BN38" s="67"/>
      <c r="BO38" s="67"/>
      <c r="BP38" s="67"/>
      <c r="BQ38" s="67"/>
      <c r="BR38" s="67"/>
    </row>
    <row r="39" spans="1:70">
      <c r="A39" s="148" t="str">
        <f t="shared" si="4"/>
        <v>Youth Labor Market Program</v>
      </c>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149">
        <f>1000*AG12/(1000000*NationalBudget!AG$5)</f>
        <v>8.1331034225608361E-5</v>
      </c>
      <c r="AH39" s="149">
        <f>1000*AH12/(1000000*NationalBudget!AH$5)</f>
        <v>1.0848620961328591E-4</v>
      </c>
      <c r="AI39" s="149">
        <f>1000*AI12/(1000000*NationalBudget!AI$5)</f>
        <v>1.3766252686968404E-4</v>
      </c>
      <c r="AJ39" s="149">
        <f>1000*AJ12/(1000000*NationalBudget!AJ$5)</f>
        <v>1.6856258455453935E-4</v>
      </c>
      <c r="AK39" s="149">
        <f>1000*AK12/(1000000*NationalBudget!AK$5)</f>
        <v>2.0090800177738894E-4</v>
      </c>
      <c r="AL39" s="149">
        <f>1000*AL12/(1000000*NationalBudget!AL$5)</f>
        <v>2.0164507599494593E-4</v>
      </c>
      <c r="AM39" s="149">
        <f>1000*AM12/(1000000*NationalBudget!AM$5)</f>
        <v>2.0163320222204141E-4</v>
      </c>
      <c r="AN39" s="149">
        <f>1000*AN12/(1000000*NationalBudget!AN$5)</f>
        <v>2.0078977747585338E-4</v>
      </c>
      <c r="AO39" s="149">
        <f>1000*AO12/(1000000*NationalBudget!AO$5)</f>
        <v>1.9902010786038412E-4</v>
      </c>
      <c r="AP39" s="149">
        <f>1000*AP12/(1000000*NationalBudget!AP$5)</f>
        <v>1.9630157925727397E-4</v>
      </c>
      <c r="AQ39" s="149">
        <f>1000*AQ12/(1000000*NationalBudget!AQ$5)</f>
        <v>1.9281780761725204E-4</v>
      </c>
      <c r="AR39" s="149">
        <f>1000*AR12/(1000000*NationalBudget!AR$5)</f>
        <v>1.8868764903706302E-4</v>
      </c>
      <c r="AS39" s="149">
        <f>1000*AS12/(1000000*NationalBudget!AS$5)</f>
        <v>1.8408735680621875E-4</v>
      </c>
      <c r="AT39" s="149">
        <f>1000*AT12/(1000000*NationalBudget!AT$5)</f>
        <v>1.7921569348248949E-4</v>
      </c>
      <c r="AU39" s="149">
        <f>1000*AU12/(1000000*NationalBudget!AU$5)</f>
        <v>1.742037382106105E-4</v>
      </c>
      <c r="AV39" s="149">
        <f>1000*AV12/(1000000*NationalBudget!AV$5)</f>
        <v>1.6909293340805598E-4</v>
      </c>
      <c r="AW39" s="149">
        <f>1000*AW12/(1000000*NationalBudget!AW$5)</f>
        <v>1.6386482903973094E-4</v>
      </c>
      <c r="AX39" s="149">
        <f>1000*AX12/(1000000*NationalBudget!AX$5)</f>
        <v>1.5850509849772761E-4</v>
      </c>
      <c r="AY39" s="149">
        <f>1000*AY12/(1000000*NationalBudget!AY$5)</f>
        <v>1.529851250961628E-4</v>
      </c>
      <c r="AZ39" s="149">
        <f>1000*AZ12/(1000000*NationalBudget!AZ$5)</f>
        <v>1.4729153261535302E-4</v>
      </c>
      <c r="BA39" s="66"/>
      <c r="BB39" s="66"/>
      <c r="BC39" s="66"/>
      <c r="BD39" s="66"/>
      <c r="BE39" s="66"/>
      <c r="BF39" s="66"/>
      <c r="BG39" s="66"/>
      <c r="BH39" s="66"/>
      <c r="BI39" s="66"/>
      <c r="BJ39" s="66"/>
      <c r="BK39" s="66"/>
      <c r="BL39" s="66"/>
      <c r="BM39" s="66"/>
      <c r="BN39" s="66"/>
      <c r="BO39" s="66"/>
      <c r="BP39" s="66"/>
      <c r="BQ39" s="66"/>
      <c r="BR39" s="66"/>
    </row>
    <row r="40" spans="1:70">
      <c r="A40" s="148" t="str">
        <f t="shared" si="4"/>
        <v>Unemployment Program</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149">
        <f>1000*AG13/(1000000*NationalBudget!AG$5)</f>
        <v>4.1185951278674027E-2</v>
      </c>
      <c r="AH40" s="149">
        <f>1000*AH13/(1000000*NationalBudget!AH$5)</f>
        <v>4.3435147766576872E-2</v>
      </c>
      <c r="AI40" s="149">
        <f>1000*AI13/(1000000*NationalBudget!AI$5)</f>
        <v>4.5808203987284885E-2</v>
      </c>
      <c r="AJ40" s="149">
        <f>1000*AJ13/(1000000*NationalBudget!AJ$5)</f>
        <v>4.817850310829571E-2</v>
      </c>
      <c r="AK40" s="149">
        <f>1000*AK13/(1000000*NationalBudget!AK$5)</f>
        <v>5.0490896483419902E-2</v>
      </c>
      <c r="AL40" s="149">
        <f>1000*AL13/(1000000*NationalBudget!AL$5)</f>
        <v>5.2208301275307005E-2</v>
      </c>
      <c r="AM40" s="149">
        <f>1000*AM13/(1000000*NationalBudget!AM$5)</f>
        <v>5.3795258434125116E-2</v>
      </c>
      <c r="AN40" s="149">
        <f>1000*AN13/(1000000*NationalBudget!AN$5)</f>
        <v>5.5266908262979635E-2</v>
      </c>
      <c r="AO40" s="149">
        <f>1000*AO13/(1000000*NationalBudget!AO$5)</f>
        <v>5.6649653170988724E-2</v>
      </c>
      <c r="AP40" s="149">
        <f>1000*AP13/(1000000*NationalBudget!AP$5)</f>
        <v>5.7961273296034885E-2</v>
      </c>
      <c r="AQ40" s="149">
        <f>1000*AQ13/(1000000*NationalBudget!AQ$5)</f>
        <v>5.9205711609919609E-2</v>
      </c>
      <c r="AR40" s="149">
        <f>1000*AR13/(1000000*NationalBudget!AR$5)</f>
        <v>6.0372572603742063E-2</v>
      </c>
      <c r="AS40" s="149">
        <f>1000*AS13/(1000000*NationalBudget!AS$5)</f>
        <v>6.1449655417248707E-2</v>
      </c>
      <c r="AT40" s="149">
        <f>1000*AT13/(1000000*NationalBudget!AT$5)</f>
        <v>6.242149936186274E-2</v>
      </c>
      <c r="AU40" s="149">
        <f>1000*AU13/(1000000*NationalBudget!AU$5)</f>
        <v>6.3280936251788558E-2</v>
      </c>
      <c r="AV40" s="149">
        <f>1000*AV13/(1000000*NationalBudget!AV$5)</f>
        <v>6.4031387760594E-2</v>
      </c>
      <c r="AW40" s="149">
        <f>1000*AW13/(1000000*NationalBudget!AW$5)</f>
        <v>6.4684781692473575E-2</v>
      </c>
      <c r="AX40" s="149">
        <f>1000*AX13/(1000000*NationalBudget!AX$5)</f>
        <v>6.5254942174352612E-2</v>
      </c>
      <c r="AY40" s="149">
        <f>1000*AY13/(1000000*NationalBudget!AY$5)</f>
        <v>6.5759696741743451E-2</v>
      </c>
      <c r="AZ40" s="149">
        <f>1000*AZ13/(1000000*NationalBudget!AZ$5)</f>
        <v>6.6214131668975676E-2</v>
      </c>
      <c r="BA40" s="66"/>
      <c r="BB40" s="66"/>
      <c r="BC40" s="66"/>
      <c r="BD40" s="66"/>
      <c r="BE40" s="66"/>
      <c r="BF40" s="66"/>
      <c r="BG40" s="66"/>
      <c r="BH40" s="66"/>
      <c r="BI40" s="66"/>
      <c r="BJ40" s="66"/>
      <c r="BK40" s="66"/>
      <c r="BL40" s="66"/>
      <c r="BM40" s="66"/>
      <c r="BN40" s="66"/>
      <c r="BO40" s="66"/>
      <c r="BP40" s="66"/>
      <c r="BQ40" s="66"/>
      <c r="BR40" s="66"/>
    </row>
    <row r="41" spans="1:70">
      <c r="A41" s="151" t="s">
        <v>200</v>
      </c>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row>
    <row r="42" spans="1:70" ht="24">
      <c r="A42" s="142" t="s">
        <v>211</v>
      </c>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row>
    <row r="43" spans="1:70">
      <c r="A43" s="148" t="str">
        <f>A33</f>
        <v>Universal Pension</v>
      </c>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6">
        <f>BenefitCalculations!AG$70</f>
        <v>228755.81722703055</v>
      </c>
      <c r="AH43" s="66">
        <f>BenefitCalculations!AH70</f>
        <v>251792.89932356027</v>
      </c>
      <c r="AI43" s="66">
        <f>BenefitCalculations!AI70</f>
        <v>277603.31527884753</v>
      </c>
      <c r="AJ43" s="66">
        <f>BenefitCalculations!AJ70</f>
        <v>306545.3261546485</v>
      </c>
      <c r="AK43" s="66">
        <f>BenefitCalculations!AK70</f>
        <v>339013.03405567427</v>
      </c>
      <c r="AL43" s="66">
        <f>BenefitCalculations!AL70</f>
        <v>375951.69710489135</v>
      </c>
      <c r="AM43" s="66">
        <f>BenefitCalculations!AM70</f>
        <v>417157.87332681863</v>
      </c>
      <c r="AN43" s="66">
        <f>BenefitCalculations!AN70</f>
        <v>463171.29188845708</v>
      </c>
      <c r="AO43" s="66">
        <f>BenefitCalculations!AO70</f>
        <v>514615.57609847368</v>
      </c>
      <c r="AP43" s="66">
        <f>BenefitCalculations!AP70</f>
        <v>572189.77455304796</v>
      </c>
      <c r="AQ43" s="66">
        <f>BenefitCalculations!AQ70</f>
        <v>636165.00408031873</v>
      </c>
      <c r="AR43" s="66">
        <f>BenefitCalculations!AR70</f>
        <v>707230.02099544602</v>
      </c>
      <c r="AS43" s="66">
        <f>BenefitCalculations!AS70</f>
        <v>786166.04517522187</v>
      </c>
      <c r="AT43" s="66">
        <f>BenefitCalculations!AT70</f>
        <v>873842.37018970388</v>
      </c>
      <c r="AU43" s="66">
        <f>BenefitCalculations!AU70</f>
        <v>971218.8221635418</v>
      </c>
      <c r="AV43" s="66">
        <f>BenefitCalculations!AV70</f>
        <v>1079350.3606609271</v>
      </c>
      <c r="AW43" s="66">
        <f>BenefitCalculations!AW70</f>
        <v>1199394.7097654417</v>
      </c>
      <c r="AX43" s="66">
        <f>BenefitCalculations!AX70</f>
        <v>1332623.7798252744</v>
      </c>
      <c r="AY43" s="66">
        <f>BenefitCalculations!AY70</f>
        <v>1480431.6684941491</v>
      </c>
      <c r="AZ43" s="66">
        <f>BenefitCalculations!AZ70</f>
        <v>1644353.8472342379</v>
      </c>
      <c r="BA43" s="66"/>
      <c r="BB43" s="66"/>
      <c r="BC43" s="66"/>
      <c r="BD43" s="66"/>
      <c r="BE43" s="66"/>
      <c r="BF43" s="66"/>
      <c r="BG43" s="66"/>
      <c r="BH43" s="66"/>
      <c r="BI43" s="66"/>
      <c r="BJ43" s="66"/>
      <c r="BK43" s="66"/>
      <c r="BL43" s="66"/>
      <c r="BM43" s="66"/>
      <c r="BN43" s="66"/>
      <c r="BO43" s="66"/>
      <c r="BP43" s="66"/>
      <c r="BQ43" s="66"/>
      <c r="BR43" s="66"/>
    </row>
    <row r="44" spans="1:70">
      <c r="A44" s="148" t="str">
        <f>A34</f>
        <v>Universal Child Benefit</v>
      </c>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6">
        <f>BenefitCalculations!AG$91</f>
        <v>200497.74568722089</v>
      </c>
      <c r="AH44" s="66">
        <f>BenefitCalculations!AH91</f>
        <v>220689.07058359106</v>
      </c>
      <c r="AI44" s="66">
        <f>BenefitCalculations!AI91</f>
        <v>243311.1410385193</v>
      </c>
      <c r="AJ44" s="66">
        <f>BenefitCalculations!AJ91</f>
        <v>268677.96233554487</v>
      </c>
      <c r="AK44" s="66">
        <f>BenefitCalculations!AK91</f>
        <v>297134.95337820862</v>
      </c>
      <c r="AL44" s="66">
        <f>BenefitCalculations!AL91</f>
        <v>329510.60510958126</v>
      </c>
      <c r="AM44" s="66">
        <f>BenefitCalculations!AM91</f>
        <v>365626.60662174103</v>
      </c>
      <c r="AN44" s="66">
        <f>BenefitCalculations!AN91</f>
        <v>405956.01465517707</v>
      </c>
      <c r="AO44" s="66">
        <f>BenefitCalculations!AO91</f>
        <v>451045.41669807397</v>
      </c>
      <c r="AP44" s="66">
        <f>BenefitCalculations!AP91</f>
        <v>501507.50828473025</v>
      </c>
      <c r="AQ44" s="66">
        <f>BenefitCalculations!AQ91</f>
        <v>557579.91534098529</v>
      </c>
      <c r="AR44" s="66">
        <f>BenefitCalculations!AR91</f>
        <v>619866.31251953798</v>
      </c>
      <c r="AS44" s="66">
        <f>BenefitCalculations!AS91</f>
        <v>689051.41606534156</v>
      </c>
      <c r="AT44" s="66">
        <f>BenefitCalculations!AT91</f>
        <v>765897.13622509339</v>
      </c>
      <c r="AU44" s="66">
        <f>BenefitCalculations!AU91</f>
        <v>851244.73236686899</v>
      </c>
      <c r="AV44" s="66">
        <f>BenefitCalculations!AV91</f>
        <v>946018.8455204597</v>
      </c>
      <c r="AW44" s="66">
        <f>BenefitCalculations!AW91</f>
        <v>1051234.1867944165</v>
      </c>
      <c r="AX44" s="66">
        <f>BenefitCalculations!AX91</f>
        <v>1168005.5481997994</v>
      </c>
      <c r="AY44" s="66">
        <f>BenefitCalculations!AY91</f>
        <v>1297554.8153272248</v>
      </c>
      <c r="AZ44" s="66">
        <f>BenefitCalculations!AZ91</f>
        <v>1441227.7837523615</v>
      </c>
      <c r="BA44" s="67"/>
      <c r="BB44" s="67"/>
      <c r="BC44" s="67"/>
      <c r="BD44" s="67"/>
      <c r="BE44" s="67"/>
      <c r="BF44" s="67"/>
      <c r="BG44" s="67"/>
      <c r="BH44" s="67"/>
      <c r="BI44" s="67"/>
      <c r="BJ44" s="67"/>
      <c r="BK44" s="67"/>
      <c r="BL44" s="67"/>
      <c r="BM44" s="67"/>
      <c r="BN44" s="67"/>
      <c r="BO44" s="67"/>
      <c r="BP44" s="67"/>
      <c r="BQ44" s="67"/>
      <c r="BR44" s="67"/>
    </row>
    <row r="45" spans="1:70">
      <c r="A45" s="148" t="str">
        <f>A35</f>
        <v>Universal Disability Benefit</v>
      </c>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6">
        <f>BenefitCalculations!AG$112</f>
        <v>228755.81722703055</v>
      </c>
      <c r="AH45" s="66">
        <f>BenefitCalculations!AH112</f>
        <v>251792.89932356027</v>
      </c>
      <c r="AI45" s="66">
        <f>BenefitCalculations!AI112</f>
        <v>277603.31527884753</v>
      </c>
      <c r="AJ45" s="66">
        <f>BenefitCalculations!AJ112</f>
        <v>306545.3261546485</v>
      </c>
      <c r="AK45" s="66">
        <f>BenefitCalculations!AK112</f>
        <v>339013.03405567427</v>
      </c>
      <c r="AL45" s="66">
        <f>BenefitCalculations!AL112</f>
        <v>375951.69710489135</v>
      </c>
      <c r="AM45" s="66">
        <f>BenefitCalculations!AM112</f>
        <v>417157.87332681863</v>
      </c>
      <c r="AN45" s="66">
        <f>BenefitCalculations!AN112</f>
        <v>463171.29188845708</v>
      </c>
      <c r="AO45" s="66">
        <f>BenefitCalculations!AO112</f>
        <v>514615.57609847368</v>
      </c>
      <c r="AP45" s="66">
        <f>BenefitCalculations!AP112</f>
        <v>572189.77455304796</v>
      </c>
      <c r="AQ45" s="66">
        <f>BenefitCalculations!AQ112</f>
        <v>636165.00408031873</v>
      </c>
      <c r="AR45" s="66">
        <f>BenefitCalculations!AR112</f>
        <v>707230.02099544602</v>
      </c>
      <c r="AS45" s="66">
        <f>BenefitCalculations!AS112</f>
        <v>786166.04517522187</v>
      </c>
      <c r="AT45" s="66">
        <f>BenefitCalculations!AT112</f>
        <v>873842.37018970388</v>
      </c>
      <c r="AU45" s="66">
        <f>BenefitCalculations!AU112</f>
        <v>971218.8221635418</v>
      </c>
      <c r="AV45" s="66">
        <f>BenefitCalculations!AV112</f>
        <v>1079350.3606609271</v>
      </c>
      <c r="AW45" s="66">
        <f>BenefitCalculations!AW112</f>
        <v>1199394.7097654417</v>
      </c>
      <c r="AX45" s="66">
        <f>BenefitCalculations!AX112</f>
        <v>1332623.7798252744</v>
      </c>
      <c r="AY45" s="66">
        <f>BenefitCalculations!AY112</f>
        <v>1480431.6684941491</v>
      </c>
      <c r="AZ45" s="66">
        <f>BenefitCalculations!AZ112</f>
        <v>1644353.8472342379</v>
      </c>
      <c r="BA45" s="67"/>
      <c r="BB45" s="67"/>
      <c r="BC45" s="67"/>
      <c r="BD45" s="67"/>
      <c r="BE45" s="67"/>
      <c r="BF45" s="67"/>
      <c r="BG45" s="67"/>
      <c r="BH45" s="67"/>
      <c r="BI45" s="67"/>
      <c r="BJ45" s="67"/>
      <c r="BK45" s="67"/>
      <c r="BL45" s="67"/>
      <c r="BM45" s="67"/>
      <c r="BN45" s="67"/>
      <c r="BO45" s="67"/>
      <c r="BP45" s="67"/>
      <c r="BQ45" s="67"/>
      <c r="BR45" s="67"/>
    </row>
    <row r="46" spans="1:70">
      <c r="A46" s="148" t="str">
        <f>A36</f>
        <v>Orphan Benefit</v>
      </c>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6">
        <f>BenefitCalculations!AG$131</f>
        <v>228755.81722703055</v>
      </c>
      <c r="AH46" s="66">
        <f>BenefitCalculations!AH131</f>
        <v>251792.89932356027</v>
      </c>
      <c r="AI46" s="66">
        <f>BenefitCalculations!AI131</f>
        <v>277603.31527884753</v>
      </c>
      <c r="AJ46" s="66">
        <f>BenefitCalculations!AJ131</f>
        <v>306545.3261546485</v>
      </c>
      <c r="AK46" s="66">
        <f>BenefitCalculations!AK131</f>
        <v>339013.03405567427</v>
      </c>
      <c r="AL46" s="66">
        <f>BenefitCalculations!AL131</f>
        <v>375951.69710489135</v>
      </c>
      <c r="AM46" s="66">
        <f>BenefitCalculations!AM131</f>
        <v>417157.87332681863</v>
      </c>
      <c r="AN46" s="66">
        <f>BenefitCalculations!AN131</f>
        <v>463171.29188845708</v>
      </c>
      <c r="AO46" s="66">
        <f>BenefitCalculations!AO131</f>
        <v>514615.57609847368</v>
      </c>
      <c r="AP46" s="66">
        <f>BenefitCalculations!AP131</f>
        <v>572189.77455304796</v>
      </c>
      <c r="AQ46" s="66">
        <f>BenefitCalculations!AQ131</f>
        <v>636165.00408031873</v>
      </c>
      <c r="AR46" s="66">
        <f>BenefitCalculations!AR131</f>
        <v>707230.02099544602</v>
      </c>
      <c r="AS46" s="66">
        <f>BenefitCalculations!AS131</f>
        <v>786166.04517522187</v>
      </c>
      <c r="AT46" s="66">
        <f>BenefitCalculations!AT131</f>
        <v>873842.37018970388</v>
      </c>
      <c r="AU46" s="66">
        <f>BenefitCalculations!AU131</f>
        <v>971218.8221635418</v>
      </c>
      <c r="AV46" s="66">
        <f>BenefitCalculations!AV131</f>
        <v>1079350.3606609271</v>
      </c>
      <c r="AW46" s="66">
        <f>BenefitCalculations!AW131</f>
        <v>1199394.7097654417</v>
      </c>
      <c r="AX46" s="66">
        <f>BenefitCalculations!AX131</f>
        <v>1332623.7798252744</v>
      </c>
      <c r="AY46" s="66">
        <f>BenefitCalculations!AY131</f>
        <v>1480431.6684941491</v>
      </c>
      <c r="AZ46" s="66">
        <f>BenefitCalculations!AZ131</f>
        <v>1644353.8472342379</v>
      </c>
      <c r="BA46" s="67"/>
      <c r="BB46" s="67"/>
      <c r="BC46" s="67"/>
      <c r="BD46" s="67"/>
      <c r="BE46" s="67"/>
      <c r="BF46" s="67"/>
      <c r="BG46" s="67"/>
      <c r="BH46" s="67"/>
      <c r="BI46" s="67"/>
      <c r="BJ46" s="67"/>
      <c r="BK46" s="67"/>
      <c r="BL46" s="67"/>
      <c r="BM46" s="67"/>
      <c r="BN46" s="67"/>
      <c r="BO46" s="67"/>
      <c r="BP46" s="67"/>
      <c r="BQ46" s="67"/>
      <c r="BR46" s="67"/>
    </row>
    <row r="47" spans="1:70">
      <c r="A47" s="148" t="str">
        <f>A37</f>
        <v>Education stipend</v>
      </c>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152">
        <f>BenefitCalculations!AG$191</f>
        <v>41365.336826973376</v>
      </c>
      <c r="AH47" s="152">
        <f>BenefitCalculations!AH$191</f>
        <v>45493.102540937616</v>
      </c>
      <c r="AI47" s="152">
        <f>BenefitCalculations!AI$191</f>
        <v>50119.334216994888</v>
      </c>
      <c r="AJ47" s="152">
        <f>BenefitCalculations!AJ$191</f>
        <v>55311.321318451606</v>
      </c>
      <c r="AK47" s="152">
        <f>BenefitCalculations!AK$191</f>
        <v>61142.615348028834</v>
      </c>
      <c r="AL47" s="152">
        <f>BenefitCalculations!AL$191</f>
        <v>67787.019111483853</v>
      </c>
      <c r="AM47" s="152">
        <f>BenefitCalculations!AM$191</f>
        <v>75207.881868994693</v>
      </c>
      <c r="AN47" s="152">
        <f>BenefitCalculations!AN$191</f>
        <v>83499.878544956504</v>
      </c>
      <c r="AO47" s="152">
        <f>BenefitCalculations!AO$191</f>
        <v>92769.224898455781</v>
      </c>
      <c r="AP47" s="152">
        <f>BenefitCalculations!AP$191</f>
        <v>103135.37342390914</v>
      </c>
      <c r="AQ47" s="152">
        <f>BenefitCalculations!AQ$191</f>
        <v>114642.65061603655</v>
      </c>
      <c r="AR47" s="152">
        <f>BenefitCalculations!AR$191</f>
        <v>127413.58933341457</v>
      </c>
      <c r="AS47" s="152">
        <f>BenefitCalculations!AS$191</f>
        <v>141587.71265541535</v>
      </c>
      <c r="AT47" s="152">
        <f>BenefitCalculations!AT$191</f>
        <v>157322.56910793716</v>
      </c>
      <c r="AU47" s="152">
        <f>BenefitCalculations!AU$191</f>
        <v>174791.8927761743</v>
      </c>
      <c r="AV47" s="152">
        <f>BenefitCalculations!AV$191</f>
        <v>194183.85281245061</v>
      </c>
      <c r="AW47" s="152">
        <f>BenefitCalculations!AW$191</f>
        <v>215703.20885562751</v>
      </c>
      <c r="AX47" s="152">
        <f>BenefitCalculations!AX$191</f>
        <v>239576.93751465413</v>
      </c>
      <c r="AY47" s="152">
        <f>BenefitCalculations!AY$191</f>
        <v>266053.94963664399</v>
      </c>
      <c r="AZ47" s="152">
        <f>BenefitCalculations!AZ$191</f>
        <v>295408.53815829253</v>
      </c>
      <c r="BA47" s="66"/>
      <c r="BB47" s="66"/>
      <c r="BC47" s="66"/>
      <c r="BD47" s="66"/>
      <c r="BE47" s="66"/>
      <c r="BF47" s="66"/>
      <c r="BG47" s="66"/>
      <c r="BH47" s="66"/>
      <c r="BI47" s="66"/>
      <c r="BJ47" s="66"/>
      <c r="BK47" s="66"/>
      <c r="BL47" s="66"/>
      <c r="BM47" s="66"/>
      <c r="BN47" s="66"/>
      <c r="BO47" s="66"/>
      <c r="BP47" s="66"/>
      <c r="BQ47" s="66"/>
      <c r="BR47" s="66"/>
    </row>
    <row r="48" spans="1:70">
      <c r="A48" s="148" t="str">
        <f t="shared" ref="A48:A50" si="5">A38</f>
        <v>New Birth Lump-sum Benefit</v>
      </c>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152">
        <f>BenefitCalculations!AG$206</f>
        <v>50000</v>
      </c>
      <c r="AH48" s="152">
        <f>BenefitCalculations!AH206</f>
        <v>57510.6</v>
      </c>
      <c r="AI48" s="152">
        <f>BenefitCalculations!AI206</f>
        <v>65982.513871999981</v>
      </c>
      <c r="AJ48" s="152">
        <f>BenefitCalculations!AJ206</f>
        <v>75526.704551274233</v>
      </c>
      <c r="AK48" s="152">
        <f>BenefitCalculations!AK206</f>
        <v>86265.945184512821</v>
      </c>
      <c r="AL48" s="152">
        <f>BenefitCalculations!AL206</f>
        <v>95475.889194511823</v>
      </c>
      <c r="AM48" s="152">
        <f>BenefitCalculations!AM206</f>
        <v>105656.3468651952</v>
      </c>
      <c r="AN48" s="152">
        <f>BenefitCalculations!AN206</f>
        <v>116908.51811862791</v>
      </c>
      <c r="AO48" s="152">
        <f>BenefitCalculations!AO206</f>
        <v>129344.06462009795</v>
      </c>
      <c r="AP48" s="152">
        <f>BenefitCalculations!AP206</f>
        <v>143086.18348563963</v>
      </c>
      <c r="AQ48" s="152">
        <f>BenefitCalculations!AQ206</f>
        <v>158270.79051120623</v>
      </c>
      <c r="AR48" s="152">
        <f>BenefitCalculations!AR206</f>
        <v>175047.82403620763</v>
      </c>
      <c r="AS48" s="152">
        <f>BenefitCalculations!AS206</f>
        <v>193582.68167652807</v>
      </c>
      <c r="AT48" s="152">
        <f>BenefitCalculations!AT206</f>
        <v>214057.80339744527</v>
      </c>
      <c r="AU48" s="152">
        <f>BenefitCalculations!AU206</f>
        <v>236674.41575640772</v>
      </c>
      <c r="AV48" s="152">
        <f>BenefitCalculations!AV206</f>
        <v>261654.45364183356</v>
      </c>
      <c r="AW48" s="152">
        <f>BenefitCalculations!AW206</f>
        <v>289242.67748067138</v>
      </c>
      <c r="AX48" s="152">
        <f>BenefitCalculations!AX206</f>
        <v>319709.00569946389</v>
      </c>
      <c r="AY48" s="152">
        <f>BenefitCalculations!AY206</f>
        <v>353351.08421764913</v>
      </c>
      <c r="AZ48" s="152">
        <f>BenefitCalculations!AZ206</f>
        <v>390497.11694602936</v>
      </c>
      <c r="BA48" s="66"/>
      <c r="BB48" s="66"/>
      <c r="BC48" s="66"/>
      <c r="BD48" s="66"/>
      <c r="BE48" s="66"/>
      <c r="BF48" s="66"/>
      <c r="BG48" s="66"/>
      <c r="BH48" s="66"/>
      <c r="BI48" s="66"/>
      <c r="BJ48" s="66"/>
      <c r="BK48" s="66"/>
      <c r="BL48" s="66"/>
      <c r="BM48" s="66"/>
      <c r="BN48" s="66"/>
      <c r="BO48" s="66"/>
      <c r="BP48" s="66"/>
      <c r="BQ48" s="66"/>
      <c r="BR48" s="66"/>
    </row>
    <row r="49" spans="1:70">
      <c r="A49" s="148" t="str">
        <f>A39</f>
        <v>Youth Labor Market Program</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152">
        <f>BenefitCalculations!AG$223</f>
        <v>2000</v>
      </c>
      <c r="AH49" s="152">
        <f>BenefitCalculations!AH223</f>
        <v>2738.6</v>
      </c>
      <c r="AI49" s="152">
        <f>BenefitCalculations!AI223</f>
        <v>3599.0462111999996</v>
      </c>
      <c r="AJ49" s="152">
        <f>BenefitCalculations!AJ223</f>
        <v>4597.2776683384318</v>
      </c>
      <c r="AK49" s="152">
        <f>BenefitCalculations!AK223</f>
        <v>5751.0630123008541</v>
      </c>
      <c r="AL49" s="152">
        <f>BenefitCalculations!AL223</f>
        <v>6504.9506923733325</v>
      </c>
      <c r="AM49" s="152">
        <f>BenefitCalculations!AM223</f>
        <v>7350.0067384483618</v>
      </c>
      <c r="AN49" s="152">
        <f>BenefitCalculations!AN223</f>
        <v>8296.7335439026247</v>
      </c>
      <c r="AO49" s="152">
        <f>BenefitCalculations!AO223</f>
        <v>9356.8046746453838</v>
      </c>
      <c r="AP49" s="152">
        <f>BenefitCalculations!AP223</f>
        <v>10543.19246736292</v>
      </c>
      <c r="AQ49" s="152">
        <f>BenefitCalculations!AQ223</f>
        <v>11870.309288340464</v>
      </c>
      <c r="AR49" s="152">
        <f>BenefitCalculations!AR223</f>
        <v>13354.163895545735</v>
      </c>
      <c r="AS49" s="152">
        <f>BenefitCalculations!AS223</f>
        <v>15012.534497363398</v>
      </c>
      <c r="AT49" s="152">
        <f>BenefitCalculations!AT223</f>
        <v>16865.160267677504</v>
      </c>
      <c r="AU49" s="152">
        <f>BenefitCalculations!AU223</f>
        <v>18933.953260512608</v>
      </c>
      <c r="AV49" s="152">
        <f>BenefitCalculations!AV223</f>
        <v>21243.232869931031</v>
      </c>
      <c r="AW49" s="152">
        <f>BenefitCalculations!AW223</f>
        <v>23819.985204290566</v>
      </c>
      <c r="AX49" s="152">
        <f>BenefitCalculations!AX223</f>
        <v>26694.149990440659</v>
      </c>
      <c r="AY49" s="152">
        <f>BenefitCalculations!AY223</f>
        <v>29898.937895339513</v>
      </c>
      <c r="AZ49" s="152">
        <f>BenefitCalculations!AZ223</f>
        <v>33471.181452516808</v>
      </c>
      <c r="BA49" s="66"/>
      <c r="BB49" s="66"/>
      <c r="BC49" s="66"/>
      <c r="BD49" s="66"/>
      <c r="BE49" s="66"/>
      <c r="BF49" s="66"/>
      <c r="BG49" s="66"/>
      <c r="BH49" s="66"/>
      <c r="BI49" s="66"/>
      <c r="BJ49" s="66"/>
      <c r="BK49" s="66"/>
      <c r="BL49" s="66"/>
      <c r="BM49" s="66"/>
      <c r="BN49" s="66"/>
      <c r="BO49" s="66"/>
      <c r="BP49" s="66"/>
      <c r="BQ49" s="66"/>
      <c r="BR49" s="66"/>
    </row>
    <row r="50" spans="1:70">
      <c r="A50" s="148" t="str">
        <f t="shared" si="5"/>
        <v>Unemployment Program</v>
      </c>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152">
        <f>BenefitCalculations!AG$242</f>
        <v>343133.72584054578</v>
      </c>
      <c r="AH50" s="152">
        <f>BenefitCalculations!AH242</f>
        <v>377689.34898534039</v>
      </c>
      <c r="AI50" s="152">
        <f>BenefitCalculations!AI242</f>
        <v>416404.97291827126</v>
      </c>
      <c r="AJ50" s="152">
        <f>BenefitCalculations!AJ242</f>
        <v>459817.98923197278</v>
      </c>
      <c r="AK50" s="152">
        <f>BenefitCalculations!AK242</f>
        <v>508519.55108351138</v>
      </c>
      <c r="AL50" s="152">
        <f>BenefitCalculations!AL242</f>
        <v>563927.54565733694</v>
      </c>
      <c r="AM50" s="152">
        <f>BenefitCalculations!AM242</f>
        <v>625736.80999022792</v>
      </c>
      <c r="AN50" s="152">
        <f>BenefitCalculations!AN242</f>
        <v>694756.93783268554</v>
      </c>
      <c r="AO50" s="152">
        <f>BenefitCalculations!AO242</f>
        <v>771923.3641477105</v>
      </c>
      <c r="AP50" s="152">
        <f>BenefitCalculations!AP242</f>
        <v>858284.66182957194</v>
      </c>
      <c r="AQ50" s="152">
        <f>BenefitCalculations!AQ242</f>
        <v>954247.50612047792</v>
      </c>
      <c r="AR50" s="152">
        <f>BenefitCalculations!AR242</f>
        <v>1060845.031493169</v>
      </c>
      <c r="AS50" s="152">
        <f>BenefitCalculations!AS242</f>
        <v>1179249.0677628326</v>
      </c>
      <c r="AT50" s="152">
        <f>BenefitCalculations!AT242</f>
        <v>1310763.5552845558</v>
      </c>
      <c r="AU50" s="152">
        <f>BenefitCalculations!AU242</f>
        <v>1456828.2332453127</v>
      </c>
      <c r="AV50" s="152">
        <f>BenefitCalculations!AV242</f>
        <v>1619025.5409913904</v>
      </c>
      <c r="AW50" s="152">
        <f>BenefitCalculations!AW242</f>
        <v>1799092.0646481626</v>
      </c>
      <c r="AX50" s="152">
        <f>BenefitCalculations!AX242</f>
        <v>1998935.6697379113</v>
      </c>
      <c r="AY50" s="152">
        <f>BenefitCalculations!AY242</f>
        <v>2220647.5027412237</v>
      </c>
      <c r="AZ50" s="152">
        <f>BenefitCalculations!AZ242</f>
        <v>2466530.7708513564</v>
      </c>
      <c r="BA50" s="66"/>
      <c r="BB50" s="66"/>
      <c r="BC50" s="66"/>
      <c r="BD50" s="66"/>
      <c r="BE50" s="66"/>
      <c r="BF50" s="66"/>
      <c r="BG50" s="66"/>
      <c r="BH50" s="66"/>
      <c r="BI50" s="66"/>
      <c r="BJ50" s="66"/>
      <c r="BK50" s="66"/>
      <c r="BL50" s="66"/>
      <c r="BM50" s="66"/>
      <c r="BN50" s="66"/>
      <c r="BO50" s="66"/>
      <c r="BP50" s="66"/>
      <c r="BQ50" s="66"/>
      <c r="BR50" s="66"/>
    </row>
    <row r="51" spans="1:70" ht="24">
      <c r="A51" s="142" t="s">
        <v>288</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7"/>
      <c r="AH51" s="67"/>
      <c r="AI51" s="67"/>
      <c r="AJ51" s="67"/>
      <c r="AK51" s="67"/>
      <c r="AL51" s="67"/>
      <c r="AM51" s="67"/>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row>
    <row r="52" spans="1:70">
      <c r="A52" s="148" t="str">
        <f>A43</f>
        <v>Universal Pension</v>
      </c>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149">
        <f>AG43/Macroeconomics!AG$5</f>
        <v>0.2</v>
      </c>
      <c r="AH52" s="149">
        <f>AH43/Macroeconomics!AH$5</f>
        <v>0.2</v>
      </c>
      <c r="AI52" s="149">
        <f>AI43/Macroeconomics!AI$5</f>
        <v>0.2</v>
      </c>
      <c r="AJ52" s="149">
        <f>AJ43/Macroeconomics!AJ$5</f>
        <v>0.19999999999999998</v>
      </c>
      <c r="AK52" s="149">
        <f>AK43/Macroeconomics!AK$5</f>
        <v>0.2</v>
      </c>
      <c r="AL52" s="149">
        <f>AL43/Macroeconomics!AL$5</f>
        <v>0.2</v>
      </c>
      <c r="AM52" s="149">
        <f>AM43/Macroeconomics!AM$5</f>
        <v>0.2</v>
      </c>
      <c r="AN52" s="149">
        <f>AN43/Macroeconomics!AN$5</f>
        <v>0.2</v>
      </c>
      <c r="AO52" s="149">
        <f>AO43/Macroeconomics!AO$5</f>
        <v>0.2</v>
      </c>
      <c r="AP52" s="149">
        <f>AP43/Macroeconomics!AP$5</f>
        <v>0.2</v>
      </c>
      <c r="AQ52" s="149">
        <f>AQ43/Macroeconomics!AQ$5</f>
        <v>0.2</v>
      </c>
      <c r="AR52" s="149">
        <f>AR43/Macroeconomics!AR$5</f>
        <v>0.2</v>
      </c>
      <c r="AS52" s="149">
        <f>AS43/Macroeconomics!AS$5</f>
        <v>0.2</v>
      </c>
      <c r="AT52" s="149">
        <f>AT43/Macroeconomics!AT$5</f>
        <v>0.2</v>
      </c>
      <c r="AU52" s="149">
        <f>AU43/Macroeconomics!AU$5</f>
        <v>0.2</v>
      </c>
      <c r="AV52" s="149">
        <f>AV43/Macroeconomics!AV$5</f>
        <v>0.20000000000000004</v>
      </c>
      <c r="AW52" s="149">
        <f>AW43/Macroeconomics!AW$5</f>
        <v>0.2</v>
      </c>
      <c r="AX52" s="149">
        <f>AX43/Macroeconomics!AX$5</f>
        <v>0.2</v>
      </c>
      <c r="AY52" s="149">
        <f>AY43/Macroeconomics!AY$5</f>
        <v>0.2</v>
      </c>
      <c r="AZ52" s="149">
        <f>AZ43/Macroeconomics!AZ$5</f>
        <v>0.2</v>
      </c>
      <c r="BA52" s="67"/>
      <c r="BB52" s="67"/>
      <c r="BC52" s="67"/>
      <c r="BD52" s="67"/>
      <c r="BE52" s="67"/>
      <c r="BF52" s="67"/>
      <c r="BG52" s="67"/>
      <c r="BH52" s="67"/>
      <c r="BI52" s="67"/>
      <c r="BJ52" s="67"/>
      <c r="BK52" s="67"/>
      <c r="BL52" s="67"/>
      <c r="BM52" s="67"/>
      <c r="BN52" s="67"/>
      <c r="BO52" s="67"/>
      <c r="BP52" s="67"/>
      <c r="BQ52" s="67"/>
      <c r="BR52" s="67"/>
    </row>
    <row r="53" spans="1:70">
      <c r="A53" s="148" t="str">
        <f>A44</f>
        <v>Universal Child Benefit</v>
      </c>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149">
        <f>AG44/Macroeconomics!AG$5</f>
        <v>0.17529411764705882</v>
      </c>
      <c r="AH53" s="149">
        <f>AH44/Macroeconomics!AH$5</f>
        <v>0.17529411764705885</v>
      </c>
      <c r="AI53" s="149">
        <f>AI44/Macroeconomics!AI$5</f>
        <v>0.17529411764705882</v>
      </c>
      <c r="AJ53" s="149">
        <f>AJ44/Macroeconomics!AJ$5</f>
        <v>0.17529411764705882</v>
      </c>
      <c r="AK53" s="149">
        <f>AK44/Macroeconomics!AK$5</f>
        <v>0.17529411764705882</v>
      </c>
      <c r="AL53" s="149">
        <f>AL44/Macroeconomics!AL$5</f>
        <v>0.17529411764705882</v>
      </c>
      <c r="AM53" s="149">
        <f>AM44/Macroeconomics!AM$5</f>
        <v>0.17529411764705882</v>
      </c>
      <c r="AN53" s="149">
        <f>AN44/Macroeconomics!AN$5</f>
        <v>0.17529411764705882</v>
      </c>
      <c r="AO53" s="149">
        <f>AO44/Macroeconomics!AO$5</f>
        <v>0.17529411764705882</v>
      </c>
      <c r="AP53" s="149">
        <f>AP44/Macroeconomics!AP$5</f>
        <v>0.17529411764705882</v>
      </c>
      <c r="AQ53" s="149">
        <f>AQ44/Macroeconomics!AQ$5</f>
        <v>0.17529411764705885</v>
      </c>
      <c r="AR53" s="149">
        <f>AR44/Macroeconomics!AR$5</f>
        <v>0.17529411764705882</v>
      </c>
      <c r="AS53" s="149">
        <f>AS44/Macroeconomics!AS$5</f>
        <v>0.17529411764705885</v>
      </c>
      <c r="AT53" s="149">
        <f>AT44/Macroeconomics!AT$5</f>
        <v>0.17529411764705882</v>
      </c>
      <c r="AU53" s="149">
        <f>AU44/Macroeconomics!AU$5</f>
        <v>0.17529411764705882</v>
      </c>
      <c r="AV53" s="149">
        <f>AV44/Macroeconomics!AV$5</f>
        <v>0.17529411764705885</v>
      </c>
      <c r="AW53" s="149">
        <f>AW44/Macroeconomics!AW$5</f>
        <v>0.17529411764705882</v>
      </c>
      <c r="AX53" s="149">
        <f>AX44/Macroeconomics!AX$5</f>
        <v>0.17529411764705885</v>
      </c>
      <c r="AY53" s="149">
        <f>AY44/Macroeconomics!AY$5</f>
        <v>0.17529411764705882</v>
      </c>
      <c r="AZ53" s="149">
        <f>AZ44/Macroeconomics!AZ$5</f>
        <v>0.17529411764705885</v>
      </c>
      <c r="BA53" s="67"/>
      <c r="BB53" s="67"/>
      <c r="BC53" s="67"/>
      <c r="BD53" s="67"/>
      <c r="BE53" s="67"/>
      <c r="BF53" s="67"/>
      <c r="BG53" s="67"/>
      <c r="BH53" s="67"/>
      <c r="BI53" s="67"/>
      <c r="BJ53" s="67"/>
      <c r="BK53" s="67"/>
      <c r="BL53" s="67"/>
      <c r="BM53" s="67"/>
      <c r="BN53" s="67"/>
      <c r="BO53" s="67"/>
      <c r="BP53" s="67"/>
      <c r="BQ53" s="67"/>
      <c r="BR53" s="67"/>
    </row>
    <row r="54" spans="1:70">
      <c r="A54" s="148" t="str">
        <f>A45</f>
        <v>Universal Disability Benefit</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149">
        <f>AG45/Macroeconomics!AG$5</f>
        <v>0.2</v>
      </c>
      <c r="AH54" s="149">
        <f>AH45/Macroeconomics!AH$5</f>
        <v>0.2</v>
      </c>
      <c r="AI54" s="149">
        <f>AI45/Macroeconomics!AI$5</f>
        <v>0.2</v>
      </c>
      <c r="AJ54" s="149">
        <f>AJ45/Macroeconomics!AJ$5</f>
        <v>0.19999999999999998</v>
      </c>
      <c r="AK54" s="149">
        <f>AK45/Macroeconomics!AK$5</f>
        <v>0.2</v>
      </c>
      <c r="AL54" s="149">
        <f>AL45/Macroeconomics!AL$5</f>
        <v>0.2</v>
      </c>
      <c r="AM54" s="149">
        <f>AM45/Macroeconomics!AM$5</f>
        <v>0.2</v>
      </c>
      <c r="AN54" s="149">
        <f>AN45/Macroeconomics!AN$5</f>
        <v>0.2</v>
      </c>
      <c r="AO54" s="149">
        <f>AO45/Macroeconomics!AO$5</f>
        <v>0.2</v>
      </c>
      <c r="AP54" s="149">
        <f>AP45/Macroeconomics!AP$5</f>
        <v>0.2</v>
      </c>
      <c r="AQ54" s="149">
        <f>AQ45/Macroeconomics!AQ$5</f>
        <v>0.2</v>
      </c>
      <c r="AR54" s="149">
        <f>AR45/Macroeconomics!AR$5</f>
        <v>0.2</v>
      </c>
      <c r="AS54" s="149">
        <f>AS45/Macroeconomics!AS$5</f>
        <v>0.2</v>
      </c>
      <c r="AT54" s="149">
        <f>AT45/Macroeconomics!AT$5</f>
        <v>0.2</v>
      </c>
      <c r="AU54" s="149">
        <f>AU45/Macroeconomics!AU$5</f>
        <v>0.2</v>
      </c>
      <c r="AV54" s="149">
        <f>AV45/Macroeconomics!AV$5</f>
        <v>0.20000000000000004</v>
      </c>
      <c r="AW54" s="149">
        <f>AW45/Macroeconomics!AW$5</f>
        <v>0.2</v>
      </c>
      <c r="AX54" s="149">
        <f>AX45/Macroeconomics!AX$5</f>
        <v>0.2</v>
      </c>
      <c r="AY54" s="149">
        <f>AY45/Macroeconomics!AY$5</f>
        <v>0.2</v>
      </c>
      <c r="AZ54" s="149">
        <f>AZ45/Macroeconomics!AZ$5</f>
        <v>0.2</v>
      </c>
      <c r="BA54" s="67"/>
      <c r="BB54" s="67"/>
      <c r="BC54" s="67"/>
      <c r="BD54" s="67"/>
      <c r="BE54" s="67"/>
      <c r="BF54" s="67"/>
      <c r="BG54" s="67"/>
      <c r="BH54" s="67"/>
      <c r="BI54" s="67"/>
      <c r="BJ54" s="67"/>
      <c r="BK54" s="67"/>
      <c r="BL54" s="67"/>
      <c r="BM54" s="67"/>
      <c r="BN54" s="67"/>
      <c r="BO54" s="67"/>
      <c r="BP54" s="67"/>
      <c r="BQ54" s="67"/>
      <c r="BR54" s="67"/>
    </row>
    <row r="55" spans="1:70">
      <c r="A55" s="148" t="str">
        <f>A46</f>
        <v>Orphan Benefit</v>
      </c>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149">
        <f>AG46/Macroeconomics!AG$5</f>
        <v>0.2</v>
      </c>
      <c r="AH55" s="149">
        <f>AH46/Macroeconomics!AH$5</f>
        <v>0.2</v>
      </c>
      <c r="AI55" s="149">
        <f>AI46/Macroeconomics!AI$5</f>
        <v>0.2</v>
      </c>
      <c r="AJ55" s="149">
        <f>AJ46/Macroeconomics!AJ$5</f>
        <v>0.19999999999999998</v>
      </c>
      <c r="AK55" s="149">
        <f>AK46/Macroeconomics!AK$5</f>
        <v>0.2</v>
      </c>
      <c r="AL55" s="149">
        <f>AL46/Macroeconomics!AL$5</f>
        <v>0.2</v>
      </c>
      <c r="AM55" s="149">
        <f>AM46/Macroeconomics!AM$5</f>
        <v>0.2</v>
      </c>
      <c r="AN55" s="149">
        <f>AN46/Macroeconomics!AN$5</f>
        <v>0.2</v>
      </c>
      <c r="AO55" s="149">
        <f>AO46/Macroeconomics!AO$5</f>
        <v>0.2</v>
      </c>
      <c r="AP55" s="149">
        <f>AP46/Macroeconomics!AP$5</f>
        <v>0.2</v>
      </c>
      <c r="AQ55" s="149">
        <f>AQ46/Macroeconomics!AQ$5</f>
        <v>0.2</v>
      </c>
      <c r="AR55" s="149">
        <f>AR46/Macroeconomics!AR$5</f>
        <v>0.2</v>
      </c>
      <c r="AS55" s="149">
        <f>AS46/Macroeconomics!AS$5</f>
        <v>0.2</v>
      </c>
      <c r="AT55" s="149">
        <f>AT46/Macroeconomics!AT$5</f>
        <v>0.2</v>
      </c>
      <c r="AU55" s="149">
        <f>AU46/Macroeconomics!AU$5</f>
        <v>0.2</v>
      </c>
      <c r="AV55" s="149">
        <f>AV46/Macroeconomics!AV$5</f>
        <v>0.20000000000000004</v>
      </c>
      <c r="AW55" s="149">
        <f>AW46/Macroeconomics!AW$5</f>
        <v>0.2</v>
      </c>
      <c r="AX55" s="149">
        <f>AX46/Macroeconomics!AX$5</f>
        <v>0.2</v>
      </c>
      <c r="AY55" s="149">
        <f>AY46/Macroeconomics!AY$5</f>
        <v>0.2</v>
      </c>
      <c r="AZ55" s="149">
        <f>AZ46/Macroeconomics!AZ$5</f>
        <v>0.2</v>
      </c>
      <c r="BA55" s="66"/>
      <c r="BB55" s="66"/>
      <c r="BC55" s="66"/>
      <c r="BD55" s="66"/>
      <c r="BE55" s="66"/>
      <c r="BF55" s="66"/>
      <c r="BG55" s="66"/>
      <c r="BH55" s="66"/>
      <c r="BI55" s="66"/>
      <c r="BJ55" s="66"/>
      <c r="BK55" s="66"/>
      <c r="BL55" s="66"/>
      <c r="BM55" s="66"/>
      <c r="BN55" s="66"/>
      <c r="BO55" s="66"/>
      <c r="BP55" s="66"/>
      <c r="BQ55" s="66"/>
      <c r="BR55" s="66"/>
    </row>
    <row r="56" spans="1:70">
      <c r="A56" s="148" t="str">
        <f>A47</f>
        <v>Education stipend</v>
      </c>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149">
        <f>AG47/Macroeconomics!AG$5</f>
        <v>3.6165495005462539E-2</v>
      </c>
      <c r="AH56" s="149">
        <f>AH47/Macroeconomics!AH$5</f>
        <v>3.6135333969428446E-2</v>
      </c>
      <c r="AI56" s="149">
        <f>AI47/Macroeconomics!AI$5</f>
        <v>3.6108599183443411E-2</v>
      </c>
      <c r="AJ56" s="149">
        <f>AJ47/Macroeconomics!AJ$5</f>
        <v>3.6086879556955109E-2</v>
      </c>
      <c r="AK56" s="149">
        <f>AK47/Macroeconomics!AK$5</f>
        <v>3.607095256283728E-2</v>
      </c>
      <c r="AL56" s="149">
        <f>AL47/Macroeconomics!AL$5</f>
        <v>3.6061557712596851E-2</v>
      </c>
      <c r="AM56" s="149">
        <f>AM47/Macroeconomics!AM$5</f>
        <v>3.6057275519800029E-2</v>
      </c>
      <c r="AN56" s="149">
        <f>AN47/Macroeconomics!AN$5</f>
        <v>3.6055722799445571E-2</v>
      </c>
      <c r="AO56" s="149">
        <f>AO47/Macroeconomics!AO$5</f>
        <v>3.6053795962329764E-2</v>
      </c>
      <c r="AP56" s="149">
        <f>AP47/Macroeconomics!AP$5</f>
        <v>3.6049359149932667E-2</v>
      </c>
      <c r="AQ56" s="149">
        <f>AQ47/Macroeconomics!AQ$5</f>
        <v>3.6041797294955387E-2</v>
      </c>
      <c r="AR56" s="149">
        <f>AR47/Macroeconomics!AR$5</f>
        <v>3.603172533713328E-2</v>
      </c>
      <c r="AS56" s="149">
        <f>AS47/Macroeconomics!AS$5</f>
        <v>3.6019798495331372E-2</v>
      </c>
      <c r="AT56" s="149">
        <f>AT47/Macroeconomics!AT$5</f>
        <v>3.6007081934876596E-2</v>
      </c>
      <c r="AU56" s="149">
        <f>AU47/Macroeconomics!AU$5</f>
        <v>3.5994337998268615E-2</v>
      </c>
      <c r="AV56" s="149">
        <f>AV47/Macroeconomics!AV$5</f>
        <v>3.5981616329575229E-2</v>
      </c>
      <c r="AW56" s="149">
        <f>AW47/Macroeconomics!AW$5</f>
        <v>3.5968677717081357E-2</v>
      </c>
      <c r="AX56" s="149">
        <f>AX47/Macroeconomics!AX$5</f>
        <v>3.5955674983687597E-2</v>
      </c>
      <c r="AY56" s="149">
        <f>AY47/Macroeconomics!AY$5</f>
        <v>3.5942753090018147E-2</v>
      </c>
      <c r="AZ56" s="149">
        <f>AZ47/Macroeconomics!AZ$5</f>
        <v>3.5930044941988898E-2</v>
      </c>
      <c r="BA56" s="66"/>
      <c r="BB56" s="66"/>
      <c r="BC56" s="66"/>
      <c r="BD56" s="66"/>
      <c r="BE56" s="66"/>
      <c r="BF56" s="66"/>
      <c r="BG56" s="66"/>
      <c r="BH56" s="66"/>
      <c r="BI56" s="66"/>
      <c r="BJ56" s="66"/>
      <c r="BK56" s="66"/>
      <c r="BL56" s="66"/>
      <c r="BM56" s="66"/>
      <c r="BN56" s="66"/>
      <c r="BO56" s="66"/>
      <c r="BP56" s="66"/>
      <c r="BQ56" s="66"/>
      <c r="BR56" s="66"/>
    </row>
    <row r="57" spans="1:70">
      <c r="A57" s="148" t="str">
        <f t="shared" ref="A57:A58" si="6">A48</f>
        <v>New Birth Lump-sum Benefit</v>
      </c>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149">
        <f>AG48/Macroeconomics!AG$5</f>
        <v>4.371473530692957E-2</v>
      </c>
      <c r="AH57" s="149">
        <f>AH48/Macroeconomics!AH$5</f>
        <v>4.5680875159308937E-2</v>
      </c>
      <c r="AI57" s="149">
        <f>AI48/Macroeconomics!AI$5</f>
        <v>4.7537266480929263E-2</v>
      </c>
      <c r="AJ57" s="149">
        <f>AJ48/Macroeconomics!AJ$5</f>
        <v>4.9276043773814969E-2</v>
      </c>
      <c r="AK57" s="149">
        <f>AK48/Macroeconomics!AK$5</f>
        <v>5.0892406201907762E-2</v>
      </c>
      <c r="AL57" s="149">
        <f>AL48/Macroeconomics!AL$5</f>
        <v>5.0791572390680731E-2</v>
      </c>
      <c r="AM57" s="149">
        <f>AM48/Macroeconomics!AM$5</f>
        <v>5.0655329131194263E-2</v>
      </c>
      <c r="AN57" s="149">
        <f>AN48/Macroeconomics!AN$5</f>
        <v>5.0481763514299297E-2</v>
      </c>
      <c r="AO57" s="149">
        <f>AO48/Macroeconomics!AO$5</f>
        <v>5.0268227635359201E-2</v>
      </c>
      <c r="AP57" s="149">
        <f>AP48/Macroeconomics!AP$5</f>
        <v>5.0013540908663702E-2</v>
      </c>
      <c r="AQ57" s="149">
        <f>AQ48/Macroeconomics!AQ$5</f>
        <v>4.9757779662844781E-2</v>
      </c>
      <c r="AR57" s="149">
        <f>AR48/Macroeconomics!AR$5</f>
        <v>4.9502373722716951E-2</v>
      </c>
      <c r="AS57" s="149">
        <f>AS48/Macroeconomics!AS$5</f>
        <v>4.9247276161203855E-2</v>
      </c>
      <c r="AT57" s="149">
        <f>AT48/Macroeconomics!AT$5</f>
        <v>4.8992315021523875E-2</v>
      </c>
      <c r="AU57" s="149">
        <f>AU48/Macroeconomics!AU$5</f>
        <v>4.8737608941552109E-2</v>
      </c>
      <c r="AV57" s="149">
        <f>AV48/Macroeconomics!AV$5</f>
        <v>4.8483692261262167E-2</v>
      </c>
      <c r="AW57" s="149">
        <f>AW48/Macroeconomics!AW$5</f>
        <v>4.8231441263774925E-2</v>
      </c>
      <c r="AX57" s="149">
        <f>AX48/Macroeconomics!AX$5</f>
        <v>4.7981885141113456E-2</v>
      </c>
      <c r="AY57" s="149">
        <f>AY48/Macroeconomics!AY$5</f>
        <v>4.7736223391798595E-2</v>
      </c>
      <c r="AZ57" s="149">
        <f>AZ48/Macroeconomics!AZ$5</f>
        <v>4.7495509266796292E-2</v>
      </c>
      <c r="BA57" s="66"/>
      <c r="BB57" s="66"/>
      <c r="BC57" s="66"/>
      <c r="BD57" s="66"/>
      <c r="BE57" s="66"/>
      <c r="BF57" s="66"/>
      <c r="BG57" s="66"/>
      <c r="BH57" s="66"/>
      <c r="BI57" s="66"/>
      <c r="BJ57" s="66"/>
      <c r="BK57" s="66"/>
      <c r="BL57" s="66"/>
      <c r="BM57" s="66"/>
      <c r="BN57" s="66"/>
      <c r="BO57" s="66"/>
      <c r="BP57" s="66"/>
      <c r="BQ57" s="66"/>
      <c r="BR57" s="66"/>
    </row>
    <row r="58" spans="1:70">
      <c r="A58" s="148" t="str">
        <f t="shared" si="6"/>
        <v>Youth Labor Market Program</v>
      </c>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149">
        <f>AG49/Macroeconomics!AG$5</f>
        <v>1.7485894122771829E-3</v>
      </c>
      <c r="AH58" s="149">
        <f>AH49/Macroeconomics!AH$5</f>
        <v>2.1752797694909016E-3</v>
      </c>
      <c r="AI58" s="149">
        <f>AI49/Macroeconomics!AI$5</f>
        <v>2.5929418080506876E-3</v>
      </c>
      <c r="AJ58" s="149">
        <f>AJ49/Macroeconomics!AJ$5</f>
        <v>2.9994113601452591E-3</v>
      </c>
      <c r="AK58" s="149">
        <f>AK49/Macroeconomics!AK$5</f>
        <v>3.3928270801271837E-3</v>
      </c>
      <c r="AL58" s="149">
        <f>AL49/Macroeconomics!AL$5</f>
        <v>3.4605247123320935E-3</v>
      </c>
      <c r="AM58" s="149">
        <f>AM49/Macroeconomics!AM$5</f>
        <v>3.5238489830396007E-3</v>
      </c>
      <c r="AN58" s="149">
        <f>AN49/Macroeconomics!AN$5</f>
        <v>3.5825767655309174E-3</v>
      </c>
      <c r="AO58" s="149">
        <f>AO49/Macroeconomics!AO$5</f>
        <v>3.6364249778770489E-3</v>
      </c>
      <c r="AP58" s="149">
        <f>AP49/Macroeconomics!AP$5</f>
        <v>3.6852082774804836E-3</v>
      </c>
      <c r="AQ58" s="149">
        <f>AQ49/Macroeconomics!AQ$5</f>
        <v>3.7318334747133575E-3</v>
      </c>
      <c r="AR58" s="149">
        <f>AR49/Macroeconomics!AR$5</f>
        <v>3.7764697479186122E-3</v>
      </c>
      <c r="AS58" s="149">
        <f>AS49/Macroeconomics!AS$5</f>
        <v>3.8191765186239715E-3</v>
      </c>
      <c r="AT58" s="149">
        <f>AT49/Macroeconomics!AT$5</f>
        <v>3.8600005774533956E-3</v>
      </c>
      <c r="AU58" s="149">
        <f>AU49/Macroeconomics!AU$5</f>
        <v>3.8990087153241669E-3</v>
      </c>
      <c r="AV58" s="149">
        <f>AV49/Macroeconomics!AV$5</f>
        <v>3.936299767746035E-3</v>
      </c>
      <c r="AW58" s="149">
        <f>AW49/Macroeconomics!AW$5</f>
        <v>3.9720010452520497E-3</v>
      </c>
      <c r="AX58" s="149">
        <f>AX49/Macroeconomics!AX$5</f>
        <v>4.0062544875104416E-3</v>
      </c>
      <c r="AY58" s="149">
        <f>AY49/Macroeconomics!AY$5</f>
        <v>4.0392189023829546E-3</v>
      </c>
      <c r="AZ58" s="149">
        <f>AZ49/Macroeconomics!AZ$5</f>
        <v>4.0710436514396825E-3</v>
      </c>
      <c r="BA58" s="66"/>
      <c r="BB58" s="66"/>
      <c r="BC58" s="66"/>
      <c r="BD58" s="66"/>
      <c r="BE58" s="66"/>
      <c r="BF58" s="66"/>
      <c r="BG58" s="66"/>
      <c r="BH58" s="66"/>
      <c r="BI58" s="66"/>
      <c r="BJ58" s="66"/>
      <c r="BK58" s="66"/>
      <c r="BL58" s="66"/>
      <c r="BM58" s="66"/>
      <c r="BN58" s="66"/>
      <c r="BO58" s="66"/>
      <c r="BP58" s="66"/>
      <c r="BQ58" s="66"/>
      <c r="BR58" s="66"/>
    </row>
    <row r="59" spans="1:70">
      <c r="A59" s="148" t="str">
        <f>A50</f>
        <v>Unemployment Program</v>
      </c>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149">
        <f>AG50/Macroeconomics!AG$5</f>
        <v>0.3</v>
      </c>
      <c r="AH59" s="149">
        <f>AH50/Macroeconomics!AH$5</f>
        <v>0.3</v>
      </c>
      <c r="AI59" s="149">
        <f>AI50/Macroeconomics!AI$5</f>
        <v>0.3</v>
      </c>
      <c r="AJ59" s="149">
        <f>AJ50/Macroeconomics!AJ$5</f>
        <v>0.3</v>
      </c>
      <c r="AK59" s="149">
        <f>AK50/Macroeconomics!AK$5</f>
        <v>0.3</v>
      </c>
      <c r="AL59" s="149">
        <f>AL50/Macroeconomics!AL$5</f>
        <v>0.3</v>
      </c>
      <c r="AM59" s="149">
        <f>AM50/Macroeconomics!AM$5</f>
        <v>0.3</v>
      </c>
      <c r="AN59" s="149">
        <f>AN50/Macroeconomics!AN$5</f>
        <v>0.3</v>
      </c>
      <c r="AO59" s="149">
        <f>AO50/Macroeconomics!AO$5</f>
        <v>0.3</v>
      </c>
      <c r="AP59" s="149">
        <f>AP50/Macroeconomics!AP$5</f>
        <v>0.3</v>
      </c>
      <c r="AQ59" s="149">
        <f>AQ50/Macroeconomics!AQ$5</f>
        <v>0.3</v>
      </c>
      <c r="AR59" s="149">
        <f>AR50/Macroeconomics!AR$5</f>
        <v>0.3</v>
      </c>
      <c r="AS59" s="149">
        <f>AS50/Macroeconomics!AS$5</f>
        <v>0.3</v>
      </c>
      <c r="AT59" s="149">
        <f>AT50/Macroeconomics!AT$5</f>
        <v>0.3</v>
      </c>
      <c r="AU59" s="149">
        <f>AU50/Macroeconomics!AU$5</f>
        <v>0.3</v>
      </c>
      <c r="AV59" s="149">
        <f>AV50/Macroeconomics!AV$5</f>
        <v>0.3</v>
      </c>
      <c r="AW59" s="149">
        <f>AW50/Macroeconomics!AW$5</f>
        <v>0.3</v>
      </c>
      <c r="AX59" s="149">
        <f>AX50/Macroeconomics!AX$5</f>
        <v>0.3</v>
      </c>
      <c r="AY59" s="149">
        <f>AY50/Macroeconomics!AY$5</f>
        <v>0.3</v>
      </c>
      <c r="AZ59" s="149">
        <f>AZ50/Macroeconomics!AZ$5</f>
        <v>0.3</v>
      </c>
      <c r="BA59" s="66"/>
      <c r="BB59" s="66"/>
      <c r="BC59" s="66"/>
      <c r="BD59" s="66"/>
      <c r="BE59" s="66"/>
      <c r="BF59" s="66"/>
      <c r="BG59" s="66"/>
      <c r="BH59" s="66"/>
      <c r="BI59" s="66"/>
      <c r="BJ59" s="66"/>
      <c r="BK59" s="66"/>
      <c r="BL59" s="66"/>
      <c r="BM59" s="66"/>
      <c r="BN59" s="66"/>
      <c r="BO59" s="66"/>
      <c r="BP59" s="66"/>
      <c r="BQ59" s="66"/>
      <c r="BR59" s="66"/>
    </row>
    <row r="60" spans="1:70">
      <c r="A60" s="151" t="s">
        <v>201</v>
      </c>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row>
    <row r="61" spans="1:70">
      <c r="A61" s="142" t="s">
        <v>202</v>
      </c>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row>
    <row r="62" spans="1:70">
      <c r="A62" s="148" t="str">
        <f>A52</f>
        <v>Universal Pension</v>
      </c>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7">
        <f>BenefitCalculations!AG65</f>
        <v>204.36360000000002</v>
      </c>
      <c r="AH62" s="67">
        <f>BenefitCalculations!AH65</f>
        <v>211.22200249999997</v>
      </c>
      <c r="AI62" s="67">
        <f>BenefitCalculations!AI65</f>
        <v>218.93514500000003</v>
      </c>
      <c r="AJ62" s="67">
        <f>BenefitCalculations!AJ65</f>
        <v>227.95308500000002</v>
      </c>
      <c r="AK62" s="67">
        <f>BenefitCalculations!AK65</f>
        <v>238.60706999999999</v>
      </c>
      <c r="AL62" s="67">
        <f>BenefitCalculations!AL65</f>
        <v>254.678292</v>
      </c>
      <c r="AM62" s="67">
        <f>BenefitCalculations!AM65</f>
        <v>272.86222200000003</v>
      </c>
      <c r="AN62" s="67">
        <f>BenefitCalculations!AN65</f>
        <v>292.94865600000003</v>
      </c>
      <c r="AO62" s="67">
        <f>BenefitCalculations!AO65</f>
        <v>314.53076600000009</v>
      </c>
      <c r="AP62" s="67">
        <f>BenefitCalculations!AP65</f>
        <v>337.28896000000003</v>
      </c>
      <c r="AQ62" s="67">
        <f>BenefitCalculations!AQ65</f>
        <v>361.15537400000005</v>
      </c>
      <c r="AR62" s="67">
        <f>BenefitCalculations!AR65</f>
        <v>386.24774400000001</v>
      </c>
      <c r="AS62" s="67">
        <f>BenefitCalculations!AS65</f>
        <v>412.62763600000005</v>
      </c>
      <c r="AT62" s="67">
        <f>BenefitCalculations!AT65</f>
        <v>440.42410800000016</v>
      </c>
      <c r="AU62" s="67">
        <f>BenefitCalculations!AU65</f>
        <v>469.74381999999997</v>
      </c>
      <c r="AV62" s="67">
        <f>BenefitCalculations!AV65</f>
        <v>500.63651200000021</v>
      </c>
      <c r="AW62" s="67">
        <f>BenefitCalculations!AW65</f>
        <v>533.10884000000021</v>
      </c>
      <c r="AX62" s="67">
        <f>BenefitCalculations!AX65</f>
        <v>567.19735600000013</v>
      </c>
      <c r="AY62" s="67">
        <f>BenefitCalculations!AY65</f>
        <v>602.93523400000015</v>
      </c>
      <c r="AZ62" s="67">
        <f>BenefitCalculations!AZ65</f>
        <v>640.37400000000002</v>
      </c>
      <c r="BA62" s="67"/>
      <c r="BB62" s="67"/>
      <c r="BC62" s="67"/>
      <c r="BD62" s="67"/>
      <c r="BE62" s="67"/>
      <c r="BF62" s="67"/>
      <c r="BG62" s="67"/>
      <c r="BH62" s="67"/>
      <c r="BI62" s="67"/>
      <c r="BJ62" s="67"/>
      <c r="BK62" s="67"/>
      <c r="BL62" s="67"/>
      <c r="BM62" s="67"/>
      <c r="BN62" s="67"/>
      <c r="BO62" s="67"/>
      <c r="BP62" s="67"/>
      <c r="BQ62" s="67"/>
      <c r="BR62" s="67"/>
    </row>
    <row r="63" spans="1:70">
      <c r="A63" s="148" t="str">
        <f>A53</f>
        <v>Universal Child Benefit</v>
      </c>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7">
        <f>BenefitCalculations!AG84</f>
        <v>1124.4590000000001</v>
      </c>
      <c r="AH63" s="67">
        <f>BenefitCalculations!AH84</f>
        <v>1180.566075</v>
      </c>
      <c r="AI63" s="67">
        <f>BenefitCalculations!AI84</f>
        <v>1237.4730000000002</v>
      </c>
      <c r="AJ63" s="67">
        <f>BenefitCalculations!AJ84</f>
        <v>1294.9343250000002</v>
      </c>
      <c r="AK63" s="67">
        <f>BenefitCalculations!AK84</f>
        <v>1352.7312000000002</v>
      </c>
      <c r="AL63" s="67">
        <f>BenefitCalculations!AL84</f>
        <v>1390.7650266666667</v>
      </c>
      <c r="AM63" s="67">
        <f>BenefitCalculations!AM84</f>
        <v>1428.4932266666667</v>
      </c>
      <c r="AN63" s="67">
        <f>BenefitCalculations!AN84</f>
        <v>1465.8932400000001</v>
      </c>
      <c r="AO63" s="67">
        <f>BenefitCalculations!AO84</f>
        <v>1502.9828266666666</v>
      </c>
      <c r="AP63" s="67">
        <f>BenefitCalculations!AP84</f>
        <v>1539.7711333333332</v>
      </c>
      <c r="AQ63" s="67">
        <f>BenefitCalculations!AQ84</f>
        <v>1576.2172799999998</v>
      </c>
      <c r="AR63" s="67">
        <f>BenefitCalculations!AR84</f>
        <v>1612.2692399999999</v>
      </c>
      <c r="AS63" s="67">
        <f>BenefitCalculations!AS84</f>
        <v>1647.9147199999995</v>
      </c>
      <c r="AT63" s="67">
        <f>BenefitCalculations!AT84</f>
        <v>1683.1565599999997</v>
      </c>
      <c r="AU63" s="67">
        <f>BenefitCalculations!AU84</f>
        <v>1717.9941333333331</v>
      </c>
      <c r="AV63" s="67">
        <f>BenefitCalculations!AV84</f>
        <v>1752.4172666666661</v>
      </c>
      <c r="AW63" s="67">
        <f>BenefitCalculations!AW84</f>
        <v>1786.4169599999996</v>
      </c>
      <c r="AX63" s="67">
        <f>BenefitCalculations!AX84</f>
        <v>1820.0038799999998</v>
      </c>
      <c r="AY63" s="67">
        <f>BenefitCalculations!AY84</f>
        <v>1853.1987733333326</v>
      </c>
      <c r="AZ63" s="67">
        <f>BenefitCalculations!AZ84</f>
        <v>1886.0190000000002</v>
      </c>
      <c r="BA63" s="67"/>
      <c r="BB63" s="67"/>
      <c r="BC63" s="67"/>
      <c r="BD63" s="67"/>
      <c r="BE63" s="67"/>
      <c r="BF63" s="67"/>
      <c r="BG63" s="67"/>
      <c r="BH63" s="67"/>
      <c r="BI63" s="67"/>
      <c r="BJ63" s="67"/>
      <c r="BK63" s="67"/>
      <c r="BL63" s="67"/>
      <c r="BM63" s="67"/>
      <c r="BN63" s="67"/>
      <c r="BO63" s="67"/>
      <c r="BP63" s="67"/>
      <c r="BQ63" s="67"/>
      <c r="BR63" s="67"/>
    </row>
    <row r="64" spans="1:70">
      <c r="A64" s="148" t="str">
        <f>A54</f>
        <v>Universal Disability Benefit</v>
      </c>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7">
        <f>BenefitCalculations!AG107</f>
        <v>98.62415</v>
      </c>
      <c r="AH64" s="67">
        <f>BenefitCalculations!AH107</f>
        <v>102.09675999999999</v>
      </c>
      <c r="AI64" s="67">
        <f>BenefitCalculations!AI107</f>
        <v>105.68172</v>
      </c>
      <c r="AJ64" s="67">
        <f>BenefitCalculations!AJ107</f>
        <v>109.25770000000001</v>
      </c>
      <c r="AK64" s="67">
        <f>BenefitCalculations!AK107</f>
        <v>112.73751999999999</v>
      </c>
      <c r="AL64" s="67">
        <f>BenefitCalculations!AL107</f>
        <v>116.08727</v>
      </c>
      <c r="AM64" s="67">
        <f>BenefitCalculations!AM107</f>
        <v>119.33158</v>
      </c>
      <c r="AN64" s="67">
        <f>BenefitCalculations!AN107</f>
        <v>122.51515999999999</v>
      </c>
      <c r="AO64" s="67">
        <f>BenefitCalculations!AO107</f>
        <v>125.70923000000001</v>
      </c>
      <c r="AP64" s="67">
        <f>BenefitCalculations!AP107</f>
        <v>128.96662999999998</v>
      </c>
      <c r="AQ64" s="67">
        <f>BenefitCalculations!AQ107</f>
        <v>132.29853</v>
      </c>
      <c r="AR64" s="67">
        <f>BenefitCalculations!AR107</f>
        <v>135.68914000000001</v>
      </c>
      <c r="AS64" s="67">
        <f>BenefitCalculations!AS107</f>
        <v>139.13235999999998</v>
      </c>
      <c r="AT64" s="67">
        <f>BenefitCalculations!AT107</f>
        <v>142.61525</v>
      </c>
      <c r="AU64" s="67">
        <f>BenefitCalculations!AU107</f>
        <v>146.12926000000002</v>
      </c>
      <c r="AV64" s="67">
        <f>BenefitCalculations!AV107</f>
        <v>149.67058</v>
      </c>
      <c r="AW64" s="67">
        <f>BenefitCalculations!AW107</f>
        <v>153.24654000000004</v>
      </c>
      <c r="AX64" s="67">
        <f>BenefitCalculations!AX107</f>
        <v>156.87195</v>
      </c>
      <c r="AY64" s="67">
        <f>BenefitCalculations!AY107</f>
        <v>160.56729000000001</v>
      </c>
      <c r="AZ64" s="67">
        <f>BenefitCalculations!AZ107</f>
        <v>164.34406000000001</v>
      </c>
      <c r="BA64" s="66"/>
      <c r="BB64" s="66"/>
      <c r="BC64" s="66"/>
      <c r="BD64" s="66"/>
      <c r="BE64" s="66"/>
      <c r="BF64" s="66"/>
      <c r="BG64" s="66"/>
      <c r="BH64" s="66"/>
      <c r="BI64" s="66"/>
      <c r="BJ64" s="66"/>
      <c r="BK64" s="66"/>
      <c r="BL64" s="66"/>
      <c r="BM64" s="66"/>
      <c r="BN64" s="66"/>
      <c r="BO64" s="66"/>
      <c r="BP64" s="66"/>
      <c r="BQ64" s="66"/>
      <c r="BR64" s="66"/>
    </row>
    <row r="65" spans="1:70">
      <c r="A65" s="148" t="str">
        <f>A55</f>
        <v>Orphan Benefit</v>
      </c>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7">
        <f>BenefitCalculations!AG126</f>
        <v>27.608320000000003</v>
      </c>
      <c r="AH65" s="67">
        <f>BenefitCalculations!AH126</f>
        <v>28.076689999999999</v>
      </c>
      <c r="AI65" s="67">
        <f>BenefitCalculations!AI126</f>
        <v>28.531840000000003</v>
      </c>
      <c r="AJ65" s="67">
        <f>BenefitCalculations!AJ126</f>
        <v>28.983020000000007</v>
      </c>
      <c r="AK65" s="67">
        <f>BenefitCalculations!AK126</f>
        <v>29.436769999999996</v>
      </c>
      <c r="AL65" s="67">
        <f>BenefitCalculations!AL126</f>
        <v>29.89594</v>
      </c>
      <c r="AM65" s="67">
        <f>BenefitCalculations!AM126</f>
        <v>30.35877</v>
      </c>
      <c r="AN65" s="67">
        <f>BenefitCalculations!AN126</f>
        <v>30.82133</v>
      </c>
      <c r="AO65" s="67">
        <f>BenefitCalculations!AO126</f>
        <v>31.277349999999998</v>
      </c>
      <c r="AP65" s="67">
        <f>BenefitCalculations!AP126</f>
        <v>31.721959999999999</v>
      </c>
      <c r="AQ65" s="67">
        <f>BenefitCalculations!AQ126</f>
        <v>32.154280000000007</v>
      </c>
      <c r="AR65" s="67">
        <f>BenefitCalculations!AR126</f>
        <v>32.574890000000003</v>
      </c>
      <c r="AS65" s="67">
        <f>BenefitCalculations!AS126</f>
        <v>32.981920000000002</v>
      </c>
      <c r="AT65" s="67">
        <f>BenefitCalculations!AT126</f>
        <v>33.373440000000002</v>
      </c>
      <c r="AU65" s="67">
        <f>BenefitCalculations!AU126</f>
        <v>33.747960000000006</v>
      </c>
      <c r="AV65" s="67">
        <f>BenefitCalculations!AV126</f>
        <v>34.104500000000002</v>
      </c>
      <c r="AW65" s="67">
        <f>BenefitCalculations!AW126</f>
        <v>34.44285</v>
      </c>
      <c r="AX65" s="67">
        <f>BenefitCalculations!AX126</f>
        <v>34.763400000000004</v>
      </c>
      <c r="AY65" s="67">
        <f>BenefitCalculations!AY126</f>
        <v>35.067039999999999</v>
      </c>
      <c r="AZ65" s="67">
        <f>BenefitCalculations!AZ126</f>
        <v>35.354530000000004</v>
      </c>
      <c r="BA65" s="66"/>
      <c r="BB65" s="66"/>
      <c r="BC65" s="66"/>
      <c r="BD65" s="66"/>
      <c r="BE65" s="66"/>
      <c r="BF65" s="66"/>
      <c r="BG65" s="66"/>
      <c r="BH65" s="66"/>
      <c r="BI65" s="66"/>
      <c r="BJ65" s="66"/>
      <c r="BK65" s="66"/>
      <c r="BL65" s="66"/>
      <c r="BM65" s="66"/>
      <c r="BN65" s="66"/>
      <c r="BO65" s="66"/>
      <c r="BP65" s="66"/>
      <c r="BQ65" s="66"/>
      <c r="BR65" s="66"/>
    </row>
    <row r="66" spans="1:70">
      <c r="A66" s="148" t="str">
        <f>A56</f>
        <v>Education stipend</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7">
        <f>BenefitCalculations!AG188</f>
        <v>1112.6394</v>
      </c>
      <c r="AH66" s="67">
        <f>BenefitCalculations!AH188</f>
        <v>1183.1681250000001</v>
      </c>
      <c r="AI66" s="67">
        <f>BenefitCalculations!AI188</f>
        <v>1255.3957</v>
      </c>
      <c r="AJ66" s="67">
        <f>BenefitCalculations!AJ188</f>
        <v>1328.7327749999999</v>
      </c>
      <c r="AK66" s="67">
        <f>BenefitCalculations!AK188</f>
        <v>1402.6907999999999</v>
      </c>
      <c r="AL66" s="67">
        <f>BenefitCalculations!AL188</f>
        <v>1466.8214400000002</v>
      </c>
      <c r="AM66" s="67">
        <f>BenefitCalculations!AM188</f>
        <v>1531.06888</v>
      </c>
      <c r="AN66" s="67">
        <f>BenefitCalculations!AN188</f>
        <v>1595.6762400000002</v>
      </c>
      <c r="AO66" s="67">
        <f>BenefitCalculations!AO188</f>
        <v>1661.08098</v>
      </c>
      <c r="AP66" s="67">
        <f>BenefitCalculations!AP188</f>
        <v>1727.6200000000003</v>
      </c>
      <c r="AQ66" s="67">
        <f>BenefitCalculations!AQ188</f>
        <v>1795.3965600000001</v>
      </c>
      <c r="AR66" s="67">
        <f>BenefitCalculations!AR188</f>
        <v>1864.2665999999999</v>
      </c>
      <c r="AS66" s="67">
        <f>BenefitCalculations!AS188</f>
        <v>1934.02304</v>
      </c>
      <c r="AT66" s="67">
        <f>BenefitCalculations!AT188</f>
        <v>2004.3302400000002</v>
      </c>
      <c r="AU66" s="67">
        <f>BenefitCalculations!AU188</f>
        <v>2074.8951000000006</v>
      </c>
      <c r="AV66" s="67">
        <f>BenefitCalculations!AV188</f>
        <v>2145.6157200000002</v>
      </c>
      <c r="AW66" s="67">
        <f>BenefitCalculations!AW188</f>
        <v>2216.4701800000003</v>
      </c>
      <c r="AX66" s="67">
        <f>BenefitCalculations!AX188</f>
        <v>2287.3315200000006</v>
      </c>
      <c r="AY66" s="67">
        <f>BenefitCalculations!AY188</f>
        <v>2358.0671800000005</v>
      </c>
      <c r="AZ66" s="67">
        <f>BenefitCalculations!AZ188</f>
        <v>2428.5610000000001</v>
      </c>
      <c r="BA66" s="66"/>
      <c r="BB66" s="66"/>
      <c r="BC66" s="66"/>
      <c r="BD66" s="66"/>
      <c r="BE66" s="66"/>
      <c r="BF66" s="66"/>
      <c r="BG66" s="66"/>
      <c r="BH66" s="66"/>
      <c r="BI66" s="66"/>
      <c r="BJ66" s="66"/>
      <c r="BK66" s="66"/>
      <c r="BL66" s="66"/>
      <c r="BM66" s="66"/>
      <c r="BN66" s="66"/>
      <c r="BO66" s="66"/>
      <c r="BP66" s="66"/>
      <c r="BQ66" s="66"/>
      <c r="BR66" s="66"/>
    </row>
    <row r="67" spans="1:70">
      <c r="A67" s="148" t="str">
        <f t="shared" ref="A67:A69" si="7">A57</f>
        <v>New Birth Lump-sum Benefit</v>
      </c>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7">
        <f>BenefitCalculations!AG203</f>
        <v>203.08200000000002</v>
      </c>
      <c r="AH67" s="67">
        <f>BenefitCalculations!AH203</f>
        <v>213.96187499999999</v>
      </c>
      <c r="AI67" s="67">
        <f>BenefitCalculations!AI203</f>
        <v>224.72450000000001</v>
      </c>
      <c r="AJ67" s="67">
        <f>BenefitCalculations!AJ203</f>
        <v>235.48860000000002</v>
      </c>
      <c r="AK67" s="67">
        <f>BenefitCalculations!AK203</f>
        <v>246.35939999999999</v>
      </c>
      <c r="AL67" s="67">
        <f>BenefitCalculations!AL203</f>
        <v>255.56688</v>
      </c>
      <c r="AM67" s="67">
        <f>BenefitCalculations!AM203</f>
        <v>264.80455999999998</v>
      </c>
      <c r="AN67" s="67">
        <f>BenefitCalculations!AN203</f>
        <v>274.07120000000003</v>
      </c>
      <c r="AO67" s="67">
        <f>BenefitCalculations!AO203</f>
        <v>283.35294000000005</v>
      </c>
      <c r="AP67" s="67">
        <f>BenefitCalculations!AP203</f>
        <v>292.64160000000004</v>
      </c>
      <c r="AQ67" s="67">
        <f>BenefitCalculations!AQ203</f>
        <v>301.94122000000004</v>
      </c>
      <c r="AR67" s="67">
        <f>BenefitCalculations!AR203</f>
        <v>311.25192000000004</v>
      </c>
      <c r="AS67" s="67">
        <f>BenefitCalculations!AS203</f>
        <v>320.55038000000002</v>
      </c>
      <c r="AT67" s="67">
        <f>BenefitCalculations!AT203</f>
        <v>329.80816000000004</v>
      </c>
      <c r="AU67" s="67">
        <f>BenefitCalculations!AU203</f>
        <v>338.99670000000003</v>
      </c>
      <c r="AV67" s="67">
        <f>BenefitCalculations!AV203</f>
        <v>348.10408000000007</v>
      </c>
      <c r="AW67" s="67">
        <f>BenefitCalculations!AW203</f>
        <v>357.13044000000008</v>
      </c>
      <c r="AX67" s="67">
        <f>BenefitCalculations!AX203</f>
        <v>366.08352000000008</v>
      </c>
      <c r="AY67" s="67">
        <f>BenefitCalculations!AY203</f>
        <v>374.9793600000001</v>
      </c>
      <c r="AZ67" s="67">
        <f>BenefitCalculations!AZ203</f>
        <v>383.83100000000002</v>
      </c>
      <c r="BA67" s="66"/>
      <c r="BB67" s="66"/>
      <c r="BC67" s="66"/>
      <c r="BD67" s="66"/>
      <c r="BE67" s="66"/>
      <c r="BF67" s="66"/>
      <c r="BG67" s="66"/>
      <c r="BH67" s="66"/>
      <c r="BI67" s="66"/>
      <c r="BJ67" s="66"/>
      <c r="BK67" s="66"/>
      <c r="BL67" s="66"/>
      <c r="BM67" s="66"/>
      <c r="BN67" s="66"/>
      <c r="BO67" s="66"/>
      <c r="BP67" s="66"/>
      <c r="BQ67" s="66"/>
      <c r="BR67" s="66"/>
    </row>
    <row r="68" spans="1:70">
      <c r="A68" s="148" t="str">
        <f t="shared" si="7"/>
        <v>Youth Labor Market Program</v>
      </c>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7">
        <f>BenefitCalculations!AG220</f>
        <v>23.008995538079603</v>
      </c>
      <c r="AH68" s="67">
        <f>BenefitCalculations!AH220</f>
        <v>25.297998463659201</v>
      </c>
      <c r="AI68" s="67">
        <f>BenefitCalculations!AI220</f>
        <v>27.651604354887851</v>
      </c>
      <c r="AJ68" s="67">
        <f>BenefitCalculations!AJ220</f>
        <v>30.078728418553172</v>
      </c>
      <c r="AK68" s="67">
        <f>BenefitCalculations!AK220</f>
        <v>32.585841695486366</v>
      </c>
      <c r="AL68" s="67">
        <f>BenefitCalculations!AL220</f>
        <v>34.294270560646964</v>
      </c>
      <c r="AM68" s="67">
        <f>BenefitCalculations!AM220</f>
        <v>35.975521834215726</v>
      </c>
      <c r="AN68" s="67">
        <f>BenefitCalculations!AN220</f>
        <v>37.611507734059771</v>
      </c>
      <c r="AO68" s="67">
        <f>BenefitCalculations!AO220</f>
        <v>39.179781301081555</v>
      </c>
      <c r="AP68" s="67">
        <f>BenefitCalculations!AP220</f>
        <v>40.663855446276678</v>
      </c>
      <c r="AQ68" s="67">
        <f>BenefitCalculations!AQ220</f>
        <v>42.050441027392949</v>
      </c>
      <c r="AR68" s="67">
        <f>BenefitCalculations!AR220</f>
        <v>43.341888871989376</v>
      </c>
      <c r="AS68" s="67">
        <f>BenefitCalculations!AS220</f>
        <v>44.557414486721022</v>
      </c>
      <c r="AT68" s="67">
        <f>BenefitCalculations!AT220</f>
        <v>45.727541850270796</v>
      </c>
      <c r="AU68" s="67">
        <f>BenefitCalculations!AU220</f>
        <v>46.875026303958379</v>
      </c>
      <c r="AV68" s="67">
        <f>BenefitCalculations!AV220</f>
        <v>48.006060614304559</v>
      </c>
      <c r="AW68" s="67">
        <f>BenefitCalculations!AW220</f>
        <v>49.112577836382329</v>
      </c>
      <c r="AX68" s="67">
        <f>BenefitCalculations!AX220</f>
        <v>50.185578221500329</v>
      </c>
      <c r="AY68" s="67">
        <f>BenefitCalculations!AY220</f>
        <v>51.210334814158728</v>
      </c>
      <c r="AZ68" s="67">
        <f>BenefitCalculations!AZ220</f>
        <v>52.174519739999994</v>
      </c>
      <c r="BA68" s="66"/>
      <c r="BB68" s="66"/>
      <c r="BC68" s="66"/>
      <c r="BD68" s="66"/>
      <c r="BE68" s="66"/>
      <c r="BF68" s="66"/>
      <c r="BG68" s="66"/>
      <c r="BH68" s="66"/>
      <c r="BI68" s="66"/>
      <c r="BJ68" s="66"/>
      <c r="BK68" s="66"/>
      <c r="BL68" s="66"/>
      <c r="BM68" s="66"/>
      <c r="BN68" s="66"/>
      <c r="BO68" s="66"/>
      <c r="BP68" s="66"/>
      <c r="BQ68" s="66"/>
      <c r="BR68" s="66"/>
    </row>
    <row r="69" spans="1:70">
      <c r="A69" s="148" t="str">
        <f t="shared" si="7"/>
        <v>Unemployment Program</v>
      </c>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7">
        <f>BenefitCalculations!AG237</f>
        <v>97.971691057243191</v>
      </c>
      <c r="AH69" s="67">
        <f>BenefitCalculations!AH237</f>
        <v>107.82525224464074</v>
      </c>
      <c r="AI69" s="67">
        <f>BenefitCalculations!AI237</f>
        <v>118.79437228338223</v>
      </c>
      <c r="AJ69" s="67">
        <f>BenefitCalculations!AJ237</f>
        <v>130.40458931006677</v>
      </c>
      <c r="AK69" s="67">
        <f>BenefitCalculations!AK237</f>
        <v>142.40017116193209</v>
      </c>
      <c r="AL69" s="67">
        <f>BenefitCalculations!AL237</f>
        <v>153.69068180879972</v>
      </c>
      <c r="AM69" s="67">
        <f>BenefitCalculations!AM237</f>
        <v>165.0609624976212</v>
      </c>
      <c r="AN69" s="67">
        <f>BenefitCalculations!AN237</f>
        <v>176.55569433703727</v>
      </c>
      <c r="AO69" s="67">
        <f>BenefitCalculations!AO237</f>
        <v>188.28916763233008</v>
      </c>
      <c r="AP69" s="67">
        <f>BenefitCalculations!AP237</f>
        <v>200.3448100558202</v>
      </c>
      <c r="AQ69" s="67">
        <f>BenefitCalculations!AQ237</f>
        <v>212.73931108407717</v>
      </c>
      <c r="AR69" s="67">
        <f>BenefitCalculations!AR237</f>
        <v>225.40773837856202</v>
      </c>
      <c r="AS69" s="67">
        <f>BenefitCalculations!AS237</f>
        <v>238.2633811454503</v>
      </c>
      <c r="AT69" s="67">
        <f>BenefitCalculations!AT237</f>
        <v>251.18575253070202</v>
      </c>
      <c r="AU69" s="67">
        <f>BenefitCalculations!AU237</f>
        <v>264.09247162574695</v>
      </c>
      <c r="AV69" s="67">
        <f>BenefitCalculations!AV237</f>
        <v>276.95143419054546</v>
      </c>
      <c r="AW69" s="67">
        <f>BenefitCalculations!AW237</f>
        <v>289.80406514074065</v>
      </c>
      <c r="AX69" s="67">
        <f>BenefitCalculations!AX237</f>
        <v>302.72985587718455</v>
      </c>
      <c r="AY69" s="67">
        <f>BenefitCalculations!AY237</f>
        <v>315.83861086749846</v>
      </c>
      <c r="AZ69" s="67">
        <f>BenefitCalculations!AZ237</f>
        <v>329.20406854587003</v>
      </c>
      <c r="BA69" s="67"/>
      <c r="BB69" s="67"/>
      <c r="BC69" s="67"/>
      <c r="BD69" s="67"/>
      <c r="BE69" s="67"/>
      <c r="BF69" s="67"/>
      <c r="BG69" s="67"/>
      <c r="BH69" s="67"/>
      <c r="BI69" s="67"/>
      <c r="BJ69" s="67"/>
      <c r="BK69" s="67"/>
      <c r="BL69" s="67"/>
      <c r="BM69" s="67"/>
      <c r="BN69" s="67"/>
      <c r="BO69" s="67"/>
      <c r="BP69" s="67"/>
      <c r="BQ69" s="67"/>
      <c r="BR69" s="67"/>
    </row>
    <row r="70" spans="1:70">
      <c r="A70" s="142" t="s">
        <v>203</v>
      </c>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row>
    <row r="71" spans="1:70">
      <c r="A71" s="148" t="str">
        <f t="shared" ref="A71:A78" si="8">A62</f>
        <v>Universal Pension</v>
      </c>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7">
        <f>BenefitCalculations!AG66</f>
        <v>235.37080000000003</v>
      </c>
      <c r="AH71" s="67">
        <f>BenefitCalculations!AH66</f>
        <v>244.58133500000002</v>
      </c>
      <c r="AI71" s="67">
        <f>BenefitCalculations!AI66</f>
        <v>254.46206500000005</v>
      </c>
      <c r="AJ71" s="67">
        <f>BenefitCalculations!AJ66</f>
        <v>265.51585999999998</v>
      </c>
      <c r="AK71" s="67">
        <f>BenefitCalculations!AK66</f>
        <v>278.11247999999989</v>
      </c>
      <c r="AL71" s="67">
        <f>BenefitCalculations!AL66</f>
        <v>296.62762799999996</v>
      </c>
      <c r="AM71" s="67">
        <f>BenefitCalculations!AM66</f>
        <v>317.21362200000004</v>
      </c>
      <c r="AN71" s="67">
        <f>BenefitCalculations!AN66</f>
        <v>339.71425599999998</v>
      </c>
      <c r="AO71" s="67">
        <f>BenefitCalculations!AO66</f>
        <v>363.7968239999999</v>
      </c>
      <c r="AP71" s="67">
        <f>BenefitCalculations!AP66</f>
        <v>389.20562000000007</v>
      </c>
      <c r="AQ71" s="67">
        <f>BenefitCalculations!AQ66</f>
        <v>415.91448399999996</v>
      </c>
      <c r="AR71" s="67">
        <f>BenefitCalculations!AR66</f>
        <v>444.05770400000006</v>
      </c>
      <c r="AS71" s="67">
        <f>BenefitCalculations!AS66</f>
        <v>473.70974799999999</v>
      </c>
      <c r="AT71" s="67">
        <f>BenefitCalculations!AT66</f>
        <v>504.99152800000007</v>
      </c>
      <c r="AU71" s="67">
        <f>BenefitCalculations!AU66</f>
        <v>538.01566000000014</v>
      </c>
      <c r="AV71" s="67">
        <f>BenefitCalculations!AV66</f>
        <v>572.85625600000014</v>
      </c>
      <c r="AW71" s="67">
        <f>BenefitCalculations!AW66</f>
        <v>609.54564000000028</v>
      </c>
      <c r="AX71" s="67">
        <f>BenefitCalculations!AX66</f>
        <v>648.14058000000011</v>
      </c>
      <c r="AY71" s="67">
        <f>BenefitCalculations!AY66</f>
        <v>688.68642000000011</v>
      </c>
      <c r="AZ71" s="67">
        <f>BenefitCalculations!AZ66</f>
        <v>731.25400000000013</v>
      </c>
      <c r="BA71" s="67"/>
      <c r="BB71" s="67"/>
      <c r="BC71" s="67"/>
      <c r="BD71" s="67"/>
      <c r="BE71" s="67"/>
      <c r="BF71" s="67"/>
      <c r="BG71" s="67"/>
      <c r="BH71" s="67"/>
      <c r="BI71" s="67"/>
      <c r="BJ71" s="67"/>
      <c r="BK71" s="67"/>
      <c r="BL71" s="67"/>
      <c r="BM71" s="67"/>
      <c r="BN71" s="67"/>
      <c r="BO71" s="67"/>
      <c r="BP71" s="67"/>
      <c r="BQ71" s="67"/>
      <c r="BR71" s="67"/>
    </row>
    <row r="72" spans="1:70">
      <c r="A72" s="148" t="str">
        <f t="shared" si="8"/>
        <v>Universal Child Benefit</v>
      </c>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7">
        <f>BenefitCalculations!AG85</f>
        <v>1107.5273999999997</v>
      </c>
      <c r="AH72" s="67">
        <f>BenefitCalculations!AH85</f>
        <v>1161.3833</v>
      </c>
      <c r="AI72" s="67">
        <f>BenefitCalculations!AI85</f>
        <v>1215.98775</v>
      </c>
      <c r="AJ72" s="67">
        <f>BenefitCalculations!AJ85</f>
        <v>1271.2627250000003</v>
      </c>
      <c r="AK72" s="67">
        <f>BenefitCalculations!AK85</f>
        <v>1327.1256000000003</v>
      </c>
      <c r="AL72" s="67">
        <f>BenefitCalculations!AL85</f>
        <v>1363.9502400000003</v>
      </c>
      <c r="AM72" s="67">
        <f>BenefitCalculations!AM85</f>
        <v>1400.8098133333335</v>
      </c>
      <c r="AN72" s="67">
        <f>BenefitCalculations!AN85</f>
        <v>1437.58692</v>
      </c>
      <c r="AO72" s="67">
        <f>BenefitCalculations!AO85</f>
        <v>1474.1427199999996</v>
      </c>
      <c r="AP72" s="67">
        <f>BenefitCalculations!AP85</f>
        <v>1510.3625333333332</v>
      </c>
      <c r="AQ72" s="67">
        <f>BenefitCalculations!AQ85</f>
        <v>1546.1670399999998</v>
      </c>
      <c r="AR72" s="67">
        <f>BenefitCalculations!AR85</f>
        <v>1581.5287466666666</v>
      </c>
      <c r="AS72" s="67">
        <f>BenefitCalculations!AS85</f>
        <v>1616.451573333333</v>
      </c>
      <c r="AT72" s="67">
        <f>BenefitCalculations!AT85</f>
        <v>1650.9703599999996</v>
      </c>
      <c r="AU72" s="67">
        <f>BenefitCalculations!AU85</f>
        <v>1685.1118666666662</v>
      </c>
      <c r="AV72" s="67">
        <f>BenefitCalculations!AV85</f>
        <v>1718.8607733333329</v>
      </c>
      <c r="AW72" s="67">
        <f>BenefitCalculations!AW85</f>
        <v>1752.1900799999994</v>
      </c>
      <c r="AX72" s="67">
        <f>BenefitCalculations!AX85</f>
        <v>1785.1108533333329</v>
      </c>
      <c r="AY72" s="67">
        <f>BenefitCalculations!AY85</f>
        <v>1817.642266666666</v>
      </c>
      <c r="AZ72" s="67">
        <f>BenefitCalculations!AZ85</f>
        <v>1849.8</v>
      </c>
      <c r="BA72" s="67"/>
      <c r="BB72" s="67"/>
      <c r="BC72" s="67"/>
      <c r="BD72" s="67"/>
      <c r="BE72" s="67"/>
      <c r="BF72" s="67"/>
      <c r="BG72" s="67"/>
      <c r="BH72" s="67"/>
      <c r="BI72" s="67"/>
      <c r="BJ72" s="67"/>
      <c r="BK72" s="67"/>
      <c r="BL72" s="67"/>
      <c r="BM72" s="67"/>
      <c r="BN72" s="67"/>
      <c r="BO72" s="67"/>
      <c r="BP72" s="67"/>
      <c r="BQ72" s="67"/>
      <c r="BR72" s="67"/>
    </row>
    <row r="73" spans="1:70">
      <c r="A73" s="148" t="str">
        <f t="shared" si="8"/>
        <v>Universal Disability Benefit</v>
      </c>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7">
        <f>BenefitCalculations!AG108</f>
        <v>100.48573</v>
      </c>
      <c r="AH73" s="67">
        <f>BenefitCalculations!AH108</f>
        <v>103.93190000000001</v>
      </c>
      <c r="AI73" s="67">
        <f>BenefitCalculations!AI108</f>
        <v>107.50518000000001</v>
      </c>
      <c r="AJ73" s="67">
        <f>BenefitCalculations!AJ108</f>
        <v>111.08662</v>
      </c>
      <c r="AK73" s="67">
        <f>BenefitCalculations!AK108</f>
        <v>114.59030000000003</v>
      </c>
      <c r="AL73" s="67">
        <f>BenefitCalculations!AL108</f>
        <v>117.98527</v>
      </c>
      <c r="AM73" s="67">
        <f>BenefitCalculations!AM108</f>
        <v>121.29613000000001</v>
      </c>
      <c r="AN73" s="67">
        <f>BenefitCalculations!AN108</f>
        <v>124.56079</v>
      </c>
      <c r="AO73" s="67">
        <f>BenefitCalculations!AO108</f>
        <v>127.84117000000001</v>
      </c>
      <c r="AP73" s="67">
        <f>BenefitCalculations!AP108</f>
        <v>131.18297000000001</v>
      </c>
      <c r="AQ73" s="67">
        <f>BenefitCalculations!AQ108</f>
        <v>134.59542000000002</v>
      </c>
      <c r="AR73" s="67">
        <f>BenefitCalculations!AR108</f>
        <v>138.06464</v>
      </c>
      <c r="AS73" s="67">
        <f>BenefitCalculations!AS108</f>
        <v>141.58619000000002</v>
      </c>
      <c r="AT73" s="67">
        <f>BenefitCalculations!AT108</f>
        <v>145.15029000000001</v>
      </c>
      <c r="AU73" s="67">
        <f>BenefitCalculations!AU108</f>
        <v>148.75089999999997</v>
      </c>
      <c r="AV73" s="67">
        <f>BenefitCalculations!AV108</f>
        <v>152.38332</v>
      </c>
      <c r="AW73" s="67">
        <f>BenefitCalculations!AW108</f>
        <v>156.05396999999999</v>
      </c>
      <c r="AX73" s="67">
        <f>BenefitCalculations!AX108</f>
        <v>159.78078000000002</v>
      </c>
      <c r="AY73" s="67">
        <f>BenefitCalculations!AY108</f>
        <v>163.5874</v>
      </c>
      <c r="AZ73" s="67">
        <f>BenefitCalculations!AZ108</f>
        <v>167.48774999999998</v>
      </c>
      <c r="BA73" s="66"/>
      <c r="BB73" s="66"/>
      <c r="BC73" s="66"/>
      <c r="BD73" s="66"/>
      <c r="BE73" s="66"/>
      <c r="BF73" s="66"/>
      <c r="BG73" s="66"/>
      <c r="BH73" s="66"/>
      <c r="BI73" s="66"/>
      <c r="BJ73" s="66"/>
      <c r="BK73" s="66"/>
      <c r="BL73" s="66"/>
      <c r="BM73" s="66"/>
      <c r="BN73" s="66"/>
      <c r="BO73" s="66"/>
      <c r="BP73" s="66"/>
      <c r="BQ73" s="66"/>
      <c r="BR73" s="66"/>
    </row>
    <row r="74" spans="1:70">
      <c r="A74" s="148" t="str">
        <f t="shared" si="8"/>
        <v>Orphan Benefit</v>
      </c>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7">
        <f>BenefitCalculations!AG127</f>
        <v>27.507719999999999</v>
      </c>
      <c r="AH74" s="67">
        <f>BenefitCalculations!AH127</f>
        <v>27.949390000000005</v>
      </c>
      <c r="AI74" s="67">
        <f>BenefitCalculations!AI127</f>
        <v>28.374850000000002</v>
      </c>
      <c r="AJ74" s="67">
        <f>BenefitCalculations!AJ127</f>
        <v>28.793949999999995</v>
      </c>
      <c r="AK74" s="67">
        <f>BenefitCalculations!AK127</f>
        <v>29.213860000000004</v>
      </c>
      <c r="AL74" s="67">
        <f>BenefitCalculations!AL127</f>
        <v>29.637630000000001</v>
      </c>
      <c r="AM74" s="67">
        <f>BenefitCalculations!AM127</f>
        <v>30.064029999999999</v>
      </c>
      <c r="AN74" s="67">
        <f>BenefitCalculations!AN127</f>
        <v>30.49042</v>
      </c>
      <c r="AO74" s="67">
        <f>BenefitCalculations!AO127</f>
        <v>30.912179999999999</v>
      </c>
      <c r="AP74" s="67">
        <f>BenefitCalculations!AP127</f>
        <v>31.32563</v>
      </c>
      <c r="AQ74" s="67">
        <f>BenefitCalculations!AQ127</f>
        <v>31.730370000000004</v>
      </c>
      <c r="AR74" s="67">
        <f>BenefitCalculations!AR127</f>
        <v>32.126959999999997</v>
      </c>
      <c r="AS74" s="67">
        <f>BenefitCalculations!AS127</f>
        <v>32.513730000000002</v>
      </c>
      <c r="AT74" s="67">
        <f>BenefitCalculations!AT127</f>
        <v>32.88879</v>
      </c>
      <c r="AU74" s="67">
        <f>BenefitCalculations!AU127</f>
        <v>33.250559999999993</v>
      </c>
      <c r="AV74" s="67">
        <f>BenefitCalculations!AV127</f>
        <v>33.598289999999999</v>
      </c>
      <c r="AW74" s="67">
        <f>BenefitCalculations!AW127</f>
        <v>33.931530000000002</v>
      </c>
      <c r="AX74" s="67">
        <f>BenefitCalculations!AX127</f>
        <v>34.24953</v>
      </c>
      <c r="AY74" s="67">
        <f>BenefitCalculations!AY127</f>
        <v>34.551640000000006</v>
      </c>
      <c r="AZ74" s="67">
        <f>BenefitCalculations!AZ127</f>
        <v>34.837409999999998</v>
      </c>
      <c r="BA74" s="66"/>
      <c r="BB74" s="66"/>
      <c r="BC74" s="66"/>
      <c r="BD74" s="66"/>
      <c r="BE74" s="66"/>
      <c r="BF74" s="66"/>
      <c r="BG74" s="66"/>
      <c r="BH74" s="66"/>
      <c r="BI74" s="66"/>
      <c r="BJ74" s="66"/>
      <c r="BK74" s="66"/>
      <c r="BL74" s="66"/>
      <c r="BM74" s="66"/>
      <c r="BN74" s="66"/>
      <c r="BO74" s="66"/>
      <c r="BP74" s="66"/>
      <c r="BQ74" s="66"/>
      <c r="BR74" s="66"/>
    </row>
    <row r="75" spans="1:70">
      <c r="A75" s="148" t="str">
        <f t="shared" si="8"/>
        <v>Education stipend</v>
      </c>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7">
        <f>BenefitCalculations!AG189</f>
        <v>924.32600000000002</v>
      </c>
      <c r="AH75" s="67">
        <f>BenefitCalculations!AH189</f>
        <v>1060.993125</v>
      </c>
      <c r="AI75" s="67">
        <f>BenefitCalculations!AI189</f>
        <v>1202.0518750000001</v>
      </c>
      <c r="AJ75" s="67">
        <f>BenefitCalculations!AJ189</f>
        <v>1346.7568125</v>
      </c>
      <c r="AK75" s="67">
        <f>BenefitCalculations!AK189</f>
        <v>1494.3532500000001</v>
      </c>
      <c r="AL75" s="67">
        <f>BenefitCalculations!AL189</f>
        <v>1551.5194333333334</v>
      </c>
      <c r="AM75" s="67">
        <f>BenefitCalculations!AM189</f>
        <v>1608.2162333333335</v>
      </c>
      <c r="AN75" s="67">
        <f>BenefitCalculations!AN189</f>
        <v>1664.8448000000003</v>
      </c>
      <c r="AO75" s="67">
        <f>BenefitCalculations!AO189</f>
        <v>1722.0747833333339</v>
      </c>
      <c r="AP75" s="67">
        <f>BenefitCalculations!AP189</f>
        <v>1780.4158333333339</v>
      </c>
      <c r="AQ75" s="67">
        <f>BenefitCalculations!AQ189</f>
        <v>1840.0621500000007</v>
      </c>
      <c r="AR75" s="67">
        <f>BenefitCalculations!AR189</f>
        <v>1900.8418000000006</v>
      </c>
      <c r="AS75" s="67">
        <f>BenefitCalculations!AS189</f>
        <v>1962.4663333333342</v>
      </c>
      <c r="AT75" s="67">
        <f>BenefitCalculations!AT189</f>
        <v>2024.4501000000009</v>
      </c>
      <c r="AU75" s="67">
        <f>BenefitCalculations!AU189</f>
        <v>2086.4011666666675</v>
      </c>
      <c r="AV75" s="67">
        <f>BenefitCalculations!AV189</f>
        <v>2148.1833333333343</v>
      </c>
      <c r="AW75" s="67">
        <f>BenefitCalculations!AW189</f>
        <v>2209.8349000000012</v>
      </c>
      <c r="AX75" s="67">
        <f>BenefitCalculations!AX189</f>
        <v>2271.3264000000017</v>
      </c>
      <c r="AY75" s="67">
        <f>BenefitCalculations!AY189</f>
        <v>2332.6741500000016</v>
      </c>
      <c r="AZ75" s="67">
        <f>BenefitCalculations!AZ189</f>
        <v>2393.8779999999997</v>
      </c>
      <c r="BA75" s="66"/>
      <c r="BB75" s="66"/>
      <c r="BC75" s="66"/>
      <c r="BD75" s="66"/>
      <c r="BE75" s="66"/>
      <c r="BF75" s="66"/>
      <c r="BG75" s="66"/>
      <c r="BH75" s="66"/>
      <c r="BI75" s="66"/>
      <c r="BJ75" s="66"/>
      <c r="BK75" s="66"/>
      <c r="BL75" s="66"/>
      <c r="BM75" s="66"/>
      <c r="BN75" s="66"/>
      <c r="BO75" s="66"/>
      <c r="BP75" s="66"/>
      <c r="BQ75" s="66"/>
      <c r="BR75" s="66"/>
    </row>
    <row r="76" spans="1:70">
      <c r="A76" s="148" t="str">
        <f t="shared" si="8"/>
        <v>New Birth Lump-sum Benefit</v>
      </c>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7">
        <f>BenefitCalculations!AG204</f>
        <v>166.10050000000001</v>
      </c>
      <c r="AH76" s="67">
        <f>BenefitCalculations!AH204</f>
        <v>188.7350625</v>
      </c>
      <c r="AI76" s="67">
        <f>BenefitCalculations!AI204</f>
        <v>211.49125000000001</v>
      </c>
      <c r="AJ76" s="67">
        <f>BenefitCalculations!AJ204</f>
        <v>234.51724999999999</v>
      </c>
      <c r="AK76" s="67">
        <f>BenefitCalculations!AK204</f>
        <v>257.97225000000003</v>
      </c>
      <c r="AL76" s="67">
        <f>BenefitCalculations!AL204</f>
        <v>266.02030000000002</v>
      </c>
      <c r="AM76" s="67">
        <f>BenefitCalculations!AM204</f>
        <v>274.22463333333337</v>
      </c>
      <c r="AN76" s="67">
        <f>BenefitCalculations!AN204</f>
        <v>282.51200000000006</v>
      </c>
      <c r="AO76" s="67">
        <f>BenefitCalculations!AO204</f>
        <v>290.76355000000007</v>
      </c>
      <c r="AP76" s="67">
        <f>BenefitCalculations!AP204</f>
        <v>298.88583333333344</v>
      </c>
      <c r="AQ76" s="67">
        <f>BenefitCalculations!AQ204</f>
        <v>306.84235000000012</v>
      </c>
      <c r="AR76" s="67">
        <f>BenefitCalculations!AR204</f>
        <v>314.65980000000013</v>
      </c>
      <c r="AS76" s="67">
        <f>BenefitCalculations!AS204</f>
        <v>322.36631666666682</v>
      </c>
      <c r="AT76" s="67">
        <f>BenefitCalculations!AT204</f>
        <v>330.02280000000019</v>
      </c>
      <c r="AU76" s="67">
        <f>BenefitCalculations!AU204</f>
        <v>337.66883333333351</v>
      </c>
      <c r="AV76" s="67">
        <f>BenefitCalculations!AV204</f>
        <v>345.31933333333353</v>
      </c>
      <c r="AW76" s="67">
        <f>BenefitCalculations!AW204</f>
        <v>352.95540000000022</v>
      </c>
      <c r="AX76" s="67">
        <f>BenefitCalculations!AX204</f>
        <v>360.55893333333358</v>
      </c>
      <c r="AY76" s="67">
        <f>BenefitCalculations!AY204</f>
        <v>368.10493333333358</v>
      </c>
      <c r="AZ76" s="67">
        <f>BenefitCalculations!AZ204</f>
        <v>375.57100000000003</v>
      </c>
      <c r="BA76" s="66"/>
      <c r="BB76" s="66"/>
      <c r="BC76" s="66"/>
      <c r="BD76" s="66"/>
      <c r="BE76" s="66"/>
      <c r="BF76" s="66"/>
      <c r="BG76" s="66"/>
      <c r="BH76" s="66"/>
      <c r="BI76" s="66"/>
      <c r="BJ76" s="66"/>
      <c r="BK76" s="66"/>
      <c r="BL76" s="66"/>
      <c r="BM76" s="66"/>
      <c r="BN76" s="66"/>
      <c r="BO76" s="66"/>
      <c r="BP76" s="66"/>
      <c r="BQ76" s="66"/>
      <c r="BR76" s="66"/>
    </row>
    <row r="77" spans="1:70">
      <c r="A77" s="148" t="str">
        <f t="shared" si="8"/>
        <v>Youth Labor Market Program</v>
      </c>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7">
        <f>BenefitCalculations!AG221</f>
        <v>68.843976299745577</v>
      </c>
      <c r="AH77" s="67">
        <f>BenefitCalculations!AH221</f>
        <v>77.255718098011016</v>
      </c>
      <c r="AI77" s="67">
        <f>BenefitCalculations!AI221</f>
        <v>85.96420367158548</v>
      </c>
      <c r="AJ77" s="67">
        <f>BenefitCalculations!AJ221</f>
        <v>95.009921624273289</v>
      </c>
      <c r="AK77" s="67">
        <f>BenefitCalculations!AK221</f>
        <v>104.42536179510086</v>
      </c>
      <c r="AL77" s="67">
        <f>BenefitCalculations!AL221</f>
        <v>105.77595046900881</v>
      </c>
      <c r="AM77" s="67">
        <f>BenefitCalculations!AM221</f>
        <v>106.84089773025963</v>
      </c>
      <c r="AN77" s="67">
        <f>BenefitCalculations!AN221</f>
        <v>107.55505693533819</v>
      </c>
      <c r="AO77" s="67">
        <f>BenefitCalculations!AO221</f>
        <v>107.84283402260749</v>
      </c>
      <c r="AP77" s="67">
        <f>BenefitCalculations!AP221</f>
        <v>107.66300372226186</v>
      </c>
      <c r="AQ77" s="67">
        <f>BenefitCalculations!AQ221</f>
        <v>107.00085109047542</v>
      </c>
      <c r="AR77" s="67">
        <f>BenefitCalculations!AR221</f>
        <v>105.89622262219299</v>
      </c>
      <c r="AS77" s="67">
        <f>BenefitCalculations!AS221</f>
        <v>104.42938323602917</v>
      </c>
      <c r="AT77" s="67">
        <f>BenefitCalculations!AT221</f>
        <v>102.70019446710637</v>
      </c>
      <c r="AU77" s="67">
        <f>BenefitCalculations!AU221</f>
        <v>100.77238744530395</v>
      </c>
      <c r="AV77" s="67">
        <f>BenefitCalculations!AV221</f>
        <v>98.657416050753127</v>
      </c>
      <c r="AW77" s="67">
        <f>BenefitCalculations!AW221</f>
        <v>96.330027475846322</v>
      </c>
      <c r="AX77" s="67">
        <f>BenefitCalculations!AX221</f>
        <v>93.767698529542557</v>
      </c>
      <c r="AY77" s="67">
        <f>BenefitCalculations!AY221</f>
        <v>90.938720132876966</v>
      </c>
      <c r="AZ77" s="67">
        <f>BenefitCalculations!AZ221</f>
        <v>87.821521000000004</v>
      </c>
      <c r="BA77" s="66"/>
      <c r="BB77" s="66"/>
      <c r="BC77" s="66"/>
      <c r="BD77" s="66"/>
      <c r="BE77" s="66"/>
      <c r="BF77" s="66"/>
      <c r="BG77" s="66"/>
      <c r="BH77" s="66"/>
      <c r="BI77" s="66"/>
      <c r="BJ77" s="66"/>
      <c r="BK77" s="66"/>
      <c r="BL77" s="66"/>
      <c r="BM77" s="66"/>
      <c r="BN77" s="66"/>
      <c r="BO77" s="66"/>
      <c r="BP77" s="66"/>
      <c r="BQ77" s="66"/>
      <c r="BR77" s="66"/>
    </row>
    <row r="78" spans="1:70">
      <c r="A78" s="148" t="str">
        <f t="shared" si="8"/>
        <v>Unemployment Program</v>
      </c>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7">
        <f>BenefitCalculations!AG238</f>
        <v>173.14272327614415</v>
      </c>
      <c r="AH78" s="67">
        <f>BenefitCalculations!AH238</f>
        <v>189.8975085951235</v>
      </c>
      <c r="AI78" s="67">
        <f>BenefitCalculations!AI238</f>
        <v>207.9723370663952</v>
      </c>
      <c r="AJ78" s="67">
        <f>BenefitCalculations!AJ238</f>
        <v>227.05323177148691</v>
      </c>
      <c r="AK78" s="67">
        <f>BenefitCalculations!AK238</f>
        <v>247.01458101579678</v>
      </c>
      <c r="AL78" s="67">
        <f>BenefitCalculations!AL238</f>
        <v>264.63878349239525</v>
      </c>
      <c r="AM78" s="67">
        <f>BenefitCalculations!AM238</f>
        <v>282.50404609590174</v>
      </c>
      <c r="AN78" s="67">
        <f>BenefitCalculations!AN238</f>
        <v>300.604735717533</v>
      </c>
      <c r="AO78" s="67">
        <f>BenefitCalculations!AO238</f>
        <v>318.9792445543286</v>
      </c>
      <c r="AP78" s="67">
        <f>BenefitCalculations!AP238</f>
        <v>337.64581506230166</v>
      </c>
      <c r="AQ78" s="67">
        <f>BenefitCalculations!AQ238</f>
        <v>356.57645567371134</v>
      </c>
      <c r="AR78" s="67">
        <f>BenefitCalculations!AR238</f>
        <v>375.68393105907739</v>
      </c>
      <c r="AS78" s="67">
        <f>BenefitCalculations!AS238</f>
        <v>394.86495673948298</v>
      </c>
      <c r="AT78" s="67">
        <f>BenefitCalculations!AT238</f>
        <v>413.99448527446384</v>
      </c>
      <c r="AU78" s="67">
        <f>BenefitCalculations!AU238</f>
        <v>432.97404348523867</v>
      </c>
      <c r="AV78" s="67">
        <f>BenefitCalculations!AV238</f>
        <v>451.76127133758212</v>
      </c>
      <c r="AW78" s="67">
        <f>BenefitCalculations!AW238</f>
        <v>470.34035587185042</v>
      </c>
      <c r="AX78" s="67">
        <f>BenefitCalculations!AX238</f>
        <v>488.6937619079867</v>
      </c>
      <c r="AY78" s="67">
        <f>BenefitCalculations!AY238</f>
        <v>506.84095047899064</v>
      </c>
      <c r="AZ78" s="67">
        <f>BenefitCalculations!AZ238</f>
        <v>524.82600638243991</v>
      </c>
      <c r="BA78" s="67"/>
      <c r="BB78" s="67"/>
      <c r="BC78" s="67"/>
      <c r="BD78" s="67"/>
      <c r="BE78" s="67"/>
      <c r="BF78" s="67"/>
      <c r="BG78" s="67"/>
      <c r="BH78" s="67"/>
      <c r="BI78" s="67"/>
      <c r="BJ78" s="67"/>
      <c r="BK78" s="67"/>
      <c r="BL78" s="67"/>
      <c r="BM78" s="67"/>
      <c r="BN78" s="67"/>
      <c r="BO78" s="67"/>
      <c r="BP78" s="67"/>
      <c r="BQ78" s="67"/>
      <c r="BR78" s="67"/>
    </row>
    <row r="79" spans="1:70">
      <c r="A79" s="142" t="s">
        <v>204</v>
      </c>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row>
    <row r="80" spans="1:70">
      <c r="A80" s="148" t="str">
        <f>A71</f>
        <v>Universal Pension</v>
      </c>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149">
        <f>BenefitCalculations!AG62</f>
        <v>0.7</v>
      </c>
      <c r="AH80" s="149">
        <f>BenefitCalculations!AH62</f>
        <v>0.70750000000000002</v>
      </c>
      <c r="AI80" s="149">
        <f>BenefitCalculations!AI62</f>
        <v>0.71500000000000008</v>
      </c>
      <c r="AJ80" s="149">
        <f>BenefitCalculations!AJ62</f>
        <v>0.72250000000000014</v>
      </c>
      <c r="AK80" s="149">
        <f>BenefitCalculations!AK62</f>
        <v>0.73</v>
      </c>
      <c r="AL80" s="149">
        <f>BenefitCalculations!AL62</f>
        <v>0.748</v>
      </c>
      <c r="AM80" s="149">
        <f>BenefitCalculations!AM62</f>
        <v>0.76600000000000001</v>
      </c>
      <c r="AN80" s="149">
        <f>BenefitCalculations!AN62</f>
        <v>0.78400000000000003</v>
      </c>
      <c r="AO80" s="149">
        <f>BenefitCalculations!AO62</f>
        <v>0.80200000000000005</v>
      </c>
      <c r="AP80" s="149">
        <f>BenefitCalculations!AP62</f>
        <v>0.82000000000000006</v>
      </c>
      <c r="AQ80" s="149">
        <f>BenefitCalculations!AQ62</f>
        <v>0.83800000000000008</v>
      </c>
      <c r="AR80" s="149">
        <f>BenefitCalculations!AR62</f>
        <v>0.85600000000000009</v>
      </c>
      <c r="AS80" s="149">
        <f>BenefitCalculations!AS62</f>
        <v>0.87400000000000011</v>
      </c>
      <c r="AT80" s="149">
        <f>BenefitCalculations!AT62</f>
        <v>0.89200000000000013</v>
      </c>
      <c r="AU80" s="149">
        <f>BenefitCalculations!AU62</f>
        <v>0.91000000000000014</v>
      </c>
      <c r="AV80" s="149">
        <f>BenefitCalculations!AV62</f>
        <v>0.92800000000000016</v>
      </c>
      <c r="AW80" s="149">
        <f>BenefitCalculations!AW62</f>
        <v>0.94600000000000017</v>
      </c>
      <c r="AX80" s="149">
        <f>BenefitCalculations!AX62</f>
        <v>0.96400000000000019</v>
      </c>
      <c r="AY80" s="149">
        <f>BenefitCalculations!AY62</f>
        <v>0.98200000000000021</v>
      </c>
      <c r="AZ80" s="149">
        <f>BenefitCalculations!AZ62</f>
        <v>1</v>
      </c>
      <c r="BA80" s="67"/>
      <c r="BB80" s="67"/>
      <c r="BC80" s="67"/>
      <c r="BD80" s="67"/>
      <c r="BE80" s="67"/>
      <c r="BF80" s="67"/>
      <c r="BG80" s="67"/>
      <c r="BH80" s="67"/>
      <c r="BI80" s="67"/>
      <c r="BJ80" s="67"/>
      <c r="BK80" s="67"/>
      <c r="BL80" s="67"/>
      <c r="BM80" s="67"/>
      <c r="BN80" s="67"/>
      <c r="BO80" s="67"/>
      <c r="BP80" s="67"/>
      <c r="BQ80" s="67"/>
      <c r="BR80" s="67"/>
    </row>
    <row r="81" spans="1:70">
      <c r="A81" s="148" t="str">
        <f>A72</f>
        <v>Universal Child Benefit</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149">
        <f>BenefitCalculations!AG81</f>
        <v>0.7</v>
      </c>
      <c r="AH81" s="149">
        <f>BenefitCalculations!AH81</f>
        <v>0.72499999999999998</v>
      </c>
      <c r="AI81" s="149">
        <f>BenefitCalculations!AI81</f>
        <v>0.75</v>
      </c>
      <c r="AJ81" s="149">
        <f>BenefitCalculations!AJ81</f>
        <v>0.77500000000000002</v>
      </c>
      <c r="AK81" s="149">
        <f>BenefitCalculations!AK81</f>
        <v>0.8</v>
      </c>
      <c r="AL81" s="149">
        <f>BenefitCalculations!AL81</f>
        <v>0.81333333333333335</v>
      </c>
      <c r="AM81" s="149">
        <f>BenefitCalculations!AM81</f>
        <v>0.82666666666666666</v>
      </c>
      <c r="AN81" s="149">
        <f>BenefitCalculations!AN81</f>
        <v>0.84</v>
      </c>
      <c r="AO81" s="149">
        <f>BenefitCalculations!AO81</f>
        <v>0.85333333333333328</v>
      </c>
      <c r="AP81" s="149">
        <f>BenefitCalculations!AP81</f>
        <v>0.86666666666666659</v>
      </c>
      <c r="AQ81" s="149">
        <f>BenefitCalculations!AQ81</f>
        <v>0.87999999999999989</v>
      </c>
      <c r="AR81" s="149">
        <f>BenefitCalculations!AR81</f>
        <v>0.8933333333333332</v>
      </c>
      <c r="AS81" s="149">
        <f>BenefitCalculations!AS81</f>
        <v>0.90666666666666651</v>
      </c>
      <c r="AT81" s="149">
        <f>BenefitCalculations!AT81</f>
        <v>0.91999999999999982</v>
      </c>
      <c r="AU81" s="149">
        <f>BenefitCalculations!AU81</f>
        <v>0.93333333333333313</v>
      </c>
      <c r="AV81" s="149">
        <f>BenefitCalculations!AV81</f>
        <v>0.94666666666666643</v>
      </c>
      <c r="AW81" s="149">
        <f>BenefitCalculations!AW81</f>
        <v>0.95999999999999974</v>
      </c>
      <c r="AX81" s="149">
        <f>BenefitCalculations!AX81</f>
        <v>0.97333333333333305</v>
      </c>
      <c r="AY81" s="149">
        <f>BenefitCalculations!AY81</f>
        <v>0.98666666666666636</v>
      </c>
      <c r="AZ81" s="149">
        <f>BenefitCalculations!AZ81</f>
        <v>1</v>
      </c>
      <c r="BA81" s="67"/>
      <c r="BB81" s="67"/>
      <c r="BC81" s="67"/>
      <c r="BD81" s="67"/>
      <c r="BE81" s="67"/>
      <c r="BF81" s="67"/>
      <c r="BG81" s="67"/>
      <c r="BH81" s="67"/>
      <c r="BI81" s="67"/>
      <c r="BJ81" s="67"/>
      <c r="BK81" s="67"/>
      <c r="BL81" s="67"/>
      <c r="BM81" s="67"/>
      <c r="BN81" s="67"/>
      <c r="BO81" s="67"/>
      <c r="BP81" s="67"/>
      <c r="BQ81" s="67"/>
      <c r="BR81" s="67"/>
    </row>
    <row r="82" spans="1:70">
      <c r="A82" s="148" t="str">
        <f>A73</f>
        <v>Universal Disability Benefit</v>
      </c>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149">
        <v>1</v>
      </c>
      <c r="AH82" s="149">
        <v>1</v>
      </c>
      <c r="AI82" s="149">
        <v>1</v>
      </c>
      <c r="AJ82" s="149">
        <v>1</v>
      </c>
      <c r="AK82" s="149">
        <v>1</v>
      </c>
      <c r="AL82" s="149">
        <v>1</v>
      </c>
      <c r="AM82" s="149">
        <v>1</v>
      </c>
      <c r="AN82" s="149">
        <v>1</v>
      </c>
      <c r="AO82" s="149">
        <v>1</v>
      </c>
      <c r="AP82" s="149">
        <v>1</v>
      </c>
      <c r="AQ82" s="149">
        <v>1</v>
      </c>
      <c r="AR82" s="149">
        <v>1</v>
      </c>
      <c r="AS82" s="149">
        <v>1</v>
      </c>
      <c r="AT82" s="149">
        <v>1</v>
      </c>
      <c r="AU82" s="149">
        <v>1</v>
      </c>
      <c r="AV82" s="149">
        <v>1</v>
      </c>
      <c r="AW82" s="149">
        <v>1</v>
      </c>
      <c r="AX82" s="149">
        <v>1</v>
      </c>
      <c r="AY82" s="149">
        <v>1</v>
      </c>
      <c r="AZ82" s="149">
        <v>1</v>
      </c>
      <c r="BA82" s="67"/>
      <c r="BB82" s="67"/>
      <c r="BC82" s="67"/>
      <c r="BD82" s="67"/>
      <c r="BE82" s="67"/>
      <c r="BF82" s="67"/>
      <c r="BG82" s="67"/>
      <c r="BH82" s="67"/>
      <c r="BI82" s="67"/>
      <c r="BJ82" s="67"/>
      <c r="BK82" s="67"/>
      <c r="BL82" s="67"/>
      <c r="BM82" s="67"/>
      <c r="BN82" s="67"/>
      <c r="BO82" s="67"/>
      <c r="BP82" s="67"/>
      <c r="BQ82" s="67"/>
      <c r="BR82" s="67"/>
    </row>
    <row r="83" spans="1:70">
      <c r="A83" s="148" t="str">
        <f>A74</f>
        <v>Orphan Benefit</v>
      </c>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149">
        <v>1</v>
      </c>
      <c r="AH83" s="149">
        <v>1</v>
      </c>
      <c r="AI83" s="149">
        <v>1</v>
      </c>
      <c r="AJ83" s="149">
        <v>1</v>
      </c>
      <c r="AK83" s="149">
        <v>1</v>
      </c>
      <c r="AL83" s="149">
        <v>1</v>
      </c>
      <c r="AM83" s="149">
        <v>1</v>
      </c>
      <c r="AN83" s="149">
        <v>1</v>
      </c>
      <c r="AO83" s="149">
        <v>1</v>
      </c>
      <c r="AP83" s="149">
        <v>1</v>
      </c>
      <c r="AQ83" s="149">
        <v>1</v>
      </c>
      <c r="AR83" s="149">
        <v>1</v>
      </c>
      <c r="AS83" s="149">
        <v>1</v>
      </c>
      <c r="AT83" s="149">
        <v>1</v>
      </c>
      <c r="AU83" s="149">
        <v>1</v>
      </c>
      <c r="AV83" s="149">
        <v>1</v>
      </c>
      <c r="AW83" s="149">
        <v>1</v>
      </c>
      <c r="AX83" s="149">
        <v>1</v>
      </c>
      <c r="AY83" s="149">
        <v>1</v>
      </c>
      <c r="AZ83" s="149">
        <v>1</v>
      </c>
      <c r="BA83" s="66"/>
      <c r="BB83" s="66"/>
      <c r="BC83" s="66"/>
      <c r="BD83" s="66"/>
      <c r="BE83" s="66"/>
      <c r="BF83" s="66"/>
      <c r="BG83" s="66"/>
      <c r="BH83" s="66"/>
      <c r="BI83" s="66"/>
      <c r="BJ83" s="66"/>
      <c r="BK83" s="66"/>
      <c r="BL83" s="66"/>
      <c r="BM83" s="66"/>
      <c r="BN83" s="66"/>
      <c r="BO83" s="66"/>
      <c r="BP83" s="66"/>
      <c r="BQ83" s="66"/>
      <c r="BR83" s="66"/>
    </row>
    <row r="84" spans="1:70">
      <c r="A84" s="148" t="str">
        <f>A75</f>
        <v>Education stipend</v>
      </c>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149">
        <f>BenefitCalculations!AG185</f>
        <v>0.6</v>
      </c>
      <c r="AH84" s="149">
        <f>BenefitCalculations!AH185</f>
        <v>0.625</v>
      </c>
      <c r="AI84" s="149">
        <f>BenefitCalculations!AI185</f>
        <v>0.64999999999999991</v>
      </c>
      <c r="AJ84" s="149">
        <f>BenefitCalculations!AJ185</f>
        <v>0.67500000000000004</v>
      </c>
      <c r="AK84" s="149">
        <f>BenefitCalculations!AK185</f>
        <v>0.7</v>
      </c>
      <c r="AL84" s="149">
        <f>BenefitCalculations!AL185</f>
        <v>0.72000000000000008</v>
      </c>
      <c r="AM84" s="149">
        <f>BenefitCalculations!AM185</f>
        <v>0.74</v>
      </c>
      <c r="AN84" s="149">
        <f>BenefitCalculations!AN185</f>
        <v>0.76000000000000012</v>
      </c>
      <c r="AO84" s="149">
        <f>BenefitCalculations!AO185</f>
        <v>0.78</v>
      </c>
      <c r="AP84" s="149">
        <f>BenefitCalculations!AP185</f>
        <v>0.80000000000000016</v>
      </c>
      <c r="AQ84" s="149">
        <f>BenefitCalculations!AQ185</f>
        <v>0.82000000000000017</v>
      </c>
      <c r="AR84" s="149">
        <f>BenefitCalculations!AR185</f>
        <v>0.84000000000000008</v>
      </c>
      <c r="AS84" s="149">
        <f>BenefitCalculations!AS185</f>
        <v>0.86</v>
      </c>
      <c r="AT84" s="149">
        <f>BenefitCalculations!AT185</f>
        <v>0.88</v>
      </c>
      <c r="AU84" s="149">
        <f>BenefitCalculations!AU185</f>
        <v>0.90000000000000013</v>
      </c>
      <c r="AV84" s="149">
        <f>BenefitCalculations!AV185</f>
        <v>0.92000000000000015</v>
      </c>
      <c r="AW84" s="149">
        <f>BenefitCalculations!AW185</f>
        <v>0.94000000000000006</v>
      </c>
      <c r="AX84" s="149">
        <f>BenefitCalculations!AX185</f>
        <v>0.96000000000000019</v>
      </c>
      <c r="AY84" s="149">
        <f>BenefitCalculations!AY185</f>
        <v>0.98000000000000032</v>
      </c>
      <c r="AZ84" s="149">
        <f>BenefitCalculations!AZ185</f>
        <v>1</v>
      </c>
      <c r="BA84" s="66"/>
      <c r="BB84" s="66"/>
      <c r="BC84" s="66"/>
      <c r="BD84" s="66"/>
      <c r="BE84" s="66"/>
      <c r="BF84" s="66"/>
      <c r="BG84" s="66"/>
      <c r="BH84" s="66"/>
      <c r="BI84" s="66"/>
      <c r="BJ84" s="66"/>
      <c r="BK84" s="66"/>
      <c r="BL84" s="66"/>
      <c r="BM84" s="66"/>
      <c r="BN84" s="66"/>
      <c r="BO84" s="66"/>
      <c r="BP84" s="66"/>
      <c r="BQ84" s="66"/>
      <c r="BR84" s="66"/>
    </row>
    <row r="85" spans="1:70">
      <c r="A85" s="148" t="str">
        <f t="shared" ref="A85:A87" si="9">A76</f>
        <v>New Birth Lump-sum Benefit</v>
      </c>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149">
        <f>BenefitCalculations!AG200</f>
        <v>0.6</v>
      </c>
      <c r="AH85" s="149">
        <f>BenefitCalculations!AH200</f>
        <v>0.625</v>
      </c>
      <c r="AI85" s="149">
        <f>BenefitCalculations!AI200</f>
        <v>0.65</v>
      </c>
      <c r="AJ85" s="149">
        <f>BenefitCalculations!AJ200</f>
        <v>0.67500000000000004</v>
      </c>
      <c r="AK85" s="149">
        <f>BenefitCalculations!AK200</f>
        <v>0.7</v>
      </c>
      <c r="AL85" s="149">
        <f>BenefitCalculations!AL200</f>
        <v>0.72</v>
      </c>
      <c r="AM85" s="149">
        <f>BenefitCalculations!AM200</f>
        <v>0.74</v>
      </c>
      <c r="AN85" s="149">
        <f>BenefitCalculations!AN200</f>
        <v>0.76</v>
      </c>
      <c r="AO85" s="149">
        <f>BenefitCalculations!AO200</f>
        <v>0.78</v>
      </c>
      <c r="AP85" s="149">
        <f>BenefitCalculations!AP200</f>
        <v>0.8</v>
      </c>
      <c r="AQ85" s="149">
        <f>BenefitCalculations!AQ200</f>
        <v>0.82000000000000006</v>
      </c>
      <c r="AR85" s="149">
        <f>BenefitCalculations!AR200</f>
        <v>0.84000000000000008</v>
      </c>
      <c r="AS85" s="149">
        <f>BenefitCalculations!AS200</f>
        <v>0.8600000000000001</v>
      </c>
      <c r="AT85" s="149">
        <f>BenefitCalculations!AT200</f>
        <v>0.88000000000000012</v>
      </c>
      <c r="AU85" s="149">
        <f>BenefitCalculations!AU200</f>
        <v>0.90000000000000013</v>
      </c>
      <c r="AV85" s="149">
        <f>BenefitCalculations!AV200</f>
        <v>0.92000000000000015</v>
      </c>
      <c r="AW85" s="149">
        <f>BenefitCalculations!AW200</f>
        <v>0.94000000000000017</v>
      </c>
      <c r="AX85" s="149">
        <f>BenefitCalculations!AX200</f>
        <v>0.96000000000000019</v>
      </c>
      <c r="AY85" s="149">
        <f>BenefitCalculations!AY200</f>
        <v>0.9800000000000002</v>
      </c>
      <c r="AZ85" s="149">
        <f>BenefitCalculations!AZ200</f>
        <v>1</v>
      </c>
      <c r="BA85" s="66"/>
      <c r="BB85" s="66"/>
      <c r="BC85" s="66"/>
      <c r="BD85" s="66"/>
      <c r="BE85" s="66"/>
      <c r="BF85" s="66"/>
      <c r="BG85" s="66"/>
      <c r="BH85" s="66"/>
      <c r="BI85" s="66"/>
      <c r="BJ85" s="66"/>
      <c r="BK85" s="66"/>
      <c r="BL85" s="66"/>
      <c r="BM85" s="66"/>
      <c r="BN85" s="66"/>
      <c r="BO85" s="66"/>
      <c r="BP85" s="66"/>
      <c r="BQ85" s="66"/>
      <c r="BR85" s="66"/>
    </row>
    <row r="86" spans="1:70">
      <c r="A86" s="148" t="str">
        <f>A77</f>
        <v>Youth Labor Market Program</v>
      </c>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149">
        <f>BenefitCalculations!AG217</f>
        <v>0.2</v>
      </c>
      <c r="AH86" s="149">
        <f>BenefitCalculations!AH217</f>
        <v>0.21250000000000002</v>
      </c>
      <c r="AI86" s="149">
        <f>BenefitCalculations!AI217</f>
        <v>0.22500000000000003</v>
      </c>
      <c r="AJ86" s="149">
        <f>BenefitCalculations!AJ217</f>
        <v>0.23750000000000004</v>
      </c>
      <c r="AK86" s="149">
        <f>BenefitCalculations!AK217</f>
        <v>0.25</v>
      </c>
      <c r="AL86" s="149">
        <f>BenefitCalculations!AL217</f>
        <v>0.26</v>
      </c>
      <c r="AM86" s="149">
        <f>BenefitCalculations!AM217</f>
        <v>0.27</v>
      </c>
      <c r="AN86" s="149">
        <f>BenefitCalculations!AN217</f>
        <v>0.28000000000000003</v>
      </c>
      <c r="AO86" s="149">
        <f>BenefitCalculations!AO217</f>
        <v>0.29000000000000004</v>
      </c>
      <c r="AP86" s="149">
        <f>BenefitCalculations!AP217</f>
        <v>0.30000000000000004</v>
      </c>
      <c r="AQ86" s="149">
        <f>BenefitCalculations!AQ217</f>
        <v>0.31000000000000005</v>
      </c>
      <c r="AR86" s="149">
        <f>BenefitCalculations!AR217</f>
        <v>0.32000000000000006</v>
      </c>
      <c r="AS86" s="149">
        <f>BenefitCalculations!AS217</f>
        <v>0.33000000000000007</v>
      </c>
      <c r="AT86" s="149">
        <f>BenefitCalculations!AT217</f>
        <v>0.34000000000000008</v>
      </c>
      <c r="AU86" s="149">
        <f>BenefitCalculations!AU217</f>
        <v>0.35000000000000009</v>
      </c>
      <c r="AV86" s="149">
        <f>BenefitCalculations!AV217</f>
        <v>0.3600000000000001</v>
      </c>
      <c r="AW86" s="149">
        <f>BenefitCalculations!AW217</f>
        <v>0.37000000000000011</v>
      </c>
      <c r="AX86" s="149">
        <f>BenefitCalculations!AX217</f>
        <v>0.38000000000000012</v>
      </c>
      <c r="AY86" s="149">
        <f>BenefitCalculations!AY217</f>
        <v>0.39000000000000012</v>
      </c>
      <c r="AZ86" s="149">
        <f>BenefitCalculations!AZ217</f>
        <v>0.4</v>
      </c>
      <c r="BA86" s="66"/>
      <c r="BB86" s="66"/>
      <c r="BC86" s="66"/>
      <c r="BD86" s="66"/>
      <c r="BE86" s="66"/>
      <c r="BF86" s="66"/>
      <c r="BG86" s="66"/>
      <c r="BH86" s="66"/>
      <c r="BI86" s="66"/>
      <c r="BJ86" s="66"/>
      <c r="BK86" s="66"/>
      <c r="BL86" s="66"/>
      <c r="BM86" s="66"/>
      <c r="BN86" s="66"/>
      <c r="BO86" s="66"/>
      <c r="BP86" s="66"/>
      <c r="BQ86" s="66"/>
      <c r="BR86" s="66"/>
    </row>
    <row r="87" spans="1:70">
      <c r="A87" s="148" t="str">
        <f t="shared" si="9"/>
        <v>Unemployment Program</v>
      </c>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149">
        <f>BenefitCalculations!AG234</f>
        <v>0.4</v>
      </c>
      <c r="AH87" s="149">
        <f>BenefitCalculations!AH234</f>
        <v>0.42500000000000004</v>
      </c>
      <c r="AI87" s="149">
        <f>BenefitCalculations!AI234</f>
        <v>0.45000000000000007</v>
      </c>
      <c r="AJ87" s="149">
        <f>BenefitCalculations!AJ234</f>
        <v>0.47500000000000009</v>
      </c>
      <c r="AK87" s="149">
        <f>BenefitCalculations!AK234</f>
        <v>0.5</v>
      </c>
      <c r="AL87" s="149">
        <f>BenefitCalculations!AL234</f>
        <v>0.52666666666666662</v>
      </c>
      <c r="AM87" s="149">
        <f>BenefitCalculations!AM234</f>
        <v>0.55333333333333323</v>
      </c>
      <c r="AN87" s="149">
        <f>BenefitCalculations!AN234</f>
        <v>0.57999999999999985</v>
      </c>
      <c r="AO87" s="149">
        <f>BenefitCalculations!AO234</f>
        <v>0.60666666666666647</v>
      </c>
      <c r="AP87" s="149">
        <f>BenefitCalculations!AP234</f>
        <v>0.63333333333333308</v>
      </c>
      <c r="AQ87" s="149">
        <f>BenefitCalculations!AQ234</f>
        <v>0.6599999999999997</v>
      </c>
      <c r="AR87" s="149">
        <f>BenefitCalculations!AR234</f>
        <v>0.68666666666666631</v>
      </c>
      <c r="AS87" s="149">
        <f>BenefitCalculations!AS234</f>
        <v>0.71333333333333293</v>
      </c>
      <c r="AT87" s="149">
        <f>BenefitCalculations!AT234</f>
        <v>0.73999999999999955</v>
      </c>
      <c r="AU87" s="149">
        <f>BenefitCalculations!AU234</f>
        <v>0.76666666666666616</v>
      </c>
      <c r="AV87" s="149">
        <f>BenefitCalculations!AV234</f>
        <v>0.79333333333333278</v>
      </c>
      <c r="AW87" s="149">
        <f>BenefitCalculations!AW234</f>
        <v>0.8199999999999994</v>
      </c>
      <c r="AX87" s="149">
        <f>BenefitCalculations!AX234</f>
        <v>0.84666666666666601</v>
      </c>
      <c r="AY87" s="149">
        <f>BenefitCalculations!AY234</f>
        <v>0.87333333333333263</v>
      </c>
      <c r="AZ87" s="149">
        <f>BenefitCalculations!AZ234</f>
        <v>0.9</v>
      </c>
      <c r="BA87" s="66"/>
      <c r="BB87" s="66"/>
      <c r="BC87" s="66"/>
      <c r="BD87" s="66"/>
      <c r="BE87" s="66"/>
      <c r="BF87" s="66"/>
      <c r="BG87" s="66"/>
      <c r="BH87" s="66"/>
      <c r="BI87" s="66"/>
      <c r="BJ87" s="66"/>
      <c r="BK87" s="66"/>
      <c r="BL87" s="66"/>
      <c r="BM87" s="66"/>
      <c r="BN87" s="66"/>
      <c r="BO87" s="66"/>
      <c r="BP87" s="66"/>
      <c r="BQ87" s="66"/>
      <c r="BR87" s="66"/>
    </row>
    <row r="88" spans="1:70">
      <c r="A88" s="142" t="s">
        <v>205</v>
      </c>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7"/>
      <c r="AH88" s="67"/>
      <c r="AI88" s="67"/>
      <c r="AJ88" s="67"/>
      <c r="AK88" s="67"/>
      <c r="AL88" s="67"/>
      <c r="AM88" s="67"/>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row>
    <row r="89" spans="1:70">
      <c r="A89" s="148" t="str">
        <f>A80</f>
        <v>Universal Pension</v>
      </c>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149">
        <f>BenefitCalculations!AG63</f>
        <v>0.7</v>
      </c>
      <c r="AH89" s="149">
        <f>BenefitCalculations!AH63</f>
        <v>0.70750000000000002</v>
      </c>
      <c r="AI89" s="149">
        <f>BenefitCalculations!AI63</f>
        <v>0.71500000000000008</v>
      </c>
      <c r="AJ89" s="149">
        <f>BenefitCalculations!AJ63</f>
        <v>0.72250000000000014</v>
      </c>
      <c r="AK89" s="149">
        <f>BenefitCalculations!AK63</f>
        <v>0.73</v>
      </c>
      <c r="AL89" s="149">
        <f>BenefitCalculations!AL63</f>
        <v>0.748</v>
      </c>
      <c r="AM89" s="149">
        <f>BenefitCalculations!AM63</f>
        <v>0.76600000000000001</v>
      </c>
      <c r="AN89" s="149">
        <f>BenefitCalculations!AN63</f>
        <v>0.78400000000000003</v>
      </c>
      <c r="AO89" s="149">
        <f>BenefitCalculations!AO63</f>
        <v>0.80200000000000005</v>
      </c>
      <c r="AP89" s="149">
        <f>BenefitCalculations!AP63</f>
        <v>0.82000000000000006</v>
      </c>
      <c r="AQ89" s="149">
        <f>BenefitCalculations!AQ63</f>
        <v>0.83800000000000008</v>
      </c>
      <c r="AR89" s="149">
        <f>BenefitCalculations!AR63</f>
        <v>0.85600000000000009</v>
      </c>
      <c r="AS89" s="149">
        <f>BenefitCalculations!AS63</f>
        <v>0.87400000000000011</v>
      </c>
      <c r="AT89" s="149">
        <f>BenefitCalculations!AT63</f>
        <v>0.89200000000000013</v>
      </c>
      <c r="AU89" s="149">
        <f>BenefitCalculations!AU63</f>
        <v>0.91000000000000014</v>
      </c>
      <c r="AV89" s="149">
        <f>BenefitCalculations!AV63</f>
        <v>0.92800000000000016</v>
      </c>
      <c r="AW89" s="149">
        <f>BenefitCalculations!AW63</f>
        <v>0.94600000000000017</v>
      </c>
      <c r="AX89" s="149">
        <f>BenefitCalculations!AX63</f>
        <v>0.96400000000000019</v>
      </c>
      <c r="AY89" s="149">
        <f>BenefitCalculations!AY63</f>
        <v>0.98200000000000021</v>
      </c>
      <c r="AZ89" s="149">
        <f>BenefitCalculations!AZ63</f>
        <v>1</v>
      </c>
      <c r="BA89" s="67"/>
      <c r="BB89" s="67"/>
      <c r="BC89" s="67"/>
      <c r="BD89" s="67"/>
      <c r="BE89" s="67"/>
      <c r="BF89" s="67"/>
      <c r="BG89" s="67"/>
      <c r="BH89" s="67"/>
      <c r="BI89" s="67"/>
      <c r="BJ89" s="67"/>
      <c r="BK89" s="67"/>
      <c r="BL89" s="67"/>
      <c r="BM89" s="67"/>
      <c r="BN89" s="67"/>
      <c r="BO89" s="67"/>
      <c r="BP89" s="67"/>
      <c r="BQ89" s="67"/>
      <c r="BR89" s="67"/>
    </row>
    <row r="90" spans="1:70">
      <c r="A90" s="148" t="str">
        <f>A81</f>
        <v>Universal Child Benefit</v>
      </c>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149">
        <f>BenefitCalculations!AG82</f>
        <v>0.7</v>
      </c>
      <c r="AH90" s="149">
        <f>BenefitCalculations!AH82</f>
        <v>0.72499999999999998</v>
      </c>
      <c r="AI90" s="149">
        <f>BenefitCalculations!AI82</f>
        <v>0.75</v>
      </c>
      <c r="AJ90" s="149">
        <f>BenefitCalculations!AJ82</f>
        <v>0.77500000000000002</v>
      </c>
      <c r="AK90" s="149">
        <f>BenefitCalculations!AK82</f>
        <v>0.8</v>
      </c>
      <c r="AL90" s="149">
        <f>BenefitCalculations!AL82</f>
        <v>0.81333333333333335</v>
      </c>
      <c r="AM90" s="149">
        <f>BenefitCalculations!AM82</f>
        <v>0.82666666666666666</v>
      </c>
      <c r="AN90" s="149">
        <f>BenefitCalculations!AN82</f>
        <v>0.84</v>
      </c>
      <c r="AO90" s="149">
        <f>BenefitCalculations!AO82</f>
        <v>0.85333333333333328</v>
      </c>
      <c r="AP90" s="149">
        <f>BenefitCalculations!AP82</f>
        <v>0.86666666666666659</v>
      </c>
      <c r="AQ90" s="149">
        <f>BenefitCalculations!AQ82</f>
        <v>0.87999999999999989</v>
      </c>
      <c r="AR90" s="149">
        <f>BenefitCalculations!AR82</f>
        <v>0.8933333333333332</v>
      </c>
      <c r="AS90" s="149">
        <f>BenefitCalculations!AS82</f>
        <v>0.90666666666666651</v>
      </c>
      <c r="AT90" s="149">
        <f>BenefitCalculations!AT82</f>
        <v>0.91999999999999982</v>
      </c>
      <c r="AU90" s="149">
        <f>BenefitCalculations!AU82</f>
        <v>0.93333333333333313</v>
      </c>
      <c r="AV90" s="149">
        <f>BenefitCalculations!AV82</f>
        <v>0.94666666666666643</v>
      </c>
      <c r="AW90" s="149">
        <f>BenefitCalculations!AW82</f>
        <v>0.95999999999999974</v>
      </c>
      <c r="AX90" s="149">
        <f>BenefitCalculations!AX82</f>
        <v>0.97333333333333305</v>
      </c>
      <c r="AY90" s="149">
        <f>BenefitCalculations!AY82</f>
        <v>0.98666666666666636</v>
      </c>
      <c r="AZ90" s="149">
        <f>BenefitCalculations!AZ82</f>
        <v>1</v>
      </c>
      <c r="BA90" s="67"/>
      <c r="BB90" s="67"/>
      <c r="BC90" s="67"/>
      <c r="BD90" s="67"/>
      <c r="BE90" s="67"/>
      <c r="BF90" s="67"/>
      <c r="BG90" s="67"/>
      <c r="BH90" s="67"/>
      <c r="BI90" s="67"/>
      <c r="BJ90" s="67"/>
      <c r="BK90" s="67"/>
      <c r="BL90" s="67"/>
      <c r="BM90" s="67"/>
      <c r="BN90" s="67"/>
      <c r="BO90" s="67"/>
      <c r="BP90" s="67"/>
      <c r="BQ90" s="67"/>
      <c r="BR90" s="67"/>
    </row>
    <row r="91" spans="1:70">
      <c r="A91" s="148" t="str">
        <f>A82</f>
        <v>Universal Disability Benefit</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149">
        <v>1</v>
      </c>
      <c r="AH91" s="149">
        <v>1</v>
      </c>
      <c r="AI91" s="149">
        <v>1</v>
      </c>
      <c r="AJ91" s="149">
        <v>1</v>
      </c>
      <c r="AK91" s="149">
        <v>1</v>
      </c>
      <c r="AL91" s="149">
        <v>1</v>
      </c>
      <c r="AM91" s="149">
        <v>1</v>
      </c>
      <c r="AN91" s="149">
        <v>1</v>
      </c>
      <c r="AO91" s="149">
        <v>1</v>
      </c>
      <c r="AP91" s="149">
        <v>1</v>
      </c>
      <c r="AQ91" s="149">
        <v>1</v>
      </c>
      <c r="AR91" s="149">
        <v>1</v>
      </c>
      <c r="AS91" s="149">
        <v>1</v>
      </c>
      <c r="AT91" s="149">
        <v>1</v>
      </c>
      <c r="AU91" s="149">
        <v>1</v>
      </c>
      <c r="AV91" s="149">
        <v>1</v>
      </c>
      <c r="AW91" s="149">
        <v>1</v>
      </c>
      <c r="AX91" s="149">
        <v>1</v>
      </c>
      <c r="AY91" s="149">
        <v>1</v>
      </c>
      <c r="AZ91" s="149">
        <v>1</v>
      </c>
      <c r="BA91" s="67"/>
      <c r="BB91" s="67"/>
      <c r="BC91" s="67"/>
      <c r="BD91" s="67"/>
      <c r="BE91" s="67"/>
      <c r="BF91" s="67"/>
      <c r="BG91" s="67"/>
      <c r="BH91" s="67"/>
      <c r="BI91" s="67"/>
      <c r="BJ91" s="67"/>
      <c r="BK91" s="67"/>
      <c r="BL91" s="67"/>
      <c r="BM91" s="67"/>
      <c r="BN91" s="67"/>
      <c r="BO91" s="67"/>
      <c r="BP91" s="67"/>
      <c r="BQ91" s="67"/>
      <c r="BR91" s="67"/>
    </row>
    <row r="92" spans="1:70">
      <c r="A92" s="148" t="str">
        <f>A83</f>
        <v>Orphan Benefit</v>
      </c>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149">
        <v>1</v>
      </c>
      <c r="AH92" s="149">
        <v>1</v>
      </c>
      <c r="AI92" s="149">
        <v>1</v>
      </c>
      <c r="AJ92" s="149">
        <v>1</v>
      </c>
      <c r="AK92" s="149">
        <v>1</v>
      </c>
      <c r="AL92" s="149">
        <v>1</v>
      </c>
      <c r="AM92" s="149">
        <v>1</v>
      </c>
      <c r="AN92" s="149">
        <v>1</v>
      </c>
      <c r="AO92" s="149">
        <v>1</v>
      </c>
      <c r="AP92" s="149">
        <v>1</v>
      </c>
      <c r="AQ92" s="149">
        <v>1</v>
      </c>
      <c r="AR92" s="149">
        <v>1</v>
      </c>
      <c r="AS92" s="149">
        <v>1</v>
      </c>
      <c r="AT92" s="149">
        <v>1</v>
      </c>
      <c r="AU92" s="149">
        <v>1</v>
      </c>
      <c r="AV92" s="149">
        <v>1</v>
      </c>
      <c r="AW92" s="149">
        <v>1</v>
      </c>
      <c r="AX92" s="149">
        <v>1</v>
      </c>
      <c r="AY92" s="149">
        <v>1</v>
      </c>
      <c r="AZ92" s="149">
        <v>1</v>
      </c>
      <c r="BA92" s="66"/>
      <c r="BB92" s="66"/>
      <c r="BC92" s="66"/>
      <c r="BD92" s="66"/>
      <c r="BE92" s="66"/>
      <c r="BF92" s="66"/>
      <c r="BG92" s="66"/>
      <c r="BH92" s="66"/>
      <c r="BI92" s="66"/>
      <c r="BJ92" s="66"/>
      <c r="BK92" s="66"/>
      <c r="BL92" s="66"/>
      <c r="BM92" s="66"/>
      <c r="BN92" s="66"/>
      <c r="BO92" s="66"/>
      <c r="BP92" s="66"/>
      <c r="BQ92" s="66"/>
      <c r="BR92" s="66"/>
    </row>
    <row r="93" spans="1:70">
      <c r="A93" s="148" t="str">
        <f>A84</f>
        <v>Education stipend</v>
      </c>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149">
        <f>BenefitCalculations!AG186</f>
        <v>0.5</v>
      </c>
      <c r="AH93" s="149">
        <f>BenefitCalculations!AH186</f>
        <v>0.5625</v>
      </c>
      <c r="AI93" s="149">
        <f>BenefitCalculations!AI186</f>
        <v>0.62500000000000011</v>
      </c>
      <c r="AJ93" s="149">
        <f>BenefitCalculations!AJ186</f>
        <v>0.6875</v>
      </c>
      <c r="AK93" s="149">
        <f>BenefitCalculations!AK186</f>
        <v>0.75000000000000011</v>
      </c>
      <c r="AL93" s="149">
        <f>BenefitCalculations!AL186</f>
        <v>0.76666666666666672</v>
      </c>
      <c r="AM93" s="149">
        <f>BenefitCalculations!AM186</f>
        <v>0.78333333333333344</v>
      </c>
      <c r="AN93" s="149">
        <f>BenefitCalculations!AN186</f>
        <v>0.80000000000000027</v>
      </c>
      <c r="AO93" s="149">
        <f>BenefitCalculations!AO186</f>
        <v>0.81666666666666698</v>
      </c>
      <c r="AP93" s="149">
        <f>BenefitCalculations!AP186</f>
        <v>0.8333333333333337</v>
      </c>
      <c r="AQ93" s="149">
        <f>BenefitCalculations!AQ186</f>
        <v>0.85000000000000009</v>
      </c>
      <c r="AR93" s="149">
        <f>BenefitCalculations!AR186</f>
        <v>0.86666666666666692</v>
      </c>
      <c r="AS93" s="149">
        <f>BenefitCalculations!AS186</f>
        <v>0.88333333333333375</v>
      </c>
      <c r="AT93" s="149">
        <f>BenefitCalculations!AT186</f>
        <v>0.90000000000000036</v>
      </c>
      <c r="AU93" s="149">
        <f>BenefitCalculations!AU186</f>
        <v>0.91666666666666718</v>
      </c>
      <c r="AV93" s="149">
        <f>BenefitCalculations!AV186</f>
        <v>0.93333333333333379</v>
      </c>
      <c r="AW93" s="149">
        <f>BenefitCalculations!AW186</f>
        <v>0.95000000000000062</v>
      </c>
      <c r="AX93" s="149">
        <f>BenefitCalculations!AX186</f>
        <v>0.96666666666666734</v>
      </c>
      <c r="AY93" s="149">
        <f>BenefitCalculations!AY186</f>
        <v>0.98333333333333395</v>
      </c>
      <c r="AZ93" s="149">
        <f>BenefitCalculations!AZ186</f>
        <v>1</v>
      </c>
      <c r="BA93" s="66"/>
      <c r="BB93" s="66"/>
      <c r="BC93" s="66"/>
      <c r="BD93" s="66"/>
      <c r="BE93" s="66"/>
      <c r="BF93" s="66"/>
      <c r="BG93" s="66"/>
      <c r="BH93" s="66"/>
      <c r="BI93" s="66"/>
      <c r="BJ93" s="66"/>
      <c r="BK93" s="66"/>
      <c r="BL93" s="66"/>
      <c r="BM93" s="66"/>
      <c r="BN93" s="66"/>
      <c r="BO93" s="66"/>
      <c r="BP93" s="66"/>
      <c r="BQ93" s="66"/>
      <c r="BR93" s="66"/>
    </row>
    <row r="94" spans="1:70">
      <c r="A94" s="148" t="str">
        <f t="shared" ref="A94:A96" si="10">A85</f>
        <v>New Birth Lump-sum Benefit</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149">
        <f>BenefitCalculations!AG201</f>
        <v>0.5</v>
      </c>
      <c r="AH94" s="149">
        <f>BenefitCalculations!AH201</f>
        <v>0.5625</v>
      </c>
      <c r="AI94" s="149">
        <f>BenefitCalculations!AI201</f>
        <v>0.625</v>
      </c>
      <c r="AJ94" s="149">
        <f>BenefitCalculations!AJ201</f>
        <v>0.6875</v>
      </c>
      <c r="AK94" s="149">
        <f>BenefitCalculations!AK201</f>
        <v>0.75</v>
      </c>
      <c r="AL94" s="149">
        <f>BenefitCalculations!AL201</f>
        <v>0.76666666666666672</v>
      </c>
      <c r="AM94" s="149">
        <f>BenefitCalculations!AM201</f>
        <v>0.78333333333333344</v>
      </c>
      <c r="AN94" s="149">
        <f>BenefitCalculations!AN201</f>
        <v>0.80000000000000016</v>
      </c>
      <c r="AO94" s="149">
        <f>BenefitCalculations!AO201</f>
        <v>0.81666666666666687</v>
      </c>
      <c r="AP94" s="149">
        <f>BenefitCalculations!AP201</f>
        <v>0.83333333333333359</v>
      </c>
      <c r="AQ94" s="149">
        <f>BenefitCalculations!AQ201</f>
        <v>0.85000000000000031</v>
      </c>
      <c r="AR94" s="149">
        <f>BenefitCalculations!AR201</f>
        <v>0.86666666666666703</v>
      </c>
      <c r="AS94" s="149">
        <f>BenefitCalculations!AS201</f>
        <v>0.88333333333333375</v>
      </c>
      <c r="AT94" s="149">
        <f>BenefitCalculations!AT201</f>
        <v>0.90000000000000047</v>
      </c>
      <c r="AU94" s="149">
        <f>BenefitCalculations!AU201</f>
        <v>0.91666666666666718</v>
      </c>
      <c r="AV94" s="149">
        <f>BenefitCalculations!AV201</f>
        <v>0.9333333333333339</v>
      </c>
      <c r="AW94" s="149">
        <f>BenefitCalculations!AW201</f>
        <v>0.95000000000000062</v>
      </c>
      <c r="AX94" s="149">
        <f>BenefitCalculations!AX201</f>
        <v>0.96666666666666734</v>
      </c>
      <c r="AY94" s="149">
        <f>BenefitCalculations!AY201</f>
        <v>0.98333333333333406</v>
      </c>
      <c r="AZ94" s="149">
        <f>BenefitCalculations!AZ201</f>
        <v>1</v>
      </c>
      <c r="BA94" s="66"/>
      <c r="BB94" s="66"/>
      <c r="BC94" s="66"/>
      <c r="BD94" s="66"/>
      <c r="BE94" s="66"/>
      <c r="BF94" s="66"/>
      <c r="BG94" s="66"/>
      <c r="BH94" s="66"/>
      <c r="BI94" s="66"/>
      <c r="BJ94" s="66"/>
      <c r="BK94" s="66"/>
      <c r="BL94" s="66"/>
      <c r="BM94" s="66"/>
      <c r="BN94" s="66"/>
      <c r="BO94" s="66"/>
      <c r="BP94" s="66"/>
      <c r="BQ94" s="66"/>
      <c r="BR94" s="66"/>
    </row>
    <row r="95" spans="1:70">
      <c r="A95" s="148" t="str">
        <f>A86</f>
        <v>Youth Labor Market Program</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149">
        <f>BenefitCalculations!AG218</f>
        <v>0.3</v>
      </c>
      <c r="AH95" s="149">
        <f>BenefitCalculations!AH218</f>
        <v>0.32500000000000001</v>
      </c>
      <c r="AI95" s="149">
        <f>BenefitCalculations!AI218</f>
        <v>0.35000000000000003</v>
      </c>
      <c r="AJ95" s="149">
        <f>BenefitCalculations!AJ218</f>
        <v>0.37500000000000006</v>
      </c>
      <c r="AK95" s="149">
        <f>BenefitCalculations!AK218</f>
        <v>0.4</v>
      </c>
      <c r="AL95" s="149">
        <f>BenefitCalculations!AL218</f>
        <v>0.40666666666666668</v>
      </c>
      <c r="AM95" s="149">
        <f>BenefitCalculations!AM218</f>
        <v>0.41333333333333333</v>
      </c>
      <c r="AN95" s="149">
        <f>BenefitCalculations!AN218</f>
        <v>0.42</v>
      </c>
      <c r="AO95" s="149">
        <f>BenefitCalculations!AO218</f>
        <v>0.42666666666666664</v>
      </c>
      <c r="AP95" s="149">
        <f>BenefitCalculations!AP218</f>
        <v>0.43333333333333329</v>
      </c>
      <c r="AQ95" s="149">
        <f>BenefitCalculations!AQ218</f>
        <v>0.43999999999999995</v>
      </c>
      <c r="AR95" s="149">
        <f>BenefitCalculations!AR218</f>
        <v>0.4466666666666666</v>
      </c>
      <c r="AS95" s="149">
        <f>BenefitCalculations!AS218</f>
        <v>0.45333333333333325</v>
      </c>
      <c r="AT95" s="149">
        <f>BenefitCalculations!AT218</f>
        <v>0.45999999999999991</v>
      </c>
      <c r="AU95" s="149">
        <f>BenefitCalculations!AU218</f>
        <v>0.46666666666666656</v>
      </c>
      <c r="AV95" s="149">
        <f>BenefitCalculations!AV218</f>
        <v>0.47333333333333322</v>
      </c>
      <c r="AW95" s="149">
        <f>BenefitCalculations!AW218</f>
        <v>0.47999999999999987</v>
      </c>
      <c r="AX95" s="149">
        <f>BenefitCalculations!AX218</f>
        <v>0.48666666666666653</v>
      </c>
      <c r="AY95" s="149">
        <f>BenefitCalculations!AY218</f>
        <v>0.49333333333333318</v>
      </c>
      <c r="AZ95" s="149">
        <f>BenefitCalculations!AZ218</f>
        <v>0.5</v>
      </c>
      <c r="BA95" s="66"/>
      <c r="BB95" s="66"/>
      <c r="BC95" s="66"/>
      <c r="BD95" s="66"/>
      <c r="BE95" s="66"/>
      <c r="BF95" s="66"/>
      <c r="BG95" s="66"/>
      <c r="BH95" s="66"/>
      <c r="BI95" s="66"/>
      <c r="BJ95" s="66"/>
      <c r="BK95" s="66"/>
      <c r="BL95" s="66"/>
      <c r="BM95" s="66"/>
      <c r="BN95" s="66"/>
      <c r="BO95" s="66"/>
      <c r="BP95" s="66"/>
      <c r="BQ95" s="66"/>
      <c r="BR95" s="66"/>
    </row>
    <row r="96" spans="1:70">
      <c r="A96" s="148" t="str">
        <f t="shared" si="10"/>
        <v>Unemployment Program</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149">
        <f>BenefitCalculations!AG235</f>
        <v>0.4</v>
      </c>
      <c r="AH96" s="149">
        <f>BenefitCalculations!AH235</f>
        <v>0.42500000000000004</v>
      </c>
      <c r="AI96" s="149">
        <f>BenefitCalculations!AI235</f>
        <v>0.45000000000000007</v>
      </c>
      <c r="AJ96" s="149">
        <f>BenefitCalculations!AJ235</f>
        <v>0.47500000000000009</v>
      </c>
      <c r="AK96" s="149">
        <f>BenefitCalculations!AK235</f>
        <v>0.5</v>
      </c>
      <c r="AL96" s="149">
        <f>BenefitCalculations!AL235</f>
        <v>0.52666666666666662</v>
      </c>
      <c r="AM96" s="149">
        <f>BenefitCalculations!AM235</f>
        <v>0.55333333333333323</v>
      </c>
      <c r="AN96" s="149">
        <f>BenefitCalculations!AN235</f>
        <v>0.57999999999999985</v>
      </c>
      <c r="AO96" s="149">
        <f>BenefitCalculations!AO235</f>
        <v>0.60666666666666647</v>
      </c>
      <c r="AP96" s="149">
        <f>BenefitCalculations!AP235</f>
        <v>0.63333333333333308</v>
      </c>
      <c r="AQ96" s="149">
        <f>BenefitCalculations!AQ235</f>
        <v>0.6599999999999997</v>
      </c>
      <c r="AR96" s="149">
        <f>BenefitCalculations!AR235</f>
        <v>0.68666666666666631</v>
      </c>
      <c r="AS96" s="149">
        <f>BenefitCalculations!AS235</f>
        <v>0.71333333333333293</v>
      </c>
      <c r="AT96" s="149">
        <f>BenefitCalculations!AT235</f>
        <v>0.73999999999999955</v>
      </c>
      <c r="AU96" s="149">
        <f>BenefitCalculations!AU235</f>
        <v>0.76666666666666616</v>
      </c>
      <c r="AV96" s="149">
        <f>BenefitCalculations!AV235</f>
        <v>0.79333333333333278</v>
      </c>
      <c r="AW96" s="149">
        <f>BenefitCalculations!AW235</f>
        <v>0.8199999999999994</v>
      </c>
      <c r="AX96" s="149">
        <f>BenefitCalculations!AX235</f>
        <v>0.84666666666666601</v>
      </c>
      <c r="AY96" s="149">
        <f>BenefitCalculations!AY235</f>
        <v>0.87333333333333263</v>
      </c>
      <c r="AZ96" s="149">
        <f>BenefitCalculations!AZ235</f>
        <v>0.9</v>
      </c>
      <c r="BA96" s="66"/>
      <c r="BB96" s="66"/>
      <c r="BC96" s="66"/>
      <c r="BD96" s="66"/>
      <c r="BE96" s="66"/>
      <c r="BF96" s="66"/>
      <c r="BG96" s="66"/>
      <c r="BH96" s="66"/>
      <c r="BI96" s="66"/>
      <c r="BJ96" s="66"/>
      <c r="BK96" s="66"/>
      <c r="BL96" s="66"/>
      <c r="BM96" s="66"/>
      <c r="BN96" s="66"/>
      <c r="BO96" s="66"/>
      <c r="BP96" s="66"/>
      <c r="BQ96" s="66"/>
      <c r="BR96" s="66"/>
    </row>
    <row r="97" spans="1:70">
      <c r="A97" s="14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219"/>
      <c r="AH97" s="219"/>
      <c r="AI97" s="219"/>
      <c r="AJ97" s="219"/>
      <c r="AK97" s="219"/>
      <c r="AL97" s="219"/>
      <c r="AM97" s="219"/>
      <c r="AN97" s="219"/>
      <c r="AO97" s="219"/>
      <c r="AP97" s="219"/>
      <c r="AQ97" s="219"/>
      <c r="AR97" s="219"/>
      <c r="AS97" s="219"/>
      <c r="AT97" s="219"/>
      <c r="AU97" s="219"/>
      <c r="AV97" s="219"/>
      <c r="AW97" s="219"/>
      <c r="AX97" s="219"/>
      <c r="AY97" s="219"/>
      <c r="AZ97" s="219"/>
      <c r="BA97" s="66"/>
      <c r="BB97" s="66"/>
      <c r="BC97" s="66"/>
      <c r="BD97" s="66"/>
      <c r="BE97" s="66"/>
      <c r="BF97" s="66"/>
      <c r="BG97" s="66"/>
      <c r="BH97" s="66"/>
      <c r="BI97" s="66"/>
      <c r="BJ97" s="66"/>
      <c r="BK97" s="66"/>
      <c r="BL97" s="66"/>
      <c r="BM97" s="66"/>
      <c r="BN97" s="66"/>
      <c r="BO97" s="66"/>
      <c r="BP97" s="66"/>
      <c r="BQ97" s="66"/>
      <c r="BR97" s="66"/>
    </row>
    <row r="98" spans="1:70">
      <c r="A98" s="14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219"/>
      <c r="AH98" s="219"/>
      <c r="AI98" s="219"/>
      <c r="AJ98" s="219"/>
      <c r="AK98" s="219"/>
      <c r="AL98" s="219"/>
      <c r="AM98" s="219"/>
      <c r="AN98" s="219"/>
      <c r="AO98" s="219"/>
      <c r="AP98" s="219"/>
      <c r="AQ98" s="219"/>
      <c r="AR98" s="219"/>
      <c r="AS98" s="219"/>
      <c r="AT98" s="219"/>
      <c r="AU98" s="219"/>
      <c r="AV98" s="219"/>
      <c r="AW98" s="219"/>
      <c r="AX98" s="219"/>
      <c r="AY98" s="219"/>
      <c r="AZ98" s="219"/>
      <c r="BA98" s="66"/>
      <c r="BB98" s="66"/>
      <c r="BC98" s="66"/>
      <c r="BD98" s="66"/>
      <c r="BE98" s="66"/>
      <c r="BF98" s="66"/>
      <c r="BG98" s="66"/>
      <c r="BH98" s="66"/>
      <c r="BI98" s="66"/>
      <c r="BJ98" s="66"/>
      <c r="BK98" s="66"/>
      <c r="BL98" s="66"/>
      <c r="BM98" s="66"/>
      <c r="BN98" s="66"/>
      <c r="BO98" s="66"/>
      <c r="BP98" s="66"/>
      <c r="BQ98" s="66"/>
      <c r="BR98" s="66"/>
    </row>
    <row r="99" spans="1:70">
      <c r="A99" s="14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219"/>
      <c r="AH99" s="219"/>
      <c r="AI99" s="219"/>
      <c r="AJ99" s="219"/>
      <c r="AK99" s="219"/>
      <c r="AL99" s="219"/>
      <c r="AM99" s="219"/>
      <c r="AN99" s="219"/>
      <c r="AO99" s="219"/>
      <c r="AP99" s="219"/>
      <c r="AQ99" s="219"/>
      <c r="AR99" s="219"/>
      <c r="AS99" s="219"/>
      <c r="AT99" s="219"/>
      <c r="AU99" s="219"/>
      <c r="AV99" s="219"/>
      <c r="AW99" s="219"/>
      <c r="AX99" s="219"/>
      <c r="AY99" s="219"/>
      <c r="AZ99" s="219"/>
      <c r="BA99" s="66"/>
      <c r="BB99" s="66"/>
      <c r="BC99" s="66"/>
      <c r="BD99" s="66"/>
      <c r="BE99" s="66"/>
      <c r="BF99" s="66"/>
      <c r="BG99" s="66"/>
      <c r="BH99" s="66"/>
      <c r="BI99" s="66"/>
      <c r="BJ99" s="66"/>
      <c r="BK99" s="66"/>
      <c r="BL99" s="66"/>
      <c r="BM99" s="66"/>
      <c r="BN99" s="66"/>
      <c r="BO99" s="66"/>
      <c r="BP99" s="66"/>
      <c r="BQ99" s="66"/>
      <c r="BR99" s="66"/>
    </row>
    <row r="100" spans="1:70">
      <c r="A100" s="14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219"/>
      <c r="AH100" s="219"/>
      <c r="AI100" s="219"/>
      <c r="AJ100" s="219"/>
      <c r="AK100" s="219"/>
      <c r="AL100" s="219"/>
      <c r="AM100" s="219"/>
      <c r="AN100" s="219"/>
      <c r="AO100" s="219"/>
      <c r="AP100" s="219"/>
      <c r="AQ100" s="219"/>
      <c r="AR100" s="219"/>
      <c r="AS100" s="219"/>
      <c r="AT100" s="219"/>
      <c r="AU100" s="219"/>
      <c r="AV100" s="219"/>
      <c r="AW100" s="219"/>
      <c r="AX100" s="219"/>
      <c r="AY100" s="219"/>
      <c r="AZ100" s="219"/>
      <c r="BA100" s="66"/>
      <c r="BB100" s="66"/>
      <c r="BC100" s="66"/>
      <c r="BD100" s="66"/>
      <c r="BE100" s="66"/>
      <c r="BF100" s="66"/>
      <c r="BG100" s="66"/>
      <c r="BH100" s="66"/>
      <c r="BI100" s="66"/>
      <c r="BJ100" s="66"/>
      <c r="BK100" s="66"/>
      <c r="BL100" s="66"/>
      <c r="BM100" s="66"/>
      <c r="BN100" s="66"/>
      <c r="BO100" s="66"/>
      <c r="BP100" s="66"/>
      <c r="BQ100" s="66"/>
      <c r="BR100" s="66"/>
    </row>
    <row r="101" spans="1:70">
      <c r="A101" s="14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219"/>
      <c r="AH101" s="219"/>
      <c r="AI101" s="219"/>
      <c r="AJ101" s="219"/>
      <c r="AK101" s="219"/>
      <c r="AL101" s="219"/>
      <c r="AM101" s="219"/>
      <c r="AN101" s="219"/>
      <c r="AO101" s="219"/>
      <c r="AP101" s="219"/>
      <c r="AQ101" s="219"/>
      <c r="AR101" s="219"/>
      <c r="AS101" s="219"/>
      <c r="AT101" s="219"/>
      <c r="AU101" s="219"/>
      <c r="AV101" s="219"/>
      <c r="AW101" s="219"/>
      <c r="AX101" s="219"/>
      <c r="AY101" s="219"/>
      <c r="AZ101" s="219"/>
      <c r="BA101" s="66"/>
      <c r="BB101" s="66"/>
      <c r="BC101" s="66"/>
      <c r="BD101" s="66"/>
      <c r="BE101" s="66"/>
      <c r="BF101" s="66"/>
      <c r="BG101" s="66"/>
      <c r="BH101" s="66"/>
      <c r="BI101" s="66"/>
      <c r="BJ101" s="66"/>
      <c r="BK101" s="66"/>
      <c r="BL101" s="66"/>
      <c r="BM101" s="66"/>
      <c r="BN101" s="66"/>
      <c r="BO101" s="66"/>
      <c r="BP101" s="66"/>
      <c r="BQ101" s="66"/>
      <c r="BR101" s="66"/>
    </row>
    <row r="102" spans="1:70">
      <c r="A102" s="14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219"/>
      <c r="AH102" s="219"/>
      <c r="AI102" s="219"/>
      <c r="AJ102" s="219"/>
      <c r="AK102" s="219"/>
      <c r="AL102" s="219"/>
      <c r="AM102" s="219"/>
      <c r="AN102" s="219"/>
      <c r="AO102" s="219"/>
      <c r="AP102" s="219"/>
      <c r="AQ102" s="219"/>
      <c r="AR102" s="219"/>
      <c r="AS102" s="219"/>
      <c r="AT102" s="219"/>
      <c r="AU102" s="219"/>
      <c r="AV102" s="219"/>
      <c r="AW102" s="219"/>
      <c r="AX102" s="219"/>
      <c r="AY102" s="219"/>
      <c r="AZ102" s="219"/>
      <c r="BA102" s="66"/>
      <c r="BB102" s="66"/>
      <c r="BC102" s="66"/>
      <c r="BD102" s="66"/>
      <c r="BE102" s="66"/>
      <c r="BF102" s="66"/>
      <c r="BG102" s="66"/>
      <c r="BH102" s="66"/>
      <c r="BI102" s="66"/>
      <c r="BJ102" s="66"/>
      <c r="BK102" s="66"/>
      <c r="BL102" s="66"/>
      <c r="BM102" s="66"/>
      <c r="BN102" s="66"/>
      <c r="BO102" s="66"/>
      <c r="BP102" s="66"/>
      <c r="BQ102" s="66"/>
      <c r="BR102" s="66"/>
    </row>
    <row r="103" spans="1:70">
      <c r="A103" s="14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219"/>
      <c r="AH103" s="219"/>
      <c r="AI103" s="219"/>
      <c r="AJ103" s="219"/>
      <c r="AK103" s="219"/>
      <c r="AL103" s="219"/>
      <c r="AM103" s="219"/>
      <c r="AN103" s="219"/>
      <c r="AO103" s="219"/>
      <c r="AP103" s="219"/>
      <c r="AQ103" s="219"/>
      <c r="AR103" s="219"/>
      <c r="AS103" s="219"/>
      <c r="AT103" s="219"/>
      <c r="AU103" s="219"/>
      <c r="AV103" s="219"/>
      <c r="AW103" s="219"/>
      <c r="AX103" s="219"/>
      <c r="AY103" s="219"/>
      <c r="AZ103" s="219"/>
      <c r="BA103" s="66"/>
      <c r="BB103" s="66"/>
      <c r="BC103" s="66"/>
      <c r="BD103" s="66"/>
      <c r="BE103" s="66"/>
      <c r="BF103" s="66"/>
      <c r="BG103" s="66"/>
      <c r="BH103" s="66"/>
      <c r="BI103" s="66"/>
      <c r="BJ103" s="66"/>
      <c r="BK103" s="66"/>
      <c r="BL103" s="66"/>
      <c r="BM103" s="66"/>
      <c r="BN103" s="66"/>
      <c r="BO103" s="66"/>
      <c r="BP103" s="66"/>
      <c r="BQ103" s="66"/>
      <c r="BR103" s="66"/>
    </row>
    <row r="104" spans="1:70">
      <c r="A104" s="14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219"/>
      <c r="AH104" s="219"/>
      <c r="AI104" s="219"/>
      <c r="AJ104" s="219"/>
      <c r="AK104" s="219"/>
      <c r="AL104" s="219"/>
      <c r="AM104" s="219"/>
      <c r="AN104" s="219"/>
      <c r="AO104" s="219"/>
      <c r="AP104" s="219"/>
      <c r="AQ104" s="219"/>
      <c r="AR104" s="219"/>
      <c r="AS104" s="219"/>
      <c r="AT104" s="219"/>
      <c r="AU104" s="219"/>
      <c r="AV104" s="219"/>
      <c r="AW104" s="219"/>
      <c r="AX104" s="219"/>
      <c r="AY104" s="219"/>
      <c r="AZ104" s="219"/>
      <c r="BA104" s="66"/>
      <c r="BB104" s="66"/>
      <c r="BC104" s="66"/>
      <c r="BD104" s="66"/>
      <c r="BE104" s="66"/>
      <c r="BF104" s="66"/>
      <c r="BG104" s="66"/>
      <c r="BH104" s="66"/>
      <c r="BI104" s="66"/>
      <c r="BJ104" s="66"/>
      <c r="BK104" s="66"/>
      <c r="BL104" s="66"/>
      <c r="BM104" s="66"/>
      <c r="BN104" s="66"/>
      <c r="BO104" s="66"/>
      <c r="BP104" s="66"/>
      <c r="BQ104" s="66"/>
      <c r="BR104" s="66"/>
    </row>
    <row r="105" spans="1:70">
      <c r="A105" s="14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219"/>
      <c r="AH105" s="219"/>
      <c r="AI105" s="219"/>
      <c r="AJ105" s="219"/>
      <c r="AK105" s="219"/>
      <c r="AL105" s="219"/>
      <c r="AM105" s="219"/>
      <c r="AN105" s="219"/>
      <c r="AO105" s="219"/>
      <c r="AP105" s="219"/>
      <c r="AQ105" s="219"/>
      <c r="AR105" s="219"/>
      <c r="AS105" s="219"/>
      <c r="AT105" s="219"/>
      <c r="AU105" s="219"/>
      <c r="AV105" s="219"/>
      <c r="AW105" s="219"/>
      <c r="AX105" s="219"/>
      <c r="AY105" s="219"/>
      <c r="AZ105" s="219"/>
      <c r="BA105" s="66"/>
      <c r="BB105" s="66"/>
      <c r="BC105" s="66"/>
      <c r="BD105" s="66"/>
      <c r="BE105" s="66"/>
      <c r="BF105" s="66"/>
      <c r="BG105" s="66"/>
      <c r="BH105" s="66"/>
      <c r="BI105" s="66"/>
      <c r="BJ105" s="66"/>
      <c r="BK105" s="66"/>
      <c r="BL105" s="66"/>
      <c r="BM105" s="66"/>
      <c r="BN105" s="66"/>
      <c r="BO105" s="66"/>
      <c r="BP105" s="66"/>
      <c r="BQ105" s="66"/>
      <c r="BR105" s="66"/>
    </row>
    <row r="106" spans="1:70">
      <c r="A106" s="14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66"/>
      <c r="BB106" s="66"/>
      <c r="BC106" s="66"/>
      <c r="BD106" s="66"/>
      <c r="BE106" s="66"/>
      <c r="BF106" s="66"/>
      <c r="BG106" s="66"/>
      <c r="BH106" s="66"/>
      <c r="BI106" s="66"/>
      <c r="BJ106" s="66"/>
      <c r="BK106" s="66"/>
      <c r="BL106" s="66"/>
      <c r="BM106" s="66"/>
      <c r="BN106" s="66"/>
      <c r="BO106" s="66"/>
      <c r="BP106" s="66"/>
      <c r="BQ106" s="66"/>
      <c r="BR106" s="66"/>
    </row>
    <row r="107" spans="1:70">
      <c r="A107" s="14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219"/>
      <c r="AH107" s="219"/>
      <c r="AI107" s="219"/>
      <c r="AJ107" s="219"/>
      <c r="AK107" s="219"/>
      <c r="AL107" s="219"/>
      <c r="AM107" s="219"/>
      <c r="AN107" s="219"/>
      <c r="AO107" s="219"/>
      <c r="AP107" s="219"/>
      <c r="AQ107" s="219"/>
      <c r="AR107" s="219"/>
      <c r="AS107" s="219"/>
      <c r="AT107" s="219"/>
      <c r="AU107" s="219"/>
      <c r="AV107" s="219"/>
      <c r="AW107" s="219"/>
      <c r="AX107" s="219"/>
      <c r="AY107" s="219"/>
      <c r="AZ107" s="219"/>
      <c r="BA107" s="66"/>
      <c r="BB107" s="66"/>
      <c r="BC107" s="66"/>
      <c r="BD107" s="66"/>
      <c r="BE107" s="66"/>
      <c r="BF107" s="66"/>
      <c r="BG107" s="66"/>
      <c r="BH107" s="66"/>
      <c r="BI107" s="66"/>
      <c r="BJ107" s="66"/>
      <c r="BK107" s="66"/>
      <c r="BL107" s="66"/>
      <c r="BM107" s="66"/>
      <c r="BN107" s="66"/>
      <c r="BO107" s="66"/>
      <c r="BP107" s="66"/>
      <c r="BQ107" s="66"/>
      <c r="BR107" s="66"/>
    </row>
    <row r="108" spans="1:70">
      <c r="A108" s="14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219"/>
      <c r="AH108" s="219"/>
      <c r="AI108" s="219"/>
      <c r="AJ108" s="219"/>
      <c r="AK108" s="219"/>
      <c r="AL108" s="219"/>
      <c r="AM108" s="219"/>
      <c r="AN108" s="219"/>
      <c r="AO108" s="219"/>
      <c r="AP108" s="219"/>
      <c r="AQ108" s="219"/>
      <c r="AR108" s="219"/>
      <c r="AS108" s="219"/>
      <c r="AT108" s="219"/>
      <c r="AU108" s="219"/>
      <c r="AV108" s="219"/>
      <c r="AW108" s="219"/>
      <c r="AX108" s="219"/>
      <c r="AY108" s="219"/>
      <c r="AZ108" s="219"/>
      <c r="BA108" s="66"/>
      <c r="BB108" s="66"/>
      <c r="BC108" s="66"/>
      <c r="BD108" s="66"/>
      <c r="BE108" s="66"/>
      <c r="BF108" s="66"/>
      <c r="BG108" s="66"/>
      <c r="BH108" s="66"/>
      <c r="BI108" s="66"/>
      <c r="BJ108" s="66"/>
      <c r="BK108" s="66"/>
      <c r="BL108" s="66"/>
      <c r="BM108" s="66"/>
      <c r="BN108" s="66"/>
      <c r="BO108" s="66"/>
      <c r="BP108" s="66"/>
      <c r="BQ108" s="66"/>
      <c r="BR108" s="66"/>
    </row>
    <row r="109" spans="1:70">
      <c r="A109" s="14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219"/>
      <c r="AH109" s="219"/>
      <c r="AI109" s="219"/>
      <c r="AJ109" s="219"/>
      <c r="AK109" s="219"/>
      <c r="AL109" s="219"/>
      <c r="AM109" s="219"/>
      <c r="AN109" s="219"/>
      <c r="AO109" s="219"/>
      <c r="AP109" s="219"/>
      <c r="AQ109" s="219"/>
      <c r="AR109" s="219"/>
      <c r="AS109" s="219"/>
      <c r="AT109" s="219"/>
      <c r="AU109" s="219"/>
      <c r="AV109" s="219"/>
      <c r="AW109" s="219"/>
      <c r="AX109" s="219"/>
      <c r="AY109" s="219"/>
      <c r="AZ109" s="219"/>
      <c r="BA109" s="66"/>
      <c r="BB109" s="66"/>
      <c r="BC109" s="66"/>
      <c r="BD109" s="66"/>
      <c r="BE109" s="66"/>
      <c r="BF109" s="66"/>
      <c r="BG109" s="66"/>
      <c r="BH109" s="66"/>
      <c r="BI109" s="66"/>
      <c r="BJ109" s="66"/>
      <c r="BK109" s="66"/>
      <c r="BL109" s="66"/>
      <c r="BM109" s="66"/>
      <c r="BN109" s="66"/>
      <c r="BO109" s="66"/>
      <c r="BP109" s="66"/>
      <c r="BQ109" s="66"/>
      <c r="BR109" s="66"/>
    </row>
    <row r="110" spans="1:70">
      <c r="A110" s="14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219"/>
      <c r="AH110" s="219"/>
      <c r="AI110" s="219"/>
      <c r="AJ110" s="219"/>
      <c r="AK110" s="219"/>
      <c r="AL110" s="219"/>
      <c r="AM110" s="219"/>
      <c r="AN110" s="219"/>
      <c r="AO110" s="219"/>
      <c r="AP110" s="219"/>
      <c r="AQ110" s="219"/>
      <c r="AR110" s="219"/>
      <c r="AS110" s="219"/>
      <c r="AT110" s="219"/>
      <c r="AU110" s="219"/>
      <c r="AV110" s="219"/>
      <c r="AW110" s="219"/>
      <c r="AX110" s="219"/>
      <c r="AY110" s="219"/>
      <c r="AZ110" s="219"/>
      <c r="BA110" s="66"/>
      <c r="BB110" s="66"/>
      <c r="BC110" s="66"/>
      <c r="BD110" s="66"/>
      <c r="BE110" s="66"/>
      <c r="BF110" s="66"/>
      <c r="BG110" s="66"/>
      <c r="BH110" s="66"/>
      <c r="BI110" s="66"/>
      <c r="BJ110" s="66"/>
      <c r="BK110" s="66"/>
      <c r="BL110" s="66"/>
      <c r="BM110" s="66"/>
      <c r="BN110" s="66"/>
      <c r="BO110" s="66"/>
      <c r="BP110" s="66"/>
      <c r="BQ110" s="66"/>
      <c r="BR110" s="66"/>
    </row>
    <row r="111" spans="1:70">
      <c r="A111" s="14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219"/>
      <c r="AH111" s="219"/>
      <c r="AI111" s="219"/>
      <c r="AJ111" s="219"/>
      <c r="AK111" s="219"/>
      <c r="AL111" s="219"/>
      <c r="AM111" s="219"/>
      <c r="AN111" s="219"/>
      <c r="AO111" s="219"/>
      <c r="AP111" s="219"/>
      <c r="AQ111" s="219"/>
      <c r="AR111" s="219"/>
      <c r="AS111" s="219"/>
      <c r="AT111" s="219"/>
      <c r="AU111" s="219"/>
      <c r="AV111" s="219"/>
      <c r="AW111" s="219"/>
      <c r="AX111" s="219"/>
      <c r="AY111" s="219"/>
      <c r="AZ111" s="219"/>
      <c r="BA111" s="66"/>
      <c r="BB111" s="66"/>
      <c r="BC111" s="66"/>
      <c r="BD111" s="66"/>
      <c r="BE111" s="66"/>
      <c r="BF111" s="66"/>
      <c r="BG111" s="66"/>
      <c r="BH111" s="66"/>
      <c r="BI111" s="66"/>
      <c r="BJ111" s="66"/>
      <c r="BK111" s="66"/>
      <c r="BL111" s="66"/>
      <c r="BM111" s="66"/>
      <c r="BN111" s="66"/>
      <c r="BO111" s="66"/>
      <c r="BP111" s="66"/>
      <c r="BQ111" s="66"/>
      <c r="BR111" s="66"/>
    </row>
    <row r="112" spans="1:70">
      <c r="A112" s="14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66"/>
      <c r="BB112" s="66"/>
      <c r="BC112" s="66"/>
      <c r="BD112" s="66"/>
      <c r="BE112" s="66"/>
      <c r="BF112" s="66"/>
      <c r="BG112" s="66"/>
      <c r="BH112" s="66"/>
      <c r="BI112" s="66"/>
      <c r="BJ112" s="66"/>
      <c r="BK112" s="66"/>
      <c r="BL112" s="66"/>
      <c r="BM112" s="66"/>
      <c r="BN112" s="66"/>
      <c r="BO112" s="66"/>
      <c r="BP112" s="66"/>
      <c r="BQ112" s="66"/>
      <c r="BR112" s="66"/>
    </row>
    <row r="113" spans="1:70">
      <c r="A113" s="22"/>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7"/>
      <c r="AH113" s="67"/>
      <c r="AI113" s="67"/>
      <c r="AJ113" s="67"/>
      <c r="AK113" s="67"/>
      <c r="AL113" s="67"/>
      <c r="AM113" s="67"/>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row>
    <row r="114" spans="1:70">
      <c r="A114" s="206" t="s">
        <v>274</v>
      </c>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7"/>
      <c r="AH114" s="67"/>
      <c r="AI114" s="67"/>
      <c r="AJ114" s="67"/>
      <c r="AK114" s="67"/>
      <c r="AL114" s="67"/>
      <c r="AM114" s="67"/>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row>
    <row r="115" spans="1:70" s="147" customFormat="1">
      <c r="A115" s="151" t="str">
        <f t="shared" ref="A115:A146" si="11">A4</f>
        <v>Overall Expenditure Results</v>
      </c>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4"/>
      <c r="AE115" s="144"/>
      <c r="AF115" s="144"/>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6"/>
      <c r="BB115" s="146"/>
      <c r="BC115" s="146"/>
      <c r="BD115" s="146"/>
      <c r="BE115" s="146"/>
      <c r="BF115" s="146"/>
      <c r="BG115" s="146"/>
      <c r="BH115" s="146"/>
      <c r="BI115" s="146"/>
      <c r="BJ115" s="146"/>
      <c r="BK115" s="146"/>
      <c r="BL115" s="146"/>
      <c r="BM115" s="146"/>
      <c r="BN115" s="146"/>
      <c r="BO115" s="146"/>
      <c r="BP115" s="146"/>
      <c r="BQ115" s="146"/>
      <c r="BR115" s="146"/>
    </row>
    <row r="116" spans="1:70" s="147" customFormat="1">
      <c r="A116" s="142" t="str">
        <f t="shared" si="11"/>
        <v>Expenditure (Local Currency, 000)</v>
      </c>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4"/>
      <c r="AE116" s="144"/>
      <c r="AF116" s="144"/>
      <c r="AG116" s="145">
        <f t="shared" ref="AG116:AZ116" si="12">SUM(AG117:AG124)</f>
        <v>885513286.96680617</v>
      </c>
      <c r="AH116" s="145">
        <f t="shared" si="12"/>
        <v>1037107987.114337</v>
      </c>
      <c r="AI116" s="145">
        <f t="shared" si="12"/>
        <v>1217746231.8087659</v>
      </c>
      <c r="AJ116" s="145">
        <f t="shared" si="12"/>
        <v>1433012824.0562375</v>
      </c>
      <c r="AK116" s="145">
        <f t="shared" si="12"/>
        <v>1689734016.8878245</v>
      </c>
      <c r="AL116" s="145">
        <f t="shared" si="12"/>
        <v>1964173161.0812635</v>
      </c>
      <c r="AM116" s="145">
        <f t="shared" si="12"/>
        <v>2277326727.4002209</v>
      </c>
      <c r="AN116" s="145">
        <f t="shared" si="12"/>
        <v>2633603172.8673716</v>
      </c>
      <c r="AO116" s="145">
        <f t="shared" si="12"/>
        <v>3037765005.8398218</v>
      </c>
      <c r="AP116" s="145">
        <f t="shared" si="12"/>
        <v>3494884412.655673</v>
      </c>
      <c r="AQ116" s="145">
        <f t="shared" si="12"/>
        <v>4017652132.0129251</v>
      </c>
      <c r="AR116" s="145">
        <f t="shared" si="12"/>
        <v>4614939835.9389973</v>
      </c>
      <c r="AS116" s="145">
        <f t="shared" si="12"/>
        <v>5296761358.8605547</v>
      </c>
      <c r="AT116" s="145">
        <f t="shared" si="12"/>
        <v>6074428411.1677551</v>
      </c>
      <c r="AU116" s="145">
        <f t="shared" si="12"/>
        <v>6960739077.1313381</v>
      </c>
      <c r="AV116" s="145">
        <f t="shared" si="12"/>
        <v>7970163770.0578575</v>
      </c>
      <c r="AW116" s="145">
        <f t="shared" si="12"/>
        <v>9119098207.0281334</v>
      </c>
      <c r="AX116" s="145">
        <f t="shared" si="12"/>
        <v>10426222162.224586</v>
      </c>
      <c r="AY116" s="145">
        <f t="shared" si="12"/>
        <v>11912787140.272121</v>
      </c>
      <c r="AZ116" s="145">
        <f t="shared" si="12"/>
        <v>13602855843.447269</v>
      </c>
      <c r="BA116" s="146"/>
      <c r="BB116" s="146"/>
      <c r="BC116" s="146"/>
      <c r="BD116" s="146"/>
      <c r="BE116" s="146"/>
      <c r="BF116" s="146"/>
      <c r="BG116" s="146"/>
      <c r="BH116" s="146"/>
      <c r="BI116" s="146"/>
      <c r="BJ116" s="146"/>
      <c r="BK116" s="146"/>
      <c r="BL116" s="146"/>
      <c r="BM116" s="146"/>
      <c r="BN116" s="146"/>
      <c r="BO116" s="146"/>
      <c r="BP116" s="146"/>
      <c r="BQ116" s="146"/>
      <c r="BR116" s="146"/>
    </row>
    <row r="117" spans="1:70" s="84" customFormat="1" ht="12.75">
      <c r="A117" s="148" t="str">
        <f t="shared" si="11"/>
        <v>Universal Pension</v>
      </c>
      <c r="AG117" s="84">
        <f>BenefitCalculations2!AG73</f>
        <v>110903112.71867971</v>
      </c>
      <c r="AH117" s="84">
        <f>BenefitCalculations2!AH73</f>
        <v>127105275.51644786</v>
      </c>
      <c r="AI117" s="84">
        <f>BenefitCalculations2!AI73</f>
        <v>146525112.44597781</v>
      </c>
      <c r="AJ117" s="84">
        <f>BenefitCalculations2!AJ73</f>
        <v>170167998.85136038</v>
      </c>
      <c r="AK117" s="84">
        <f>BenefitCalculations2!AK73</f>
        <v>199243344.80518121</v>
      </c>
      <c r="AL117" s="84">
        <f>BenefitCalculations2!AL73</f>
        <v>237729440.0342983</v>
      </c>
      <c r="AM117" s="84">
        <f>BenefitCalculations2!AM73</f>
        <v>283966818.34854448</v>
      </c>
      <c r="AN117" s="84">
        <f>BenefitCalculations2!AN73</f>
        <v>339100526.15103614</v>
      </c>
      <c r="AO117" s="84">
        <f>BenefitCalculations2!AO73</f>
        <v>404152105.40161264</v>
      </c>
      <c r="AP117" s="84">
        <f>BenefitCalculations2!AP73</f>
        <v>480235744.56853873</v>
      </c>
      <c r="AQ117" s="84">
        <f>BenefitCalculations2!AQ73</f>
        <v>569864263.74922967</v>
      </c>
      <c r="AR117" s="84">
        <f>BenefitCalculations2!AR73</f>
        <v>675460154.06441057</v>
      </c>
      <c r="AS117" s="84">
        <f>BenefitCalculations2!AS73</f>
        <v>799786526.85436225</v>
      </c>
      <c r="AT117" s="84">
        <f>BenefitCalculations2!AT73</f>
        <v>946185280.16813445</v>
      </c>
      <c r="AU117" s="84">
        <f>BenefitCalculations2!AU73</f>
        <v>1118546041.080678</v>
      </c>
      <c r="AV117" s="84">
        <f>BenefitCalculations2!AV73</f>
        <v>1321298739.2387543</v>
      </c>
      <c r="AW117" s="84">
        <f>BenefitCalculations2!AW73</f>
        <v>1559466631.8892028</v>
      </c>
      <c r="AX117" s="84">
        <f>BenefitCalculations2!AX73</f>
        <v>1838921617.5466578</v>
      </c>
      <c r="AY117" s="84">
        <f>BenefitCalculations2!AY73</f>
        <v>2166416044.6800108</v>
      </c>
      <c r="AZ117" s="84">
        <f>BenefitCalculations2!AZ73</f>
        <v>2549819126.68189</v>
      </c>
    </row>
    <row r="118" spans="1:70" s="84" customFormat="1" ht="12.75">
      <c r="A118" s="148" t="str">
        <f t="shared" si="11"/>
        <v>Universal Child Benefit</v>
      </c>
      <c r="AG118" s="84">
        <f>BenefitCalculations2!AG96</f>
        <v>493829260.33677244</v>
      </c>
      <c r="AH118" s="84">
        <f>BenefitCalculations2!AH96</f>
        <v>572922079.00415564</v>
      </c>
      <c r="AI118" s="84">
        <f>BenefitCalculations2!AI96</f>
        <v>666189011.23721457</v>
      </c>
      <c r="AJ118" s="84">
        <f>BenefitCalculations2!AJ96</f>
        <v>776318699.04330325</v>
      </c>
      <c r="AK118" s="84">
        <f>BenefitCalculations2!AK96</f>
        <v>906509791.08305144</v>
      </c>
      <c r="AL118" s="84">
        <f>BenefitCalculations2!AL96</f>
        <v>1042075074.5602945</v>
      </c>
      <c r="AM118" s="84">
        <f>BenefitCalculations2!AM96</f>
        <v>1194458887.8061852</v>
      </c>
      <c r="AN118" s="84">
        <f>BenefitCalculations2!AN96</f>
        <v>1365233483.8242579</v>
      </c>
      <c r="AO118" s="84">
        <f>BenefitCalculations2!AO96</f>
        <v>1556089220.0325909</v>
      </c>
      <c r="AP118" s="84">
        <f>BenefitCalculations2!AP96</f>
        <v>1768776486.3707991</v>
      </c>
      <c r="AQ118" s="84">
        <f>BenefitCalculations2!AQ96</f>
        <v>2008767614.5854239</v>
      </c>
      <c r="AR118" s="84">
        <f>BenefitCalculations2!AR96</f>
        <v>2279298847.1158676</v>
      </c>
      <c r="AS118" s="84">
        <f>BenefitCalculations2!AS96</f>
        <v>2584079567.3975868</v>
      </c>
      <c r="AT118" s="84">
        <f>BenefitCalculations2!AT96</f>
        <v>2927301906.7810426</v>
      </c>
      <c r="AU118" s="84">
        <f>BenefitCalculations2!AU96</f>
        <v>3313633180.7808123</v>
      </c>
      <c r="AV118" s="84">
        <f>BenefitCalculations2!AV96</f>
        <v>3748204513.7997274</v>
      </c>
      <c r="AW118" s="84">
        <f>BenefitCalculations2!AW96</f>
        <v>4236678197.8082705</v>
      </c>
      <c r="AX118" s="84">
        <f>BenefitCalculations2!AX96</f>
        <v>4785388873.463583</v>
      </c>
      <c r="AY118" s="84">
        <f>BenefitCalculations2!AY96</f>
        <v>5401372207.0125046</v>
      </c>
      <c r="AZ118" s="84">
        <f>BenefitCalculations2!AZ96</f>
        <v>6092434094.1173677</v>
      </c>
    </row>
    <row r="119" spans="1:70" s="84" customFormat="1" ht="12.75">
      <c r="A119" s="148" t="str">
        <f t="shared" si="11"/>
        <v>Universal Disability Benefit</v>
      </c>
      <c r="AG119" s="84">
        <f>BenefitCalculations2!AG115</f>
        <v>50216461.266261607</v>
      </c>
      <c r="AH119" s="84">
        <f>BenefitCalculations2!AH115</f>
        <v>57453132.610255539</v>
      </c>
      <c r="AI119" s="84">
        <f>BenefitCalculations2!AI115</f>
        <v>65985252.626455963</v>
      </c>
      <c r="AJ119" s="84">
        <f>BenefitCalculations2!AJ115</f>
        <v>75983610.260750622</v>
      </c>
      <c r="AK119" s="84">
        <f>BenefitCalculations2!AK115</f>
        <v>87655973.581936643</v>
      </c>
      <c r="AL119" s="84">
        <f>BenefitCalculations2!AL115</f>
        <v>100934765.695253</v>
      </c>
      <c r="AM119" s="84">
        <f>BenefitCalculations2!AM115</f>
        <v>115799156.85414204</v>
      </c>
      <c r="AN119" s="84">
        <f>BenefitCalculations2!AN115</f>
        <v>132430055.65065761</v>
      </c>
      <c r="AO119" s="84">
        <f>BenefitCalculations2!AO115</f>
        <v>151067020.56070149</v>
      </c>
      <c r="AP119" s="84">
        <f>BenefitCalculations2!AP115</f>
        <v>171967059.76141968</v>
      </c>
      <c r="AQ119" s="84">
        <f>BenefitCalculations2!AQ115</f>
        <v>195726706.87205285</v>
      </c>
      <c r="AR119" s="84">
        <f>BenefitCalculations2!AR115</f>
        <v>222700899.843445</v>
      </c>
      <c r="AS119" s="84">
        <f>BenefitCalculations2!AS115</f>
        <v>253306379.91919857</v>
      </c>
      <c r="AT119" s="84">
        <f>BenefitCalculations2!AT115</f>
        <v>287999804.23386443</v>
      </c>
      <c r="AU119" s="84">
        <f>BenefitCalculations2!AU115</f>
        <v>327297378.10180348</v>
      </c>
      <c r="AV119" s="84">
        <f>BenefitCalculations2!AV115</f>
        <v>371780275.70293671</v>
      </c>
      <c r="AW119" s="84">
        <f>BenefitCalculations2!AW115</f>
        <v>422125702.05064315</v>
      </c>
      <c r="AX119" s="84">
        <f>BenefitCalculations2!AX115</f>
        <v>479125626.87598437</v>
      </c>
      <c r="AY119" s="84">
        <f>BenefitCalculations2!AY115</f>
        <v>543699402.37489617</v>
      </c>
      <c r="AZ119" s="84">
        <f>BenefitCalculations2!AZ115</f>
        <v>616866304.8432014</v>
      </c>
    </row>
    <row r="120" spans="1:70" s="84" customFormat="1" ht="12.75">
      <c r="A120" s="148" t="str">
        <f t="shared" si="11"/>
        <v>Orphan Benefit</v>
      </c>
      <c r="AG120" s="84">
        <f>BenefitCalculations2!AG134</f>
        <v>13900528.129541971</v>
      </c>
      <c r="AH120" s="84">
        <f>BenefitCalculations2!AH134</f>
        <v>15623427.361381594</v>
      </c>
      <c r="AI120" s="84">
        <f>BenefitCalculations2!AI134</f>
        <v>17613663.483944908</v>
      </c>
      <c r="AJ120" s="84">
        <f>BenefitCalculations2!AJ134</f>
        <v>19923829.988116242</v>
      </c>
      <c r="AK120" s="84">
        <f>BenefitCalculations2!AK134</f>
        <v>22615261.404626764</v>
      </c>
      <c r="AL120" s="84">
        <f>BenefitCalculations2!AL134</f>
        <v>25671558.649946477</v>
      </c>
      <c r="AM120" s="84">
        <f>BenefitCalculations2!AM134</f>
        <v>29077737.118332934</v>
      </c>
      <c r="AN120" s="84">
        <f>BenefitCalculations2!AN134</f>
        <v>32862439.523309357</v>
      </c>
      <c r="AO120" s="84">
        <f>BenefitCalculations2!AO134</f>
        <v>37052937.038041979</v>
      </c>
      <c r="AP120" s="84">
        <f>BenefitCalculations2!AP134</f>
        <v>41676438.008528501</v>
      </c>
      <c r="AQ120" s="84">
        <f>BenefitCalculations2!AQ134</f>
        <v>46849814.932761461</v>
      </c>
      <c r="AR120" s="84">
        <f>BenefitCalculations2!AR134</f>
        <v>52635474.902065665</v>
      </c>
      <c r="AS120" s="84">
        <f>BenefitCalculations2!AS134</f>
        <v>59099998.920466289</v>
      </c>
      <c r="AT120" s="84">
        <f>BenefitCalculations2!AT134</f>
        <v>66316172.770719171</v>
      </c>
      <c r="AU120" s="84">
        <f>BenefitCalculations2!AU134</f>
        <v>74363904.077850625</v>
      </c>
      <c r="AV120" s="84">
        <f>BenefitCalculations2!AV134</f>
        <v>83331358.847073406</v>
      </c>
      <c r="AW120" s="84">
        <f>BenefitCalculations2!AW134</f>
        <v>93315666.242443159</v>
      </c>
      <c r="AX120" s="84">
        <f>BenefitCalculations2!AX134</f>
        <v>104423111.55440986</v>
      </c>
      <c r="AY120" s="84">
        <f>BenefitCalculations2!AY134</f>
        <v>116770282.45412442</v>
      </c>
      <c r="AZ120" s="84">
        <f>BenefitCalculations2!AZ134</f>
        <v>130484906.36740252</v>
      </c>
    </row>
    <row r="121" spans="1:70" s="84" customFormat="1" ht="12.75">
      <c r="A121" s="148" t="str">
        <f t="shared" si="11"/>
        <v>Education stipend</v>
      </c>
      <c r="AG121" s="84">
        <f>BenefitCalculations2!AG192</f>
        <v>93592288.168786854</v>
      </c>
      <c r="AH121" s="84">
        <f>BenefitCalculations2!AH192</f>
        <v>113953106.36734167</v>
      </c>
      <c r="AI121" s="84">
        <f>BenefitCalculations2!AI192</f>
        <v>138440364.11914879</v>
      </c>
      <c r="AJ121" s="84">
        <f>BenefitCalculations2!AJ192</f>
        <v>167866020.24930581</v>
      </c>
      <c r="AK121" s="84">
        <f>BenefitCalculations2!AK192</f>
        <v>203202295.20821956</v>
      </c>
      <c r="AL121" s="84">
        <f>BenefitCalculations2!AL192</f>
        <v>236694323.61382866</v>
      </c>
      <c r="AM121" s="84">
        <f>BenefitCalculations2!AM192</f>
        <v>274701663.84461665</v>
      </c>
      <c r="AN121" s="84">
        <f>BenefitCalculations2!AN192</f>
        <v>317750244.93432337</v>
      </c>
      <c r="AO121" s="84">
        <f>BenefitCalculations2!AO192</f>
        <v>366469917.07727575</v>
      </c>
      <c r="AP121" s="84">
        <f>BenefitCalculations2!AP192</f>
        <v>421538991.19078171</v>
      </c>
      <c r="AQ121" s="84">
        <f>BenefitCalculations2!AQ192</f>
        <v>484538729.49470776</v>
      </c>
      <c r="AR121" s="84">
        <f>BenefitCalculations2!AR192</f>
        <v>556513819.49392056</v>
      </c>
      <c r="AS121" s="84">
        <f>BenefitCalculations2!AS192</f>
        <v>638621385.01583838</v>
      </c>
      <c r="AT121" s="84">
        <f>BenefitCalculations2!AT192</f>
        <v>732102092.10542667</v>
      </c>
      <c r="AU121" s="84">
        <f>BenefitCalculations2!AU192</f>
        <v>838339254.12988997</v>
      </c>
      <c r="AV121" s="84">
        <f>BenefitCalculations2!AV192</f>
        <v>958931734.07520211</v>
      </c>
      <c r="AW121" s="84">
        <f>BenefitCalculations2!AW192</f>
        <v>1095706389.2883391</v>
      </c>
      <c r="AX121" s="84">
        <f>BenefitCalculations2!AX192</f>
        <v>1250668004.0260773</v>
      </c>
      <c r="AY121" s="84">
        <f>BenefitCalculations2!AY192</f>
        <v>1426052332.8591394</v>
      </c>
      <c r="AZ121" s="84">
        <f>BenefitCalculations2!AZ192</f>
        <v>1624346795.5101881</v>
      </c>
    </row>
    <row r="122" spans="1:70" s="84" customFormat="1" ht="12.75">
      <c r="A122" s="148" t="str">
        <f t="shared" si="11"/>
        <v>New Birth Lump-sum Benefit</v>
      </c>
      <c r="AG122" s="84">
        <f>BenefitCalculations2!AG209</f>
        <v>20305037.5</v>
      </c>
      <c r="AH122" s="84">
        <f>BenefitCalculations2!AH209</f>
        <v>25210822.993167929</v>
      </c>
      <c r="AI122" s="84">
        <f>BenefitCalculations2!AI209</f>
        <v>30844202.961791921</v>
      </c>
      <c r="AJ122" s="84">
        <f>BenefitCalculations2!AJ209</f>
        <v>37250394.590033233</v>
      </c>
      <c r="AK122" s="84">
        <f>BenefitCalculations2!AK209</f>
        <v>44468672.675203852</v>
      </c>
      <c r="AL122" s="84">
        <f>BenefitCalculations2!AL209</f>
        <v>49578188.826501265</v>
      </c>
      <c r="AM122" s="84">
        <f>BenefitCalculations2!AM209</f>
        <v>55226738.206877887</v>
      </c>
      <c r="AN122" s="84">
        <f>BenefitCalculations2!AN209</f>
        <v>61459531.394193515</v>
      </c>
      <c r="AO122" s="84">
        <f>BenefitCalculations2!AO209</f>
        <v>68317348.185093865</v>
      </c>
      <c r="AP122" s="84">
        <f>BenefitCalculations2!AP209</f>
        <v>75845277.54011786</v>
      </c>
      <c r="AQ122" s="84">
        <f>BenefitCalculations2!AQ209</f>
        <v>84099057.376877323</v>
      </c>
      <c r="AR122" s="84">
        <f>BenefitCalculations2!AR209</f>
        <v>93146965.869837612</v>
      </c>
      <c r="AS122" s="84">
        <f>BenefitCalculations2!AS209</f>
        <v>103060346.53238739</v>
      </c>
      <c r="AT122" s="84">
        <f>BenefitCalculations2!AT209</f>
        <v>113921481.73776647</v>
      </c>
      <c r="AU122" s="84">
        <f>BenefitCalculations2!AU209</f>
        <v>125816824.58059058</v>
      </c>
      <c r="AV122" s="84">
        <f>BenefitCalculations2!AV209</f>
        <v>138838995.40536407</v>
      </c>
      <c r="AW122" s="84">
        <f>BenefitCalculations2!AW209</f>
        <v>153083905.88265219</v>
      </c>
      <c r="AX122" s="84">
        <f>BenefitCalculations2!AX209</f>
        <v>168656632.89522648</v>
      </c>
      <c r="AY122" s="84">
        <f>BenefitCalculations2!AY209</f>
        <v>185670872.21705374</v>
      </c>
      <c r="AZ122" s="84">
        <f>BenefitCalculations2!AZ209</f>
        <v>204249177.04417676</v>
      </c>
    </row>
    <row r="123" spans="1:70" s="84" customFormat="1" ht="12.75">
      <c r="A123" s="148" t="str">
        <f t="shared" si="11"/>
        <v>Youth Labor Market Program</v>
      </c>
      <c r="AG123" s="84">
        <f>BenefitCalculations2!AG226</f>
        <v>202076.53804321541</v>
      </c>
      <c r="AH123" s="84">
        <f>BenefitCalculations2!AH226</f>
        <v>305731.9353782062</v>
      </c>
      <c r="AI123" s="84">
        <f>BenefitCalculations2!AI226</f>
        <v>438197.13805338478</v>
      </c>
      <c r="AJ123" s="84">
        <f>BenefitCalculations2!AJ226</f>
        <v>603456.15235305356</v>
      </c>
      <c r="AK123" s="84">
        <f>BenefitCalculations2!AK226</f>
        <v>805383.56864425354</v>
      </c>
      <c r="AL123" s="84">
        <f>BenefitCalculations2!AL226</f>
        <v>907109.80223448877</v>
      </c>
      <c r="AM123" s="84">
        <f>BenefitCalculations2!AM226</f>
        <v>1017905.3444171147</v>
      </c>
      <c r="AN123" s="84">
        <f>BenefitCalculations2!AN226</f>
        <v>1137592.5459475918</v>
      </c>
      <c r="AO123" s="84">
        <f>BenefitCalculations2!AO226</f>
        <v>1265599.1731734844</v>
      </c>
      <c r="AP123" s="84">
        <f>BenefitCalculations2!AP226</f>
        <v>1401354.103122137</v>
      </c>
      <c r="AQ123" s="84">
        <f>BenefitCalculations2!AQ226</f>
        <v>1544277.0369014281</v>
      </c>
      <c r="AR123" s="84">
        <f>BenefitCalculations2!AR226</f>
        <v>1694319.6960998194</v>
      </c>
      <c r="AS123" s="84">
        <f>BenefitCalculations2!AS226</f>
        <v>1852133.1120721265</v>
      </c>
      <c r="AT123" s="84">
        <f>BenefitCalculations2!AT226</f>
        <v>2019051.5524117025</v>
      </c>
      <c r="AU123" s="84">
        <f>BenefitCalculations2!AU226</f>
        <v>2196243.5313007482</v>
      </c>
      <c r="AV123" s="84">
        <f>BenefitCalculations2!AV226</f>
        <v>2384116.1820566989</v>
      </c>
      <c r="AW123" s="84">
        <f>BenefitCalculations2!AW226</f>
        <v>2582197.4146710522</v>
      </c>
      <c r="AX123" s="84">
        <f>BenefitCalculations2!AX226</f>
        <v>2789750.9861547593</v>
      </c>
      <c r="AY123" s="84">
        <f>BenefitCalculations2!AY226</f>
        <v>3005377.3253945252</v>
      </c>
      <c r="AZ123" s="84">
        <f>BenefitCalculations2!AZ226</f>
        <v>3227435.2839194196</v>
      </c>
    </row>
    <row r="124" spans="1:70" s="84" customFormat="1" ht="12.75">
      <c r="A124" s="148" t="str">
        <f t="shared" si="11"/>
        <v>Unemployment Program</v>
      </c>
      <c r="AG124" s="84">
        <f>BenefitCalculations2!AG245</f>
        <v>102564522.30872029</v>
      </c>
      <c r="AH124" s="84">
        <f>BenefitCalculations2!AH245</f>
        <v>124534411.32620846</v>
      </c>
      <c r="AI124" s="84">
        <f>BenefitCalculations2!AI245</f>
        <v>151710427.79617864</v>
      </c>
      <c r="AJ124" s="84">
        <f>BenefitCalculations2!AJ245</f>
        <v>184898814.92101476</v>
      </c>
      <c r="AK124" s="84">
        <f>BenefitCalculations2!AK245</f>
        <v>225233294.56096089</v>
      </c>
      <c r="AL124" s="84">
        <f>BenefitCalculations2!AL245</f>
        <v>270582699.89890683</v>
      </c>
      <c r="AM124" s="84">
        <f>BenefitCalculations2!AM245</f>
        <v>323077819.87710476</v>
      </c>
      <c r="AN124" s="84">
        <f>BenefitCalculations2!AN245</f>
        <v>383629298.84364575</v>
      </c>
      <c r="AO124" s="84">
        <f>BenefitCalculations2!AO245</f>
        <v>453350858.37133169</v>
      </c>
      <c r="AP124" s="84">
        <f>BenefitCalculations2!AP245</f>
        <v>533443061.11236525</v>
      </c>
      <c r="AQ124" s="84">
        <f>BenefitCalculations2!AQ245</f>
        <v>626261667.96497071</v>
      </c>
      <c r="AR124" s="84">
        <f>BenefitCalculations2!AR245</f>
        <v>733489354.95335007</v>
      </c>
      <c r="AS124" s="84">
        <f>BenefitCalculations2!AS245</f>
        <v>856955021.10864222</v>
      </c>
      <c r="AT124" s="84">
        <f>BenefitCalculations2!AT245</f>
        <v>998582621.81838989</v>
      </c>
      <c r="AU124" s="84">
        <f>BenefitCalculations2!AU245</f>
        <v>1160546250.848413</v>
      </c>
      <c r="AV124" s="84">
        <f>BenefitCalculations2!AV245</f>
        <v>1345394036.8067427</v>
      </c>
      <c r="AW124" s="84">
        <f>BenefitCalculations2!AW245</f>
        <v>1556139516.451911</v>
      </c>
      <c r="AX124" s="84">
        <f>BenefitCalculations2!AX245</f>
        <v>1796248544.8764937</v>
      </c>
      <c r="AY124" s="84">
        <f>BenefitCalculations2!AY245</f>
        <v>2069800621.3489974</v>
      </c>
      <c r="AZ124" s="84">
        <f>BenefitCalculations2!AZ245</f>
        <v>2381428003.599123</v>
      </c>
    </row>
    <row r="125" spans="1:70" s="147" customFormat="1">
      <c r="A125" s="142" t="str">
        <f t="shared" si="11"/>
        <v>Expenditure as a Percentage of GDP</v>
      </c>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4"/>
      <c r="AE125" s="144"/>
      <c r="AF125" s="144"/>
      <c r="AG125" s="150">
        <f t="shared" ref="AG125:AZ125" si="13">SUM(AG126:AG133)</f>
        <v>3.7370033573083675E-2</v>
      </c>
      <c r="AH125" s="150">
        <f t="shared" si="13"/>
        <v>3.8604345720235772E-2</v>
      </c>
      <c r="AI125" s="150">
        <f t="shared" si="13"/>
        <v>3.9852865763617809E-2</v>
      </c>
      <c r="AJ125" s="150">
        <f t="shared" si="13"/>
        <v>4.110556586268161E-2</v>
      </c>
      <c r="AK125" s="150">
        <f t="shared" si="13"/>
        <v>4.2358256459506527E-2</v>
      </c>
      <c r="AL125" s="150">
        <f t="shared" si="13"/>
        <v>4.3024559921822254E-2</v>
      </c>
      <c r="AM125" s="150">
        <f t="shared" si="13"/>
        <v>4.3680834114870566E-2</v>
      </c>
      <c r="AN125" s="150">
        <f t="shared" si="13"/>
        <v>4.4323822776127252E-2</v>
      </c>
      <c r="AO125" s="150">
        <f t="shared" si="13"/>
        <v>4.4950017538291281E-2</v>
      </c>
      <c r="AP125" s="150">
        <f t="shared" si="13"/>
        <v>4.5556690146302786E-2</v>
      </c>
      <c r="AQ125" s="150">
        <f t="shared" si="13"/>
        <v>4.6156287161782626E-2</v>
      </c>
      <c r="AR125" s="150">
        <f t="shared" si="13"/>
        <v>4.6748788234705026E-2</v>
      </c>
      <c r="AS125" s="150">
        <f t="shared" si="13"/>
        <v>4.7333225843492886E-2</v>
      </c>
      <c r="AT125" s="150">
        <f t="shared" si="13"/>
        <v>4.7908811313678648E-2</v>
      </c>
      <c r="AU125" s="150">
        <f t="shared" si="13"/>
        <v>4.8475510761241583E-2</v>
      </c>
      <c r="AV125" s="150">
        <f t="shared" si="13"/>
        <v>4.9033978131843556E-2</v>
      </c>
      <c r="AW125" s="150">
        <f t="shared" si="13"/>
        <v>4.9585722941409657E-2</v>
      </c>
      <c r="AX125" s="150">
        <f t="shared" si="13"/>
        <v>5.0133298069190334E-2</v>
      </c>
      <c r="AY125" s="150">
        <f t="shared" si="13"/>
        <v>5.0679947756102871E-2</v>
      </c>
      <c r="AZ125" s="150">
        <f t="shared" si="13"/>
        <v>5.1228723889639546E-2</v>
      </c>
      <c r="BA125" s="146"/>
      <c r="BB125" s="146"/>
      <c r="BC125" s="146"/>
      <c r="BD125" s="146"/>
      <c r="BE125" s="146"/>
      <c r="BF125" s="146"/>
      <c r="BG125" s="146"/>
      <c r="BH125" s="146"/>
      <c r="BI125" s="146"/>
      <c r="BJ125" s="146"/>
      <c r="BK125" s="146"/>
      <c r="BL125" s="146"/>
      <c r="BM125" s="146"/>
      <c r="BN125" s="146"/>
      <c r="BO125" s="146"/>
      <c r="BP125" s="146"/>
      <c r="BQ125" s="146"/>
      <c r="BR125" s="146"/>
    </row>
    <row r="126" spans="1:70" s="84" customFormat="1" ht="12.75">
      <c r="A126" s="148" t="str">
        <f t="shared" si="11"/>
        <v>Universal Pension</v>
      </c>
      <c r="AG126" s="149">
        <f>BenefitCalculations2!AG$74</f>
        <v>4.6791564034673371E-3</v>
      </c>
      <c r="AH126" s="149">
        <f>BenefitCalculations2!AH$74</f>
        <v>4.7277084680646068E-3</v>
      </c>
      <c r="AI126" s="149">
        <f>BenefitCalculations2!AI$74</f>
        <v>4.7878836701256196E-3</v>
      </c>
      <c r="AJ126" s="149">
        <f>BenefitCalculations2!AJ$74</f>
        <v>4.8682989087768134E-3</v>
      </c>
      <c r="AK126" s="149">
        <f>BenefitCalculations2!AK$74</f>
        <v>4.9742950511675668E-3</v>
      </c>
      <c r="AL126" s="149">
        <f>BenefitCalculations2!AL$74</f>
        <v>5.1807171375732449E-3</v>
      </c>
      <c r="AM126" s="149">
        <f>BenefitCalculations2!AM$74</f>
        <v>5.4148630849740606E-3</v>
      </c>
      <c r="AN126" s="149">
        <f>BenefitCalculations2!AN$74</f>
        <v>5.6715055251258381E-3</v>
      </c>
      <c r="AO126" s="149">
        <f>BenefitCalculations2!AO$74</f>
        <v>5.9426156607791988E-3</v>
      </c>
      <c r="AP126" s="149">
        <f>BenefitCalculations2!AP$74</f>
        <v>6.222285845761062E-3</v>
      </c>
      <c r="AQ126" s="149">
        <f>BenefitCalculations2!AQ$74</f>
        <v>6.5091558333588142E-3</v>
      </c>
      <c r="AR126" s="149">
        <f>BenefitCalculations2!AR$74</f>
        <v>6.8048267946278331E-3</v>
      </c>
      <c r="AS126" s="149">
        <f>BenefitCalculations2!AS$74</f>
        <v>7.1098597562325155E-3</v>
      </c>
      <c r="AT126" s="149">
        <f>BenefitCalculations2!AT$74</f>
        <v>7.4256730907094745E-3</v>
      </c>
      <c r="AU126" s="149">
        <f>BenefitCalculations2!AU$74</f>
        <v>7.7533482273062183E-3</v>
      </c>
      <c r="AV126" s="149">
        <f>BenefitCalculations2!AV$74</f>
        <v>8.093162393754039E-3</v>
      </c>
      <c r="AW126" s="149">
        <f>BenefitCalculations2!AW$74</f>
        <v>8.4447588098487368E-3</v>
      </c>
      <c r="AX126" s="149">
        <f>BenefitCalculations2!AX$74</f>
        <v>8.8082173834165573E-3</v>
      </c>
      <c r="AY126" s="149">
        <f>BenefitCalculations2!AY$74</f>
        <v>9.1835209986882611E-3</v>
      </c>
      <c r="AZ126" s="149">
        <f>BenefitCalculations2!AZ$74</f>
        <v>9.5709792539132605E-3</v>
      </c>
    </row>
    <row r="127" spans="1:70" s="84" customFormat="1" ht="12.75">
      <c r="A127" s="148" t="str">
        <f t="shared" si="11"/>
        <v>Universal Child Benefit</v>
      </c>
      <c r="AG127" s="149">
        <f>BenefitCalculations2!AG$97</f>
        <v>2.0835342571364542E-2</v>
      </c>
      <c r="AH127" s="149">
        <f>BenefitCalculations2!AH$97</f>
        <v>2.130996178910468E-2</v>
      </c>
      <c r="AI127" s="149">
        <f>BenefitCalculations2!AI$97</f>
        <v>2.1768524417927173E-2</v>
      </c>
      <c r="AJ127" s="149">
        <f>BenefitCalculations2!AJ$97</f>
        <v>2.2209531174640921E-2</v>
      </c>
      <c r="AK127" s="149">
        <f>BenefitCalculations2!AK$97</f>
        <v>2.2631858404246724E-2</v>
      </c>
      <c r="AL127" s="149">
        <f>BenefitCalculations2!AL$97</f>
        <v>2.2709413678985407E-2</v>
      </c>
      <c r="AM127" s="149">
        <f>BenefitCalculations2!AM$97</f>
        <v>2.2776715165932476E-2</v>
      </c>
      <c r="AN127" s="149">
        <f>BenefitCalculations2!AN$97</f>
        <v>2.2833728199959668E-2</v>
      </c>
      <c r="AO127" s="149">
        <f>BenefitCalculations2!AO$97</f>
        <v>2.2880593828272223E-2</v>
      </c>
      <c r="AP127" s="149">
        <f>BenefitCalculations2!AP$97</f>
        <v>2.2917562925991793E-2</v>
      </c>
      <c r="AQ127" s="149">
        <f>BenefitCalculations2!AQ$97</f>
        <v>2.2944729592826056E-2</v>
      </c>
      <c r="AR127" s="149">
        <f>BenefitCalculations2!AR$97</f>
        <v>2.2962470509162496E-2</v>
      </c>
      <c r="AS127" s="149">
        <f>BenefitCalculations2!AS$97</f>
        <v>2.2971683950970549E-2</v>
      </c>
      <c r="AT127" s="149">
        <f>BenefitCalculations2!AT$97</f>
        <v>2.2973499433117248E-2</v>
      </c>
      <c r="AU127" s="149">
        <f>BenefitCalculations2!AU$97</f>
        <v>2.2968881927585217E-2</v>
      </c>
      <c r="AV127" s="149">
        <f>BenefitCalculations2!AV$97</f>
        <v>2.2958341603095785E-2</v>
      </c>
      <c r="AW127" s="149">
        <f>BenefitCalculations2!AW$97</f>
        <v>2.2942283472967187E-2</v>
      </c>
      <c r="AX127" s="149">
        <f>BenefitCalculations2!AX$97</f>
        <v>2.2921447580720847E-2</v>
      </c>
      <c r="AY127" s="149">
        <f>BenefitCalculations2!AY$97</f>
        <v>2.2896624684183031E-2</v>
      </c>
      <c r="AZ127" s="149">
        <f>BenefitCalculations2!AZ$97</f>
        <v>2.2868508479858878E-2</v>
      </c>
    </row>
    <row r="128" spans="1:70" s="84" customFormat="1" ht="12.75">
      <c r="A128" s="148" t="str">
        <f t="shared" si="11"/>
        <v>Universal Disability Benefit</v>
      </c>
      <c r="AG128" s="149">
        <f>BenefitCalculations2!AG$116</f>
        <v>2.1187022666309778E-3</v>
      </c>
      <c r="AH128" s="149">
        <f>BenefitCalculations2!AH$116</f>
        <v>2.1369818086204861E-3</v>
      </c>
      <c r="AI128" s="149">
        <f>BenefitCalculations2!AI$116</f>
        <v>2.1561472176709778E-3</v>
      </c>
      <c r="AJ128" s="149">
        <f>BenefitCalculations2!AJ$116</f>
        <v>2.1737984192929691E-3</v>
      </c>
      <c r="AK128" s="149">
        <f>BenefitCalculations2!AK$116</f>
        <v>2.1884127473379171E-3</v>
      </c>
      <c r="AL128" s="149">
        <f>BenefitCalculations2!AL$116</f>
        <v>2.1996201662650362E-3</v>
      </c>
      <c r="AM128" s="149">
        <f>BenefitCalculations2!AM$116</f>
        <v>2.2081332719338428E-3</v>
      </c>
      <c r="AN128" s="149">
        <f>BenefitCalculations2!AN$116</f>
        <v>2.2149119048576623E-3</v>
      </c>
      <c r="AO128" s="149">
        <f>BenefitCalculations2!AO$116</f>
        <v>2.2212756786685189E-3</v>
      </c>
      <c r="AP128" s="149">
        <f>BenefitCalculations2!AP$116</f>
        <v>2.2281311085079279E-3</v>
      </c>
      <c r="AQ128" s="149">
        <f>BenefitCalculations2!AQ$116</f>
        <v>2.2356475336747345E-3</v>
      </c>
      <c r="AR128" s="149">
        <f>BenefitCalculations2!AR$116</f>
        <v>2.2435683901169015E-3</v>
      </c>
      <c r="AS128" s="149">
        <f>BenefitCalculations2!AS$116</f>
        <v>2.2518169237832181E-3</v>
      </c>
      <c r="AT128" s="149">
        <f>BenefitCalculations2!AT$116</f>
        <v>2.260225815443865E-3</v>
      </c>
      <c r="AU128" s="149">
        <f>BenefitCalculations2!AU$116</f>
        <v>2.268704597850842E-3</v>
      </c>
      <c r="AV128" s="149">
        <f>BenefitCalculations2!AV$116</f>
        <v>2.2772126065843633E-3</v>
      </c>
      <c r="AW128" s="149">
        <f>BenefitCalculations2!AW$116</f>
        <v>2.2858775355374329E-3</v>
      </c>
      <c r="AX128" s="149">
        <f>BenefitCalculations2!AX$116</f>
        <v>2.2949551711288875E-3</v>
      </c>
      <c r="AY128" s="149">
        <f>BenefitCalculations2!AY$116</f>
        <v>2.3047626936411546E-3</v>
      </c>
      <c r="AZ128" s="149">
        <f>BenefitCalculations2!AZ$116</f>
        <v>2.315464083044737E-3</v>
      </c>
    </row>
    <row r="129" spans="1:70" s="84" customFormat="1" ht="12.75">
      <c r="A129" s="148" t="str">
        <f t="shared" si="11"/>
        <v>Orphan Benefit</v>
      </c>
      <c r="AG129" s="149">
        <f>BenefitCalculations2!AG$135</f>
        <v>5.8648259381063189E-4</v>
      </c>
      <c r="AH129" s="149">
        <f>BenefitCalculations2!AH$135</f>
        <v>5.8111679107322278E-4</v>
      </c>
      <c r="AI129" s="149">
        <f>BenefitCalculations2!AI$135</f>
        <v>5.7554756558852722E-4</v>
      </c>
      <c r="AJ129" s="149">
        <f>BenefitCalculations2!AJ$135</f>
        <v>5.6999647668493243E-4</v>
      </c>
      <c r="AK129" s="149">
        <f>BenefitCalculations2!AK$135</f>
        <v>5.6461099363641295E-4</v>
      </c>
      <c r="AL129" s="149">
        <f>BenefitCalculations2!AL$135</f>
        <v>5.5944725998936557E-4</v>
      </c>
      <c r="AM129" s="149">
        <f>BenefitCalculations2!AM$135</f>
        <v>5.5447311144424792E-4</v>
      </c>
      <c r="AN129" s="149">
        <f>BenefitCalculations2!AN$135</f>
        <v>5.4962907147642964E-4</v>
      </c>
      <c r="AO129" s="149">
        <f>BenefitCalculations2!AO$135</f>
        <v>5.4482300346134801E-4</v>
      </c>
      <c r="AP129" s="149">
        <f>BenefitCalculations2!AP$135</f>
        <v>5.3999043856094099E-4</v>
      </c>
      <c r="AQ129" s="149">
        <f>BenefitCalculations2!AQ$135</f>
        <v>5.3513225088906507E-4</v>
      </c>
      <c r="AR129" s="149">
        <f>BenefitCalculations2!AR$135</f>
        <v>5.3026856996124506E-4</v>
      </c>
      <c r="AS129" s="149">
        <f>BenefitCalculations2!AS$135</f>
        <v>5.2538107333548981E-4</v>
      </c>
      <c r="AT129" s="149">
        <f>BenefitCalculations2!AT$135</f>
        <v>5.2045009570944091E-4</v>
      </c>
      <c r="AU129" s="149">
        <f>BenefitCalculations2!AU$135</f>
        <v>5.1546313042288643E-4</v>
      </c>
      <c r="AV129" s="149">
        <f>BenefitCalculations2!AV$135</f>
        <v>5.1041766681024058E-4</v>
      </c>
      <c r="AW129" s="149">
        <f>BenefitCalculations2!AW$135</f>
        <v>5.0531911262706908E-4</v>
      </c>
      <c r="AX129" s="149">
        <f>BenefitCalculations2!AX$135</f>
        <v>5.0017437265819861E-4</v>
      </c>
      <c r="AY129" s="149">
        <f>BenefitCalculations2!AY$135</f>
        <v>4.9499372180776286E-4</v>
      </c>
      <c r="AZ129" s="149">
        <f>BenefitCalculations2!AZ$135</f>
        <v>4.8978702792005135E-4</v>
      </c>
    </row>
    <row r="130" spans="1:70" s="84" customFormat="1" ht="12.75">
      <c r="A130" s="148" t="str">
        <f t="shared" si="11"/>
        <v>Education stipend</v>
      </c>
      <c r="AG130" s="149">
        <f>BenefitCalculations2!AG$193</f>
        <v>3.9577864167252737E-3</v>
      </c>
      <c r="AH130" s="149">
        <f>BenefitCalculations2!AH$193</f>
        <v>4.2673984195867719E-3</v>
      </c>
      <c r="AI130" s="149">
        <f>BenefitCalculations2!AI$193</f>
        <v>4.5852529106530024E-3</v>
      </c>
      <c r="AJ130" s="149">
        <f>BenefitCalculations2!AJ$193</f>
        <v>4.9112587897303245E-3</v>
      </c>
      <c r="AK130" s="149">
        <f>BenefitCalculations2!AK$193</f>
        <v>5.2456121511874508E-3</v>
      </c>
      <c r="AL130" s="149">
        <f>BenefitCalculations2!AL$193</f>
        <v>5.3784895959448605E-3</v>
      </c>
      <c r="AM130" s="149">
        <f>BenefitCalculations2!AM$193</f>
        <v>5.4934832379061787E-3</v>
      </c>
      <c r="AN130" s="149">
        <f>BenefitCalculations2!AN$193</f>
        <v>5.5908463775561383E-3</v>
      </c>
      <c r="AO130" s="149">
        <f>BenefitCalculations2!AO$193</f>
        <v>5.6715384288774347E-3</v>
      </c>
      <c r="AP130" s="149">
        <f>BenefitCalculations2!AP$193</f>
        <v>5.7361771349346514E-3</v>
      </c>
      <c r="AQ130" s="149">
        <f>BenefitCalculations2!AQ$193</f>
        <v>5.8000353719005809E-3</v>
      </c>
      <c r="AR130" s="149">
        <f>BenefitCalculations2!AR$193</f>
        <v>5.8627553065707383E-3</v>
      </c>
      <c r="AS130" s="149">
        <f>BenefitCalculations2!AS$193</f>
        <v>5.9237736623019167E-3</v>
      </c>
      <c r="AT130" s="149">
        <f>BenefitCalculations2!AT$193</f>
        <v>5.9821721862967272E-3</v>
      </c>
      <c r="AU130" s="149">
        <f>BenefitCalculations2!AU$193</f>
        <v>6.0372953716755478E-3</v>
      </c>
      <c r="AV130" s="149">
        <f>BenefitCalculations2!AV$193</f>
        <v>6.0890802352558246E-3</v>
      </c>
      <c r="AW130" s="149">
        <f>BenefitCalculations2!AW$193</f>
        <v>6.1377854529079305E-3</v>
      </c>
      <c r="AX130" s="149">
        <f>BenefitCalculations2!AX$193</f>
        <v>6.1834772244345054E-3</v>
      </c>
      <c r="AY130" s="149">
        <f>BenefitCalculations2!AY$193</f>
        <v>6.2262752733656468E-3</v>
      </c>
      <c r="AZ130" s="149">
        <f>BenefitCalculations2!AZ$193</f>
        <v>6.2662948330309805E-3</v>
      </c>
    </row>
    <row r="131" spans="1:70" s="84" customFormat="1" ht="12.75">
      <c r="A131" s="148" t="str">
        <f t="shared" si="11"/>
        <v>New Birth Lump-sum Benefit</v>
      </c>
      <c r="AG131" s="149">
        <f>BenefitCalculations2!AG$210</f>
        <v>8.5669774194504231E-4</v>
      </c>
      <c r="AH131" s="149">
        <f>BenefitCalculations2!AH$210</f>
        <v>9.3772206438633935E-4</v>
      </c>
      <c r="AI131" s="149">
        <f>BenefitCalculations2!AI$210</f>
        <v>1.0078713007864179E-3</v>
      </c>
      <c r="AJ131" s="149">
        <f>BenefitCalculations2!AJ$210</f>
        <v>1.0656883583179939E-3</v>
      </c>
      <c r="AK131" s="149">
        <f>BenefitCalculations2!AK$210</f>
        <v>1.1102016914870865E-3</v>
      </c>
      <c r="AL131" s="149">
        <f>BenefitCalculations2!AL$210</f>
        <v>1.0804323287273148E-3</v>
      </c>
      <c r="AM131" s="149">
        <f>BenefitCalculations2!AM$210</f>
        <v>1.0530991886978066E-3</v>
      </c>
      <c r="AN131" s="149">
        <f>BenefitCalculations2!AN$210</f>
        <v>1.0279195842903543E-3</v>
      </c>
      <c r="AO131" s="149">
        <f>BenefitCalculations2!AO$210</f>
        <v>1.0045320506847574E-3</v>
      </c>
      <c r="AP131" s="149">
        <f>BenefitCalculations2!AP$210</f>
        <v>9.8270693558992527E-4</v>
      </c>
      <c r="AQ131" s="149">
        <f>BenefitCalculations2!AQ$210</f>
        <v>9.6060396260532952E-4</v>
      </c>
      <c r="AR131" s="149">
        <f>BenefitCalculations2!AR$210</f>
        <v>9.3839579636982205E-4</v>
      </c>
      <c r="AS131" s="149">
        <f>BenefitCalculations2!AS$210</f>
        <v>9.1617523635457304E-4</v>
      </c>
      <c r="AT131" s="149">
        <f>BenefitCalculations2!AT$210</f>
        <v>8.9405711452577392E-4</v>
      </c>
      <c r="AU131" s="149">
        <f>BenefitCalculations2!AU$210</f>
        <v>8.7211578066535638E-4</v>
      </c>
      <c r="AV131" s="149">
        <f>BenefitCalculations2!AV$210</f>
        <v>8.504106626550283E-4</v>
      </c>
      <c r="AW131" s="149">
        <f>BenefitCalculations2!AW$210</f>
        <v>8.2897359674985981E-4</v>
      </c>
      <c r="AX131" s="149">
        <f>BenefitCalculations2!AX$210</f>
        <v>8.078453543213874E-4</v>
      </c>
      <c r="AY131" s="149">
        <f>BenefitCalculations2!AY$210</f>
        <v>7.8706597379448904E-4</v>
      </c>
      <c r="AZ131" s="149">
        <f>BenefitCalculations2!AZ$210</f>
        <v>7.6666796309688096E-4</v>
      </c>
    </row>
    <row r="132" spans="1:70" s="84" customFormat="1" ht="12.75">
      <c r="A132" s="148" t="str">
        <f t="shared" si="11"/>
        <v>Youth Labor Market Program</v>
      </c>
      <c r="AG132" s="149">
        <f>BenefitCalculations2!AG$227</f>
        <v>8.5258898852904904E-6</v>
      </c>
      <c r="AH132" s="149">
        <f>BenefitCalculations2!AH$227</f>
        <v>1.137176607322082E-5</v>
      </c>
      <c r="AI132" s="149">
        <f>BenefitCalculations2!AI$227</f>
        <v>1.431861669688263E-5</v>
      </c>
      <c r="AJ132" s="149">
        <f>BenefitCalculations2!AJ$227</f>
        <v>1.7264144538487291E-5</v>
      </c>
      <c r="AK132" s="149">
        <f>BenefitCalculations2!AK$227</f>
        <v>2.0107148390406891E-5</v>
      </c>
      <c r="AL132" s="149">
        <f>BenefitCalculations2!AL$227</f>
        <v>1.9768183938088937E-5</v>
      </c>
      <c r="AM132" s="149">
        <f>BenefitCalculations2!AM$227</f>
        <v>1.9410077929304986E-5</v>
      </c>
      <c r="AN132" s="149">
        <f>BenefitCalculations2!AN$227</f>
        <v>1.9026400468662386E-5</v>
      </c>
      <c r="AO132" s="149">
        <f>BenefitCalculations2!AO$227</f>
        <v>1.8609254699530124E-5</v>
      </c>
      <c r="AP132" s="149">
        <f>BenefitCalculations2!AP$227</f>
        <v>1.8156969570413983E-5</v>
      </c>
      <c r="AQ132" s="149">
        <f>BenefitCalculations2!AQ$227</f>
        <v>1.7639182736140796E-5</v>
      </c>
      <c r="AR132" s="149">
        <f>BenefitCalculations2!AR$227</f>
        <v>1.706918164944235E-5</v>
      </c>
      <c r="AS132" s="149">
        <f>BenefitCalculations2!AS$227</f>
        <v>1.6464901863875996E-5</v>
      </c>
      <c r="AT132" s="149">
        <f>BenefitCalculations2!AT$227</f>
        <v>1.5845540081573229E-5</v>
      </c>
      <c r="AU132" s="149">
        <f>BenefitCalculations2!AU$227</f>
        <v>1.5223549379953684E-5</v>
      </c>
      <c r="AV132" s="149">
        <f>BenefitCalculations2!AV$227</f>
        <v>1.4603086231716435E-5</v>
      </c>
      <c r="AW132" s="149">
        <f>BenefitCalculations2!AW$227</f>
        <v>1.3983007985169432E-5</v>
      </c>
      <c r="AX132" s="149">
        <f>BenefitCalculations2!AX$227</f>
        <v>1.3362577772311368E-5</v>
      </c>
      <c r="AY132" s="149">
        <f>BenefitCalculations2!AY$227</f>
        <v>1.273991015923205E-5</v>
      </c>
      <c r="AZ132" s="149">
        <f>BenefitCalculations2!AZ$227</f>
        <v>1.2114473463040327E-5</v>
      </c>
    </row>
    <row r="133" spans="1:70" s="84" customFormat="1" ht="12.75">
      <c r="A133" s="148" t="str">
        <f t="shared" si="11"/>
        <v>Unemployment Program</v>
      </c>
      <c r="AG133" s="149">
        <f>BenefitCalculations2!AG$246</f>
        <v>4.32733968925458E-3</v>
      </c>
      <c r="AH133" s="149">
        <f>BenefitCalculations2!AH$246</f>
        <v>4.632084613326445E-3</v>
      </c>
      <c r="AI133" s="149">
        <f>BenefitCalculations2!AI$246</f>
        <v>4.9573200641692119E-3</v>
      </c>
      <c r="AJ133" s="149">
        <f>BenefitCalculations2!AJ$246</f>
        <v>5.2897295906991623E-3</v>
      </c>
      <c r="AK133" s="149">
        <f>BenefitCalculations2!AK$246</f>
        <v>5.6231582720529588E-3</v>
      </c>
      <c r="AL133" s="149">
        <f>BenefitCalculations2!AL$246</f>
        <v>5.8966715703989338E-3</v>
      </c>
      <c r="AM133" s="149">
        <f>BenefitCalculations2!AM$246</f>
        <v>6.1606569760526402E-3</v>
      </c>
      <c r="AN133" s="149">
        <f>BenefitCalculations2!AN$246</f>
        <v>6.4162557123925009E-3</v>
      </c>
      <c r="AO133" s="149">
        <f>BenefitCalculations2!AO$246</f>
        <v>6.6660296328482724E-3</v>
      </c>
      <c r="AP133" s="149">
        <f>BenefitCalculations2!AP$246</f>
        <v>6.9116787873860688E-3</v>
      </c>
      <c r="AQ133" s="149">
        <f>BenefitCalculations2!AQ$246</f>
        <v>7.1533434337919047E-3</v>
      </c>
      <c r="AR133" s="149">
        <f>BenefitCalculations2!AR$246</f>
        <v>7.3894336862465534E-3</v>
      </c>
      <c r="AS133" s="149">
        <f>BenefitCalculations2!AS$246</f>
        <v>7.6180703386507535E-3</v>
      </c>
      <c r="AT133" s="149">
        <f>BenefitCalculations2!AT$246</f>
        <v>7.8368880377945455E-3</v>
      </c>
      <c r="AU133" s="149">
        <f>BenefitCalculations2!AU$246</f>
        <v>8.0444781763555559E-3</v>
      </c>
      <c r="AV133" s="149">
        <f>BenefitCalculations2!AV$246</f>
        <v>8.2407498774565574E-3</v>
      </c>
      <c r="AW133" s="149">
        <f>BenefitCalculations2!AW$246</f>
        <v>8.4267419527862576E-3</v>
      </c>
      <c r="AX133" s="149">
        <f>BenefitCalculations2!AX$246</f>
        <v>8.6038184047376315E-3</v>
      </c>
      <c r="AY133" s="149">
        <f>BenefitCalculations2!AY$246</f>
        <v>8.7739645004632997E-3</v>
      </c>
      <c r="AZ133" s="149">
        <f>BenefitCalculations2!AZ$246</f>
        <v>8.938907775311717E-3</v>
      </c>
    </row>
    <row r="134" spans="1:70" s="147" customFormat="1" ht="24">
      <c r="A134" s="142" t="str">
        <f t="shared" si="11"/>
        <v>Expenditure as a Percentage of Total Government Expenditure</v>
      </c>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4"/>
      <c r="AE134" s="144"/>
      <c r="AF134" s="144"/>
      <c r="AG134" s="150">
        <f>1000*AG116/(1000000*NationalBudget2!AG$14)</f>
        <v>0.20055027502544368</v>
      </c>
      <c r="AH134" s="150">
        <f>1000*AH116/(1000000*NationalBudget2!AH$14)</f>
        <v>0.20685251064543586</v>
      </c>
      <c r="AI134" s="150">
        <f>1000*AI116/(1000000*NationalBudget2!AI$14)</f>
        <v>0.21314927237781095</v>
      </c>
      <c r="AJ134" s="150">
        <f>1000*AJ116/(1000000*NationalBudget2!AJ$14)</f>
        <v>0.21937708254214813</v>
      </c>
      <c r="AK134" s="150">
        <f>1000*AK116/(1000000*NationalBudget2!AK$14)</f>
        <v>0.22550422160151809</v>
      </c>
      <c r="AL134" s="150">
        <f>1000*AL116/(1000000*NationalBudget2!AL$14)</f>
        <v>0.22857174580138276</v>
      </c>
      <c r="AM134" s="150">
        <f>1000*AM116/(1000000*NationalBudget2!AM$14)</f>
        <v>0.2316481343167506</v>
      </c>
      <c r="AN134" s="150">
        <f>1000*AN116/(1000000*NationalBudget2!AN$14)</f>
        <v>0.23472102981758394</v>
      </c>
      <c r="AO134" s="150">
        <f>1000*AO116/(1000000*NationalBudget2!AO$14)</f>
        <v>0.23777566307076076</v>
      </c>
      <c r="AP134" s="150">
        <f>1000*AP116/(1000000*NationalBudget2!AP$14)</f>
        <v>0.24080075837249545</v>
      </c>
      <c r="AQ134" s="150">
        <f>1000*AQ116/(1000000*NationalBudget2!AQ$14)</f>
        <v>0.24378373673663598</v>
      </c>
      <c r="AR134" s="150">
        <f>1000*AR116/(1000000*NationalBudget2!AR$14)</f>
        <v>0.24672468319271346</v>
      </c>
      <c r="AS134" s="150">
        <f>1000*AS116/(1000000*NationalBudget2!AS$14)</f>
        <v>0.24961869072393147</v>
      </c>
      <c r="AT134" s="150">
        <f>1000*AT116/(1000000*NationalBudget2!AT$14)</f>
        <v>0.25246186915432323</v>
      </c>
      <c r="AU134" s="150">
        <f>1000*AU116/(1000000*NationalBudget2!AU$14)</f>
        <v>0.25525424468185853</v>
      </c>
      <c r="AV134" s="150">
        <f>1000*AV116/(1000000*NationalBudget2!AV$14)</f>
        <v>0.25799933840011369</v>
      </c>
      <c r="AW134" s="150">
        <f>1000*AW116/(1000000*NationalBudget2!AW$14)</f>
        <v>0.26070511403167979</v>
      </c>
      <c r="AX134" s="150">
        <f>1000*AX116/(1000000*NationalBudget2!AX$14)</f>
        <v>0.26338504784640004</v>
      </c>
      <c r="AY134" s="150">
        <f>1000*AY116/(1000000*NationalBudget2!AY$14)</f>
        <v>0.26605619747742687</v>
      </c>
      <c r="AZ134" s="150">
        <f>1000*AZ116/(1000000*NationalBudget2!AZ$14)</f>
        <v>0.2687345436207218</v>
      </c>
      <c r="BA134" s="146"/>
      <c r="BB134" s="146"/>
      <c r="BC134" s="146"/>
      <c r="BD134" s="146"/>
      <c r="BE134" s="146"/>
      <c r="BF134" s="146"/>
      <c r="BG134" s="146"/>
      <c r="BH134" s="146"/>
      <c r="BI134" s="146"/>
      <c r="BJ134" s="146"/>
      <c r="BK134" s="146"/>
      <c r="BL134" s="146"/>
      <c r="BM134" s="146"/>
      <c r="BN134" s="146"/>
      <c r="BO134" s="146"/>
      <c r="BP134" s="146"/>
      <c r="BQ134" s="146"/>
      <c r="BR134" s="146"/>
    </row>
    <row r="135" spans="1:70" s="84" customFormat="1" ht="12.75">
      <c r="A135" s="148" t="str">
        <f t="shared" si="11"/>
        <v>Universal Pension</v>
      </c>
      <c r="AG135" s="149">
        <f>1000*AG117/(1000000*NationalBudget2!AG$14)</f>
        <v>2.511724000561805E-2</v>
      </c>
      <c r="AH135" s="149">
        <f>1000*AH117/(1000000*NationalBudget2!AH$14)</f>
        <v>2.5351309298091922E-2</v>
      </c>
      <c r="AI135" s="149">
        <f>1000*AI117/(1000000*NationalBudget2!AI$14)</f>
        <v>2.5647150684709911E-2</v>
      </c>
      <c r="AJ135" s="149">
        <f>1000*AJ117/(1000000*NationalBudget2!AJ$14)</f>
        <v>2.6050680428929662E-2</v>
      </c>
      <c r="AK135" s="149">
        <f>1000*AK117/(1000000*NationalBudget2!AK$14)</f>
        <v>2.659011118349168E-2</v>
      </c>
      <c r="AL135" s="149">
        <f>1000*AL117/(1000000*NationalBudget2!AL$14)</f>
        <v>2.7664685687443097E-2</v>
      </c>
      <c r="AM135" s="149">
        <f>1000*AM117/(1000000*NationalBudget2!AM$14)</f>
        <v>2.8884912685936091E-2</v>
      </c>
      <c r="AN135" s="149">
        <f>1000*AN117/(1000000*NationalBudget2!AN$14)</f>
        <v>3.0222482084571862E-2</v>
      </c>
      <c r="AO135" s="149">
        <f>1000*AO117/(1000000*NationalBudget2!AO$14)</f>
        <v>3.1634288583407152E-2</v>
      </c>
      <c r="AP135" s="149">
        <f>1000*AP117/(1000000*NationalBudget2!AP$14)</f>
        <v>3.3088685585973755E-2</v>
      </c>
      <c r="AQ135" s="149">
        <f>1000*AQ117/(1000000*NationalBudget2!AQ$14)</f>
        <v>3.4578314668536399E-2</v>
      </c>
      <c r="AR135" s="149">
        <f>1000*AR117/(1000000*NationalBudget2!AR$14)</f>
        <v>3.6111563410432729E-2</v>
      </c>
      <c r="AS135" s="149">
        <f>1000*AS117/(1000000*NationalBudget2!AS$14)</f>
        <v>3.7691270602188034E-2</v>
      </c>
      <c r="AT135" s="149">
        <f>1000*AT117/(1000000*NationalBudget2!AT$14)</f>
        <v>3.9324803624055299E-2</v>
      </c>
      <c r="AU135" s="149">
        <f>1000*AU117/(1000000*NationalBudget2!AU$14)</f>
        <v>4.1017716896751939E-2</v>
      </c>
      <c r="AV135" s="149">
        <f>1000*AV117/(1000000*NationalBudget2!AV$14)</f>
        <v>4.2771291831313063E-2</v>
      </c>
      <c r="AW135" s="149">
        <f>1000*AW117/(1000000*NationalBudget2!AW$14)</f>
        <v>4.4583457362257141E-2</v>
      </c>
      <c r="AX135" s="149">
        <f>1000*AX117/(1000000*NationalBudget2!AX$14)</f>
        <v>4.645445403783377E-2</v>
      </c>
      <c r="AY135" s="149">
        <f>1000*AY117/(1000000*NationalBudget2!AY$14)</f>
        <v>4.8384010241660766E-2</v>
      </c>
      <c r="AZ135" s="149">
        <f>1000*AZ117/(1000000*NationalBudget2!AZ$14)</f>
        <v>5.0373575020596112E-2</v>
      </c>
    </row>
    <row r="136" spans="1:70" s="84" customFormat="1" ht="12.75">
      <c r="A136" s="148" t="str">
        <f t="shared" si="11"/>
        <v>Universal Child Benefit</v>
      </c>
      <c r="AG136" s="149">
        <f>1000*AG118/(1000000*NationalBudget2!AG$14)</f>
        <v>0.111842019124738</v>
      </c>
      <c r="AH136" s="149">
        <f>1000*AH118/(1000000*NationalBudget2!AH$14)</f>
        <v>0.11427003930030197</v>
      </c>
      <c r="AI136" s="149">
        <f>1000*AI118/(1000000*NationalBudget2!AI$14)</f>
        <v>0.11660697385233613</v>
      </c>
      <c r="AJ136" s="149">
        <f>1000*AJ118/(1000000*NationalBudget2!AJ$14)</f>
        <v>0.11884508530563731</v>
      </c>
      <c r="AK136" s="149">
        <f>1000*AK118/(1000000*NationalBudget2!AK$14)</f>
        <v>0.12097867638887046</v>
      </c>
      <c r="AL136" s="149">
        <f>1000*AL118/(1000000*NationalBudget2!AL$14)</f>
        <v>0.1212667618965078</v>
      </c>
      <c r="AM136" s="149">
        <f>1000*AM118/(1000000*NationalBudget2!AM$14)</f>
        <v>0.121499550130093</v>
      </c>
      <c r="AN136" s="149">
        <f>1000*AN118/(1000000*NationalBudget2!AN$14)</f>
        <v>0.12167702885768639</v>
      </c>
      <c r="AO136" s="149">
        <f>1000*AO118/(1000000*NationalBudget2!AO$14)</f>
        <v>0.12180012126653024</v>
      </c>
      <c r="AP136" s="149">
        <f>1000*AP118/(1000000*NationalBudget2!AP$14)</f>
        <v>0.12187033075176255</v>
      </c>
      <c r="AQ136" s="149">
        <f>1000*AQ118/(1000000*NationalBudget2!AQ$14)</f>
        <v>0.1218883216436713</v>
      </c>
      <c r="AR136" s="149">
        <f>1000*AR118/(1000000*NationalBudget2!AR$14)</f>
        <v>0.12185625510798383</v>
      </c>
      <c r="AS136" s="149">
        <f>1000*AS118/(1000000*NationalBudget2!AS$14)</f>
        <v>0.12177904848615068</v>
      </c>
      <c r="AT136" s="149">
        <f>1000*AT118/(1000000*NationalBudget2!AT$14)</f>
        <v>0.12166282338701298</v>
      </c>
      <c r="AU136" s="149">
        <f>1000*AU118/(1000000*NationalBudget2!AU$14)</f>
        <v>0.12151280565763282</v>
      </c>
      <c r="AV136" s="149">
        <f>1000*AV118/(1000000*NationalBudget2!AV$14)</f>
        <v>0.12133179601422789</v>
      </c>
      <c r="AW136" s="149">
        <f>1000*AW118/(1000000*NationalBudget2!AW$14)</f>
        <v>0.1211220284724947</v>
      </c>
      <c r="AX136" s="149">
        <f>1000*AX118/(1000000*NationalBudget2!AX$14)</f>
        <v>0.12088749479820328</v>
      </c>
      <c r="AY136" s="149">
        <f>1000*AY118/(1000000*NationalBudget2!AY$14)</f>
        <v>0.12063243753427609</v>
      </c>
      <c r="AZ136" s="149">
        <f>1000*AZ118/(1000000*NationalBudget2!AZ$14)</f>
        <v>0.12036057094662568</v>
      </c>
    </row>
    <row r="137" spans="1:70" s="84" customFormat="1" ht="12.75">
      <c r="A137" s="148" t="str">
        <f t="shared" si="11"/>
        <v>Universal Disability Benefit</v>
      </c>
      <c r="AG137" s="149">
        <f>1000*AG119/(1000000*NationalBudget2!AG$14)</f>
        <v>1.1372980243187268E-2</v>
      </c>
      <c r="AH137" s="149">
        <f>1000*AH119/(1000000*NationalBudget2!AH$14)</f>
        <v>1.1459100568633768E-2</v>
      </c>
      <c r="AI137" s="149">
        <f>1000*AI119/(1000000*NationalBudget2!AI$14)</f>
        <v>1.1549786168588072E-2</v>
      </c>
      <c r="AJ137" s="149">
        <f>1000*AJ119/(1000000*NationalBudget2!AJ$14)</f>
        <v>1.1632179740611266E-2</v>
      </c>
      <c r="AK137" s="149">
        <f>1000*AK119/(1000000*NationalBudget2!AK$14)</f>
        <v>1.1698167814437806E-2</v>
      </c>
      <c r="AL137" s="149">
        <f>1000*AL119/(1000000*NationalBudget2!AL$14)</f>
        <v>1.1745825706282008E-2</v>
      </c>
      <c r="AM137" s="149">
        <f>1000*AM119/(1000000*NationalBudget2!AM$14)</f>
        <v>1.1779011908114563E-2</v>
      </c>
      <c r="AN137" s="149">
        <f>1000*AN119/(1000000*NationalBudget2!AN$14)</f>
        <v>1.1802886388262908E-2</v>
      </c>
      <c r="AO137" s="149">
        <f>1000*AO119/(1000000*NationalBudget2!AO$14)</f>
        <v>1.1824502854201051E-2</v>
      </c>
      <c r="AP137" s="149">
        <f>1000*AP119/(1000000*NationalBudget2!AP$14)</f>
        <v>1.1848688974000104E-2</v>
      </c>
      <c r="AQ137" s="149">
        <f>1000*AQ119/(1000000*NationalBudget2!AQ$14)</f>
        <v>1.1876336330920485E-2</v>
      </c>
      <c r="AR137" s="149">
        <f>1000*AR119/(1000000*NationalBudget2!AR$14)</f>
        <v>1.1906072649683073E-2</v>
      </c>
      <c r="AS137" s="149">
        <f>1000*AS119/(1000000*NationalBudget2!AS$14)</f>
        <v>1.1937484553967374E-2</v>
      </c>
      <c r="AT137" s="149">
        <f>1000*AT119/(1000000*NationalBudget2!AT$14)</f>
        <v>1.1969680761943977E-2</v>
      </c>
      <c r="AU137" s="149">
        <f>1000*AU119/(1000000*NationalBudget2!AU$14)</f>
        <v>1.2002180243790824E-2</v>
      </c>
      <c r="AV137" s="149">
        <f>1000*AV119/(1000000*NationalBudget2!AV$14)</f>
        <v>1.2034767155214081E-2</v>
      </c>
      <c r="AW137" s="149">
        <f>1000*AW119/(1000000*NationalBudget2!AW$14)</f>
        <v>1.2068115376145362E-2</v>
      </c>
      <c r="AX137" s="149">
        <f>1000*AX119/(1000000*NationalBudget2!AX$14)</f>
        <v>1.2103571571339138E-2</v>
      </c>
      <c r="AY137" s="149">
        <f>1000*AY119/(1000000*NationalBudget2!AY$14)</f>
        <v>1.2142800325676771E-2</v>
      </c>
      <c r="AZ137" s="149">
        <f>1000*AZ119/(1000000*NationalBudget2!AZ$14)</f>
        <v>1.218665306865651E-2</v>
      </c>
    </row>
    <row r="138" spans="1:70" s="84" customFormat="1" ht="12.75">
      <c r="A138" s="148" t="str">
        <f t="shared" si="11"/>
        <v>Orphan Benefit</v>
      </c>
      <c r="AG138" s="149">
        <f>1000*AG120/(1000000*NationalBudget2!AG$14)</f>
        <v>3.1481794575071789E-3</v>
      </c>
      <c r="AH138" s="149">
        <f>1000*AH120/(1000000*NationalBudget2!AH$14)</f>
        <v>3.1161125116589165E-3</v>
      </c>
      <c r="AI138" s="149">
        <f>1000*AI120/(1000000*NationalBudget2!AI$14)</f>
        <v>3.0830229299367317E-3</v>
      </c>
      <c r="AJ138" s="149">
        <f>1000*AJ120/(1000000*NationalBudget2!AJ$14)</f>
        <v>3.0500994984027949E-3</v>
      </c>
      <c r="AK138" s="149">
        <f>1000*AK120/(1000000*NationalBudget2!AK$14)</f>
        <v>3.0181299946592565E-3</v>
      </c>
      <c r="AL138" s="149">
        <f>1000*AL120/(1000000*NationalBudget2!AL$14)</f>
        <v>2.9874112396641628E-3</v>
      </c>
      <c r="AM138" s="149">
        <f>1000*AM120/(1000000*NationalBudget2!AM$14)</f>
        <v>2.9577677513600762E-3</v>
      </c>
      <c r="AN138" s="149">
        <f>1000*AN120/(1000000*NationalBudget2!AN$14)</f>
        <v>2.9288792353751075E-3</v>
      </c>
      <c r="AO138" s="149">
        <f>1000*AO120/(1000000*NationalBudget2!AO$14)</f>
        <v>2.9002528688040785E-3</v>
      </c>
      <c r="AP138" s="149">
        <f>1000*AP120/(1000000*NationalBudget2!AP$14)</f>
        <v>2.8715450051442683E-3</v>
      </c>
      <c r="AQ138" s="149">
        <f>1000*AQ120/(1000000*NationalBudget2!AQ$14)</f>
        <v>2.8427605413428791E-3</v>
      </c>
      <c r="AR138" s="149">
        <f>1000*AR120/(1000000*NationalBudget2!AR$14)</f>
        <v>2.8140065378052382E-3</v>
      </c>
      <c r="AS138" s="149">
        <f>1000*AS120/(1000000*NationalBudget2!AS$14)</f>
        <v>2.7851857678342007E-3</v>
      </c>
      <c r="AT138" s="149">
        <f>1000*AT120/(1000000*NationalBudget2!AT$14)</f>
        <v>2.7561942951004731E-3</v>
      </c>
      <c r="AU138" s="149">
        <f>1000*AU120/(1000000*NationalBudget2!AU$14)</f>
        <v>2.7269664839683501E-3</v>
      </c>
      <c r="AV138" s="149">
        <f>1000*AV120/(1000000*NationalBudget2!AV$14)</f>
        <v>2.6974897970473361E-3</v>
      </c>
      <c r="AW138" s="149">
        <f>1000*AW120/(1000000*NationalBudget2!AW$14)</f>
        <v>2.6677935533064782E-3</v>
      </c>
      <c r="AX138" s="149">
        <f>1000*AX120/(1000000*NationalBudget2!AX$14)</f>
        <v>2.6379148463454519E-3</v>
      </c>
      <c r="AY138" s="149">
        <f>1000*AY120/(1000000*NationalBudget2!AY$14)</f>
        <v>2.6079083729351163E-3</v>
      </c>
      <c r="AZ138" s="149">
        <f>1000*AZ120/(1000000*NationalBudget2!AZ$14)</f>
        <v>2.5778264627371126E-3</v>
      </c>
    </row>
    <row r="139" spans="1:70" s="84" customFormat="1" ht="12.75">
      <c r="A139" s="148" t="str">
        <f t="shared" si="11"/>
        <v>Education stipend</v>
      </c>
      <c r="AG139" s="149">
        <f>1000*AG121/(1000000*NationalBudget2!AG$14)</f>
        <v>2.1196699596461709E-2</v>
      </c>
      <c r="AH139" s="149">
        <f>1000*AH121/(1000000*NationalBudget2!AH$14)</f>
        <v>2.2728092388447075E-2</v>
      </c>
      <c r="AI139" s="149">
        <f>1000*AI121/(1000000*NationalBudget2!AI$14)</f>
        <v>2.4232029719267294E-2</v>
      </c>
      <c r="AJ139" s="149">
        <f>1000*AJ121/(1000000*NationalBudget2!AJ$14)</f>
        <v>2.5698275104067501E-2</v>
      </c>
      <c r="AK139" s="149">
        <f>1000*AK121/(1000000*NationalBudget2!AK$14)</f>
        <v>2.7118454709794401E-2</v>
      </c>
      <c r="AL139" s="149">
        <f>1000*AL121/(1000000*NationalBudget2!AL$14)</f>
        <v>2.7544228707364938E-2</v>
      </c>
      <c r="AM139" s="149">
        <f>1000*AM121/(1000000*NationalBudget2!AM$14)</f>
        <v>2.7942467436790186E-2</v>
      </c>
      <c r="AN139" s="149">
        <f>1000*AN121/(1000000*NationalBudget2!AN$14)</f>
        <v>2.8319628972261229E-2</v>
      </c>
      <c r="AO139" s="149">
        <f>1000*AO121/(1000000*NationalBudget2!AO$14)</f>
        <v>2.8684782187240271E-2</v>
      </c>
      <c r="AP139" s="149">
        <f>1000*AP121/(1000000*NationalBudget2!AP$14)</f>
        <v>2.9044425158880841E-2</v>
      </c>
      <c r="AQ139" s="149">
        <f>1000*AQ121/(1000000*NationalBudget2!AQ$14)</f>
        <v>2.9400918294700654E-2</v>
      </c>
      <c r="AR139" s="149">
        <f>1000*AR121/(1000000*NationalBudget2!AR$14)</f>
        <v>2.9752434633650432E-2</v>
      </c>
      <c r="AS139" s="149">
        <f>1000*AS121/(1000000*NationalBudget2!AS$14)</f>
        <v>3.0096095178856648E-2</v>
      </c>
      <c r="AT139" s="149">
        <f>1000*AT121/(1000000*NationalBudget2!AT$14)</f>
        <v>3.0427202375934329E-2</v>
      </c>
      <c r="AU139" s="149">
        <f>1000*AU121/(1000000*NationalBudget2!AU$14)</f>
        <v>3.0742375303667784E-2</v>
      </c>
      <c r="AV139" s="149">
        <f>1000*AV121/(1000000*NationalBudget2!AV$14)</f>
        <v>3.1041238310775633E-2</v>
      </c>
      <c r="AW139" s="149">
        <f>1000*AW121/(1000000*NationalBudget2!AW$14)</f>
        <v>3.1325055688565778E-2</v>
      </c>
      <c r="AX139" s="149">
        <f>1000*AX121/(1000000*NationalBudget2!AX$14)</f>
        <v>3.1594114047737321E-2</v>
      </c>
      <c r="AY139" s="149">
        <f>1000*AY121/(1000000*NationalBudget2!AY$14)</f>
        <v>3.1848975106899269E-2</v>
      </c>
      <c r="AZ139" s="149">
        <f>1000*AZ121/(1000000*NationalBudget2!AZ$14)</f>
        <v>3.2090180164887259E-2</v>
      </c>
    </row>
    <row r="140" spans="1:70" s="84" customFormat="1" ht="12.75">
      <c r="A140" s="148" t="str">
        <f t="shared" si="11"/>
        <v>New Birth Lump-sum Benefit</v>
      </c>
      <c r="AG140" s="149">
        <f>1000*AG122/(1000000*NationalBudget2!AG$14)</f>
        <v>4.5986671402476597E-3</v>
      </c>
      <c r="AH140" s="149">
        <f>1000*AH122/(1000000*NationalBudget2!AH$14)</f>
        <v>5.0283307971473023E-3</v>
      </c>
      <c r="AI140" s="149">
        <f>1000*AI122/(1000000*NationalBudget2!AI$14)</f>
        <v>5.3988419316348272E-3</v>
      </c>
      <c r="AJ140" s="149">
        <f>1000*AJ122/(1000000*NationalBudget2!AJ$14)</f>
        <v>5.702588805572761E-3</v>
      </c>
      <c r="AK140" s="149">
        <f>1000*AK122/(1000000*NationalBudget2!AK$14)</f>
        <v>5.9345869332405442E-3</v>
      </c>
      <c r="AL140" s="149">
        <f>1000*AL122/(1000000*NationalBudget2!AL$14)</f>
        <v>5.7694369306551981E-3</v>
      </c>
      <c r="AM140" s="149">
        <f>1000*AM122/(1000000*NationalBudget2!AM$14)</f>
        <v>5.617626454780803E-3</v>
      </c>
      <c r="AN140" s="149">
        <f>1000*AN122/(1000000*NationalBudget2!AN$14)</f>
        <v>5.4776075035043699E-3</v>
      </c>
      <c r="AO140" s="149">
        <f>1000*AO122/(1000000*NationalBudget2!AO$14)</f>
        <v>5.3474191495124718E-3</v>
      </c>
      <c r="AP140" s="149">
        <f>1000*AP122/(1000000*NationalBudget2!AP$14)</f>
        <v>5.2258095530989925E-3</v>
      </c>
      <c r="AQ140" s="149">
        <f>1000*AQ122/(1000000*NationalBudget2!AQ$14)</f>
        <v>5.102976014275281E-3</v>
      </c>
      <c r="AR140" s="149">
        <f>1000*AR122/(1000000*NationalBudget2!AR$14)</f>
        <v>4.9798386244665144E-3</v>
      </c>
      <c r="AS140" s="149">
        <f>1000*AS122/(1000000*NationalBudget2!AS$14)</f>
        <v>4.8568902814423512E-3</v>
      </c>
      <c r="AT140" s="149">
        <f>1000*AT122/(1000000*NationalBudget2!AT$14)</f>
        <v>4.7347385251047206E-3</v>
      </c>
      <c r="AU140" s="149">
        <f>1000*AU122/(1000000*NationalBudget2!AU$14)</f>
        <v>4.6137742229268993E-3</v>
      </c>
      <c r="AV140" s="149">
        <f>1000*AV122/(1000000*NationalBudget2!AV$14)</f>
        <v>4.4943077698465315E-3</v>
      </c>
      <c r="AW140" s="149">
        <f>1000*AW122/(1000000*NationalBudget2!AW$14)</f>
        <v>4.3765026139090304E-3</v>
      </c>
      <c r="AX140" s="149">
        <f>1000*AX122/(1000000*NationalBudget2!AX$14)</f>
        <v>4.2605686540678851E-3</v>
      </c>
      <c r="AY140" s="149">
        <f>1000*AY122/(1000000*NationalBudget2!AY$14)</f>
        <v>4.1467110645660487E-3</v>
      </c>
      <c r="AZ140" s="149">
        <f>1000*AZ122/(1000000*NationalBudget2!AZ$14)</f>
        <v>4.0350945426151624E-3</v>
      </c>
    </row>
    <row r="141" spans="1:70" s="84" customFormat="1" ht="12.75">
      <c r="A141" s="148" t="str">
        <f t="shared" si="11"/>
        <v>Youth Labor Market Program</v>
      </c>
      <c r="AG141" s="149">
        <f>1000*AG123/(1000000*NationalBudget2!AG$14)</f>
        <v>4.5766117659932451E-5</v>
      </c>
      <c r="AH141" s="149">
        <f>1000*AH123/(1000000*NationalBudget2!AH$14)</f>
        <v>6.0978624408663431E-5</v>
      </c>
      <c r="AI141" s="149">
        <f>1000*AI123/(1000000*NationalBudget2!AI$14)</f>
        <v>7.6700217741906219E-5</v>
      </c>
      <c r="AJ141" s="149">
        <f>1000*AJ123/(1000000*NationalBudget2!AJ$14)</f>
        <v>9.2381901908316499E-5</v>
      </c>
      <c r="AK141" s="149">
        <f>1000*AK123/(1000000*NationalBudget2!AK$14)</f>
        <v>1.0748283038787407E-4</v>
      </c>
      <c r="AL141" s="149">
        <f>1000*AL123/(1000000*NationalBudget2!AL$14)</f>
        <v>1.0556079027988811E-4</v>
      </c>
      <c r="AM141" s="149">
        <f>1000*AM123/(1000000*NationalBudget2!AM$14)</f>
        <v>1.0354064311819538E-4</v>
      </c>
      <c r="AN141" s="149">
        <f>1000*AN123/(1000000*NationalBudget2!AN$14)</f>
        <v>1.0138843112301828E-4</v>
      </c>
      <c r="AO141" s="149">
        <f>1000*AO123/(1000000*NationalBudget2!AO$14)</f>
        <v>9.9062528538127308E-5</v>
      </c>
      <c r="AP141" s="149">
        <f>1000*AP123/(1000000*NationalBudget2!AP$14)</f>
        <v>9.6554589776490311E-5</v>
      </c>
      <c r="AQ141" s="149">
        <f>1000*AQ123/(1000000*NationalBudget2!AQ$14)</f>
        <v>9.3703888301496901E-5</v>
      </c>
      <c r="AR141" s="149">
        <f>1000*AR123/(1000000*NationalBudget2!AR$14)</f>
        <v>9.058200217302426E-5</v>
      </c>
      <c r="AS141" s="149">
        <f>1000*AS123/(1000000*NationalBudget2!AS$14)</f>
        <v>8.7284854113446622E-5</v>
      </c>
      <c r="AT141" s="149">
        <f>1000*AT123/(1000000*NationalBudget2!AT$14)</f>
        <v>8.3914649138618235E-5</v>
      </c>
      <c r="AU141" s="149">
        <f>1000*AU123/(1000000*NationalBudget2!AU$14)</f>
        <v>8.053749429588232E-5</v>
      </c>
      <c r="AV141" s="149">
        <f>1000*AV123/(1000000*NationalBudget2!AV$14)</f>
        <v>7.7175377493550313E-5</v>
      </c>
      <c r="AW141" s="149">
        <f>1000*AW123/(1000000*NationalBudget2!AW$14)</f>
        <v>7.3822219715244776E-5</v>
      </c>
      <c r="AX141" s="149">
        <f>1000*AX123/(1000000*NationalBudget2!AX$14)</f>
        <v>7.0474107067284797E-5</v>
      </c>
      <c r="AY141" s="149">
        <f>1000*AY123/(1000000*NationalBudget2!AY$14)</f>
        <v>6.7121090452144333E-5</v>
      </c>
      <c r="AZ141" s="149">
        <f>1000*AZ123/(1000000*NationalBudget2!AZ$14)</f>
        <v>6.3760386647580678E-5</v>
      </c>
    </row>
    <row r="142" spans="1:70" s="84" customFormat="1" ht="12.75">
      <c r="A142" s="148" t="str">
        <f t="shared" si="11"/>
        <v>Unemployment Program</v>
      </c>
      <c r="AG142" s="149">
        <f>1000*AG124/(1000000*NationalBudget2!AG$14)</f>
        <v>2.3228723340023873E-2</v>
      </c>
      <c r="AH142" s="149">
        <f>1000*AH124/(1000000*NationalBudget2!AH$14)</f>
        <v>2.483854715674623E-2</v>
      </c>
      <c r="AI142" s="149">
        <f>1000*AI124/(1000000*NationalBudget2!AI$14)</f>
        <v>2.6554766873596109E-2</v>
      </c>
      <c r="AJ142" s="149">
        <f>1000*AJ124/(1000000*NationalBudget2!AJ$14)</f>
        <v>2.8305791757018483E-2</v>
      </c>
      <c r="AK142" s="149">
        <f>1000*AK124/(1000000*NationalBudget2!AK$14)</f>
        <v>3.0058611746636075E-2</v>
      </c>
      <c r="AL142" s="149">
        <f>1000*AL124/(1000000*NationalBudget2!AL$14)</f>
        <v>3.148783484318568E-2</v>
      </c>
      <c r="AM142" s="149">
        <f>1000*AM124/(1000000*NationalBudget2!AM$14)</f>
        <v>3.286325730655773E-2</v>
      </c>
      <c r="AN142" s="149">
        <f>1000*AN124/(1000000*NationalBudget2!AN$14)</f>
        <v>3.419112834479901E-2</v>
      </c>
      <c r="AO142" s="149">
        <f>1000*AO124/(1000000*NationalBudget2!AO$14)</f>
        <v>3.5485233632527369E-2</v>
      </c>
      <c r="AP142" s="149">
        <f>1000*AP124/(1000000*NationalBudget2!AP$14)</f>
        <v>3.6754718753858433E-2</v>
      </c>
      <c r="AQ142" s="149">
        <f>1000*AQ124/(1000000*NationalBudget2!AQ$14)</f>
        <v>3.8000405354887447E-2</v>
      </c>
      <c r="AR142" s="149">
        <f>1000*AR124/(1000000*NationalBudget2!AR$14)</f>
        <v>3.9213930226518603E-2</v>
      </c>
      <c r="AS142" s="149">
        <f>1000*AS124/(1000000*NationalBudget2!AS$14)</f>
        <v>4.0385430999378705E-2</v>
      </c>
      <c r="AT142" s="149">
        <f>1000*AT124/(1000000*NationalBudget2!AT$14)</f>
        <v>4.1502511536032842E-2</v>
      </c>
      <c r="AU142" s="149">
        <f>1000*AU124/(1000000*NationalBudget2!AU$14)</f>
        <v>4.2557888378824078E-2</v>
      </c>
      <c r="AV142" s="149">
        <f>1000*AV124/(1000000*NationalBudget2!AV$14)</f>
        <v>4.3551272144195609E-2</v>
      </c>
      <c r="AW142" s="149">
        <f>1000*AW124/(1000000*NationalBudget2!AW$14)</f>
        <v>4.4488338745286078E-2</v>
      </c>
      <c r="AX142" s="149">
        <f>1000*AX124/(1000000*NationalBudget2!AX$14)</f>
        <v>4.5376455783805968E-2</v>
      </c>
      <c r="AY142" s="149">
        <f>1000*AY124/(1000000*NationalBudget2!AY$14)</f>
        <v>4.6226233740960687E-2</v>
      </c>
      <c r="AZ142" s="149">
        <f>1000*AZ124/(1000000*NationalBudget2!AZ$14)</f>
        <v>4.7046883027956413E-2</v>
      </c>
    </row>
    <row r="143" spans="1:70" ht="24">
      <c r="A143" s="142" t="str">
        <f t="shared" si="11"/>
        <v>Expenditure as a Percentage of Total Government Revenue</v>
      </c>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150">
        <f>1000*AG116/(1000000*NationalBudget2!AG$5)</f>
        <v>0.35558793891572127</v>
      </c>
      <c r="AH143" s="150">
        <f>1000*AH116/(1000000*NationalBudget2!AH$5)</f>
        <v>0.36172282175254583</v>
      </c>
      <c r="AI143" s="150">
        <f>1000*AI116/(1000000*NationalBudget2!AI$5)</f>
        <v>0.36769237686408096</v>
      </c>
      <c r="AJ143" s="150">
        <f>1000*AJ116/(1000000*NationalBudget2!AJ$5)</f>
        <v>0.37339564792513025</v>
      </c>
      <c r="AK143" s="150">
        <f>1000*AK116/(1000000*NationalBudget2!AK$5)</f>
        <v>0.37879029162850986</v>
      </c>
      <c r="AL143" s="150">
        <f>1000*AL116/(1000000*NationalBudget2!AL$5)</f>
        <v>0.37898263336464322</v>
      </c>
      <c r="AM143" s="150">
        <f>1000*AM116/(1000000*NationalBudget2!AM$5)</f>
        <v>0.37919464693068838</v>
      </c>
      <c r="AN143" s="150">
        <f>1000*AN116/(1000000*NationalBudget2!AN$5)</f>
        <v>0.37940560169590892</v>
      </c>
      <c r="AO143" s="150">
        <f>1000*AO116/(1000000*NationalBudget2!AO$5)</f>
        <v>0.37959194477765373</v>
      </c>
      <c r="AP143" s="150">
        <f>1000*AP116/(1000000*NationalBudget2!AP$5)</f>
        <v>0.37973678044959808</v>
      </c>
      <c r="AQ143" s="150">
        <f>1000*AQ116/(1000000*NationalBudget2!AQ$5)</f>
        <v>0.37982199078203971</v>
      </c>
      <c r="AR143" s="150">
        <f>1000*AR116/(1000000*NationalBudget2!AR$5)</f>
        <v>0.37984980753381009</v>
      </c>
      <c r="AS143" s="150">
        <f>1000*AS116/(1000000*NationalBudget2!AS$5)</f>
        <v>0.37981475376420648</v>
      </c>
      <c r="AT143" s="150">
        <f>1000*AT116/(1000000*NationalBudget2!AT$5)</f>
        <v>0.37971312629186593</v>
      </c>
      <c r="AU143" s="150">
        <f>1000*AU116/(1000000*NationalBudget2!AU$5)</f>
        <v>0.37954720501941991</v>
      </c>
      <c r="AV143" s="150">
        <f>1000*AV116/(1000000*NationalBudget2!AV$5)</f>
        <v>0.37932429675940321</v>
      </c>
      <c r="AW143" s="150">
        <f>1000*AW116/(1000000*NationalBudget2!AW$5)</f>
        <v>0.37905783544316968</v>
      </c>
      <c r="AX143" s="150">
        <f>1000*AX116/(1000000*NationalBudget2!AX$5)</f>
        <v>0.37876858758413046</v>
      </c>
      <c r="AY143" s="150">
        <f>1000*AY116/(1000000*NationalBudget2!AY$5)</f>
        <v>0.37848151247662937</v>
      </c>
      <c r="AZ143" s="150">
        <f>1000*AZ116/(1000000*NationalBudget2!AZ$5)</f>
        <v>0.37821898731805292</v>
      </c>
      <c r="BA143" s="66"/>
      <c r="BB143" s="66"/>
      <c r="BC143" s="66"/>
      <c r="BD143" s="66"/>
      <c r="BE143" s="66"/>
      <c r="BF143" s="66"/>
      <c r="BG143" s="66"/>
      <c r="BH143" s="66"/>
      <c r="BI143" s="66"/>
      <c r="BJ143" s="66"/>
      <c r="BK143" s="66"/>
      <c r="BL143" s="66"/>
      <c r="BM143" s="66"/>
      <c r="BN143" s="66"/>
      <c r="BO143" s="66"/>
      <c r="BP143" s="66"/>
      <c r="BQ143" s="66"/>
      <c r="BR143" s="66"/>
    </row>
    <row r="144" spans="1:70">
      <c r="A144" s="148" t="str">
        <f t="shared" si="11"/>
        <v>Universal Pension</v>
      </c>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149">
        <f>1000*AG117/(1000000*NationalBudget2!AG$5)</f>
        <v>4.4534407164069471E-2</v>
      </c>
      <c r="AH144" s="149">
        <f>1000*AH117/(1000000*NationalBudget2!AH$5)</f>
        <v>4.4331814517571094E-2</v>
      </c>
      <c r="AI144" s="149">
        <f>1000*AI117/(1000000*NationalBudget2!AI$5)</f>
        <v>4.4242523982614954E-2</v>
      </c>
      <c r="AJ144" s="149">
        <f>1000*AJ117/(1000000*NationalBudget2!AJ$5)</f>
        <v>4.4340140660690239E-2</v>
      </c>
      <c r="AK144" s="149">
        <f>1000*AK117/(1000000*NationalBudget2!AK$5)</f>
        <v>4.4664689193390734E-2</v>
      </c>
      <c r="AL144" s="149">
        <f>1000*AL117/(1000000*NationalBudget2!AL$5)</f>
        <v>4.5869341358326869E-2</v>
      </c>
      <c r="AM144" s="149">
        <f>1000*AM117/(1000000*NationalBudget2!AM$5)</f>
        <v>4.7282937546090482E-2</v>
      </c>
      <c r="AN144" s="149">
        <f>1000*AN117/(1000000*NationalBudget2!AN$5)</f>
        <v>4.8851945686128745E-2</v>
      </c>
      <c r="AO144" s="149">
        <f>1000*AO117/(1000000*NationalBudget2!AO$5)</f>
        <v>5.050189312881654E-2</v>
      </c>
      <c r="AP144" s="149">
        <f>1000*AP117/(1000000*NationalBudget2!AP$5)</f>
        <v>5.2180030572370022E-2</v>
      </c>
      <c r="AQ144" s="149">
        <f>1000*AQ117/(1000000*NationalBudget2!AQ$5)</f>
        <v>5.3873997056168577E-2</v>
      </c>
      <c r="AR144" s="149">
        <f>1000*AR117/(1000000*NationalBudget2!AR$5)</f>
        <v>5.5596263145198582E-2</v>
      </c>
      <c r="AS144" s="149">
        <f>1000*AS117/(1000000*NationalBudget2!AS$5)</f>
        <v>5.7350275419330396E-2</v>
      </c>
      <c r="AT144" s="149">
        <f>1000*AT117/(1000000*NationalBudget2!AT$5)</f>
        <v>5.9146136305344849E-2</v>
      </c>
      <c r="AU144" s="149">
        <f>1000*AU117/(1000000*NationalBudget2!AU$5)</f>
        <v>6.0990796935987225E-2</v>
      </c>
      <c r="AV144" s="149">
        <f>1000*AV117/(1000000*NationalBudget2!AV$5)</f>
        <v>6.2884619379306464E-2</v>
      </c>
      <c r="AW144" s="149">
        <f>1000*AW117/(1000000*NationalBudget2!AW$5)</f>
        <v>6.4823081461518453E-2</v>
      </c>
      <c r="AX144" s="149">
        <f>1000*AX117/(1000000*NationalBudget2!AX$5)</f>
        <v>6.68051891585109E-2</v>
      </c>
      <c r="AY144" s="149">
        <f>1000*AY117/(1000000*NationalBudget2!AY$5)</f>
        <v>6.8829268213164568E-2</v>
      </c>
      <c r="AZ144" s="149">
        <f>1000*AZ117/(1000000*NationalBudget2!AZ$5)</f>
        <v>7.0896142621579714E-2</v>
      </c>
      <c r="BA144" s="66"/>
      <c r="BB144" s="66"/>
      <c r="BC144" s="66"/>
      <c r="BD144" s="66"/>
      <c r="BE144" s="66"/>
      <c r="BF144" s="66"/>
      <c r="BG144" s="66"/>
      <c r="BH144" s="66"/>
      <c r="BI144" s="66"/>
      <c r="BJ144" s="66"/>
      <c r="BK144" s="66"/>
      <c r="BL144" s="66"/>
      <c r="BM144" s="66"/>
      <c r="BN144" s="66"/>
      <c r="BO144" s="66"/>
      <c r="BP144" s="66"/>
      <c r="BQ144" s="66"/>
      <c r="BR144" s="66"/>
    </row>
    <row r="145" spans="1:70">
      <c r="A145" s="148" t="str">
        <f t="shared" si="11"/>
        <v>Universal Child Benefit</v>
      </c>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149">
        <f>1000*AG118/(1000000*NationalBudget2!AG$5)</f>
        <v>0.19830276004205288</v>
      </c>
      <c r="AH145" s="149">
        <f>1000*AH118/(1000000*NationalBudget2!AH$5)</f>
        <v>0.19982392734081886</v>
      </c>
      <c r="AI145" s="149">
        <f>1000*AI118/(1000000*NationalBudget2!AI$5)</f>
        <v>0.20115243602002833</v>
      </c>
      <c r="AJ145" s="149">
        <f>1000*AJ118/(1000000*NationalBudget2!AJ$5)</f>
        <v>0.20228292361345435</v>
      </c>
      <c r="AK145" s="149">
        <f>1000*AK118/(1000000*NationalBudget2!AK$5)</f>
        <v>0.20321370387091175</v>
      </c>
      <c r="AL145" s="149">
        <f>1000*AL118/(1000000*NationalBudget2!AL$5)</f>
        <v>0.20106595678311381</v>
      </c>
      <c r="AM145" s="149">
        <f>1000*AM118/(1000000*NationalBudget2!AM$5)</f>
        <v>0.19888776203489847</v>
      </c>
      <c r="AN145" s="149">
        <f>1000*AN118/(1000000*NationalBudget2!AN$5)</f>
        <v>0.19668006050501136</v>
      </c>
      <c r="AO145" s="149">
        <f>1000*AO118/(1000000*NationalBudget2!AO$5)</f>
        <v>0.19444523593635055</v>
      </c>
      <c r="AP145" s="149">
        <f>1000*AP118/(1000000*NationalBudget2!AP$5)</f>
        <v>0.19218646712238913</v>
      </c>
      <c r="AQ145" s="149">
        <f>1000*AQ118/(1000000*NationalBudget2!AQ$5)</f>
        <v>0.18990546949321352</v>
      </c>
      <c r="AR145" s="149">
        <f>1000*AR118/(1000000*NationalBudget2!AR$5)</f>
        <v>0.18760617888160094</v>
      </c>
      <c r="AS145" s="149">
        <f>1000*AS118/(1000000*NationalBudget2!AS$5)</f>
        <v>0.18529653841330826</v>
      </c>
      <c r="AT145" s="149">
        <f>1000*AT118/(1000000*NationalBudget2!AT$5)</f>
        <v>0.18298593437703997</v>
      </c>
      <c r="AU145" s="149">
        <f>1000*AU118/(1000000*NationalBudget2!AU$5)</f>
        <v>0.18068199343327249</v>
      </c>
      <c r="AV145" s="149">
        <f>1000*AV118/(1000000*NationalBudget2!AV$5)</f>
        <v>0.17838843495899476</v>
      </c>
      <c r="AW145" s="149">
        <f>1000*AW118/(1000000*NationalBudget2!AW$5)</f>
        <v>0.17610799123676088</v>
      </c>
      <c r="AX145" s="149">
        <f>1000*AX118/(1000000*NationalBudget2!AX$5)</f>
        <v>0.17384580497523941</v>
      </c>
      <c r="AY145" s="149">
        <f>1000*AY118/(1000000*NationalBudget2!AY$5)</f>
        <v>0.17160715609937649</v>
      </c>
      <c r="AZ145" s="149">
        <f>1000*AZ118/(1000000*NationalBudget2!AZ$5)</f>
        <v>0.16939635911006576</v>
      </c>
      <c r="BA145" s="66"/>
      <c r="BB145" s="66"/>
      <c r="BC145" s="66"/>
      <c r="BD145" s="66"/>
      <c r="BE145" s="66"/>
      <c r="BF145" s="66"/>
      <c r="BG145" s="66"/>
      <c r="BH145" s="66"/>
      <c r="BI145" s="66"/>
      <c r="BJ145" s="66"/>
      <c r="BK145" s="66"/>
      <c r="BL145" s="66"/>
      <c r="BM145" s="66"/>
      <c r="BN145" s="66"/>
      <c r="BO145" s="66"/>
      <c r="BP145" s="66"/>
      <c r="BQ145" s="66"/>
      <c r="BR145" s="66"/>
    </row>
    <row r="146" spans="1:70">
      <c r="A146" s="148" t="str">
        <f t="shared" si="11"/>
        <v>Universal Disability Benefit</v>
      </c>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149">
        <f>1000*AG119/(1000000*NationalBudget2!AG$5)</f>
        <v>2.0164991563791711E-2</v>
      </c>
      <c r="AH146" s="149">
        <f>1000*AH119/(1000000*NationalBudget2!AH$5)</f>
        <v>2.0038520100620631E-2</v>
      </c>
      <c r="AI146" s="149">
        <f>1000*AI119/(1000000*NationalBudget2!AI$5)</f>
        <v>1.9923916611230844E-2</v>
      </c>
      <c r="AJ146" s="149">
        <f>1000*AJ119/(1000000*NationalBudget2!AJ$5)</f>
        <v>1.9798810526129751E-2</v>
      </c>
      <c r="AK146" s="149">
        <f>1000*AK119/(1000000*NationalBudget2!AK$5)</f>
        <v>1.9649975359575769E-2</v>
      </c>
      <c r="AL146" s="149">
        <f>1000*AL119/(1000000*NationalBudget2!AL$5)</f>
        <v>1.9475127783628046E-2</v>
      </c>
      <c r="AM146" s="149">
        <f>1000*AM119/(1000000*NationalBudget2!AM$5)</f>
        <v>1.9281563716729223E-2</v>
      </c>
      <c r="AN146" s="149">
        <f>1000*AN119/(1000000*NationalBudget2!AN$5)</f>
        <v>1.9078312733066708E-2</v>
      </c>
      <c r="AO146" s="149">
        <f>1000*AO119/(1000000*NationalBudget2!AO$5)</f>
        <v>1.8876978310094522E-2</v>
      </c>
      <c r="AP146" s="149">
        <f>1000*AP119/(1000000*NationalBudget2!AP$5)</f>
        <v>1.8685086516942534E-2</v>
      </c>
      <c r="AQ146" s="149">
        <f>1000*AQ119/(1000000*NationalBudget2!AQ$5)</f>
        <v>1.8503669558894674E-2</v>
      </c>
      <c r="AR146" s="149">
        <f>1000*AR119/(1000000*NationalBudget2!AR$5)</f>
        <v>1.8330226817773208E-2</v>
      </c>
      <c r="AS146" s="149">
        <f>1000*AS119/(1000000*NationalBudget2!AS$5)</f>
        <v>1.8163835181090666E-2</v>
      </c>
      <c r="AT146" s="149">
        <f>1000*AT119/(1000000*NationalBudget2!AT$5)</f>
        <v>1.8002896508918287E-2</v>
      </c>
      <c r="AU146" s="149">
        <f>1000*AU119/(1000000*NationalBudget2!AU$5)</f>
        <v>1.7846496426916689E-2</v>
      </c>
      <c r="AV146" s="149">
        <f>1000*AV119/(1000000*NationalBudget2!AV$5)</f>
        <v>1.7694152303348438E-2</v>
      </c>
      <c r="AW146" s="149">
        <f>1000*AW119/(1000000*NationalBudget2!AW$5)</f>
        <v>1.7546697192154882E-2</v>
      </c>
      <c r="AX146" s="149">
        <f>1000*AX119/(1000000*NationalBudget2!AX$5)</f>
        <v>1.740589584065191E-2</v>
      </c>
      <c r="AY146" s="149">
        <f>1000*AY119/(1000000*NationalBudget2!AY$5)</f>
        <v>1.7273889789219354E-2</v>
      </c>
      <c r="AZ146" s="149">
        <f>1000*AZ119/(1000000*NationalBudget2!AZ$5)</f>
        <v>1.7151585800331381E-2</v>
      </c>
      <c r="BA146" s="66"/>
      <c r="BB146" s="66"/>
      <c r="BC146" s="66"/>
      <c r="BD146" s="66"/>
      <c r="BE146" s="66"/>
      <c r="BF146" s="66"/>
      <c r="BG146" s="66"/>
      <c r="BH146" s="66"/>
      <c r="BI146" s="66"/>
      <c r="BJ146" s="66"/>
      <c r="BK146" s="66"/>
      <c r="BL146" s="66"/>
      <c r="BM146" s="66"/>
      <c r="BN146" s="66"/>
      <c r="BO146" s="66"/>
      <c r="BP146" s="66"/>
      <c r="BQ146" s="66"/>
      <c r="BR146" s="66"/>
    </row>
    <row r="147" spans="1:70">
      <c r="A147" s="148" t="str">
        <f t="shared" ref="A147:A166" si="14">A36</f>
        <v>Orphan Benefit</v>
      </c>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149">
        <f>1000*AG120/(1000000*NationalBudget2!AG$5)</f>
        <v>5.5819152802945131E-3</v>
      </c>
      <c r="AH147" s="149">
        <f>1000*AH120/(1000000*NationalBudget2!AH$5)</f>
        <v>5.4491434844015363E-3</v>
      </c>
      <c r="AI147" s="149">
        <f>1000*AI120/(1000000*NationalBudget2!AI$5)</f>
        <v>5.3183574890444197E-3</v>
      </c>
      <c r="AJ147" s="149">
        <f>1000*AJ120/(1000000*NationalBudget2!AJ$5)</f>
        <v>5.1914897638563259E-3</v>
      </c>
      <c r="AK147" s="149">
        <f>1000*AK120/(1000000*NationalBudget2!AK$5)</f>
        <v>5.0696981756284615E-3</v>
      </c>
      <c r="AL147" s="149">
        <f>1000*AL120/(1000000*NationalBudget2!AL$5)</f>
        <v>4.9532674066149109E-3</v>
      </c>
      <c r="AM147" s="149">
        <f>1000*AM120/(1000000*NationalBudget2!AM$5)</f>
        <v>4.8416953647740174E-3</v>
      </c>
      <c r="AN147" s="149">
        <f>1000*AN120/(1000000*NationalBudget2!AN$5)</f>
        <v>4.7342719544804044E-3</v>
      </c>
      <c r="AO147" s="149">
        <f>1000*AO120/(1000000*NationalBudget2!AO$5)</f>
        <v>4.6300475523800089E-3</v>
      </c>
      <c r="AP147" s="149">
        <f>1000*AP120/(1000000*NationalBudget2!AP$5)</f>
        <v>4.5283547383302572E-3</v>
      </c>
      <c r="AQ147" s="149">
        <f>1000*AQ120/(1000000*NationalBudget2!AQ$5)</f>
        <v>4.4291017218098822E-3</v>
      </c>
      <c r="AR147" s="149">
        <f>1000*AR120/(1000000*NationalBudget2!AR$5)</f>
        <v>4.3323587569440679E-3</v>
      </c>
      <c r="AS147" s="149">
        <f>1000*AS120/(1000000*NationalBudget2!AS$5)</f>
        <v>4.237882361811861E-3</v>
      </c>
      <c r="AT147" s="149">
        <f>1000*AT120/(1000000*NationalBudget2!AT$5)</f>
        <v>4.1454305791448843E-3</v>
      </c>
      <c r="AU147" s="149">
        <f>1000*AU120/(1000000*NationalBudget2!AU$5)</f>
        <v>4.0548297579216814E-3</v>
      </c>
      <c r="AV147" s="149">
        <f>1000*AV120/(1000000*NationalBudget2!AV$5)</f>
        <v>3.965992419305348E-3</v>
      </c>
      <c r="AW147" s="149">
        <f>1000*AW120/(1000000*NationalBudget2!AW$5)</f>
        <v>3.8788960986883953E-3</v>
      </c>
      <c r="AX147" s="149">
        <f>1000*AX120/(1000000*NationalBudget2!AX$5)</f>
        <v>3.7935307591954169E-3</v>
      </c>
      <c r="AY147" s="149">
        <f>1000*AY120/(1000000*NationalBudget2!AY$5)</f>
        <v>3.7099120965700966E-3</v>
      </c>
      <c r="AZ147" s="149">
        <f>1000*AZ120/(1000000*NationalBudget2!AZ$5)</f>
        <v>3.6280520586670474E-3</v>
      </c>
      <c r="BA147" s="67"/>
      <c r="BB147" s="67"/>
      <c r="BC147" s="67"/>
      <c r="BD147" s="67"/>
      <c r="BE147" s="67"/>
      <c r="BF147" s="67"/>
      <c r="BG147" s="67"/>
      <c r="BH147" s="67"/>
      <c r="BI147" s="67"/>
      <c r="BJ147" s="67"/>
      <c r="BK147" s="67"/>
      <c r="BL147" s="67"/>
      <c r="BM147" s="67"/>
      <c r="BN147" s="67"/>
      <c r="BO147" s="67"/>
      <c r="BP147" s="67"/>
      <c r="BQ147" s="67"/>
      <c r="BR147" s="67"/>
    </row>
    <row r="148" spans="1:70">
      <c r="A148" s="148" t="str">
        <f t="shared" si="14"/>
        <v>Education stipend</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149">
        <f>1000*AG121/(1000000*NationalBudget2!AG$5)</f>
        <v>3.7583048541645077E-2</v>
      </c>
      <c r="AH148" s="149">
        <f>1000*AH121/(1000000*NationalBudget2!AH$5)</f>
        <v>3.9744597182548316E-2</v>
      </c>
      <c r="AI148" s="149">
        <f>1000*AI121/(1000000*NationalBudget2!AI$5)</f>
        <v>4.1801374709482579E-2</v>
      </c>
      <c r="AJ148" s="149">
        <f>1000*AJ121/(1000000*NationalBudget2!AJ$5)</f>
        <v>4.374032133095742E-2</v>
      </c>
      <c r="AK148" s="149">
        <f>1000*AK121/(1000000*NationalBudget2!AK$5)</f>
        <v>4.5552173236868596E-2</v>
      </c>
      <c r="AL148" s="149">
        <f>1000*AL121/(1000000*NationalBudget2!AL$5)</f>
        <v>4.5669618057631416E-2</v>
      </c>
      <c r="AM148" s="149">
        <f>1000*AM121/(1000000*NationalBudget2!AM$5)</f>
        <v>4.5740208982549685E-2</v>
      </c>
      <c r="AN148" s="149">
        <f>1000*AN121/(1000000*NationalBudget2!AN$5)</f>
        <v>4.5776153412312365E-2</v>
      </c>
      <c r="AO148" s="149">
        <f>1000*AO121/(1000000*NationalBudget2!AO$5)</f>
        <v>4.5793215820988255E-2</v>
      </c>
      <c r="AP148" s="149">
        <f>1000*AP121/(1000000*NationalBudget2!AP$5)</f>
        <v>4.5802332909523305E-2</v>
      </c>
      <c r="AQ148" s="149">
        <f>1000*AQ121/(1000000*NationalBudget2!AQ$5)</f>
        <v>4.580746635111814E-2</v>
      </c>
      <c r="AR148" s="149">
        <f>1000*AR121/(1000000*NationalBudget2!AR$5)</f>
        <v>4.5805942166017334E-2</v>
      </c>
      <c r="AS148" s="149">
        <f>1000*AS121/(1000000*NationalBudget2!AS$5)</f>
        <v>4.5793610031645164E-2</v>
      </c>
      <c r="AT148" s="149">
        <f>1000*AT121/(1000000*NationalBudget2!AT$5)</f>
        <v>4.5763774851159414E-2</v>
      </c>
      <c r="AU148" s="149">
        <f>1000*AU121/(1000000*NationalBudget2!AU$5)</f>
        <v>4.5712002308553309E-2</v>
      </c>
      <c r="AV148" s="149">
        <f>1000*AV121/(1000000*NationalBudget2!AV$5)</f>
        <v>4.5638473206142234E-2</v>
      </c>
      <c r="AW148" s="149">
        <f>1000*AW121/(1000000*NationalBudget2!AW$5)</f>
        <v>4.5545741780123321E-2</v>
      </c>
      <c r="AX148" s="149">
        <f>1000*AX121/(1000000*NationalBudget2!AX$5)</f>
        <v>4.543484169538807E-2</v>
      </c>
      <c r="AY148" s="149">
        <f>1000*AY121/(1000000*NationalBudget2!AY$5)</f>
        <v>4.5307150833471851E-2</v>
      </c>
      <c r="AZ148" s="149">
        <f>1000*AZ121/(1000000*NationalBudget2!AZ$5)</f>
        <v>4.5163957269100587E-2</v>
      </c>
      <c r="BA148" s="67"/>
      <c r="BB148" s="67"/>
      <c r="BC148" s="67"/>
      <c r="BD148" s="67"/>
      <c r="BE148" s="67"/>
      <c r="BF148" s="67"/>
      <c r="BG148" s="67"/>
      <c r="BH148" s="67"/>
      <c r="BI148" s="67"/>
      <c r="BJ148" s="67"/>
      <c r="BK148" s="67"/>
      <c r="BL148" s="67"/>
      <c r="BM148" s="67"/>
      <c r="BN148" s="67"/>
      <c r="BO148" s="67"/>
      <c r="BP148" s="67"/>
      <c r="BQ148" s="67"/>
      <c r="BR148" s="67"/>
    </row>
    <row r="149" spans="1:70">
      <c r="A149" s="148" t="str">
        <f t="shared" si="14"/>
        <v>New Birth Lump-sum Benefit</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149">
        <f>1000*AG122/(1000000*NationalBudget2!AG$5)</f>
        <v>8.153718911393458E-3</v>
      </c>
      <c r="AH149" s="149">
        <f>1000*AH122/(1000000*NationalBudget2!AH$5)</f>
        <v>8.7930380877370481E-3</v>
      </c>
      <c r="AI149" s="149">
        <f>1000*AI122/(1000000*NationalBudget2!AI$5)</f>
        <v>9.3132526328198149E-3</v>
      </c>
      <c r="AJ149" s="149">
        <f>1000*AJ122/(1000000*NationalBudget2!AJ$5)</f>
        <v>9.7062182486556525E-3</v>
      </c>
      <c r="AK149" s="149">
        <f>1000*AK122/(1000000*NationalBudget2!AK$5)</f>
        <v>9.968611226752291E-3</v>
      </c>
      <c r="AL149" s="149">
        <f>1000*AL122/(1000000*NationalBudget2!AL$5)</f>
        <v>9.565995977958288E-3</v>
      </c>
      <c r="AM149" s="149">
        <f>1000*AM122/(1000000*NationalBudget2!AM$5)</f>
        <v>9.1957307853658271E-3</v>
      </c>
      <c r="AN149" s="149">
        <f>1000*AN122/(1000000*NationalBudget2!AN$5)</f>
        <v>8.8540637894108792E-3</v>
      </c>
      <c r="AO149" s="149">
        <f>1000*AO122/(1000000*NationalBudget2!AO$5)</f>
        <v>8.5367745726804573E-3</v>
      </c>
      <c r="AP149" s="149">
        <f>1000*AP122/(1000000*NationalBudget2!AP$5)</f>
        <v>8.240971117984771E-3</v>
      </c>
      <c r="AQ149" s="149">
        <f>1000*AQ122/(1000000*NationalBudget2!AQ$5)</f>
        <v>7.9505816696416182E-3</v>
      </c>
      <c r="AR149" s="149">
        <f>1000*AR122/(1000000*NationalBudget2!AR$5)</f>
        <v>7.6668078709236486E-3</v>
      </c>
      <c r="AS149" s="149">
        <f>1000*AS122/(1000000*NationalBudget2!AS$5)</f>
        <v>7.3901460702154751E-3</v>
      </c>
      <c r="AT149" s="149">
        <f>1000*AT122/(1000000*NationalBudget2!AT$5)</f>
        <v>7.1212431943260242E-3</v>
      </c>
      <c r="AU149" s="149">
        <f>1000*AU122/(1000000*NationalBudget2!AU$5)</f>
        <v>6.8603956540864847E-3</v>
      </c>
      <c r="AV149" s="149">
        <f>1000*AV122/(1000000*NationalBudget2!AV$5)</f>
        <v>6.6077694027784619E-3</v>
      </c>
      <c r="AW149" s="149">
        <f>1000*AW122/(1000000*NationalBudget2!AW$5)</f>
        <v>6.3633105694970871E-3</v>
      </c>
      <c r="AX149" s="149">
        <f>1000*AX122/(1000000*NationalBudget2!AX$5)</f>
        <v>6.1270356256047783E-3</v>
      </c>
      <c r="AY149" s="149">
        <f>1000*AY122/(1000000*NationalBudget2!AY$5)</f>
        <v>5.8989547712140402E-3</v>
      </c>
      <c r="AZ149" s="149">
        <f>1000*AZ122/(1000000*NationalBudget2!AZ$5)</f>
        <v>5.6790219488657848E-3</v>
      </c>
      <c r="BA149" s="67"/>
      <c r="BB149" s="67"/>
      <c r="BC149" s="67"/>
      <c r="BD149" s="67"/>
      <c r="BE149" s="67"/>
      <c r="BF149" s="67"/>
      <c r="BG149" s="67"/>
      <c r="BH149" s="67"/>
      <c r="BI149" s="67"/>
      <c r="BJ149" s="67"/>
      <c r="BK149" s="67"/>
      <c r="BL149" s="67"/>
      <c r="BM149" s="67"/>
      <c r="BN149" s="67"/>
      <c r="BO149" s="67"/>
      <c r="BP149" s="67"/>
      <c r="BQ149" s="67"/>
      <c r="BR149" s="67"/>
    </row>
    <row r="150" spans="1:70">
      <c r="A150" s="148" t="str">
        <f t="shared" si="14"/>
        <v>Youth Labor Market Program</v>
      </c>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149">
        <f>1000*AG123/(1000000*NationalBudget2!AG$5)</f>
        <v>8.1146133800141226E-5</v>
      </c>
      <c r="AH150" s="149">
        <f>1000*AH123/(1000000*NationalBudget2!AH$5)</f>
        <v>1.0663327227146272E-4</v>
      </c>
      <c r="AI150" s="149">
        <f>1000*AI123/(1000000*NationalBudget2!AI$5)</f>
        <v>1.3231143157517019E-4</v>
      </c>
      <c r="AJ150" s="149">
        <f>1000*AJ123/(1000000*NationalBudget2!AJ$5)</f>
        <v>1.5724067309074669E-4</v>
      </c>
      <c r="AK150" s="149">
        <f>1000*AK123/(1000000*NationalBudget2!AK$5)</f>
        <v>1.8054408196235028E-4</v>
      </c>
      <c r="AL150" s="149">
        <f>1000*AL123/(1000000*NationalBudget2!AL$5)</f>
        <v>1.7502472206292618E-4</v>
      </c>
      <c r="AM150" s="149">
        <f>1000*AM123/(1000000*NationalBudget2!AM$5)</f>
        <v>1.6949006615565672E-4</v>
      </c>
      <c r="AN150" s="149">
        <f>1000*AN123/(1000000*NationalBudget2!AN$5)</f>
        <v>1.6388535251881048E-4</v>
      </c>
      <c r="AO150" s="149">
        <f>1000*AO123/(1000000*NationalBudget2!AO$5)</f>
        <v>1.5814628535464967E-4</v>
      </c>
      <c r="AP150" s="149">
        <f>1000*AP123/(1000000*NationalBudget2!AP$5)</f>
        <v>1.5226417602322664E-4</v>
      </c>
      <c r="AQ150" s="149">
        <f>1000*AQ123/(1000000*NationalBudget2!AQ$5)</f>
        <v>1.4599332127369032E-4</v>
      </c>
      <c r="AR150" s="149">
        <f>1000*AR123/(1000000*NationalBudget2!AR$5)</f>
        <v>1.3945729161024046E-4</v>
      </c>
      <c r="AS150" s="149">
        <f>1000*AS123/(1000000*NationalBudget2!AS$5)</f>
        <v>1.3281086955587118E-4</v>
      </c>
      <c r="AT150" s="149">
        <f>1000*AT123/(1000000*NationalBudget2!AT$5)</f>
        <v>1.2621111406979426E-4</v>
      </c>
      <c r="AU150" s="149">
        <f>1000*AU123/(1000000*NationalBudget2!AU$5)</f>
        <v>1.1975425089352931E-4</v>
      </c>
      <c r="AV150" s="149">
        <f>1000*AV123/(1000000*NationalBudget2!AV$5)</f>
        <v>1.1346732893354407E-4</v>
      </c>
      <c r="AW150" s="149">
        <f>1000*AW123/(1000000*NationalBudget2!AW$5)</f>
        <v>1.0733541195310195E-4</v>
      </c>
      <c r="AX150" s="149">
        <f>1000*AX123/(1000000*NationalBudget2!AX$5)</f>
        <v>1.0134735518735746E-4</v>
      </c>
      <c r="AY150" s="149">
        <f>1000*AY123/(1000000*NationalBudget2!AY$5)</f>
        <v>9.5483931869557763E-5</v>
      </c>
      <c r="AZ150" s="149">
        <f>1000*AZ123/(1000000*NationalBudget2!AZ$5)</f>
        <v>8.9736840466965388E-5</v>
      </c>
      <c r="BA150" s="66"/>
      <c r="BB150" s="66"/>
      <c r="BC150" s="66"/>
      <c r="BD150" s="66"/>
      <c r="BE150" s="66"/>
      <c r="BF150" s="66"/>
      <c r="BG150" s="66"/>
      <c r="BH150" s="66"/>
      <c r="BI150" s="66"/>
      <c r="BJ150" s="66"/>
      <c r="BK150" s="66"/>
      <c r="BL150" s="66"/>
      <c r="BM150" s="66"/>
      <c r="BN150" s="66"/>
      <c r="BO150" s="66"/>
      <c r="BP150" s="66"/>
      <c r="BQ150" s="66"/>
      <c r="BR150" s="66"/>
    </row>
    <row r="151" spans="1:70">
      <c r="A151" s="148" t="str">
        <f t="shared" si="14"/>
        <v>Unemployment Program</v>
      </c>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149">
        <f>1000*AG124/(1000000*NationalBudget2!AG$5)</f>
        <v>4.118595127867402E-2</v>
      </c>
      <c r="AH151" s="149">
        <f>1000*AH124/(1000000*NationalBudget2!AH$5)</f>
        <v>4.3435147766576872E-2</v>
      </c>
      <c r="AI151" s="149">
        <f>1000*AI124/(1000000*NationalBudget2!AI$5)</f>
        <v>4.5808203987284891E-2</v>
      </c>
      <c r="AJ151" s="149">
        <f>1000*AJ124/(1000000*NationalBudget2!AJ$5)</f>
        <v>4.8178503108295703E-2</v>
      </c>
      <c r="AK151" s="149">
        <f>1000*AK124/(1000000*NationalBudget2!AK$5)</f>
        <v>5.0490896483419895E-2</v>
      </c>
      <c r="AL151" s="149">
        <f>1000*AL124/(1000000*NationalBudget2!AL$5)</f>
        <v>5.2208301275306991E-2</v>
      </c>
      <c r="AM151" s="149">
        <f>1000*AM124/(1000000*NationalBudget2!AM$5)</f>
        <v>5.3795258434125116E-2</v>
      </c>
      <c r="AN151" s="149">
        <f>1000*AN124/(1000000*NationalBudget2!AN$5)</f>
        <v>5.5266908262979621E-2</v>
      </c>
      <c r="AO151" s="149">
        <f>1000*AO124/(1000000*NationalBudget2!AO$5)</f>
        <v>5.6649653170988724E-2</v>
      </c>
      <c r="AP151" s="149">
        <f>1000*AP124/(1000000*NationalBudget2!AP$5)</f>
        <v>5.7961273296034871E-2</v>
      </c>
      <c r="AQ151" s="149">
        <f>1000*AQ124/(1000000*NationalBudget2!AQ$5)</f>
        <v>5.9205711609919609E-2</v>
      </c>
      <c r="AR151" s="149">
        <f>1000*AR124/(1000000*NationalBudget2!AR$5)</f>
        <v>6.0372572603742056E-2</v>
      </c>
      <c r="AS151" s="149">
        <f>1000*AS124/(1000000*NationalBudget2!AS$5)</f>
        <v>6.1449655417248748E-2</v>
      </c>
      <c r="AT151" s="149">
        <f>1000*AT124/(1000000*NationalBudget2!AT$5)</f>
        <v>6.2421499361862733E-2</v>
      </c>
      <c r="AU151" s="149">
        <f>1000*AU124/(1000000*NationalBudget2!AU$5)</f>
        <v>6.3280936251788572E-2</v>
      </c>
      <c r="AV151" s="149">
        <f>1000*AV124/(1000000*NationalBudget2!AV$5)</f>
        <v>6.4031387760593986E-2</v>
      </c>
      <c r="AW151" s="149">
        <f>1000*AW124/(1000000*NationalBudget2!AW$5)</f>
        <v>6.4684781692473589E-2</v>
      </c>
      <c r="AX151" s="149">
        <f>1000*AX124/(1000000*NationalBudget2!AX$5)</f>
        <v>6.5254942174352612E-2</v>
      </c>
      <c r="AY151" s="149">
        <f>1000*AY124/(1000000*NationalBudget2!AY$5)</f>
        <v>6.5759696741743437E-2</v>
      </c>
      <c r="AZ151" s="149">
        <f>1000*AZ124/(1000000*NationalBudget2!AZ$5)</f>
        <v>6.621413166897569E-2</v>
      </c>
      <c r="BA151" s="66"/>
      <c r="BB151" s="66"/>
      <c r="BC151" s="66"/>
      <c r="BD151" s="66"/>
      <c r="BE151" s="66"/>
      <c r="BF151" s="66"/>
      <c r="BG151" s="66"/>
      <c r="BH151" s="66"/>
      <c r="BI151" s="66"/>
      <c r="BJ151" s="66"/>
      <c r="BK151" s="66"/>
      <c r="BL151" s="66"/>
      <c r="BM151" s="66"/>
      <c r="BN151" s="66"/>
      <c r="BO151" s="66"/>
      <c r="BP151" s="66"/>
      <c r="BQ151" s="66"/>
      <c r="BR151" s="66"/>
    </row>
    <row r="152" spans="1:70">
      <c r="A152" s="151" t="str">
        <f t="shared" si="14"/>
        <v>Benefit  Level Results</v>
      </c>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row>
    <row r="153" spans="1:70" ht="24">
      <c r="A153" s="142" t="str">
        <f t="shared" si="14"/>
        <v>Annual Amount of Benefit per Beneficiary (Local Currency)</v>
      </c>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row>
    <row r="154" spans="1:70">
      <c r="A154" s="148" t="str">
        <f t="shared" si="14"/>
        <v>Universal Pension</v>
      </c>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6">
        <f>BenefitCalculations2!AG$70</f>
        <v>229277.06261424191</v>
      </c>
      <c r="AH154" s="66">
        <f>BenefitCalculations2!AH$70</f>
        <v>253509.00478980818</v>
      </c>
      <c r="AI154" s="66">
        <f>BenefitCalculations2!AI$70</f>
        <v>281380.29727332282</v>
      </c>
      <c r="AJ154" s="66">
        <f>BenefitCalculations2!AJ$70</f>
        <v>313491.21832573268</v>
      </c>
      <c r="AK154" s="66">
        <f>BenefitCalculations2!AK$70</f>
        <v>350538.92088901164</v>
      </c>
      <c r="AL154" s="66">
        <f>BenefitCalculations2!AL$70</f>
        <v>392010.43362359144</v>
      </c>
      <c r="AM154" s="66">
        <f>BenefitCalculations2!AM$70</f>
        <v>437488.93581912387</v>
      </c>
      <c r="AN154" s="66">
        <f>BenefitCalculations2!AN$70</f>
        <v>487262.96380694286</v>
      </c>
      <c r="AO154" s="66">
        <f>BenefitCalculations2!AO$70</f>
        <v>541642.43107162579</v>
      </c>
      <c r="AP154" s="66">
        <f>BenefitCalculations2!AP$70</f>
        <v>600937.65545747417</v>
      </c>
      <c r="AQ154" s="66">
        <f>BenefitCalculations2!AQ$70</f>
        <v>666681.91573351284</v>
      </c>
      <c r="AR154" s="66">
        <f>BenefitCalculations2!AR$70</f>
        <v>739552.75976112881</v>
      </c>
      <c r="AS154" s="66">
        <f>BenefitCalculations2!AS$70</f>
        <v>820318.16992240609</v>
      </c>
      <c r="AT154" s="66">
        <f>BenefitCalculations2!AT$70</f>
        <v>909830.98201740091</v>
      </c>
      <c r="AU154" s="66">
        <f>BenefitCalculations2!AU$70</f>
        <v>1009030.4854746402</v>
      </c>
      <c r="AV154" s="66">
        <f>BenefitCalculations2!AV$70</f>
        <v>1118946.2172839071</v>
      </c>
      <c r="AW154" s="66">
        <f>BenefitCalculations2!AW$70</f>
        <v>1240704.8350093486</v>
      </c>
      <c r="AX154" s="66">
        <f>BenefitCalculations2!AX$70</f>
        <v>1375540.8068183726</v>
      </c>
      <c r="AY154" s="66">
        <f>BenefitCalculations2!AY$70</f>
        <v>1524803.4325129718</v>
      </c>
      <c r="AZ154" s="66">
        <f>BenefitCalculations2!AZ$70</f>
        <v>1689975.2614357732</v>
      </c>
      <c r="BA154" s="66"/>
      <c r="BB154" s="66"/>
      <c r="BC154" s="66"/>
      <c r="BD154" s="66"/>
      <c r="BE154" s="66"/>
      <c r="BF154" s="66"/>
      <c r="BG154" s="66"/>
      <c r="BH154" s="66"/>
      <c r="BI154" s="66"/>
      <c r="BJ154" s="66"/>
      <c r="BK154" s="66"/>
      <c r="BL154" s="66"/>
      <c r="BM154" s="66"/>
      <c r="BN154" s="66"/>
      <c r="BO154" s="66"/>
      <c r="BP154" s="66"/>
      <c r="BQ154" s="66"/>
      <c r="BR154" s="66"/>
    </row>
    <row r="155" spans="1:70">
      <c r="A155" s="148" t="str">
        <f t="shared" si="14"/>
        <v>Universal Child Benefit</v>
      </c>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6">
        <f>BenefitCalculations2!AG$91</f>
        <v>200954.60193836497</v>
      </c>
      <c r="AH155" s="66">
        <f>BenefitCalculations2!AH$91</f>
        <v>222193.18655106716</v>
      </c>
      <c r="AI155" s="66">
        <f>BenefitCalculations2!AI$91</f>
        <v>246621.55466897119</v>
      </c>
      <c r="AJ155" s="66">
        <f>BenefitCalculations2!AJ$91</f>
        <v>274765.83253255393</v>
      </c>
      <c r="AK155" s="66">
        <f>BenefitCalculations2!AK$91</f>
        <v>307237.05419095728</v>
      </c>
      <c r="AL155" s="66">
        <f>BenefitCalculations2!AL$91</f>
        <v>343585.61535244191</v>
      </c>
      <c r="AM155" s="66">
        <f>BenefitCalculations2!AM$91</f>
        <v>383446.18492382031</v>
      </c>
      <c r="AN155" s="66">
        <f>BenefitCalculations2!AN$91</f>
        <v>427071.65651314403</v>
      </c>
      <c r="AO155" s="66">
        <f>BenefitCalculations2!AO$91</f>
        <v>474733.66017454257</v>
      </c>
      <c r="AP155" s="66">
        <f>BenefitCalculations2!AP$91</f>
        <v>526704.18037155084</v>
      </c>
      <c r="AQ155" s="66">
        <f>BenefitCalculations2!AQ$91</f>
        <v>584327.09084878478</v>
      </c>
      <c r="AR155" s="66">
        <f>BenefitCalculations2!AR$91</f>
        <v>648196.24237887177</v>
      </c>
      <c r="AS155" s="66">
        <f>BenefitCalculations2!AS$91</f>
        <v>718984.74893199117</v>
      </c>
      <c r="AT155" s="66">
        <f>BenefitCalculations2!AT$91</f>
        <v>797440.09600348666</v>
      </c>
      <c r="AU155" s="66">
        <f>BenefitCalculations2!AU$91</f>
        <v>884385.54315130226</v>
      </c>
      <c r="AV155" s="66">
        <f>BenefitCalculations2!AV$91</f>
        <v>980723.44926648331</v>
      </c>
      <c r="AW155" s="66">
        <f>BenefitCalculations2!AW$91</f>
        <v>1087441.2965670172</v>
      </c>
      <c r="AX155" s="66">
        <f>BenefitCalculations2!AX$91</f>
        <v>1205621.06009375</v>
      </c>
      <c r="AY155" s="66">
        <f>BenefitCalculations2!AY$91</f>
        <v>1336445.3614378399</v>
      </c>
      <c r="AZ155" s="66">
        <f>BenefitCalculations2!AZ$91</f>
        <v>1481213.6114937072</v>
      </c>
      <c r="BA155" s="67"/>
      <c r="BB155" s="67"/>
      <c r="BC155" s="67"/>
      <c r="BD155" s="67"/>
      <c r="BE155" s="67"/>
      <c r="BF155" s="67"/>
      <c r="BG155" s="67"/>
      <c r="BH155" s="67"/>
      <c r="BI155" s="67"/>
      <c r="BJ155" s="67"/>
      <c r="BK155" s="67"/>
      <c r="BL155" s="67"/>
      <c r="BM155" s="67"/>
      <c r="BN155" s="67"/>
      <c r="BO155" s="67"/>
      <c r="BP155" s="67"/>
      <c r="BQ155" s="67"/>
      <c r="BR155" s="67"/>
    </row>
    <row r="156" spans="1:70">
      <c r="A156" s="148" t="str">
        <f t="shared" si="14"/>
        <v>Universal Disability Benefit</v>
      </c>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6">
        <f>BenefitCalculations2!AG$112</f>
        <v>229277.06261424191</v>
      </c>
      <c r="AH156" s="66">
        <f>BenefitCalculations2!AH$112</f>
        <v>253509.00478980818</v>
      </c>
      <c r="AI156" s="66">
        <f>BenefitCalculations2!AI$112</f>
        <v>281380.29727332282</v>
      </c>
      <c r="AJ156" s="66">
        <f>BenefitCalculations2!AJ$112</f>
        <v>313491.21832573268</v>
      </c>
      <c r="AK156" s="66">
        <f>BenefitCalculations2!AK$112</f>
        <v>350538.92088901164</v>
      </c>
      <c r="AL156" s="66">
        <f>BenefitCalculations2!AL$112</f>
        <v>392010.43362359144</v>
      </c>
      <c r="AM156" s="66">
        <f>BenefitCalculations2!AM$112</f>
        <v>437488.93581912387</v>
      </c>
      <c r="AN156" s="66">
        <f>BenefitCalculations2!AN$112</f>
        <v>487262.96380694286</v>
      </c>
      <c r="AO156" s="66">
        <f>BenefitCalculations2!AO$112</f>
        <v>541642.43107162579</v>
      </c>
      <c r="AP156" s="66">
        <f>BenefitCalculations2!AP$112</f>
        <v>600937.65545747417</v>
      </c>
      <c r="AQ156" s="66">
        <f>BenefitCalculations2!AQ$112</f>
        <v>666681.91573351284</v>
      </c>
      <c r="AR156" s="66">
        <f>BenefitCalculations2!AR$112</f>
        <v>739552.75976112881</v>
      </c>
      <c r="AS156" s="66">
        <f>BenefitCalculations2!AS$112</f>
        <v>820318.16992240609</v>
      </c>
      <c r="AT156" s="66">
        <f>BenefitCalculations2!AT$112</f>
        <v>909830.98201740091</v>
      </c>
      <c r="AU156" s="66">
        <f>BenefitCalculations2!AU$112</f>
        <v>1009030.4854746402</v>
      </c>
      <c r="AV156" s="66">
        <f>BenefitCalculations2!AV$112</f>
        <v>1118946.2172839071</v>
      </c>
      <c r="AW156" s="66">
        <f>BenefitCalculations2!AW$112</f>
        <v>1240704.8350093486</v>
      </c>
      <c r="AX156" s="66">
        <f>BenefitCalculations2!AX$112</f>
        <v>1375540.8068183726</v>
      </c>
      <c r="AY156" s="66">
        <f>BenefitCalculations2!AY$112</f>
        <v>1524803.4325129718</v>
      </c>
      <c r="AZ156" s="66">
        <f>BenefitCalculations2!AZ$112</f>
        <v>1689975.2614357732</v>
      </c>
      <c r="BA156" s="67"/>
      <c r="BB156" s="67"/>
      <c r="BC156" s="67"/>
      <c r="BD156" s="67"/>
      <c r="BE156" s="67"/>
      <c r="BF156" s="67"/>
      <c r="BG156" s="67"/>
      <c r="BH156" s="67"/>
      <c r="BI156" s="67"/>
      <c r="BJ156" s="67"/>
      <c r="BK156" s="67"/>
      <c r="BL156" s="67"/>
      <c r="BM156" s="67"/>
      <c r="BN156" s="67"/>
      <c r="BO156" s="67"/>
      <c r="BP156" s="67"/>
      <c r="BQ156" s="67"/>
      <c r="BR156" s="67"/>
    </row>
    <row r="157" spans="1:70">
      <c r="A157" s="148" t="str">
        <f t="shared" si="14"/>
        <v>Orphan Benefit</v>
      </c>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6">
        <f>BenefitCalculations2!AG$131</f>
        <v>229277.06261424191</v>
      </c>
      <c r="AH157" s="66">
        <f>BenefitCalculations2!AH$131</f>
        <v>253509.00478980818</v>
      </c>
      <c r="AI157" s="66">
        <f>BenefitCalculations2!AI$131</f>
        <v>281380.29727332282</v>
      </c>
      <c r="AJ157" s="66">
        <f>BenefitCalculations2!AJ$131</f>
        <v>313491.21832573268</v>
      </c>
      <c r="AK157" s="66">
        <f>BenefitCalculations2!AK$131</f>
        <v>350538.92088901164</v>
      </c>
      <c r="AL157" s="66">
        <f>BenefitCalculations2!AL$131</f>
        <v>392010.43362359144</v>
      </c>
      <c r="AM157" s="66">
        <f>BenefitCalculations2!AM$131</f>
        <v>437488.93581912387</v>
      </c>
      <c r="AN157" s="66">
        <f>BenefitCalculations2!AN$131</f>
        <v>487262.96380694286</v>
      </c>
      <c r="AO157" s="66">
        <f>BenefitCalculations2!AO$131</f>
        <v>541642.43107162579</v>
      </c>
      <c r="AP157" s="66">
        <f>BenefitCalculations2!AP$131</f>
        <v>600937.65545747417</v>
      </c>
      <c r="AQ157" s="66">
        <f>BenefitCalculations2!AQ$131</f>
        <v>666681.91573351284</v>
      </c>
      <c r="AR157" s="66">
        <f>BenefitCalculations2!AR$131</f>
        <v>739552.75976112881</v>
      </c>
      <c r="AS157" s="66">
        <f>BenefitCalculations2!AS$131</f>
        <v>820318.16992240609</v>
      </c>
      <c r="AT157" s="66">
        <f>BenefitCalculations2!AT$131</f>
        <v>909830.98201740091</v>
      </c>
      <c r="AU157" s="66">
        <f>BenefitCalculations2!AU$131</f>
        <v>1009030.4854746402</v>
      </c>
      <c r="AV157" s="66">
        <f>BenefitCalculations2!AV$131</f>
        <v>1118946.2172839071</v>
      </c>
      <c r="AW157" s="66">
        <f>BenefitCalculations2!AW$131</f>
        <v>1240704.8350093486</v>
      </c>
      <c r="AX157" s="66">
        <f>BenefitCalculations2!AX$131</f>
        <v>1375540.8068183726</v>
      </c>
      <c r="AY157" s="66">
        <f>BenefitCalculations2!AY$131</f>
        <v>1524803.4325129718</v>
      </c>
      <c r="AZ157" s="66">
        <f>BenefitCalculations2!AZ$131</f>
        <v>1689975.2614357732</v>
      </c>
      <c r="BA157" s="67"/>
      <c r="BB157" s="67"/>
      <c r="BC157" s="67"/>
      <c r="BD157" s="67"/>
      <c r="BE157" s="67"/>
      <c r="BF157" s="67"/>
      <c r="BG157" s="67"/>
      <c r="BH157" s="67"/>
      <c r="BI157" s="67"/>
      <c r="BJ157" s="67"/>
      <c r="BK157" s="67"/>
      <c r="BL157" s="67"/>
      <c r="BM157" s="67"/>
      <c r="BN157" s="67"/>
      <c r="BO157" s="67"/>
      <c r="BP157" s="67"/>
      <c r="BQ157" s="67"/>
      <c r="BR157" s="67"/>
    </row>
    <row r="158" spans="1:70">
      <c r="A158" s="148" t="str">
        <f t="shared" si="14"/>
        <v>Education stipend</v>
      </c>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152">
        <f>BenefitCalculations2!AG$191</f>
        <v>41459.592314212437</v>
      </c>
      <c r="AH158" s="152">
        <f>BenefitCalculations2!AH$191</f>
        <v>45803.162761685766</v>
      </c>
      <c r="AI158" s="152">
        <f>BenefitCalculations2!AI$191</f>
        <v>50801.241861802846</v>
      </c>
      <c r="AJ158" s="152">
        <f>BenefitCalculations2!AJ$191</f>
        <v>56564.599189419161</v>
      </c>
      <c r="AK158" s="152">
        <f>BenefitCalculations2!AK$191</f>
        <v>63221.363934078552</v>
      </c>
      <c r="AL158" s="152">
        <f>BenefitCalculations2!AL$191</f>
        <v>70682.534380286292</v>
      </c>
      <c r="AM158" s="152">
        <f>BenefitCalculations2!AM$191</f>
        <v>78873.295478471322</v>
      </c>
      <c r="AN158" s="152">
        <f>BenefitCalculations2!AN$191</f>
        <v>87843.091767297068</v>
      </c>
      <c r="AO158" s="152">
        <f>BenefitCalculations2!AO$191</f>
        <v>97641.328471983274</v>
      </c>
      <c r="AP158" s="152">
        <f>BenefitCalculations2!AP$191</f>
        <v>108317.08684152488</v>
      </c>
      <c r="AQ158" s="152">
        <f>BenefitCalculations2!AQ$191</f>
        <v>120142.07233539897</v>
      </c>
      <c r="AR158" s="152">
        <f>BenefitCalculations2!AR$191</f>
        <v>133236.80956015951</v>
      </c>
      <c r="AS158" s="152">
        <f>BenefitCalculations2!AS$191</f>
        <v>147738.47591332032</v>
      </c>
      <c r="AT158" s="152">
        <f>BenefitCalculations2!AT$191</f>
        <v>163801.79358194894</v>
      </c>
      <c r="AU158" s="152">
        <f>BenefitCalculations2!AU$191</f>
        <v>181596.92172365633</v>
      </c>
      <c r="AV158" s="152">
        <f>BenefitCalculations2!AV$191</f>
        <v>201307.46741869531</v>
      </c>
      <c r="AW158" s="152">
        <f>BenefitCalculations2!AW$191</f>
        <v>223132.56176237922</v>
      </c>
      <c r="AX158" s="152">
        <f>BenefitCalculations2!AX$191</f>
        <v>247292.49088380398</v>
      </c>
      <c r="AY158" s="152">
        <f>BenefitCalculations2!AY$191</f>
        <v>274028.16642812948</v>
      </c>
      <c r="AZ158" s="152">
        <f>BenefitCalculations2!AZ$191</f>
        <v>303604.43547118385</v>
      </c>
      <c r="BA158" s="66"/>
      <c r="BB158" s="66"/>
      <c r="BC158" s="66"/>
      <c r="BD158" s="66"/>
      <c r="BE158" s="66"/>
      <c r="BF158" s="66"/>
      <c r="BG158" s="66"/>
      <c r="BH158" s="66"/>
      <c r="BI158" s="66"/>
      <c r="BJ158" s="66"/>
      <c r="BK158" s="66"/>
      <c r="BL158" s="66"/>
      <c r="BM158" s="66"/>
      <c r="BN158" s="66"/>
      <c r="BO158" s="66"/>
      <c r="BP158" s="66"/>
      <c r="BQ158" s="66"/>
      <c r="BR158" s="66"/>
    </row>
    <row r="159" spans="1:70">
      <c r="A159" s="148" t="str">
        <f t="shared" si="14"/>
        <v>New Birth Lump-sum Benefit</v>
      </c>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152">
        <f>BenefitCalculations2!AG$206</f>
        <v>50000</v>
      </c>
      <c r="AH159" s="152">
        <f>BenefitCalculations2!AH$206</f>
        <v>56913.593969879716</v>
      </c>
      <c r="AI159" s="152">
        <f>BenefitCalculations2!AI$206</f>
        <v>64280.541247582019</v>
      </c>
      <c r="AJ159" s="152">
        <f>BenefitCalculations2!AJ$206</f>
        <v>72050.156571132873</v>
      </c>
      <c r="AK159" s="152">
        <f>BenefitCalculations2!AK$206</f>
        <v>80157.701917710569</v>
      </c>
      <c r="AL159" s="152">
        <f>BenefitCalculations2!AL$206</f>
        <v>86411.404420186838</v>
      </c>
      <c r="AM159" s="152">
        <f>BenefitCalculations2!AM$206</f>
        <v>93141.756074738267</v>
      </c>
      <c r="AN159" s="152">
        <f>BenefitCalculations2!AN$206</f>
        <v>100384.45513168318</v>
      </c>
      <c r="AO159" s="152">
        <f>BenefitCalculations2!AO$206</f>
        <v>108177.83716379081</v>
      </c>
      <c r="AP159" s="152">
        <f>BenefitCalculations2!AP$206</f>
        <v>116563.06778648369</v>
      </c>
      <c r="AQ159" s="152">
        <f>BenefitCalculations2!AQ$206</f>
        <v>125584.34933523898</v>
      </c>
      <c r="AR159" s="152">
        <f>BenefitCalculations2!AR$206</f>
        <v>135289.14250346762</v>
      </c>
      <c r="AS159" s="152">
        <f>BenefitCalculations2!AS$206</f>
        <v>145728.4040158134</v>
      </c>
      <c r="AT159" s="152">
        <f>BenefitCalculations2!AT$206</f>
        <v>156956.84148856773</v>
      </c>
      <c r="AU159" s="152">
        <f>BenefitCalculations2!AU$206</f>
        <v>169033.18671110162</v>
      </c>
      <c r="AV159" s="152">
        <f>BenefitCalculations2!AV$206</f>
        <v>182020.48867025695</v>
      </c>
      <c r="AW159" s="152">
        <f>BenefitCalculations2!AW$206</f>
        <v>195986.42773393058</v>
      </c>
      <c r="AX159" s="152">
        <f>BenefitCalculations2!AX$206</f>
        <v>211003.65251106321</v>
      </c>
      <c r="AY159" s="152">
        <f>BenefitCalculations2!AY$206</f>
        <v>227150.1410133919</v>
      </c>
      <c r="AZ159" s="152">
        <f>BenefitCalculations2!AZ$206</f>
        <v>244509.58786013295</v>
      </c>
      <c r="BA159" s="66"/>
      <c r="BB159" s="66"/>
      <c r="BC159" s="66"/>
      <c r="BD159" s="66"/>
      <c r="BE159" s="66"/>
      <c r="BF159" s="66"/>
      <c r="BG159" s="66"/>
      <c r="BH159" s="66"/>
      <c r="BI159" s="66"/>
      <c r="BJ159" s="66"/>
      <c r="BK159" s="66"/>
      <c r="BL159" s="66"/>
      <c r="BM159" s="66"/>
      <c r="BN159" s="66"/>
      <c r="BO159" s="66"/>
      <c r="BP159" s="66"/>
      <c r="BQ159" s="66"/>
      <c r="BR159" s="66"/>
    </row>
    <row r="160" spans="1:70">
      <c r="A160" s="148" t="str">
        <f t="shared" si="14"/>
        <v>Youth Labor Market Program</v>
      </c>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152">
        <f>BenefitCalculations2!AG$223</f>
        <v>2000</v>
      </c>
      <c r="AH160" s="152">
        <f>BenefitCalculations2!AH$223</f>
        <v>2710.1711414228439</v>
      </c>
      <c r="AI160" s="152">
        <f>BenefitCalculations2!AI$223</f>
        <v>3506.2113407772013</v>
      </c>
      <c r="AJ160" s="152">
        <f>BenefitCalculations2!AJ$223</f>
        <v>4385.6617043298265</v>
      </c>
      <c r="AK160" s="152">
        <f>BenefitCalculations2!AK$223</f>
        <v>5343.8467945140383</v>
      </c>
      <c r="AL160" s="152">
        <f>BenefitCalculations2!AL$223</f>
        <v>5887.3704110456965</v>
      </c>
      <c r="AM160" s="152">
        <f>BenefitCalculations2!AM$223</f>
        <v>6479.4265095470091</v>
      </c>
      <c r="AN160" s="152">
        <f>BenefitCalculations2!AN$223</f>
        <v>7124.0581061194507</v>
      </c>
      <c r="AO160" s="152">
        <f>BenefitCalculations2!AO$223</f>
        <v>7825.6307735508235</v>
      </c>
      <c r="AP160" s="152">
        <f>BenefitCalculations2!AP$223</f>
        <v>8588.8576263724808</v>
      </c>
      <c r="AQ160" s="152">
        <f>BenefitCalculations2!AQ$223</f>
        <v>9418.8262001429212</v>
      </c>
      <c r="AR160" s="152">
        <f>BenefitCalculations2!AR$223</f>
        <v>10321.027366243921</v>
      </c>
      <c r="AS160" s="152">
        <f>BenefitCalculations2!AS$223</f>
        <v>11301.386433879405</v>
      </c>
      <c r="AT160" s="152">
        <f>BenefitCalculations2!AT$223</f>
        <v>12366.296602129576</v>
      </c>
      <c r="AU160" s="152">
        <f>BenefitCalculations2!AU$223</f>
        <v>13522.654936888122</v>
      </c>
      <c r="AV160" s="152">
        <f>BenefitCalculations2!AV$223</f>
        <v>14777.901060357488</v>
      </c>
      <c r="AW160" s="152">
        <f>BenefitCalculations2!AW$223</f>
        <v>16140.058754558977</v>
      </c>
      <c r="AX160" s="152">
        <f>BenefitCalculations2!AX$223</f>
        <v>17617.780695098467</v>
      </c>
      <c r="AY160" s="152">
        <f>BenefitCalculations2!AY$223</f>
        <v>19220.396547286993</v>
      </c>
      <c r="AZ160" s="152">
        <f>BenefitCalculations2!AZ$223</f>
        <v>20957.964673725681</v>
      </c>
      <c r="BA160" s="66"/>
      <c r="BB160" s="66"/>
      <c r="BC160" s="66"/>
      <c r="BD160" s="66"/>
      <c r="BE160" s="66"/>
      <c r="BF160" s="66"/>
      <c r="BG160" s="66"/>
      <c r="BH160" s="66"/>
      <c r="BI160" s="66"/>
      <c r="BJ160" s="66"/>
      <c r="BK160" s="66"/>
      <c r="BL160" s="66"/>
      <c r="BM160" s="66"/>
      <c r="BN160" s="66"/>
      <c r="BO160" s="66"/>
      <c r="BP160" s="66"/>
      <c r="BQ160" s="66"/>
      <c r="BR160" s="66"/>
    </row>
    <row r="161" spans="1:70">
      <c r="A161" s="148" t="str">
        <f t="shared" si="14"/>
        <v>Unemployment Program</v>
      </c>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152">
        <f>BenefitCalculations2!AG$242</f>
        <v>343915.59392136283</v>
      </c>
      <c r="AH161" s="152">
        <f>BenefitCalculations2!AH$242</f>
        <v>380263.50718471222</v>
      </c>
      <c r="AI161" s="152">
        <f>BenefitCalculations2!AI$242</f>
        <v>422070.44590998418</v>
      </c>
      <c r="AJ161" s="152">
        <f>BenefitCalculations2!AJ$242</f>
        <v>470236.82748859905</v>
      </c>
      <c r="AK161" s="152">
        <f>BenefitCalculations2!AK$242</f>
        <v>525808.38133351738</v>
      </c>
      <c r="AL161" s="152">
        <f>BenefitCalculations2!AL$242</f>
        <v>588015.65043538704</v>
      </c>
      <c r="AM161" s="152">
        <f>BenefitCalculations2!AM$242</f>
        <v>656233.40372868581</v>
      </c>
      <c r="AN161" s="152">
        <f>BenefitCalculations2!AN$242</f>
        <v>730894.44571041421</v>
      </c>
      <c r="AO161" s="152">
        <f>BenefitCalculations2!AO$242</f>
        <v>812463.64660743857</v>
      </c>
      <c r="AP161" s="152">
        <f>BenefitCalculations2!AP$242</f>
        <v>901406.48318621109</v>
      </c>
      <c r="AQ161" s="152">
        <f>BenefitCalculations2!AQ$242</f>
        <v>1000022.8736002691</v>
      </c>
      <c r="AR161" s="152">
        <f>BenefitCalculations2!AR$242</f>
        <v>1109329.1396416931</v>
      </c>
      <c r="AS161" s="152">
        <f>BenefitCalculations2!AS$242</f>
        <v>1230477.254883609</v>
      </c>
      <c r="AT161" s="152">
        <f>BenefitCalculations2!AT$242</f>
        <v>1364746.4730261012</v>
      </c>
      <c r="AU161" s="152">
        <f>BenefitCalculations2!AU$242</f>
        <v>1513545.7282119601</v>
      </c>
      <c r="AV161" s="152">
        <f>BenefitCalculations2!AV$242</f>
        <v>1678419.3259258603</v>
      </c>
      <c r="AW161" s="152">
        <f>BenefitCalculations2!AW$242</f>
        <v>1861057.2525140229</v>
      </c>
      <c r="AX161" s="152">
        <f>BenefitCalculations2!AX$242</f>
        <v>2063311.2102275584</v>
      </c>
      <c r="AY161" s="152">
        <f>BenefitCalculations2!AY$242</f>
        <v>2287205.1487694574</v>
      </c>
      <c r="AZ161" s="152">
        <f>BenefitCalculations2!AZ$242</f>
        <v>2534962.8921536598</v>
      </c>
      <c r="BA161" s="66"/>
      <c r="BB161" s="66"/>
      <c r="BC161" s="66"/>
      <c r="BD161" s="66"/>
      <c r="BE161" s="66"/>
      <c r="BF161" s="66"/>
      <c r="BG161" s="66"/>
      <c r="BH161" s="66"/>
      <c r="BI161" s="66"/>
      <c r="BJ161" s="66"/>
      <c r="BK161" s="66"/>
      <c r="BL161" s="66"/>
      <c r="BM161" s="66"/>
      <c r="BN161" s="66"/>
      <c r="BO161" s="66"/>
      <c r="BP161" s="66"/>
      <c r="BQ161" s="66"/>
      <c r="BR161" s="66"/>
    </row>
    <row r="162" spans="1:70" ht="24">
      <c r="A162" s="142" t="str">
        <f t="shared" si="14"/>
        <v>Amount of Benefit as a Percentage of percapita GDP</v>
      </c>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7"/>
      <c r="AH162" s="67"/>
      <c r="AI162" s="67"/>
      <c r="AJ162" s="67"/>
      <c r="AK162" s="67"/>
      <c r="AL162" s="67"/>
      <c r="AM162" s="67"/>
      <c r="AN162" s="67"/>
      <c r="AO162" s="67"/>
      <c r="AP162" s="67"/>
      <c r="AQ162" s="67"/>
      <c r="AR162" s="67"/>
      <c r="AS162" s="67"/>
      <c r="AT162" s="67"/>
      <c r="AU162" s="67"/>
      <c r="AV162" s="67"/>
      <c r="AW162" s="67"/>
      <c r="AX162" s="67"/>
      <c r="AY162" s="67"/>
      <c r="AZ162" s="67"/>
      <c r="BA162" s="66"/>
      <c r="BB162" s="66"/>
      <c r="BC162" s="66"/>
      <c r="BD162" s="66"/>
      <c r="BE162" s="66"/>
      <c r="BF162" s="66"/>
      <c r="BG162" s="66"/>
      <c r="BH162" s="66"/>
      <c r="BI162" s="66"/>
      <c r="BJ162" s="66"/>
      <c r="BK162" s="66"/>
      <c r="BL162" s="66"/>
      <c r="BM162" s="66"/>
      <c r="BN162" s="66"/>
      <c r="BO162" s="66"/>
      <c r="BP162" s="66"/>
      <c r="BQ162" s="66"/>
      <c r="BR162" s="66"/>
    </row>
    <row r="163" spans="1:70">
      <c r="A163" s="148" t="str">
        <f t="shared" si="14"/>
        <v>Universal Pension</v>
      </c>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149">
        <f>AG154/Macroeconomics!AG$22</f>
        <v>0.2</v>
      </c>
      <c r="AH163" s="149">
        <f>AH154/Macroeconomics!AH$22</f>
        <v>0.2</v>
      </c>
      <c r="AI163" s="149">
        <f>AI154/Macroeconomics!AI$22</f>
        <v>0.2</v>
      </c>
      <c r="AJ163" s="149">
        <f>AJ154/Macroeconomics!AJ$22</f>
        <v>0.19999999999999998</v>
      </c>
      <c r="AK163" s="149">
        <f>AK154/Macroeconomics!AK$22</f>
        <v>0.2</v>
      </c>
      <c r="AL163" s="149">
        <f>AL154/Macroeconomics!AL$22</f>
        <v>0.2</v>
      </c>
      <c r="AM163" s="149">
        <f>AM154/Macroeconomics!AM$22</f>
        <v>0.2</v>
      </c>
      <c r="AN163" s="149">
        <f>AN154/Macroeconomics!AN$22</f>
        <v>0.2</v>
      </c>
      <c r="AO163" s="149">
        <f>AO154/Macroeconomics!AO$22</f>
        <v>0.2</v>
      </c>
      <c r="AP163" s="149">
        <f>AP154/Macroeconomics!AP$22</f>
        <v>0.2</v>
      </c>
      <c r="AQ163" s="149">
        <f>AQ154/Macroeconomics!AQ$22</f>
        <v>0.2</v>
      </c>
      <c r="AR163" s="149">
        <f>AR154/Macroeconomics!AR$22</f>
        <v>0.2</v>
      </c>
      <c r="AS163" s="149">
        <f>AS154/Macroeconomics!AS$22</f>
        <v>0.2</v>
      </c>
      <c r="AT163" s="149">
        <f>AT154/Macroeconomics!AT$22</f>
        <v>0.2</v>
      </c>
      <c r="AU163" s="149">
        <f>AU154/Macroeconomics!AU$22</f>
        <v>0.2</v>
      </c>
      <c r="AV163" s="149">
        <f>AV154/Macroeconomics!AV$22</f>
        <v>0.2</v>
      </c>
      <c r="AW163" s="149">
        <f>AW154/Macroeconomics!AW$22</f>
        <v>0.2</v>
      </c>
      <c r="AX163" s="149">
        <f>AX154/Macroeconomics!AX$22</f>
        <v>0.20000000000000004</v>
      </c>
      <c r="AY163" s="149">
        <f>AY154/Macroeconomics!AY$22</f>
        <v>0.2</v>
      </c>
      <c r="AZ163" s="149">
        <f>AZ154/Macroeconomics!AZ$22</f>
        <v>0.2</v>
      </c>
      <c r="BA163" s="67"/>
      <c r="BB163" s="67"/>
      <c r="BC163" s="67"/>
      <c r="BD163" s="67"/>
      <c r="BE163" s="67"/>
      <c r="BF163" s="67"/>
      <c r="BG163" s="67"/>
      <c r="BH163" s="67"/>
      <c r="BI163" s="67"/>
      <c r="BJ163" s="67"/>
      <c r="BK163" s="67"/>
      <c r="BL163" s="67"/>
      <c r="BM163" s="67"/>
      <c r="BN163" s="67"/>
      <c r="BO163" s="67"/>
      <c r="BP163" s="67"/>
      <c r="BQ163" s="67"/>
      <c r="BR163" s="67"/>
    </row>
    <row r="164" spans="1:70">
      <c r="A164" s="148" t="str">
        <f t="shared" si="14"/>
        <v>Universal Child Benefit</v>
      </c>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149">
        <f>AG155/Macroeconomics!AG$22</f>
        <v>0.17529411764705882</v>
      </c>
      <c r="AH164" s="149">
        <f>AH155/Macroeconomics!AH$22</f>
        <v>0.17529411764705882</v>
      </c>
      <c r="AI164" s="149">
        <f>AI155/Macroeconomics!AI$22</f>
        <v>0.17529411764705885</v>
      </c>
      <c r="AJ164" s="149">
        <f>AJ155/Macroeconomics!AJ$22</f>
        <v>0.17529411764705882</v>
      </c>
      <c r="AK164" s="149">
        <f>AK155/Macroeconomics!AK$22</f>
        <v>0.17529411764705885</v>
      </c>
      <c r="AL164" s="149">
        <f>AL155/Macroeconomics!AL$22</f>
        <v>0.17529411764705885</v>
      </c>
      <c r="AM164" s="149">
        <f>AM155/Macroeconomics!AM$22</f>
        <v>0.17529411764705882</v>
      </c>
      <c r="AN164" s="149">
        <f>AN155/Macroeconomics!AN$22</f>
        <v>0.17529411764705882</v>
      </c>
      <c r="AO164" s="149">
        <f>AO155/Macroeconomics!AO$22</f>
        <v>0.17529411764705882</v>
      </c>
      <c r="AP164" s="149">
        <f>AP155/Macroeconomics!AP$22</f>
        <v>0.17529411764705882</v>
      </c>
      <c r="AQ164" s="149">
        <f>AQ155/Macroeconomics!AQ$22</f>
        <v>0.17529411764705885</v>
      </c>
      <c r="AR164" s="149">
        <f>AR155/Macroeconomics!AR$22</f>
        <v>0.17529411764705885</v>
      </c>
      <c r="AS164" s="149">
        <f>AS155/Macroeconomics!AS$22</f>
        <v>0.17529411764705882</v>
      </c>
      <c r="AT164" s="149">
        <f>AT155/Macroeconomics!AT$22</f>
        <v>0.17529411764705882</v>
      </c>
      <c r="AU164" s="149">
        <f>AU155/Macroeconomics!AU$22</f>
        <v>0.17529411764705882</v>
      </c>
      <c r="AV164" s="149">
        <f>AV155/Macroeconomics!AV$22</f>
        <v>0.17529411764705885</v>
      </c>
      <c r="AW164" s="149">
        <f>AW155/Macroeconomics!AW$22</f>
        <v>0.17529411764705882</v>
      </c>
      <c r="AX164" s="149">
        <f>AX155/Macroeconomics!AX$22</f>
        <v>0.17529411764705885</v>
      </c>
      <c r="AY164" s="149">
        <f>AY155/Macroeconomics!AY$22</f>
        <v>0.17529411764705882</v>
      </c>
      <c r="AZ164" s="149">
        <f>AZ155/Macroeconomics!AZ$22</f>
        <v>0.17529411764705882</v>
      </c>
      <c r="BA164" s="67"/>
      <c r="BB164" s="67"/>
      <c r="BC164" s="67"/>
      <c r="BD164" s="67"/>
      <c r="BE164" s="67"/>
      <c r="BF164" s="67"/>
      <c r="BG164" s="67"/>
      <c r="BH164" s="67"/>
      <c r="BI164" s="67"/>
      <c r="BJ164" s="67"/>
      <c r="BK164" s="67"/>
      <c r="BL164" s="67"/>
      <c r="BM164" s="67"/>
      <c r="BN164" s="67"/>
      <c r="BO164" s="67"/>
      <c r="BP164" s="67"/>
      <c r="BQ164" s="67"/>
      <c r="BR164" s="67"/>
    </row>
    <row r="165" spans="1:70">
      <c r="A165" s="148" t="str">
        <f t="shared" si="14"/>
        <v>Universal Disability Benefit</v>
      </c>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149">
        <f>AG156/Macroeconomics!AG$22</f>
        <v>0.2</v>
      </c>
      <c r="AH165" s="149">
        <f>AH156/Macroeconomics!AH$22</f>
        <v>0.2</v>
      </c>
      <c r="AI165" s="149">
        <f>AI156/Macroeconomics!AI$22</f>
        <v>0.2</v>
      </c>
      <c r="AJ165" s="149">
        <f>AJ156/Macroeconomics!AJ$22</f>
        <v>0.19999999999999998</v>
      </c>
      <c r="AK165" s="149">
        <f>AK156/Macroeconomics!AK$22</f>
        <v>0.2</v>
      </c>
      <c r="AL165" s="149">
        <f>AL156/Macroeconomics!AL$22</f>
        <v>0.2</v>
      </c>
      <c r="AM165" s="149">
        <f>AM156/Macroeconomics!AM$22</f>
        <v>0.2</v>
      </c>
      <c r="AN165" s="149">
        <f>AN156/Macroeconomics!AN$22</f>
        <v>0.2</v>
      </c>
      <c r="AO165" s="149">
        <f>AO156/Macroeconomics!AO$22</f>
        <v>0.2</v>
      </c>
      <c r="AP165" s="149">
        <f>AP156/Macroeconomics!AP$22</f>
        <v>0.2</v>
      </c>
      <c r="AQ165" s="149">
        <f>AQ156/Macroeconomics!AQ$22</f>
        <v>0.2</v>
      </c>
      <c r="AR165" s="149">
        <f>AR156/Macroeconomics!AR$22</f>
        <v>0.2</v>
      </c>
      <c r="AS165" s="149">
        <f>AS156/Macroeconomics!AS$22</f>
        <v>0.2</v>
      </c>
      <c r="AT165" s="149">
        <f>AT156/Macroeconomics!AT$22</f>
        <v>0.2</v>
      </c>
      <c r="AU165" s="149">
        <f>AU156/Macroeconomics!AU$22</f>
        <v>0.2</v>
      </c>
      <c r="AV165" s="149">
        <f>AV156/Macroeconomics!AV$22</f>
        <v>0.2</v>
      </c>
      <c r="AW165" s="149">
        <f>AW156/Macroeconomics!AW$22</f>
        <v>0.2</v>
      </c>
      <c r="AX165" s="149">
        <f>AX156/Macroeconomics!AX$22</f>
        <v>0.20000000000000004</v>
      </c>
      <c r="AY165" s="149">
        <f>AY156/Macroeconomics!AY$22</f>
        <v>0.2</v>
      </c>
      <c r="AZ165" s="149">
        <f>AZ156/Macroeconomics!AZ$22</f>
        <v>0.2</v>
      </c>
      <c r="BA165" s="67"/>
      <c r="BB165" s="67"/>
      <c r="BC165" s="67"/>
      <c r="BD165" s="67"/>
      <c r="BE165" s="67"/>
      <c r="BF165" s="67"/>
      <c r="BG165" s="67"/>
      <c r="BH165" s="67"/>
      <c r="BI165" s="67"/>
      <c r="BJ165" s="67"/>
      <c r="BK165" s="67"/>
      <c r="BL165" s="67"/>
      <c r="BM165" s="67"/>
      <c r="BN165" s="67"/>
      <c r="BO165" s="67"/>
      <c r="BP165" s="67"/>
      <c r="BQ165" s="67"/>
      <c r="BR165" s="67"/>
    </row>
    <row r="166" spans="1:70">
      <c r="A166" s="148" t="str">
        <f t="shared" si="14"/>
        <v>Orphan Benefit</v>
      </c>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149">
        <f>AG157/Macroeconomics!AG$22</f>
        <v>0.2</v>
      </c>
      <c r="AH166" s="149">
        <f>AH157/Macroeconomics!AH$22</f>
        <v>0.2</v>
      </c>
      <c r="AI166" s="149">
        <f>AI157/Macroeconomics!AI$22</f>
        <v>0.2</v>
      </c>
      <c r="AJ166" s="149">
        <f>AJ157/Macroeconomics!AJ$22</f>
        <v>0.19999999999999998</v>
      </c>
      <c r="AK166" s="149">
        <f>AK157/Macroeconomics!AK$22</f>
        <v>0.2</v>
      </c>
      <c r="AL166" s="149">
        <f>AL157/Macroeconomics!AL$22</f>
        <v>0.2</v>
      </c>
      <c r="AM166" s="149">
        <f>AM157/Macroeconomics!AM$22</f>
        <v>0.2</v>
      </c>
      <c r="AN166" s="149">
        <f>AN157/Macroeconomics!AN$22</f>
        <v>0.2</v>
      </c>
      <c r="AO166" s="149">
        <f>AO157/Macroeconomics!AO$22</f>
        <v>0.2</v>
      </c>
      <c r="AP166" s="149">
        <f>AP157/Macroeconomics!AP$22</f>
        <v>0.2</v>
      </c>
      <c r="AQ166" s="149">
        <f>AQ157/Macroeconomics!AQ$22</f>
        <v>0.2</v>
      </c>
      <c r="AR166" s="149">
        <f>AR157/Macroeconomics!AR$22</f>
        <v>0.2</v>
      </c>
      <c r="AS166" s="149">
        <f>AS157/Macroeconomics!AS$22</f>
        <v>0.2</v>
      </c>
      <c r="AT166" s="149">
        <f>AT157/Macroeconomics!AT$22</f>
        <v>0.2</v>
      </c>
      <c r="AU166" s="149">
        <f>AU157/Macroeconomics!AU$22</f>
        <v>0.2</v>
      </c>
      <c r="AV166" s="149">
        <f>AV157/Macroeconomics!AV$22</f>
        <v>0.2</v>
      </c>
      <c r="AW166" s="149">
        <f>AW157/Macroeconomics!AW$22</f>
        <v>0.2</v>
      </c>
      <c r="AX166" s="149">
        <f>AX157/Macroeconomics!AX$22</f>
        <v>0.20000000000000004</v>
      </c>
      <c r="AY166" s="149">
        <f>AY157/Macroeconomics!AY$22</f>
        <v>0.2</v>
      </c>
      <c r="AZ166" s="149">
        <f>AZ157/Macroeconomics!AZ$22</f>
        <v>0.2</v>
      </c>
      <c r="BA166" s="66"/>
      <c r="BB166" s="66"/>
      <c r="BC166" s="66"/>
      <c r="BD166" s="66"/>
      <c r="BE166" s="66"/>
      <c r="BF166" s="66"/>
      <c r="BG166" s="66"/>
      <c r="BH166" s="66"/>
      <c r="BI166" s="66"/>
      <c r="BJ166" s="66"/>
      <c r="BK166" s="66"/>
      <c r="BL166" s="66"/>
      <c r="BM166" s="66"/>
      <c r="BN166" s="66"/>
      <c r="BO166" s="66"/>
      <c r="BP166" s="66"/>
      <c r="BQ166" s="66"/>
      <c r="BR166" s="66"/>
    </row>
    <row r="167" spans="1:70">
      <c r="A167" s="148" t="str">
        <f t="shared" ref="A167:A169" si="15">A56</f>
        <v>Education stipend</v>
      </c>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149">
        <f>AG158/Macroeconomics!AG$22</f>
        <v>3.6165495005462539E-2</v>
      </c>
      <c r="AH167" s="149">
        <f>AH158/Macroeconomics!AH$22</f>
        <v>3.6135333969428446E-2</v>
      </c>
      <c r="AI167" s="149">
        <f>AI158/Macroeconomics!AI$22</f>
        <v>3.6108599183443418E-2</v>
      </c>
      <c r="AJ167" s="149">
        <f>AJ158/Macroeconomics!AJ$22</f>
        <v>3.6086879556955102E-2</v>
      </c>
      <c r="AK167" s="149">
        <f>AK158/Macroeconomics!AK$22</f>
        <v>3.6070952562837287E-2</v>
      </c>
      <c r="AL167" s="149">
        <f>AL158/Macroeconomics!AL$22</f>
        <v>3.6061557712596851E-2</v>
      </c>
      <c r="AM167" s="149">
        <f>AM158/Macroeconomics!AM$22</f>
        <v>3.6057275519800036E-2</v>
      </c>
      <c r="AN167" s="149">
        <f>AN158/Macroeconomics!AN$22</f>
        <v>3.6055722799445578E-2</v>
      </c>
      <c r="AO167" s="149">
        <f>AO158/Macroeconomics!AO$22</f>
        <v>3.6053795962329757E-2</v>
      </c>
      <c r="AP167" s="149">
        <f>AP158/Macroeconomics!AP$22</f>
        <v>3.6049359149932667E-2</v>
      </c>
      <c r="AQ167" s="149">
        <f>AQ158/Macroeconomics!AQ$22</f>
        <v>3.6041797294955387E-2</v>
      </c>
      <c r="AR167" s="149">
        <f>AR158/Macroeconomics!AR$22</f>
        <v>3.603172533713328E-2</v>
      </c>
      <c r="AS167" s="149">
        <f>AS158/Macroeconomics!AS$22</f>
        <v>3.6019798495331372E-2</v>
      </c>
      <c r="AT167" s="149">
        <f>AT158/Macroeconomics!AT$22</f>
        <v>3.6007081934876596E-2</v>
      </c>
      <c r="AU167" s="149">
        <f>AU158/Macroeconomics!AU$22</f>
        <v>3.5994337998268615E-2</v>
      </c>
      <c r="AV167" s="149">
        <f>AV158/Macroeconomics!AV$22</f>
        <v>3.5981616329575229E-2</v>
      </c>
      <c r="AW167" s="149">
        <f>AW158/Macroeconomics!AW$22</f>
        <v>3.5968677717081343E-2</v>
      </c>
      <c r="AX167" s="149">
        <f>AX158/Macroeconomics!AX$22</f>
        <v>3.595567498368759E-2</v>
      </c>
      <c r="AY167" s="149">
        <f>AY158/Macroeconomics!AY$22</f>
        <v>3.5942753090018147E-2</v>
      </c>
      <c r="AZ167" s="149">
        <f>AZ158/Macroeconomics!AZ$22</f>
        <v>3.5930044941988898E-2</v>
      </c>
      <c r="BA167" s="66"/>
      <c r="BB167" s="66"/>
      <c r="BC167" s="66"/>
      <c r="BD167" s="66"/>
      <c r="BE167" s="66"/>
      <c r="BF167" s="66"/>
      <c r="BG167" s="66"/>
      <c r="BH167" s="66"/>
      <c r="BI167" s="66"/>
      <c r="BJ167" s="66"/>
      <c r="BK167" s="66"/>
      <c r="BL167" s="66"/>
      <c r="BM167" s="66"/>
      <c r="BN167" s="66"/>
      <c r="BO167" s="66"/>
      <c r="BP167" s="66"/>
      <c r="BQ167" s="66"/>
      <c r="BR167" s="66"/>
    </row>
    <row r="168" spans="1:70">
      <c r="A168" s="148" t="str">
        <f t="shared" si="15"/>
        <v>New Birth Lump-sum Benefit</v>
      </c>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149">
        <f>AG159/Macroeconomics!AG$22</f>
        <v>4.3615352909614755E-2</v>
      </c>
      <c r="AH168" s="149">
        <f>AH159/Macroeconomics!AH$22</f>
        <v>4.4900648808959241E-2</v>
      </c>
      <c r="AI168" s="149">
        <f>AI159/Macroeconomics!AI$22</f>
        <v>4.568944014238651E-2</v>
      </c>
      <c r="AJ168" s="149">
        <f>AJ159/Macroeconomics!AJ$22</f>
        <v>4.596629976171724E-2</v>
      </c>
      <c r="AK168" s="149">
        <f>AK159/Macroeconomics!AK$22</f>
        <v>4.5733981102252706E-2</v>
      </c>
      <c r="AL168" s="149">
        <f>AL159/Macroeconomics!AL$22</f>
        <v>4.4086277817370088E-2</v>
      </c>
      <c r="AM168" s="149">
        <f>AM159/Macroeconomics!AM$22</f>
        <v>4.2580165324796665E-2</v>
      </c>
      <c r="AN168" s="149">
        <f>AN159/Macroeconomics!AN$22</f>
        <v>4.1203400458507344E-2</v>
      </c>
      <c r="AO168" s="149">
        <f>AO159/Macroeconomics!AO$22</f>
        <v>3.9944373246299673E-2</v>
      </c>
      <c r="AP168" s="149">
        <f>AP159/Macroeconomics!AP$22</f>
        <v>3.8793730673358472E-2</v>
      </c>
      <c r="AQ168" s="149">
        <f>AQ159/Macroeconomics!AQ$22</f>
        <v>3.7674443050420996E-2</v>
      </c>
      <c r="AR168" s="149">
        <f>AR159/Macroeconomics!AR$22</f>
        <v>3.6586745358685495E-2</v>
      </c>
      <c r="AS168" s="149">
        <f>AS159/Macroeconomics!AS$22</f>
        <v>3.5529727210503667E-2</v>
      </c>
      <c r="AT168" s="149">
        <f>AT159/Macroeconomics!AT$22</f>
        <v>3.4502417391973551E-2</v>
      </c>
      <c r="AU168" s="149">
        <f>AU159/Macroeconomics!AU$22</f>
        <v>3.3504079241290653E-2</v>
      </c>
      <c r="AV168" s="149">
        <f>AV159/Macroeconomics!AV$22</f>
        <v>3.2534269450785122E-2</v>
      </c>
      <c r="AW168" s="149">
        <f>AW159/Macroeconomics!AW$22</f>
        <v>3.1592756343607517E-2</v>
      </c>
      <c r="AX168" s="149">
        <f>AX159/Macroeconomics!AX$22</f>
        <v>3.067937373651821E-2</v>
      </c>
      <c r="AY168" s="149">
        <f>AY159/Macroeconomics!AY$22</f>
        <v>2.979402277958336E-2</v>
      </c>
      <c r="AZ168" s="149">
        <f>AZ159/Macroeconomics!AZ$22</f>
        <v>2.8936469478541584E-2</v>
      </c>
      <c r="BA168" s="66"/>
      <c r="BB168" s="66"/>
      <c r="BC168" s="66"/>
      <c r="BD168" s="66"/>
      <c r="BE168" s="66"/>
      <c r="BF168" s="66"/>
      <c r="BG168" s="66"/>
      <c r="BH168" s="66"/>
      <c r="BI168" s="66"/>
      <c r="BJ168" s="66"/>
      <c r="BK168" s="66"/>
      <c r="BL168" s="66"/>
      <c r="BM168" s="66"/>
      <c r="BN168" s="66"/>
      <c r="BO168" s="66"/>
      <c r="BP168" s="66"/>
      <c r="BQ168" s="66"/>
      <c r="BR168" s="66"/>
    </row>
    <row r="169" spans="1:70">
      <c r="A169" s="148" t="str">
        <f t="shared" si="15"/>
        <v>Youth Labor Market Program</v>
      </c>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149">
        <f>AG160/Macroeconomics!AG$22</f>
        <v>1.7446141163845904E-3</v>
      </c>
      <c r="AH169" s="149">
        <f>AH160/Macroeconomics!AH$22</f>
        <v>2.1381261337599642E-3</v>
      </c>
      <c r="AI169" s="149">
        <f>AI160/Macroeconomics!AI$22</f>
        <v>2.4921512804938098E-3</v>
      </c>
      <c r="AJ169" s="149">
        <f>AJ160/Macroeconomics!AJ$22</f>
        <v>2.7979486811480058E-3</v>
      </c>
      <c r="AK169" s="149">
        <f>AK160/Macroeconomics!AK$22</f>
        <v>3.0489320734835138E-3</v>
      </c>
      <c r="AL169" s="149">
        <f>AL160/Macroeconomics!AL$22</f>
        <v>3.0036804666779622E-3</v>
      </c>
      <c r="AM169" s="149">
        <f>AM160/Macroeconomics!AM$22</f>
        <v>2.9620984573771594E-3</v>
      </c>
      <c r="AN169" s="149">
        <f>AN160/Macroeconomics!AN$22</f>
        <v>2.9241122906037468E-3</v>
      </c>
      <c r="AO169" s="149">
        <f>AO160/Macroeconomics!AO$22</f>
        <v>2.8895929582429545E-3</v>
      </c>
      <c r="AP169" s="149">
        <f>AP160/Macroeconomics!AP$22</f>
        <v>2.8584854180369393E-3</v>
      </c>
      <c r="AQ169" s="149">
        <f>AQ160/Macroeconomics!AQ$22</f>
        <v>2.825583228781574E-3</v>
      </c>
      <c r="AR169" s="149">
        <f>AR160/Macroeconomics!AR$22</f>
        <v>2.7911537696316767E-3</v>
      </c>
      <c r="AS169" s="149">
        <f>AS160/Macroeconomics!AS$22</f>
        <v>2.7553665999982429E-3</v>
      </c>
      <c r="AT169" s="149">
        <f>AT160/Macroeconomics!AT$22</f>
        <v>2.7183722793676125E-3</v>
      </c>
      <c r="AU169" s="149">
        <f>AU160/Macroeconomics!AU$22</f>
        <v>2.6803263393032511E-3</v>
      </c>
      <c r="AV169" s="149">
        <f>AV160/Macroeconomics!AV$22</f>
        <v>2.641396133628098E-3</v>
      </c>
      <c r="AW169" s="149">
        <f>AW160/Macroeconomics!AW$22</f>
        <v>2.6017564047676762E-3</v>
      </c>
      <c r="AX169" s="149">
        <f>AX160/Macroeconomics!AX$22</f>
        <v>2.5615787780005474E-3</v>
      </c>
      <c r="AY169" s="149">
        <f>AY160/Macroeconomics!AY$22</f>
        <v>2.5210326967339746E-3</v>
      </c>
      <c r="AZ169" s="149">
        <f>AZ160/Macroeconomics!AZ$22</f>
        <v>2.4802688124464217E-3</v>
      </c>
      <c r="BA169" s="66"/>
      <c r="BB169" s="66"/>
      <c r="BC169" s="66"/>
      <c r="BD169" s="66"/>
      <c r="BE169" s="66"/>
      <c r="BF169" s="66"/>
      <c r="BG169" s="66"/>
      <c r="BH169" s="66"/>
      <c r="BI169" s="66"/>
      <c r="BJ169" s="66"/>
      <c r="BK169" s="66"/>
      <c r="BL169" s="66"/>
      <c r="BM169" s="66"/>
      <c r="BN169" s="66"/>
      <c r="BO169" s="66"/>
      <c r="BP169" s="66"/>
      <c r="BQ169" s="66"/>
      <c r="BR169" s="66"/>
    </row>
    <row r="170" spans="1:70">
      <c r="A170" s="148" t="str">
        <f t="shared" ref="A170" si="16">A59</f>
        <v>Unemployment Program</v>
      </c>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149">
        <f>AG161/Macroeconomics!AG$22</f>
        <v>0.3</v>
      </c>
      <c r="AH170" s="149">
        <f>AH161/Macroeconomics!AH$22</f>
        <v>0.3</v>
      </c>
      <c r="AI170" s="149">
        <f>AI161/Macroeconomics!AI$22</f>
        <v>0.3</v>
      </c>
      <c r="AJ170" s="149">
        <f>AJ161/Macroeconomics!AJ$22</f>
        <v>0.3</v>
      </c>
      <c r="AK170" s="149">
        <f>AK161/Macroeconomics!AK$22</f>
        <v>0.29999999999999993</v>
      </c>
      <c r="AL170" s="149">
        <f>AL161/Macroeconomics!AL$22</f>
        <v>0.3</v>
      </c>
      <c r="AM170" s="149">
        <f>AM161/Macroeconomics!AM$22</f>
        <v>0.3</v>
      </c>
      <c r="AN170" s="149">
        <f>AN161/Macroeconomics!AN$22</f>
        <v>0.3</v>
      </c>
      <c r="AO170" s="149">
        <f>AO161/Macroeconomics!AO$22</f>
        <v>0.3</v>
      </c>
      <c r="AP170" s="149">
        <f>AP161/Macroeconomics!AP$22</f>
        <v>0.3</v>
      </c>
      <c r="AQ170" s="149">
        <f>AQ161/Macroeconomics!AQ$22</f>
        <v>0.3</v>
      </c>
      <c r="AR170" s="149">
        <f>AR161/Macroeconomics!AR$22</f>
        <v>0.3</v>
      </c>
      <c r="AS170" s="149">
        <f>AS161/Macroeconomics!AS$22</f>
        <v>0.3</v>
      </c>
      <c r="AT170" s="149">
        <f>AT161/Macroeconomics!AT$22</f>
        <v>0.3</v>
      </c>
      <c r="AU170" s="149">
        <f>AU161/Macroeconomics!AU$22</f>
        <v>0.3</v>
      </c>
      <c r="AV170" s="149">
        <f>AV161/Macroeconomics!AV$22</f>
        <v>0.3</v>
      </c>
      <c r="AW170" s="149">
        <f>AW161/Macroeconomics!AW$22</f>
        <v>0.3</v>
      </c>
      <c r="AX170" s="149">
        <f>AX161/Macroeconomics!AX$22</f>
        <v>0.3</v>
      </c>
      <c r="AY170" s="149">
        <f>AY161/Macroeconomics!AY$22</f>
        <v>0.3</v>
      </c>
      <c r="AZ170" s="149">
        <f>AZ161/Macroeconomics!AZ$22</f>
        <v>0.3</v>
      </c>
      <c r="BA170" s="66"/>
      <c r="BB170" s="66"/>
      <c r="BC170" s="66"/>
      <c r="BD170" s="66"/>
      <c r="BE170" s="66"/>
      <c r="BF170" s="66"/>
      <c r="BG170" s="66"/>
      <c r="BH170" s="66"/>
      <c r="BI170" s="66"/>
      <c r="BJ170" s="66"/>
      <c r="BK170" s="66"/>
      <c r="BL170" s="66"/>
      <c r="BM170" s="66"/>
      <c r="BN170" s="66"/>
      <c r="BO170" s="66"/>
      <c r="BP170" s="66"/>
      <c r="BQ170" s="66"/>
      <c r="BR170" s="66"/>
    </row>
    <row r="171" spans="1:70">
      <c r="A171" s="148"/>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66"/>
      <c r="BB171" s="66"/>
      <c r="BC171" s="66"/>
      <c r="BD171" s="66"/>
      <c r="BE171" s="66"/>
      <c r="BF171" s="66"/>
      <c r="BG171" s="66"/>
      <c r="BH171" s="66"/>
      <c r="BI171" s="66"/>
      <c r="BJ171" s="66"/>
      <c r="BK171" s="66"/>
      <c r="BL171" s="66"/>
      <c r="BM171" s="66"/>
      <c r="BN171" s="66"/>
      <c r="BO171" s="66"/>
      <c r="BP171" s="66"/>
      <c r="BQ171" s="66"/>
      <c r="BR171" s="66"/>
    </row>
    <row r="172" spans="1:70">
      <c r="A172" s="148"/>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66"/>
      <c r="BB172" s="66"/>
      <c r="BC172" s="66"/>
      <c r="BD172" s="66"/>
      <c r="BE172" s="66"/>
      <c r="BF172" s="66"/>
      <c r="BG172" s="66"/>
      <c r="BH172" s="66"/>
      <c r="BI172" s="66"/>
      <c r="BJ172" s="66"/>
      <c r="BK172" s="66"/>
      <c r="BL172" s="66"/>
      <c r="BM172" s="66"/>
      <c r="BN172" s="66"/>
      <c r="BO172" s="66"/>
      <c r="BP172" s="66"/>
      <c r="BQ172" s="66"/>
      <c r="BR172" s="66"/>
    </row>
    <row r="173" spans="1:70">
      <c r="A173" s="148"/>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149"/>
      <c r="AH173" s="149"/>
      <c r="AI173" s="149"/>
      <c r="AJ173" s="149"/>
      <c r="AK173" s="149"/>
      <c r="AL173" s="149"/>
      <c r="AM173" s="149"/>
      <c r="AN173" s="149"/>
      <c r="AO173" s="149"/>
      <c r="AP173" s="149"/>
      <c r="AQ173" s="149"/>
      <c r="AR173" s="149"/>
      <c r="AS173" s="149"/>
      <c r="AT173" s="149"/>
      <c r="AU173" s="149"/>
      <c r="AV173" s="149"/>
      <c r="AW173" s="149"/>
      <c r="AX173" s="149"/>
      <c r="AY173" s="149"/>
      <c r="AZ173" s="149"/>
      <c r="BA173" s="66"/>
      <c r="BB173" s="66"/>
      <c r="BC173" s="66"/>
      <c r="BD173" s="66"/>
      <c r="BE173" s="66"/>
      <c r="BF173" s="66"/>
      <c r="BG173" s="66"/>
      <c r="BH173" s="66"/>
      <c r="BI173" s="66"/>
      <c r="BJ173" s="66"/>
      <c r="BK173" s="66"/>
      <c r="BL173" s="66"/>
      <c r="BM173" s="66"/>
      <c r="BN173" s="66"/>
      <c r="BO173" s="66"/>
      <c r="BP173" s="66"/>
      <c r="BQ173" s="66"/>
      <c r="BR173" s="66"/>
    </row>
    <row r="174" spans="1:70">
      <c r="A174" s="148"/>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149"/>
      <c r="AH174" s="149"/>
      <c r="AI174" s="149"/>
      <c r="AJ174" s="149"/>
      <c r="AK174" s="149"/>
      <c r="AL174" s="149"/>
      <c r="AM174" s="149"/>
      <c r="AN174" s="149"/>
      <c r="AO174" s="149"/>
      <c r="AP174" s="149"/>
      <c r="AQ174" s="149"/>
      <c r="AR174" s="149"/>
      <c r="AS174" s="149"/>
      <c r="AT174" s="149"/>
      <c r="AU174" s="149"/>
      <c r="AV174" s="149"/>
      <c r="AW174" s="149"/>
      <c r="AX174" s="149"/>
      <c r="AY174" s="149"/>
      <c r="AZ174" s="149"/>
      <c r="BA174" s="66"/>
      <c r="BB174" s="66"/>
      <c r="BC174" s="66"/>
      <c r="BD174" s="66"/>
      <c r="BE174" s="66"/>
      <c r="BF174" s="66"/>
      <c r="BG174" s="66"/>
      <c r="BH174" s="66"/>
      <c r="BI174" s="66"/>
      <c r="BJ174" s="66"/>
      <c r="BK174" s="66"/>
      <c r="BL174" s="66"/>
      <c r="BM174" s="66"/>
      <c r="BN174" s="66"/>
      <c r="BO174" s="66"/>
      <c r="BP174" s="66"/>
      <c r="BQ174" s="66"/>
      <c r="BR174" s="66"/>
    </row>
    <row r="175" spans="1:70">
      <c r="A175" s="148"/>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149"/>
      <c r="AH175" s="149"/>
      <c r="AI175" s="149"/>
      <c r="AJ175" s="149"/>
      <c r="AK175" s="149"/>
      <c r="AL175" s="149"/>
      <c r="AM175" s="149"/>
      <c r="AN175" s="149"/>
      <c r="AO175" s="149"/>
      <c r="AP175" s="149"/>
      <c r="AQ175" s="149"/>
      <c r="AR175" s="149"/>
      <c r="AS175" s="149"/>
      <c r="AT175" s="149"/>
      <c r="AU175" s="149"/>
      <c r="AV175" s="149"/>
      <c r="AW175" s="149"/>
      <c r="AX175" s="149"/>
      <c r="AY175" s="149"/>
      <c r="AZ175" s="149"/>
      <c r="BA175" s="66"/>
      <c r="BB175" s="66"/>
      <c r="BC175" s="66"/>
      <c r="BD175" s="66"/>
      <c r="BE175" s="66"/>
      <c r="BF175" s="66"/>
      <c r="BG175" s="66"/>
      <c r="BH175" s="66"/>
      <c r="BI175" s="66"/>
      <c r="BJ175" s="66"/>
      <c r="BK175" s="66"/>
      <c r="BL175" s="66"/>
      <c r="BM175" s="66"/>
      <c r="BN175" s="66"/>
      <c r="BO175" s="66"/>
      <c r="BP175" s="66"/>
      <c r="BQ175" s="66"/>
      <c r="BR175" s="66"/>
    </row>
    <row r="176" spans="1:70">
      <c r="A176" s="148"/>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149"/>
      <c r="AH176" s="149"/>
      <c r="AI176" s="149"/>
      <c r="AJ176" s="149"/>
      <c r="AK176" s="149"/>
      <c r="AL176" s="149"/>
      <c r="AM176" s="149"/>
      <c r="AN176" s="149"/>
      <c r="AO176" s="149"/>
      <c r="AP176" s="149"/>
      <c r="AQ176" s="149"/>
      <c r="AR176" s="149"/>
      <c r="AS176" s="149"/>
      <c r="AT176" s="149"/>
      <c r="AU176" s="149"/>
      <c r="AV176" s="149"/>
      <c r="AW176" s="149"/>
      <c r="AX176" s="149"/>
      <c r="AY176" s="149"/>
      <c r="AZ176" s="149"/>
      <c r="BA176" s="66"/>
      <c r="BB176" s="66"/>
      <c r="BC176" s="66"/>
      <c r="BD176" s="66"/>
      <c r="BE176" s="66"/>
      <c r="BF176" s="66"/>
      <c r="BG176" s="66"/>
      <c r="BH176" s="66"/>
      <c r="BI176" s="66"/>
      <c r="BJ176" s="66"/>
      <c r="BK176" s="66"/>
      <c r="BL176" s="66"/>
      <c r="BM176" s="66"/>
      <c r="BN176" s="66"/>
      <c r="BO176" s="66"/>
      <c r="BP176" s="66"/>
      <c r="BQ176" s="66"/>
      <c r="BR176" s="66"/>
    </row>
    <row r="177" spans="1:82">
      <c r="A177" s="148"/>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149"/>
      <c r="AH177" s="149"/>
      <c r="AI177" s="149"/>
      <c r="AJ177" s="149"/>
      <c r="AK177" s="149"/>
      <c r="AL177" s="149"/>
      <c r="AM177" s="149"/>
      <c r="AN177" s="149"/>
      <c r="AO177" s="149"/>
      <c r="AP177" s="149"/>
      <c r="AQ177" s="149"/>
      <c r="AR177" s="149"/>
      <c r="AS177" s="149"/>
      <c r="AT177" s="149"/>
      <c r="AU177" s="149"/>
      <c r="AV177" s="149"/>
      <c r="AW177" s="149"/>
      <c r="AX177" s="149"/>
      <c r="AY177" s="149"/>
      <c r="AZ177" s="149"/>
      <c r="BA177" s="66"/>
      <c r="BB177" s="66"/>
      <c r="BC177" s="66"/>
      <c r="BD177" s="66"/>
      <c r="BE177" s="66"/>
      <c r="BF177" s="66"/>
      <c r="BG177" s="66"/>
      <c r="BH177" s="66"/>
      <c r="BI177" s="66"/>
      <c r="BJ177" s="66"/>
      <c r="BK177" s="66"/>
      <c r="BL177" s="66"/>
      <c r="BM177" s="66"/>
      <c r="BN177" s="66"/>
      <c r="BO177" s="66"/>
      <c r="BP177" s="66"/>
      <c r="BQ177" s="66"/>
      <c r="BR177" s="66"/>
    </row>
    <row r="178" spans="1:82">
      <c r="A178" s="148"/>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149"/>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c r="BI178" s="149"/>
      <c r="BJ178" s="149"/>
      <c r="BK178" s="149"/>
      <c r="BL178" s="149"/>
      <c r="BM178" s="149"/>
      <c r="BN178" s="149"/>
      <c r="BO178" s="149"/>
      <c r="BP178" s="149"/>
      <c r="BQ178" s="149"/>
      <c r="BR178" s="149"/>
      <c r="BS178" s="149"/>
      <c r="BT178" s="149"/>
      <c r="BU178" s="149"/>
      <c r="BV178" s="149"/>
      <c r="BW178" s="149"/>
      <c r="BX178" s="149"/>
      <c r="BY178" s="149"/>
      <c r="BZ178" s="149"/>
      <c r="CA178" s="149"/>
      <c r="CB178" s="149"/>
      <c r="CC178" s="149"/>
      <c r="CD178" s="149"/>
    </row>
    <row r="179" spans="1:82">
      <c r="A179" s="148"/>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149"/>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c r="BI179" s="149"/>
      <c r="BJ179" s="149"/>
      <c r="BK179" s="149"/>
      <c r="BL179" s="149"/>
      <c r="BM179" s="149"/>
      <c r="BN179" s="149"/>
      <c r="BO179" s="149"/>
      <c r="BP179" s="149"/>
      <c r="BQ179" s="149"/>
      <c r="BR179" s="149"/>
      <c r="BS179" s="149"/>
      <c r="BT179" s="149"/>
      <c r="BU179" s="149"/>
      <c r="BV179" s="149"/>
      <c r="BW179" s="149"/>
      <c r="BX179" s="149"/>
      <c r="BY179" s="149"/>
      <c r="BZ179" s="149"/>
      <c r="CA179" s="149"/>
      <c r="CB179" s="149"/>
      <c r="CC179" s="149"/>
      <c r="CD179" s="149"/>
    </row>
    <row r="180" spans="1:82">
      <c r="A180" s="148"/>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149"/>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c r="BI180" s="149"/>
      <c r="BJ180" s="149"/>
      <c r="BK180" s="149"/>
      <c r="BL180" s="149"/>
      <c r="BM180" s="149"/>
      <c r="BN180" s="149"/>
      <c r="BO180" s="149"/>
      <c r="BP180" s="149"/>
      <c r="BQ180" s="149"/>
      <c r="BR180" s="149"/>
      <c r="BS180" s="149"/>
      <c r="BT180" s="149"/>
      <c r="BU180" s="149"/>
      <c r="BV180" s="149"/>
      <c r="BW180" s="149"/>
      <c r="BX180" s="149"/>
      <c r="BY180" s="149"/>
      <c r="BZ180" s="149"/>
      <c r="CA180" s="149"/>
      <c r="CB180" s="149"/>
      <c r="CC180" s="149"/>
      <c r="CD180" s="149"/>
    </row>
    <row r="181" spans="1:82">
      <c r="A181" s="148"/>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149"/>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c r="BI181" s="149"/>
      <c r="BJ181" s="149"/>
      <c r="BK181" s="149"/>
      <c r="BL181" s="149"/>
      <c r="BM181" s="149"/>
      <c r="BN181" s="149"/>
      <c r="BO181" s="149"/>
      <c r="BP181" s="149"/>
      <c r="BQ181" s="149"/>
      <c r="BR181" s="149"/>
      <c r="BS181" s="149"/>
      <c r="BT181" s="149"/>
      <c r="BU181" s="149"/>
      <c r="BV181" s="149"/>
      <c r="BW181" s="149"/>
      <c r="BX181" s="149"/>
      <c r="BY181" s="149"/>
      <c r="BZ181" s="149"/>
      <c r="CA181" s="149"/>
      <c r="CB181" s="149"/>
      <c r="CC181" s="149"/>
      <c r="CD181" s="149"/>
    </row>
    <row r="182" spans="1:82">
      <c r="A182" s="148"/>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149"/>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c r="BI182" s="149"/>
      <c r="BJ182" s="149"/>
      <c r="BK182" s="149"/>
      <c r="BL182" s="149"/>
      <c r="BM182" s="149"/>
      <c r="BN182" s="149"/>
      <c r="BO182" s="149"/>
      <c r="BP182" s="149"/>
      <c r="BQ182" s="149"/>
      <c r="BR182" s="149"/>
      <c r="BS182" s="149"/>
      <c r="BT182" s="149"/>
      <c r="BU182" s="149"/>
      <c r="BV182" s="149"/>
      <c r="BW182" s="149"/>
      <c r="BX182" s="149"/>
      <c r="BY182" s="149"/>
      <c r="BZ182" s="149"/>
      <c r="CA182" s="149"/>
      <c r="CB182" s="149"/>
      <c r="CC182" s="149"/>
      <c r="CD182" s="149"/>
    </row>
    <row r="183" spans="1:82">
      <c r="A183" s="207" t="s">
        <v>278</v>
      </c>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149"/>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c r="BI183" s="149"/>
      <c r="BJ183" s="149"/>
      <c r="BK183" s="149"/>
      <c r="BL183" s="149"/>
      <c r="BM183" s="149"/>
      <c r="BN183" s="149"/>
      <c r="BO183" s="149"/>
      <c r="BP183" s="149"/>
      <c r="BQ183" s="149"/>
      <c r="BR183" s="149"/>
      <c r="BS183" s="149"/>
      <c r="BT183" s="149"/>
      <c r="BU183" s="149"/>
      <c r="BV183" s="149"/>
      <c r="BW183" s="149"/>
      <c r="BX183" s="149"/>
      <c r="BY183" s="149"/>
      <c r="BZ183" s="149"/>
      <c r="CA183" s="149"/>
      <c r="CB183" s="149"/>
      <c r="CC183" s="149"/>
      <c r="CD183" s="149"/>
    </row>
    <row r="184" spans="1:82" s="147" customFormat="1">
      <c r="A184" s="151" t="str">
        <f t="shared" ref="A184:A215" si="17">A115</f>
        <v>Overall Expenditure Results</v>
      </c>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4"/>
      <c r="AE184" s="144"/>
      <c r="AF184" s="144"/>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6"/>
      <c r="BB184" s="146"/>
      <c r="BC184" s="146"/>
      <c r="BD184" s="146"/>
      <c r="BE184" s="146"/>
      <c r="BF184" s="146"/>
      <c r="BG184" s="146"/>
      <c r="BH184" s="146"/>
      <c r="BI184" s="146"/>
      <c r="BJ184" s="146"/>
      <c r="BK184" s="146"/>
      <c r="BL184" s="146"/>
      <c r="BM184" s="146"/>
      <c r="BN184" s="146"/>
      <c r="BO184" s="146"/>
      <c r="BP184" s="146"/>
      <c r="BQ184" s="146"/>
      <c r="BR184" s="146"/>
    </row>
    <row r="185" spans="1:82" s="147" customFormat="1">
      <c r="A185" s="142" t="str">
        <f t="shared" si="17"/>
        <v>Expenditure (Local Currency, 000)</v>
      </c>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4"/>
      <c r="AE185" s="144"/>
      <c r="AF185" s="144"/>
      <c r="AG185" s="145">
        <f t="shared" ref="AG185:AZ185" si="18">SUM(AG186:AG193)</f>
        <v>880809349.82339752</v>
      </c>
      <c r="AH185" s="145">
        <f t="shared" si="18"/>
        <v>1021155149.2925426</v>
      </c>
      <c r="AI185" s="145">
        <f t="shared" si="18"/>
        <v>1181010030.9721115</v>
      </c>
      <c r="AJ185" s="145">
        <f t="shared" si="18"/>
        <v>1362240550.0483599</v>
      </c>
      <c r="AK185" s="145">
        <f t="shared" si="18"/>
        <v>1566872532.6746345</v>
      </c>
      <c r="AL185" s="145">
        <f t="shared" si="18"/>
        <v>1783727657.2104094</v>
      </c>
      <c r="AM185" s="145">
        <f t="shared" si="18"/>
        <v>2033877701.3917365</v>
      </c>
      <c r="AN185" s="145">
        <f t="shared" si="18"/>
        <v>2322827638.4592128</v>
      </c>
      <c r="AO185" s="145">
        <f t="shared" si="18"/>
        <v>2657068659.1695333</v>
      </c>
      <c r="AP185" s="145">
        <f t="shared" si="18"/>
        <v>3044224515.3498054</v>
      </c>
      <c r="AQ185" s="145">
        <f t="shared" si="18"/>
        <v>3484962016.5569205</v>
      </c>
      <c r="AR185" s="145">
        <f t="shared" si="18"/>
        <v>3986216397.3445163</v>
      </c>
      <c r="AS185" s="145">
        <f t="shared" si="18"/>
        <v>4555774350.8870916</v>
      </c>
      <c r="AT185" s="145">
        <f t="shared" si="18"/>
        <v>5202392125.1859951</v>
      </c>
      <c r="AU185" s="145">
        <f t="shared" si="18"/>
        <v>5935927279.607481</v>
      </c>
      <c r="AV185" s="145">
        <f t="shared" si="18"/>
        <v>6767469711.5950193</v>
      </c>
      <c r="AW185" s="145">
        <f t="shared" si="18"/>
        <v>7709520155.0964375</v>
      </c>
      <c r="AX185" s="145">
        <f t="shared" si="18"/>
        <v>8776259603.8769436</v>
      </c>
      <c r="AY185" s="145">
        <f t="shared" si="18"/>
        <v>9983746499.4156723</v>
      </c>
      <c r="AZ185" s="145">
        <f t="shared" si="18"/>
        <v>11350070456.367214</v>
      </c>
      <c r="BA185" s="146"/>
      <c r="BB185" s="146"/>
      <c r="BC185" s="146"/>
      <c r="BD185" s="146"/>
      <c r="BE185" s="146"/>
      <c r="BF185" s="146"/>
      <c r="BG185" s="146"/>
      <c r="BH185" s="146"/>
      <c r="BI185" s="146"/>
      <c r="BJ185" s="146"/>
      <c r="BK185" s="146"/>
      <c r="BL185" s="146"/>
      <c r="BM185" s="146"/>
      <c r="BN185" s="146"/>
      <c r="BO185" s="146"/>
      <c r="BP185" s="146"/>
      <c r="BQ185" s="146"/>
      <c r="BR185" s="146"/>
    </row>
    <row r="186" spans="1:82" s="84" customFormat="1" ht="12.75">
      <c r="A186" s="148" t="str">
        <f t="shared" si="17"/>
        <v>Universal Pension</v>
      </c>
      <c r="AG186" s="84">
        <f>BenefitCalculations3!AG73</f>
        <v>110300017.28703591</v>
      </c>
      <c r="AH186" s="84">
        <f>BenefitCalculations3!AH73</f>
        <v>125044768.07273141</v>
      </c>
      <c r="AI186" s="84">
        <f>BenefitCalculations3!AI73</f>
        <v>141817095.06201065</v>
      </c>
      <c r="AJ186" s="84">
        <f>BenefitCalculations3!AJ73</f>
        <v>161160817.3109161</v>
      </c>
      <c r="AK186" s="84">
        <f>BenefitCalculations3!AK73</f>
        <v>183648219.13708141</v>
      </c>
      <c r="AL186" s="84">
        <f>BenefitCalculations3!AL73</f>
        <v>214187878.69041175</v>
      </c>
      <c r="AM186" s="84">
        <f>BenefitCalculations3!AM73</f>
        <v>251174209.40751362</v>
      </c>
      <c r="AN186" s="84">
        <f>BenefitCalculations3!AN73</f>
        <v>295744558.84984124</v>
      </c>
      <c r="AO186" s="84">
        <f>BenefitCalculations3!AO73</f>
        <v>349058455.9840731</v>
      </c>
      <c r="AP186" s="84">
        <f>BenefitCalculations3!AP73</f>
        <v>412530293.87331712</v>
      </c>
      <c r="AQ186" s="84">
        <f>BenefitCalculations3!AQ73</f>
        <v>486878765.35879242</v>
      </c>
      <c r="AR186" s="84">
        <f>BenefitCalculations3!AR73</f>
        <v>573980570.63160098</v>
      </c>
      <c r="AS186" s="84">
        <f>BenefitCalculations3!AS73</f>
        <v>675957805.14397871</v>
      </c>
      <c r="AT186" s="84">
        <f>BenefitCalculations3!AT73</f>
        <v>795370972.61707866</v>
      </c>
      <c r="AU186" s="84">
        <f>BenefitCalculations3!AU73</f>
        <v>935180540.20452678</v>
      </c>
      <c r="AV186" s="84">
        <f>BenefitCalculations3!AV73</f>
        <v>1098729191.4128306</v>
      </c>
      <c r="AW186" s="84">
        <f>BenefitCalculations3!AW73</f>
        <v>1289774467.942291</v>
      </c>
      <c r="AX186" s="84">
        <f>BenefitCalculations3!AX73</f>
        <v>1512686578.4530468</v>
      </c>
      <c r="AY186" s="84">
        <f>BenefitCalculations3!AY73</f>
        <v>1772456743.9417102</v>
      </c>
      <c r="AZ186" s="84">
        <f>BenefitCalculations3!AZ73</f>
        <v>2074871487.3069766</v>
      </c>
    </row>
    <row r="187" spans="1:82" s="84" customFormat="1" ht="12.75">
      <c r="A187" s="148" t="str">
        <f t="shared" si="17"/>
        <v>Universal Child Benefit</v>
      </c>
      <c r="AG187" s="84">
        <f>BenefitCalculations3!AG96</f>
        <v>491143797.65118831</v>
      </c>
      <c r="AH187" s="84">
        <f>BenefitCalculations3!AH96</f>
        <v>563634421.95246387</v>
      </c>
      <c r="AI187" s="84">
        <f>BenefitCalculations3!AI96</f>
        <v>644783605.75036252</v>
      </c>
      <c r="AJ187" s="84">
        <f>BenefitCalculations3!AJ96</f>
        <v>735227286.42328179</v>
      </c>
      <c r="AK187" s="84">
        <f>BenefitCalculations3!AK96</f>
        <v>835555681.54867148</v>
      </c>
      <c r="AL187" s="84">
        <f>BenefitCalculations3!AL96</f>
        <v>938881821.38493276</v>
      </c>
      <c r="AM187" s="84">
        <f>BenefitCalculations3!AM96</f>
        <v>1056522267.4934208</v>
      </c>
      <c r="AN187" s="84">
        <f>BenefitCalculations3!AN96</f>
        <v>1190680471.6097696</v>
      </c>
      <c r="AO187" s="84">
        <f>BenefitCalculations3!AO96</f>
        <v>1343964545.1760883</v>
      </c>
      <c r="AP187" s="84">
        <f>BenefitCalculations3!AP96</f>
        <v>1519407690.8505106</v>
      </c>
      <c r="AQ187" s="84">
        <f>BenefitCalculations3!AQ96</f>
        <v>1716244302.8932607</v>
      </c>
      <c r="AR187" s="84">
        <f>BenefitCalculations3!AR96</f>
        <v>1936862219.0891831</v>
      </c>
      <c r="AS187" s="84">
        <f>BenefitCalculations3!AS96</f>
        <v>2183993720.8814063</v>
      </c>
      <c r="AT187" s="84">
        <f>BenefitCalculations3!AT96</f>
        <v>2460713576.4430151</v>
      </c>
      <c r="AU187" s="84">
        <f>BenefitCalculations3!AU96</f>
        <v>2770422632.803124</v>
      </c>
      <c r="AV187" s="84">
        <f>BenefitCalculations3!AV96</f>
        <v>3116828611.4234614</v>
      </c>
      <c r="AW187" s="84">
        <f>BenefitCalculations3!AW96</f>
        <v>3503992491.2026582</v>
      </c>
      <c r="AX187" s="84">
        <f>BenefitCalculations3!AX96</f>
        <v>3936433968.9607472</v>
      </c>
      <c r="AY187" s="84">
        <f>BenefitCalculations3!AY96</f>
        <v>4419141290.2283564</v>
      </c>
      <c r="AZ187" s="84">
        <f>BenefitCalculations3!AZ96</f>
        <v>4957613525.564436</v>
      </c>
    </row>
    <row r="188" spans="1:82" s="84" customFormat="1" ht="12.75">
      <c r="A188" s="148" t="str">
        <f t="shared" si="17"/>
        <v>Universal Disability Benefit</v>
      </c>
      <c r="AG188" s="84">
        <f>BenefitCalculations3!AG115</f>
        <v>49943382.200754918</v>
      </c>
      <c r="AH188" s="84">
        <f>BenefitCalculations3!AH115</f>
        <v>56521758.149775803</v>
      </c>
      <c r="AI188" s="84">
        <f>BenefitCalculations3!AI115</f>
        <v>63865071.919784561</v>
      </c>
      <c r="AJ188" s="84">
        <f>BenefitCalculations3!AJ115</f>
        <v>71961713.215849951</v>
      </c>
      <c r="AK188" s="84">
        <f>BenefitCalculations3!AK115</f>
        <v>80794986.958234921</v>
      </c>
      <c r="AL188" s="84">
        <f>BenefitCalculations3!AL115</f>
        <v>90939529.18603985</v>
      </c>
      <c r="AM188" s="84">
        <f>BenefitCalculations3!AM115</f>
        <v>102426620.97652392</v>
      </c>
      <c r="AN188" s="84">
        <f>BenefitCalculations3!AN115</f>
        <v>115498105.62493573</v>
      </c>
      <c r="AO188" s="84">
        <f>BenefitCalculations3!AO115</f>
        <v>130473700.9711549</v>
      </c>
      <c r="AP188" s="84">
        <f>BenefitCalculations3!AP115</f>
        <v>147722493.59248611</v>
      </c>
      <c r="AQ188" s="84">
        <f>BenefitCalculations3!AQ115</f>
        <v>167224343.50005543</v>
      </c>
      <c r="AR188" s="84">
        <f>BenefitCalculations3!AR115</f>
        <v>189242827.72736636</v>
      </c>
      <c r="AS188" s="84">
        <f>BenefitCalculations3!AS115</f>
        <v>214087658.20623475</v>
      </c>
      <c r="AT188" s="84">
        <f>BenefitCalculations3!AT115</f>
        <v>242094956.67308676</v>
      </c>
      <c r="AU188" s="84">
        <f>BenefitCalculations3!AU115</f>
        <v>273642861.01719159</v>
      </c>
      <c r="AV188" s="84">
        <f>BenefitCalculations3!AV115</f>
        <v>309154795.63816851</v>
      </c>
      <c r="AW188" s="84">
        <f>BenefitCalculations3!AW115</f>
        <v>349123823.25716621</v>
      </c>
      <c r="AX188" s="84">
        <f>BenefitCalculations3!AX115</f>
        <v>394126045.53266931</v>
      </c>
      <c r="AY188" s="84">
        <f>BenefitCalculations3!AY115</f>
        <v>444828533.6433624</v>
      </c>
      <c r="AZ188" s="84">
        <f>BenefitCalculations3!AZ115</f>
        <v>501964352.68926126</v>
      </c>
    </row>
    <row r="189" spans="1:82" s="84" customFormat="1" ht="12.75">
      <c r="A189" s="148" t="str">
        <f t="shared" si="17"/>
        <v>Orphan Benefit</v>
      </c>
      <c r="AG189" s="84">
        <f>BenefitCalculations3!AG134</f>
        <v>13824936.518027615</v>
      </c>
      <c r="AH189" s="84">
        <f>BenefitCalculations3!AH134</f>
        <v>15370155.510597365</v>
      </c>
      <c r="AI189" s="84">
        <f>BenefitCalculations3!AI134</f>
        <v>17047716.579052862</v>
      </c>
      <c r="AJ189" s="84">
        <f>BenefitCalculations3!AJ134</f>
        <v>18869239.495807137</v>
      </c>
      <c r="AK189" s="84">
        <f>BenefitCalculations3!AK134</f>
        <v>20845125.273018766</v>
      </c>
      <c r="AL189" s="84">
        <f>BenefitCalculations3!AL134</f>
        <v>23129388.977298003</v>
      </c>
      <c r="AM189" s="84">
        <f>BenefitCalculations3!AM134</f>
        <v>25719827.670471985</v>
      </c>
      <c r="AN189" s="84">
        <f>BenefitCalculations3!AN134</f>
        <v>28660786.197724443</v>
      </c>
      <c r="AO189" s="84">
        <f>BenefitCalculations3!AO134</f>
        <v>32001914.178627465</v>
      </c>
      <c r="AP189" s="84">
        <f>BenefitCalculations3!AP134</f>
        <v>35800736.229449101</v>
      </c>
      <c r="AQ189" s="84">
        <f>BenefitCalculations3!AQ134</f>
        <v>40027391.613713287</v>
      </c>
      <c r="AR189" s="84">
        <f>BenefitCalculations3!AR134</f>
        <v>44727641.945955597</v>
      </c>
      <c r="AS189" s="84">
        <f>BenefitCalculations3!AS134</f>
        <v>49949710.595167942</v>
      </c>
      <c r="AT189" s="84">
        <f>BenefitCalculations3!AT134</f>
        <v>55745909.329213336</v>
      </c>
      <c r="AU189" s="84">
        <f>BenefitCalculations3!AU134</f>
        <v>62173279.80532001</v>
      </c>
      <c r="AV189" s="84">
        <f>BenefitCalculations3!AV134</f>
        <v>69294394.830140725</v>
      </c>
      <c r="AW189" s="84">
        <f>BenefitCalculations3!AW134</f>
        <v>77177774.321931511</v>
      </c>
      <c r="AX189" s="84">
        <f>BenefitCalculations3!AX134</f>
        <v>85897864.172915593</v>
      </c>
      <c r="AY189" s="84">
        <f>BenefitCalculations3!AY134</f>
        <v>95535792.922158509</v>
      </c>
      <c r="AZ189" s="84">
        <f>BenefitCalculations3!AZ134</f>
        <v>106179849.74407203</v>
      </c>
    </row>
    <row r="190" spans="1:82" s="84" customFormat="1" ht="12.75">
      <c r="A190" s="148" t="str">
        <f t="shared" si="17"/>
        <v>Education stipend</v>
      </c>
      <c r="AG190" s="84">
        <f>BenefitCalculations3!AG192</f>
        <v>93083329.672961161</v>
      </c>
      <c r="AH190" s="84">
        <f>BenefitCalculations3!AH192</f>
        <v>112105809.13321438</v>
      </c>
      <c r="AI190" s="84">
        <f>BenefitCalculations3!AI192</f>
        <v>133992118.83180256</v>
      </c>
      <c r="AJ190" s="84">
        <f>BenefitCalculations3!AJ192</f>
        <v>158980684.99788696</v>
      </c>
      <c r="AK190" s="84">
        <f>BenefitCalculations3!AK192</f>
        <v>187297295.55607513</v>
      </c>
      <c r="AL190" s="84">
        <f>BenefitCalculations3!AL192</f>
        <v>213255266.43058383</v>
      </c>
      <c r="AM190" s="84">
        <f>BenefitCalculations3!AM192</f>
        <v>242978998.88574708</v>
      </c>
      <c r="AN190" s="84">
        <f>BenefitCalculations3!AN192</f>
        <v>277124034.80811679</v>
      </c>
      <c r="AO190" s="84">
        <f>BenefitCalculations3!AO192</f>
        <v>316513069.48528576</v>
      </c>
      <c r="AP190" s="84">
        <f>BenefitCalculations3!AP192</f>
        <v>362108830.67696434</v>
      </c>
      <c r="AQ190" s="84">
        <f>BenefitCalculations3!AQ192</f>
        <v>413978614.54375184</v>
      </c>
      <c r="AR190" s="84">
        <f>BenefitCalculations3!AR192</f>
        <v>472904460.39698178</v>
      </c>
      <c r="AS190" s="84">
        <f>BenefitCalculations3!AS192</f>
        <v>539745413.60574985</v>
      </c>
      <c r="AT190" s="84">
        <f>BenefitCalculations3!AT192</f>
        <v>615410919.254017</v>
      </c>
      <c r="AU190" s="84">
        <f>BenefitCalculations3!AU192</f>
        <v>700908615.0753293</v>
      </c>
      <c r="AV190" s="84">
        <f>BenefitCalculations3!AV192</f>
        <v>797402023.86597979</v>
      </c>
      <c r="AW190" s="84">
        <f>BenefitCalculations3!AW192</f>
        <v>906216328.30534518</v>
      </c>
      <c r="AX190" s="84">
        <f>BenefitCalculations3!AX192</f>
        <v>1028792464.963726</v>
      </c>
      <c r="AY190" s="84">
        <f>BenefitCalculations3!AY192</f>
        <v>1166726991.7045553</v>
      </c>
      <c r="AZ190" s="84">
        <f>BenefitCalculations3!AZ192</f>
        <v>1321784285.1027517</v>
      </c>
    </row>
    <row r="191" spans="1:82" s="84" customFormat="1" ht="12.75">
      <c r="A191" s="148" t="str">
        <f t="shared" si="17"/>
        <v>New Birth Lump-sum Benefit</v>
      </c>
      <c r="AG191" s="84">
        <f>BenefitCalculations3!AG209</f>
        <v>20305037.5</v>
      </c>
      <c r="AH191" s="84">
        <f>BenefitCalculations3!AH209</f>
        <v>25651579.243165132</v>
      </c>
      <c r="AI191" s="84">
        <f>BenefitCalculations3!AI209</f>
        <v>32211007.413714133</v>
      </c>
      <c r="AJ191" s="84">
        <f>BenefitCalculations3!AJ209</f>
        <v>40276416.030722886</v>
      </c>
      <c r="AK191" s="84">
        <f>BenefitCalculations3!AK209</f>
        <v>50217826.242286086</v>
      </c>
      <c r="AL191" s="84">
        <f>BenefitCalculations3!AL209</f>
        <v>58476073.421367526</v>
      </c>
      <c r="AM191" s="84">
        <f>BenefitCalculations3!AM209</f>
        <v>68033175.375984475</v>
      </c>
      <c r="AN191" s="84">
        <f>BenefitCalculations3!AN209</f>
        <v>79075945.777544677</v>
      </c>
      <c r="AO191" s="84">
        <f>BenefitCalculations3!AO209</f>
        <v>91805764.850149944</v>
      </c>
      <c r="AP191" s="84">
        <f>BenefitCalculations3!AP209</f>
        <v>106451381.03165859</v>
      </c>
      <c r="AQ191" s="84">
        <f>BenefitCalculations3!AQ209</f>
        <v>123281436.33562545</v>
      </c>
      <c r="AR191" s="84">
        <f>BenefitCalculations3!AR209</f>
        <v>142612985.94179672</v>
      </c>
      <c r="AS191" s="84">
        <f>BenefitCalculations3!AS209</f>
        <v>164803245.79339859</v>
      </c>
      <c r="AT191" s="84">
        <f>BenefitCalculations3!AT209</f>
        <v>190267052.28602764</v>
      </c>
      <c r="AU191" s="84">
        <f>BenefitCalculations3!AU209</f>
        <v>219472690.35125178</v>
      </c>
      <c r="AV191" s="84">
        <f>BenefitCalculations3!AV209</f>
        <v>252951367.89885402</v>
      </c>
      <c r="AW191" s="84">
        <f>BenefitCalculations3!AW209</f>
        <v>291298941.61964238</v>
      </c>
      <c r="AX191" s="84">
        <f>BenefitCalculations3!AX209</f>
        <v>335194281.05304158</v>
      </c>
      <c r="AY191" s="84">
        <f>BenefitCalculations3!AY209</f>
        <v>385408026.09075278</v>
      </c>
      <c r="AZ191" s="84">
        <f>BenefitCalculations3!AZ209</f>
        <v>442813746.81853247</v>
      </c>
    </row>
    <row r="192" spans="1:82" s="84" customFormat="1" ht="12.75">
      <c r="A192" s="148" t="str">
        <f t="shared" si="17"/>
        <v>Youth Labor Market Program</v>
      </c>
      <c r="AG192" s="84">
        <f>BenefitCalculations3!AG226</f>
        <v>202076.53804321541</v>
      </c>
      <c r="AH192" s="84">
        <f>BenefitCalculations3!AH226</f>
        <v>311076.99140347767</v>
      </c>
      <c r="AI192" s="84">
        <f>BenefitCalculations3!AI226</f>
        <v>457615.04293012485</v>
      </c>
      <c r="AJ192" s="84">
        <f>BenefitCalculations3!AJ226</f>
        <v>652477.68019547302</v>
      </c>
      <c r="AK192" s="84">
        <f>BenefitCalculations3!AK226</f>
        <v>909507.967642167</v>
      </c>
      <c r="AL192" s="84">
        <f>BenefitCalculations3!AL226</f>
        <v>1069910.3910861739</v>
      </c>
      <c r="AM192" s="84">
        <f>BenefitCalculations3!AM226</f>
        <v>1253945.7346451965</v>
      </c>
      <c r="AN192" s="84">
        <f>BenefitCalculations3!AN226</f>
        <v>1463665.6746261739</v>
      </c>
      <c r="AO192" s="84">
        <f>BenefitCalculations3!AO226</f>
        <v>1700729.0706324638</v>
      </c>
      <c r="AP192" s="84">
        <f>BenefitCalculations3!AP226</f>
        <v>1966847.3032197307</v>
      </c>
      <c r="AQ192" s="84">
        <f>BenefitCalculations3!AQ226</f>
        <v>2263767.2424337557</v>
      </c>
      <c r="AR192" s="84">
        <f>BenefitCalculations3!AR226</f>
        <v>2594094.0614044941</v>
      </c>
      <c r="AS192" s="84">
        <f>BenefitCalculations3!AS226</f>
        <v>2961736.0971612101</v>
      </c>
      <c r="AT192" s="84">
        <f>BenefitCalculations3!AT226</f>
        <v>3372138.2607644661</v>
      </c>
      <c r="AU192" s="84">
        <f>BenefitCalculations3!AU226</f>
        <v>3831089.1892869161</v>
      </c>
      <c r="AV192" s="84">
        <f>BenefitCalculations3!AV226</f>
        <v>4343631.6124319611</v>
      </c>
      <c r="AW192" s="84">
        <f>BenefitCalculations3!AW226</f>
        <v>4913588.8557955474</v>
      </c>
      <c r="AX192" s="84">
        <f>BenefitCalculations3!AX226</f>
        <v>5544451.8253964558</v>
      </c>
      <c r="AY192" s="84">
        <f>BenefitCalculations3!AY226</f>
        <v>6238439.7122028545</v>
      </c>
      <c r="AZ192" s="84">
        <f>BenefitCalculations3!AZ226</f>
        <v>6997103.8873639302</v>
      </c>
    </row>
    <row r="193" spans="1:70" s="84" customFormat="1" ht="12.75">
      <c r="A193" s="148" t="str">
        <f t="shared" si="17"/>
        <v>Unemployment Program</v>
      </c>
      <c r="AG193" s="84">
        <f>BenefitCalculations3!AG245</f>
        <v>102006772.45538637</v>
      </c>
      <c r="AH193" s="84">
        <f>BenefitCalculations3!AH245</f>
        <v>122515580.2391912</v>
      </c>
      <c r="AI193" s="84">
        <f>BenefitCalculations3!AI245</f>
        <v>146835800.37245396</v>
      </c>
      <c r="AJ193" s="84">
        <f>BenefitCalculations3!AJ245</f>
        <v>175111914.89369932</v>
      </c>
      <c r="AK193" s="84">
        <f>BenefitCalculations3!AK245</f>
        <v>207603889.99162453</v>
      </c>
      <c r="AL193" s="84">
        <f>BenefitCalculations3!AL245</f>
        <v>243787788.72868934</v>
      </c>
      <c r="AM193" s="84">
        <f>BenefitCalculations3!AM245</f>
        <v>285768655.84742987</v>
      </c>
      <c r="AN193" s="84">
        <f>BenefitCalculations3!AN245</f>
        <v>334580069.91665429</v>
      </c>
      <c r="AO193" s="84">
        <f>BenefitCalculations3!AO245</f>
        <v>391550479.45352066</v>
      </c>
      <c r="AP193" s="84">
        <f>BenefitCalculations3!AP245</f>
        <v>458236241.79219973</v>
      </c>
      <c r="AQ193" s="84">
        <f>BenefitCalculations3!AQ245</f>
        <v>535063395.06928796</v>
      </c>
      <c r="AR193" s="84">
        <f>BenefitCalculations3!AR245</f>
        <v>623291597.55022681</v>
      </c>
      <c r="AS193" s="84">
        <f>BenefitCalculations3!AS245</f>
        <v>724275060.56399417</v>
      </c>
      <c r="AT193" s="84">
        <f>BenefitCalculations3!AT245</f>
        <v>839416600.32279325</v>
      </c>
      <c r="AU193" s="84">
        <f>BenefitCalculations3!AU245</f>
        <v>970295571.16145182</v>
      </c>
      <c r="AV193" s="84">
        <f>BenefitCalculations3!AV245</f>
        <v>1118765694.913152</v>
      </c>
      <c r="AW193" s="84">
        <f>BenefitCalculations3!AW245</f>
        <v>1287022739.5916066</v>
      </c>
      <c r="AX193" s="84">
        <f>BenefitCalculations3!AX245</f>
        <v>1477583948.9154015</v>
      </c>
      <c r="AY193" s="84">
        <f>BenefitCalculations3!AY245</f>
        <v>1693410681.172575</v>
      </c>
      <c r="AZ193" s="84">
        <f>BenefitCalculations3!AZ245</f>
        <v>1937846105.2538195</v>
      </c>
    </row>
    <row r="194" spans="1:70" s="147" customFormat="1">
      <c r="A194" s="142" t="str">
        <f t="shared" si="17"/>
        <v>Expenditure as a Percentage of GDP</v>
      </c>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4"/>
      <c r="AE194" s="144"/>
      <c r="AF194" s="144"/>
      <c r="AG194" s="150">
        <f t="shared" ref="AG194:AZ194" si="19">SUM(AG195:AG202)</f>
        <v>3.7353241823147657E-2</v>
      </c>
      <c r="AH194" s="150">
        <f t="shared" si="19"/>
        <v>3.8567672369027868E-2</v>
      </c>
      <c r="AI194" s="150">
        <f t="shared" si="19"/>
        <v>3.9786271098463284E-2</v>
      </c>
      <c r="AJ194" s="150">
        <f t="shared" si="19"/>
        <v>4.0999023036463161E-2</v>
      </c>
      <c r="AK194" s="150">
        <f t="shared" si="19"/>
        <v>4.2202199170276927E-2</v>
      </c>
      <c r="AL194" s="150">
        <f t="shared" si="19"/>
        <v>4.2832027125261678E-2</v>
      </c>
      <c r="AM194" s="150">
        <f t="shared" si="19"/>
        <v>4.3467640473508651E-2</v>
      </c>
      <c r="AN194" s="150">
        <f t="shared" si="19"/>
        <v>4.4106566113400046E-2</v>
      </c>
      <c r="AO194" s="150">
        <f t="shared" si="19"/>
        <v>4.4745657295987118E-2</v>
      </c>
      <c r="AP194" s="150">
        <f t="shared" si="19"/>
        <v>4.5382414469476814E-2</v>
      </c>
      <c r="AQ194" s="150">
        <f t="shared" si="19"/>
        <v>4.60118567007443E-2</v>
      </c>
      <c r="AR194" s="150">
        <f t="shared" si="19"/>
        <v>4.6634018926136757E-2</v>
      </c>
      <c r="AS194" s="150">
        <f t="shared" si="19"/>
        <v>4.7248010042628422E-2</v>
      </c>
      <c r="AT194" s="150">
        <f t="shared" si="19"/>
        <v>4.7853235946715852E-2</v>
      </c>
      <c r="AU194" s="150">
        <f t="shared" si="19"/>
        <v>4.8449821314790718E-2</v>
      </c>
      <c r="AV194" s="150">
        <f t="shared" si="19"/>
        <v>4.9038490653191699E-2</v>
      </c>
      <c r="AW194" s="150">
        <f t="shared" si="19"/>
        <v>4.9620748041144747E-2</v>
      </c>
      <c r="AX194" s="150">
        <f t="shared" si="19"/>
        <v>5.0199192869852423E-2</v>
      </c>
      <c r="AY194" s="150">
        <f t="shared" si="19"/>
        <v>5.0777117368976096E-2</v>
      </c>
      <c r="AZ194" s="150">
        <f t="shared" si="19"/>
        <v>5.1357626439562445E-2</v>
      </c>
      <c r="BA194" s="146"/>
      <c r="BB194" s="146"/>
      <c r="BC194" s="146"/>
      <c r="BD194" s="146"/>
      <c r="BE194" s="146"/>
      <c r="BF194" s="146"/>
      <c r="BG194" s="146"/>
      <c r="BH194" s="146"/>
      <c r="BI194" s="146"/>
      <c r="BJ194" s="146"/>
      <c r="BK194" s="146"/>
      <c r="BL194" s="146"/>
      <c r="BM194" s="146"/>
      <c r="BN194" s="146"/>
      <c r="BO194" s="146"/>
      <c r="BP194" s="146"/>
      <c r="BQ194" s="146"/>
      <c r="BR194" s="146"/>
    </row>
    <row r="195" spans="1:70" s="84" customFormat="1" ht="12.75">
      <c r="A195" s="148" t="str">
        <f t="shared" si="17"/>
        <v>Universal Pension</v>
      </c>
      <c r="AG195" s="149">
        <f>BenefitCalculations3!AG$74</f>
        <v>4.679156403467338E-3</v>
      </c>
      <c r="AH195" s="149">
        <f>BenefitCalculations3!AH$74</f>
        <v>4.7277084680646059E-3</v>
      </c>
      <c r="AI195" s="149">
        <f>BenefitCalculations3!AI$74</f>
        <v>4.7878836701256205E-3</v>
      </c>
      <c r="AJ195" s="149">
        <f>BenefitCalculations3!AJ$74</f>
        <v>4.8682989087768143E-3</v>
      </c>
      <c r="AK195" s="149">
        <f>BenefitCalculations3!AK$74</f>
        <v>4.9742950511675659E-3</v>
      </c>
      <c r="AL195" s="149">
        <f>BenefitCalculations3!AL$74</f>
        <v>5.1807171375732458E-3</v>
      </c>
      <c r="AM195" s="149">
        <f>BenefitCalculations3!AM$74</f>
        <v>5.4148630849740614E-3</v>
      </c>
      <c r="AN195" s="149">
        <f>BenefitCalculations3!AN$74</f>
        <v>5.6715055251258381E-3</v>
      </c>
      <c r="AO195" s="149">
        <f>BenefitCalculations3!AO$74</f>
        <v>5.9426156607791979E-3</v>
      </c>
      <c r="AP195" s="149">
        <f>BenefitCalculations3!AP$74</f>
        <v>6.222285845761062E-3</v>
      </c>
      <c r="AQ195" s="149">
        <f>BenefitCalculations3!AQ$74</f>
        <v>6.5091558333588142E-3</v>
      </c>
      <c r="AR195" s="149">
        <f>BenefitCalculations3!AR$74</f>
        <v>6.8048267946278322E-3</v>
      </c>
      <c r="AS195" s="149">
        <f>BenefitCalculations3!AS$74</f>
        <v>7.1098597562325146E-3</v>
      </c>
      <c r="AT195" s="149">
        <f>BenefitCalculations3!AT$74</f>
        <v>7.4256730907094736E-3</v>
      </c>
      <c r="AU195" s="149">
        <f>BenefitCalculations3!AU$74</f>
        <v>7.7533482273062166E-3</v>
      </c>
      <c r="AV195" s="149">
        <f>BenefitCalculations3!AV$74</f>
        <v>8.0931623937540408E-3</v>
      </c>
      <c r="AW195" s="149">
        <f>BenefitCalculations3!AW$74</f>
        <v>8.4447588098487351E-3</v>
      </c>
      <c r="AX195" s="149">
        <f>BenefitCalculations3!AX$74</f>
        <v>8.8082173834165556E-3</v>
      </c>
      <c r="AY195" s="149">
        <f>BenefitCalculations3!AY$74</f>
        <v>9.1835209986882611E-3</v>
      </c>
      <c r="AZ195" s="149">
        <f>BenefitCalculations3!AZ$74</f>
        <v>9.5709792539132605E-3</v>
      </c>
    </row>
    <row r="196" spans="1:70" s="84" customFormat="1" ht="12.75">
      <c r="A196" s="148" t="str">
        <f t="shared" si="17"/>
        <v>Universal Child Benefit</v>
      </c>
      <c r="AG196" s="149">
        <f>BenefitCalculations3!AG$97</f>
        <v>2.0835342571364546E-2</v>
      </c>
      <c r="AH196" s="149">
        <f>BenefitCalculations3!AH$97</f>
        <v>2.130996178910468E-2</v>
      </c>
      <c r="AI196" s="149">
        <f>BenefitCalculations3!AI$97</f>
        <v>2.1768524417927166E-2</v>
      </c>
      <c r="AJ196" s="149">
        <f>BenefitCalculations3!AJ$97</f>
        <v>2.2209531174640921E-2</v>
      </c>
      <c r="AK196" s="149">
        <f>BenefitCalculations3!AK$97</f>
        <v>2.2631858404246721E-2</v>
      </c>
      <c r="AL196" s="149">
        <f>BenefitCalculations3!AL$97</f>
        <v>2.2709413678985411E-2</v>
      </c>
      <c r="AM196" s="149">
        <f>BenefitCalculations3!AM$97</f>
        <v>2.2776715165932479E-2</v>
      </c>
      <c r="AN196" s="149">
        <f>BenefitCalculations3!AN$97</f>
        <v>2.2833728199959651E-2</v>
      </c>
      <c r="AO196" s="149">
        <f>BenefitCalculations3!AO$97</f>
        <v>2.2880593828272223E-2</v>
      </c>
      <c r="AP196" s="149">
        <f>BenefitCalculations3!AP$97</f>
        <v>2.2917562925991796E-2</v>
      </c>
      <c r="AQ196" s="149">
        <f>BenefitCalculations3!AQ$97</f>
        <v>2.2944729592826056E-2</v>
      </c>
      <c r="AR196" s="149">
        <f>BenefitCalculations3!AR$97</f>
        <v>2.2962470509162489E-2</v>
      </c>
      <c r="AS196" s="149">
        <f>BenefitCalculations3!AS$97</f>
        <v>2.2971683950970552E-2</v>
      </c>
      <c r="AT196" s="149">
        <f>BenefitCalculations3!AT$97</f>
        <v>2.2973499433117245E-2</v>
      </c>
      <c r="AU196" s="149">
        <f>BenefitCalculations3!AU$97</f>
        <v>2.2968881927585203E-2</v>
      </c>
      <c r="AV196" s="149">
        <f>BenefitCalculations3!AV$97</f>
        <v>2.2958341603095789E-2</v>
      </c>
      <c r="AW196" s="149">
        <f>BenefitCalculations3!AW$97</f>
        <v>2.2942283472967184E-2</v>
      </c>
      <c r="AX196" s="149">
        <f>BenefitCalculations3!AX$97</f>
        <v>2.2921447580720844E-2</v>
      </c>
      <c r="AY196" s="149">
        <f>BenefitCalculations3!AY$97</f>
        <v>2.2896624684183034E-2</v>
      </c>
      <c r="AZ196" s="149">
        <f>BenefitCalculations3!AZ$97</f>
        <v>2.2868508479858878E-2</v>
      </c>
    </row>
    <row r="197" spans="1:70" s="84" customFormat="1" ht="12.75">
      <c r="A197" s="148" t="str">
        <f t="shared" si="17"/>
        <v>Universal Disability Benefit</v>
      </c>
      <c r="AG197" s="149">
        <f>BenefitCalculations3!AG$116</f>
        <v>2.1187022666309782E-3</v>
      </c>
      <c r="AH197" s="149">
        <f>BenefitCalculations3!AH$116</f>
        <v>2.1369818086204861E-3</v>
      </c>
      <c r="AI197" s="149">
        <f>BenefitCalculations3!AI$116</f>
        <v>2.1561472176709782E-3</v>
      </c>
      <c r="AJ197" s="149">
        <f>BenefitCalculations3!AJ$116</f>
        <v>2.1737984192929691E-3</v>
      </c>
      <c r="AK197" s="149">
        <f>BenefitCalculations3!AK$116</f>
        <v>2.1884127473379162E-3</v>
      </c>
      <c r="AL197" s="149">
        <f>BenefitCalculations3!AL$116</f>
        <v>2.1996201662650367E-3</v>
      </c>
      <c r="AM197" s="149">
        <f>BenefitCalculations3!AM$116</f>
        <v>2.2081332719338428E-3</v>
      </c>
      <c r="AN197" s="149">
        <f>BenefitCalculations3!AN$116</f>
        <v>2.2149119048576619E-3</v>
      </c>
      <c r="AO197" s="149">
        <f>BenefitCalculations3!AO$116</f>
        <v>2.2212756786685185E-3</v>
      </c>
      <c r="AP197" s="149">
        <f>BenefitCalculations3!AP$116</f>
        <v>2.2281311085079283E-3</v>
      </c>
      <c r="AQ197" s="149">
        <f>BenefitCalculations3!AQ$116</f>
        <v>2.2356475336747341E-3</v>
      </c>
      <c r="AR197" s="149">
        <f>BenefitCalculations3!AR$116</f>
        <v>2.2435683901169015E-3</v>
      </c>
      <c r="AS197" s="149">
        <f>BenefitCalculations3!AS$116</f>
        <v>2.2518169237832181E-3</v>
      </c>
      <c r="AT197" s="149">
        <f>BenefitCalculations3!AT$116</f>
        <v>2.2602258154438646E-3</v>
      </c>
      <c r="AU197" s="149">
        <f>BenefitCalculations3!AU$116</f>
        <v>2.2687045978508416E-3</v>
      </c>
      <c r="AV197" s="149">
        <f>BenefitCalculations3!AV$116</f>
        <v>2.2772126065843628E-3</v>
      </c>
      <c r="AW197" s="149">
        <f>BenefitCalculations3!AW$116</f>
        <v>2.2858775355374325E-3</v>
      </c>
      <c r="AX197" s="149">
        <f>BenefitCalculations3!AX$116</f>
        <v>2.2949551711288871E-3</v>
      </c>
      <c r="AY197" s="149">
        <f>BenefitCalculations3!AY$116</f>
        <v>2.3047626936411546E-3</v>
      </c>
      <c r="AZ197" s="149">
        <f>BenefitCalculations3!AZ$116</f>
        <v>2.3154640830447375E-3</v>
      </c>
    </row>
    <row r="198" spans="1:70" s="84" customFormat="1" ht="12.75">
      <c r="A198" s="148" t="str">
        <f t="shared" si="17"/>
        <v>Orphan Benefit</v>
      </c>
      <c r="AG198" s="149">
        <f>BenefitCalculations3!AG$135</f>
        <v>5.8648259381063189E-4</v>
      </c>
      <c r="AH198" s="149">
        <f>BenefitCalculations3!AH$135</f>
        <v>5.8111679107322267E-4</v>
      </c>
      <c r="AI198" s="149">
        <f>BenefitCalculations3!AI$135</f>
        <v>5.7554756558852744E-4</v>
      </c>
      <c r="AJ198" s="149">
        <f>BenefitCalculations3!AJ$135</f>
        <v>5.6999647668493254E-4</v>
      </c>
      <c r="AK198" s="149">
        <f>BenefitCalculations3!AK$135</f>
        <v>5.6461099363641274E-4</v>
      </c>
      <c r="AL198" s="149">
        <f>BenefitCalculations3!AL$135</f>
        <v>5.5944725998936557E-4</v>
      </c>
      <c r="AM198" s="149">
        <f>BenefitCalculations3!AM$135</f>
        <v>5.5447311144424792E-4</v>
      </c>
      <c r="AN198" s="149">
        <f>BenefitCalculations3!AN$135</f>
        <v>5.4962907147642964E-4</v>
      </c>
      <c r="AO198" s="149">
        <f>BenefitCalculations3!AO$135</f>
        <v>5.4482300346134801E-4</v>
      </c>
      <c r="AP198" s="149">
        <f>BenefitCalculations3!AP$135</f>
        <v>5.399904385609411E-4</v>
      </c>
      <c r="AQ198" s="149">
        <f>BenefitCalculations3!AQ$135</f>
        <v>5.3513225088906496E-4</v>
      </c>
      <c r="AR198" s="149">
        <f>BenefitCalculations3!AR$135</f>
        <v>5.3026856996124495E-4</v>
      </c>
      <c r="AS198" s="149">
        <f>BenefitCalculations3!AS$135</f>
        <v>5.2538107333548981E-4</v>
      </c>
      <c r="AT198" s="149">
        <f>BenefitCalculations3!AT$135</f>
        <v>5.2045009570944091E-4</v>
      </c>
      <c r="AU198" s="149">
        <f>BenefitCalculations3!AU$135</f>
        <v>5.1546313042288633E-4</v>
      </c>
      <c r="AV198" s="149">
        <f>BenefitCalculations3!AV$135</f>
        <v>5.1041766681024069E-4</v>
      </c>
      <c r="AW198" s="149">
        <f>BenefitCalculations3!AW$135</f>
        <v>5.0531911262706908E-4</v>
      </c>
      <c r="AX198" s="149">
        <f>BenefitCalculations3!AX$135</f>
        <v>5.0017437265819839E-4</v>
      </c>
      <c r="AY198" s="149">
        <f>BenefitCalculations3!AY$135</f>
        <v>4.9499372180776286E-4</v>
      </c>
      <c r="AZ198" s="149">
        <f>BenefitCalculations3!AZ$135</f>
        <v>4.8978702792005135E-4</v>
      </c>
    </row>
    <row r="199" spans="1:70" s="84" customFormat="1" ht="12.75">
      <c r="A199" s="148" t="str">
        <f t="shared" si="17"/>
        <v>Education stipend</v>
      </c>
      <c r="AG199" s="149">
        <f>BenefitCalculations3!AG$193</f>
        <v>3.9362638205705236E-3</v>
      </c>
      <c r="AH199" s="149">
        <f>BenefitCalculations3!AH$193</f>
        <v>4.198219495477328E-3</v>
      </c>
      <c r="AI199" s="149">
        <f>BenefitCalculations3!AI$193</f>
        <v>4.4379235549345461E-3</v>
      </c>
      <c r="AJ199" s="149">
        <f>BenefitCalculations3!AJ$193</f>
        <v>4.6513003967903928E-3</v>
      </c>
      <c r="AK199" s="149">
        <f>BenefitCalculations3!AK$193</f>
        <v>4.8350288979105652E-3</v>
      </c>
      <c r="AL199" s="149">
        <f>BenefitCalculations3!AL$193</f>
        <v>4.8458755337482552E-3</v>
      </c>
      <c r="AM199" s="149">
        <f>BenefitCalculations3!AM$193</f>
        <v>4.8590934574648144E-3</v>
      </c>
      <c r="AN199" s="149">
        <f>BenefitCalculations3!AN$193</f>
        <v>4.8760242701337397E-3</v>
      </c>
      <c r="AO199" s="149">
        <f>BenefitCalculations3!AO$193</f>
        <v>4.8983994406537456E-3</v>
      </c>
      <c r="AP199" s="149">
        <f>BenefitCalculations3!AP$193</f>
        <v>4.9274691980914645E-3</v>
      </c>
      <c r="AQ199" s="149">
        <f>BenefitCalculations3!AQ$193</f>
        <v>4.9554152463067089E-3</v>
      </c>
      <c r="AR199" s="149">
        <f>BenefitCalculations3!AR$193</f>
        <v>4.9819484037514792E-3</v>
      </c>
      <c r="AS199" s="149">
        <f>BenefitCalculations3!AS$193</f>
        <v>5.0066122752633769E-3</v>
      </c>
      <c r="AT199" s="149">
        <f>BenefitCalculations3!AT$193</f>
        <v>5.0286621551882222E-3</v>
      </c>
      <c r="AU199" s="149">
        <f>BenefitCalculations3!AU$193</f>
        <v>5.0475894059783255E-3</v>
      </c>
      <c r="AV199" s="149">
        <f>BenefitCalculations3!AV$193</f>
        <v>5.0633895308073648E-3</v>
      </c>
      <c r="AW199" s="149">
        <f>BenefitCalculations3!AW$193</f>
        <v>5.0763246901141161E-3</v>
      </c>
      <c r="AX199" s="149">
        <f>BenefitCalculations3!AX$193</f>
        <v>5.086493582065278E-3</v>
      </c>
      <c r="AY199" s="149">
        <f>BenefitCalculations3!AY$193</f>
        <v>5.0940370502769675E-3</v>
      </c>
      <c r="AZ199" s="149">
        <f>BenefitCalculations3!AZ$193</f>
        <v>5.0990897134866008E-3</v>
      </c>
    </row>
    <row r="200" spans="1:70" s="84" customFormat="1" ht="12.75">
      <c r="A200" s="148" t="str">
        <f t="shared" si="17"/>
        <v>New Birth Lump-sum Benefit</v>
      </c>
      <c r="AG200" s="149">
        <f>BenefitCalculations3!AG$210</f>
        <v>8.6138197053516204E-4</v>
      </c>
      <c r="AH200" s="149">
        <f>BenefitCalculations3!AH$210</f>
        <v>9.6983816497307903E-4</v>
      </c>
      <c r="AI200" s="149">
        <f>BenefitCalculations3!AI$210</f>
        <v>1.0874750771547124E-3</v>
      </c>
      <c r="AJ200" s="149">
        <f>BenefitCalculations3!AJ$210</f>
        <v>1.2166582143445612E-3</v>
      </c>
      <c r="AK200" s="149">
        <f>BenefitCalculations3!AK$210</f>
        <v>1.3601998741460068E-3</v>
      </c>
      <c r="AL200" s="149">
        <f>BenefitCalculations3!AL$210</f>
        <v>1.4144030818380377E-3</v>
      </c>
      <c r="AM200" s="149">
        <f>BenefitCalculations3!AM$210</f>
        <v>1.466672596545514E-3</v>
      </c>
      <c r="AN200" s="149">
        <f>BenefitCalculations3!AN$210</f>
        <v>1.5164426528286629E-3</v>
      </c>
      <c r="AO200" s="149">
        <f>BenefitCalculations3!AO$210</f>
        <v>1.5629656482901726E-3</v>
      </c>
      <c r="AP200" s="149">
        <f>BenefitCalculations3!AP$210</f>
        <v>1.6056297714184663E-3</v>
      </c>
      <c r="AQ200" s="149">
        <f>BenefitCalculations3!AQ$210</f>
        <v>1.6481681633363891E-3</v>
      </c>
      <c r="AR200" s="149">
        <f>BenefitCalculations3!AR$210</f>
        <v>1.6907482894947862E-3</v>
      </c>
      <c r="AS200" s="149">
        <f>BenefitCalculations3!AS$210</f>
        <v>1.7334335901534601E-3</v>
      </c>
      <c r="AT200" s="149">
        <f>BenefitCalculations3!AT$210</f>
        <v>1.7763546556899205E-3</v>
      </c>
      <c r="AU200" s="149">
        <f>BenefitCalculations3!AU$210</f>
        <v>1.819593245925379E-3</v>
      </c>
      <c r="AV200" s="149">
        <f>BenefitCalculations3!AV$210</f>
        <v>1.863222087960757E-3</v>
      </c>
      <c r="AW200" s="149">
        <f>BenefitCalculations3!AW$210</f>
        <v>1.9072708947841836E-3</v>
      </c>
      <c r="AX200" s="149">
        <f>BenefitCalculations3!AX$210</f>
        <v>1.9518016059959765E-3</v>
      </c>
      <c r="AY200" s="149">
        <f>BenefitCalculations3!AY$210</f>
        <v>1.9968908763303619E-3</v>
      </c>
      <c r="AZ200" s="149">
        <f>BenefitCalculations3!AZ$210</f>
        <v>2.0426138245547825E-3</v>
      </c>
    </row>
    <row r="201" spans="1:70" s="84" customFormat="1" ht="12.75">
      <c r="A201" s="148" t="str">
        <f t="shared" si="17"/>
        <v>Youth Labor Market Program</v>
      </c>
      <c r="AG201" s="149">
        <f>BenefitCalculations3!AG$227</f>
        <v>8.572507513891E-6</v>
      </c>
      <c r="AH201" s="149">
        <f>BenefitCalculations3!AH$227</f>
        <v>1.1761238388021726E-5</v>
      </c>
      <c r="AI201" s="149">
        <f>BenefitCalculations3!AI$227</f>
        <v>1.5449530892527057E-5</v>
      </c>
      <c r="AJ201" s="149">
        <f>BenefitCalculations3!AJ$227</f>
        <v>1.970985523341407E-5</v>
      </c>
      <c r="AK201" s="149">
        <f>BenefitCalculations3!AK$227</f>
        <v>2.4634929778779455E-5</v>
      </c>
      <c r="AL201" s="149">
        <f>BenefitCalculations3!AL$227</f>
        <v>2.5878696463395932E-5</v>
      </c>
      <c r="AM201" s="149">
        <f>BenefitCalculations3!AM$227</f>
        <v>2.7032809161050116E-5</v>
      </c>
      <c r="AN201" s="149">
        <f>BenefitCalculations3!AN$227</f>
        <v>2.8068776625554607E-5</v>
      </c>
      <c r="AO201" s="149">
        <f>BenefitCalculations3!AO$227</f>
        <v>2.8954403013643319E-5</v>
      </c>
      <c r="AP201" s="149">
        <f>BenefitCalculations3!AP$227</f>
        <v>2.9666393759086382E-5</v>
      </c>
      <c r="AQ201" s="149">
        <f>BenefitCalculations3!AQ$227</f>
        <v>3.0264646560618742E-5</v>
      </c>
      <c r="AR201" s="149">
        <f>BenefitCalculations3!AR$227</f>
        <v>3.0754282775470612E-5</v>
      </c>
      <c r="AS201" s="149">
        <f>BenefitCalculations3!AS$227</f>
        <v>3.1152134239063038E-5</v>
      </c>
      <c r="AT201" s="149">
        <f>BenefitCalculations3!AT$227</f>
        <v>3.1482663063146416E-5</v>
      </c>
      <c r="AU201" s="149">
        <f>BenefitCalculations3!AU$227</f>
        <v>3.1762603366311935E-5</v>
      </c>
      <c r="AV201" s="149">
        <f>BenefitCalculations3!AV$227</f>
        <v>3.1994886722589227E-5</v>
      </c>
      <c r="AW201" s="149">
        <f>BenefitCalculations3!AW$227</f>
        <v>3.2171572479763648E-5</v>
      </c>
      <c r="AX201" s="149">
        <f>BenefitCalculations3!AX$227</f>
        <v>3.2284769129052329E-5</v>
      </c>
      <c r="AY201" s="149">
        <f>BenefitCalculations3!AY$227</f>
        <v>3.2322843585259169E-5</v>
      </c>
      <c r="AZ201" s="149">
        <f>BenefitCalculations3!AZ$227</f>
        <v>3.227628147242834E-5</v>
      </c>
    </row>
    <row r="202" spans="1:70" s="84" customFormat="1" ht="12.75">
      <c r="A202" s="148" t="str">
        <f t="shared" si="17"/>
        <v>Unemployment Program</v>
      </c>
      <c r="AG202" s="149">
        <f>BenefitCalculations3!AG$246</f>
        <v>4.32733968925458E-3</v>
      </c>
      <c r="AH202" s="149">
        <f>BenefitCalculations3!AH$246</f>
        <v>4.632084613326445E-3</v>
      </c>
      <c r="AI202" s="149">
        <f>BenefitCalculations3!AI$246</f>
        <v>4.9573200641692128E-3</v>
      </c>
      <c r="AJ202" s="149">
        <f>BenefitCalculations3!AJ$246</f>
        <v>5.2897295906991632E-3</v>
      </c>
      <c r="AK202" s="149">
        <f>BenefitCalculations3!AK$246</f>
        <v>5.6231582720529579E-3</v>
      </c>
      <c r="AL202" s="149">
        <f>BenefitCalculations3!AL$246</f>
        <v>5.8966715703989347E-3</v>
      </c>
      <c r="AM202" s="149">
        <f>BenefitCalculations3!AM$246</f>
        <v>6.1606569760526385E-3</v>
      </c>
      <c r="AN202" s="149">
        <f>BenefitCalculations3!AN$246</f>
        <v>6.4162557123925009E-3</v>
      </c>
      <c r="AO202" s="149">
        <f>BenefitCalculations3!AO$246</f>
        <v>6.6660296328482716E-3</v>
      </c>
      <c r="AP202" s="149">
        <f>BenefitCalculations3!AP$246</f>
        <v>6.9116787873860714E-3</v>
      </c>
      <c r="AQ202" s="149">
        <f>BenefitCalculations3!AQ$246</f>
        <v>7.1533434337919047E-3</v>
      </c>
      <c r="AR202" s="149">
        <f>BenefitCalculations3!AR$246</f>
        <v>7.3894336862465517E-3</v>
      </c>
      <c r="AS202" s="149">
        <f>BenefitCalculations3!AS$246</f>
        <v>7.6180703386507526E-3</v>
      </c>
      <c r="AT202" s="149">
        <f>BenefitCalculations3!AT$246</f>
        <v>7.8368880377945437E-3</v>
      </c>
      <c r="AU202" s="149">
        <f>BenefitCalculations3!AU$246</f>
        <v>8.0444781763555559E-3</v>
      </c>
      <c r="AV202" s="149">
        <f>BenefitCalculations3!AV$246</f>
        <v>8.2407498774565591E-3</v>
      </c>
      <c r="AW202" s="149">
        <f>BenefitCalculations3!AW$246</f>
        <v>8.4267419527862559E-3</v>
      </c>
      <c r="AX202" s="149">
        <f>BenefitCalculations3!AX$246</f>
        <v>8.6038184047376315E-3</v>
      </c>
      <c r="AY202" s="149">
        <f>BenefitCalculations3!AY$246</f>
        <v>8.7739645004632997E-3</v>
      </c>
      <c r="AZ202" s="149">
        <f>BenefitCalculations3!AZ$246</f>
        <v>8.9389077753117153E-3</v>
      </c>
    </row>
    <row r="203" spans="1:70" s="147" customFormat="1" ht="24">
      <c r="A203" s="142" t="str">
        <f t="shared" si="17"/>
        <v>Expenditure as a Percentage of Total Government Expenditure</v>
      </c>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4"/>
      <c r="AE203" s="144"/>
      <c r="AF203" s="144"/>
      <c r="AG203" s="150">
        <f>1000*AG185/(1000000*NationalBudget3!AG$14)</f>
        <v>0.20057566973116828</v>
      </c>
      <c r="AH203" s="150">
        <f>1000*AH185/(1000000*NationalBudget3!AH$14)</f>
        <v>0.20702681471644718</v>
      </c>
      <c r="AI203" s="150">
        <f>1000*AI185/(1000000*NationalBudget3!AI$14)</f>
        <v>0.21358174211121253</v>
      </c>
      <c r="AJ203" s="150">
        <f>1000*AJ185/(1000000*NationalBudget3!AJ$14)</f>
        <v>0.22019802225361074</v>
      </c>
      <c r="AK203" s="150">
        <f>1000*AK185/(1000000*NationalBudget3!AK$14)</f>
        <v>0.22686479101155221</v>
      </c>
      <c r="AL203" s="150">
        <f>1000*AL185/(1000000*NationalBudget3!AL$14)</f>
        <v>0.23038775718980148</v>
      </c>
      <c r="AM203" s="150">
        <f>1000*AM185/(1000000*NationalBudget3!AM$14)</f>
        <v>0.23389495265916146</v>
      </c>
      <c r="AN203" s="150">
        <f>1000*AN185/(1000000*NationalBudget3!AN$14)</f>
        <v>0.23737247089818986</v>
      </c>
      <c r="AO203" s="150">
        <f>1000*AO185/(1000000*NationalBudget3!AO$14)</f>
        <v>0.24080343939277313</v>
      </c>
      <c r="AP203" s="150">
        <f>1000*AP185/(1000000*NationalBudget3!AP$14)</f>
        <v>0.24417452327138861</v>
      </c>
      <c r="AQ203" s="150">
        <f>1000*AQ185/(1000000*NationalBudget3!AQ$14)</f>
        <v>0.24750332483200418</v>
      </c>
      <c r="AR203" s="150">
        <f>1000*AR185/(1000000*NationalBudget3!AR$14)</f>
        <v>0.25078985869158266</v>
      </c>
      <c r="AS203" s="150">
        <f>1000*AS185/(1000000*NationalBudget3!AS$14)</f>
        <v>0.25402905707290141</v>
      </c>
      <c r="AT203" s="150">
        <f>1000*AT185/(1000000*NationalBudget3!AT$14)</f>
        <v>0.25721714236705612</v>
      </c>
      <c r="AU203" s="150">
        <f>1000*AU185/(1000000*NationalBudget3!AU$14)</f>
        <v>0.26035420350106636</v>
      </c>
      <c r="AV203" s="150">
        <f>1000*AV185/(1000000*NationalBudget3!AV$14)</f>
        <v>0.26344382606418343</v>
      </c>
      <c r="AW203" s="150">
        <f>1000*AW185/(1000000*NationalBudget3!AW$14)</f>
        <v>0.26649392716431336</v>
      </c>
      <c r="AX203" s="150">
        <f>1000*AX185/(1000000*NationalBudget3!AX$14)</f>
        <v>0.26951805760670555</v>
      </c>
      <c r="AY203" s="150">
        <f>1000*AY185/(1000000*NationalBudget3!AY$14)</f>
        <v>0.27253341698123756</v>
      </c>
      <c r="AZ203" s="150">
        <f>1000*AZ185/(1000000*NationalBudget3!AZ$14)</f>
        <v>0.27555616293370755</v>
      </c>
      <c r="BA203" s="146"/>
      <c r="BB203" s="146"/>
      <c r="BC203" s="146"/>
      <c r="BD203" s="146"/>
      <c r="BE203" s="146"/>
      <c r="BF203" s="146"/>
      <c r="BG203" s="146"/>
      <c r="BH203" s="146"/>
      <c r="BI203" s="146"/>
      <c r="BJ203" s="146"/>
      <c r="BK203" s="146"/>
      <c r="BL203" s="146"/>
      <c r="BM203" s="146"/>
      <c r="BN203" s="146"/>
      <c r="BO203" s="146"/>
      <c r="BP203" s="146"/>
      <c r="BQ203" s="146"/>
      <c r="BR203" s="146"/>
    </row>
    <row r="204" spans="1:70" s="84" customFormat="1" ht="12.75">
      <c r="A204" s="148" t="str">
        <f t="shared" si="17"/>
        <v>Universal Pension</v>
      </c>
      <c r="AG204" s="149">
        <f>1000*AG186/(1000000*NationalBudget3!AG$14)</f>
        <v>2.5117240005618054E-2</v>
      </c>
      <c r="AH204" s="149">
        <f>1000*AH186/(1000000*NationalBudget3!AH$14)</f>
        <v>2.5351309298091918E-2</v>
      </c>
      <c r="AI204" s="149">
        <f>1000*AI186/(1000000*NationalBudget3!AI$14)</f>
        <v>2.5647150684709918E-2</v>
      </c>
      <c r="AJ204" s="149">
        <f>1000*AJ186/(1000000*NationalBudget3!AJ$14)</f>
        <v>2.6050680428929673E-2</v>
      </c>
      <c r="AK204" s="149">
        <f>1000*AK186/(1000000*NationalBudget3!AK$14)</f>
        <v>2.6590111183491673E-2</v>
      </c>
      <c r="AL204" s="149">
        <f>1000*AL186/(1000000*NationalBudget3!AL$14)</f>
        <v>2.7664685687443104E-2</v>
      </c>
      <c r="AM204" s="149">
        <f>1000*AM186/(1000000*NationalBudget3!AM$14)</f>
        <v>2.8884912685936091E-2</v>
      </c>
      <c r="AN204" s="149">
        <f>1000*AN186/(1000000*NationalBudget3!AN$14)</f>
        <v>3.0222482084571865E-2</v>
      </c>
      <c r="AO204" s="149">
        <f>1000*AO186/(1000000*NationalBudget3!AO$14)</f>
        <v>3.1634288583407152E-2</v>
      </c>
      <c r="AP204" s="149">
        <f>1000*AP186/(1000000*NationalBudget3!AP$14)</f>
        <v>3.3088685585973762E-2</v>
      </c>
      <c r="AQ204" s="149">
        <f>1000*AQ186/(1000000*NationalBudget3!AQ$14)</f>
        <v>3.4578314668536399E-2</v>
      </c>
      <c r="AR204" s="149">
        <f>1000*AR186/(1000000*NationalBudget3!AR$14)</f>
        <v>3.6111563410432722E-2</v>
      </c>
      <c r="AS204" s="149">
        <f>1000*AS186/(1000000*NationalBudget3!AS$14)</f>
        <v>3.7691270602188041E-2</v>
      </c>
      <c r="AT204" s="149">
        <f>1000*AT186/(1000000*NationalBudget3!AT$14)</f>
        <v>3.9324803624055306E-2</v>
      </c>
      <c r="AU204" s="149">
        <f>1000*AU186/(1000000*NationalBudget3!AU$14)</f>
        <v>4.1017716896751932E-2</v>
      </c>
      <c r="AV204" s="149">
        <f>1000*AV186/(1000000*NationalBudget3!AV$14)</f>
        <v>4.2771291831313063E-2</v>
      </c>
      <c r="AW204" s="149">
        <f>1000*AW186/(1000000*NationalBudget3!AW$14)</f>
        <v>4.458345736225712E-2</v>
      </c>
      <c r="AX204" s="149">
        <f>1000*AX186/(1000000*NationalBudget3!AX$14)</f>
        <v>4.6454454037833763E-2</v>
      </c>
      <c r="AY204" s="149">
        <f>1000*AY186/(1000000*NationalBudget3!AY$14)</f>
        <v>4.8384010241660766E-2</v>
      </c>
      <c r="AZ204" s="149">
        <f>1000*AZ186/(1000000*NationalBudget3!AZ$14)</f>
        <v>5.0373575020596105E-2</v>
      </c>
    </row>
    <row r="205" spans="1:70" s="84" customFormat="1" ht="12.75">
      <c r="A205" s="148" t="str">
        <f t="shared" si="17"/>
        <v>Universal Child Benefit</v>
      </c>
      <c r="AG205" s="149">
        <f>1000*AG187/(1000000*NationalBudget3!AG$14)</f>
        <v>0.11184201912473803</v>
      </c>
      <c r="AH205" s="149">
        <f>1000*AH187/(1000000*NationalBudget3!AH$14)</f>
        <v>0.11427003930030195</v>
      </c>
      <c r="AI205" s="149">
        <f>1000*AI187/(1000000*NationalBudget3!AI$14)</f>
        <v>0.11660697385233611</v>
      </c>
      <c r="AJ205" s="149">
        <f>1000*AJ187/(1000000*NationalBudget3!AJ$14)</f>
        <v>0.11884508530563732</v>
      </c>
      <c r="AK205" s="149">
        <f>1000*AK187/(1000000*NationalBudget3!AK$14)</f>
        <v>0.12097867638887044</v>
      </c>
      <c r="AL205" s="149">
        <f>1000*AL187/(1000000*NationalBudget3!AL$14)</f>
        <v>0.12126676189650783</v>
      </c>
      <c r="AM205" s="149">
        <f>1000*AM187/(1000000*NationalBudget3!AM$14)</f>
        <v>0.121499550130093</v>
      </c>
      <c r="AN205" s="149">
        <f>1000*AN187/(1000000*NationalBudget3!AN$14)</f>
        <v>0.1216770288576863</v>
      </c>
      <c r="AO205" s="149">
        <f>1000*AO187/(1000000*NationalBudget3!AO$14)</f>
        <v>0.12180012126653027</v>
      </c>
      <c r="AP205" s="149">
        <f>1000*AP187/(1000000*NationalBudget3!AP$14)</f>
        <v>0.12187033075176254</v>
      </c>
      <c r="AQ205" s="149">
        <f>1000*AQ187/(1000000*NationalBudget3!AQ$14)</f>
        <v>0.1218883216436713</v>
      </c>
      <c r="AR205" s="149">
        <f>1000*AR187/(1000000*NationalBudget3!AR$14)</f>
        <v>0.12185625510798379</v>
      </c>
      <c r="AS205" s="149">
        <f>1000*AS187/(1000000*NationalBudget3!AS$14)</f>
        <v>0.12177904848615073</v>
      </c>
      <c r="AT205" s="149">
        <f>1000*AT187/(1000000*NationalBudget3!AT$14)</f>
        <v>0.12166282338701298</v>
      </c>
      <c r="AU205" s="149">
        <f>1000*AU187/(1000000*NationalBudget3!AU$14)</f>
        <v>0.12151280565763276</v>
      </c>
      <c r="AV205" s="149">
        <f>1000*AV187/(1000000*NationalBudget3!AV$14)</f>
        <v>0.1213317960142279</v>
      </c>
      <c r="AW205" s="149">
        <f>1000*AW187/(1000000*NationalBudget3!AW$14)</f>
        <v>0.12112202847249466</v>
      </c>
      <c r="AX205" s="149">
        <f>1000*AX187/(1000000*NationalBudget3!AX$14)</f>
        <v>0.12088749479820325</v>
      </c>
      <c r="AY205" s="149">
        <f>1000*AY187/(1000000*NationalBudget3!AY$14)</f>
        <v>0.1206324375342761</v>
      </c>
      <c r="AZ205" s="149">
        <f>1000*AZ187/(1000000*NationalBudget3!AZ$14)</f>
        <v>0.12036057094662565</v>
      </c>
    </row>
    <row r="206" spans="1:70" s="84" customFormat="1" ht="12.75">
      <c r="A206" s="148" t="str">
        <f t="shared" si="17"/>
        <v>Universal Disability Benefit</v>
      </c>
      <c r="AG206" s="149">
        <f>1000*AG188/(1000000*NationalBudget3!AG$14)</f>
        <v>1.1372980243187274E-2</v>
      </c>
      <c r="AH206" s="149">
        <f>1000*AH188/(1000000*NationalBudget3!AH$14)</f>
        <v>1.1459100568633767E-2</v>
      </c>
      <c r="AI206" s="149">
        <f>1000*AI188/(1000000*NationalBudget3!AI$14)</f>
        <v>1.1549786168588075E-2</v>
      </c>
      <c r="AJ206" s="149">
        <f>1000*AJ188/(1000000*NationalBudget3!AJ$14)</f>
        <v>1.1632179740611266E-2</v>
      </c>
      <c r="AK206" s="149">
        <f>1000*AK188/(1000000*NationalBudget3!AK$14)</f>
        <v>1.1698167814437803E-2</v>
      </c>
      <c r="AL206" s="149">
        <f>1000*AL188/(1000000*NationalBudget3!AL$14)</f>
        <v>1.1745825706282012E-2</v>
      </c>
      <c r="AM206" s="149">
        <f>1000*AM188/(1000000*NationalBudget3!AM$14)</f>
        <v>1.1779011908114562E-2</v>
      </c>
      <c r="AN206" s="149">
        <f>1000*AN188/(1000000*NationalBudget3!AN$14)</f>
        <v>1.1802886388262905E-2</v>
      </c>
      <c r="AO206" s="149">
        <f>1000*AO188/(1000000*NationalBudget3!AO$14)</f>
        <v>1.1824502854201051E-2</v>
      </c>
      <c r="AP206" s="149">
        <f>1000*AP188/(1000000*NationalBudget3!AP$14)</f>
        <v>1.1848688974000106E-2</v>
      </c>
      <c r="AQ206" s="149">
        <f>1000*AQ188/(1000000*NationalBudget3!AQ$14)</f>
        <v>1.1876336330920483E-2</v>
      </c>
      <c r="AR206" s="149">
        <f>1000*AR188/(1000000*NationalBudget3!AR$14)</f>
        <v>1.1906072649683071E-2</v>
      </c>
      <c r="AS206" s="149">
        <f>1000*AS188/(1000000*NationalBudget3!AS$14)</f>
        <v>1.1937484553967377E-2</v>
      </c>
      <c r="AT206" s="149">
        <f>1000*AT188/(1000000*NationalBudget3!AT$14)</f>
        <v>1.1969680761943975E-2</v>
      </c>
      <c r="AU206" s="149">
        <f>1000*AU188/(1000000*NationalBudget3!AU$14)</f>
        <v>1.2002180243790822E-2</v>
      </c>
      <c r="AV206" s="149">
        <f>1000*AV188/(1000000*NationalBudget3!AV$14)</f>
        <v>1.2034767155214078E-2</v>
      </c>
      <c r="AW206" s="149">
        <f>1000*AW188/(1000000*NationalBudget3!AW$14)</f>
        <v>1.2068115376145357E-2</v>
      </c>
      <c r="AX206" s="149">
        <f>1000*AX188/(1000000*NationalBudget3!AX$14)</f>
        <v>1.2103571571339134E-2</v>
      </c>
      <c r="AY206" s="149">
        <f>1000*AY188/(1000000*NationalBudget3!AY$14)</f>
        <v>1.2142800325676772E-2</v>
      </c>
      <c r="AZ206" s="149">
        <f>1000*AZ188/(1000000*NationalBudget3!AZ$14)</f>
        <v>1.218665306865651E-2</v>
      </c>
    </row>
    <row r="207" spans="1:70" s="84" customFormat="1" ht="12.75">
      <c r="A207" s="148" t="str">
        <f t="shared" si="17"/>
        <v>Orphan Benefit</v>
      </c>
      <c r="AG207" s="149">
        <f>1000*AG189/(1000000*NationalBudget3!AG$14)</f>
        <v>3.1481794575071789E-3</v>
      </c>
      <c r="AH207" s="149">
        <f>1000*AH189/(1000000*NationalBudget3!AH$14)</f>
        <v>3.1161125116589161E-3</v>
      </c>
      <c r="AI207" s="149">
        <f>1000*AI189/(1000000*NationalBudget3!AI$14)</f>
        <v>3.0830229299367326E-3</v>
      </c>
      <c r="AJ207" s="149">
        <f>1000*AJ189/(1000000*NationalBudget3!AJ$14)</f>
        <v>3.0500994984027953E-3</v>
      </c>
      <c r="AK207" s="149">
        <f>1000*AK189/(1000000*NationalBudget3!AK$14)</f>
        <v>3.0181299946592547E-3</v>
      </c>
      <c r="AL207" s="149">
        <f>1000*AL189/(1000000*NationalBudget3!AL$14)</f>
        <v>2.9874112396641637E-3</v>
      </c>
      <c r="AM207" s="149">
        <f>1000*AM189/(1000000*NationalBudget3!AM$14)</f>
        <v>2.9577677513600758E-3</v>
      </c>
      <c r="AN207" s="149">
        <f>1000*AN189/(1000000*NationalBudget3!AN$14)</f>
        <v>2.9288792353751075E-3</v>
      </c>
      <c r="AO207" s="149">
        <f>1000*AO189/(1000000*NationalBudget3!AO$14)</f>
        <v>2.9002528688040789E-3</v>
      </c>
      <c r="AP207" s="149">
        <f>1000*AP189/(1000000*NationalBudget3!AP$14)</f>
        <v>2.8715450051442688E-3</v>
      </c>
      <c r="AQ207" s="149">
        <f>1000*AQ189/(1000000*NationalBudget3!AQ$14)</f>
        <v>2.8427605413428782E-3</v>
      </c>
      <c r="AR207" s="149">
        <f>1000*AR189/(1000000*NationalBudget3!AR$14)</f>
        <v>2.8140065378052374E-3</v>
      </c>
      <c r="AS207" s="149">
        <f>1000*AS189/(1000000*NationalBudget3!AS$14)</f>
        <v>2.7851857678342015E-3</v>
      </c>
      <c r="AT207" s="149">
        <f>1000*AT189/(1000000*NationalBudget3!AT$14)</f>
        <v>2.7561942951004736E-3</v>
      </c>
      <c r="AU207" s="149">
        <f>1000*AU189/(1000000*NationalBudget3!AU$14)</f>
        <v>2.7269664839683497E-3</v>
      </c>
      <c r="AV207" s="149">
        <f>1000*AV189/(1000000*NationalBudget3!AV$14)</f>
        <v>2.6974897970473365E-3</v>
      </c>
      <c r="AW207" s="149">
        <f>1000*AW189/(1000000*NationalBudget3!AW$14)</f>
        <v>2.6677935533064778E-3</v>
      </c>
      <c r="AX207" s="149">
        <f>1000*AX189/(1000000*NationalBudget3!AX$14)</f>
        <v>2.6379148463454506E-3</v>
      </c>
      <c r="AY207" s="149">
        <f>1000*AY189/(1000000*NationalBudget3!AY$14)</f>
        <v>2.6079083729351163E-3</v>
      </c>
      <c r="AZ207" s="149">
        <f>1000*AZ189/(1000000*NationalBudget3!AZ$14)</f>
        <v>2.5778264627371126E-3</v>
      </c>
    </row>
    <row r="208" spans="1:70" s="84" customFormat="1" ht="12.75">
      <c r="A208" s="148" t="str">
        <f t="shared" si="17"/>
        <v>Education stipend</v>
      </c>
      <c r="AG208" s="149">
        <f>1000*AG190/(1000000*NationalBudget3!AG$14)</f>
        <v>2.1196699596461713E-2</v>
      </c>
      <c r="AH208" s="149">
        <f>1000*AH190/(1000000*NationalBudget3!AH$14)</f>
        <v>2.2728092388447068E-2</v>
      </c>
      <c r="AI208" s="149">
        <f>1000*AI190/(1000000*NationalBudget3!AI$14)</f>
        <v>2.4232029719267301E-2</v>
      </c>
      <c r="AJ208" s="149">
        <f>1000*AJ190/(1000000*NationalBudget3!AJ$14)</f>
        <v>2.5698275104067508E-2</v>
      </c>
      <c r="AK208" s="149">
        <f>1000*AK190/(1000000*NationalBudget3!AK$14)</f>
        <v>2.7118454709794394E-2</v>
      </c>
      <c r="AL208" s="149">
        <f>1000*AL190/(1000000*NationalBudget3!AL$14)</f>
        <v>2.7544228707364941E-2</v>
      </c>
      <c r="AM208" s="149">
        <f>1000*AM190/(1000000*NationalBudget3!AM$14)</f>
        <v>2.7942467436790179E-2</v>
      </c>
      <c r="AN208" s="149">
        <f>1000*AN190/(1000000*NationalBudget3!AN$14)</f>
        <v>2.8319628972261229E-2</v>
      </c>
      <c r="AO208" s="149">
        <f>1000*AO190/(1000000*NationalBudget3!AO$14)</f>
        <v>2.8684782187240267E-2</v>
      </c>
      <c r="AP208" s="149">
        <f>1000*AP190/(1000000*NationalBudget3!AP$14)</f>
        <v>2.9044425158880852E-2</v>
      </c>
      <c r="AQ208" s="149">
        <f>1000*AQ190/(1000000*NationalBudget3!AQ$14)</f>
        <v>2.9400918294700658E-2</v>
      </c>
      <c r="AR208" s="149">
        <f>1000*AR190/(1000000*NationalBudget3!AR$14)</f>
        <v>2.9752434633650422E-2</v>
      </c>
      <c r="AS208" s="149">
        <f>1000*AS190/(1000000*NationalBudget3!AS$14)</f>
        <v>3.0096095178856652E-2</v>
      </c>
      <c r="AT208" s="149">
        <f>1000*AT190/(1000000*NationalBudget3!AT$14)</f>
        <v>3.0427202375934329E-2</v>
      </c>
      <c r="AU208" s="149">
        <f>1000*AU190/(1000000*NationalBudget3!AU$14)</f>
        <v>3.0742375303667777E-2</v>
      </c>
      <c r="AV208" s="149">
        <f>1000*AV190/(1000000*NationalBudget3!AV$14)</f>
        <v>3.1041238310775626E-2</v>
      </c>
      <c r="AW208" s="149">
        <f>1000*AW190/(1000000*NationalBudget3!AW$14)</f>
        <v>3.1325055688565771E-2</v>
      </c>
      <c r="AX208" s="149">
        <f>1000*AX190/(1000000*NationalBudget3!AX$14)</f>
        <v>3.1594114047737328E-2</v>
      </c>
      <c r="AY208" s="149">
        <f>1000*AY190/(1000000*NationalBudget3!AY$14)</f>
        <v>3.1848975106899269E-2</v>
      </c>
      <c r="AZ208" s="149">
        <f>1000*AZ190/(1000000*NationalBudget3!AZ$14)</f>
        <v>3.2090180164887253E-2</v>
      </c>
    </row>
    <row r="209" spans="1:70" s="84" customFormat="1" ht="12.75">
      <c r="A209" s="148" t="str">
        <f t="shared" si="17"/>
        <v>New Birth Lump-sum Benefit</v>
      </c>
      <c r="AG209" s="149">
        <f>1000*AG191/(1000000*NationalBudget3!AG$14)</f>
        <v>4.6238116072400493E-3</v>
      </c>
      <c r="AH209" s="149">
        <f>1000*AH191/(1000000*NationalBudget3!AH$14)</f>
        <v>5.2005464075054368E-3</v>
      </c>
      <c r="AI209" s="149">
        <f>1000*AI191/(1000000*NationalBudget3!AI$14)</f>
        <v>5.8252537219480273E-3</v>
      </c>
      <c r="AJ209" s="149">
        <f>1000*AJ191/(1000000*NationalBudget3!AJ$14)</f>
        <v>6.5104413116420286E-3</v>
      </c>
      <c r="AK209" s="149">
        <f>1000*AK191/(1000000*NationalBudget3!AK$14)</f>
        <v>7.270953072400557E-3</v>
      </c>
      <c r="AL209" s="149">
        <f>1000*AL191/(1000000*NationalBudget3!AL$14)</f>
        <v>7.5528185877233615E-3</v>
      </c>
      <c r="AM209" s="149">
        <f>1000*AM191/(1000000*NationalBudget3!AM$14)</f>
        <v>7.8237822868748082E-3</v>
      </c>
      <c r="AN209" s="149">
        <f>1000*AN191/(1000000*NationalBudget3!AN$14)</f>
        <v>8.0808633094610286E-3</v>
      </c>
      <c r="AO209" s="149">
        <f>1000*AO191/(1000000*NationalBudget3!AO$14)</f>
        <v>8.3201252085483759E-3</v>
      </c>
      <c r="AP209" s="149">
        <f>1000*AP191/(1000000*NationalBudget3!AP$14)</f>
        <v>8.5383699802441832E-3</v>
      </c>
      <c r="AQ209" s="149">
        <f>1000*AQ191/(1000000*NationalBudget3!AQ$14)</f>
        <v>8.7554943893701932E-3</v>
      </c>
      <c r="AR209" s="149">
        <f>1000*AR191/(1000000*NationalBudget3!AR$14)</f>
        <v>8.9723906147578698E-3</v>
      </c>
      <c r="AS209" s="149">
        <f>1000*AS191/(1000000*NationalBudget3!AS$14)</f>
        <v>9.1893956783216917E-3</v>
      </c>
      <c r="AT209" s="149">
        <f>1000*AT191/(1000000*NationalBudget3!AT$14)</f>
        <v>9.4072008218460835E-3</v>
      </c>
      <c r="AU209" s="149">
        <f>1000*AU191/(1000000*NationalBudget3!AU$14)</f>
        <v>9.6262361034879125E-3</v>
      </c>
      <c r="AV209" s="149">
        <f>1000*AV191/(1000000*NationalBudget3!AV$14)</f>
        <v>9.846882070749156E-3</v>
      </c>
      <c r="AW209" s="149">
        <f>1000*AW191/(1000000*NationalBudget3!AW$14)</f>
        <v>1.006929061333461E-2</v>
      </c>
      <c r="AX209" s="149">
        <f>1000*AX191/(1000000*NationalBudget3!AX$14)</f>
        <v>1.0293782958560559E-2</v>
      </c>
      <c r="AY209" s="149">
        <f>1000*AY191/(1000000*NationalBudget3!AY$14)</f>
        <v>1.0520756540508555E-2</v>
      </c>
      <c r="AZ209" s="149">
        <f>1000*AZ191/(1000000*NationalBudget3!AZ$14)</f>
        <v>1.0750599076604118E-2</v>
      </c>
    </row>
    <row r="210" spans="1:70" s="84" customFormat="1" ht="12.75">
      <c r="A210" s="148" t="str">
        <f t="shared" si="17"/>
        <v>Youth Labor Market Program</v>
      </c>
      <c r="AG210" s="149">
        <f>1000*AG192/(1000000*NationalBudget3!AG$14)</f>
        <v>4.6016356392107369E-5</v>
      </c>
      <c r="AH210" s="149">
        <f>1000*AH192/(1000000*NationalBudget3!AH$14)</f>
        <v>6.3067085061907467E-5</v>
      </c>
      <c r="AI210" s="149">
        <f>1000*AI192/(1000000*NationalBudget3!AI$14)</f>
        <v>8.2758160830237172E-5</v>
      </c>
      <c r="AJ210" s="149">
        <f>1000*AJ192/(1000000*NationalBudget3!AJ$14)</f>
        <v>1.054691073016191E-4</v>
      </c>
      <c r="AK210" s="149">
        <f>1000*AK192/(1000000*NationalBudget3!AK$14)</f>
        <v>1.3168610126202776E-4</v>
      </c>
      <c r="AL210" s="149">
        <f>1000*AL192/(1000000*NationalBudget3!AL$14)</f>
        <v>1.381905216303603E-4</v>
      </c>
      <c r="AM210" s="149">
        <f>1000*AM192/(1000000*NationalBudget3!AM$14)</f>
        <v>1.442031534350875E-4</v>
      </c>
      <c r="AN210" s="149">
        <f>1000*AN192/(1000000*NationalBudget3!AN$14)</f>
        <v>1.4957370577239304E-4</v>
      </c>
      <c r="AO210" s="149">
        <f>1000*AO192/(1000000*NationalBudget3!AO$14)</f>
        <v>1.5413279151453091E-4</v>
      </c>
      <c r="AP210" s="149">
        <f>1000*AP192/(1000000*NationalBudget3!AP$14)</f>
        <v>1.5775906152444512E-4</v>
      </c>
      <c r="AQ210" s="149">
        <f>1000*AQ192/(1000000*NationalBudget3!AQ$14)</f>
        <v>1.6077360857484713E-4</v>
      </c>
      <c r="AR210" s="149">
        <f>1000*AR192/(1000000*NationalBudget3!AR$14)</f>
        <v>1.632055107509207E-4</v>
      </c>
      <c r="AS210" s="149">
        <f>1000*AS192/(1000000*NationalBudget3!AS$14)</f>
        <v>1.6514580620397449E-4</v>
      </c>
      <c r="AT210" s="149">
        <f>1000*AT192/(1000000*NationalBudget3!AT$14)</f>
        <v>1.6672556513018337E-4</v>
      </c>
      <c r="AU210" s="149">
        <f>1000*AU192/(1000000*NationalBudget3!AU$14)</f>
        <v>1.6803443294276639E-4</v>
      </c>
      <c r="AV210" s="149">
        <f>1000*AV192/(1000000*NationalBudget3!AV$14)</f>
        <v>1.6908874066060863E-4</v>
      </c>
      <c r="AW210" s="149">
        <f>1000*AW192/(1000000*NationalBudget3!AW$14)</f>
        <v>1.6984735292327423E-4</v>
      </c>
      <c r="AX210" s="149">
        <f>1000*AX192/(1000000*NationalBudget3!AX$14)</f>
        <v>1.7026956288014548E-4</v>
      </c>
      <c r="AY210" s="149">
        <f>1000*AY192/(1000000*NationalBudget3!AY$14)</f>
        <v>1.7029511832032196E-4</v>
      </c>
      <c r="AZ210" s="149">
        <f>1000*AZ192/(1000000*NationalBudget3!AZ$14)</f>
        <v>1.6987516564435969E-4</v>
      </c>
    </row>
    <row r="211" spans="1:70" s="84" customFormat="1" ht="12.75">
      <c r="A211" s="148" t="str">
        <f t="shared" si="17"/>
        <v>Unemployment Program</v>
      </c>
      <c r="AG211" s="149">
        <f>1000*AG193/(1000000*NationalBudget3!AG$14)</f>
        <v>2.3228723340023877E-2</v>
      </c>
      <c r="AH211" s="149">
        <f>1000*AH193/(1000000*NationalBudget3!AH$14)</f>
        <v>2.4838547156746233E-2</v>
      </c>
      <c r="AI211" s="149">
        <f>1000*AI193/(1000000*NationalBudget3!AI$14)</f>
        <v>2.6554766873596113E-2</v>
      </c>
      <c r="AJ211" s="149">
        <f>1000*AJ193/(1000000*NationalBudget3!AJ$14)</f>
        <v>2.8305791757018483E-2</v>
      </c>
      <c r="AK211" s="149">
        <f>1000*AK193/(1000000*NationalBudget3!AK$14)</f>
        <v>3.0058611746636071E-2</v>
      </c>
      <c r="AL211" s="149">
        <f>1000*AL193/(1000000*NationalBudget3!AL$14)</f>
        <v>3.148783484318568E-2</v>
      </c>
      <c r="AM211" s="149">
        <f>1000*AM193/(1000000*NationalBudget3!AM$14)</f>
        <v>3.2863257306557724E-2</v>
      </c>
      <c r="AN211" s="149">
        <f>1000*AN193/(1000000*NationalBudget3!AN$14)</f>
        <v>3.419112834479901E-2</v>
      </c>
      <c r="AO211" s="149">
        <f>1000*AO193/(1000000*NationalBudget3!AO$14)</f>
        <v>3.5485233632527369E-2</v>
      </c>
      <c r="AP211" s="149">
        <f>1000*AP193/(1000000*NationalBudget3!AP$14)</f>
        <v>3.6754718753858447E-2</v>
      </c>
      <c r="AQ211" s="149">
        <f>1000*AQ193/(1000000*NationalBudget3!AQ$14)</f>
        <v>3.8000405354887447E-2</v>
      </c>
      <c r="AR211" s="149">
        <f>1000*AR193/(1000000*NationalBudget3!AR$14)</f>
        <v>3.9213930226518597E-2</v>
      </c>
      <c r="AS211" s="149">
        <f>1000*AS193/(1000000*NationalBudget3!AS$14)</f>
        <v>4.0385430999378712E-2</v>
      </c>
      <c r="AT211" s="149">
        <f>1000*AT193/(1000000*NationalBudget3!AT$14)</f>
        <v>4.1502511536032835E-2</v>
      </c>
      <c r="AU211" s="149">
        <f>1000*AU193/(1000000*NationalBudget3!AU$14)</f>
        <v>4.2557888378824071E-2</v>
      </c>
      <c r="AV211" s="149">
        <f>1000*AV193/(1000000*NationalBudget3!AV$14)</f>
        <v>4.3551272144195616E-2</v>
      </c>
      <c r="AW211" s="149">
        <f>1000*AW193/(1000000*NationalBudget3!AW$14)</f>
        <v>4.4488338745286064E-2</v>
      </c>
      <c r="AX211" s="149">
        <f>1000*AX193/(1000000*NationalBudget3!AX$14)</f>
        <v>4.5376455783805975E-2</v>
      </c>
      <c r="AY211" s="149">
        <f>1000*AY193/(1000000*NationalBudget3!AY$14)</f>
        <v>4.6226233740960687E-2</v>
      </c>
      <c r="AZ211" s="149">
        <f>1000*AZ193/(1000000*NationalBudget3!AZ$14)</f>
        <v>4.7046883027956406E-2</v>
      </c>
    </row>
    <row r="212" spans="1:70" ht="24">
      <c r="A212" s="142" t="str">
        <f t="shared" si="17"/>
        <v>Expenditure as a Percentage of Total Government Revenue</v>
      </c>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150">
        <f>1000*AG185/(1000000*NationalBudget3!AG$5)</f>
        <v>0.35563296528662414</v>
      </c>
      <c r="AH212" s="150">
        <f>1000*AH185/(1000000*NationalBudget3!AH$5)</f>
        <v>0.362027627143655</v>
      </c>
      <c r="AI212" s="150">
        <f>1000*AI185/(1000000*NationalBudget3!AI$5)</f>
        <v>0.36843840720433163</v>
      </c>
      <c r="AJ212" s="150">
        <f>1000*AJ185/(1000000*NationalBudget3!AJ$5)</f>
        <v>0.37479294663982232</v>
      </c>
      <c r="AK212" s="150">
        <f>1000*AK185/(1000000*NationalBudget3!AK$5)</f>
        <v>0.38107570553316999</v>
      </c>
      <c r="AL212" s="150">
        <f>1000*AL185/(1000000*NationalBudget3!AL$5)</f>
        <v>0.38199366509032795</v>
      </c>
      <c r="AM212" s="150">
        <f>1000*AM185/(1000000*NationalBudget3!AM$5)</f>
        <v>0.38287255908215395</v>
      </c>
      <c r="AN212" s="150">
        <f>1000*AN185/(1000000*NationalBudget3!AN$5)</f>
        <v>0.38369141962764836</v>
      </c>
      <c r="AO212" s="150">
        <f>1000*AO185/(1000000*NationalBudget3!AO$5)</f>
        <v>0.38442557445859521</v>
      </c>
      <c r="AP212" s="150">
        <f>1000*AP185/(1000000*NationalBudget3!AP$5)</f>
        <v>0.38505712341428988</v>
      </c>
      <c r="AQ212" s="150">
        <f>1000*AQ185/(1000000*NationalBudget3!AQ$5)</f>
        <v>0.38561721475466343</v>
      </c>
      <c r="AR212" s="150">
        <f>1000*AR185/(1000000*NationalBudget3!AR$5)</f>
        <v>0.38610842791525973</v>
      </c>
      <c r="AS212" s="150">
        <f>1000*AS185/(1000000*NationalBudget3!AS$5)</f>
        <v>0.38652547804525222</v>
      </c>
      <c r="AT212" s="150">
        <f>1000*AT185/(1000000*NationalBudget3!AT$5)</f>
        <v>0.3868652545084047</v>
      </c>
      <c r="AU212" s="150">
        <f>1000*AU185/(1000000*NationalBudget3!AU$5)</f>
        <v>0.38713052696557215</v>
      </c>
      <c r="AV212" s="150">
        <f>1000*AV185/(1000000*NationalBudget3!AV$5)</f>
        <v>0.38732907098555136</v>
      </c>
      <c r="AW212" s="150">
        <f>1000*AW185/(1000000*NationalBudget3!AW$5)</f>
        <v>0.38747460541713519</v>
      </c>
      <c r="AX212" s="150">
        <f>1000*AX185/(1000000*NationalBudget3!AX$5)</f>
        <v>0.38758834202176778</v>
      </c>
      <c r="AY212" s="150">
        <f>1000*AY185/(1000000*NationalBudget3!AY$5)</f>
        <v>0.38769576066061834</v>
      </c>
      <c r="AZ212" s="150">
        <f>1000*AZ185/(1000000*NationalBudget3!AZ$5)</f>
        <v>0.38781978486966251</v>
      </c>
      <c r="BA212" s="66"/>
      <c r="BB212" s="66"/>
      <c r="BC212" s="66"/>
      <c r="BD212" s="66"/>
      <c r="BE212" s="66"/>
      <c r="BF212" s="66"/>
      <c r="BG212" s="66"/>
      <c r="BH212" s="66"/>
      <c r="BI212" s="66"/>
      <c r="BJ212" s="66"/>
      <c r="BK212" s="66"/>
      <c r="BL212" s="66"/>
      <c r="BM212" s="66"/>
      <c r="BN212" s="66"/>
      <c r="BO212" s="66"/>
      <c r="BP212" s="66"/>
      <c r="BQ212" s="66"/>
      <c r="BR212" s="66"/>
    </row>
    <row r="213" spans="1:70">
      <c r="A213" s="148" t="str">
        <f t="shared" si="17"/>
        <v>Universal Pension</v>
      </c>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149">
        <f>1000*AG186/(1000000*NationalBudget3!AG$5)</f>
        <v>4.4534407164069478E-2</v>
      </c>
      <c r="AH213" s="149">
        <f>1000*AH186/(1000000*NationalBudget3!AH$5)</f>
        <v>4.4331814517571094E-2</v>
      </c>
      <c r="AI213" s="149">
        <f>1000*AI186/(1000000*NationalBudget3!AI$5)</f>
        <v>4.4242523982614967E-2</v>
      </c>
      <c r="AJ213" s="149">
        <f>1000*AJ186/(1000000*NationalBudget3!AJ$5)</f>
        <v>4.4340140660690253E-2</v>
      </c>
      <c r="AK213" s="149">
        <f>1000*AK186/(1000000*NationalBudget3!AK$5)</f>
        <v>4.4664689193390734E-2</v>
      </c>
      <c r="AL213" s="149">
        <f>1000*AL186/(1000000*NationalBudget3!AL$5)</f>
        <v>4.5869341358326876E-2</v>
      </c>
      <c r="AM213" s="149">
        <f>1000*AM186/(1000000*NationalBudget3!AM$5)</f>
        <v>4.7282937546090496E-2</v>
      </c>
      <c r="AN213" s="149">
        <f>1000*AN186/(1000000*NationalBudget3!AN$5)</f>
        <v>4.8851945686128752E-2</v>
      </c>
      <c r="AO213" s="149">
        <f>1000*AO186/(1000000*NationalBudget3!AO$5)</f>
        <v>5.0501893128816526E-2</v>
      </c>
      <c r="AP213" s="149">
        <f>1000*AP186/(1000000*NationalBudget3!AP$5)</f>
        <v>5.2180030572370029E-2</v>
      </c>
      <c r="AQ213" s="149">
        <f>1000*AQ186/(1000000*NationalBudget3!AQ$5)</f>
        <v>5.3873997056168584E-2</v>
      </c>
      <c r="AR213" s="149">
        <f>1000*AR186/(1000000*NationalBudget3!AR$5)</f>
        <v>5.5596263145198568E-2</v>
      </c>
      <c r="AS213" s="149">
        <f>1000*AS186/(1000000*NationalBudget3!AS$5)</f>
        <v>5.7350275419330389E-2</v>
      </c>
      <c r="AT213" s="149">
        <f>1000*AT186/(1000000*NationalBudget3!AT$5)</f>
        <v>5.9146136305344842E-2</v>
      </c>
      <c r="AU213" s="149">
        <f>1000*AU186/(1000000*NationalBudget3!AU$5)</f>
        <v>6.0990796935987211E-2</v>
      </c>
      <c r="AV213" s="149">
        <f>1000*AV186/(1000000*NationalBudget3!AV$5)</f>
        <v>6.2884619379306464E-2</v>
      </c>
      <c r="AW213" s="149">
        <f>1000*AW186/(1000000*NationalBudget3!AW$5)</f>
        <v>6.4823081461518453E-2</v>
      </c>
      <c r="AX213" s="149">
        <f>1000*AX186/(1000000*NationalBudget3!AX$5)</f>
        <v>6.6805189158510914E-2</v>
      </c>
      <c r="AY213" s="149">
        <f>1000*AY186/(1000000*NationalBudget3!AY$5)</f>
        <v>6.8829268213164568E-2</v>
      </c>
      <c r="AZ213" s="149">
        <f>1000*AZ186/(1000000*NationalBudget3!AZ$5)</f>
        <v>7.08961426215797E-2</v>
      </c>
      <c r="BA213" s="66"/>
      <c r="BB213" s="66"/>
      <c r="BC213" s="66"/>
      <c r="BD213" s="66"/>
      <c r="BE213" s="66"/>
      <c r="BF213" s="66"/>
      <c r="BG213" s="66"/>
      <c r="BH213" s="66"/>
      <c r="BI213" s="66"/>
      <c r="BJ213" s="66"/>
      <c r="BK213" s="66"/>
      <c r="BL213" s="66"/>
      <c r="BM213" s="66"/>
      <c r="BN213" s="66"/>
      <c r="BO213" s="66"/>
      <c r="BP213" s="66"/>
      <c r="BQ213" s="66"/>
      <c r="BR213" s="66"/>
    </row>
    <row r="214" spans="1:70">
      <c r="A214" s="148" t="str">
        <f t="shared" si="17"/>
        <v>Universal Child Benefit</v>
      </c>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149">
        <f>1000*AG187/(1000000*NationalBudget3!AG$5)</f>
        <v>0.19830276004205288</v>
      </c>
      <c r="AH214" s="149">
        <f>1000*AH187/(1000000*NationalBudget3!AH$5)</f>
        <v>0.19982392734081889</v>
      </c>
      <c r="AI214" s="149">
        <f>1000*AI187/(1000000*NationalBudget3!AI$5)</f>
        <v>0.2011524360200283</v>
      </c>
      <c r="AJ214" s="149">
        <f>1000*AJ187/(1000000*NationalBudget3!AJ$5)</f>
        <v>0.20228292361345435</v>
      </c>
      <c r="AK214" s="149">
        <f>1000*AK187/(1000000*NationalBudget3!AK$5)</f>
        <v>0.20321370387091178</v>
      </c>
      <c r="AL214" s="149">
        <f>1000*AL187/(1000000*NationalBudget3!AL$5)</f>
        <v>0.20106595678311384</v>
      </c>
      <c r="AM214" s="149">
        <f>1000*AM187/(1000000*NationalBudget3!AM$5)</f>
        <v>0.19888776203489852</v>
      </c>
      <c r="AN214" s="149">
        <f>1000*AN187/(1000000*NationalBudget3!AN$5)</f>
        <v>0.19668006050501122</v>
      </c>
      <c r="AO214" s="149">
        <f>1000*AO187/(1000000*NationalBudget3!AO$5)</f>
        <v>0.19444523593635052</v>
      </c>
      <c r="AP214" s="149">
        <f>1000*AP187/(1000000*NationalBudget3!AP$5)</f>
        <v>0.19218646712238913</v>
      </c>
      <c r="AQ214" s="149">
        <f>1000*AQ187/(1000000*NationalBudget3!AQ$5)</f>
        <v>0.18990546949321355</v>
      </c>
      <c r="AR214" s="149">
        <f>1000*AR187/(1000000*NationalBudget3!AR$5)</f>
        <v>0.18760617888160086</v>
      </c>
      <c r="AS214" s="149">
        <f>1000*AS187/(1000000*NationalBudget3!AS$5)</f>
        <v>0.18529653841330831</v>
      </c>
      <c r="AT214" s="149">
        <f>1000*AT187/(1000000*NationalBudget3!AT$5)</f>
        <v>0.18298593437703992</v>
      </c>
      <c r="AU214" s="149">
        <f>1000*AU187/(1000000*NationalBudget3!AU$5)</f>
        <v>0.18068199343327235</v>
      </c>
      <c r="AV214" s="149">
        <f>1000*AV187/(1000000*NationalBudget3!AV$5)</f>
        <v>0.17838843495899478</v>
      </c>
      <c r="AW214" s="149">
        <f>1000*AW187/(1000000*NationalBudget3!AW$5)</f>
        <v>0.17610799123676085</v>
      </c>
      <c r="AX214" s="149">
        <f>1000*AX187/(1000000*NationalBudget3!AX$5)</f>
        <v>0.17384580497523941</v>
      </c>
      <c r="AY214" s="149">
        <f>1000*AY187/(1000000*NationalBudget3!AY$5)</f>
        <v>0.17160715609937652</v>
      </c>
      <c r="AZ214" s="149">
        <f>1000*AZ187/(1000000*NationalBudget3!AZ$5)</f>
        <v>0.16939635911006573</v>
      </c>
      <c r="BA214" s="66"/>
      <c r="BB214" s="66"/>
      <c r="BC214" s="66"/>
      <c r="BD214" s="66"/>
      <c r="BE214" s="66"/>
      <c r="BF214" s="66"/>
      <c r="BG214" s="66"/>
      <c r="BH214" s="66"/>
      <c r="BI214" s="66"/>
      <c r="BJ214" s="66"/>
      <c r="BK214" s="66"/>
      <c r="BL214" s="66"/>
      <c r="BM214" s="66"/>
      <c r="BN214" s="66"/>
      <c r="BO214" s="66"/>
      <c r="BP214" s="66"/>
      <c r="BQ214" s="66"/>
      <c r="BR214" s="66"/>
    </row>
    <row r="215" spans="1:70">
      <c r="A215" s="148" t="str">
        <f t="shared" si="17"/>
        <v>Universal Disability Benefit</v>
      </c>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149">
        <f>1000*AG188/(1000000*NationalBudget3!AG$5)</f>
        <v>2.0164991563791718E-2</v>
      </c>
      <c r="AH215" s="149">
        <f>1000*AH188/(1000000*NationalBudget3!AH$5)</f>
        <v>2.0038520100620631E-2</v>
      </c>
      <c r="AI215" s="149">
        <f>1000*AI188/(1000000*NationalBudget3!AI$5)</f>
        <v>1.9923916611230847E-2</v>
      </c>
      <c r="AJ215" s="149">
        <f>1000*AJ188/(1000000*NationalBudget3!AJ$5)</f>
        <v>1.9798810526129747E-2</v>
      </c>
      <c r="AK215" s="149">
        <f>1000*AK188/(1000000*NationalBudget3!AK$5)</f>
        <v>1.9649975359575765E-2</v>
      </c>
      <c r="AL215" s="149">
        <f>1000*AL188/(1000000*NationalBudget3!AL$5)</f>
        <v>1.947512778362805E-2</v>
      </c>
      <c r="AM215" s="149">
        <f>1000*AM188/(1000000*NationalBudget3!AM$5)</f>
        <v>1.9281563716729226E-2</v>
      </c>
      <c r="AN215" s="149">
        <f>1000*AN188/(1000000*NationalBudget3!AN$5)</f>
        <v>1.9078312733066708E-2</v>
      </c>
      <c r="AO215" s="149">
        <f>1000*AO188/(1000000*NationalBudget3!AO$5)</f>
        <v>1.8876978310094515E-2</v>
      </c>
      <c r="AP215" s="149">
        <f>1000*AP188/(1000000*NationalBudget3!AP$5)</f>
        <v>1.8685086516942537E-2</v>
      </c>
      <c r="AQ215" s="149">
        <f>1000*AQ188/(1000000*NationalBudget3!AQ$5)</f>
        <v>1.8503669558894674E-2</v>
      </c>
      <c r="AR215" s="149">
        <f>1000*AR188/(1000000*NationalBudget3!AR$5)</f>
        <v>1.8330226817773208E-2</v>
      </c>
      <c r="AS215" s="149">
        <f>1000*AS188/(1000000*NationalBudget3!AS$5)</f>
        <v>1.8163835181090666E-2</v>
      </c>
      <c r="AT215" s="149">
        <f>1000*AT188/(1000000*NationalBudget3!AT$5)</f>
        <v>1.8002896508918283E-2</v>
      </c>
      <c r="AU215" s="149">
        <f>1000*AU188/(1000000*NationalBudget3!AU$5)</f>
        <v>1.7846496426916686E-2</v>
      </c>
      <c r="AV215" s="149">
        <f>1000*AV188/(1000000*NationalBudget3!AV$5)</f>
        <v>1.7694152303348438E-2</v>
      </c>
      <c r="AW215" s="149">
        <f>1000*AW188/(1000000*NationalBudget3!AW$5)</f>
        <v>1.7546697192154882E-2</v>
      </c>
      <c r="AX215" s="149">
        <f>1000*AX188/(1000000*NationalBudget3!AX$5)</f>
        <v>1.740589584065191E-2</v>
      </c>
      <c r="AY215" s="149">
        <f>1000*AY188/(1000000*NationalBudget3!AY$5)</f>
        <v>1.7273889789219354E-2</v>
      </c>
      <c r="AZ215" s="149">
        <f>1000*AZ188/(1000000*NationalBudget3!AZ$5)</f>
        <v>1.7151585800331385E-2</v>
      </c>
      <c r="BA215" s="66"/>
      <c r="BB215" s="66"/>
      <c r="BC215" s="66"/>
      <c r="BD215" s="66"/>
      <c r="BE215" s="66"/>
      <c r="BF215" s="66"/>
      <c r="BG215" s="66"/>
      <c r="BH215" s="66"/>
      <c r="BI215" s="66"/>
      <c r="BJ215" s="66"/>
      <c r="BK215" s="66"/>
      <c r="BL215" s="66"/>
      <c r="BM215" s="66"/>
      <c r="BN215" s="66"/>
      <c r="BO215" s="66"/>
      <c r="BP215" s="66"/>
      <c r="BQ215" s="66"/>
      <c r="BR215" s="66"/>
    </row>
    <row r="216" spans="1:70">
      <c r="A216" s="148" t="str">
        <f t="shared" ref="A216:A235" si="20">A147</f>
        <v>Orphan Benefit</v>
      </c>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149">
        <f>1000*AG189/(1000000*NationalBudget3!AG$5)</f>
        <v>5.5819152802945131E-3</v>
      </c>
      <c r="AH216" s="149">
        <f>1000*AH189/(1000000*NationalBudget3!AH$5)</f>
        <v>5.4491434844015363E-3</v>
      </c>
      <c r="AI216" s="149">
        <f>1000*AI189/(1000000*NationalBudget3!AI$5)</f>
        <v>5.3183574890444214E-3</v>
      </c>
      <c r="AJ216" s="149">
        <f>1000*AJ189/(1000000*NationalBudget3!AJ$5)</f>
        <v>5.1914897638563268E-3</v>
      </c>
      <c r="AK216" s="149">
        <f>1000*AK189/(1000000*NationalBudget3!AK$5)</f>
        <v>5.0696981756284598E-3</v>
      </c>
      <c r="AL216" s="149">
        <f>1000*AL189/(1000000*NationalBudget3!AL$5)</f>
        <v>4.9532674066149118E-3</v>
      </c>
      <c r="AM216" s="149">
        <f>1000*AM189/(1000000*NationalBudget3!AM$5)</f>
        <v>4.8416953647740174E-3</v>
      </c>
      <c r="AN216" s="149">
        <f>1000*AN189/(1000000*NationalBudget3!AN$5)</f>
        <v>4.7342719544804053E-3</v>
      </c>
      <c r="AO216" s="149">
        <f>1000*AO189/(1000000*NationalBudget3!AO$5)</f>
        <v>4.630047552380008E-3</v>
      </c>
      <c r="AP216" s="149">
        <f>1000*AP189/(1000000*NationalBudget3!AP$5)</f>
        <v>4.5283547383302581E-3</v>
      </c>
      <c r="AQ216" s="149">
        <f>1000*AQ189/(1000000*NationalBudget3!AQ$5)</f>
        <v>4.4291017218098814E-3</v>
      </c>
      <c r="AR216" s="149">
        <f>1000*AR189/(1000000*NationalBudget3!AR$5)</f>
        <v>4.3323587569440661E-3</v>
      </c>
      <c r="AS216" s="149">
        <f>1000*AS189/(1000000*NationalBudget3!AS$5)</f>
        <v>4.2378823618118618E-3</v>
      </c>
      <c r="AT216" s="149">
        <f>1000*AT189/(1000000*NationalBudget3!AT$5)</f>
        <v>4.1454305791448843E-3</v>
      </c>
      <c r="AU216" s="149">
        <f>1000*AU189/(1000000*NationalBudget3!AU$5)</f>
        <v>4.0548297579216797E-3</v>
      </c>
      <c r="AV216" s="149">
        <f>1000*AV189/(1000000*NationalBudget3!AV$5)</f>
        <v>3.9659924193053489E-3</v>
      </c>
      <c r="AW216" s="149">
        <f>1000*AW189/(1000000*NationalBudget3!AW$5)</f>
        <v>3.8788960986883953E-3</v>
      </c>
      <c r="AX216" s="149">
        <f>1000*AX189/(1000000*NationalBudget3!AX$5)</f>
        <v>3.793530759195416E-3</v>
      </c>
      <c r="AY216" s="149">
        <f>1000*AY189/(1000000*NationalBudget3!AY$5)</f>
        <v>3.7099120965700966E-3</v>
      </c>
      <c r="AZ216" s="149">
        <f>1000*AZ189/(1000000*NationalBudget3!AZ$5)</f>
        <v>3.628052058667047E-3</v>
      </c>
      <c r="BA216" s="67"/>
      <c r="BB216" s="67"/>
      <c r="BC216" s="67"/>
      <c r="BD216" s="67"/>
      <c r="BE216" s="67"/>
      <c r="BF216" s="67"/>
      <c r="BG216" s="67"/>
      <c r="BH216" s="67"/>
      <c r="BI216" s="67"/>
      <c r="BJ216" s="67"/>
      <c r="BK216" s="67"/>
      <c r="BL216" s="67"/>
      <c r="BM216" s="67"/>
      <c r="BN216" s="67"/>
      <c r="BO216" s="67"/>
      <c r="BP216" s="67"/>
      <c r="BQ216" s="67"/>
      <c r="BR216" s="67"/>
    </row>
    <row r="217" spans="1:70">
      <c r="A217" s="148" t="str">
        <f t="shared" si="20"/>
        <v>Education stipend</v>
      </c>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149">
        <f>1000*AG190/(1000000*NationalBudget3!AG$5)</f>
        <v>3.7583048541645084E-2</v>
      </c>
      <c r="AH217" s="149">
        <f>1000*AH190/(1000000*NationalBudget3!AH$5)</f>
        <v>3.9744597182548309E-2</v>
      </c>
      <c r="AI217" s="149">
        <f>1000*AI190/(1000000*NationalBudget3!AI$5)</f>
        <v>4.1801374709482586E-2</v>
      </c>
      <c r="AJ217" s="149">
        <f>1000*AJ190/(1000000*NationalBudget3!AJ$5)</f>
        <v>4.3740321330957427E-2</v>
      </c>
      <c r="AK217" s="149">
        <f>1000*AK190/(1000000*NationalBudget3!AK$5)</f>
        <v>4.5552173236868596E-2</v>
      </c>
      <c r="AL217" s="149">
        <f>1000*AL190/(1000000*NationalBudget3!AL$5)</f>
        <v>4.5669618057631416E-2</v>
      </c>
      <c r="AM217" s="149">
        <f>1000*AM190/(1000000*NationalBudget3!AM$5)</f>
        <v>4.5740208982549685E-2</v>
      </c>
      <c r="AN217" s="149">
        <f>1000*AN190/(1000000*NationalBudget3!AN$5)</f>
        <v>4.5776153412312372E-2</v>
      </c>
      <c r="AO217" s="149">
        <f>1000*AO190/(1000000*NationalBudget3!AO$5)</f>
        <v>4.5793215820988227E-2</v>
      </c>
      <c r="AP217" s="149">
        <f>1000*AP190/(1000000*NationalBudget3!AP$5)</f>
        <v>4.5802332909523326E-2</v>
      </c>
      <c r="AQ217" s="149">
        <f>1000*AQ190/(1000000*NationalBudget3!AQ$5)</f>
        <v>4.5807466351118153E-2</v>
      </c>
      <c r="AR217" s="149">
        <f>1000*AR190/(1000000*NationalBudget3!AR$5)</f>
        <v>4.580594216601732E-2</v>
      </c>
      <c r="AS217" s="149">
        <f>1000*AS190/(1000000*NationalBudget3!AS$5)</f>
        <v>4.5793610031645157E-2</v>
      </c>
      <c r="AT217" s="149">
        <f>1000*AT190/(1000000*NationalBudget3!AT$5)</f>
        <v>4.57637748511594E-2</v>
      </c>
      <c r="AU217" s="149">
        <f>1000*AU190/(1000000*NationalBudget3!AU$5)</f>
        <v>4.5712002308553289E-2</v>
      </c>
      <c r="AV217" s="149">
        <f>1000*AV190/(1000000*NationalBudget3!AV$5)</f>
        <v>4.5638473206142227E-2</v>
      </c>
      <c r="AW217" s="149">
        <f>1000*AW190/(1000000*NationalBudget3!AW$5)</f>
        <v>4.5545741780123328E-2</v>
      </c>
      <c r="AX217" s="149">
        <f>1000*AX190/(1000000*NationalBudget3!AX$5)</f>
        <v>4.5434841695388077E-2</v>
      </c>
      <c r="AY217" s="149">
        <f>1000*AY190/(1000000*NationalBudget3!AY$5)</f>
        <v>4.5307150833471851E-2</v>
      </c>
      <c r="AZ217" s="149">
        <f>1000*AZ190/(1000000*NationalBudget3!AZ$5)</f>
        <v>4.516395726910058E-2</v>
      </c>
      <c r="BA217" s="67"/>
      <c r="BB217" s="67"/>
      <c r="BC217" s="67"/>
      <c r="BD217" s="67"/>
      <c r="BE217" s="67"/>
      <c r="BF217" s="67"/>
      <c r="BG217" s="67"/>
      <c r="BH217" s="67"/>
      <c r="BI217" s="67"/>
      <c r="BJ217" s="67"/>
      <c r="BK217" s="67"/>
      <c r="BL217" s="67"/>
      <c r="BM217" s="67"/>
      <c r="BN217" s="67"/>
      <c r="BO217" s="67"/>
      <c r="BP217" s="67"/>
      <c r="BQ217" s="67"/>
      <c r="BR217" s="67"/>
    </row>
    <row r="218" spans="1:70">
      <c r="A218" s="148" t="str">
        <f t="shared" si="20"/>
        <v>New Birth Lump-sum Benefit</v>
      </c>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149">
        <f>1000*AG191/(1000000*NationalBudget3!AG$5)</f>
        <v>8.1983015936751159E-3</v>
      </c>
      <c r="AH218" s="149">
        <f>1000*AH191/(1000000*NationalBudget3!AH$5)</f>
        <v>9.0941913893537712E-3</v>
      </c>
      <c r="AI218" s="149">
        <f>1000*AI191/(1000000*NationalBudget3!AI$5)</f>
        <v>1.004883274038508E-2</v>
      </c>
      <c r="AJ218" s="149">
        <f>1000*AJ191/(1000000*NationalBudget3!AJ$5)</f>
        <v>1.1081241594012246E-2</v>
      </c>
      <c r="AK218" s="149">
        <f>1000*AK191/(1000000*NationalBudget3!AK$5)</f>
        <v>1.2213369732734423E-2</v>
      </c>
      <c r="AL218" s="149">
        <f>1000*AL191/(1000000*NationalBudget3!AL$5)</f>
        <v>1.2522926084609311E-2</v>
      </c>
      <c r="AM218" s="149">
        <f>1000*AM191/(1000000*NationalBudget3!AM$5)</f>
        <v>1.2807080750658742E-2</v>
      </c>
      <c r="AN218" s="149">
        <f>1000*AN191/(1000000*NationalBudget3!AN$5)</f>
        <v>1.3061994524015056E-2</v>
      </c>
      <c r="AO218" s="149">
        <f>1000*AO191/(1000000*NationalBudget3!AO$5)</f>
        <v>1.3282488493225563E-2</v>
      </c>
      <c r="AP218" s="149">
        <f>1000*AP191/(1000000*NationalBudget3!AP$5)</f>
        <v>1.3464796159694188E-2</v>
      </c>
      <c r="AQ218" s="149">
        <f>1000*AQ191/(1000000*NationalBudget3!AQ$5)</f>
        <v>1.3641309111789507E-2</v>
      </c>
      <c r="AR218" s="149">
        <f>1000*AR191/(1000000*NationalBudget3!AR$5)</f>
        <v>1.381361931052464E-2</v>
      </c>
      <c r="AS218" s="149">
        <f>1000*AS191/(1000000*NationalBudget3!AS$5)</f>
        <v>1.3982398700519249E-2</v>
      </c>
      <c r="AT218" s="149">
        <f>1000*AT191/(1000000*NationalBudget3!AT$5)</f>
        <v>1.4148820357244104E-2</v>
      </c>
      <c r="AU218" s="149">
        <f>1000*AU191/(1000000*NationalBudget3!AU$5)</f>
        <v>1.4313615087927813E-2</v>
      </c>
      <c r="AV218" s="149">
        <f>1000*AV191/(1000000*NationalBudget3!AV$5)</f>
        <v>1.4477407732600815E-2</v>
      </c>
      <c r="AW218" s="149">
        <f>1000*AW191/(1000000*NationalBudget3!AW$5)</f>
        <v>1.4640462725541464E-2</v>
      </c>
      <c r="AX218" s="149">
        <f>1000*AX191/(1000000*NationalBudget3!AX$5)</f>
        <v>1.4803276283114434E-2</v>
      </c>
      <c r="AY218" s="149">
        <f>1000*AY191/(1000000*NationalBudget3!AY$5)</f>
        <v>1.4966431474267416E-2</v>
      </c>
      <c r="AZ218" s="149">
        <f>1000*AZ191/(1000000*NationalBudget3!AZ$5)</f>
        <v>1.513047277447987E-2</v>
      </c>
      <c r="BA218" s="67"/>
      <c r="BB218" s="67"/>
      <c r="BC218" s="67"/>
      <c r="BD218" s="67"/>
      <c r="BE218" s="67"/>
      <c r="BF218" s="67"/>
      <c r="BG218" s="67"/>
      <c r="BH218" s="67"/>
      <c r="BI218" s="67"/>
      <c r="BJ218" s="67"/>
      <c r="BK218" s="67"/>
      <c r="BL218" s="67"/>
      <c r="BM218" s="67"/>
      <c r="BN218" s="67"/>
      <c r="BO218" s="67"/>
      <c r="BP218" s="67"/>
      <c r="BQ218" s="67"/>
      <c r="BR218" s="67"/>
    </row>
    <row r="219" spans="1:70">
      <c r="A219" s="148" t="str">
        <f t="shared" si="20"/>
        <v>Youth Labor Market Program</v>
      </c>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149">
        <f>1000*AG192/(1000000*NationalBudget3!AG$5)</f>
        <v>8.1589822421359375E-5</v>
      </c>
      <c r="AH219" s="149">
        <f>1000*AH192/(1000000*NationalBudget3!AH$5)</f>
        <v>1.10285361763891E-4</v>
      </c>
      <c r="AI219" s="149">
        <f>1000*AI192/(1000000*NationalBudget3!AI$5)</f>
        <v>1.4276166426049471E-4</v>
      </c>
      <c r="AJ219" s="149">
        <f>1000*AJ192/(1000000*NationalBudget3!AJ$5)</f>
        <v>1.795160424262041E-4</v>
      </c>
      <c r="AK219" s="149">
        <f>1000*AK192/(1000000*NationalBudget3!AK$5)</f>
        <v>2.2119948064036236E-4</v>
      </c>
      <c r="AL219" s="149">
        <f>1000*AL192/(1000000*NationalBudget3!AL$5)</f>
        <v>2.2912634109648912E-4</v>
      </c>
      <c r="AM219" s="149">
        <f>1000*AM192/(1000000*NationalBudget3!AM$5)</f>
        <v>2.3605225232826703E-4</v>
      </c>
      <c r="AN219" s="149">
        <f>1000*AN192/(1000000*NationalBudget3!AN$5)</f>
        <v>2.4177254965422075E-4</v>
      </c>
      <c r="AO219" s="149">
        <f>1000*AO192/(1000000*NationalBudget3!AO$5)</f>
        <v>2.4606204575107368E-4</v>
      </c>
      <c r="AP219" s="149">
        <f>1000*AP192/(1000000*NationalBudget3!AP$5)</f>
        <v>2.487820990055715E-4</v>
      </c>
      <c r="AQ219" s="149">
        <f>1000*AQ192/(1000000*NationalBudget3!AQ$5)</f>
        <v>2.5048985174954829E-4</v>
      </c>
      <c r="AR219" s="149">
        <f>1000*AR192/(1000000*NationalBudget3!AR$5)</f>
        <v>2.5126623345898477E-4</v>
      </c>
      <c r="AS219" s="149">
        <f>1000*AS192/(1000000*NationalBudget3!AS$5)</f>
        <v>2.5128252029782942E-4</v>
      </c>
      <c r="AT219" s="149">
        <f>1000*AT192/(1000000*NationalBudget3!AT$5)</f>
        <v>2.5076216769060519E-4</v>
      </c>
      <c r="AU219" s="149">
        <f>1000*AU192/(1000000*NationalBudget3!AU$5)</f>
        <v>2.4985676320462332E-4</v>
      </c>
      <c r="AV219" s="149">
        <f>1000*AV192/(1000000*NationalBudget3!AV$5)</f>
        <v>2.4860322525924048E-4</v>
      </c>
      <c r="AW219" s="149">
        <f>1000*AW192/(1000000*NationalBudget3!AW$5)</f>
        <v>2.4695322987421347E-4</v>
      </c>
      <c r="AX219" s="149">
        <f>1000*AX192/(1000000*NationalBudget3!AX$5)</f>
        <v>2.4486113531505649E-4</v>
      </c>
      <c r="AY219" s="149">
        <f>1000*AY192/(1000000*NationalBudget3!AY$5)</f>
        <v>2.4225541280514795E-4</v>
      </c>
      <c r="AZ219" s="149">
        <f>1000*AZ192/(1000000*NationalBudget3!AZ$5)</f>
        <v>2.3908356646243215E-4</v>
      </c>
      <c r="BA219" s="66"/>
      <c r="BB219" s="66"/>
      <c r="BC219" s="66"/>
      <c r="BD219" s="66"/>
      <c r="BE219" s="66"/>
      <c r="BF219" s="66"/>
      <c r="BG219" s="66"/>
      <c r="BH219" s="66"/>
      <c r="BI219" s="66"/>
      <c r="BJ219" s="66"/>
      <c r="BK219" s="66"/>
      <c r="BL219" s="66"/>
      <c r="BM219" s="66"/>
      <c r="BN219" s="66"/>
      <c r="BO219" s="66"/>
      <c r="BP219" s="66"/>
      <c r="BQ219" s="66"/>
      <c r="BR219" s="66"/>
    </row>
    <row r="220" spans="1:70">
      <c r="A220" s="148" t="str">
        <f t="shared" si="20"/>
        <v>Unemployment Program</v>
      </c>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149">
        <f>1000*AG193/(1000000*NationalBudget3!AG$5)</f>
        <v>4.118595127867402E-2</v>
      </c>
      <c r="AH220" s="149">
        <f>1000*AH193/(1000000*NationalBudget3!AH$5)</f>
        <v>4.3435147766576879E-2</v>
      </c>
      <c r="AI220" s="149">
        <f>1000*AI193/(1000000*NationalBudget3!AI$5)</f>
        <v>4.5808203987284898E-2</v>
      </c>
      <c r="AJ220" s="149">
        <f>1000*AJ193/(1000000*NationalBudget3!AJ$5)</f>
        <v>4.8178503108295703E-2</v>
      </c>
      <c r="AK220" s="149">
        <f>1000*AK193/(1000000*NationalBudget3!AK$5)</f>
        <v>5.0490896483419902E-2</v>
      </c>
      <c r="AL220" s="149">
        <f>1000*AL193/(1000000*NationalBudget3!AL$5)</f>
        <v>5.2208301275306998E-2</v>
      </c>
      <c r="AM220" s="149">
        <f>1000*AM193/(1000000*NationalBudget3!AM$5)</f>
        <v>5.3795258434125116E-2</v>
      </c>
      <c r="AN220" s="149">
        <f>1000*AN193/(1000000*NationalBudget3!AN$5)</f>
        <v>5.5266908262979628E-2</v>
      </c>
      <c r="AO220" s="149">
        <f>1000*AO193/(1000000*NationalBudget3!AO$5)</f>
        <v>5.6649653170988704E-2</v>
      </c>
      <c r="AP220" s="149">
        <f>1000*AP193/(1000000*NationalBudget3!AP$5)</f>
        <v>5.7961273296034892E-2</v>
      </c>
      <c r="AQ220" s="149">
        <f>1000*AQ193/(1000000*NationalBudget3!AQ$5)</f>
        <v>5.9205711609919616E-2</v>
      </c>
      <c r="AR220" s="149">
        <f>1000*AR193/(1000000*NationalBudget3!AR$5)</f>
        <v>6.0372572603742035E-2</v>
      </c>
      <c r="AS220" s="149">
        <f>1000*AS193/(1000000*NationalBudget3!AS$5)</f>
        <v>6.1449655417248741E-2</v>
      </c>
      <c r="AT220" s="149">
        <f>1000*AT193/(1000000*NationalBudget3!AT$5)</f>
        <v>6.2421499361862712E-2</v>
      </c>
      <c r="AU220" s="149">
        <f>1000*AU193/(1000000*NationalBudget3!AU$5)</f>
        <v>6.3280936251788544E-2</v>
      </c>
      <c r="AV220" s="149">
        <f>1000*AV193/(1000000*NationalBudget3!AV$5)</f>
        <v>6.4031387760594E-2</v>
      </c>
      <c r="AW220" s="149">
        <f>1000*AW193/(1000000*NationalBudget3!AW$5)</f>
        <v>6.4684781692473589E-2</v>
      </c>
      <c r="AX220" s="149">
        <f>1000*AX193/(1000000*NationalBudget3!AX$5)</f>
        <v>6.5254942174352626E-2</v>
      </c>
      <c r="AY220" s="149">
        <f>1000*AY193/(1000000*NationalBudget3!AY$5)</f>
        <v>6.5759696741743437E-2</v>
      </c>
      <c r="AZ220" s="149">
        <f>1000*AZ193/(1000000*NationalBudget3!AZ$5)</f>
        <v>6.6214131668975676E-2</v>
      </c>
      <c r="BA220" s="66"/>
      <c r="BB220" s="66"/>
      <c r="BC220" s="66"/>
      <c r="BD220" s="66"/>
      <c r="BE220" s="66"/>
      <c r="BF220" s="66"/>
      <c r="BG220" s="66"/>
      <c r="BH220" s="66"/>
      <c r="BI220" s="66"/>
      <c r="BJ220" s="66"/>
      <c r="BK220" s="66"/>
      <c r="BL220" s="66"/>
      <c r="BM220" s="66"/>
      <c r="BN220" s="66"/>
      <c r="BO220" s="66"/>
      <c r="BP220" s="66"/>
      <c r="BQ220" s="66"/>
      <c r="BR220" s="66"/>
    </row>
    <row r="221" spans="1:70">
      <c r="A221" s="151" t="str">
        <f t="shared" si="20"/>
        <v>Benefit  Level Results</v>
      </c>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c r="BR221" s="66"/>
    </row>
    <row r="222" spans="1:70" ht="24">
      <c r="A222" s="142" t="str">
        <f t="shared" si="20"/>
        <v>Annual Amount of Benefit per Beneficiary (Local Currency)</v>
      </c>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c r="BR222" s="66"/>
    </row>
    <row r="223" spans="1:70">
      <c r="A223" s="148" t="str">
        <f t="shared" si="20"/>
        <v>Universal Pension</v>
      </c>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6">
        <f>BenefitCalculations2!AG$70</f>
        <v>229277.06261424191</v>
      </c>
      <c r="AH223" s="66">
        <f>BenefitCalculations2!AH$70</f>
        <v>253509.00478980818</v>
      </c>
      <c r="AI223" s="66">
        <f>BenefitCalculations2!AI$70</f>
        <v>281380.29727332282</v>
      </c>
      <c r="AJ223" s="66">
        <f>BenefitCalculations2!AJ$70</f>
        <v>313491.21832573268</v>
      </c>
      <c r="AK223" s="66">
        <f>BenefitCalculations2!AK$70</f>
        <v>350538.92088901164</v>
      </c>
      <c r="AL223" s="66">
        <f>BenefitCalculations2!AL$70</f>
        <v>392010.43362359144</v>
      </c>
      <c r="AM223" s="66">
        <f>BenefitCalculations2!AM$70</f>
        <v>437488.93581912387</v>
      </c>
      <c r="AN223" s="66">
        <f>BenefitCalculations2!AN$70</f>
        <v>487262.96380694286</v>
      </c>
      <c r="AO223" s="66">
        <f>BenefitCalculations2!AO$70</f>
        <v>541642.43107162579</v>
      </c>
      <c r="AP223" s="66">
        <f>BenefitCalculations2!AP$70</f>
        <v>600937.65545747417</v>
      </c>
      <c r="AQ223" s="66">
        <f>BenefitCalculations2!AQ$70</f>
        <v>666681.91573351284</v>
      </c>
      <c r="AR223" s="66">
        <f>BenefitCalculations2!AR$70</f>
        <v>739552.75976112881</v>
      </c>
      <c r="AS223" s="66">
        <f>BenefitCalculations2!AS$70</f>
        <v>820318.16992240609</v>
      </c>
      <c r="AT223" s="66">
        <f>BenefitCalculations2!AT$70</f>
        <v>909830.98201740091</v>
      </c>
      <c r="AU223" s="66">
        <f>BenefitCalculations2!AU$70</f>
        <v>1009030.4854746402</v>
      </c>
      <c r="AV223" s="66">
        <f>BenefitCalculations2!AV$70</f>
        <v>1118946.2172839071</v>
      </c>
      <c r="AW223" s="66">
        <f>BenefitCalculations2!AW$70</f>
        <v>1240704.8350093486</v>
      </c>
      <c r="AX223" s="66">
        <f>BenefitCalculations2!AX$70</f>
        <v>1375540.8068183726</v>
      </c>
      <c r="AY223" s="66">
        <f>BenefitCalculations2!AY$70</f>
        <v>1524803.4325129718</v>
      </c>
      <c r="AZ223" s="66">
        <f>BenefitCalculations2!AZ$70</f>
        <v>1689975.2614357732</v>
      </c>
      <c r="BA223" s="66"/>
      <c r="BB223" s="66"/>
      <c r="BC223" s="66"/>
      <c r="BD223" s="66"/>
      <c r="BE223" s="66"/>
      <c r="BF223" s="66"/>
      <c r="BG223" s="66"/>
      <c r="BH223" s="66"/>
      <c r="BI223" s="66"/>
      <c r="BJ223" s="66"/>
      <c r="BK223" s="66"/>
      <c r="BL223" s="66"/>
      <c r="BM223" s="66"/>
      <c r="BN223" s="66"/>
      <c r="BO223" s="66"/>
      <c r="BP223" s="66"/>
      <c r="BQ223" s="66"/>
      <c r="BR223" s="66"/>
    </row>
    <row r="224" spans="1:70">
      <c r="A224" s="148" t="str">
        <f t="shared" si="20"/>
        <v>Universal Child Benefit</v>
      </c>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6">
        <f>BenefitCalculations2!AG$91</f>
        <v>200954.60193836497</v>
      </c>
      <c r="AH224" s="66">
        <f>BenefitCalculations2!AH$91</f>
        <v>222193.18655106716</v>
      </c>
      <c r="AI224" s="66">
        <f>BenefitCalculations2!AI$91</f>
        <v>246621.55466897119</v>
      </c>
      <c r="AJ224" s="66">
        <f>BenefitCalculations2!AJ$91</f>
        <v>274765.83253255393</v>
      </c>
      <c r="AK224" s="66">
        <f>BenefitCalculations2!AK$91</f>
        <v>307237.05419095728</v>
      </c>
      <c r="AL224" s="66">
        <f>BenefitCalculations2!AL$91</f>
        <v>343585.61535244191</v>
      </c>
      <c r="AM224" s="66">
        <f>BenefitCalculations2!AM$91</f>
        <v>383446.18492382031</v>
      </c>
      <c r="AN224" s="66">
        <f>BenefitCalculations2!AN$91</f>
        <v>427071.65651314403</v>
      </c>
      <c r="AO224" s="66">
        <f>BenefitCalculations2!AO$91</f>
        <v>474733.66017454257</v>
      </c>
      <c r="AP224" s="66">
        <f>BenefitCalculations2!AP$91</f>
        <v>526704.18037155084</v>
      </c>
      <c r="AQ224" s="66">
        <f>BenefitCalculations2!AQ$91</f>
        <v>584327.09084878478</v>
      </c>
      <c r="AR224" s="66">
        <f>BenefitCalculations2!AR$91</f>
        <v>648196.24237887177</v>
      </c>
      <c r="AS224" s="66">
        <f>BenefitCalculations2!AS$91</f>
        <v>718984.74893199117</v>
      </c>
      <c r="AT224" s="66">
        <f>BenefitCalculations2!AT$91</f>
        <v>797440.09600348666</v>
      </c>
      <c r="AU224" s="66">
        <f>BenefitCalculations2!AU$91</f>
        <v>884385.54315130226</v>
      </c>
      <c r="AV224" s="66">
        <f>BenefitCalculations2!AV$91</f>
        <v>980723.44926648331</v>
      </c>
      <c r="AW224" s="66">
        <f>BenefitCalculations2!AW$91</f>
        <v>1087441.2965670172</v>
      </c>
      <c r="AX224" s="66">
        <f>BenefitCalculations2!AX$91</f>
        <v>1205621.06009375</v>
      </c>
      <c r="AY224" s="66">
        <f>BenefitCalculations2!AY$91</f>
        <v>1336445.3614378399</v>
      </c>
      <c r="AZ224" s="66">
        <f>BenefitCalculations2!AZ$91</f>
        <v>1481213.6114937072</v>
      </c>
      <c r="BA224" s="67"/>
      <c r="BB224" s="67"/>
      <c r="BC224" s="67"/>
      <c r="BD224" s="67"/>
      <c r="BE224" s="67"/>
      <c r="BF224" s="67"/>
      <c r="BG224" s="67"/>
      <c r="BH224" s="67"/>
      <c r="BI224" s="67"/>
      <c r="BJ224" s="67"/>
      <c r="BK224" s="67"/>
      <c r="BL224" s="67"/>
      <c r="BM224" s="67"/>
      <c r="BN224" s="67"/>
      <c r="BO224" s="67"/>
      <c r="BP224" s="67"/>
      <c r="BQ224" s="67"/>
      <c r="BR224" s="67"/>
    </row>
    <row r="225" spans="1:70">
      <c r="A225" s="148" t="str">
        <f t="shared" si="20"/>
        <v>Universal Disability Benefit</v>
      </c>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6">
        <f>BenefitCalculations2!AG$112</f>
        <v>229277.06261424191</v>
      </c>
      <c r="AH225" s="66">
        <f>BenefitCalculations2!AH$112</f>
        <v>253509.00478980818</v>
      </c>
      <c r="AI225" s="66">
        <f>BenefitCalculations2!AI$112</f>
        <v>281380.29727332282</v>
      </c>
      <c r="AJ225" s="66">
        <f>BenefitCalculations2!AJ$112</f>
        <v>313491.21832573268</v>
      </c>
      <c r="AK225" s="66">
        <f>BenefitCalculations2!AK$112</f>
        <v>350538.92088901164</v>
      </c>
      <c r="AL225" s="66">
        <f>BenefitCalculations2!AL$112</f>
        <v>392010.43362359144</v>
      </c>
      <c r="AM225" s="66">
        <f>BenefitCalculations2!AM$112</f>
        <v>437488.93581912387</v>
      </c>
      <c r="AN225" s="66">
        <f>BenefitCalculations2!AN$112</f>
        <v>487262.96380694286</v>
      </c>
      <c r="AO225" s="66">
        <f>BenefitCalculations2!AO$112</f>
        <v>541642.43107162579</v>
      </c>
      <c r="AP225" s="66">
        <f>BenefitCalculations2!AP$112</f>
        <v>600937.65545747417</v>
      </c>
      <c r="AQ225" s="66">
        <f>BenefitCalculations2!AQ$112</f>
        <v>666681.91573351284</v>
      </c>
      <c r="AR225" s="66">
        <f>BenefitCalculations2!AR$112</f>
        <v>739552.75976112881</v>
      </c>
      <c r="AS225" s="66">
        <f>BenefitCalculations2!AS$112</f>
        <v>820318.16992240609</v>
      </c>
      <c r="AT225" s="66">
        <f>BenefitCalculations2!AT$112</f>
        <v>909830.98201740091</v>
      </c>
      <c r="AU225" s="66">
        <f>BenefitCalculations2!AU$112</f>
        <v>1009030.4854746402</v>
      </c>
      <c r="AV225" s="66">
        <f>BenefitCalculations2!AV$112</f>
        <v>1118946.2172839071</v>
      </c>
      <c r="AW225" s="66">
        <f>BenefitCalculations2!AW$112</f>
        <v>1240704.8350093486</v>
      </c>
      <c r="AX225" s="66">
        <f>BenefitCalculations2!AX$112</f>
        <v>1375540.8068183726</v>
      </c>
      <c r="AY225" s="66">
        <f>BenefitCalculations2!AY$112</f>
        <v>1524803.4325129718</v>
      </c>
      <c r="AZ225" s="66">
        <f>BenefitCalculations2!AZ$112</f>
        <v>1689975.2614357732</v>
      </c>
      <c r="BA225" s="67"/>
      <c r="BB225" s="67"/>
      <c r="BC225" s="67"/>
      <c r="BD225" s="67"/>
      <c r="BE225" s="67"/>
      <c r="BF225" s="67"/>
      <c r="BG225" s="67"/>
      <c r="BH225" s="67"/>
      <c r="BI225" s="67"/>
      <c r="BJ225" s="67"/>
      <c r="BK225" s="67"/>
      <c r="BL225" s="67"/>
      <c r="BM225" s="67"/>
      <c r="BN225" s="67"/>
      <c r="BO225" s="67"/>
      <c r="BP225" s="67"/>
      <c r="BQ225" s="67"/>
      <c r="BR225" s="67"/>
    </row>
    <row r="226" spans="1:70">
      <c r="A226" s="148" t="str">
        <f t="shared" si="20"/>
        <v>Orphan Benefit</v>
      </c>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6">
        <f>BenefitCalculations2!AG$131</f>
        <v>229277.06261424191</v>
      </c>
      <c r="AH226" s="66">
        <f>BenefitCalculations2!AH$131</f>
        <v>253509.00478980818</v>
      </c>
      <c r="AI226" s="66">
        <f>BenefitCalculations2!AI$131</f>
        <v>281380.29727332282</v>
      </c>
      <c r="AJ226" s="66">
        <f>BenefitCalculations2!AJ$131</f>
        <v>313491.21832573268</v>
      </c>
      <c r="AK226" s="66">
        <f>BenefitCalculations2!AK$131</f>
        <v>350538.92088901164</v>
      </c>
      <c r="AL226" s="66">
        <f>BenefitCalculations2!AL$131</f>
        <v>392010.43362359144</v>
      </c>
      <c r="AM226" s="66">
        <f>BenefitCalculations2!AM$131</f>
        <v>437488.93581912387</v>
      </c>
      <c r="AN226" s="66">
        <f>BenefitCalculations2!AN$131</f>
        <v>487262.96380694286</v>
      </c>
      <c r="AO226" s="66">
        <f>BenefitCalculations2!AO$131</f>
        <v>541642.43107162579</v>
      </c>
      <c r="AP226" s="66">
        <f>BenefitCalculations2!AP$131</f>
        <v>600937.65545747417</v>
      </c>
      <c r="AQ226" s="66">
        <f>BenefitCalculations2!AQ$131</f>
        <v>666681.91573351284</v>
      </c>
      <c r="AR226" s="66">
        <f>BenefitCalculations2!AR$131</f>
        <v>739552.75976112881</v>
      </c>
      <c r="AS226" s="66">
        <f>BenefitCalculations2!AS$131</f>
        <v>820318.16992240609</v>
      </c>
      <c r="AT226" s="66">
        <f>BenefitCalculations2!AT$131</f>
        <v>909830.98201740091</v>
      </c>
      <c r="AU226" s="66">
        <f>BenefitCalculations2!AU$131</f>
        <v>1009030.4854746402</v>
      </c>
      <c r="AV226" s="66">
        <f>BenefitCalculations2!AV$131</f>
        <v>1118946.2172839071</v>
      </c>
      <c r="AW226" s="66">
        <f>BenefitCalculations2!AW$131</f>
        <v>1240704.8350093486</v>
      </c>
      <c r="AX226" s="66">
        <f>BenefitCalculations2!AX$131</f>
        <v>1375540.8068183726</v>
      </c>
      <c r="AY226" s="66">
        <f>BenefitCalculations2!AY$131</f>
        <v>1524803.4325129718</v>
      </c>
      <c r="AZ226" s="66">
        <f>BenefitCalculations2!AZ$131</f>
        <v>1689975.2614357732</v>
      </c>
      <c r="BA226" s="67"/>
      <c r="BB226" s="67"/>
      <c r="BC226" s="67"/>
      <c r="BD226" s="67"/>
      <c r="BE226" s="67"/>
      <c r="BF226" s="67"/>
      <c r="BG226" s="67"/>
      <c r="BH226" s="67"/>
      <c r="BI226" s="67"/>
      <c r="BJ226" s="67"/>
      <c r="BK226" s="67"/>
      <c r="BL226" s="67"/>
      <c r="BM226" s="67"/>
      <c r="BN226" s="67"/>
      <c r="BO226" s="67"/>
      <c r="BP226" s="67"/>
      <c r="BQ226" s="67"/>
      <c r="BR226" s="67"/>
    </row>
    <row r="227" spans="1:70">
      <c r="A227" s="148" t="str">
        <f t="shared" si="20"/>
        <v>Education stipend</v>
      </c>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152">
        <f>BenefitCalculations2!AG$191</f>
        <v>41459.592314212437</v>
      </c>
      <c r="AH227" s="152">
        <f>BenefitCalculations2!AH$191</f>
        <v>45803.162761685766</v>
      </c>
      <c r="AI227" s="152">
        <f>BenefitCalculations2!AI$191</f>
        <v>50801.241861802846</v>
      </c>
      <c r="AJ227" s="152">
        <f>BenefitCalculations2!AJ$191</f>
        <v>56564.599189419161</v>
      </c>
      <c r="AK227" s="152">
        <f>BenefitCalculations2!AK$191</f>
        <v>63221.363934078552</v>
      </c>
      <c r="AL227" s="152">
        <f>BenefitCalculations2!AL$191</f>
        <v>70682.534380286292</v>
      </c>
      <c r="AM227" s="152">
        <f>BenefitCalculations2!AM$191</f>
        <v>78873.295478471322</v>
      </c>
      <c r="AN227" s="152">
        <f>BenefitCalculations2!AN$191</f>
        <v>87843.091767297068</v>
      </c>
      <c r="AO227" s="152">
        <f>BenefitCalculations2!AO$191</f>
        <v>97641.328471983274</v>
      </c>
      <c r="AP227" s="152">
        <f>BenefitCalculations2!AP$191</f>
        <v>108317.08684152488</v>
      </c>
      <c r="AQ227" s="152">
        <f>BenefitCalculations2!AQ$191</f>
        <v>120142.07233539897</v>
      </c>
      <c r="AR227" s="152">
        <f>BenefitCalculations2!AR$191</f>
        <v>133236.80956015951</v>
      </c>
      <c r="AS227" s="152">
        <f>BenefitCalculations2!AS$191</f>
        <v>147738.47591332032</v>
      </c>
      <c r="AT227" s="152">
        <f>BenefitCalculations2!AT$191</f>
        <v>163801.79358194894</v>
      </c>
      <c r="AU227" s="152">
        <f>BenefitCalculations2!AU$191</f>
        <v>181596.92172365633</v>
      </c>
      <c r="AV227" s="152">
        <f>BenefitCalculations2!AV$191</f>
        <v>201307.46741869531</v>
      </c>
      <c r="AW227" s="152">
        <f>BenefitCalculations2!AW$191</f>
        <v>223132.56176237922</v>
      </c>
      <c r="AX227" s="152">
        <f>BenefitCalculations2!AX$191</f>
        <v>247292.49088380398</v>
      </c>
      <c r="AY227" s="152">
        <f>BenefitCalculations2!AY$191</f>
        <v>274028.16642812948</v>
      </c>
      <c r="AZ227" s="152">
        <f>BenefitCalculations2!AZ$191</f>
        <v>303604.43547118385</v>
      </c>
      <c r="BA227" s="66"/>
      <c r="BB227" s="66"/>
      <c r="BC227" s="66"/>
      <c r="BD227" s="66"/>
      <c r="BE227" s="66"/>
      <c r="BF227" s="66"/>
      <c r="BG227" s="66"/>
      <c r="BH227" s="66"/>
      <c r="BI227" s="66"/>
      <c r="BJ227" s="66"/>
      <c r="BK227" s="66"/>
      <c r="BL227" s="66"/>
      <c r="BM227" s="66"/>
      <c r="BN227" s="66"/>
      <c r="BO227" s="66"/>
      <c r="BP227" s="66"/>
      <c r="BQ227" s="66"/>
      <c r="BR227" s="66"/>
    </row>
    <row r="228" spans="1:70">
      <c r="A228" s="148" t="str">
        <f t="shared" si="20"/>
        <v>New Birth Lump-sum Benefit</v>
      </c>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152">
        <f>BenefitCalculations2!AG$206</f>
        <v>50000</v>
      </c>
      <c r="AH228" s="152">
        <f>BenefitCalculations2!AH$206</f>
        <v>56913.593969879716</v>
      </c>
      <c r="AI228" s="152">
        <f>BenefitCalculations2!AI$206</f>
        <v>64280.541247582019</v>
      </c>
      <c r="AJ228" s="152">
        <f>BenefitCalculations2!AJ$206</f>
        <v>72050.156571132873</v>
      </c>
      <c r="AK228" s="152">
        <f>BenefitCalculations2!AK$206</f>
        <v>80157.701917710569</v>
      </c>
      <c r="AL228" s="152">
        <f>BenefitCalculations2!AL$206</f>
        <v>86411.404420186838</v>
      </c>
      <c r="AM228" s="152">
        <f>BenefitCalculations2!AM$206</f>
        <v>93141.756074738267</v>
      </c>
      <c r="AN228" s="152">
        <f>BenefitCalculations2!AN$206</f>
        <v>100384.45513168318</v>
      </c>
      <c r="AO228" s="152">
        <f>BenefitCalculations2!AO$206</f>
        <v>108177.83716379081</v>
      </c>
      <c r="AP228" s="152">
        <f>BenefitCalculations2!AP$206</f>
        <v>116563.06778648369</v>
      </c>
      <c r="AQ228" s="152">
        <f>BenefitCalculations2!AQ$206</f>
        <v>125584.34933523898</v>
      </c>
      <c r="AR228" s="152">
        <f>BenefitCalculations2!AR$206</f>
        <v>135289.14250346762</v>
      </c>
      <c r="AS228" s="152">
        <f>BenefitCalculations2!AS$206</f>
        <v>145728.4040158134</v>
      </c>
      <c r="AT228" s="152">
        <f>BenefitCalculations2!AT$206</f>
        <v>156956.84148856773</v>
      </c>
      <c r="AU228" s="152">
        <f>BenefitCalculations2!AU$206</f>
        <v>169033.18671110162</v>
      </c>
      <c r="AV228" s="152">
        <f>BenefitCalculations2!AV$206</f>
        <v>182020.48867025695</v>
      </c>
      <c r="AW228" s="152">
        <f>BenefitCalculations2!AW$206</f>
        <v>195986.42773393058</v>
      </c>
      <c r="AX228" s="152">
        <f>BenefitCalculations2!AX$206</f>
        <v>211003.65251106321</v>
      </c>
      <c r="AY228" s="152">
        <f>BenefitCalculations2!AY$206</f>
        <v>227150.1410133919</v>
      </c>
      <c r="AZ228" s="152">
        <f>BenefitCalculations2!AZ$206</f>
        <v>244509.58786013295</v>
      </c>
      <c r="BA228" s="66"/>
      <c r="BB228" s="66"/>
      <c r="BC228" s="66"/>
      <c r="BD228" s="66"/>
      <c r="BE228" s="66"/>
      <c r="BF228" s="66"/>
      <c r="BG228" s="66"/>
      <c r="BH228" s="66"/>
      <c r="BI228" s="66"/>
      <c r="BJ228" s="66"/>
      <c r="BK228" s="66"/>
      <c r="BL228" s="66"/>
      <c r="BM228" s="66"/>
      <c r="BN228" s="66"/>
      <c r="BO228" s="66"/>
      <c r="BP228" s="66"/>
      <c r="BQ228" s="66"/>
      <c r="BR228" s="66"/>
    </row>
    <row r="229" spans="1:70">
      <c r="A229" s="148" t="str">
        <f t="shared" si="20"/>
        <v>Youth Labor Market Program</v>
      </c>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152">
        <f>BenefitCalculations2!AG$223</f>
        <v>2000</v>
      </c>
      <c r="AH229" s="152">
        <f>BenefitCalculations2!AH$223</f>
        <v>2710.1711414228439</v>
      </c>
      <c r="AI229" s="152">
        <f>BenefitCalculations2!AI$223</f>
        <v>3506.2113407772013</v>
      </c>
      <c r="AJ229" s="152">
        <f>BenefitCalculations2!AJ$223</f>
        <v>4385.6617043298265</v>
      </c>
      <c r="AK229" s="152">
        <f>BenefitCalculations2!AK$223</f>
        <v>5343.8467945140383</v>
      </c>
      <c r="AL229" s="152">
        <f>BenefitCalculations2!AL$223</f>
        <v>5887.3704110456965</v>
      </c>
      <c r="AM229" s="152">
        <f>BenefitCalculations2!AM$223</f>
        <v>6479.4265095470091</v>
      </c>
      <c r="AN229" s="152">
        <f>BenefitCalculations2!AN$223</f>
        <v>7124.0581061194507</v>
      </c>
      <c r="AO229" s="152">
        <f>BenefitCalculations2!AO$223</f>
        <v>7825.6307735508235</v>
      </c>
      <c r="AP229" s="152">
        <f>BenefitCalculations2!AP$223</f>
        <v>8588.8576263724808</v>
      </c>
      <c r="AQ229" s="152">
        <f>BenefitCalculations2!AQ$223</f>
        <v>9418.8262001429212</v>
      </c>
      <c r="AR229" s="152">
        <f>BenefitCalculations2!AR$223</f>
        <v>10321.027366243921</v>
      </c>
      <c r="AS229" s="152">
        <f>BenefitCalculations2!AS$223</f>
        <v>11301.386433879405</v>
      </c>
      <c r="AT229" s="152">
        <f>BenefitCalculations2!AT$223</f>
        <v>12366.296602129576</v>
      </c>
      <c r="AU229" s="152">
        <f>BenefitCalculations2!AU$223</f>
        <v>13522.654936888122</v>
      </c>
      <c r="AV229" s="152">
        <f>BenefitCalculations2!AV$223</f>
        <v>14777.901060357488</v>
      </c>
      <c r="AW229" s="152">
        <f>BenefitCalculations2!AW$223</f>
        <v>16140.058754558977</v>
      </c>
      <c r="AX229" s="152">
        <f>BenefitCalculations2!AX$223</f>
        <v>17617.780695098467</v>
      </c>
      <c r="AY229" s="152">
        <f>BenefitCalculations2!AY$223</f>
        <v>19220.396547286993</v>
      </c>
      <c r="AZ229" s="152">
        <f>BenefitCalculations2!AZ$223</f>
        <v>20957.964673725681</v>
      </c>
      <c r="BA229" s="66"/>
      <c r="BB229" s="66"/>
      <c r="BC229" s="66"/>
      <c r="BD229" s="66"/>
      <c r="BE229" s="66"/>
      <c r="BF229" s="66"/>
      <c r="BG229" s="66"/>
      <c r="BH229" s="66"/>
      <c r="BI229" s="66"/>
      <c r="BJ229" s="66"/>
      <c r="BK229" s="66"/>
      <c r="BL229" s="66"/>
      <c r="BM229" s="66"/>
      <c r="BN229" s="66"/>
      <c r="BO229" s="66"/>
      <c r="BP229" s="66"/>
      <c r="BQ229" s="66"/>
      <c r="BR229" s="66"/>
    </row>
    <row r="230" spans="1:70">
      <c r="A230" s="148" t="str">
        <f t="shared" si="20"/>
        <v>Unemployment Program</v>
      </c>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152">
        <f>BenefitCalculations2!AG$242</f>
        <v>343915.59392136283</v>
      </c>
      <c r="AH230" s="152">
        <f>BenefitCalculations2!AH$242</f>
        <v>380263.50718471222</v>
      </c>
      <c r="AI230" s="152">
        <f>BenefitCalculations2!AI$242</f>
        <v>422070.44590998418</v>
      </c>
      <c r="AJ230" s="152">
        <f>BenefitCalculations2!AJ$242</f>
        <v>470236.82748859905</v>
      </c>
      <c r="AK230" s="152">
        <f>BenefitCalculations2!AK$242</f>
        <v>525808.38133351738</v>
      </c>
      <c r="AL230" s="152">
        <f>BenefitCalculations2!AL$242</f>
        <v>588015.65043538704</v>
      </c>
      <c r="AM230" s="152">
        <f>BenefitCalculations2!AM$242</f>
        <v>656233.40372868581</v>
      </c>
      <c r="AN230" s="152">
        <f>BenefitCalculations2!AN$242</f>
        <v>730894.44571041421</v>
      </c>
      <c r="AO230" s="152">
        <f>BenefitCalculations2!AO$242</f>
        <v>812463.64660743857</v>
      </c>
      <c r="AP230" s="152">
        <f>BenefitCalculations2!AP$242</f>
        <v>901406.48318621109</v>
      </c>
      <c r="AQ230" s="152">
        <f>BenefitCalculations2!AQ$242</f>
        <v>1000022.8736002691</v>
      </c>
      <c r="AR230" s="152">
        <f>BenefitCalculations2!AR$242</f>
        <v>1109329.1396416931</v>
      </c>
      <c r="AS230" s="152">
        <f>BenefitCalculations2!AS$242</f>
        <v>1230477.254883609</v>
      </c>
      <c r="AT230" s="152">
        <f>BenefitCalculations2!AT$242</f>
        <v>1364746.4730261012</v>
      </c>
      <c r="AU230" s="152">
        <f>BenefitCalculations2!AU$242</f>
        <v>1513545.7282119601</v>
      </c>
      <c r="AV230" s="152">
        <f>BenefitCalculations2!AV$242</f>
        <v>1678419.3259258603</v>
      </c>
      <c r="AW230" s="152">
        <f>BenefitCalculations2!AW$242</f>
        <v>1861057.2525140229</v>
      </c>
      <c r="AX230" s="152">
        <f>BenefitCalculations2!AX$242</f>
        <v>2063311.2102275584</v>
      </c>
      <c r="AY230" s="152">
        <f>BenefitCalculations2!AY$242</f>
        <v>2287205.1487694574</v>
      </c>
      <c r="AZ230" s="152">
        <f>BenefitCalculations2!AZ$242</f>
        <v>2534962.8921536598</v>
      </c>
      <c r="BA230" s="66"/>
      <c r="BB230" s="66"/>
      <c r="BC230" s="66"/>
      <c r="BD230" s="66"/>
      <c r="BE230" s="66"/>
      <c r="BF230" s="66"/>
      <c r="BG230" s="66"/>
      <c r="BH230" s="66"/>
      <c r="BI230" s="66"/>
      <c r="BJ230" s="66"/>
      <c r="BK230" s="66"/>
      <c r="BL230" s="66"/>
      <c r="BM230" s="66"/>
      <c r="BN230" s="66"/>
      <c r="BO230" s="66"/>
      <c r="BP230" s="66"/>
      <c r="BQ230" s="66"/>
      <c r="BR230" s="66"/>
    </row>
    <row r="231" spans="1:70" ht="24">
      <c r="A231" s="142" t="str">
        <f t="shared" si="20"/>
        <v>Amount of Benefit as a Percentage of percapita GDP</v>
      </c>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7"/>
      <c r="AH231" s="67"/>
      <c r="AI231" s="67"/>
      <c r="AJ231" s="67"/>
      <c r="AK231" s="67"/>
      <c r="AL231" s="67"/>
      <c r="AM231" s="67"/>
      <c r="AN231" s="67"/>
      <c r="AO231" s="67"/>
      <c r="AP231" s="67"/>
      <c r="AQ231" s="67"/>
      <c r="AR231" s="67"/>
      <c r="AS231" s="67"/>
      <c r="AT231" s="67"/>
      <c r="AU231" s="67"/>
      <c r="AV231" s="67"/>
      <c r="AW231" s="67"/>
      <c r="AX231" s="67"/>
      <c r="AY231" s="67"/>
      <c r="AZ231" s="67"/>
      <c r="BA231" s="66"/>
      <c r="BB231" s="66"/>
      <c r="BC231" s="66"/>
      <c r="BD231" s="66"/>
      <c r="BE231" s="66"/>
      <c r="BF231" s="66"/>
      <c r="BG231" s="66"/>
      <c r="BH231" s="66"/>
      <c r="BI231" s="66"/>
      <c r="BJ231" s="66"/>
      <c r="BK231" s="66"/>
      <c r="BL231" s="66"/>
      <c r="BM231" s="66"/>
      <c r="BN231" s="66"/>
      <c r="BO231" s="66"/>
      <c r="BP231" s="66"/>
      <c r="BQ231" s="66"/>
      <c r="BR231" s="66"/>
    </row>
    <row r="232" spans="1:70">
      <c r="A232" s="148" t="str">
        <f t="shared" si="20"/>
        <v>Universal Pension</v>
      </c>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149">
        <f>AG223/Macroeconomics!AG$38</f>
        <v>0.20109355455507202</v>
      </c>
      <c r="AH232" s="149">
        <f>AH223/Macroeconomics!AH$38</f>
        <v>0.20329563159734598</v>
      </c>
      <c r="AI232" s="149">
        <f>AI223/Macroeconomics!AI$38</f>
        <v>0.20663956257446758</v>
      </c>
      <c r="AJ232" s="149">
        <f>AJ223/Macroeconomics!AJ$38</f>
        <v>0.21117788019536707</v>
      </c>
      <c r="AK232" s="149">
        <f>AK223/Macroeconomics!AK$38</f>
        <v>0.21698369387013663</v>
      </c>
      <c r="AL232" s="149">
        <f>AL223/Macroeconomics!AL$38</f>
        <v>0.22198216023037765</v>
      </c>
      <c r="AM232" s="149">
        <f>AM223/Macroeconomics!AM$38</f>
        <v>0.22611144593100088</v>
      </c>
      <c r="AN232" s="149">
        <f>AN223/Macroeconomics!AN$38</f>
        <v>0.22931987487432229</v>
      </c>
      <c r="AO232" s="149">
        <f>AO223/Macroeconomics!AO$38</f>
        <v>0.23156700459366808</v>
      </c>
      <c r="AP232" s="149">
        <f>AP223/Macroeconomics!AP$38</f>
        <v>0.23282447456623057</v>
      </c>
      <c r="AQ232" s="149">
        <f>AQ223/Macroeconomics!AQ$38</f>
        <v>0.2340887729327375</v>
      </c>
      <c r="AR232" s="149">
        <f>AR223/Macroeconomics!AR$38</f>
        <v>0.23535993677317082</v>
      </c>
      <c r="AS232" s="149">
        <f>AS223/Macroeconomics!AS$38</f>
        <v>0.23663800336886651</v>
      </c>
      <c r="AT232" s="149">
        <f>AT223/Macroeconomics!AT$38</f>
        <v>0.23792301020360809</v>
      </c>
      <c r="AU232" s="149">
        <f>AU223/Macroeconomics!AU$38</f>
        <v>0.23921499496472598</v>
      </c>
      <c r="AV232" s="149">
        <f>AV223/Macroeconomics!AV$38</f>
        <v>0.24051399554420266</v>
      </c>
      <c r="AW232" s="149">
        <f>AW223/Macroeconomics!AW$38</f>
        <v>0.24182005003978396</v>
      </c>
      <c r="AX232" s="149">
        <f>AX223/Macroeconomics!AX$38</f>
        <v>0.24313319675609685</v>
      </c>
      <c r="AY232" s="149">
        <f>AY223/Macroeconomics!AY$38</f>
        <v>0.24445347420577238</v>
      </c>
      <c r="AZ232" s="149">
        <f>AZ223/Macroeconomics!AZ$38</f>
        <v>0.24578092111057526</v>
      </c>
      <c r="BA232" s="67"/>
      <c r="BB232" s="67"/>
      <c r="BC232" s="67"/>
      <c r="BD232" s="67"/>
      <c r="BE232" s="67"/>
      <c r="BF232" s="67"/>
      <c r="BG232" s="67"/>
      <c r="BH232" s="67"/>
      <c r="BI232" s="67"/>
      <c r="BJ232" s="67"/>
      <c r="BK232" s="67"/>
      <c r="BL232" s="67"/>
      <c r="BM232" s="67"/>
      <c r="BN232" s="67"/>
      <c r="BO232" s="67"/>
      <c r="BP232" s="67"/>
      <c r="BQ232" s="67"/>
      <c r="BR232" s="67"/>
    </row>
    <row r="233" spans="1:70">
      <c r="A233" s="148" t="str">
        <f t="shared" si="20"/>
        <v>Universal Child Benefit</v>
      </c>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149">
        <f>AG224/Macroeconomics!AG$38</f>
        <v>0.17625258605121019</v>
      </c>
      <c r="AH233" s="149">
        <f>AH224/Macroeconomics!AH$38</f>
        <v>0.17818264181179147</v>
      </c>
      <c r="AI233" s="149">
        <f>AI224/Macroeconomics!AI$38</f>
        <v>0.18111349896232748</v>
      </c>
      <c r="AJ233" s="149">
        <f>AJ224/Macroeconomics!AJ$38</f>
        <v>0.18509120087711584</v>
      </c>
      <c r="AK233" s="149">
        <f>AK224/Macroeconomics!AK$38</f>
        <v>0.19017982580382567</v>
      </c>
      <c r="AL233" s="149">
        <f>AL224/Macroeconomics!AL$38</f>
        <v>0.19456083455486042</v>
      </c>
      <c r="AM233" s="149">
        <f>AM224/Macroeconomics!AM$38</f>
        <v>0.19818003202187723</v>
      </c>
      <c r="AN233" s="149">
        <f>AN224/Macroeconomics!AN$38</f>
        <v>0.20099212562514129</v>
      </c>
      <c r="AO233" s="149">
        <f>AO224/Macroeconomics!AO$38</f>
        <v>0.20296166873209728</v>
      </c>
      <c r="AP233" s="149">
        <f>AP224/Macroeconomics!AP$38</f>
        <v>0.20406380417863734</v>
      </c>
      <c r="AQ233" s="149">
        <f>AQ224/Macroeconomics!AQ$38</f>
        <v>0.20517192451163463</v>
      </c>
      <c r="AR233" s="149">
        <f>AR224/Macroeconomics!AR$38</f>
        <v>0.20628606223060267</v>
      </c>
      <c r="AS233" s="149">
        <f>AS224/Macroeconomics!AS$38</f>
        <v>0.20740625001153593</v>
      </c>
      <c r="AT233" s="149">
        <f>AT224/Macroeconomics!AT$38</f>
        <v>0.20853252070786826</v>
      </c>
      <c r="AU233" s="149">
        <f>AU224/Macroeconomics!AU$38</f>
        <v>0.20966490735143631</v>
      </c>
      <c r="AV233" s="149">
        <f>AV224/Macroeconomics!AV$38</f>
        <v>0.21080344315344821</v>
      </c>
      <c r="AW233" s="149">
        <f>AW224/Macroeconomics!AW$38</f>
        <v>0.2119481615054577</v>
      </c>
      <c r="AX233" s="149">
        <f>AX224/Macroeconomics!AX$38</f>
        <v>0.21309909598034371</v>
      </c>
      <c r="AY233" s="149">
        <f>AY224/Macroeconomics!AY$38</f>
        <v>0.21425628033329461</v>
      </c>
      <c r="AZ233" s="149">
        <f>AZ224/Macroeconomics!AZ$38</f>
        <v>0.21541974850279832</v>
      </c>
      <c r="BA233" s="67"/>
      <c r="BB233" s="67"/>
      <c r="BC233" s="67"/>
      <c r="BD233" s="67"/>
      <c r="BE233" s="67"/>
      <c r="BF233" s="67"/>
      <c r="BG233" s="67"/>
      <c r="BH233" s="67"/>
      <c r="BI233" s="67"/>
      <c r="BJ233" s="67"/>
      <c r="BK233" s="67"/>
      <c r="BL233" s="67"/>
      <c r="BM233" s="67"/>
      <c r="BN233" s="67"/>
      <c r="BO233" s="67"/>
      <c r="BP233" s="67"/>
      <c r="BQ233" s="67"/>
      <c r="BR233" s="67"/>
    </row>
    <row r="234" spans="1:70">
      <c r="A234" s="148" t="str">
        <f t="shared" si="20"/>
        <v>Universal Disability Benefit</v>
      </c>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149">
        <f>AG225/Macroeconomics!AG$38</f>
        <v>0.20109355455507202</v>
      </c>
      <c r="AH234" s="149">
        <f>AH225/Macroeconomics!AH$38</f>
        <v>0.20329563159734598</v>
      </c>
      <c r="AI234" s="149">
        <f>AI225/Macroeconomics!AI$38</f>
        <v>0.20663956257446758</v>
      </c>
      <c r="AJ234" s="149">
        <f>AJ225/Macroeconomics!AJ$38</f>
        <v>0.21117788019536707</v>
      </c>
      <c r="AK234" s="149">
        <f>AK225/Macroeconomics!AK$38</f>
        <v>0.21698369387013663</v>
      </c>
      <c r="AL234" s="149">
        <f>AL225/Macroeconomics!AL$38</f>
        <v>0.22198216023037765</v>
      </c>
      <c r="AM234" s="149">
        <f>AM225/Macroeconomics!AM$38</f>
        <v>0.22611144593100088</v>
      </c>
      <c r="AN234" s="149">
        <f>AN225/Macroeconomics!AN$38</f>
        <v>0.22931987487432229</v>
      </c>
      <c r="AO234" s="149">
        <f>AO225/Macroeconomics!AO$38</f>
        <v>0.23156700459366808</v>
      </c>
      <c r="AP234" s="149">
        <f>AP225/Macroeconomics!AP$38</f>
        <v>0.23282447456623057</v>
      </c>
      <c r="AQ234" s="149">
        <f>AQ225/Macroeconomics!AQ$38</f>
        <v>0.2340887729327375</v>
      </c>
      <c r="AR234" s="149">
        <f>AR225/Macroeconomics!AR$38</f>
        <v>0.23535993677317082</v>
      </c>
      <c r="AS234" s="149">
        <f>AS225/Macroeconomics!AS$38</f>
        <v>0.23663800336886651</v>
      </c>
      <c r="AT234" s="149">
        <f>AT225/Macroeconomics!AT$38</f>
        <v>0.23792301020360809</v>
      </c>
      <c r="AU234" s="149">
        <f>AU225/Macroeconomics!AU$38</f>
        <v>0.23921499496472598</v>
      </c>
      <c r="AV234" s="149">
        <f>AV225/Macroeconomics!AV$38</f>
        <v>0.24051399554420266</v>
      </c>
      <c r="AW234" s="149">
        <f>AW225/Macroeconomics!AW$38</f>
        <v>0.24182005003978396</v>
      </c>
      <c r="AX234" s="149">
        <f>AX225/Macroeconomics!AX$38</f>
        <v>0.24313319675609685</v>
      </c>
      <c r="AY234" s="149">
        <f>AY225/Macroeconomics!AY$38</f>
        <v>0.24445347420577238</v>
      </c>
      <c r="AZ234" s="149">
        <f>AZ225/Macroeconomics!AZ$38</f>
        <v>0.24578092111057526</v>
      </c>
      <c r="BA234" s="67"/>
      <c r="BB234" s="67"/>
      <c r="BC234" s="67"/>
      <c r="BD234" s="67"/>
      <c r="BE234" s="67"/>
      <c r="BF234" s="67"/>
      <c r="BG234" s="67"/>
      <c r="BH234" s="67"/>
      <c r="BI234" s="67"/>
      <c r="BJ234" s="67"/>
      <c r="BK234" s="67"/>
      <c r="BL234" s="67"/>
      <c r="BM234" s="67"/>
      <c r="BN234" s="67"/>
      <c r="BO234" s="67"/>
      <c r="BP234" s="67"/>
      <c r="BQ234" s="67"/>
      <c r="BR234" s="67"/>
    </row>
    <row r="235" spans="1:70">
      <c r="A235" s="148" t="str">
        <f t="shared" si="20"/>
        <v>Orphan Benefit</v>
      </c>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149">
        <f>AG226/Macroeconomics!AG$38</f>
        <v>0.20109355455507202</v>
      </c>
      <c r="AH235" s="149">
        <f>AH226/Macroeconomics!AH$38</f>
        <v>0.20329563159734598</v>
      </c>
      <c r="AI235" s="149">
        <f>AI226/Macroeconomics!AI$38</f>
        <v>0.20663956257446758</v>
      </c>
      <c r="AJ235" s="149">
        <f>AJ226/Macroeconomics!AJ$38</f>
        <v>0.21117788019536707</v>
      </c>
      <c r="AK235" s="149">
        <f>AK226/Macroeconomics!AK$38</f>
        <v>0.21698369387013663</v>
      </c>
      <c r="AL235" s="149">
        <f>AL226/Macroeconomics!AL$38</f>
        <v>0.22198216023037765</v>
      </c>
      <c r="AM235" s="149">
        <f>AM226/Macroeconomics!AM$38</f>
        <v>0.22611144593100088</v>
      </c>
      <c r="AN235" s="149">
        <f>AN226/Macroeconomics!AN$38</f>
        <v>0.22931987487432229</v>
      </c>
      <c r="AO235" s="149">
        <f>AO226/Macroeconomics!AO$38</f>
        <v>0.23156700459366808</v>
      </c>
      <c r="AP235" s="149">
        <f>AP226/Macroeconomics!AP$38</f>
        <v>0.23282447456623057</v>
      </c>
      <c r="AQ235" s="149">
        <f>AQ226/Macroeconomics!AQ$38</f>
        <v>0.2340887729327375</v>
      </c>
      <c r="AR235" s="149">
        <f>AR226/Macroeconomics!AR$38</f>
        <v>0.23535993677317082</v>
      </c>
      <c r="AS235" s="149">
        <f>AS226/Macroeconomics!AS$38</f>
        <v>0.23663800336886651</v>
      </c>
      <c r="AT235" s="149">
        <f>AT226/Macroeconomics!AT$38</f>
        <v>0.23792301020360809</v>
      </c>
      <c r="AU235" s="149">
        <f>AU226/Macroeconomics!AU$38</f>
        <v>0.23921499496472598</v>
      </c>
      <c r="AV235" s="149">
        <f>AV226/Macroeconomics!AV$38</f>
        <v>0.24051399554420266</v>
      </c>
      <c r="AW235" s="149">
        <f>AW226/Macroeconomics!AW$38</f>
        <v>0.24182005003978396</v>
      </c>
      <c r="AX235" s="149">
        <f>AX226/Macroeconomics!AX$38</f>
        <v>0.24313319675609685</v>
      </c>
      <c r="AY235" s="149">
        <f>AY226/Macroeconomics!AY$38</f>
        <v>0.24445347420577238</v>
      </c>
      <c r="AZ235" s="149">
        <f>AZ226/Macroeconomics!AZ$38</f>
        <v>0.24578092111057526</v>
      </c>
      <c r="BA235" s="66"/>
      <c r="BB235" s="66"/>
      <c r="BC235" s="66"/>
      <c r="BD235" s="66"/>
      <c r="BE235" s="66"/>
      <c r="BF235" s="66"/>
      <c r="BG235" s="66"/>
      <c r="BH235" s="66"/>
      <c r="BI235" s="66"/>
      <c r="BJ235" s="66"/>
      <c r="BK235" s="66"/>
      <c r="BL235" s="66"/>
      <c r="BM235" s="66"/>
      <c r="BN235" s="66"/>
      <c r="BO235" s="66"/>
      <c r="BP235" s="66"/>
      <c r="BQ235" s="66"/>
      <c r="BR235" s="66"/>
    </row>
    <row r="236" spans="1:70">
      <c r="A236" s="148" t="str">
        <f t="shared" ref="A236:A239" si="21">A167</f>
        <v>Education stipend</v>
      </c>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149">
        <f>AG227/Macroeconomics!AG$38</f>
        <v>3.6363239714460829E-2</v>
      </c>
      <c r="AH236" s="149">
        <f>AH227/Macroeconomics!AH$38</f>
        <v>3.673077771147993E-2</v>
      </c>
      <c r="AI236" s="149">
        <f>AI227/Macroeconomics!AI$38</f>
        <v>3.730732570221762E-2</v>
      </c>
      <c r="AJ236" s="149">
        <f>AJ227/Macroeconomics!AJ$38</f>
        <v>3.8103753638516528E-2</v>
      </c>
      <c r="AK236" s="149">
        <f>AK227/Macroeconomics!AK$38</f>
        <v>3.9134042642494531E-2</v>
      </c>
      <c r="AL236" s="149">
        <f>AL227/Macroeconomics!AL$38</f>
        <v>4.0025112411573423E-2</v>
      </c>
      <c r="AM236" s="149">
        <f>AM227/Macroeconomics!AM$38</f>
        <v>4.0764813520572339E-2</v>
      </c>
      <c r="AN236" s="149">
        <f>AN227/Macroeconomics!AN$38</f>
        <v>4.1341469204360541E-2</v>
      </c>
      <c r="AO236" s="149">
        <f>AO227/Macroeconomics!AO$38</f>
        <v>4.174434767613993E-2</v>
      </c>
      <c r="AP236" s="149">
        <f>AP227/Macroeconomics!AP$38</f>
        <v>4.1965865512662036E-2</v>
      </c>
      <c r="AQ236" s="149">
        <f>AQ227/Macroeconomics!AQ$38</f>
        <v>4.2184900515332815E-2</v>
      </c>
      <c r="AR236" s="149">
        <f>AR227/Macroeconomics!AR$38</f>
        <v>4.2402122985879726E-2</v>
      </c>
      <c r="AS236" s="149">
        <f>AS227/Macroeconomics!AS$38</f>
        <v>4.2618265988420584E-2</v>
      </c>
      <c r="AT236" s="149">
        <f>AT227/Macroeconomics!AT$38</f>
        <v>4.2834566612968986E-2</v>
      </c>
      <c r="AU236" s="149">
        <f>AU227/Macroeconomics!AU$38</f>
        <v>4.3051926915072355E-2</v>
      </c>
      <c r="AV236" s="149">
        <f>AV227/Macroeconomics!AV$38</f>
        <v>4.3270411547823323E-2</v>
      </c>
      <c r="AW236" s="149">
        <f>AW227/Macroeconomics!AW$38</f>
        <v>4.3489737227047368E-2</v>
      </c>
      <c r="AX236" s="149">
        <f>AX227/Macroeconomics!AX$38</f>
        <v>4.3710091001535917E-2</v>
      </c>
      <c r="AY236" s="149">
        <f>AY227/Macroeconomics!AY$38</f>
        <v>4.3931654326875985E-2</v>
      </c>
      <c r="AZ236" s="149">
        <f>AZ227/Macroeconomics!AZ$38</f>
        <v>4.4154597706931982E-2</v>
      </c>
      <c r="BA236" s="66"/>
      <c r="BB236" s="66"/>
      <c r="BC236" s="66"/>
      <c r="BD236" s="66"/>
      <c r="BE236" s="66"/>
      <c r="BF236" s="66"/>
      <c r="BG236" s="66"/>
      <c r="BH236" s="66"/>
      <c r="BI236" s="66"/>
      <c r="BJ236" s="66"/>
      <c r="BK236" s="66"/>
      <c r="BL236" s="66"/>
      <c r="BM236" s="66"/>
      <c r="BN236" s="66"/>
      <c r="BO236" s="66"/>
      <c r="BP236" s="66"/>
      <c r="BQ236" s="66"/>
      <c r="BR236" s="66"/>
    </row>
    <row r="237" spans="1:70">
      <c r="A237" s="148" t="str">
        <f t="shared" si="21"/>
        <v>New Birth Lump-sum Benefit</v>
      </c>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149">
        <f>AG228/Macroeconomics!AG$38</f>
        <v>4.3853831748841672E-2</v>
      </c>
      <c r="AH237" s="149">
        <f>AH228/Macroeconomics!AH$38</f>
        <v>4.5640528793739941E-2</v>
      </c>
      <c r="AI237" s="149">
        <f>AI228/Macroeconomics!AI$38</f>
        <v>4.7206229626475332E-2</v>
      </c>
      <c r="AJ237" s="149">
        <f>AJ228/Macroeconomics!AJ$38</f>
        <v>4.853532872052127E-2</v>
      </c>
      <c r="AK237" s="149">
        <f>AK228/Macroeconomics!AK$38</f>
        <v>4.9617640774769073E-2</v>
      </c>
      <c r="AL237" s="149">
        <f>AL228/Macroeconomics!AL$38</f>
        <v>4.8931835932081953E-2</v>
      </c>
      <c r="AM237" s="149">
        <f>AM228/Macroeconomics!AM$38</f>
        <v>4.8139313747854198E-2</v>
      </c>
      <c r="AN237" s="149">
        <f>AN228/Macroeconomics!AN$38</f>
        <v>4.7243793187707488E-2</v>
      </c>
      <c r="AO237" s="149">
        <f>AO228/Macroeconomics!AO$38</f>
        <v>4.6248994315085341E-2</v>
      </c>
      <c r="AP237" s="149">
        <f>AP228/Macroeconomics!AP$38</f>
        <v>4.5160649802442734E-2</v>
      </c>
      <c r="AQ237" s="149">
        <f>AQ228/Macroeconomics!AQ$38</f>
        <v>4.4095820722986748E-2</v>
      </c>
      <c r="AR237" s="149">
        <f>AR228/Macroeconomics!AR$38</f>
        <v>4.3055270371781591E-2</v>
      </c>
      <c r="AS237" s="149">
        <f>AS228/Macroeconomics!AS$38</f>
        <v>4.2038418536670376E-2</v>
      </c>
      <c r="AT237" s="149">
        <f>AT228/Macroeconomics!AT$38</f>
        <v>4.1044595025998339E-2</v>
      </c>
      <c r="AU237" s="149">
        <f>AU228/Macroeconomics!AU$38</f>
        <v>4.0073390735015625E-2</v>
      </c>
      <c r="AV237" s="149">
        <f>AV228/Macroeconomics!AV$38</f>
        <v>3.9124735688600108E-2</v>
      </c>
      <c r="AW237" s="149">
        <f>AW228/Macroeconomics!AW$38</f>
        <v>3.8198809599529364E-2</v>
      </c>
      <c r="AX237" s="149">
        <f>AX228/Macroeconomics!AX$38</f>
        <v>3.7295871055173554E-2</v>
      </c>
      <c r="AY237" s="149">
        <f>AY228/Macroeconomics!AY$38</f>
        <v>3.6416261895175377E-2</v>
      </c>
      <c r="AZ237" s="149">
        <f>AZ228/Macroeconomics!AZ$38</f>
        <v>3.5560160610619992E-2</v>
      </c>
      <c r="BA237" s="66"/>
      <c r="BB237" s="66"/>
      <c r="BC237" s="66"/>
      <c r="BD237" s="66"/>
      <c r="BE237" s="66"/>
      <c r="BF237" s="66"/>
      <c r="BG237" s="66"/>
      <c r="BH237" s="66"/>
      <c r="BI237" s="66"/>
      <c r="BJ237" s="66"/>
      <c r="BK237" s="66"/>
      <c r="BL237" s="66"/>
      <c r="BM237" s="66"/>
      <c r="BN237" s="66"/>
      <c r="BO237" s="66"/>
      <c r="BP237" s="66"/>
      <c r="BQ237" s="66"/>
      <c r="BR237" s="66"/>
    </row>
    <row r="238" spans="1:70">
      <c r="A238" s="148" t="str">
        <f t="shared" si="21"/>
        <v>Youth Labor Market Program</v>
      </c>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149">
        <f>AG229/Macroeconomics!AG$38</f>
        <v>1.7541532699536669E-3</v>
      </c>
      <c r="AH238" s="149">
        <f>AH229/Macroeconomics!AH$38</f>
        <v>2.1733585139876166E-3</v>
      </c>
      <c r="AI238" s="149">
        <f>AI229/Macroeconomics!AI$38</f>
        <v>2.5748852523532002E-3</v>
      </c>
      <c r="AJ238" s="149">
        <f>AJ229/Macroeconomics!AJ$38</f>
        <v>2.9543243569012945E-3</v>
      </c>
      <c r="AK238" s="149">
        <f>AK229/Macroeconomics!AK$38</f>
        <v>3.3078427183179386E-3</v>
      </c>
      <c r="AL238" s="149">
        <f>AL229/Macroeconomics!AL$38</f>
        <v>3.3338173931748141E-3</v>
      </c>
      <c r="AM238" s="149">
        <f>AM229/Macroeconomics!AM$38</f>
        <v>3.3488218259376829E-3</v>
      </c>
      <c r="AN238" s="149">
        <f>AN229/Macroeconomics!AN$38</f>
        <v>3.3527853229985954E-3</v>
      </c>
      <c r="AO238" s="149">
        <f>AO229/Macroeconomics!AO$38</f>
        <v>3.3456719291763857E-3</v>
      </c>
      <c r="AP238" s="149">
        <f>AP229/Macroeconomics!AP$38</f>
        <v>3.3276268275484111E-3</v>
      </c>
      <c r="AQ238" s="149">
        <f>AQ229/Macroeconomics!AQ$38</f>
        <v>3.307186554224005E-3</v>
      </c>
      <c r="AR238" s="149">
        <f>AR229/Macroeconomics!AR$38</f>
        <v>3.284628873723544E-3</v>
      </c>
      <c r="AS238" s="149">
        <f>AS229/Macroeconomics!AS$38</f>
        <v>3.2601222538642324E-3</v>
      </c>
      <c r="AT238" s="149">
        <f>AT229/Macroeconomics!AT$38</f>
        <v>3.233816577805929E-3</v>
      </c>
      <c r="AU238" s="149">
        <f>AU229/Macroeconomics!AU$38</f>
        <v>3.2058712588012481E-3</v>
      </c>
      <c r="AV238" s="149">
        <f>AV229/Macroeconomics!AV$38</f>
        <v>3.1764636895695122E-3</v>
      </c>
      <c r="AW238" s="149">
        <f>AW229/Macroeconomics!AW$38</f>
        <v>3.1457843199612394E-3</v>
      </c>
      <c r="AX238" s="149">
        <f>AX229/Macroeconomics!AX$38</f>
        <v>3.1140241851892458E-3</v>
      </c>
      <c r="AY238" s="149">
        <f>AY229/Macroeconomics!AY$38</f>
        <v>3.0813760065148375E-3</v>
      </c>
      <c r="AZ238" s="149">
        <f>AZ229/Macroeconomics!AZ$38</f>
        <v>3.0480137666245707E-3</v>
      </c>
      <c r="BA238" s="66"/>
      <c r="BB238" s="66"/>
      <c r="BC238" s="66"/>
      <c r="BD238" s="66"/>
      <c r="BE238" s="66"/>
      <c r="BF238" s="66"/>
      <c r="BG238" s="66"/>
      <c r="BH238" s="66"/>
      <c r="BI238" s="66"/>
      <c r="BJ238" s="66"/>
      <c r="BK238" s="66"/>
      <c r="BL238" s="66"/>
      <c r="BM238" s="66"/>
      <c r="BN238" s="66"/>
      <c r="BO238" s="66"/>
      <c r="BP238" s="66"/>
      <c r="BQ238" s="66"/>
      <c r="BR238" s="66"/>
    </row>
    <row r="239" spans="1:70">
      <c r="A239" s="148" t="str">
        <f t="shared" si="21"/>
        <v>Unemployment Program</v>
      </c>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149">
        <f>AG230/Macroeconomics!AG$38</f>
        <v>0.30164033183260802</v>
      </c>
      <c r="AH239" s="149">
        <f>AH230/Macroeconomics!AH$38</f>
        <v>0.30494344739601892</v>
      </c>
      <c r="AI239" s="149">
        <f>AI230/Macroeconomics!AI$38</f>
        <v>0.30995934386170132</v>
      </c>
      <c r="AJ239" s="149">
        <f>AJ230/Macroeconomics!AJ$38</f>
        <v>0.31676682029305064</v>
      </c>
      <c r="AK239" s="149">
        <f>AK230/Macroeconomics!AK$38</f>
        <v>0.32547554080520491</v>
      </c>
      <c r="AL239" s="149">
        <f>AL230/Macroeconomics!AL$38</f>
        <v>0.33297324034556641</v>
      </c>
      <c r="AM239" s="149">
        <f>AM230/Macroeconomics!AM$38</f>
        <v>0.33916716889650134</v>
      </c>
      <c r="AN239" s="149">
        <f>AN230/Macroeconomics!AN$38</f>
        <v>0.34397981231148339</v>
      </c>
      <c r="AO239" s="149">
        <f>AO230/Macroeconomics!AO$38</f>
        <v>0.34735050689050206</v>
      </c>
      <c r="AP239" s="149">
        <f>AP230/Macroeconomics!AP$38</f>
        <v>0.34923671184934574</v>
      </c>
      <c r="AQ239" s="149">
        <f>AQ230/Macroeconomics!AQ$38</f>
        <v>0.35113315939910617</v>
      </c>
      <c r="AR239" s="149">
        <f>AR230/Macroeconomics!AR$38</f>
        <v>0.3530399051597562</v>
      </c>
      <c r="AS239" s="149">
        <f>AS230/Macroeconomics!AS$38</f>
        <v>0.35495700505329975</v>
      </c>
      <c r="AT239" s="149">
        <f>AT230/Macroeconomics!AT$38</f>
        <v>0.3568845153054121</v>
      </c>
      <c r="AU239" s="149">
        <f>AU230/Macroeconomics!AU$38</f>
        <v>0.35882249244708897</v>
      </c>
      <c r="AV239" s="149">
        <f>AV230/Macroeconomics!AV$38</f>
        <v>0.36077099331630391</v>
      </c>
      <c r="AW239" s="149">
        <f>AW230/Macroeconomics!AW$38</f>
        <v>0.36273007505967597</v>
      </c>
      <c r="AX239" s="149">
        <f>AX230/Macroeconomics!AX$38</f>
        <v>0.36469979513414519</v>
      </c>
      <c r="AY239" s="149">
        <f>AY230/Macroeconomics!AY$38</f>
        <v>0.36668021130865852</v>
      </c>
      <c r="AZ239" s="149">
        <f>AZ230/Macroeconomics!AZ$38</f>
        <v>0.36867138166586289</v>
      </c>
      <c r="BA239" s="66"/>
      <c r="BB239" s="66"/>
      <c r="BC239" s="66"/>
      <c r="BD239" s="66"/>
      <c r="BE239" s="66"/>
      <c r="BF239" s="66"/>
      <c r="BG239" s="66"/>
      <c r="BH239" s="66"/>
      <c r="BI239" s="66"/>
      <c r="BJ239" s="66"/>
      <c r="BK239" s="66"/>
      <c r="BL239" s="66"/>
      <c r="BM239" s="66"/>
      <c r="BN239" s="66"/>
      <c r="BO239" s="66"/>
      <c r="BP239" s="66"/>
      <c r="BQ239" s="66"/>
      <c r="BR239" s="66"/>
    </row>
    <row r="240" spans="1:70" s="145" customFormat="1" ht="12.75">
      <c r="A240" s="151"/>
    </row>
    <row r="241" spans="1:70">
      <c r="A241" s="142"/>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7"/>
      <c r="AH241" s="67"/>
      <c r="AI241" s="67"/>
      <c r="AJ241" s="67"/>
      <c r="AK241" s="67"/>
      <c r="AL241" s="67"/>
      <c r="AM241" s="67"/>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row>
    <row r="242" spans="1:70" s="147" customFormat="1">
      <c r="A242" s="151"/>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4"/>
      <c r="AE242" s="144"/>
      <c r="AF242" s="144"/>
      <c r="AG242" s="145"/>
      <c r="AH242" s="145"/>
      <c r="AI242" s="145"/>
      <c r="AJ242" s="145"/>
      <c r="AK242" s="145"/>
      <c r="AL242" s="145"/>
      <c r="AM242" s="145"/>
      <c r="AN242" s="145"/>
      <c r="AO242" s="145"/>
      <c r="AP242" s="145"/>
      <c r="AQ242" s="145"/>
      <c r="AR242" s="145"/>
      <c r="AS242" s="145"/>
      <c r="AT242" s="145"/>
      <c r="AU242" s="145"/>
      <c r="AV242" s="145"/>
      <c r="AW242" s="145"/>
      <c r="AX242" s="145"/>
      <c r="AY242" s="145"/>
      <c r="AZ242" s="145"/>
      <c r="BA242" s="146"/>
      <c r="BB242" s="146"/>
      <c r="BC242" s="146"/>
      <c r="BD242" s="146"/>
      <c r="BE242" s="146"/>
      <c r="BF242" s="146"/>
      <c r="BG242" s="146"/>
      <c r="BH242" s="146"/>
      <c r="BI242" s="146"/>
      <c r="BJ242" s="146"/>
      <c r="BK242" s="146"/>
      <c r="BL242" s="146"/>
      <c r="BM242" s="146"/>
      <c r="BN242" s="146"/>
      <c r="BO242" s="146"/>
      <c r="BP242" s="146"/>
      <c r="BQ242" s="146"/>
      <c r="BR242" s="146"/>
    </row>
    <row r="243" spans="1:70" s="147" customFormat="1">
      <c r="A243" s="142"/>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4"/>
      <c r="AE243" s="144"/>
      <c r="AF243" s="144"/>
      <c r="AG243" s="145"/>
      <c r="AH243" s="145"/>
      <c r="AI243" s="145"/>
      <c r="AJ243" s="145"/>
      <c r="AK243" s="145"/>
      <c r="AL243" s="145"/>
      <c r="AM243" s="145"/>
      <c r="AN243" s="145"/>
      <c r="AO243" s="145"/>
      <c r="AP243" s="145"/>
      <c r="AQ243" s="145"/>
      <c r="AR243" s="145"/>
      <c r="AS243" s="145"/>
      <c r="AT243" s="145"/>
      <c r="AU243" s="145"/>
      <c r="AV243" s="145"/>
      <c r="AW243" s="145"/>
      <c r="AX243" s="145"/>
      <c r="AY243" s="145"/>
      <c r="AZ243" s="145"/>
      <c r="BA243" s="146"/>
      <c r="BB243" s="146"/>
      <c r="BC243" s="146"/>
      <c r="BD243" s="146"/>
      <c r="BE243" s="146"/>
      <c r="BF243" s="146"/>
      <c r="BG243" s="146"/>
      <c r="BH243" s="146"/>
      <c r="BI243" s="146"/>
      <c r="BJ243" s="146"/>
      <c r="BK243" s="146"/>
      <c r="BL243" s="146"/>
      <c r="BM243" s="146"/>
      <c r="BN243" s="146"/>
      <c r="BO243" s="146"/>
      <c r="BP243" s="146"/>
      <c r="BQ243" s="146"/>
      <c r="BR243" s="146"/>
    </row>
    <row r="244" spans="1:70" s="84" customFormat="1" ht="12.75">
      <c r="A244" s="148"/>
    </row>
    <row r="245" spans="1:70" s="84" customFormat="1" ht="12.75">
      <c r="A245" s="148"/>
    </row>
    <row r="246" spans="1:70" s="84" customFormat="1" ht="12.75">
      <c r="A246" s="148"/>
    </row>
    <row r="247" spans="1:70" s="84" customFormat="1" ht="12.75">
      <c r="A247" s="148"/>
    </row>
    <row r="248" spans="1:70" s="84" customFormat="1" ht="12.75">
      <c r="A248" s="148"/>
    </row>
    <row r="249" spans="1:70" s="84" customFormat="1" ht="12.75">
      <c r="A249" s="148"/>
    </row>
    <row r="250" spans="1:70" s="84" customFormat="1" ht="12.75">
      <c r="A250" s="148"/>
    </row>
    <row r="251" spans="1:70" s="84" customFormat="1" ht="12.75">
      <c r="A251" s="148"/>
    </row>
    <row r="252" spans="1:70" s="84" customFormat="1" ht="12.75">
      <c r="A252" s="148"/>
    </row>
    <row r="253" spans="1:70" s="191" customFormat="1" ht="12.75">
      <c r="A253" s="193"/>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row>
    <row r="254" spans="1:70" s="147" customFormat="1">
      <c r="A254" s="142"/>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4"/>
      <c r="AE254" s="144"/>
      <c r="AF254" s="144"/>
      <c r="AG254" s="150"/>
      <c r="AH254" s="150"/>
      <c r="AI254" s="150"/>
      <c r="AJ254" s="150"/>
      <c r="AK254" s="150"/>
      <c r="AL254" s="150"/>
      <c r="AM254" s="150"/>
      <c r="AN254" s="150"/>
      <c r="AO254" s="150"/>
      <c r="AP254" s="150"/>
      <c r="AQ254" s="150"/>
      <c r="AR254" s="150"/>
      <c r="AS254" s="150"/>
      <c r="AT254" s="150"/>
      <c r="AU254" s="150"/>
      <c r="AV254" s="150"/>
      <c r="AW254" s="150"/>
      <c r="AX254" s="150"/>
      <c r="AY254" s="150"/>
      <c r="AZ254" s="150"/>
      <c r="BA254" s="146"/>
      <c r="BB254" s="146"/>
      <c r="BC254" s="146"/>
      <c r="BD254" s="146"/>
      <c r="BE254" s="146"/>
      <c r="BF254" s="146"/>
      <c r="BG254" s="146"/>
      <c r="BH254" s="146"/>
      <c r="BI254" s="146"/>
      <c r="BJ254" s="146"/>
      <c r="BK254" s="146"/>
      <c r="BL254" s="146"/>
      <c r="BM254" s="146"/>
      <c r="BN254" s="146"/>
      <c r="BO254" s="146"/>
      <c r="BP254" s="146"/>
      <c r="BQ254" s="146"/>
      <c r="BR254" s="146"/>
    </row>
    <row r="255" spans="1:70" s="84" customFormat="1" ht="12.75">
      <c r="A255" s="148"/>
      <c r="AG255" s="149"/>
      <c r="AH255" s="149"/>
      <c r="AI255" s="149"/>
      <c r="AJ255" s="149"/>
      <c r="AK255" s="149"/>
      <c r="AL255" s="149"/>
      <c r="AM255" s="149"/>
      <c r="AN255" s="149"/>
      <c r="AO255" s="149"/>
      <c r="AP255" s="149"/>
      <c r="AQ255" s="149"/>
      <c r="AR255" s="149"/>
      <c r="AS255" s="149"/>
      <c r="AT255" s="149"/>
      <c r="AU255" s="149"/>
      <c r="AV255" s="149"/>
      <c r="AW255" s="149"/>
      <c r="AX255" s="149"/>
      <c r="AY255" s="149"/>
      <c r="AZ255" s="149"/>
    </row>
    <row r="256" spans="1:70" s="84" customFormat="1" ht="12.75">
      <c r="A256" s="148"/>
      <c r="AG256" s="149"/>
      <c r="AH256" s="149"/>
      <c r="AI256" s="149"/>
      <c r="AJ256" s="149"/>
      <c r="AK256" s="149"/>
      <c r="AL256" s="149"/>
      <c r="AM256" s="149"/>
      <c r="AN256" s="149"/>
      <c r="AO256" s="149"/>
      <c r="AP256" s="149"/>
      <c r="AQ256" s="149"/>
      <c r="AR256" s="149"/>
      <c r="AS256" s="149"/>
      <c r="AT256" s="149"/>
      <c r="AU256" s="149"/>
      <c r="AV256" s="149"/>
      <c r="AW256" s="149"/>
      <c r="AX256" s="149"/>
      <c r="AY256" s="149"/>
      <c r="AZ256" s="149"/>
    </row>
    <row r="257" spans="1:70" s="84" customFormat="1" ht="12.75">
      <c r="A257" s="148"/>
      <c r="AG257" s="149"/>
      <c r="AH257" s="149"/>
      <c r="AI257" s="149"/>
      <c r="AJ257" s="149"/>
      <c r="AK257" s="149"/>
      <c r="AL257" s="149"/>
      <c r="AM257" s="149"/>
      <c r="AN257" s="149"/>
      <c r="AO257" s="149"/>
      <c r="AP257" s="149"/>
      <c r="AQ257" s="149"/>
      <c r="AR257" s="149"/>
      <c r="AS257" s="149"/>
      <c r="AT257" s="149"/>
      <c r="AU257" s="149"/>
      <c r="AV257" s="149"/>
      <c r="AW257" s="149"/>
      <c r="AX257" s="149"/>
      <c r="AY257" s="149"/>
      <c r="AZ257" s="149"/>
    </row>
    <row r="258" spans="1:70" s="84" customFormat="1" ht="12.75">
      <c r="A258" s="148"/>
      <c r="AG258" s="149"/>
      <c r="AH258" s="149"/>
      <c r="AI258" s="149"/>
      <c r="AJ258" s="149"/>
      <c r="AK258" s="149"/>
      <c r="AL258" s="149"/>
      <c r="AM258" s="149"/>
      <c r="AN258" s="149"/>
      <c r="AO258" s="149"/>
      <c r="AP258" s="149"/>
      <c r="AQ258" s="149"/>
      <c r="AR258" s="149"/>
      <c r="AS258" s="149"/>
      <c r="AT258" s="149"/>
      <c r="AU258" s="149"/>
      <c r="AV258" s="149"/>
      <c r="AW258" s="149"/>
      <c r="AX258" s="149"/>
      <c r="AY258" s="149"/>
      <c r="AZ258" s="149"/>
    </row>
    <row r="259" spans="1:70" s="84" customFormat="1" ht="12.75">
      <c r="A259" s="148"/>
      <c r="AG259" s="149"/>
      <c r="AH259" s="149"/>
      <c r="AI259" s="149"/>
      <c r="AJ259" s="149"/>
      <c r="AK259" s="149"/>
      <c r="AL259" s="149"/>
      <c r="AM259" s="149"/>
      <c r="AN259" s="149"/>
      <c r="AO259" s="149"/>
      <c r="AP259" s="149"/>
      <c r="AQ259" s="149"/>
      <c r="AR259" s="149"/>
      <c r="AS259" s="149"/>
      <c r="AT259" s="149"/>
      <c r="AU259" s="149"/>
      <c r="AV259" s="149"/>
      <c r="AW259" s="149"/>
      <c r="AX259" s="149"/>
      <c r="AY259" s="149"/>
      <c r="AZ259" s="149"/>
    </row>
    <row r="260" spans="1:70" s="84" customFormat="1" ht="12.75">
      <c r="A260" s="148"/>
      <c r="AG260" s="149"/>
      <c r="AH260" s="149"/>
      <c r="AI260" s="149"/>
      <c r="AJ260" s="149"/>
      <c r="AK260" s="149"/>
      <c r="AL260" s="149"/>
      <c r="AM260" s="149"/>
      <c r="AN260" s="149"/>
      <c r="AO260" s="149"/>
      <c r="AP260" s="149"/>
      <c r="AQ260" s="149"/>
      <c r="AR260" s="149"/>
      <c r="AS260" s="149"/>
      <c r="AT260" s="149"/>
      <c r="AU260" s="149"/>
      <c r="AV260" s="149"/>
      <c r="AW260" s="149"/>
      <c r="AX260" s="149"/>
      <c r="AY260" s="149"/>
      <c r="AZ260" s="149"/>
    </row>
    <row r="261" spans="1:70" s="84" customFormat="1" ht="12.75">
      <c r="A261" s="148"/>
      <c r="AG261" s="149"/>
      <c r="AH261" s="149"/>
      <c r="AI261" s="149"/>
      <c r="AJ261" s="149"/>
      <c r="AK261" s="149"/>
      <c r="AL261" s="149"/>
      <c r="AM261" s="149"/>
      <c r="AN261" s="149"/>
      <c r="AO261" s="149"/>
      <c r="AP261" s="149"/>
      <c r="AQ261" s="149"/>
      <c r="AR261" s="149"/>
      <c r="AS261" s="149"/>
      <c r="AT261" s="149"/>
      <c r="AU261" s="149"/>
      <c r="AV261" s="149"/>
      <c r="AW261" s="149"/>
      <c r="AX261" s="149"/>
      <c r="AY261" s="149"/>
      <c r="AZ261" s="149"/>
    </row>
    <row r="262" spans="1:70" s="84" customFormat="1" ht="12.75">
      <c r="A262" s="148"/>
      <c r="AG262" s="149"/>
      <c r="AH262" s="149"/>
      <c r="AI262" s="149"/>
      <c r="AJ262" s="149"/>
      <c r="AK262" s="149"/>
      <c r="AL262" s="149"/>
      <c r="AM262" s="149"/>
      <c r="AN262" s="149"/>
      <c r="AO262" s="149"/>
      <c r="AP262" s="149"/>
      <c r="AQ262" s="149"/>
      <c r="AR262" s="149"/>
      <c r="AS262" s="149"/>
      <c r="AT262" s="149"/>
      <c r="AU262" s="149"/>
      <c r="AV262" s="149"/>
      <c r="AW262" s="149"/>
      <c r="AX262" s="149"/>
      <c r="AY262" s="149"/>
      <c r="AZ262" s="149"/>
    </row>
    <row r="263" spans="1:70" s="84" customFormat="1" ht="12.75">
      <c r="A263" s="148"/>
      <c r="AG263" s="149"/>
      <c r="AH263" s="149"/>
      <c r="AI263" s="149"/>
      <c r="AJ263" s="149"/>
      <c r="AK263" s="149"/>
      <c r="AL263" s="149"/>
      <c r="AM263" s="149"/>
      <c r="AN263" s="149"/>
      <c r="AO263" s="149"/>
      <c r="AP263" s="149"/>
      <c r="AQ263" s="149"/>
      <c r="AR263" s="149"/>
      <c r="AS263" s="149"/>
      <c r="AT263" s="149"/>
      <c r="AU263" s="149"/>
      <c r="AV263" s="149"/>
      <c r="AW263" s="149"/>
      <c r="AX263" s="149"/>
      <c r="AY263" s="149"/>
      <c r="AZ263" s="149"/>
    </row>
    <row r="264" spans="1:70" s="191" customFormat="1" ht="12.75">
      <c r="A264" s="148"/>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149"/>
      <c r="AH264" s="149"/>
      <c r="AI264" s="149"/>
      <c r="AJ264" s="149"/>
      <c r="AK264" s="149"/>
      <c r="AL264" s="149"/>
      <c r="AM264" s="149"/>
      <c r="AN264" s="149"/>
      <c r="AO264" s="149"/>
      <c r="AP264" s="149"/>
      <c r="AQ264" s="149"/>
      <c r="AR264" s="149"/>
      <c r="AS264" s="149"/>
      <c r="AT264" s="149"/>
      <c r="AU264" s="149"/>
      <c r="AV264" s="149"/>
      <c r="AW264" s="149"/>
      <c r="AX264" s="149"/>
      <c r="AY264" s="149"/>
      <c r="AZ264" s="149"/>
      <c r="BA264" s="84"/>
      <c r="BB264" s="84"/>
      <c r="BC264" s="84"/>
      <c r="BD264" s="84"/>
      <c r="BE264" s="84"/>
      <c r="BF264" s="84"/>
      <c r="BG264" s="84"/>
      <c r="BH264" s="84"/>
      <c r="BI264" s="84"/>
      <c r="BJ264" s="84"/>
      <c r="BK264" s="84"/>
      <c r="BL264" s="84"/>
      <c r="BM264" s="84"/>
      <c r="BN264" s="84"/>
      <c r="BO264" s="84"/>
      <c r="BP264" s="84"/>
      <c r="BQ264" s="84"/>
      <c r="BR264" s="84"/>
    </row>
    <row r="265" spans="1:70" s="147" customFormat="1">
      <c r="A265" s="142"/>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4"/>
      <c r="AE265" s="144"/>
      <c r="AF265" s="144"/>
      <c r="AG265" s="150"/>
      <c r="AH265" s="150"/>
      <c r="AI265" s="150"/>
      <c r="AJ265" s="150"/>
      <c r="AK265" s="150"/>
      <c r="AL265" s="150"/>
      <c r="AM265" s="150"/>
      <c r="AN265" s="150"/>
      <c r="AO265" s="150"/>
      <c r="AP265" s="150"/>
      <c r="AQ265" s="150"/>
      <c r="AR265" s="150"/>
      <c r="AS265" s="150"/>
      <c r="AT265" s="150"/>
      <c r="AU265" s="150"/>
      <c r="AV265" s="150"/>
      <c r="AW265" s="150"/>
      <c r="AX265" s="150"/>
      <c r="AY265" s="150"/>
      <c r="AZ265" s="150"/>
      <c r="BA265" s="146"/>
      <c r="BB265" s="146"/>
      <c r="BC265" s="146"/>
      <c r="BD265" s="146"/>
      <c r="BE265" s="146"/>
      <c r="BF265" s="146"/>
      <c r="BG265" s="146"/>
      <c r="BH265" s="146"/>
      <c r="BI265" s="146"/>
      <c r="BJ265" s="146"/>
      <c r="BK265" s="146"/>
      <c r="BL265" s="146"/>
      <c r="BM265" s="146"/>
      <c r="BN265" s="146"/>
      <c r="BO265" s="146"/>
      <c r="BP265" s="146"/>
      <c r="BQ265" s="146"/>
      <c r="BR265" s="146"/>
    </row>
    <row r="266" spans="1:70" s="84" customFormat="1" ht="12.75">
      <c r="A266" s="148"/>
      <c r="AG266" s="149"/>
      <c r="AH266" s="149"/>
      <c r="AI266" s="149"/>
      <c r="AJ266" s="149"/>
      <c r="AK266" s="149"/>
      <c r="AL266" s="149"/>
      <c r="AM266" s="149"/>
      <c r="AN266" s="149"/>
      <c r="AO266" s="149"/>
      <c r="AP266" s="149"/>
      <c r="AQ266" s="149"/>
      <c r="AR266" s="149"/>
      <c r="AS266" s="149"/>
      <c r="AT266" s="149"/>
      <c r="AU266" s="149"/>
      <c r="AV266" s="149"/>
      <c r="AW266" s="149"/>
      <c r="AX266" s="149"/>
      <c r="AY266" s="149"/>
      <c r="AZ266" s="149"/>
    </row>
    <row r="267" spans="1:70" s="84" customFormat="1" ht="12.75">
      <c r="A267" s="148"/>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row>
    <row r="268" spans="1:70" s="84" customFormat="1" ht="12.75">
      <c r="A268" s="148"/>
      <c r="AG268" s="149"/>
      <c r="AH268" s="149"/>
      <c r="AI268" s="149"/>
      <c r="AJ268" s="149"/>
      <c r="AK268" s="149"/>
      <c r="AL268" s="149"/>
      <c r="AM268" s="149"/>
      <c r="AN268" s="149"/>
      <c r="AO268" s="149"/>
      <c r="AP268" s="149"/>
      <c r="AQ268" s="149"/>
      <c r="AR268" s="149"/>
      <c r="AS268" s="149"/>
      <c r="AT268" s="149"/>
      <c r="AU268" s="149"/>
      <c r="AV268" s="149"/>
      <c r="AW268" s="149"/>
      <c r="AX268" s="149"/>
      <c r="AY268" s="149"/>
      <c r="AZ268" s="149"/>
    </row>
    <row r="269" spans="1:70" s="84" customFormat="1" ht="12.75">
      <c r="A269" s="148"/>
      <c r="AG269" s="149"/>
      <c r="AH269" s="149"/>
      <c r="AI269" s="149"/>
      <c r="AJ269" s="149"/>
      <c r="AK269" s="149"/>
      <c r="AL269" s="149"/>
      <c r="AM269" s="149"/>
      <c r="AN269" s="149"/>
      <c r="AO269" s="149"/>
      <c r="AP269" s="149"/>
      <c r="AQ269" s="149"/>
      <c r="AR269" s="149"/>
      <c r="AS269" s="149"/>
      <c r="AT269" s="149"/>
      <c r="AU269" s="149"/>
      <c r="AV269" s="149"/>
      <c r="AW269" s="149"/>
      <c r="AX269" s="149"/>
      <c r="AY269" s="149"/>
      <c r="AZ269" s="149"/>
    </row>
    <row r="270" spans="1:70" s="84" customFormat="1" ht="12.75">
      <c r="A270" s="148"/>
      <c r="AG270" s="149"/>
      <c r="AH270" s="149"/>
      <c r="AI270" s="149"/>
      <c r="AJ270" s="149"/>
      <c r="AK270" s="149"/>
      <c r="AL270" s="149"/>
      <c r="AM270" s="149"/>
      <c r="AN270" s="149"/>
      <c r="AO270" s="149"/>
      <c r="AP270" s="149"/>
      <c r="AQ270" s="149"/>
      <c r="AR270" s="149"/>
      <c r="AS270" s="149"/>
      <c r="AT270" s="149"/>
      <c r="AU270" s="149"/>
      <c r="AV270" s="149"/>
      <c r="AW270" s="149"/>
      <c r="AX270" s="149"/>
      <c r="AY270" s="149"/>
      <c r="AZ270" s="149"/>
    </row>
    <row r="271" spans="1:70" s="84" customFormat="1" ht="12.75">
      <c r="A271" s="148"/>
      <c r="AG271" s="149"/>
      <c r="AH271" s="149"/>
      <c r="AI271" s="149"/>
      <c r="AJ271" s="149"/>
      <c r="AK271" s="149"/>
      <c r="AL271" s="149"/>
      <c r="AM271" s="149"/>
      <c r="AN271" s="149"/>
      <c r="AO271" s="149"/>
      <c r="AP271" s="149"/>
      <c r="AQ271" s="149"/>
      <c r="AR271" s="149"/>
      <c r="AS271" s="149"/>
      <c r="AT271" s="149"/>
      <c r="AU271" s="149"/>
      <c r="AV271" s="149"/>
      <c r="AW271" s="149"/>
      <c r="AX271" s="149"/>
      <c r="AY271" s="149"/>
      <c r="AZ271" s="149"/>
    </row>
    <row r="272" spans="1:70" s="84" customFormat="1" ht="12.75">
      <c r="A272" s="148"/>
      <c r="AG272" s="149"/>
      <c r="AH272" s="149"/>
      <c r="AI272" s="149"/>
      <c r="AJ272" s="149"/>
      <c r="AK272" s="149"/>
      <c r="AL272" s="149"/>
      <c r="AM272" s="149"/>
      <c r="AN272" s="149"/>
      <c r="AO272" s="149"/>
      <c r="AP272" s="149"/>
      <c r="AQ272" s="149"/>
      <c r="AR272" s="149"/>
      <c r="AS272" s="149"/>
      <c r="AT272" s="149"/>
      <c r="AU272" s="149"/>
      <c r="AV272" s="149"/>
      <c r="AW272" s="149"/>
      <c r="AX272" s="149"/>
      <c r="AY272" s="149"/>
      <c r="AZ272" s="149"/>
    </row>
    <row r="273" spans="1:70" s="84" customFormat="1" ht="12.75">
      <c r="A273" s="148"/>
      <c r="AG273" s="149"/>
      <c r="AH273" s="149"/>
      <c r="AI273" s="149"/>
      <c r="AJ273" s="149"/>
      <c r="AK273" s="149"/>
      <c r="AL273" s="149"/>
      <c r="AM273" s="149"/>
      <c r="AN273" s="149"/>
      <c r="AO273" s="149"/>
      <c r="AP273" s="149"/>
      <c r="AQ273" s="149"/>
      <c r="AR273" s="149"/>
      <c r="AS273" s="149"/>
      <c r="AT273" s="149"/>
      <c r="AU273" s="149"/>
      <c r="AV273" s="149"/>
      <c r="AW273" s="149"/>
      <c r="AX273" s="149"/>
      <c r="AY273" s="149"/>
      <c r="AZ273" s="149"/>
    </row>
    <row r="274" spans="1:70" s="84" customFormat="1" ht="12.75">
      <c r="A274" s="148"/>
      <c r="AG274" s="149"/>
      <c r="AH274" s="149"/>
      <c r="AI274" s="149"/>
      <c r="AJ274" s="149"/>
      <c r="AK274" s="149"/>
      <c r="AL274" s="149"/>
      <c r="AM274" s="149"/>
      <c r="AN274" s="149"/>
      <c r="AO274" s="149"/>
      <c r="AP274" s="149"/>
      <c r="AQ274" s="149"/>
      <c r="AR274" s="149"/>
      <c r="AS274" s="149"/>
      <c r="AT274" s="149"/>
      <c r="AU274" s="149"/>
      <c r="AV274" s="149"/>
      <c r="AW274" s="149"/>
      <c r="AX274" s="149"/>
      <c r="AY274" s="149"/>
      <c r="AZ274" s="149"/>
    </row>
    <row r="275" spans="1:70" s="192" customFormat="1" ht="12.75">
      <c r="A275" s="148"/>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149"/>
      <c r="AH275" s="149"/>
      <c r="AI275" s="149"/>
      <c r="AJ275" s="149"/>
      <c r="AK275" s="149"/>
      <c r="AL275" s="149"/>
      <c r="AM275" s="149"/>
      <c r="AN275" s="149"/>
      <c r="AO275" s="149"/>
      <c r="AP275" s="149"/>
      <c r="AQ275" s="149"/>
      <c r="AR275" s="149"/>
      <c r="AS275" s="149"/>
      <c r="AT275" s="149"/>
      <c r="AU275" s="149"/>
      <c r="AV275" s="149"/>
      <c r="AW275" s="149"/>
      <c r="AX275" s="149"/>
      <c r="AY275" s="149"/>
      <c r="AZ275" s="149"/>
      <c r="BA275" s="75"/>
      <c r="BB275" s="75"/>
      <c r="BC275" s="75"/>
      <c r="BD275" s="75"/>
      <c r="BE275" s="75"/>
      <c r="BF275" s="75"/>
      <c r="BG275" s="75"/>
      <c r="BH275" s="75"/>
      <c r="BI275" s="75"/>
      <c r="BJ275" s="75"/>
      <c r="BK275" s="75"/>
      <c r="BL275" s="75"/>
      <c r="BM275" s="75"/>
      <c r="BN275" s="75"/>
      <c r="BO275" s="75"/>
      <c r="BP275" s="75"/>
      <c r="BQ275" s="75"/>
      <c r="BR275" s="75"/>
    </row>
    <row r="276" spans="1:70">
      <c r="A276" s="142"/>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150"/>
      <c r="AH276" s="150"/>
      <c r="AI276" s="150"/>
      <c r="AJ276" s="150"/>
      <c r="AK276" s="150"/>
      <c r="AL276" s="150"/>
      <c r="AM276" s="150"/>
      <c r="AN276" s="150"/>
      <c r="AO276" s="150"/>
      <c r="AP276" s="150"/>
      <c r="AQ276" s="150"/>
      <c r="AR276" s="150"/>
      <c r="AS276" s="150"/>
      <c r="AT276" s="150"/>
      <c r="AU276" s="150"/>
      <c r="AV276" s="150"/>
      <c r="AW276" s="150"/>
      <c r="AX276" s="150"/>
      <c r="AY276" s="150"/>
      <c r="AZ276" s="150"/>
      <c r="BA276" s="66"/>
      <c r="BB276" s="66"/>
      <c r="BC276" s="66"/>
      <c r="BD276" s="66"/>
      <c r="BE276" s="66"/>
      <c r="BF276" s="66"/>
      <c r="BG276" s="66"/>
      <c r="BH276" s="66"/>
      <c r="BI276" s="66"/>
      <c r="BJ276" s="66"/>
      <c r="BK276" s="66"/>
      <c r="BL276" s="66"/>
      <c r="BM276" s="66"/>
      <c r="BN276" s="66"/>
      <c r="BO276" s="66"/>
      <c r="BP276" s="66"/>
      <c r="BQ276" s="66"/>
      <c r="BR276" s="66"/>
    </row>
    <row r="277" spans="1:70">
      <c r="A277" s="22"/>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row>
    <row r="278" spans="1:70">
      <c r="A278" s="22"/>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row>
    <row r="279" spans="1:70">
      <c r="A279" s="22"/>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row>
    <row r="280" spans="1:70">
      <c r="A280" s="22"/>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row>
    <row r="281" spans="1:70">
      <c r="A281" s="22"/>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row>
    <row r="282" spans="1:70">
      <c r="A282" s="22"/>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row>
    <row r="283" spans="1:70">
      <c r="A283" s="22"/>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row>
    <row r="284" spans="1:70">
      <c r="A284" s="22"/>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row>
    <row r="285" spans="1:70">
      <c r="A285" s="22"/>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row>
    <row r="286" spans="1:70">
      <c r="A286" s="22"/>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row>
    <row r="287" spans="1:70">
      <c r="A287" s="22"/>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row>
    <row r="288" spans="1:70">
      <c r="A288" s="22"/>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row>
    <row r="289" spans="1:56">
      <c r="A289" s="22"/>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row>
    <row r="290" spans="1:56">
      <c r="A290" s="22"/>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row>
    <row r="291" spans="1:56">
      <c r="A291" s="22"/>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row>
    <row r="292" spans="1:56">
      <c r="A292" s="22"/>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row>
    <row r="293" spans="1:56">
      <c r="A293" s="22"/>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row>
    <row r="294" spans="1:56">
      <c r="A294" s="22"/>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row>
    <row r="295" spans="1:56">
      <c r="A295" s="22"/>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row>
    <row r="296" spans="1:56">
      <c r="A296" s="22"/>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row>
    <row r="297" spans="1:56">
      <c r="A297" s="22"/>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row>
    <row r="298" spans="1:56">
      <c r="A298" s="22"/>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row>
    <row r="299" spans="1:56">
      <c r="A299" s="22"/>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row>
    <row r="300" spans="1:56">
      <c r="A300" s="22"/>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row>
    <row r="301" spans="1:56">
      <c r="A301" s="22"/>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row>
    <row r="302" spans="1:56">
      <c r="A302" s="22"/>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row>
    <row r="303" spans="1:56">
      <c r="A303" s="22"/>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row>
    <row r="304" spans="1:56">
      <c r="A304" s="22"/>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row>
    <row r="305" spans="1:56">
      <c r="A305" s="22"/>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row>
    <row r="306" spans="1:56">
      <c r="A306" s="22"/>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row>
    <row r="307" spans="1:56">
      <c r="A307" s="22"/>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row>
    <row r="308" spans="1:56">
      <c r="A308" s="22"/>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row>
    <row r="309" spans="1:56">
      <c r="A309" s="22"/>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row>
    <row r="310" spans="1:56">
      <c r="A310" s="22"/>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row>
    <row r="311" spans="1:56">
      <c r="A311" s="22"/>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row>
    <row r="312" spans="1:56">
      <c r="A312" s="22"/>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row>
    <row r="313" spans="1:56">
      <c r="A313" s="22"/>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row>
    <row r="314" spans="1:56">
      <c r="A314" s="22"/>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row>
    <row r="315" spans="1:56">
      <c r="A315" s="22"/>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row>
    <row r="316" spans="1:56">
      <c r="A316" s="22"/>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row>
    <row r="317" spans="1:56">
      <c r="A317" s="22"/>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row>
    <row r="318" spans="1:56">
      <c r="A318" s="22"/>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row>
    <row r="319" spans="1:56">
      <c r="A319" s="22"/>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row>
    <row r="320" spans="1:56">
      <c r="A320" s="22"/>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row>
    <row r="321" spans="1:56">
      <c r="A321" s="22"/>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row>
    <row r="322" spans="1:56">
      <c r="A322" s="22"/>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row>
    <row r="323" spans="1:56">
      <c r="A323" s="22"/>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row>
    <row r="324" spans="1:56">
      <c r="A324" s="22"/>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row>
    <row r="325" spans="1:56">
      <c r="A325" s="22"/>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row>
    <row r="326" spans="1:56">
      <c r="A326" s="22"/>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row>
    <row r="327" spans="1:56">
      <c r="A327" s="22"/>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row>
    <row r="328" spans="1:56">
      <c r="A328" s="22"/>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row>
    <row r="329" spans="1:56">
      <c r="A329" s="22"/>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row>
    <row r="330" spans="1:56">
      <c r="A330" s="22"/>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row>
    <row r="331" spans="1:56">
      <c r="A331" s="22"/>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row>
    <row r="332" spans="1:56">
      <c r="A332" s="22"/>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row>
    <row r="333" spans="1:56">
      <c r="A333" s="22"/>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row>
    <row r="334" spans="1:56">
      <c r="A334" s="22"/>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row>
    <row r="335" spans="1:56">
      <c r="A335" s="22"/>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row>
    <row r="336" spans="1:56">
      <c r="A336" s="22"/>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row>
    <row r="337" spans="1:56">
      <c r="A337" s="22"/>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row>
    <row r="338" spans="1:56">
      <c r="A338" s="22"/>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row>
    <row r="339" spans="1:56">
      <c r="A339" s="22"/>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row>
    <row r="340" spans="1:56">
      <c r="A340" s="22"/>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row>
    <row r="341" spans="1:56">
      <c r="A341" s="22"/>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row>
    <row r="342" spans="1:56">
      <c r="A342" s="22"/>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row>
    <row r="343" spans="1:56">
      <c r="A343" s="22"/>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row>
    <row r="344" spans="1:56">
      <c r="A344" s="22"/>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row>
    <row r="345" spans="1:56">
      <c r="A345" s="22"/>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row>
    <row r="346" spans="1:56">
      <c r="A346" s="22"/>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row>
    <row r="347" spans="1:56">
      <c r="A347" s="22"/>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row>
    <row r="348" spans="1:56">
      <c r="A348" s="22"/>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row>
    <row r="349" spans="1:56">
      <c r="A349" s="22"/>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row>
    <row r="350" spans="1:56">
      <c r="A350" s="22"/>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row>
    <row r="351" spans="1:56">
      <c r="A351" s="22"/>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row>
    <row r="352" spans="1:56">
      <c r="A352" s="22"/>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row>
    <row r="353" spans="1:56">
      <c r="A353" s="22"/>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row>
    <row r="354" spans="1:56">
      <c r="A354" s="22"/>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row>
    <row r="355" spans="1:56">
      <c r="A355" s="22"/>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row>
    <row r="356" spans="1:56">
      <c r="A356" s="22"/>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row>
    <row r="357" spans="1:56">
      <c r="A357" s="22"/>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row>
    <row r="358" spans="1:56">
      <c r="A358" s="22"/>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row>
    <row r="359" spans="1:56">
      <c r="A359" s="22"/>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row>
    <row r="360" spans="1:56">
      <c r="A360" s="22"/>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row>
    <row r="361" spans="1:56">
      <c r="A361" s="22"/>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row>
    <row r="362" spans="1:56">
      <c r="A362" s="22"/>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row>
    <row r="363" spans="1:56">
      <c r="A363" s="22"/>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row>
    <row r="364" spans="1:56">
      <c r="A364" s="22"/>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c r="BB364" s="20"/>
      <c r="BC364" s="20"/>
      <c r="BD364" s="20"/>
    </row>
    <row r="365" spans="1:56">
      <c r="A365" s="22"/>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c r="BB365" s="20"/>
      <c r="BC365" s="20"/>
      <c r="BD365" s="20"/>
    </row>
    <row r="366" spans="1:56">
      <c r="A366" s="22"/>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row>
    <row r="367" spans="1:56">
      <c r="A367" s="22"/>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row>
    <row r="368" spans="1:56">
      <c r="A368" s="22"/>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row>
    <row r="369" spans="1:56">
      <c r="A369" s="22"/>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row>
    <row r="370" spans="1:56">
      <c r="A370" s="22"/>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row>
    <row r="371" spans="1:56">
      <c r="A371" s="22"/>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row>
    <row r="372" spans="1:56">
      <c r="A372" s="22"/>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row>
    <row r="373" spans="1:56">
      <c r="A373" s="22"/>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row>
    <row r="374" spans="1:56">
      <c r="A374" s="22"/>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row>
    <row r="375" spans="1:56">
      <c r="A375" s="22"/>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row>
    <row r="376" spans="1:56">
      <c r="A376" s="22"/>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row>
    <row r="377" spans="1:56">
      <c r="A377" s="22"/>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row>
    <row r="378" spans="1:56">
      <c r="A378" s="22"/>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row>
    <row r="379" spans="1:56">
      <c r="A379" s="22"/>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row>
    <row r="380" spans="1:56">
      <c r="A380" s="22"/>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row>
    <row r="381" spans="1:56">
      <c r="A381" s="22"/>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row>
    <row r="382" spans="1:56">
      <c r="A382" s="22"/>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row>
    <row r="383" spans="1:56">
      <c r="A383" s="22"/>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row>
    <row r="384" spans="1:56">
      <c r="A384" s="22"/>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row>
    <row r="385" spans="1:56">
      <c r="A385" s="22"/>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row>
    <row r="386" spans="1:56">
      <c r="A386" s="22"/>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row>
    <row r="387" spans="1:56">
      <c r="A387" s="22"/>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row>
    <row r="388" spans="1:56">
      <c r="A388" s="22"/>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row>
    <row r="389" spans="1:56">
      <c r="A389" s="22"/>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row>
    <row r="390" spans="1:56">
      <c r="A390" s="22"/>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row>
    <row r="391" spans="1:56">
      <c r="A391" s="22"/>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row>
    <row r="392" spans="1:56">
      <c r="A392" s="22"/>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row>
    <row r="393" spans="1:56">
      <c r="A393" s="22"/>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row>
    <row r="394" spans="1:56">
      <c r="A394" s="22"/>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row>
    <row r="395" spans="1:56">
      <c r="A395" s="22"/>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row>
    <row r="396" spans="1:56">
      <c r="A396" s="22"/>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row>
    <row r="397" spans="1:56">
      <c r="A397" s="22"/>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row>
    <row r="398" spans="1:56">
      <c r="A398" s="22"/>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c r="BC398" s="20"/>
      <c r="BD398" s="20"/>
    </row>
    <row r="399" spans="1:56">
      <c r="A399" s="22"/>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row>
    <row r="400" spans="1:56">
      <c r="A400" s="22"/>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row>
    <row r="401" spans="1:56">
      <c r="A401" s="22"/>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row>
    <row r="402" spans="1:56">
      <c r="A402" s="22"/>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row>
    <row r="403" spans="1:56">
      <c r="A403" s="22"/>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row>
    <row r="404" spans="1:56">
      <c r="A404" s="22"/>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row>
    <row r="405" spans="1:56">
      <c r="A405" s="22"/>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row>
    <row r="406" spans="1:56">
      <c r="A406" s="22"/>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row>
    <row r="407" spans="1:56">
      <c r="A407" s="22"/>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row>
    <row r="408" spans="1:56">
      <c r="A408" s="22"/>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row>
    <row r="409" spans="1:56">
      <c r="A409" s="22"/>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row>
    <row r="410" spans="1:56">
      <c r="A410" s="22"/>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row>
    <row r="411" spans="1:56">
      <c r="A411" s="22"/>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row>
    <row r="412" spans="1:56">
      <c r="A412" s="22"/>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row>
    <row r="413" spans="1:56">
      <c r="A413" s="22"/>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c r="BB413" s="20"/>
      <c r="BC413" s="20"/>
      <c r="BD413" s="20"/>
    </row>
    <row r="414" spans="1:56">
      <c r="A414" s="22"/>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0"/>
    </row>
    <row r="415" spans="1:56">
      <c r="A415" s="22"/>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c r="BC415" s="20"/>
      <c r="BD415" s="20"/>
    </row>
    <row r="416" spans="1:56">
      <c r="A416" s="22"/>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c r="BB416" s="20"/>
      <c r="BC416" s="20"/>
      <c r="BD416" s="20"/>
    </row>
    <row r="417" spans="1:56">
      <c r="A417" s="22"/>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c r="BB417" s="20"/>
      <c r="BC417" s="20"/>
      <c r="BD417" s="20"/>
    </row>
    <row r="418" spans="1:56">
      <c r="A418" s="22"/>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c r="BB418" s="20"/>
      <c r="BC418" s="20"/>
      <c r="BD418" s="20"/>
    </row>
    <row r="419" spans="1:56">
      <c r="A419" s="22"/>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c r="BB419" s="20"/>
      <c r="BC419" s="20"/>
      <c r="BD419" s="20"/>
    </row>
    <row r="420" spans="1:56">
      <c r="A420" s="22"/>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c r="BB420" s="20"/>
      <c r="BC420" s="20"/>
      <c r="BD420" s="20"/>
    </row>
    <row r="421" spans="1:56">
      <c r="A421" s="22"/>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c r="BB421" s="20"/>
      <c r="BC421" s="20"/>
      <c r="BD421" s="20"/>
    </row>
    <row r="422" spans="1:56">
      <c r="A422" s="22"/>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row>
    <row r="423" spans="1:56">
      <c r="A423" s="22"/>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c r="BB423" s="20"/>
      <c r="BC423" s="20"/>
      <c r="BD423" s="20"/>
    </row>
    <row r="424" spans="1:56">
      <c r="A424" s="22"/>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c r="BB424" s="20"/>
      <c r="BC424" s="20"/>
      <c r="BD424" s="20"/>
    </row>
    <row r="425" spans="1:56">
      <c r="A425" s="22"/>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c r="BB425" s="20"/>
      <c r="BC425" s="20"/>
      <c r="BD425" s="20"/>
    </row>
    <row r="426" spans="1:56">
      <c r="A426" s="22"/>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c r="BB426" s="20"/>
      <c r="BC426" s="20"/>
      <c r="BD426" s="20"/>
    </row>
    <row r="427" spans="1:56">
      <c r="A427" s="22"/>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c r="BB427" s="20"/>
      <c r="BC427" s="20"/>
      <c r="BD427" s="20"/>
    </row>
    <row r="428" spans="1:56">
      <c r="A428" s="22"/>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row>
    <row r="429" spans="1:56">
      <c r="A429" s="22"/>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row>
    <row r="430" spans="1:56">
      <c r="A430" s="22"/>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row>
    <row r="431" spans="1:56">
      <c r="A431" s="22"/>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c r="BB431" s="20"/>
      <c r="BC431" s="20"/>
      <c r="BD431" s="20"/>
    </row>
    <row r="432" spans="1:56">
      <c r="A432" s="22"/>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c r="AZ432" s="20"/>
      <c r="BA432" s="20"/>
      <c r="BB432" s="20"/>
      <c r="BC432" s="20"/>
      <c r="BD432" s="20"/>
    </row>
    <row r="433" spans="1:56">
      <c r="A433" s="22"/>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c r="BB433" s="20"/>
      <c r="BC433" s="20"/>
      <c r="BD433" s="20"/>
    </row>
    <row r="434" spans="1:56">
      <c r="A434" s="22"/>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row>
    <row r="435" spans="1:56">
      <c r="A435" s="22"/>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row>
    <row r="436" spans="1:56">
      <c r="A436" s="22"/>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row>
    <row r="437" spans="1:56">
      <c r="A437" s="22"/>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row>
    <row r="438" spans="1:56">
      <c r="A438" s="22"/>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row>
    <row r="439" spans="1:56">
      <c r="A439" s="22"/>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row>
    <row r="440" spans="1:56">
      <c r="A440" s="22"/>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row>
    <row r="441" spans="1:56">
      <c r="A441" s="22"/>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c r="BB441" s="20"/>
      <c r="BC441" s="20"/>
      <c r="BD441" s="20"/>
    </row>
    <row r="442" spans="1:56">
      <c r="A442" s="22"/>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c r="AZ442" s="20"/>
      <c r="BA442" s="20"/>
      <c r="BB442" s="20"/>
      <c r="BC442" s="20"/>
      <c r="BD442" s="20"/>
    </row>
    <row r="443" spans="1:56">
      <c r="A443" s="22"/>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c r="BB443" s="20"/>
      <c r="BC443" s="20"/>
      <c r="BD443" s="20"/>
    </row>
    <row r="444" spans="1:56">
      <c r="A444" s="22"/>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c r="BC444" s="20"/>
      <c r="BD444" s="20"/>
    </row>
    <row r="445" spans="1:56">
      <c r="A445" s="22"/>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c r="BC445" s="20"/>
      <c r="BD445" s="20"/>
    </row>
    <row r="446" spans="1:56">
      <c r="A446" s="22"/>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c r="BB446" s="20"/>
      <c r="BC446" s="20"/>
      <c r="BD446" s="20"/>
    </row>
    <row r="447" spans="1:56">
      <c r="A447" s="22"/>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c r="BB447" s="20"/>
      <c r="BC447" s="20"/>
      <c r="BD447" s="20"/>
    </row>
    <row r="448" spans="1:56">
      <c r="A448" s="22"/>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c r="BB448" s="20"/>
      <c r="BC448" s="20"/>
      <c r="BD448" s="20"/>
    </row>
    <row r="449" spans="1:56">
      <c r="A449" s="22"/>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c r="BB449" s="20"/>
      <c r="BC449" s="20"/>
      <c r="BD449" s="20"/>
    </row>
    <row r="450" spans="1:56">
      <c r="A450" s="22"/>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c r="BB450" s="20"/>
      <c r="BC450" s="20"/>
      <c r="BD450" s="20"/>
    </row>
    <row r="451" spans="1:56">
      <c r="A451" s="22"/>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c r="BB451" s="20"/>
      <c r="BC451" s="20"/>
      <c r="BD451" s="20"/>
    </row>
    <row r="452" spans="1:56">
      <c r="A452" s="22"/>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c r="BB452" s="20"/>
      <c r="BC452" s="20"/>
      <c r="BD452" s="20"/>
    </row>
    <row r="453" spans="1:56">
      <c r="A453" s="22"/>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c r="BB453" s="20"/>
      <c r="BC453" s="20"/>
      <c r="BD453" s="20"/>
    </row>
    <row r="454" spans="1:56">
      <c r="A454" s="22"/>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D454" s="20"/>
    </row>
    <row r="455" spans="1:56">
      <c r="A455" s="22"/>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c r="AZ455" s="20"/>
      <c r="BA455" s="20"/>
      <c r="BB455" s="20"/>
      <c r="BC455" s="20"/>
      <c r="BD455" s="20"/>
    </row>
    <row r="456" spans="1:56">
      <c r="A456" s="22"/>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c r="AZ456" s="20"/>
      <c r="BA456" s="20"/>
      <c r="BB456" s="20"/>
      <c r="BC456" s="20"/>
      <c r="BD456" s="20"/>
    </row>
    <row r="457" spans="1:56">
      <c r="A457" s="22"/>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c r="AZ457" s="20"/>
      <c r="BA457" s="20"/>
      <c r="BB457" s="20"/>
      <c r="BC457" s="20"/>
      <c r="BD457" s="20"/>
    </row>
    <row r="458" spans="1:56">
      <c r="A458" s="22"/>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row>
    <row r="459" spans="1:56">
      <c r="A459" s="22"/>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row>
    <row r="460" spans="1:56">
      <c r="A460" s="22"/>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c r="AZ460" s="20"/>
      <c r="BA460" s="20"/>
      <c r="BB460" s="20"/>
      <c r="BC460" s="20"/>
      <c r="BD460" s="20"/>
    </row>
    <row r="461" spans="1:56">
      <c r="A461" s="22"/>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row>
    <row r="462" spans="1:56">
      <c r="A462" s="22"/>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row>
    <row r="463" spans="1:56">
      <c r="A463" s="22"/>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row>
    <row r="464" spans="1:56">
      <c r="A464" s="22"/>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c r="BB464" s="20"/>
      <c r="BC464" s="20"/>
      <c r="BD464" s="20"/>
    </row>
    <row r="465" spans="1:56">
      <c r="A465" s="22"/>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c r="BB465" s="20"/>
      <c r="BC465" s="20"/>
      <c r="BD465" s="20"/>
    </row>
    <row r="466" spans="1:56">
      <c r="A466" s="22"/>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row>
    <row r="467" spans="1:56">
      <c r="A467" s="22"/>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row>
    <row r="468" spans="1:56">
      <c r="A468" s="22"/>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row>
    <row r="469" spans="1:56">
      <c r="A469" s="22"/>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row>
    <row r="470" spans="1:56">
      <c r="A470" s="22"/>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row>
  </sheetData>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sheetPr codeName="Sheet3"/>
  <dimension ref="A1:CM225"/>
  <sheetViews>
    <sheetView workbookViewId="0">
      <pane xSplit="1" ySplit="2" topLeftCell="B3" activePane="bottomRight" state="frozen"/>
      <selection activeCell="B43" sqref="B43"/>
      <selection pane="topRight" activeCell="B43" sqref="B43"/>
      <selection pane="bottomLeft" activeCell="B43" sqref="B43"/>
      <selection pane="bottomRight" activeCell="A131" sqref="A131"/>
    </sheetView>
  </sheetViews>
  <sheetFormatPr defaultRowHeight="12.75"/>
  <cols>
    <col min="1" max="1" width="11.28515625" style="173" customWidth="1"/>
    <col min="2" max="2" width="7.140625" style="12" customWidth="1"/>
    <col min="3" max="3" width="7.140625" customWidth="1"/>
    <col min="4" max="4" width="7.140625" style="1" customWidth="1"/>
    <col min="5" max="6" width="7.140625" style="6" customWidth="1"/>
    <col min="7" max="7" width="7.140625" style="8" customWidth="1"/>
    <col min="8" max="9" width="7.140625" customWidth="1"/>
    <col min="10" max="10" width="7.140625" style="1" customWidth="1"/>
    <col min="11" max="12" width="7.140625" style="6" customWidth="1"/>
    <col min="13" max="13" width="7.140625" style="8" customWidth="1"/>
    <col min="14" max="15" width="7.140625" style="6" customWidth="1"/>
    <col min="16" max="16" width="7.140625" style="1" customWidth="1"/>
    <col min="17" max="18" width="7.140625" style="6" customWidth="1"/>
    <col min="19" max="19" width="7.140625" style="8" customWidth="1"/>
    <col min="20" max="21" width="7.140625" customWidth="1"/>
    <col min="22" max="22" width="7.140625" style="1" customWidth="1"/>
    <col min="23" max="24" width="7.140625" style="6" customWidth="1"/>
    <col min="25" max="25" width="7.140625" style="8" customWidth="1"/>
    <col min="26" max="27" width="7.140625" customWidth="1"/>
    <col min="28" max="28" width="7.140625" style="1" customWidth="1"/>
    <col min="29" max="30" width="7.140625" style="6" customWidth="1"/>
    <col min="31" max="31" width="7.140625" style="8" customWidth="1"/>
    <col min="32" max="33" width="7.140625" customWidth="1"/>
    <col min="34" max="34" width="7.140625" style="1" customWidth="1"/>
    <col min="35" max="36" width="7.140625" style="6" customWidth="1"/>
    <col min="37" max="37" width="7.140625" style="8" customWidth="1"/>
    <col min="38" max="39" width="7.140625" customWidth="1"/>
    <col min="40" max="40" width="7.140625" style="1" customWidth="1"/>
    <col min="41" max="42" width="7.140625" style="6" customWidth="1"/>
    <col min="43" max="43" width="7.140625" style="8" customWidth="1"/>
    <col min="44" max="45" width="7.140625" customWidth="1"/>
    <col min="46" max="46" width="7.140625" style="1" customWidth="1"/>
    <col min="47" max="48" width="7.140625" style="6" customWidth="1"/>
    <col min="49" max="49" width="7.140625" style="8" customWidth="1"/>
    <col min="50" max="51" width="7.140625" customWidth="1"/>
    <col min="52" max="52" width="7.140625" style="1" customWidth="1"/>
    <col min="53" max="54" width="7.140625" style="6" customWidth="1"/>
    <col min="55" max="55" width="7.140625" style="8" customWidth="1"/>
    <col min="56" max="57" width="7.140625" customWidth="1"/>
    <col min="58" max="58" width="7.140625" style="1" customWidth="1"/>
    <col min="59" max="60" width="7.140625" style="6" customWidth="1"/>
    <col min="61" max="61" width="7.140625" style="8" customWidth="1"/>
    <col min="62" max="63" width="7.140625" customWidth="1"/>
    <col min="64" max="64" width="7.140625" style="1" customWidth="1"/>
    <col min="65" max="66" width="7.140625" style="6" customWidth="1"/>
    <col min="67" max="67" width="7.140625" style="8" customWidth="1"/>
    <col min="68" max="69" width="7.140625" customWidth="1"/>
    <col min="70" max="70" width="7.140625" style="1" customWidth="1"/>
    <col min="71" max="72" width="7.140625" style="6" customWidth="1"/>
    <col min="73" max="73" width="7.140625" style="8" customWidth="1"/>
    <col min="74" max="75" width="7.140625" customWidth="1"/>
    <col min="76" max="76" width="7.140625" style="1" customWidth="1"/>
    <col min="77" max="78" width="7.140625" style="6" customWidth="1"/>
    <col min="79" max="79" width="7.140625" style="8" customWidth="1"/>
    <col min="80" max="81" width="7.140625" customWidth="1"/>
    <col min="82" max="82" width="7.140625" style="1" customWidth="1"/>
    <col min="83" max="84" width="7.140625" style="6" customWidth="1"/>
    <col min="85" max="85" width="7.140625" style="8" customWidth="1"/>
    <col min="86" max="87" width="7.140625" customWidth="1"/>
    <col min="88" max="88" width="7.140625" style="1" customWidth="1"/>
    <col min="89" max="90" width="7.140625" style="6" customWidth="1"/>
    <col min="91" max="91" width="7.140625" style="8" customWidth="1"/>
  </cols>
  <sheetData>
    <row r="1" spans="1:91" s="167" customFormat="1">
      <c r="A1" s="166"/>
    </row>
    <row r="2" spans="1:91" s="167" customFormat="1">
      <c r="A2" s="166"/>
    </row>
    <row r="3" spans="1:91" s="163" customFormat="1" ht="17.25" customHeight="1">
      <c r="A3" s="294" t="s">
        <v>34</v>
      </c>
      <c r="B3" s="293">
        <f>MaleSingleAge!B2</f>
        <v>1980</v>
      </c>
      <c r="C3" s="293"/>
      <c r="D3" s="293"/>
      <c r="E3" s="293"/>
      <c r="F3" s="293"/>
      <c r="G3" s="293"/>
      <c r="H3" s="293">
        <f>B3+5</f>
        <v>1985</v>
      </c>
      <c r="I3" s="293"/>
      <c r="J3" s="293"/>
      <c r="K3" s="293"/>
      <c r="L3" s="293"/>
      <c r="M3" s="293"/>
      <c r="N3" s="293">
        <f>H3+5</f>
        <v>1990</v>
      </c>
      <c r="O3" s="293"/>
      <c r="P3" s="293"/>
      <c r="Q3" s="293"/>
      <c r="R3" s="293"/>
      <c r="S3" s="293"/>
      <c r="T3" s="293">
        <f t="shared" ref="T3" si="0">N3+5</f>
        <v>1995</v>
      </c>
      <c r="U3" s="293"/>
      <c r="V3" s="293"/>
      <c r="W3" s="293"/>
      <c r="X3" s="293"/>
      <c r="Y3" s="293"/>
      <c r="Z3" s="293">
        <f t="shared" ref="Z3" si="1">T3+5</f>
        <v>2000</v>
      </c>
      <c r="AA3" s="293"/>
      <c r="AB3" s="293"/>
      <c r="AC3" s="293"/>
      <c r="AD3" s="293"/>
      <c r="AE3" s="293"/>
      <c r="AF3" s="293">
        <f t="shared" ref="AF3" si="2">Z3+5</f>
        <v>2005</v>
      </c>
      <c r="AG3" s="293"/>
      <c r="AH3" s="293"/>
      <c r="AI3" s="293"/>
      <c r="AJ3" s="293"/>
      <c r="AK3" s="293"/>
      <c r="AL3" s="293">
        <f t="shared" ref="AL3" si="3">AF3+5</f>
        <v>2010</v>
      </c>
      <c r="AM3" s="293"/>
      <c r="AN3" s="293"/>
      <c r="AO3" s="293"/>
      <c r="AP3" s="293"/>
      <c r="AQ3" s="293"/>
      <c r="AR3" s="293">
        <f t="shared" ref="AR3" si="4">AL3+5</f>
        <v>2015</v>
      </c>
      <c r="AS3" s="293"/>
      <c r="AT3" s="293"/>
      <c r="AU3" s="293"/>
      <c r="AV3" s="293"/>
      <c r="AW3" s="293"/>
      <c r="AX3" s="293">
        <f t="shared" ref="AX3" si="5">AR3+5</f>
        <v>2020</v>
      </c>
      <c r="AY3" s="293"/>
      <c r="AZ3" s="293"/>
      <c r="BA3" s="293"/>
      <c r="BB3" s="293"/>
      <c r="BC3" s="293"/>
      <c r="BD3" s="293">
        <f t="shared" ref="BD3" si="6">AX3+5</f>
        <v>2025</v>
      </c>
      <c r="BE3" s="293"/>
      <c r="BF3" s="293"/>
      <c r="BG3" s="293"/>
      <c r="BH3" s="293"/>
      <c r="BI3" s="293"/>
      <c r="BJ3" s="293">
        <f t="shared" ref="BJ3" si="7">BD3+5</f>
        <v>2030</v>
      </c>
      <c r="BK3" s="293"/>
      <c r="BL3" s="293"/>
      <c r="BM3" s="293"/>
      <c r="BN3" s="293"/>
      <c r="BO3" s="293"/>
      <c r="BP3" s="293">
        <f t="shared" ref="BP3" si="8">BJ3+5</f>
        <v>2035</v>
      </c>
      <c r="BQ3" s="293"/>
      <c r="BR3" s="293"/>
      <c r="BS3" s="293"/>
      <c r="BT3" s="293"/>
      <c r="BU3" s="293"/>
      <c r="BV3" s="293">
        <f t="shared" ref="BV3" si="9">BP3+5</f>
        <v>2040</v>
      </c>
      <c r="BW3" s="293"/>
      <c r="BX3" s="293"/>
      <c r="BY3" s="293"/>
      <c r="BZ3" s="293"/>
      <c r="CA3" s="293"/>
      <c r="CB3" s="293">
        <f t="shared" ref="CB3" si="10">BV3+5</f>
        <v>2045</v>
      </c>
      <c r="CC3" s="293"/>
      <c r="CD3" s="293"/>
      <c r="CE3" s="293"/>
      <c r="CF3" s="293"/>
      <c r="CG3" s="293"/>
      <c r="CH3" s="293">
        <f t="shared" ref="CH3" si="11">CB3+5</f>
        <v>2050</v>
      </c>
      <c r="CI3" s="293"/>
      <c r="CJ3" s="293"/>
      <c r="CK3" s="293"/>
      <c r="CL3" s="293"/>
      <c r="CM3" s="293"/>
    </row>
    <row r="4" spans="1:91" s="165" customFormat="1" ht="12.75" customHeight="1">
      <c r="A4" s="295"/>
    </row>
    <row r="5" spans="1:91" s="165" customFormat="1">
      <c r="A5" s="295"/>
    </row>
    <row r="6" spans="1:91" s="165" customFormat="1">
      <c r="A6" s="295"/>
    </row>
    <row r="7" spans="1:91" s="165" customFormat="1">
      <c r="A7" s="295"/>
    </row>
    <row r="8" spans="1:91" s="165" customFormat="1">
      <c r="A8" s="295"/>
    </row>
    <row r="9" spans="1:91" s="165" customFormat="1">
      <c r="A9" s="295"/>
    </row>
    <row r="10" spans="1:91" s="165" customFormat="1">
      <c r="A10" s="295"/>
    </row>
    <row r="11" spans="1:91" s="165" customFormat="1">
      <c r="A11" s="295"/>
    </row>
    <row r="12" spans="1:91" s="165" customFormat="1">
      <c r="A12" s="295"/>
    </row>
    <row r="13" spans="1:91" s="165" customFormat="1">
      <c r="A13" s="295"/>
    </row>
    <row r="14" spans="1:91" s="165" customFormat="1">
      <c r="A14" s="295"/>
    </row>
    <row r="15" spans="1:91" s="165" customFormat="1">
      <c r="A15" s="295"/>
    </row>
    <row r="16" spans="1:91" s="165" customFormat="1">
      <c r="A16" s="295"/>
    </row>
    <row r="17" spans="1:91" s="165" customFormat="1">
      <c r="A17" s="295"/>
    </row>
    <row r="18" spans="1:91" s="165" customFormat="1" ht="12.75" customHeight="1">
      <c r="A18" s="297" t="s">
        <v>239</v>
      </c>
    </row>
    <row r="19" spans="1:91" s="163" customFormat="1" ht="12.75" customHeight="1">
      <c r="A19" s="297"/>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K19" s="162"/>
      <c r="AL19" s="162"/>
      <c r="AM19" s="162"/>
      <c r="AN19" s="162"/>
      <c r="AO19" s="162"/>
      <c r="AP19" s="162"/>
      <c r="AQ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row>
    <row r="20" spans="1:91" s="163" customFormat="1">
      <c r="A20" s="297"/>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76"/>
      <c r="AE20" s="176"/>
      <c r="AF20" s="176"/>
      <c r="AG20" s="176"/>
      <c r="AH20" s="176"/>
      <c r="AI20" s="176"/>
      <c r="AJ20" s="176"/>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row>
    <row r="21" spans="1:91" s="163" customFormat="1">
      <c r="A21" s="297"/>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row>
    <row r="22" spans="1:91" s="163" customFormat="1">
      <c r="A22" s="297"/>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row>
    <row r="23" spans="1:91" s="163" customFormat="1">
      <c r="A23" s="297"/>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row>
    <row r="24" spans="1:91" s="163" customFormat="1">
      <c r="A24" s="297"/>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row>
    <row r="25" spans="1:91" s="163" customFormat="1">
      <c r="A25" s="297"/>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row>
    <row r="26" spans="1:91" s="163" customFormat="1">
      <c r="A26" s="297"/>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row>
    <row r="27" spans="1:91" s="163" customFormat="1">
      <c r="A27" s="297"/>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row>
    <row r="28" spans="1:91" s="163" customFormat="1">
      <c r="A28" s="297"/>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row>
    <row r="29" spans="1:91" s="163" customFormat="1">
      <c r="A29" s="297"/>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row>
    <row r="30" spans="1:91" s="163" customFormat="1">
      <c r="A30" s="297"/>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row>
    <row r="31" spans="1:91" s="163" customFormat="1">
      <c r="A31" s="297"/>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row>
    <row r="32" spans="1:91" s="163" customFormat="1">
      <c r="A32" s="297"/>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row>
    <row r="33" spans="1:91" s="163" customFormat="1">
      <c r="A33" s="297"/>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row>
    <row r="34" spans="1:91" s="163" customFormat="1">
      <c r="A34" s="297"/>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62"/>
      <c r="CM34" s="162"/>
    </row>
    <row r="35" spans="1:91" s="163" customFormat="1">
      <c r="A35" s="294" t="s">
        <v>240</v>
      </c>
      <c r="B35" s="180"/>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row>
    <row r="36" spans="1:91" s="163" customFormat="1">
      <c r="A36" s="296"/>
      <c r="B36" s="180"/>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293">
        <f>LabourForceAssumption!$D$9</f>
        <v>2007</v>
      </c>
      <c r="AE36" s="293"/>
      <c r="AF36" s="293"/>
      <c r="AG36" s="293"/>
      <c r="AH36" s="293"/>
      <c r="AI36" s="293"/>
      <c r="AJ36" s="293"/>
      <c r="AK36" s="293"/>
      <c r="AL36" s="162"/>
      <c r="AM36" s="162"/>
      <c r="AN36" s="162"/>
      <c r="AO36" s="162"/>
      <c r="AP36" s="162"/>
      <c r="AQ36" s="162"/>
      <c r="AR36" s="162"/>
      <c r="AS36" s="293">
        <f>LabourForceAssumption!$D$27</f>
        <v>2007</v>
      </c>
      <c r="AT36" s="293"/>
      <c r="AU36" s="293"/>
      <c r="AV36" s="293"/>
      <c r="AW36" s="293"/>
      <c r="AX36" s="293"/>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162"/>
    </row>
    <row r="37" spans="1:91" s="163" customFormat="1">
      <c r="A37" s="296"/>
      <c r="B37" s="180"/>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76"/>
      <c r="AE37" s="176"/>
      <c r="AF37" s="176"/>
      <c r="AG37" s="176"/>
      <c r="AH37" s="176"/>
      <c r="AI37" s="176"/>
      <c r="AJ37" s="176"/>
      <c r="AK37" s="176"/>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2"/>
      <c r="CK37" s="162"/>
      <c r="CL37" s="162"/>
      <c r="CM37" s="162"/>
    </row>
    <row r="38" spans="1:91" s="163" customFormat="1">
      <c r="A38" s="296"/>
      <c r="B38" s="180"/>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76"/>
      <c r="AE38" s="176"/>
      <c r="AF38" s="176"/>
      <c r="AG38" s="176"/>
      <c r="AH38" s="176"/>
      <c r="AI38" s="176"/>
      <c r="AJ38" s="176"/>
      <c r="AK38" s="176"/>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162"/>
    </row>
    <row r="39" spans="1:91" s="163" customFormat="1">
      <c r="A39" s="296"/>
      <c r="B39" s="180"/>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row>
    <row r="40" spans="1:91" s="163" customFormat="1">
      <c r="A40" s="296"/>
      <c r="B40" s="180"/>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row>
    <row r="41" spans="1:91" s="163" customFormat="1">
      <c r="A41" s="296"/>
      <c r="B41" s="180"/>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row>
    <row r="42" spans="1:91" s="163" customFormat="1">
      <c r="A42" s="296"/>
      <c r="B42" s="180"/>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row>
    <row r="43" spans="1:91" s="163" customFormat="1">
      <c r="A43" s="296"/>
      <c r="B43" s="180"/>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row>
    <row r="44" spans="1:91" s="163" customFormat="1">
      <c r="A44" s="296"/>
      <c r="B44" s="180"/>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row>
    <row r="45" spans="1:91" s="163" customFormat="1">
      <c r="A45" s="296"/>
      <c r="B45" s="180"/>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row>
    <row r="46" spans="1:91" s="163" customFormat="1">
      <c r="A46" s="296"/>
      <c r="B46" s="180"/>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row>
    <row r="47" spans="1:91" s="163" customFormat="1">
      <c r="A47" s="296"/>
      <c r="B47" s="180"/>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row>
    <row r="48" spans="1:91" s="163" customFormat="1">
      <c r="A48" s="296"/>
      <c r="B48" s="180"/>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row>
    <row r="49" spans="1:91" s="163" customFormat="1">
      <c r="A49" s="296"/>
      <c r="B49" s="180"/>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row>
    <row r="50" spans="1:91" s="163" customFormat="1">
      <c r="A50" s="296"/>
      <c r="B50" s="180"/>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row>
    <row r="51" spans="1:91" s="163" customFormat="1">
      <c r="A51" s="296"/>
      <c r="B51" s="180"/>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row>
    <row r="52" spans="1:91" s="163" customFormat="1">
      <c r="A52" s="296"/>
      <c r="B52" s="180"/>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2"/>
      <c r="CL52" s="162"/>
      <c r="CM52" s="162"/>
    </row>
    <row r="53" spans="1:91" s="163" customFormat="1">
      <c r="A53" s="296"/>
      <c r="B53" s="180"/>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293"/>
      <c r="AT53" s="293"/>
      <c r="AU53" s="293"/>
      <c r="AV53" s="293"/>
      <c r="AW53" s="293"/>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162"/>
      <c r="CA53" s="162"/>
      <c r="CB53" s="162"/>
      <c r="CC53" s="162"/>
      <c r="CD53" s="162"/>
      <c r="CE53" s="162"/>
      <c r="CF53" s="162"/>
      <c r="CG53" s="162"/>
      <c r="CH53" s="162"/>
      <c r="CI53" s="162"/>
      <c r="CJ53" s="162"/>
      <c r="CK53" s="162"/>
      <c r="CL53" s="162"/>
      <c r="CM53" s="162"/>
    </row>
    <row r="54" spans="1:91" s="163" customFormat="1">
      <c r="A54" s="296"/>
      <c r="B54" s="180"/>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293">
        <f>LabourForceAssumption!$E$9</f>
        <v>2030</v>
      </c>
      <c r="AE54" s="293"/>
      <c r="AF54" s="293"/>
      <c r="AG54" s="293"/>
      <c r="AH54" s="293"/>
      <c r="AI54" s="293"/>
      <c r="AJ54" s="293"/>
      <c r="AK54" s="293"/>
      <c r="AL54" s="176"/>
      <c r="AM54" s="162"/>
      <c r="AN54" s="162"/>
      <c r="AO54" s="162"/>
      <c r="AP54" s="162"/>
      <c r="AQ54" s="162"/>
      <c r="AR54" s="162"/>
      <c r="AS54" s="162"/>
      <c r="AT54" s="293">
        <f>LabourForceAssumption!$E$27</f>
        <v>2015</v>
      </c>
      <c r="AU54" s="293"/>
      <c r="AV54" s="293"/>
      <c r="AW54" s="293"/>
      <c r="AX54" s="293"/>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162"/>
      <c r="CA54" s="162"/>
      <c r="CB54" s="162"/>
      <c r="CC54" s="162"/>
      <c r="CD54" s="162"/>
      <c r="CE54" s="162"/>
      <c r="CF54" s="162"/>
      <c r="CG54" s="162"/>
      <c r="CH54" s="162"/>
      <c r="CI54" s="162"/>
      <c r="CJ54" s="162"/>
      <c r="CK54" s="162"/>
      <c r="CL54" s="162"/>
      <c r="CM54" s="162"/>
    </row>
    <row r="55" spans="1:91" s="163" customFormat="1">
      <c r="A55" s="296"/>
      <c r="B55" s="180"/>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c r="CG55" s="162"/>
      <c r="CH55" s="162"/>
      <c r="CI55" s="162"/>
      <c r="CJ55" s="162"/>
      <c r="CK55" s="162"/>
      <c r="CL55" s="162"/>
      <c r="CM55" s="162"/>
    </row>
    <row r="56" spans="1:91" s="163" customFormat="1">
      <c r="A56" s="296"/>
      <c r="B56" s="180"/>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2"/>
      <c r="CA56" s="162"/>
      <c r="CB56" s="162"/>
      <c r="CC56" s="162"/>
      <c r="CD56" s="162"/>
      <c r="CE56" s="162"/>
      <c r="CF56" s="162"/>
      <c r="CG56" s="162"/>
      <c r="CH56" s="162"/>
      <c r="CI56" s="162"/>
      <c r="CJ56" s="162"/>
      <c r="CK56" s="162"/>
      <c r="CL56" s="162"/>
      <c r="CM56" s="162"/>
    </row>
    <row r="57" spans="1:91" s="163" customFormat="1">
      <c r="A57" s="296"/>
      <c r="B57" s="180"/>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2"/>
      <c r="CA57" s="162"/>
      <c r="CB57" s="162"/>
      <c r="CC57" s="162"/>
      <c r="CD57" s="162"/>
      <c r="CE57" s="162"/>
      <c r="CF57" s="162"/>
      <c r="CG57" s="162"/>
      <c r="CH57" s="162"/>
      <c r="CI57" s="162"/>
      <c r="CJ57" s="162"/>
      <c r="CK57" s="162"/>
      <c r="CL57" s="162"/>
      <c r="CM57" s="162"/>
    </row>
    <row r="58" spans="1:91" s="163" customFormat="1">
      <c r="A58" s="296"/>
      <c r="B58" s="180"/>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162"/>
    </row>
    <row r="59" spans="1:91" s="163" customFormat="1">
      <c r="A59" s="296"/>
      <c r="B59" s="180"/>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2"/>
      <c r="BZ59" s="162"/>
      <c r="CA59" s="162"/>
      <c r="CB59" s="162"/>
      <c r="CC59" s="162"/>
      <c r="CD59" s="162"/>
      <c r="CE59" s="162"/>
      <c r="CF59" s="162"/>
      <c r="CG59" s="162"/>
      <c r="CH59" s="162"/>
      <c r="CI59" s="162"/>
      <c r="CJ59" s="162"/>
      <c r="CK59" s="162"/>
      <c r="CL59" s="162"/>
      <c r="CM59" s="162"/>
    </row>
    <row r="60" spans="1:91" s="163" customFormat="1">
      <c r="A60" s="296"/>
      <c r="B60" s="180"/>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row>
    <row r="61" spans="1:91" s="163" customFormat="1">
      <c r="A61" s="296"/>
      <c r="B61" s="180"/>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row>
    <row r="62" spans="1:91" s="163" customFormat="1">
      <c r="A62" s="296"/>
      <c r="B62" s="180"/>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row>
    <row r="63" spans="1:91" s="163" customFormat="1">
      <c r="A63" s="296"/>
      <c r="B63" s="180"/>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row>
    <row r="64" spans="1:91" s="163" customFormat="1">
      <c r="A64" s="296"/>
      <c r="B64" s="180"/>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c r="CJ64" s="162"/>
      <c r="CK64" s="162"/>
      <c r="CL64" s="162"/>
      <c r="CM64" s="162"/>
    </row>
    <row r="65" spans="1:91" s="163" customFormat="1">
      <c r="A65" s="296"/>
      <c r="B65" s="180"/>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2"/>
      <c r="CJ65" s="162"/>
      <c r="CK65" s="162"/>
      <c r="CL65" s="162"/>
      <c r="CM65" s="162"/>
    </row>
    <row r="66" spans="1:91" s="163" customFormat="1">
      <c r="A66" s="296"/>
      <c r="B66" s="180"/>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c r="CJ66" s="162"/>
      <c r="CK66" s="162"/>
      <c r="CL66" s="162"/>
      <c r="CM66" s="162"/>
    </row>
    <row r="67" spans="1:91" s="163" customFormat="1">
      <c r="A67" s="296"/>
      <c r="B67" s="180"/>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c r="CJ67" s="162"/>
      <c r="CK67" s="162"/>
      <c r="CL67" s="162"/>
      <c r="CM67" s="162"/>
    </row>
    <row r="68" spans="1:91" s="163" customFormat="1">
      <c r="A68" s="296"/>
      <c r="B68" s="180"/>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row>
    <row r="69" spans="1:91" s="163" customFormat="1">
      <c r="A69" s="296"/>
      <c r="B69" s="180"/>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row>
    <row r="70" spans="1:91" s="163" customFormat="1">
      <c r="A70" s="296"/>
      <c r="B70" s="180"/>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c r="BT70" s="162"/>
      <c r="BU70" s="162"/>
      <c r="BV70" s="162"/>
      <c r="BW70" s="162"/>
      <c r="BX70" s="162"/>
      <c r="BY70" s="162"/>
      <c r="BZ70" s="162"/>
      <c r="CA70" s="162"/>
      <c r="CB70" s="162"/>
      <c r="CC70" s="162"/>
      <c r="CD70" s="162"/>
      <c r="CE70" s="162"/>
      <c r="CF70" s="162"/>
      <c r="CG70" s="162"/>
      <c r="CH70" s="162"/>
      <c r="CI70" s="162"/>
      <c r="CJ70" s="162"/>
      <c r="CK70" s="162"/>
      <c r="CL70" s="162"/>
      <c r="CM70" s="162"/>
    </row>
    <row r="71" spans="1:91" s="163" customFormat="1">
      <c r="A71" s="296"/>
      <c r="B71" s="180"/>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c r="BT71" s="162"/>
      <c r="BU71" s="162"/>
      <c r="BV71" s="162"/>
      <c r="BW71" s="162"/>
      <c r="BX71" s="162"/>
      <c r="BY71" s="162"/>
      <c r="BZ71" s="162"/>
      <c r="CA71" s="162"/>
      <c r="CB71" s="162"/>
      <c r="CC71" s="162"/>
      <c r="CD71" s="162"/>
      <c r="CE71" s="162"/>
      <c r="CF71" s="162"/>
      <c r="CG71" s="162"/>
      <c r="CH71" s="162"/>
      <c r="CI71" s="162"/>
      <c r="CJ71" s="162"/>
      <c r="CK71" s="162"/>
      <c r="CL71" s="162"/>
      <c r="CM71" s="162"/>
    </row>
    <row r="72" spans="1:91" s="163" customFormat="1">
      <c r="A72" s="296"/>
      <c r="B72" s="180"/>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293">
        <f>LabourForceAssumption!H27</f>
        <v>2030</v>
      </c>
      <c r="AT72" s="293"/>
      <c r="AU72" s="293"/>
      <c r="AV72" s="293"/>
      <c r="AW72" s="293"/>
      <c r="AX72" s="293"/>
      <c r="AY72" s="293"/>
      <c r="AZ72" s="162"/>
      <c r="BA72" s="162"/>
      <c r="BB72" s="162"/>
      <c r="BC72" s="162"/>
      <c r="BD72" s="162"/>
      <c r="BE72" s="162"/>
      <c r="BF72" s="162"/>
      <c r="BG72" s="162"/>
      <c r="BH72" s="162"/>
      <c r="BI72" s="162"/>
      <c r="BJ72" s="162"/>
      <c r="BK72" s="162"/>
      <c r="BL72" s="162"/>
      <c r="BM72" s="162"/>
      <c r="BN72" s="162"/>
      <c r="BO72" s="162"/>
      <c r="BP72" s="162"/>
      <c r="BQ72" s="162"/>
      <c r="BR72" s="162"/>
      <c r="BS72" s="162"/>
      <c r="BT72" s="162"/>
      <c r="BU72" s="162"/>
      <c r="BV72" s="162"/>
      <c r="BW72" s="162"/>
      <c r="BX72" s="162"/>
      <c r="BY72" s="162"/>
      <c r="BZ72" s="162"/>
      <c r="CA72" s="162"/>
      <c r="CB72" s="162"/>
      <c r="CC72" s="162"/>
      <c r="CD72" s="162"/>
      <c r="CE72" s="162"/>
      <c r="CF72" s="162"/>
      <c r="CG72" s="162"/>
      <c r="CH72" s="162"/>
      <c r="CI72" s="162"/>
      <c r="CJ72" s="162"/>
      <c r="CK72" s="162"/>
      <c r="CL72" s="162"/>
      <c r="CM72" s="162"/>
    </row>
    <row r="73" spans="1:91" s="163" customFormat="1">
      <c r="A73" s="296"/>
      <c r="B73" s="180"/>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162"/>
      <c r="BN73" s="162"/>
      <c r="BO73" s="162"/>
      <c r="BP73" s="162"/>
      <c r="BQ73" s="162"/>
      <c r="BR73" s="162"/>
      <c r="BS73" s="162"/>
      <c r="BT73" s="162"/>
      <c r="BU73" s="162"/>
      <c r="BV73" s="162"/>
      <c r="BW73" s="162"/>
      <c r="BX73" s="162"/>
      <c r="BY73" s="162"/>
      <c r="BZ73" s="162"/>
      <c r="CA73" s="162"/>
      <c r="CB73" s="162"/>
      <c r="CC73" s="162"/>
      <c r="CD73" s="162"/>
      <c r="CE73" s="162"/>
      <c r="CF73" s="162"/>
      <c r="CG73" s="162"/>
      <c r="CH73" s="162"/>
      <c r="CI73" s="162"/>
      <c r="CJ73" s="162"/>
      <c r="CK73" s="162"/>
      <c r="CL73" s="162"/>
      <c r="CM73" s="162"/>
    </row>
    <row r="74" spans="1:91" s="163" customFormat="1">
      <c r="A74" s="296"/>
      <c r="B74" s="180"/>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2"/>
      <c r="CL74" s="162"/>
      <c r="CM74" s="162"/>
    </row>
    <row r="75" spans="1:91" s="163" customFormat="1">
      <c r="A75" s="296"/>
      <c r="B75" s="180"/>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2"/>
      <c r="CM75" s="162"/>
    </row>
    <row r="76" spans="1:91" s="163" customFormat="1">
      <c r="A76" s="296"/>
      <c r="B76" s="180"/>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2"/>
      <c r="CL76" s="162"/>
      <c r="CM76" s="162"/>
    </row>
    <row r="77" spans="1:91" s="163" customFormat="1">
      <c r="A77" s="296"/>
      <c r="B77" s="180"/>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2"/>
      <c r="CM77" s="162"/>
    </row>
    <row r="78" spans="1:91" s="163" customFormat="1">
      <c r="A78" s="296"/>
      <c r="B78" s="180"/>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162"/>
      <c r="BL78" s="162"/>
      <c r="BM78" s="162"/>
      <c r="BN78" s="162"/>
      <c r="BO78" s="162"/>
      <c r="BP78" s="162"/>
      <c r="BQ78" s="162"/>
      <c r="BR78" s="162"/>
      <c r="BS78" s="162"/>
      <c r="BT78" s="162"/>
      <c r="BU78" s="162"/>
      <c r="BV78" s="162"/>
      <c r="BW78" s="162"/>
      <c r="BX78" s="162"/>
      <c r="BY78" s="162"/>
      <c r="BZ78" s="162"/>
      <c r="CA78" s="162"/>
      <c r="CB78" s="162"/>
      <c r="CC78" s="162"/>
      <c r="CD78" s="162"/>
      <c r="CE78" s="162"/>
      <c r="CF78" s="162"/>
      <c r="CG78" s="162"/>
      <c r="CH78" s="162"/>
      <c r="CI78" s="162"/>
      <c r="CJ78" s="162"/>
      <c r="CK78" s="162"/>
      <c r="CL78" s="162"/>
      <c r="CM78" s="162"/>
    </row>
    <row r="79" spans="1:91" s="163" customFormat="1">
      <c r="A79" s="296"/>
      <c r="B79" s="180"/>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c r="BH79" s="162"/>
      <c r="BI79" s="162"/>
      <c r="BJ79" s="162"/>
      <c r="BK79" s="162"/>
      <c r="BL79" s="162"/>
      <c r="BM79" s="162"/>
      <c r="BN79" s="162"/>
      <c r="BO79" s="162"/>
      <c r="BP79" s="162"/>
      <c r="BQ79" s="162"/>
      <c r="BR79" s="162"/>
      <c r="BS79" s="162"/>
      <c r="BT79" s="162"/>
      <c r="BU79" s="162"/>
      <c r="BV79" s="162"/>
      <c r="BW79" s="162"/>
      <c r="BX79" s="162"/>
      <c r="BY79" s="162"/>
      <c r="BZ79" s="162"/>
      <c r="CA79" s="162"/>
      <c r="CB79" s="162"/>
      <c r="CC79" s="162"/>
      <c r="CD79" s="162"/>
      <c r="CE79" s="162"/>
      <c r="CF79" s="162"/>
      <c r="CG79" s="162"/>
      <c r="CH79" s="162"/>
      <c r="CI79" s="162"/>
      <c r="CJ79" s="162"/>
      <c r="CK79" s="162"/>
      <c r="CL79" s="162"/>
      <c r="CM79" s="162"/>
    </row>
    <row r="80" spans="1:91" s="163" customFormat="1">
      <c r="A80" s="179"/>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c r="BH80" s="162"/>
      <c r="BI80" s="162"/>
      <c r="BJ80" s="162"/>
      <c r="BK80" s="162"/>
      <c r="BL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c r="CH80" s="162"/>
      <c r="CI80" s="162"/>
      <c r="CJ80" s="162"/>
      <c r="CK80" s="162"/>
      <c r="CL80" s="162"/>
      <c r="CM80" s="162"/>
    </row>
    <row r="81" spans="1:91" s="163" customFormat="1">
      <c r="A81" s="179"/>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2"/>
      <c r="CL81" s="162"/>
      <c r="CM81" s="162"/>
    </row>
    <row r="82" spans="1:91" s="163" customFormat="1">
      <c r="A82" s="179"/>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c r="CJ82" s="162"/>
      <c r="CK82" s="162"/>
      <c r="CL82" s="162"/>
      <c r="CM82" s="162"/>
    </row>
    <row r="83" spans="1:91" s="163" customFormat="1">
      <c r="A83" s="179"/>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2"/>
      <c r="CL83" s="162"/>
      <c r="CM83" s="162"/>
    </row>
    <row r="84" spans="1:91" s="163" customFormat="1">
      <c r="A84" s="179"/>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c r="BB84" s="162"/>
      <c r="BC84" s="162"/>
      <c r="BD84" s="162"/>
      <c r="BE84" s="162"/>
      <c r="BF84" s="162"/>
      <c r="BG84" s="162"/>
      <c r="BH84" s="162"/>
      <c r="BI84" s="162"/>
      <c r="BJ84" s="162"/>
      <c r="BK84" s="162"/>
      <c r="BL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2"/>
      <c r="CJ84" s="162"/>
      <c r="CK84" s="162"/>
      <c r="CL84" s="162"/>
      <c r="CM84" s="162"/>
    </row>
    <row r="85" spans="1:91" s="163" customFormat="1">
      <c r="A85" s="179"/>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c r="CJ85" s="162"/>
      <c r="CK85" s="162"/>
      <c r="CL85" s="162"/>
      <c r="CM85" s="162"/>
    </row>
    <row r="86" spans="1:91" s="163" customFormat="1">
      <c r="A86" s="179"/>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c r="BZ86" s="162"/>
      <c r="CA86" s="162"/>
      <c r="CB86" s="162"/>
      <c r="CC86" s="162"/>
      <c r="CD86" s="162"/>
      <c r="CE86" s="162"/>
      <c r="CF86" s="162"/>
      <c r="CG86" s="162"/>
      <c r="CH86" s="162"/>
      <c r="CI86" s="162"/>
      <c r="CJ86" s="162"/>
      <c r="CK86" s="162"/>
      <c r="CL86" s="162"/>
      <c r="CM86" s="162"/>
    </row>
    <row r="87" spans="1:91" s="163" customFormat="1">
      <c r="A87" s="179"/>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2"/>
      <c r="CJ87" s="162"/>
      <c r="CK87" s="162"/>
      <c r="CL87" s="162"/>
      <c r="CM87" s="162"/>
    </row>
    <row r="88" spans="1:91" s="163" customFormat="1">
      <c r="A88" s="179"/>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c r="CJ88" s="162"/>
      <c r="CK88" s="162"/>
      <c r="CL88" s="162"/>
      <c r="CM88" s="162"/>
    </row>
    <row r="89" spans="1:91" s="163" customFormat="1">
      <c r="A89" s="294" t="s">
        <v>279</v>
      </c>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2"/>
      <c r="CL89" s="162"/>
      <c r="CM89" s="162"/>
    </row>
    <row r="90" spans="1:91" s="163" customFormat="1">
      <c r="A90" s="296"/>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c r="CK90" s="162"/>
      <c r="CL90" s="162"/>
      <c r="CM90" s="162"/>
    </row>
    <row r="91" spans="1:91" s="163" customFormat="1">
      <c r="A91" s="296"/>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c r="CK91" s="162"/>
      <c r="CL91" s="162"/>
      <c r="CM91" s="162"/>
    </row>
    <row r="92" spans="1:91" s="163" customFormat="1">
      <c r="A92" s="296"/>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2"/>
      <c r="CL92" s="162"/>
      <c r="CM92" s="162"/>
    </row>
    <row r="93" spans="1:91" s="163" customFormat="1" ht="12.75" customHeight="1">
      <c r="A93" s="296"/>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c r="CK93" s="162"/>
      <c r="CL93" s="162"/>
      <c r="CM93" s="162"/>
    </row>
    <row r="94" spans="1:91" s="163" customFormat="1">
      <c r="A94" s="296"/>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c r="CM94" s="162"/>
    </row>
    <row r="95" spans="1:91" s="163" customFormat="1">
      <c r="A95" s="296"/>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c r="CJ95" s="162"/>
      <c r="CK95" s="162"/>
      <c r="CL95" s="162"/>
      <c r="CM95" s="162"/>
    </row>
    <row r="96" spans="1:91" s="163" customFormat="1">
      <c r="A96" s="296"/>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c r="CJ96" s="162"/>
      <c r="CK96" s="162"/>
      <c r="CL96" s="162"/>
      <c r="CM96" s="162"/>
    </row>
    <row r="97" spans="1:91" s="163" customFormat="1">
      <c r="A97" s="296"/>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c r="CJ97" s="162"/>
      <c r="CK97" s="162"/>
      <c r="CL97" s="162"/>
      <c r="CM97" s="162"/>
    </row>
    <row r="98" spans="1:91" s="163" customFormat="1">
      <c r="A98" s="296"/>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2"/>
      <c r="CB98" s="162"/>
      <c r="CC98" s="162"/>
      <c r="CD98" s="162"/>
      <c r="CE98" s="162"/>
      <c r="CF98" s="162"/>
      <c r="CG98" s="162"/>
      <c r="CH98" s="162"/>
      <c r="CI98" s="162"/>
      <c r="CJ98" s="162"/>
      <c r="CK98" s="162"/>
      <c r="CL98" s="162"/>
      <c r="CM98" s="162"/>
    </row>
    <row r="99" spans="1:91" s="163" customFormat="1">
      <c r="A99" s="296"/>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c r="BO99" s="162"/>
      <c r="BP99" s="162"/>
      <c r="BQ99" s="162"/>
      <c r="BR99" s="162"/>
      <c r="BS99" s="162"/>
      <c r="BT99" s="162"/>
      <c r="BU99" s="162"/>
      <c r="BV99" s="162"/>
      <c r="BW99" s="162"/>
      <c r="BX99" s="162"/>
      <c r="BY99" s="162"/>
      <c r="BZ99" s="162"/>
      <c r="CA99" s="162"/>
      <c r="CB99" s="162"/>
      <c r="CC99" s="162"/>
      <c r="CD99" s="162"/>
      <c r="CE99" s="162"/>
      <c r="CF99" s="162"/>
      <c r="CG99" s="162"/>
      <c r="CH99" s="162"/>
      <c r="CI99" s="162"/>
      <c r="CJ99" s="162"/>
      <c r="CK99" s="162"/>
      <c r="CL99" s="162"/>
      <c r="CM99" s="162"/>
    </row>
    <row r="100" spans="1:91" s="163" customFormat="1">
      <c r="A100" s="296"/>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162"/>
      <c r="BK100" s="162"/>
      <c r="BL100" s="162"/>
      <c r="BM100" s="162"/>
      <c r="BN100" s="162"/>
      <c r="BO100" s="162"/>
      <c r="BP100" s="162"/>
      <c r="BQ100" s="162"/>
      <c r="BR100" s="162"/>
      <c r="BS100" s="162"/>
      <c r="BT100" s="162"/>
      <c r="BU100" s="162"/>
      <c r="BV100" s="162"/>
      <c r="BW100" s="162"/>
      <c r="BX100" s="162"/>
      <c r="BY100" s="162"/>
      <c r="BZ100" s="162"/>
      <c r="CA100" s="162"/>
      <c r="CB100" s="162"/>
      <c r="CC100" s="162"/>
      <c r="CD100" s="162"/>
      <c r="CE100" s="162"/>
      <c r="CF100" s="162"/>
      <c r="CG100" s="162"/>
      <c r="CH100" s="162"/>
      <c r="CI100" s="162"/>
      <c r="CJ100" s="162"/>
      <c r="CK100" s="162"/>
      <c r="CL100" s="162"/>
      <c r="CM100" s="162"/>
    </row>
    <row r="101" spans="1:91" s="163" customFormat="1">
      <c r="A101" s="296"/>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c r="BT101" s="162"/>
      <c r="BU101" s="162"/>
      <c r="BV101" s="162"/>
      <c r="BW101" s="162"/>
      <c r="BX101" s="162"/>
      <c r="BY101" s="162"/>
      <c r="BZ101" s="162"/>
      <c r="CA101" s="162"/>
      <c r="CB101" s="162"/>
      <c r="CC101" s="162"/>
      <c r="CD101" s="162"/>
      <c r="CE101" s="162"/>
      <c r="CF101" s="162"/>
      <c r="CG101" s="162"/>
      <c r="CH101" s="162"/>
      <c r="CI101" s="162"/>
      <c r="CJ101" s="162"/>
      <c r="CK101" s="162"/>
      <c r="CL101" s="162"/>
      <c r="CM101" s="162"/>
    </row>
    <row r="102" spans="1:91" s="163" customFormat="1">
      <c r="A102" s="296"/>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162"/>
      <c r="CA102" s="162"/>
      <c r="CB102" s="162"/>
      <c r="CC102" s="162"/>
      <c r="CD102" s="162"/>
      <c r="CE102" s="162"/>
      <c r="CF102" s="162"/>
      <c r="CG102" s="162"/>
      <c r="CH102" s="162"/>
      <c r="CI102" s="162"/>
      <c r="CJ102" s="162"/>
      <c r="CK102" s="162"/>
      <c r="CL102" s="162"/>
      <c r="CM102" s="162"/>
    </row>
    <row r="103" spans="1:91" s="163" customFormat="1">
      <c r="A103" s="296"/>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2"/>
      <c r="BG103" s="162"/>
      <c r="BH103" s="162"/>
      <c r="BI103" s="162"/>
      <c r="BJ103" s="162"/>
      <c r="BK103" s="162"/>
      <c r="BL103" s="162"/>
      <c r="BM103" s="162"/>
      <c r="BN103" s="162"/>
      <c r="BO103" s="162"/>
      <c r="BP103" s="162"/>
      <c r="BQ103" s="162"/>
      <c r="BR103" s="162"/>
      <c r="BS103" s="162"/>
      <c r="BT103" s="162"/>
      <c r="BU103" s="162"/>
      <c r="BV103" s="162"/>
      <c r="BW103" s="162"/>
      <c r="BX103" s="162"/>
      <c r="BY103" s="162"/>
      <c r="BZ103" s="162"/>
      <c r="CA103" s="162"/>
      <c r="CB103" s="162"/>
      <c r="CC103" s="162"/>
      <c r="CD103" s="162"/>
      <c r="CE103" s="162"/>
      <c r="CF103" s="162"/>
      <c r="CG103" s="162"/>
      <c r="CH103" s="162"/>
      <c r="CI103" s="162"/>
      <c r="CJ103" s="162"/>
      <c r="CK103" s="162"/>
      <c r="CL103" s="162"/>
      <c r="CM103" s="162"/>
    </row>
    <row r="104" spans="1:91" s="163" customFormat="1">
      <c r="A104" s="296"/>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62"/>
      <c r="BA104" s="162"/>
      <c r="BB104" s="162"/>
      <c r="BC104" s="162"/>
      <c r="BD104" s="162"/>
      <c r="BE104" s="162"/>
      <c r="BF104" s="162"/>
      <c r="BG104" s="162"/>
      <c r="BH104" s="162"/>
      <c r="BI104" s="162"/>
      <c r="BJ104" s="162"/>
      <c r="BK104" s="162"/>
      <c r="BL104" s="162"/>
      <c r="BM104" s="162"/>
      <c r="BN104" s="162"/>
      <c r="BO104" s="162"/>
      <c r="BP104" s="162"/>
      <c r="BQ104" s="162"/>
      <c r="BR104" s="162"/>
      <c r="BS104" s="162"/>
      <c r="BT104" s="162"/>
      <c r="BU104" s="162"/>
      <c r="BV104" s="162"/>
      <c r="BW104" s="162"/>
      <c r="BX104" s="162"/>
      <c r="BY104" s="162"/>
      <c r="BZ104" s="162"/>
      <c r="CA104" s="162"/>
      <c r="CB104" s="162"/>
      <c r="CC104" s="162"/>
      <c r="CD104" s="162"/>
      <c r="CE104" s="162"/>
      <c r="CF104" s="162"/>
      <c r="CG104" s="162"/>
      <c r="CH104" s="162"/>
      <c r="CI104" s="162"/>
      <c r="CJ104" s="162"/>
      <c r="CK104" s="162"/>
      <c r="CL104" s="162"/>
      <c r="CM104" s="162"/>
    </row>
    <row r="105" spans="1:91" s="163" customFormat="1">
      <c r="A105" s="296"/>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2"/>
      <c r="BG105" s="162"/>
      <c r="BH105" s="162"/>
      <c r="BI105" s="162"/>
      <c r="BJ105" s="162"/>
      <c r="BK105" s="162"/>
      <c r="BL105" s="162"/>
      <c r="BM105" s="162"/>
      <c r="BN105" s="162"/>
      <c r="BO105" s="162"/>
      <c r="BP105" s="162"/>
      <c r="BQ105" s="162"/>
      <c r="BR105" s="162"/>
      <c r="BS105" s="162"/>
      <c r="BT105" s="162"/>
      <c r="BU105" s="162"/>
      <c r="BV105" s="162"/>
      <c r="BW105" s="162"/>
      <c r="BX105" s="162"/>
      <c r="BY105" s="162"/>
      <c r="BZ105" s="162"/>
      <c r="CA105" s="162"/>
      <c r="CB105" s="162"/>
      <c r="CC105" s="162"/>
      <c r="CD105" s="162"/>
      <c r="CE105" s="162"/>
      <c r="CF105" s="162"/>
      <c r="CG105" s="162"/>
      <c r="CH105" s="162"/>
      <c r="CI105" s="162"/>
      <c r="CJ105" s="162"/>
      <c r="CK105" s="162"/>
      <c r="CL105" s="162"/>
      <c r="CM105" s="162"/>
    </row>
    <row r="106" spans="1:91" s="163" customFormat="1">
      <c r="A106" s="296"/>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c r="BB106" s="162"/>
      <c r="BC106" s="162"/>
      <c r="BD106" s="162"/>
      <c r="BE106" s="162"/>
      <c r="BF106" s="162"/>
      <c r="BG106" s="162"/>
      <c r="BH106" s="162"/>
      <c r="BI106" s="162"/>
      <c r="BJ106" s="162"/>
      <c r="BK106" s="162"/>
      <c r="BL106" s="162"/>
      <c r="BM106" s="162"/>
      <c r="BN106" s="162"/>
      <c r="BO106" s="162"/>
      <c r="BP106" s="162"/>
      <c r="BQ106" s="162"/>
      <c r="BR106" s="162"/>
      <c r="BS106" s="162"/>
      <c r="BT106" s="162"/>
      <c r="BU106" s="162"/>
      <c r="BV106" s="162"/>
      <c r="BW106" s="162"/>
      <c r="BX106" s="162"/>
      <c r="BY106" s="162"/>
      <c r="BZ106" s="162"/>
      <c r="CA106" s="162"/>
      <c r="CB106" s="162"/>
      <c r="CC106" s="162"/>
      <c r="CD106" s="162"/>
      <c r="CE106" s="162"/>
      <c r="CF106" s="162"/>
      <c r="CG106" s="162"/>
      <c r="CH106" s="162"/>
      <c r="CI106" s="162"/>
      <c r="CJ106" s="162"/>
      <c r="CK106" s="162"/>
      <c r="CL106" s="162"/>
      <c r="CM106" s="162"/>
    </row>
    <row r="107" spans="1:91" s="163" customFormat="1">
      <c r="A107" s="296"/>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2"/>
      <c r="BH107" s="162"/>
      <c r="BI107" s="162"/>
      <c r="BJ107" s="162"/>
      <c r="BK107" s="162"/>
      <c r="BL107" s="162"/>
      <c r="BM107" s="162"/>
      <c r="BN107" s="162"/>
      <c r="BO107" s="162"/>
      <c r="BP107" s="162"/>
      <c r="BQ107" s="162"/>
      <c r="BR107" s="162"/>
      <c r="BS107" s="162"/>
      <c r="BT107" s="162"/>
      <c r="BU107" s="162"/>
      <c r="BV107" s="162"/>
      <c r="BW107" s="162"/>
      <c r="BX107" s="162"/>
      <c r="BY107" s="162"/>
      <c r="BZ107" s="162"/>
      <c r="CA107" s="162"/>
      <c r="CB107" s="162"/>
      <c r="CC107" s="162"/>
      <c r="CD107" s="162"/>
      <c r="CE107" s="162"/>
      <c r="CF107" s="162"/>
      <c r="CG107" s="162"/>
      <c r="CH107" s="162"/>
      <c r="CI107" s="162"/>
      <c r="CJ107" s="162"/>
      <c r="CK107" s="162"/>
      <c r="CL107" s="162"/>
      <c r="CM107" s="162"/>
    </row>
    <row r="108" spans="1:91" s="163" customFormat="1">
      <c r="A108" s="296"/>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c r="BB108" s="162"/>
      <c r="BC108" s="162"/>
      <c r="BD108" s="162"/>
      <c r="BE108" s="162"/>
      <c r="BF108" s="162"/>
      <c r="BG108" s="162"/>
      <c r="BH108" s="162"/>
      <c r="BI108" s="162"/>
      <c r="BJ108" s="162"/>
      <c r="BK108" s="162"/>
      <c r="BL108" s="162"/>
      <c r="BM108" s="162"/>
      <c r="BN108" s="162"/>
      <c r="BO108" s="162"/>
      <c r="BP108" s="162"/>
      <c r="BQ108" s="162"/>
      <c r="BR108" s="162"/>
      <c r="BS108" s="162"/>
      <c r="BT108" s="162"/>
      <c r="BU108" s="162"/>
      <c r="BV108" s="162"/>
      <c r="BW108" s="162"/>
      <c r="BX108" s="162"/>
      <c r="BY108" s="162"/>
      <c r="BZ108" s="162"/>
      <c r="CA108" s="162"/>
      <c r="CB108" s="162"/>
      <c r="CC108" s="162"/>
      <c r="CD108" s="162"/>
      <c r="CE108" s="162"/>
      <c r="CF108" s="162"/>
      <c r="CG108" s="162"/>
      <c r="CH108" s="162"/>
      <c r="CI108" s="162"/>
      <c r="CJ108" s="162"/>
      <c r="CK108" s="162"/>
      <c r="CL108" s="162"/>
      <c r="CM108" s="162"/>
    </row>
    <row r="109" spans="1:91" s="163" customFormat="1">
      <c r="A109" s="296"/>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2"/>
      <c r="BH109" s="162"/>
      <c r="BI109" s="162"/>
      <c r="BJ109" s="162"/>
      <c r="BK109" s="162"/>
      <c r="BL109" s="162"/>
      <c r="BM109" s="162"/>
      <c r="BN109" s="162"/>
      <c r="BO109" s="162"/>
      <c r="BP109" s="162"/>
      <c r="BQ109" s="162"/>
      <c r="BR109" s="162"/>
      <c r="BS109" s="162"/>
      <c r="BT109" s="162"/>
      <c r="BU109" s="162"/>
      <c r="BV109" s="162"/>
      <c r="BW109" s="162"/>
      <c r="BX109" s="162"/>
      <c r="BY109" s="162"/>
      <c r="BZ109" s="162"/>
      <c r="CA109" s="162"/>
      <c r="CB109" s="162"/>
      <c r="CC109" s="162"/>
      <c r="CD109" s="162"/>
      <c r="CE109" s="162"/>
      <c r="CF109" s="162"/>
      <c r="CG109" s="162"/>
      <c r="CH109" s="162"/>
      <c r="CI109" s="162"/>
      <c r="CJ109" s="162"/>
      <c r="CK109" s="162"/>
      <c r="CL109" s="162"/>
      <c r="CM109" s="162"/>
    </row>
    <row r="110" spans="1:91" s="163" customFormat="1">
      <c r="A110" s="296"/>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c r="CI110" s="162"/>
      <c r="CJ110" s="162"/>
      <c r="CK110" s="162"/>
      <c r="CL110" s="162"/>
      <c r="CM110" s="162"/>
    </row>
    <row r="111" spans="1:91" s="163" customFormat="1">
      <c r="A111" s="296"/>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c r="BK111" s="162"/>
      <c r="BL111" s="162"/>
      <c r="BM111" s="162"/>
      <c r="BN111" s="162"/>
      <c r="BO111" s="162"/>
      <c r="BP111" s="162"/>
      <c r="BQ111" s="162"/>
      <c r="BR111" s="162"/>
      <c r="BS111" s="162"/>
      <c r="BT111" s="162"/>
      <c r="BU111" s="162"/>
      <c r="BV111" s="162"/>
      <c r="BW111" s="162"/>
      <c r="BX111" s="162"/>
      <c r="BY111" s="162"/>
      <c r="BZ111" s="162"/>
      <c r="CA111" s="162"/>
      <c r="CB111" s="162"/>
      <c r="CC111" s="162"/>
      <c r="CD111" s="162"/>
      <c r="CE111" s="162"/>
      <c r="CF111" s="162"/>
      <c r="CG111" s="162"/>
      <c r="CH111" s="162"/>
      <c r="CI111" s="162"/>
      <c r="CJ111" s="162"/>
      <c r="CK111" s="162"/>
      <c r="CL111" s="162"/>
      <c r="CM111" s="162"/>
    </row>
    <row r="112" spans="1:91" s="163" customFormat="1">
      <c r="A112" s="296"/>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2"/>
      <c r="BH112" s="162"/>
      <c r="BI112" s="162"/>
      <c r="BJ112" s="162"/>
      <c r="BK112" s="162"/>
      <c r="BL112" s="162"/>
      <c r="BM112" s="162"/>
      <c r="BN112" s="162"/>
      <c r="BO112" s="162"/>
      <c r="BP112" s="162"/>
      <c r="BQ112" s="162"/>
      <c r="BR112" s="162"/>
      <c r="BS112" s="162"/>
      <c r="BT112" s="162"/>
      <c r="BU112" s="162"/>
      <c r="BV112" s="162"/>
      <c r="BW112" s="162"/>
      <c r="BX112" s="162"/>
      <c r="BY112" s="162"/>
      <c r="BZ112" s="162"/>
      <c r="CA112" s="162"/>
      <c r="CB112" s="162"/>
      <c r="CC112" s="162"/>
      <c r="CD112" s="162"/>
      <c r="CE112" s="162"/>
      <c r="CF112" s="162"/>
      <c r="CG112" s="162"/>
      <c r="CH112" s="162"/>
      <c r="CI112" s="162"/>
      <c r="CJ112" s="162"/>
      <c r="CK112" s="162"/>
      <c r="CL112" s="162"/>
      <c r="CM112" s="162"/>
    </row>
    <row r="113" spans="1:91" s="163" customFormat="1">
      <c r="A113" s="296"/>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7"/>
      <c r="BR113" s="177"/>
      <c r="BS113" s="177"/>
      <c r="BT113" s="177"/>
      <c r="BU113" s="177"/>
      <c r="BV113" s="177"/>
      <c r="BW113" s="177"/>
      <c r="BX113" s="177"/>
      <c r="BY113" s="177"/>
      <c r="BZ113" s="177"/>
      <c r="CA113" s="177"/>
      <c r="CB113" s="177"/>
      <c r="CC113" s="177"/>
      <c r="CD113" s="177"/>
      <c r="CE113" s="177"/>
      <c r="CF113" s="177"/>
      <c r="CG113" s="177"/>
      <c r="CH113" s="177"/>
      <c r="CI113" s="177"/>
      <c r="CJ113" s="177"/>
      <c r="CK113" s="177"/>
      <c r="CL113" s="177"/>
      <c r="CM113" s="177"/>
    </row>
    <row r="114" spans="1:91" s="163" customFormat="1">
      <c r="A114" s="296"/>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7"/>
      <c r="BR114" s="177"/>
      <c r="BS114" s="177"/>
      <c r="BT114" s="177"/>
      <c r="BU114" s="177"/>
      <c r="BV114" s="177"/>
      <c r="BW114" s="177"/>
      <c r="BX114" s="177"/>
      <c r="BY114" s="177"/>
      <c r="BZ114" s="177"/>
      <c r="CA114" s="177"/>
      <c r="CB114" s="177"/>
      <c r="CC114" s="177"/>
      <c r="CD114" s="177"/>
      <c r="CE114" s="177"/>
      <c r="CF114" s="177"/>
      <c r="CG114" s="177"/>
      <c r="CH114" s="177"/>
      <c r="CI114" s="177"/>
      <c r="CJ114" s="177"/>
      <c r="CK114" s="177"/>
      <c r="CL114" s="177"/>
      <c r="CM114" s="177"/>
    </row>
    <row r="115" spans="1:91" s="163" customFormat="1">
      <c r="A115" s="296"/>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c r="AM115" s="177"/>
      <c r="AN115" s="177"/>
      <c r="AO115" s="177"/>
      <c r="AP115" s="177"/>
      <c r="AQ115" s="177"/>
      <c r="AR115" s="177"/>
      <c r="AS115" s="177"/>
      <c r="AT115" s="177"/>
      <c r="AU115" s="177"/>
      <c r="AV115" s="177"/>
      <c r="AW115" s="177"/>
      <c r="AX115" s="177"/>
      <c r="AY115" s="177"/>
      <c r="AZ115" s="177"/>
      <c r="BA115" s="177"/>
      <c r="BB115" s="177"/>
      <c r="BC115" s="177"/>
      <c r="BD115" s="177"/>
      <c r="BE115" s="177"/>
      <c r="BF115" s="177"/>
      <c r="BG115" s="177"/>
      <c r="BH115" s="177"/>
      <c r="BI115" s="177"/>
      <c r="BJ115" s="177"/>
      <c r="BK115" s="177"/>
      <c r="BL115" s="177"/>
      <c r="BM115" s="177"/>
      <c r="BN115" s="177"/>
      <c r="BO115" s="177"/>
      <c r="BP115" s="177"/>
      <c r="BQ115" s="177"/>
      <c r="BR115" s="177"/>
      <c r="BS115" s="177"/>
      <c r="BT115" s="177"/>
      <c r="BU115" s="177"/>
      <c r="BV115" s="177"/>
      <c r="BW115" s="177"/>
      <c r="BX115" s="177"/>
      <c r="BY115" s="177"/>
      <c r="BZ115" s="177"/>
      <c r="CA115" s="177"/>
      <c r="CB115" s="177"/>
      <c r="CC115" s="177"/>
      <c r="CD115" s="177"/>
      <c r="CE115" s="177"/>
      <c r="CF115" s="177"/>
      <c r="CG115" s="177"/>
      <c r="CH115" s="177"/>
      <c r="CI115" s="177"/>
      <c r="CJ115" s="177"/>
      <c r="CK115" s="177"/>
      <c r="CL115" s="177"/>
      <c r="CM115" s="177"/>
    </row>
    <row r="116" spans="1:91" s="163" customFormat="1">
      <c r="A116" s="296"/>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7"/>
      <c r="AL116" s="177"/>
      <c r="AM116" s="177"/>
      <c r="AN116" s="177"/>
      <c r="AO116" s="177"/>
      <c r="AP116" s="177"/>
      <c r="AQ116" s="177"/>
      <c r="AR116" s="177"/>
      <c r="AS116" s="177"/>
      <c r="AT116" s="177"/>
      <c r="AU116" s="177"/>
      <c r="AV116" s="177"/>
      <c r="AW116" s="177"/>
      <c r="AX116" s="177"/>
      <c r="AY116" s="177"/>
      <c r="AZ116" s="177"/>
      <c r="BA116" s="177"/>
      <c r="BB116" s="177"/>
      <c r="BC116" s="177"/>
      <c r="BD116" s="177"/>
      <c r="BE116" s="177"/>
      <c r="BF116" s="177"/>
      <c r="BG116" s="177"/>
      <c r="BH116" s="177"/>
      <c r="BI116" s="177"/>
      <c r="BJ116" s="177"/>
      <c r="BK116" s="177"/>
      <c r="BL116" s="177"/>
      <c r="BM116" s="177"/>
      <c r="BN116" s="177"/>
      <c r="BO116" s="177"/>
      <c r="BP116" s="177"/>
      <c r="BQ116" s="177"/>
      <c r="BR116" s="177"/>
      <c r="BS116" s="177"/>
      <c r="BT116" s="177"/>
      <c r="BU116" s="177"/>
      <c r="BV116" s="177"/>
      <c r="BW116" s="177"/>
      <c r="BX116" s="177"/>
      <c r="BY116" s="177"/>
      <c r="BZ116" s="177"/>
      <c r="CA116" s="177"/>
      <c r="CB116" s="177"/>
      <c r="CC116" s="177"/>
      <c r="CD116" s="177"/>
      <c r="CE116" s="177"/>
      <c r="CF116" s="177"/>
      <c r="CG116" s="177"/>
      <c r="CH116" s="177"/>
      <c r="CI116" s="177"/>
      <c r="CJ116" s="177"/>
      <c r="CK116" s="177"/>
      <c r="CL116" s="177"/>
      <c r="CM116" s="177"/>
    </row>
    <row r="117" spans="1:91" s="163" customFormat="1">
      <c r="A117" s="296"/>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177"/>
      <c r="AO117" s="177"/>
      <c r="AP117" s="177"/>
      <c r="AQ117" s="177"/>
      <c r="AR117" s="177"/>
      <c r="AS117" s="177"/>
      <c r="AT117" s="177"/>
      <c r="AU117" s="177"/>
      <c r="AV117" s="177"/>
      <c r="AW117" s="177"/>
      <c r="AX117" s="177"/>
      <c r="AY117" s="177"/>
      <c r="AZ117" s="177"/>
      <c r="BA117" s="177"/>
      <c r="BB117" s="177"/>
      <c r="BC117" s="177"/>
      <c r="BD117" s="177"/>
      <c r="BE117" s="177"/>
      <c r="BF117" s="177"/>
      <c r="BG117" s="177"/>
      <c r="BH117" s="177"/>
      <c r="BI117" s="177"/>
      <c r="BJ117" s="177"/>
      <c r="BK117" s="177"/>
      <c r="BL117" s="177"/>
      <c r="BM117" s="177"/>
      <c r="BN117" s="177"/>
      <c r="BO117" s="177"/>
      <c r="BP117" s="177"/>
      <c r="BQ117" s="177"/>
      <c r="BR117" s="177"/>
      <c r="BS117" s="177"/>
      <c r="BT117" s="177"/>
      <c r="BU117" s="177"/>
      <c r="BV117" s="177"/>
      <c r="BW117" s="177"/>
      <c r="BX117" s="177"/>
      <c r="BY117" s="177"/>
      <c r="BZ117" s="177"/>
      <c r="CA117" s="177"/>
      <c r="CB117" s="177"/>
      <c r="CC117" s="177"/>
      <c r="CD117" s="177"/>
      <c r="CE117" s="177"/>
      <c r="CF117" s="177"/>
      <c r="CG117" s="177"/>
      <c r="CH117" s="177"/>
      <c r="CI117" s="177"/>
      <c r="CJ117" s="177"/>
      <c r="CK117" s="177"/>
      <c r="CL117" s="177"/>
      <c r="CM117" s="177"/>
    </row>
    <row r="118" spans="1:91" s="163" customFormat="1">
      <c r="A118" s="296"/>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7"/>
      <c r="AE118" s="177"/>
      <c r="AF118" s="177"/>
      <c r="AG118" s="177"/>
      <c r="AH118" s="177"/>
      <c r="AI118" s="177"/>
      <c r="AJ118" s="177"/>
      <c r="AK118" s="177"/>
      <c r="AL118" s="177"/>
      <c r="AM118" s="177"/>
      <c r="AN118" s="177"/>
      <c r="AO118" s="177"/>
      <c r="AP118" s="177"/>
      <c r="AQ118" s="177"/>
      <c r="AR118" s="177"/>
      <c r="AS118" s="177"/>
      <c r="AT118" s="177"/>
      <c r="AU118" s="177"/>
      <c r="AV118" s="177"/>
      <c r="AW118" s="177"/>
      <c r="AX118" s="177"/>
      <c r="AY118" s="177"/>
      <c r="AZ118" s="177"/>
      <c r="BA118" s="177"/>
      <c r="BB118" s="177"/>
      <c r="BC118" s="177"/>
      <c r="BD118" s="177"/>
      <c r="BE118" s="177"/>
      <c r="BF118" s="177"/>
      <c r="BG118" s="177"/>
      <c r="BH118" s="177"/>
      <c r="BI118" s="177"/>
      <c r="BJ118" s="177"/>
      <c r="BK118" s="177"/>
      <c r="BL118" s="177"/>
      <c r="BM118" s="177"/>
      <c r="BN118" s="177"/>
      <c r="BO118" s="177"/>
      <c r="BP118" s="177"/>
      <c r="BQ118" s="177"/>
      <c r="BR118" s="177"/>
      <c r="BS118" s="177"/>
      <c r="BT118" s="177"/>
      <c r="BU118" s="177"/>
      <c r="BV118" s="177"/>
      <c r="BW118" s="177"/>
      <c r="BX118" s="177"/>
      <c r="BY118" s="177"/>
      <c r="BZ118" s="177"/>
      <c r="CA118" s="177"/>
      <c r="CB118" s="177"/>
      <c r="CC118" s="177"/>
      <c r="CD118" s="177"/>
      <c r="CE118" s="177"/>
      <c r="CF118" s="177"/>
      <c r="CG118" s="177"/>
      <c r="CH118" s="177"/>
      <c r="CI118" s="177"/>
      <c r="CJ118" s="177"/>
      <c r="CK118" s="177"/>
      <c r="CL118" s="177"/>
      <c r="CM118" s="177"/>
    </row>
    <row r="119" spans="1:91" s="163" customFormat="1">
      <c r="A119" s="296"/>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7"/>
      <c r="AK119" s="177"/>
      <c r="AL119" s="177"/>
      <c r="AM119" s="177"/>
      <c r="AN119" s="177"/>
      <c r="AO119" s="177"/>
      <c r="AP119" s="177"/>
      <c r="AQ119" s="177"/>
      <c r="AR119" s="177"/>
      <c r="AS119" s="177"/>
      <c r="AT119" s="177"/>
      <c r="AU119" s="177"/>
      <c r="AV119" s="177"/>
      <c r="AW119" s="177"/>
      <c r="AX119" s="177"/>
      <c r="AY119" s="177"/>
      <c r="AZ119" s="177"/>
      <c r="BA119" s="177"/>
      <c r="BB119" s="177"/>
      <c r="BC119" s="177"/>
      <c r="BD119" s="177"/>
      <c r="BE119" s="177"/>
      <c r="BF119" s="177"/>
      <c r="BG119" s="177"/>
      <c r="BH119" s="177"/>
      <c r="BI119" s="177"/>
      <c r="BJ119" s="177"/>
      <c r="BK119" s="177"/>
      <c r="BL119" s="177"/>
      <c r="BM119" s="177"/>
      <c r="BN119" s="177"/>
      <c r="BO119" s="177"/>
      <c r="BP119" s="177"/>
      <c r="BQ119" s="177"/>
      <c r="BR119" s="177"/>
      <c r="BS119" s="177"/>
      <c r="BT119" s="177"/>
      <c r="BU119" s="177"/>
      <c r="BV119" s="177"/>
      <c r="BW119" s="177"/>
      <c r="BX119" s="177"/>
      <c r="BY119" s="177"/>
      <c r="BZ119" s="177"/>
      <c r="CA119" s="177"/>
      <c r="CB119" s="177"/>
      <c r="CC119" s="177"/>
      <c r="CD119" s="177"/>
      <c r="CE119" s="177"/>
      <c r="CF119" s="177"/>
      <c r="CG119" s="177"/>
      <c r="CH119" s="177"/>
      <c r="CI119" s="177"/>
      <c r="CJ119" s="177"/>
      <c r="CK119" s="177"/>
      <c r="CL119" s="177"/>
      <c r="CM119" s="177"/>
    </row>
    <row r="120" spans="1:91" s="163" customFormat="1">
      <c r="A120" s="296"/>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7"/>
      <c r="BR120" s="177"/>
      <c r="BS120" s="177"/>
      <c r="BT120" s="177"/>
      <c r="BU120" s="177"/>
      <c r="BV120" s="177"/>
      <c r="BW120" s="177"/>
      <c r="BX120" s="177"/>
      <c r="BY120" s="177"/>
      <c r="BZ120" s="177"/>
      <c r="CA120" s="177"/>
      <c r="CB120" s="177"/>
      <c r="CC120" s="177"/>
      <c r="CD120" s="177"/>
      <c r="CE120" s="177"/>
      <c r="CF120" s="177"/>
      <c r="CG120" s="177"/>
      <c r="CH120" s="177"/>
      <c r="CI120" s="177"/>
      <c r="CJ120" s="177"/>
      <c r="CK120" s="177"/>
      <c r="CL120" s="177"/>
      <c r="CM120" s="177"/>
    </row>
    <row r="121" spans="1:91" s="163" customFormat="1">
      <c r="A121" s="179"/>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7"/>
      <c r="AY121" s="177"/>
      <c r="AZ121" s="177"/>
      <c r="BA121" s="177"/>
      <c r="BB121" s="177"/>
      <c r="BC121" s="177"/>
      <c r="BD121" s="177"/>
      <c r="BE121" s="177"/>
      <c r="BF121" s="177"/>
      <c r="BG121" s="177"/>
      <c r="BH121" s="177"/>
      <c r="BI121" s="177"/>
      <c r="BJ121" s="177"/>
      <c r="BK121" s="177"/>
      <c r="BL121" s="177"/>
      <c r="BM121" s="177"/>
      <c r="BN121" s="177"/>
      <c r="BO121" s="177"/>
      <c r="BP121" s="177"/>
      <c r="BQ121" s="177"/>
      <c r="BR121" s="177"/>
      <c r="BS121" s="177"/>
      <c r="BT121" s="177"/>
      <c r="BU121" s="177"/>
      <c r="BV121" s="177"/>
      <c r="BW121" s="177"/>
      <c r="BX121" s="177"/>
      <c r="BY121" s="177"/>
      <c r="BZ121" s="177"/>
      <c r="CA121" s="177"/>
      <c r="CB121" s="177"/>
      <c r="CC121" s="177"/>
      <c r="CD121" s="177"/>
      <c r="CE121" s="177"/>
      <c r="CF121" s="177"/>
      <c r="CG121" s="177"/>
      <c r="CH121" s="177"/>
      <c r="CI121" s="177"/>
      <c r="CJ121" s="177"/>
      <c r="CK121" s="177"/>
      <c r="CL121" s="177"/>
      <c r="CM121" s="177"/>
    </row>
    <row r="122" spans="1:91" s="163" customFormat="1">
      <c r="A122" s="168"/>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row>
    <row r="123" spans="1:91" s="163" customFormat="1">
      <c r="A123" s="168"/>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77"/>
      <c r="AW123" s="177"/>
      <c r="AX123" s="177"/>
      <c r="AY123" s="177"/>
      <c r="AZ123" s="177"/>
      <c r="BA123" s="177"/>
      <c r="BB123" s="177"/>
      <c r="BC123" s="177"/>
      <c r="BD123" s="177"/>
      <c r="BE123" s="177"/>
      <c r="BF123" s="177"/>
      <c r="BG123" s="177"/>
      <c r="BH123" s="177"/>
      <c r="BI123" s="177"/>
      <c r="BJ123" s="177"/>
      <c r="BK123" s="177"/>
      <c r="BL123" s="177"/>
      <c r="BM123" s="177"/>
      <c r="BN123" s="177"/>
      <c r="BO123" s="177"/>
      <c r="BP123" s="177"/>
      <c r="BQ123" s="177"/>
      <c r="BR123" s="177"/>
      <c r="BS123" s="177"/>
      <c r="BT123" s="177"/>
      <c r="BU123" s="177"/>
      <c r="BV123" s="177"/>
      <c r="BW123" s="177"/>
      <c r="BX123" s="177"/>
      <c r="BY123" s="177"/>
      <c r="BZ123" s="177"/>
      <c r="CA123" s="177"/>
      <c r="CB123" s="177"/>
      <c r="CC123" s="177"/>
      <c r="CD123" s="177"/>
      <c r="CE123" s="177"/>
      <c r="CF123" s="177"/>
      <c r="CG123" s="177"/>
      <c r="CH123" s="177"/>
      <c r="CI123" s="177"/>
      <c r="CJ123" s="177"/>
      <c r="CK123" s="177"/>
      <c r="CL123" s="177"/>
      <c r="CM123" s="177"/>
    </row>
    <row r="124" spans="1:91" s="163" customFormat="1">
      <c r="A124" s="168"/>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7"/>
      <c r="AZ124" s="177"/>
      <c r="BA124" s="177"/>
      <c r="BB124" s="177"/>
      <c r="BC124" s="177"/>
      <c r="BD124" s="177"/>
      <c r="BE124" s="177"/>
      <c r="BF124" s="177"/>
      <c r="BG124" s="177"/>
      <c r="BH124" s="177"/>
      <c r="BI124" s="177"/>
      <c r="BJ124" s="177"/>
      <c r="BK124" s="177"/>
      <c r="BL124" s="177"/>
      <c r="BM124" s="177"/>
      <c r="BN124" s="177"/>
      <c r="BO124" s="177"/>
      <c r="BP124" s="177"/>
      <c r="BQ124" s="177"/>
      <c r="BR124" s="177"/>
      <c r="BS124" s="177"/>
      <c r="BT124" s="177"/>
      <c r="BU124" s="177"/>
      <c r="BV124" s="177"/>
      <c r="BW124" s="177"/>
      <c r="BX124" s="177"/>
      <c r="BY124" s="177"/>
      <c r="BZ124" s="177"/>
      <c r="CA124" s="177"/>
      <c r="CB124" s="177"/>
      <c r="CC124" s="177"/>
      <c r="CD124" s="177"/>
      <c r="CE124" s="177"/>
      <c r="CF124" s="177"/>
      <c r="CG124" s="177"/>
      <c r="CH124" s="177"/>
      <c r="CI124" s="177"/>
      <c r="CJ124" s="177"/>
      <c r="CK124" s="177"/>
      <c r="CL124" s="177"/>
      <c r="CM124" s="177"/>
    </row>
    <row r="125" spans="1:91" s="163" customFormat="1">
      <c r="A125" s="168"/>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c r="AR125" s="177"/>
      <c r="AS125" s="177"/>
      <c r="AT125" s="177"/>
      <c r="AU125" s="177"/>
      <c r="AV125" s="177"/>
      <c r="AW125" s="177"/>
      <c r="AX125" s="177"/>
      <c r="AY125" s="177"/>
      <c r="AZ125" s="177"/>
      <c r="BA125" s="177"/>
      <c r="BB125" s="177"/>
      <c r="BC125" s="177"/>
      <c r="BD125" s="177"/>
      <c r="BE125" s="177"/>
      <c r="BF125" s="177"/>
      <c r="BG125" s="177"/>
      <c r="BH125" s="177"/>
      <c r="BI125" s="177"/>
      <c r="BJ125" s="177"/>
      <c r="BK125" s="177"/>
      <c r="BL125" s="177"/>
      <c r="BM125" s="177"/>
      <c r="BN125" s="177"/>
      <c r="BO125" s="177"/>
      <c r="BP125" s="177"/>
      <c r="BQ125" s="177"/>
      <c r="BR125" s="177"/>
      <c r="BS125" s="177"/>
      <c r="BT125" s="177"/>
      <c r="BU125" s="177"/>
      <c r="BV125" s="177"/>
      <c r="BW125" s="177"/>
      <c r="BX125" s="177"/>
      <c r="BY125" s="177"/>
      <c r="BZ125" s="177"/>
      <c r="CA125" s="177"/>
      <c r="CB125" s="177"/>
      <c r="CC125" s="177"/>
      <c r="CD125" s="177"/>
      <c r="CE125" s="177"/>
      <c r="CF125" s="177"/>
      <c r="CG125" s="177"/>
      <c r="CH125" s="177"/>
      <c r="CI125" s="177"/>
      <c r="CJ125" s="177"/>
      <c r="CK125" s="177"/>
      <c r="CL125" s="177"/>
      <c r="CM125" s="177"/>
    </row>
    <row r="126" spans="1:91" s="163" customFormat="1">
      <c r="A126" s="168"/>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c r="AO126" s="177"/>
      <c r="AP126" s="177"/>
      <c r="AQ126" s="177"/>
      <c r="AR126" s="177"/>
      <c r="AS126" s="177"/>
      <c r="AT126" s="177"/>
      <c r="AU126" s="177"/>
      <c r="AV126" s="177"/>
      <c r="AW126" s="177"/>
      <c r="AX126" s="177"/>
      <c r="AY126" s="177"/>
      <c r="AZ126" s="177"/>
      <c r="BA126" s="177"/>
      <c r="BB126" s="177"/>
      <c r="BC126" s="177"/>
      <c r="BD126" s="177"/>
      <c r="BE126" s="177"/>
      <c r="BF126" s="177"/>
      <c r="BG126" s="177"/>
      <c r="BH126" s="177"/>
      <c r="BI126" s="177"/>
      <c r="BJ126" s="177"/>
      <c r="BK126" s="177"/>
      <c r="BL126" s="177"/>
      <c r="BM126" s="177"/>
      <c r="BN126" s="177"/>
      <c r="BO126" s="177"/>
      <c r="BP126" s="177"/>
      <c r="BQ126" s="177"/>
      <c r="BR126" s="177"/>
      <c r="BS126" s="177"/>
      <c r="BT126" s="177"/>
      <c r="BU126" s="177"/>
      <c r="BV126" s="177"/>
      <c r="BW126" s="177"/>
      <c r="BX126" s="177"/>
      <c r="BY126" s="177"/>
      <c r="BZ126" s="177"/>
      <c r="CA126" s="177"/>
      <c r="CB126" s="177"/>
      <c r="CC126" s="177"/>
      <c r="CD126" s="177"/>
      <c r="CE126" s="177"/>
      <c r="CF126" s="177"/>
      <c r="CG126" s="177"/>
      <c r="CH126" s="177"/>
      <c r="CI126" s="177"/>
      <c r="CJ126" s="177"/>
      <c r="CK126" s="177"/>
      <c r="CL126" s="177"/>
      <c r="CM126" s="177"/>
    </row>
    <row r="127" spans="1:91" s="163" customFormat="1">
      <c r="A127" s="168"/>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77"/>
      <c r="BI127" s="177"/>
      <c r="BJ127" s="177"/>
      <c r="BK127" s="177"/>
      <c r="BL127" s="177"/>
      <c r="BM127" s="177"/>
      <c r="BN127" s="177"/>
      <c r="BO127" s="177"/>
      <c r="BP127" s="177"/>
      <c r="BQ127" s="177"/>
      <c r="BR127" s="177"/>
      <c r="BS127" s="177"/>
      <c r="BT127" s="177"/>
      <c r="BU127" s="177"/>
      <c r="BV127" s="177"/>
      <c r="BW127" s="177"/>
      <c r="BX127" s="177"/>
      <c r="BY127" s="177"/>
      <c r="BZ127" s="177"/>
      <c r="CA127" s="177"/>
      <c r="CB127" s="177"/>
      <c r="CC127" s="177"/>
      <c r="CD127" s="177"/>
      <c r="CE127" s="177"/>
      <c r="CF127" s="177"/>
      <c r="CG127" s="177"/>
      <c r="CH127" s="177"/>
      <c r="CI127" s="177"/>
      <c r="CJ127" s="177"/>
      <c r="CK127" s="177"/>
      <c r="CL127" s="177"/>
      <c r="CM127" s="177"/>
    </row>
    <row r="128" spans="1:91" s="163" customFormat="1">
      <c r="A128" s="168"/>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77"/>
      <c r="AW128" s="177"/>
      <c r="AX128" s="177"/>
      <c r="AY128" s="177"/>
      <c r="AZ128" s="177"/>
      <c r="BA128" s="177"/>
      <c r="BB128" s="177"/>
      <c r="BC128" s="177"/>
      <c r="BD128" s="177"/>
      <c r="BE128" s="177"/>
      <c r="BF128" s="177"/>
      <c r="BG128" s="177"/>
      <c r="BH128" s="177"/>
      <c r="BI128" s="177"/>
      <c r="BJ128" s="177"/>
      <c r="BK128" s="177"/>
      <c r="BL128" s="177"/>
      <c r="BM128" s="177"/>
      <c r="BN128" s="177"/>
      <c r="BO128" s="177"/>
      <c r="BP128" s="177"/>
      <c r="BQ128" s="177"/>
      <c r="BR128" s="177"/>
      <c r="BS128" s="177"/>
      <c r="BT128" s="177"/>
      <c r="BU128" s="177"/>
      <c r="BV128" s="177"/>
      <c r="BW128" s="177"/>
      <c r="BX128" s="177"/>
      <c r="BY128" s="177"/>
      <c r="BZ128" s="177"/>
      <c r="CA128" s="177"/>
      <c r="CB128" s="177"/>
      <c r="CC128" s="177"/>
      <c r="CD128" s="177"/>
      <c r="CE128" s="177"/>
      <c r="CF128" s="177"/>
      <c r="CG128" s="177"/>
      <c r="CH128" s="177"/>
      <c r="CI128" s="177"/>
      <c r="CJ128" s="177"/>
      <c r="CK128" s="177"/>
      <c r="CL128" s="177"/>
      <c r="CM128" s="177"/>
    </row>
    <row r="129" spans="1:91" s="163" customFormat="1">
      <c r="A129" s="168"/>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c r="AU129" s="177"/>
      <c r="AV129" s="177"/>
      <c r="AW129" s="177"/>
      <c r="AX129" s="177"/>
      <c r="AY129" s="177"/>
      <c r="AZ129" s="177"/>
      <c r="BA129" s="177"/>
      <c r="BB129" s="177"/>
      <c r="BC129" s="177"/>
      <c r="BD129" s="177"/>
      <c r="BE129" s="177"/>
      <c r="BF129" s="177"/>
      <c r="BG129" s="177"/>
      <c r="BH129" s="177"/>
      <c r="BI129" s="177"/>
      <c r="BJ129" s="177"/>
      <c r="BK129" s="177"/>
      <c r="BL129" s="177"/>
      <c r="BM129" s="177"/>
      <c r="BN129" s="177"/>
      <c r="BO129" s="177"/>
      <c r="BP129" s="177"/>
      <c r="BQ129" s="177"/>
      <c r="BR129" s="177"/>
      <c r="BS129" s="177"/>
      <c r="BT129" s="177"/>
      <c r="BU129" s="177"/>
      <c r="BV129" s="177"/>
      <c r="BW129" s="177"/>
      <c r="BX129" s="177"/>
      <c r="BY129" s="177"/>
      <c r="BZ129" s="177"/>
      <c r="CA129" s="177"/>
      <c r="CB129" s="177"/>
      <c r="CC129" s="177"/>
      <c r="CD129" s="177"/>
      <c r="CE129" s="177"/>
      <c r="CF129" s="177"/>
      <c r="CG129" s="177"/>
      <c r="CH129" s="177"/>
      <c r="CI129" s="177"/>
      <c r="CJ129" s="177"/>
      <c r="CK129" s="177"/>
      <c r="CL129" s="177"/>
      <c r="CM129" s="177"/>
    </row>
    <row r="130" spans="1:91" s="163" customFormat="1">
      <c r="A130" s="168"/>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7"/>
      <c r="AY130" s="177"/>
      <c r="AZ130" s="177"/>
      <c r="BA130" s="177"/>
      <c r="BB130" s="177"/>
      <c r="BC130" s="177"/>
      <c r="BD130" s="177"/>
      <c r="BE130" s="177"/>
      <c r="BF130" s="177"/>
      <c r="BG130" s="177"/>
      <c r="BH130" s="177"/>
      <c r="BI130" s="177"/>
      <c r="BJ130" s="177"/>
      <c r="BK130" s="177"/>
      <c r="BL130" s="177"/>
      <c r="BM130" s="177"/>
      <c r="BN130" s="177"/>
      <c r="BO130" s="177"/>
      <c r="BP130" s="177"/>
      <c r="BQ130" s="177"/>
      <c r="BR130" s="177"/>
      <c r="BS130" s="177"/>
      <c r="BT130" s="177"/>
      <c r="BU130" s="177"/>
      <c r="BV130" s="177"/>
      <c r="BW130" s="177"/>
      <c r="BX130" s="177"/>
      <c r="BY130" s="177"/>
      <c r="BZ130" s="177"/>
      <c r="CA130" s="177"/>
      <c r="CB130" s="177"/>
      <c r="CC130" s="177"/>
      <c r="CD130" s="177"/>
      <c r="CE130" s="177"/>
      <c r="CF130" s="177"/>
      <c r="CG130" s="177"/>
      <c r="CH130" s="177"/>
      <c r="CI130" s="177"/>
      <c r="CJ130" s="177"/>
      <c r="CK130" s="177"/>
      <c r="CL130" s="177"/>
      <c r="CM130" s="177"/>
    </row>
    <row r="131" spans="1:91" s="163" customFormat="1">
      <c r="A131" s="168"/>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7"/>
      <c r="AY131" s="177"/>
      <c r="AZ131" s="177"/>
      <c r="BA131" s="177"/>
      <c r="BB131" s="177"/>
      <c r="BC131" s="177"/>
      <c r="BD131" s="177"/>
      <c r="BE131" s="177"/>
      <c r="BF131" s="177"/>
      <c r="BG131" s="177"/>
      <c r="BH131" s="177"/>
      <c r="BI131" s="177"/>
      <c r="BJ131" s="177"/>
      <c r="BK131" s="177"/>
      <c r="BL131" s="177"/>
      <c r="BM131" s="177"/>
      <c r="BN131" s="177"/>
      <c r="BO131" s="177"/>
      <c r="BP131" s="177"/>
      <c r="BQ131" s="177"/>
      <c r="BR131" s="177"/>
      <c r="BS131" s="177"/>
      <c r="BT131" s="177"/>
      <c r="BU131" s="177"/>
      <c r="BV131" s="177"/>
      <c r="BW131" s="177"/>
      <c r="BX131" s="177"/>
      <c r="BY131" s="177"/>
      <c r="BZ131" s="177"/>
      <c r="CA131" s="177"/>
      <c r="CB131" s="177"/>
      <c r="CC131" s="177"/>
      <c r="CD131" s="177"/>
      <c r="CE131" s="177"/>
      <c r="CF131" s="177"/>
      <c r="CG131" s="177"/>
      <c r="CH131" s="177"/>
      <c r="CI131" s="177"/>
      <c r="CJ131" s="177"/>
      <c r="CK131" s="177"/>
      <c r="CL131" s="177"/>
      <c r="CM131" s="177"/>
    </row>
    <row r="132" spans="1:91" s="163" customFormat="1">
      <c r="A132" s="168"/>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c r="AJ132" s="177"/>
      <c r="AK132" s="177"/>
      <c r="AL132" s="177"/>
      <c r="AM132" s="177"/>
      <c r="AN132" s="177"/>
      <c r="AO132" s="177"/>
      <c r="AP132" s="177"/>
      <c r="AQ132" s="177"/>
      <c r="AR132" s="177"/>
      <c r="AS132" s="177"/>
      <c r="AT132" s="177"/>
      <c r="AU132" s="177"/>
      <c r="AV132" s="177"/>
      <c r="AW132" s="177"/>
      <c r="AX132" s="177"/>
      <c r="AY132" s="177"/>
      <c r="AZ132" s="177"/>
      <c r="BA132" s="177"/>
      <c r="BB132" s="177"/>
      <c r="BC132" s="177"/>
      <c r="BD132" s="177"/>
      <c r="BE132" s="177"/>
      <c r="BF132" s="177"/>
      <c r="BG132" s="177"/>
      <c r="BH132" s="177"/>
      <c r="BI132" s="177"/>
      <c r="BJ132" s="177"/>
      <c r="BK132" s="177"/>
      <c r="BL132" s="177"/>
      <c r="BM132" s="177"/>
      <c r="BN132" s="177"/>
      <c r="BO132" s="177"/>
      <c r="BP132" s="177"/>
      <c r="BQ132" s="177"/>
      <c r="BR132" s="177"/>
      <c r="BS132" s="177"/>
      <c r="BT132" s="177"/>
      <c r="BU132" s="177"/>
      <c r="BV132" s="177"/>
      <c r="BW132" s="177"/>
      <c r="BX132" s="177"/>
      <c r="BY132" s="177"/>
      <c r="BZ132" s="177"/>
      <c r="CA132" s="177"/>
      <c r="CB132" s="177"/>
      <c r="CC132" s="177"/>
      <c r="CD132" s="177"/>
      <c r="CE132" s="177"/>
      <c r="CF132" s="177"/>
      <c r="CG132" s="177"/>
      <c r="CH132" s="177"/>
      <c r="CI132" s="177"/>
      <c r="CJ132" s="177"/>
      <c r="CK132" s="177"/>
      <c r="CL132" s="177"/>
      <c r="CM132" s="177"/>
    </row>
    <row r="133" spans="1:91" s="163" customFormat="1">
      <c r="A133" s="168"/>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7"/>
      <c r="AY133" s="177"/>
      <c r="AZ133" s="177"/>
      <c r="BA133" s="177"/>
      <c r="BB133" s="177"/>
      <c r="BC133" s="177"/>
      <c r="BD133" s="177"/>
      <c r="BE133" s="177"/>
      <c r="BF133" s="177"/>
      <c r="BG133" s="177"/>
      <c r="BH133" s="177"/>
      <c r="BI133" s="177"/>
      <c r="BJ133" s="177"/>
      <c r="BK133" s="177"/>
      <c r="BL133" s="177"/>
      <c r="BM133" s="177"/>
      <c r="BN133" s="177"/>
      <c r="BO133" s="177"/>
      <c r="BP133" s="177"/>
      <c r="BQ133" s="177"/>
      <c r="BR133" s="177"/>
      <c r="BS133" s="177"/>
      <c r="BT133" s="177"/>
      <c r="BU133" s="177"/>
      <c r="BV133" s="177"/>
      <c r="BW133" s="177"/>
      <c r="BX133" s="177"/>
      <c r="BY133" s="177"/>
      <c r="BZ133" s="177"/>
      <c r="CA133" s="177"/>
      <c r="CB133" s="177"/>
      <c r="CC133" s="177"/>
      <c r="CD133" s="177"/>
      <c r="CE133" s="177"/>
      <c r="CF133" s="177"/>
      <c r="CG133" s="177"/>
      <c r="CH133" s="177"/>
      <c r="CI133" s="177"/>
      <c r="CJ133" s="177"/>
      <c r="CK133" s="177"/>
      <c r="CL133" s="177"/>
      <c r="CM133" s="177"/>
    </row>
    <row r="134" spans="1:91" s="163" customFormat="1">
      <c r="A134" s="168"/>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c r="BA134" s="177"/>
      <c r="BB134" s="177"/>
      <c r="BC134" s="177"/>
      <c r="BD134" s="177"/>
      <c r="BE134" s="177"/>
      <c r="BF134" s="177"/>
      <c r="BG134" s="177"/>
      <c r="BH134" s="177"/>
      <c r="BI134" s="177"/>
      <c r="BJ134" s="177"/>
      <c r="BK134" s="177"/>
      <c r="BL134" s="177"/>
      <c r="BM134" s="177"/>
      <c r="BN134" s="177"/>
      <c r="BO134" s="177"/>
      <c r="BP134" s="177"/>
      <c r="BQ134" s="177"/>
      <c r="BR134" s="177"/>
      <c r="BS134" s="177"/>
      <c r="BT134" s="177"/>
      <c r="BU134" s="177"/>
      <c r="BV134" s="177"/>
      <c r="BW134" s="177"/>
      <c r="BX134" s="177"/>
      <c r="BY134" s="177"/>
      <c r="BZ134" s="177"/>
      <c r="CA134" s="177"/>
      <c r="CB134" s="177"/>
      <c r="CC134" s="177"/>
      <c r="CD134" s="177"/>
      <c r="CE134" s="177"/>
      <c r="CF134" s="177"/>
      <c r="CG134" s="177"/>
      <c r="CH134" s="177"/>
      <c r="CI134" s="177"/>
      <c r="CJ134" s="177"/>
      <c r="CK134" s="177"/>
      <c r="CL134" s="177"/>
      <c r="CM134" s="177"/>
    </row>
    <row r="135" spans="1:91" s="163" customFormat="1">
      <c r="A135" s="168"/>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O135" s="177"/>
      <c r="AP135" s="177"/>
      <c r="AQ135" s="177"/>
      <c r="AR135" s="177"/>
      <c r="AS135" s="177"/>
      <c r="AT135" s="177"/>
      <c r="AU135" s="177"/>
      <c r="AV135" s="177"/>
      <c r="AW135" s="177"/>
      <c r="AX135" s="177"/>
      <c r="AY135" s="177"/>
      <c r="AZ135" s="177"/>
      <c r="BA135" s="177"/>
      <c r="BB135" s="177"/>
      <c r="BC135" s="177"/>
      <c r="BD135" s="177"/>
      <c r="BE135" s="177"/>
      <c r="BF135" s="177"/>
      <c r="BG135" s="177"/>
      <c r="BH135" s="177"/>
      <c r="BI135" s="177"/>
      <c r="BJ135" s="177"/>
      <c r="BK135" s="177"/>
      <c r="BL135" s="177"/>
      <c r="BM135" s="177"/>
      <c r="BN135" s="177"/>
      <c r="BO135" s="177"/>
      <c r="BP135" s="177"/>
      <c r="BQ135" s="177"/>
      <c r="BR135" s="177"/>
      <c r="BS135" s="177"/>
      <c r="BT135" s="177"/>
      <c r="BU135" s="177"/>
      <c r="BV135" s="177"/>
      <c r="BW135" s="177"/>
      <c r="BX135" s="177"/>
      <c r="BY135" s="177"/>
      <c r="BZ135" s="177"/>
      <c r="CA135" s="177"/>
      <c r="CB135" s="177"/>
      <c r="CC135" s="177"/>
      <c r="CD135" s="177"/>
      <c r="CE135" s="177"/>
      <c r="CF135" s="177"/>
      <c r="CG135" s="177"/>
      <c r="CH135" s="177"/>
      <c r="CI135" s="177"/>
      <c r="CJ135" s="177"/>
      <c r="CK135" s="177"/>
      <c r="CL135" s="177"/>
      <c r="CM135" s="177"/>
    </row>
    <row r="136" spans="1:91" s="163" customFormat="1">
      <c r="A136" s="168"/>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c r="AA136" s="177"/>
      <c r="AB136" s="177"/>
      <c r="AC136" s="177"/>
      <c r="AD136" s="177"/>
      <c r="AE136" s="177"/>
      <c r="AF136" s="177"/>
      <c r="AG136" s="177"/>
      <c r="AH136" s="177"/>
      <c r="AI136" s="177"/>
      <c r="AJ136" s="177"/>
      <c r="AK136" s="177"/>
      <c r="AL136" s="177"/>
      <c r="AM136" s="177"/>
      <c r="AN136" s="177"/>
      <c r="AO136" s="177"/>
      <c r="AP136" s="177"/>
      <c r="AQ136" s="177"/>
      <c r="AR136" s="177"/>
      <c r="AS136" s="177"/>
      <c r="AT136" s="177"/>
      <c r="AU136" s="177"/>
      <c r="AV136" s="177"/>
      <c r="AW136" s="177"/>
      <c r="AX136" s="177"/>
      <c r="AY136" s="177"/>
      <c r="AZ136" s="177"/>
      <c r="BA136" s="177"/>
      <c r="BB136" s="177"/>
      <c r="BC136" s="177"/>
      <c r="BD136" s="177"/>
      <c r="BE136" s="177"/>
      <c r="BF136" s="177"/>
      <c r="BG136" s="177"/>
      <c r="BH136" s="177"/>
      <c r="BI136" s="177"/>
      <c r="BJ136" s="177"/>
      <c r="BK136" s="177"/>
      <c r="BL136" s="177"/>
      <c r="BM136" s="177"/>
      <c r="BN136" s="177"/>
      <c r="BO136" s="177"/>
      <c r="BP136" s="177"/>
      <c r="BQ136" s="177"/>
      <c r="BR136" s="177"/>
      <c r="BS136" s="177"/>
      <c r="BT136" s="177"/>
      <c r="BU136" s="177"/>
      <c r="BV136" s="177"/>
      <c r="BW136" s="177"/>
      <c r="BX136" s="177"/>
      <c r="BY136" s="177"/>
      <c r="BZ136" s="177"/>
      <c r="CA136" s="177"/>
      <c r="CB136" s="177"/>
      <c r="CC136" s="177"/>
      <c r="CD136" s="177"/>
      <c r="CE136" s="177"/>
      <c r="CF136" s="177"/>
      <c r="CG136" s="177"/>
      <c r="CH136" s="177"/>
      <c r="CI136" s="177"/>
      <c r="CJ136" s="177"/>
      <c r="CK136" s="177"/>
      <c r="CL136" s="177"/>
      <c r="CM136" s="177"/>
    </row>
    <row r="137" spans="1:91" s="163" customFormat="1">
      <c r="A137" s="168"/>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AJ137" s="177"/>
      <c r="AK137" s="177"/>
      <c r="AL137" s="177"/>
      <c r="AM137" s="177"/>
      <c r="AN137" s="177"/>
      <c r="AO137" s="177"/>
      <c r="AP137" s="177"/>
      <c r="AQ137" s="177"/>
      <c r="AR137" s="177"/>
      <c r="AS137" s="177"/>
      <c r="AT137" s="177"/>
      <c r="AU137" s="177"/>
      <c r="AV137" s="177"/>
      <c r="AW137" s="177"/>
      <c r="AX137" s="177"/>
      <c r="AY137" s="177"/>
      <c r="AZ137" s="177"/>
      <c r="BA137" s="177"/>
      <c r="BB137" s="177"/>
      <c r="BC137" s="177"/>
      <c r="BD137" s="177"/>
      <c r="BE137" s="177"/>
      <c r="BF137" s="177"/>
      <c r="BG137" s="177"/>
      <c r="BH137" s="177"/>
      <c r="BI137" s="177"/>
      <c r="BJ137" s="177"/>
      <c r="BK137" s="177"/>
      <c r="BL137" s="177"/>
      <c r="BM137" s="177"/>
      <c r="BN137" s="177"/>
      <c r="BO137" s="177"/>
      <c r="BP137" s="177"/>
      <c r="BQ137" s="177"/>
      <c r="BR137" s="177"/>
      <c r="BS137" s="177"/>
      <c r="BT137" s="177"/>
      <c r="BU137" s="177"/>
      <c r="BV137" s="177"/>
      <c r="BW137" s="177"/>
      <c r="BX137" s="177"/>
      <c r="BY137" s="177"/>
      <c r="BZ137" s="177"/>
      <c r="CA137" s="177"/>
      <c r="CB137" s="177"/>
      <c r="CC137" s="177"/>
      <c r="CD137" s="177"/>
      <c r="CE137" s="177"/>
      <c r="CF137" s="177"/>
      <c r="CG137" s="177"/>
      <c r="CH137" s="177"/>
      <c r="CI137" s="177"/>
      <c r="CJ137" s="177"/>
      <c r="CK137" s="177"/>
      <c r="CL137" s="177"/>
      <c r="CM137" s="177"/>
    </row>
    <row r="138" spans="1:91" s="163" customFormat="1">
      <c r="A138" s="168"/>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c r="AW138" s="177"/>
      <c r="AX138" s="177"/>
      <c r="AY138" s="177"/>
      <c r="AZ138" s="177"/>
      <c r="BA138" s="177"/>
      <c r="BB138" s="177"/>
      <c r="BC138" s="177"/>
      <c r="BD138" s="177"/>
      <c r="BE138" s="177"/>
      <c r="BF138" s="177"/>
      <c r="BG138" s="177"/>
      <c r="BH138" s="177"/>
      <c r="BI138" s="177"/>
      <c r="BJ138" s="177"/>
      <c r="BK138" s="177"/>
      <c r="BL138" s="177"/>
      <c r="BM138" s="177"/>
      <c r="BN138" s="177"/>
      <c r="BO138" s="177"/>
      <c r="BP138" s="177"/>
      <c r="BQ138" s="177"/>
      <c r="BR138" s="177"/>
      <c r="BS138" s="177"/>
      <c r="BT138" s="177"/>
      <c r="BU138" s="177"/>
      <c r="BV138" s="177"/>
      <c r="BW138" s="177"/>
      <c r="BX138" s="177"/>
      <c r="BY138" s="177"/>
      <c r="BZ138" s="177"/>
      <c r="CA138" s="177"/>
      <c r="CB138" s="177"/>
      <c r="CC138" s="177"/>
      <c r="CD138" s="177"/>
      <c r="CE138" s="177"/>
      <c r="CF138" s="177"/>
      <c r="CG138" s="177"/>
      <c r="CH138" s="177"/>
      <c r="CI138" s="177"/>
      <c r="CJ138" s="177"/>
      <c r="CK138" s="177"/>
      <c r="CL138" s="177"/>
      <c r="CM138" s="177"/>
    </row>
    <row r="139" spans="1:91" s="163" customFormat="1">
      <c r="A139" s="168"/>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7"/>
      <c r="AY139" s="177"/>
      <c r="AZ139" s="177"/>
      <c r="BA139" s="177"/>
      <c r="BB139" s="177"/>
      <c r="BC139" s="177"/>
      <c r="BD139" s="177"/>
      <c r="BE139" s="177"/>
      <c r="BF139" s="177"/>
      <c r="BG139" s="177"/>
      <c r="BH139" s="177"/>
      <c r="BI139" s="177"/>
      <c r="BJ139" s="177"/>
      <c r="BK139" s="177"/>
      <c r="BL139" s="177"/>
      <c r="BM139" s="177"/>
      <c r="BN139" s="177"/>
      <c r="BO139" s="177"/>
      <c r="BP139" s="177"/>
      <c r="BQ139" s="177"/>
      <c r="BR139" s="177"/>
      <c r="BS139" s="177"/>
      <c r="BT139" s="177"/>
      <c r="BU139" s="177"/>
      <c r="BV139" s="177"/>
      <c r="BW139" s="177"/>
      <c r="BX139" s="177"/>
      <c r="BY139" s="177"/>
      <c r="BZ139" s="177"/>
      <c r="CA139" s="177"/>
      <c r="CB139" s="177"/>
      <c r="CC139" s="177"/>
      <c r="CD139" s="177"/>
      <c r="CE139" s="177"/>
      <c r="CF139" s="177"/>
      <c r="CG139" s="177"/>
      <c r="CH139" s="177"/>
      <c r="CI139" s="177"/>
      <c r="CJ139" s="177"/>
      <c r="CK139" s="177"/>
      <c r="CL139" s="177"/>
      <c r="CM139" s="177"/>
    </row>
    <row r="140" spans="1:91" s="163" customFormat="1">
      <c r="A140" s="168"/>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7"/>
      <c r="AY140" s="177"/>
      <c r="AZ140" s="177"/>
      <c r="BA140" s="177"/>
      <c r="BB140" s="177"/>
      <c r="BC140" s="177"/>
      <c r="BD140" s="177"/>
      <c r="BE140" s="177"/>
      <c r="BF140" s="177"/>
      <c r="BG140" s="177"/>
      <c r="BH140" s="177"/>
      <c r="BI140" s="177"/>
      <c r="BJ140" s="177"/>
      <c r="BK140" s="177"/>
      <c r="BL140" s="177"/>
      <c r="BM140" s="177"/>
      <c r="BN140" s="177"/>
      <c r="BO140" s="177"/>
      <c r="BP140" s="177"/>
      <c r="BQ140" s="177"/>
      <c r="BR140" s="177"/>
      <c r="BS140" s="177"/>
      <c r="BT140" s="177"/>
      <c r="BU140" s="177"/>
      <c r="BV140" s="177"/>
      <c r="BW140" s="177"/>
      <c r="BX140" s="177"/>
      <c r="BY140" s="177"/>
      <c r="BZ140" s="177"/>
      <c r="CA140" s="177"/>
      <c r="CB140" s="177"/>
      <c r="CC140" s="177"/>
      <c r="CD140" s="177"/>
      <c r="CE140" s="177"/>
      <c r="CF140" s="177"/>
      <c r="CG140" s="177"/>
      <c r="CH140" s="177"/>
      <c r="CI140" s="177"/>
      <c r="CJ140" s="177"/>
      <c r="CK140" s="177"/>
      <c r="CL140" s="177"/>
      <c r="CM140" s="177"/>
    </row>
    <row r="141" spans="1:91" s="163" customFormat="1">
      <c r="A141" s="168"/>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177"/>
      <c r="AO141" s="177"/>
      <c r="AP141" s="177"/>
      <c r="AQ141" s="177"/>
      <c r="AR141" s="177"/>
      <c r="AS141" s="177"/>
      <c r="AT141" s="177"/>
      <c r="AU141" s="177"/>
      <c r="AV141" s="177"/>
      <c r="AW141" s="177"/>
      <c r="AX141" s="177"/>
      <c r="AY141" s="177"/>
      <c r="AZ141" s="177"/>
      <c r="BA141" s="177"/>
      <c r="BB141" s="177"/>
      <c r="BC141" s="177"/>
      <c r="BD141" s="177"/>
      <c r="BE141" s="177"/>
      <c r="BF141" s="177"/>
      <c r="BG141" s="177"/>
      <c r="BH141" s="177"/>
      <c r="BI141" s="177"/>
      <c r="BJ141" s="177"/>
      <c r="BK141" s="177"/>
      <c r="BL141" s="177"/>
      <c r="BM141" s="177"/>
      <c r="BN141" s="177"/>
      <c r="BO141" s="177"/>
      <c r="BP141" s="177"/>
      <c r="BQ141" s="177"/>
      <c r="BR141" s="177"/>
      <c r="BS141" s="177"/>
      <c r="BT141" s="177"/>
      <c r="BU141" s="177"/>
      <c r="BV141" s="177"/>
      <c r="BW141" s="177"/>
      <c r="BX141" s="177"/>
      <c r="BY141" s="177"/>
      <c r="BZ141" s="177"/>
      <c r="CA141" s="177"/>
      <c r="CB141" s="177"/>
      <c r="CC141" s="177"/>
      <c r="CD141" s="177"/>
      <c r="CE141" s="177"/>
      <c r="CF141" s="177"/>
      <c r="CG141" s="177"/>
      <c r="CH141" s="177"/>
      <c r="CI141" s="177"/>
      <c r="CJ141" s="177"/>
      <c r="CK141" s="177"/>
      <c r="CL141" s="177"/>
      <c r="CM141" s="177"/>
    </row>
    <row r="142" spans="1:91" s="163" customFormat="1">
      <c r="A142" s="168"/>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177"/>
      <c r="AX142" s="177"/>
      <c r="AY142" s="177"/>
      <c r="AZ142" s="177"/>
      <c r="BA142" s="177"/>
      <c r="BB142" s="177"/>
      <c r="BC142" s="177"/>
      <c r="BD142" s="177"/>
      <c r="BE142" s="177"/>
      <c r="BF142" s="177"/>
      <c r="BG142" s="177"/>
      <c r="BH142" s="177"/>
      <c r="BI142" s="177"/>
      <c r="BJ142" s="177"/>
      <c r="BK142" s="177"/>
      <c r="BL142" s="177"/>
      <c r="BM142" s="177"/>
      <c r="BN142" s="177"/>
      <c r="BO142" s="177"/>
      <c r="BP142" s="177"/>
      <c r="BQ142" s="177"/>
      <c r="BR142" s="177"/>
      <c r="BS142" s="177"/>
      <c r="BT142" s="177"/>
      <c r="BU142" s="177"/>
      <c r="BV142" s="177"/>
      <c r="BW142" s="177"/>
      <c r="BX142" s="177"/>
      <c r="BY142" s="177"/>
      <c r="BZ142" s="177"/>
      <c r="CA142" s="177"/>
      <c r="CB142" s="177"/>
      <c r="CC142" s="177"/>
      <c r="CD142" s="177"/>
      <c r="CE142" s="177"/>
      <c r="CF142" s="177"/>
      <c r="CG142" s="177"/>
      <c r="CH142" s="177"/>
      <c r="CI142" s="177"/>
      <c r="CJ142" s="177"/>
      <c r="CK142" s="177"/>
      <c r="CL142" s="177"/>
      <c r="CM142" s="177"/>
    </row>
    <row r="143" spans="1:91" s="163" customFormat="1">
      <c r="A143" s="168"/>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77"/>
      <c r="AW143" s="177"/>
      <c r="AX143" s="177"/>
      <c r="AY143" s="177"/>
      <c r="AZ143" s="177"/>
      <c r="BA143" s="177"/>
      <c r="BB143" s="177"/>
      <c r="BC143" s="177"/>
      <c r="BD143" s="177"/>
      <c r="BE143" s="177"/>
      <c r="BF143" s="177"/>
      <c r="BG143" s="177"/>
      <c r="BH143" s="177"/>
      <c r="BI143" s="177"/>
      <c r="BJ143" s="177"/>
      <c r="BK143" s="177"/>
      <c r="BL143" s="177"/>
      <c r="BM143" s="177"/>
      <c r="BN143" s="177"/>
      <c r="BO143" s="177"/>
      <c r="BP143" s="177"/>
      <c r="BQ143" s="177"/>
      <c r="BR143" s="177"/>
      <c r="BS143" s="177"/>
      <c r="BT143" s="177"/>
      <c r="BU143" s="177"/>
      <c r="BV143" s="177"/>
      <c r="BW143" s="177"/>
      <c r="BX143" s="177"/>
      <c r="BY143" s="177"/>
      <c r="BZ143" s="177"/>
      <c r="CA143" s="177"/>
      <c r="CB143" s="177"/>
      <c r="CC143" s="177"/>
      <c r="CD143" s="177"/>
      <c r="CE143" s="177"/>
      <c r="CF143" s="177"/>
      <c r="CG143" s="177"/>
      <c r="CH143" s="177"/>
      <c r="CI143" s="177"/>
      <c r="CJ143" s="177"/>
      <c r="CK143" s="177"/>
      <c r="CL143" s="177"/>
      <c r="CM143" s="177"/>
    </row>
    <row r="144" spans="1:91" s="163" customFormat="1">
      <c r="A144" s="168"/>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177"/>
      <c r="AJ144" s="177"/>
      <c r="AK144" s="177"/>
      <c r="AL144" s="177"/>
      <c r="AM144" s="177"/>
      <c r="AN144" s="177"/>
      <c r="AO144" s="177"/>
      <c r="AP144" s="177"/>
      <c r="AQ144" s="177"/>
      <c r="AR144" s="177"/>
      <c r="AS144" s="177"/>
      <c r="AT144" s="177"/>
      <c r="AU144" s="177"/>
      <c r="AV144" s="177"/>
      <c r="AW144" s="177"/>
      <c r="AX144" s="177"/>
      <c r="AY144" s="177"/>
      <c r="AZ144" s="177"/>
      <c r="BA144" s="177"/>
      <c r="BB144" s="177"/>
      <c r="BC144" s="177"/>
      <c r="BD144" s="177"/>
      <c r="BE144" s="177"/>
      <c r="BF144" s="177"/>
      <c r="BG144" s="177"/>
      <c r="BH144" s="177"/>
      <c r="BI144" s="177"/>
      <c r="BJ144" s="177"/>
      <c r="BK144" s="177"/>
      <c r="BL144" s="177"/>
      <c r="BM144" s="177"/>
      <c r="BN144" s="177"/>
      <c r="BO144" s="177"/>
      <c r="BP144" s="177"/>
      <c r="BQ144" s="177"/>
      <c r="BR144" s="177"/>
      <c r="BS144" s="177"/>
      <c r="BT144" s="177"/>
      <c r="BU144" s="177"/>
      <c r="BV144" s="177"/>
      <c r="BW144" s="177"/>
      <c r="BX144" s="177"/>
      <c r="BY144" s="177"/>
      <c r="BZ144" s="177"/>
      <c r="CA144" s="177"/>
      <c r="CB144" s="177"/>
      <c r="CC144" s="177"/>
      <c r="CD144" s="177"/>
      <c r="CE144" s="177"/>
      <c r="CF144" s="177"/>
      <c r="CG144" s="177"/>
      <c r="CH144" s="177"/>
      <c r="CI144" s="177"/>
      <c r="CJ144" s="177"/>
      <c r="CK144" s="177"/>
      <c r="CL144" s="177"/>
      <c r="CM144" s="177"/>
    </row>
    <row r="145" spans="1:91" s="163" customFormat="1">
      <c r="A145" s="168"/>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77"/>
      <c r="AW145" s="177"/>
      <c r="AX145" s="177"/>
      <c r="AY145" s="177"/>
      <c r="AZ145" s="177"/>
      <c r="BA145" s="177"/>
      <c r="BB145" s="177"/>
      <c r="BC145" s="177"/>
      <c r="BD145" s="177"/>
      <c r="BE145" s="177"/>
      <c r="BF145" s="177"/>
      <c r="BG145" s="177"/>
      <c r="BH145" s="177"/>
      <c r="BI145" s="177"/>
      <c r="BJ145" s="177"/>
      <c r="BK145" s="177"/>
      <c r="BL145" s="177"/>
      <c r="BM145" s="177"/>
      <c r="BN145" s="177"/>
      <c r="BO145" s="177"/>
      <c r="BP145" s="177"/>
      <c r="BQ145" s="177"/>
      <c r="BR145" s="177"/>
      <c r="BS145" s="177"/>
      <c r="BT145" s="177"/>
      <c r="BU145" s="177"/>
      <c r="BV145" s="177"/>
      <c r="BW145" s="177"/>
      <c r="BX145" s="177"/>
      <c r="BY145" s="177"/>
      <c r="BZ145" s="177"/>
      <c r="CA145" s="177"/>
      <c r="CB145" s="177"/>
      <c r="CC145" s="177"/>
      <c r="CD145" s="177"/>
      <c r="CE145" s="177"/>
      <c r="CF145" s="177"/>
      <c r="CG145" s="177"/>
      <c r="CH145" s="177"/>
      <c r="CI145" s="177"/>
      <c r="CJ145" s="177"/>
      <c r="CK145" s="177"/>
      <c r="CL145" s="177"/>
      <c r="CM145" s="177"/>
    </row>
    <row r="146" spans="1:91" s="163" customFormat="1">
      <c r="A146" s="168"/>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177"/>
      <c r="AJ146" s="177"/>
      <c r="AK146" s="177"/>
      <c r="AL146" s="177"/>
      <c r="AM146" s="177"/>
      <c r="AN146" s="177"/>
      <c r="AO146" s="177"/>
      <c r="AP146" s="177"/>
      <c r="AQ146" s="177"/>
      <c r="AR146" s="177"/>
      <c r="AS146" s="177"/>
      <c r="AT146" s="177"/>
      <c r="AU146" s="177"/>
      <c r="AV146" s="177"/>
      <c r="AW146" s="177"/>
      <c r="AX146" s="177"/>
      <c r="AY146" s="177"/>
      <c r="AZ146" s="177"/>
      <c r="BA146" s="177"/>
      <c r="BB146" s="177"/>
      <c r="BC146" s="177"/>
      <c r="BD146" s="177"/>
      <c r="BE146" s="177"/>
      <c r="BF146" s="177"/>
      <c r="BG146" s="177"/>
      <c r="BH146" s="177"/>
      <c r="BI146" s="177"/>
      <c r="BJ146" s="177"/>
      <c r="BK146" s="177"/>
      <c r="BL146" s="177"/>
      <c r="BM146" s="177"/>
      <c r="BN146" s="177"/>
      <c r="BO146" s="177"/>
      <c r="BP146" s="177"/>
      <c r="BQ146" s="177"/>
      <c r="BR146" s="177"/>
      <c r="BS146" s="177"/>
      <c r="BT146" s="177"/>
      <c r="BU146" s="177"/>
      <c r="BV146" s="177"/>
      <c r="BW146" s="177"/>
      <c r="BX146" s="177"/>
      <c r="BY146" s="177"/>
      <c r="BZ146" s="177"/>
      <c r="CA146" s="177"/>
      <c r="CB146" s="177"/>
      <c r="CC146" s="177"/>
      <c r="CD146" s="177"/>
      <c r="CE146" s="177"/>
      <c r="CF146" s="177"/>
      <c r="CG146" s="177"/>
      <c r="CH146" s="177"/>
      <c r="CI146" s="177"/>
      <c r="CJ146" s="177"/>
      <c r="CK146" s="177"/>
      <c r="CL146" s="177"/>
      <c r="CM146" s="177"/>
    </row>
    <row r="147" spans="1:91" s="163" customFormat="1">
      <c r="A147" s="168"/>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7"/>
      <c r="AY147" s="177"/>
      <c r="AZ147" s="177"/>
      <c r="BA147" s="177"/>
      <c r="BB147" s="177"/>
      <c r="BC147" s="177"/>
      <c r="BD147" s="177"/>
      <c r="BE147" s="177"/>
      <c r="BF147" s="177"/>
      <c r="BG147" s="177"/>
      <c r="BH147" s="177"/>
      <c r="BI147" s="177"/>
      <c r="BJ147" s="177"/>
      <c r="BK147" s="177"/>
      <c r="BL147" s="177"/>
      <c r="BM147" s="177"/>
      <c r="BN147" s="177"/>
      <c r="BO147" s="177"/>
      <c r="BP147" s="177"/>
      <c r="BQ147" s="177"/>
      <c r="BR147" s="177"/>
      <c r="BS147" s="177"/>
      <c r="BT147" s="177"/>
      <c r="BU147" s="177"/>
      <c r="BV147" s="177"/>
      <c r="BW147" s="177"/>
      <c r="BX147" s="177"/>
      <c r="BY147" s="177"/>
      <c r="BZ147" s="177"/>
      <c r="CA147" s="177"/>
      <c r="CB147" s="177"/>
      <c r="CC147" s="177"/>
      <c r="CD147" s="177"/>
      <c r="CE147" s="177"/>
      <c r="CF147" s="177"/>
      <c r="CG147" s="177"/>
      <c r="CH147" s="177"/>
      <c r="CI147" s="177"/>
      <c r="CJ147" s="177"/>
      <c r="CK147" s="177"/>
      <c r="CL147" s="177"/>
      <c r="CM147" s="177"/>
    </row>
    <row r="148" spans="1:91" s="163" customFormat="1">
      <c r="A148" s="168"/>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177"/>
      <c r="AN148" s="177"/>
      <c r="AO148" s="177"/>
      <c r="AP148" s="177"/>
      <c r="AQ148" s="177"/>
      <c r="AR148" s="177"/>
      <c r="AS148" s="177"/>
      <c r="AT148" s="177"/>
      <c r="AU148" s="177"/>
      <c r="AV148" s="177"/>
      <c r="AW148" s="177"/>
      <c r="AX148" s="177"/>
      <c r="AY148" s="177"/>
      <c r="AZ148" s="177"/>
      <c r="BA148" s="177"/>
      <c r="BB148" s="177"/>
      <c r="BC148" s="177"/>
      <c r="BD148" s="177"/>
      <c r="BE148" s="177"/>
      <c r="BF148" s="177"/>
      <c r="BG148" s="177"/>
      <c r="BH148" s="177"/>
      <c r="BI148" s="177"/>
      <c r="BJ148" s="177"/>
      <c r="BK148" s="177"/>
      <c r="BL148" s="177"/>
      <c r="BM148" s="177"/>
      <c r="BN148" s="177"/>
      <c r="BO148" s="177"/>
      <c r="BP148" s="177"/>
      <c r="BQ148" s="177"/>
      <c r="BR148" s="177"/>
      <c r="BS148" s="177"/>
      <c r="BT148" s="177"/>
      <c r="BU148" s="177"/>
      <c r="BV148" s="177"/>
      <c r="BW148" s="177"/>
      <c r="BX148" s="177"/>
      <c r="BY148" s="177"/>
      <c r="BZ148" s="177"/>
      <c r="CA148" s="177"/>
      <c r="CB148" s="177"/>
      <c r="CC148" s="177"/>
      <c r="CD148" s="177"/>
      <c r="CE148" s="177"/>
      <c r="CF148" s="177"/>
      <c r="CG148" s="177"/>
      <c r="CH148" s="177"/>
      <c r="CI148" s="177"/>
      <c r="CJ148" s="177"/>
      <c r="CK148" s="177"/>
      <c r="CL148" s="177"/>
      <c r="CM148" s="177"/>
    </row>
    <row r="149" spans="1:91" s="163" customFormat="1">
      <c r="A149" s="168"/>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c r="AA149" s="177"/>
      <c r="AB149" s="177"/>
      <c r="AC149" s="177"/>
      <c r="AD149" s="177"/>
      <c r="AE149" s="177"/>
      <c r="AF149" s="177"/>
      <c r="AG149" s="177"/>
      <c r="AH149" s="177"/>
      <c r="AI149" s="177"/>
      <c r="AJ149" s="177"/>
      <c r="AK149" s="177"/>
      <c r="AL149" s="177"/>
      <c r="AM149" s="177"/>
      <c r="AN149" s="177"/>
      <c r="AO149" s="177"/>
      <c r="AP149" s="177"/>
      <c r="AQ149" s="177"/>
      <c r="AR149" s="177"/>
      <c r="AS149" s="177"/>
      <c r="AT149" s="177"/>
      <c r="AU149" s="177"/>
      <c r="AV149" s="177"/>
      <c r="AW149" s="177"/>
      <c r="AX149" s="177"/>
      <c r="AY149" s="177"/>
      <c r="AZ149" s="177"/>
      <c r="BA149" s="177"/>
      <c r="BB149" s="177"/>
      <c r="BC149" s="177"/>
      <c r="BD149" s="177"/>
      <c r="BE149" s="177"/>
      <c r="BF149" s="177"/>
      <c r="BG149" s="177"/>
      <c r="BH149" s="177"/>
      <c r="BI149" s="177"/>
      <c r="BJ149" s="177"/>
      <c r="BK149" s="177"/>
      <c r="BL149" s="177"/>
      <c r="BM149" s="177"/>
      <c r="BN149" s="177"/>
      <c r="BO149" s="177"/>
      <c r="BP149" s="177"/>
      <c r="BQ149" s="177"/>
      <c r="BR149" s="177"/>
      <c r="BS149" s="177"/>
      <c r="BT149" s="177"/>
      <c r="BU149" s="177"/>
      <c r="BV149" s="177"/>
      <c r="BW149" s="177"/>
      <c r="BX149" s="177"/>
      <c r="BY149" s="177"/>
      <c r="BZ149" s="177"/>
      <c r="CA149" s="177"/>
      <c r="CB149" s="177"/>
      <c r="CC149" s="177"/>
      <c r="CD149" s="177"/>
      <c r="CE149" s="177"/>
      <c r="CF149" s="177"/>
      <c r="CG149" s="177"/>
      <c r="CH149" s="177"/>
      <c r="CI149" s="177"/>
      <c r="CJ149" s="177"/>
      <c r="CK149" s="177"/>
      <c r="CL149" s="177"/>
      <c r="CM149" s="177"/>
    </row>
    <row r="150" spans="1:91" s="163" customFormat="1">
      <c r="A150" s="168"/>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77"/>
      <c r="AW150" s="177"/>
      <c r="AX150" s="177"/>
      <c r="AY150" s="177"/>
      <c r="AZ150" s="177"/>
      <c r="BA150" s="177"/>
      <c r="BB150" s="177"/>
      <c r="BC150" s="177"/>
      <c r="BD150" s="177"/>
      <c r="BE150" s="177"/>
      <c r="BF150" s="177"/>
      <c r="BG150" s="177"/>
      <c r="BH150" s="177"/>
      <c r="BI150" s="177"/>
      <c r="BJ150" s="177"/>
      <c r="BK150" s="177"/>
      <c r="BL150" s="177"/>
      <c r="BM150" s="177"/>
      <c r="BN150" s="177"/>
      <c r="BO150" s="177"/>
      <c r="BP150" s="177"/>
      <c r="BQ150" s="177"/>
      <c r="BR150" s="177"/>
      <c r="BS150" s="177"/>
      <c r="BT150" s="177"/>
      <c r="BU150" s="177"/>
      <c r="BV150" s="177"/>
      <c r="BW150" s="177"/>
      <c r="BX150" s="177"/>
      <c r="BY150" s="177"/>
      <c r="BZ150" s="177"/>
      <c r="CA150" s="177"/>
      <c r="CB150" s="177"/>
      <c r="CC150" s="177"/>
      <c r="CD150" s="177"/>
      <c r="CE150" s="177"/>
      <c r="CF150" s="177"/>
      <c r="CG150" s="177"/>
      <c r="CH150" s="177"/>
      <c r="CI150" s="177"/>
      <c r="CJ150" s="177"/>
      <c r="CK150" s="177"/>
      <c r="CL150" s="177"/>
      <c r="CM150" s="177"/>
    </row>
    <row r="151" spans="1:91" s="163" customFormat="1">
      <c r="A151" s="168"/>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7"/>
      <c r="AL151" s="177"/>
      <c r="AM151" s="177"/>
      <c r="AN151" s="177"/>
      <c r="AO151" s="177"/>
      <c r="AP151" s="177"/>
      <c r="AQ151" s="177"/>
      <c r="AR151" s="177"/>
      <c r="AS151" s="177"/>
      <c r="AT151" s="177"/>
      <c r="AU151" s="177"/>
      <c r="AV151" s="177"/>
      <c r="AW151" s="177"/>
      <c r="AX151" s="177"/>
      <c r="AY151" s="177"/>
      <c r="AZ151" s="177"/>
      <c r="BA151" s="177"/>
      <c r="BB151" s="177"/>
      <c r="BC151" s="177"/>
      <c r="BD151" s="177"/>
      <c r="BE151" s="177"/>
      <c r="BF151" s="177"/>
      <c r="BG151" s="177"/>
      <c r="BH151" s="177"/>
      <c r="BI151" s="177"/>
      <c r="BJ151" s="177"/>
      <c r="BK151" s="177"/>
      <c r="BL151" s="177"/>
      <c r="BM151" s="177"/>
      <c r="BN151" s="177"/>
      <c r="BO151" s="177"/>
      <c r="BP151" s="177"/>
      <c r="BQ151" s="177"/>
      <c r="BR151" s="177"/>
      <c r="BS151" s="177"/>
      <c r="BT151" s="177"/>
      <c r="BU151" s="177"/>
      <c r="BV151" s="177"/>
      <c r="BW151" s="177"/>
      <c r="BX151" s="177"/>
      <c r="BY151" s="177"/>
      <c r="BZ151" s="177"/>
      <c r="CA151" s="177"/>
      <c r="CB151" s="177"/>
      <c r="CC151" s="177"/>
      <c r="CD151" s="177"/>
      <c r="CE151" s="177"/>
      <c r="CF151" s="177"/>
      <c r="CG151" s="177"/>
      <c r="CH151" s="177"/>
      <c r="CI151" s="177"/>
      <c r="CJ151" s="177"/>
      <c r="CK151" s="177"/>
      <c r="CL151" s="177"/>
      <c r="CM151" s="177"/>
    </row>
    <row r="152" spans="1:91" s="163" customFormat="1">
      <c r="A152" s="168"/>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c r="AA152" s="177"/>
      <c r="AB152" s="177"/>
      <c r="AC152" s="177"/>
      <c r="AD152" s="177"/>
      <c r="AE152" s="177"/>
      <c r="AF152" s="177"/>
      <c r="AG152" s="177"/>
      <c r="AH152" s="177"/>
      <c r="AI152" s="177"/>
      <c r="AJ152" s="177"/>
      <c r="AK152" s="177"/>
      <c r="AL152" s="177"/>
      <c r="AM152" s="177"/>
      <c r="AN152" s="177"/>
      <c r="AO152" s="177"/>
      <c r="AP152" s="177"/>
      <c r="AQ152" s="177"/>
      <c r="AR152" s="177"/>
      <c r="AS152" s="177"/>
      <c r="AT152" s="177"/>
      <c r="AU152" s="177"/>
      <c r="AV152" s="177"/>
      <c r="AW152" s="177"/>
      <c r="AX152" s="177"/>
      <c r="AY152" s="177"/>
      <c r="AZ152" s="177"/>
      <c r="BA152" s="177"/>
      <c r="BB152" s="177"/>
      <c r="BC152" s="177"/>
      <c r="BD152" s="177"/>
      <c r="BE152" s="177"/>
      <c r="BF152" s="177"/>
      <c r="BG152" s="177"/>
      <c r="BH152" s="177"/>
      <c r="BI152" s="177"/>
      <c r="BJ152" s="177"/>
      <c r="BK152" s="177"/>
      <c r="BL152" s="177"/>
      <c r="BM152" s="177"/>
      <c r="BN152" s="177"/>
      <c r="BO152" s="177"/>
      <c r="BP152" s="177"/>
      <c r="BQ152" s="177"/>
      <c r="BR152" s="177"/>
      <c r="BS152" s="177"/>
      <c r="BT152" s="177"/>
      <c r="BU152" s="177"/>
      <c r="BV152" s="177"/>
      <c r="BW152" s="177"/>
      <c r="BX152" s="177"/>
      <c r="BY152" s="177"/>
      <c r="BZ152" s="177"/>
      <c r="CA152" s="177"/>
      <c r="CB152" s="177"/>
      <c r="CC152" s="177"/>
      <c r="CD152" s="177"/>
      <c r="CE152" s="177"/>
      <c r="CF152" s="177"/>
      <c r="CG152" s="177"/>
      <c r="CH152" s="177"/>
      <c r="CI152" s="177"/>
      <c r="CJ152" s="177"/>
      <c r="CK152" s="177"/>
      <c r="CL152" s="177"/>
      <c r="CM152" s="177"/>
    </row>
    <row r="153" spans="1:91" s="163" customFormat="1">
      <c r="A153" s="168"/>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c r="AJ153" s="177"/>
      <c r="AK153" s="177"/>
      <c r="AL153" s="177"/>
      <c r="AM153" s="177"/>
      <c r="AN153" s="177"/>
      <c r="AO153" s="177"/>
      <c r="AP153" s="177"/>
      <c r="AQ153" s="177"/>
      <c r="AR153" s="177"/>
      <c r="AS153" s="177"/>
      <c r="AT153" s="177"/>
      <c r="AU153" s="177"/>
      <c r="AV153" s="177"/>
      <c r="AW153" s="177"/>
      <c r="AX153" s="177"/>
      <c r="AY153" s="177"/>
      <c r="AZ153" s="177"/>
      <c r="BA153" s="177"/>
      <c r="BB153" s="177"/>
      <c r="BC153" s="177"/>
      <c r="BD153" s="177"/>
      <c r="BE153" s="177"/>
      <c r="BF153" s="177"/>
      <c r="BG153" s="177"/>
      <c r="BH153" s="177"/>
      <c r="BI153" s="177"/>
      <c r="BJ153" s="177"/>
      <c r="BK153" s="177"/>
      <c r="BL153" s="177"/>
      <c r="BM153" s="177"/>
      <c r="BN153" s="177"/>
      <c r="BO153" s="177"/>
      <c r="BP153" s="177"/>
      <c r="BQ153" s="177"/>
      <c r="BR153" s="177"/>
      <c r="BS153" s="177"/>
      <c r="BT153" s="177"/>
      <c r="BU153" s="177"/>
      <c r="BV153" s="177"/>
      <c r="BW153" s="177"/>
      <c r="BX153" s="177"/>
      <c r="BY153" s="177"/>
      <c r="BZ153" s="177"/>
      <c r="CA153" s="177"/>
      <c r="CB153" s="177"/>
      <c r="CC153" s="177"/>
      <c r="CD153" s="177"/>
      <c r="CE153" s="177"/>
      <c r="CF153" s="177"/>
      <c r="CG153" s="177"/>
      <c r="CH153" s="177"/>
      <c r="CI153" s="177"/>
      <c r="CJ153" s="177"/>
      <c r="CK153" s="177"/>
      <c r="CL153" s="177"/>
      <c r="CM153" s="177"/>
    </row>
    <row r="154" spans="1:91" s="163" customFormat="1">
      <c r="A154" s="168"/>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c r="AA154" s="177"/>
      <c r="AB154" s="177"/>
      <c r="AC154" s="177"/>
      <c r="AD154" s="177"/>
      <c r="AE154" s="177"/>
      <c r="AF154" s="177"/>
      <c r="AG154" s="177"/>
      <c r="AH154" s="177"/>
      <c r="AI154" s="177"/>
      <c r="AJ154" s="177"/>
      <c r="AK154" s="177"/>
      <c r="AL154" s="177"/>
      <c r="AM154" s="177"/>
      <c r="AN154" s="177"/>
      <c r="AO154" s="177"/>
      <c r="AP154" s="177"/>
      <c r="AQ154" s="177"/>
      <c r="AR154" s="177"/>
      <c r="AS154" s="177"/>
      <c r="AT154" s="177"/>
      <c r="AU154" s="177"/>
      <c r="AV154" s="177"/>
      <c r="AW154" s="177"/>
      <c r="AX154" s="177"/>
      <c r="AY154" s="177"/>
      <c r="AZ154" s="177"/>
      <c r="BA154" s="177"/>
      <c r="BB154" s="177"/>
      <c r="BC154" s="177"/>
      <c r="BD154" s="177"/>
      <c r="BE154" s="177"/>
      <c r="BF154" s="177"/>
      <c r="BG154" s="177"/>
      <c r="BH154" s="177"/>
      <c r="BI154" s="177"/>
      <c r="BJ154" s="177"/>
      <c r="BK154" s="177"/>
      <c r="BL154" s="177"/>
      <c r="BM154" s="177"/>
      <c r="BN154" s="177"/>
      <c r="BO154" s="177"/>
      <c r="BP154" s="177"/>
      <c r="BQ154" s="177"/>
      <c r="BR154" s="177"/>
      <c r="BS154" s="177"/>
      <c r="BT154" s="177"/>
      <c r="BU154" s="177"/>
      <c r="BV154" s="177"/>
      <c r="BW154" s="177"/>
      <c r="BX154" s="177"/>
      <c r="BY154" s="177"/>
      <c r="BZ154" s="177"/>
      <c r="CA154" s="177"/>
      <c r="CB154" s="177"/>
      <c r="CC154" s="177"/>
      <c r="CD154" s="177"/>
      <c r="CE154" s="177"/>
      <c r="CF154" s="177"/>
      <c r="CG154" s="177"/>
      <c r="CH154" s="177"/>
      <c r="CI154" s="177"/>
      <c r="CJ154" s="177"/>
      <c r="CK154" s="177"/>
      <c r="CL154" s="177"/>
      <c r="CM154" s="177"/>
    </row>
    <row r="155" spans="1:91" s="163" customFormat="1">
      <c r="A155" s="168"/>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O155" s="177"/>
      <c r="AP155" s="177"/>
      <c r="AQ155" s="177"/>
      <c r="AR155" s="177"/>
      <c r="AS155" s="177"/>
      <c r="AT155" s="177"/>
      <c r="AU155" s="177"/>
      <c r="AV155" s="177"/>
      <c r="AW155" s="177"/>
      <c r="AX155" s="177"/>
      <c r="AY155" s="177"/>
      <c r="AZ155" s="177"/>
      <c r="BA155" s="177"/>
      <c r="BB155" s="177"/>
      <c r="BC155" s="177"/>
      <c r="BD155" s="177"/>
      <c r="BE155" s="177"/>
      <c r="BF155" s="177"/>
      <c r="BG155" s="177"/>
      <c r="BH155" s="177"/>
      <c r="BI155" s="177"/>
      <c r="BJ155" s="177"/>
      <c r="BK155" s="177"/>
      <c r="BL155" s="177"/>
      <c r="BM155" s="177"/>
      <c r="BN155" s="177"/>
      <c r="BO155" s="177"/>
      <c r="BP155" s="177"/>
      <c r="BQ155" s="177"/>
      <c r="BR155" s="177"/>
      <c r="BS155" s="177"/>
      <c r="BT155" s="177"/>
      <c r="BU155" s="177"/>
      <c r="BV155" s="177"/>
      <c r="BW155" s="177"/>
      <c r="BX155" s="177"/>
      <c r="BY155" s="177"/>
      <c r="BZ155" s="177"/>
      <c r="CA155" s="177"/>
      <c r="CB155" s="177"/>
      <c r="CC155" s="177"/>
      <c r="CD155" s="177"/>
      <c r="CE155" s="177"/>
      <c r="CF155" s="177"/>
      <c r="CG155" s="177"/>
      <c r="CH155" s="177"/>
      <c r="CI155" s="177"/>
      <c r="CJ155" s="177"/>
      <c r="CK155" s="177"/>
      <c r="CL155" s="177"/>
      <c r="CM155" s="177"/>
    </row>
    <row r="156" spans="1:91" s="163" customFormat="1">
      <c r="A156" s="168"/>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7"/>
      <c r="AY156" s="177"/>
      <c r="AZ156" s="177"/>
      <c r="BA156" s="177"/>
      <c r="BB156" s="177"/>
      <c r="BC156" s="177"/>
      <c r="BD156" s="177"/>
      <c r="BE156" s="177"/>
      <c r="BF156" s="177"/>
      <c r="BG156" s="177"/>
      <c r="BH156" s="177"/>
      <c r="BI156" s="177"/>
      <c r="BJ156" s="177"/>
      <c r="BK156" s="177"/>
      <c r="BL156" s="177"/>
      <c r="BM156" s="177"/>
      <c r="BN156" s="177"/>
      <c r="BO156" s="177"/>
      <c r="BP156" s="177"/>
      <c r="BQ156" s="177"/>
      <c r="BR156" s="177"/>
      <c r="BS156" s="177"/>
      <c r="BT156" s="177"/>
      <c r="BU156" s="177"/>
      <c r="BV156" s="177"/>
      <c r="BW156" s="177"/>
      <c r="BX156" s="177"/>
      <c r="BY156" s="177"/>
      <c r="BZ156" s="177"/>
      <c r="CA156" s="177"/>
      <c r="CB156" s="177"/>
      <c r="CC156" s="177"/>
      <c r="CD156" s="177"/>
      <c r="CE156" s="177"/>
      <c r="CF156" s="177"/>
      <c r="CG156" s="177"/>
      <c r="CH156" s="177"/>
      <c r="CI156" s="177"/>
      <c r="CJ156" s="177"/>
      <c r="CK156" s="177"/>
      <c r="CL156" s="177"/>
      <c r="CM156" s="177"/>
    </row>
    <row r="157" spans="1:91" s="163" customFormat="1">
      <c r="A157" s="168"/>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c r="AJ157" s="177"/>
      <c r="AK157" s="177"/>
      <c r="AL157" s="177"/>
      <c r="AM157" s="177"/>
      <c r="AN157" s="177"/>
      <c r="AO157" s="177"/>
      <c r="AP157" s="177"/>
      <c r="AQ157" s="177"/>
      <c r="AR157" s="177"/>
      <c r="AS157" s="177"/>
      <c r="AT157" s="177"/>
      <c r="AU157" s="177"/>
      <c r="AV157" s="177"/>
      <c r="AW157" s="177"/>
      <c r="AX157" s="177"/>
      <c r="AY157" s="177"/>
      <c r="AZ157" s="177"/>
      <c r="BA157" s="177"/>
      <c r="BB157" s="177"/>
      <c r="BC157" s="177"/>
      <c r="BD157" s="177"/>
      <c r="BE157" s="177"/>
      <c r="BF157" s="177"/>
      <c r="BG157" s="177"/>
      <c r="BH157" s="177"/>
      <c r="BI157" s="177"/>
      <c r="BJ157" s="177"/>
      <c r="BK157" s="177"/>
      <c r="BL157" s="177"/>
      <c r="BM157" s="177"/>
      <c r="BN157" s="177"/>
      <c r="BO157" s="177"/>
      <c r="BP157" s="177"/>
      <c r="BQ157" s="177"/>
      <c r="BR157" s="177"/>
      <c r="BS157" s="177"/>
      <c r="BT157" s="177"/>
      <c r="BU157" s="177"/>
      <c r="BV157" s="177"/>
      <c r="BW157" s="177"/>
      <c r="BX157" s="177"/>
      <c r="BY157" s="177"/>
      <c r="BZ157" s="177"/>
      <c r="CA157" s="177"/>
      <c r="CB157" s="177"/>
      <c r="CC157" s="177"/>
      <c r="CD157" s="177"/>
      <c r="CE157" s="177"/>
      <c r="CF157" s="177"/>
      <c r="CG157" s="177"/>
      <c r="CH157" s="177"/>
      <c r="CI157" s="177"/>
      <c r="CJ157" s="177"/>
      <c r="CK157" s="177"/>
      <c r="CL157" s="177"/>
      <c r="CM157" s="177"/>
    </row>
    <row r="158" spans="1:91" s="163" customFormat="1">
      <c r="A158" s="168"/>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77"/>
      <c r="AW158" s="177"/>
      <c r="AX158" s="177"/>
      <c r="AY158" s="177"/>
      <c r="AZ158" s="177"/>
      <c r="BA158" s="177"/>
      <c r="BB158" s="177"/>
      <c r="BC158" s="177"/>
      <c r="BD158" s="177"/>
      <c r="BE158" s="177"/>
      <c r="BF158" s="177"/>
      <c r="BG158" s="177"/>
      <c r="BH158" s="177"/>
      <c r="BI158" s="177"/>
      <c r="BJ158" s="177"/>
      <c r="BK158" s="177"/>
      <c r="BL158" s="177"/>
      <c r="BM158" s="177"/>
      <c r="BN158" s="177"/>
      <c r="BO158" s="177"/>
      <c r="BP158" s="177"/>
      <c r="BQ158" s="177"/>
      <c r="BR158" s="177"/>
      <c r="BS158" s="177"/>
      <c r="BT158" s="177"/>
      <c r="BU158" s="177"/>
      <c r="BV158" s="177"/>
      <c r="BW158" s="177"/>
      <c r="BX158" s="177"/>
      <c r="BY158" s="177"/>
      <c r="BZ158" s="177"/>
      <c r="CA158" s="177"/>
      <c r="CB158" s="177"/>
      <c r="CC158" s="177"/>
      <c r="CD158" s="177"/>
      <c r="CE158" s="177"/>
      <c r="CF158" s="177"/>
      <c r="CG158" s="177"/>
      <c r="CH158" s="177"/>
      <c r="CI158" s="177"/>
      <c r="CJ158" s="177"/>
      <c r="CK158" s="177"/>
      <c r="CL158" s="177"/>
      <c r="CM158" s="177"/>
    </row>
    <row r="159" spans="1:91" s="163" customFormat="1">
      <c r="A159" s="168"/>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c r="AK159" s="177"/>
      <c r="AL159" s="177"/>
      <c r="AM159" s="177"/>
      <c r="AN159" s="177"/>
      <c r="AO159" s="177"/>
      <c r="AP159" s="177"/>
      <c r="AQ159" s="177"/>
      <c r="AR159" s="177"/>
      <c r="AS159" s="177"/>
      <c r="AT159" s="177"/>
      <c r="AU159" s="177"/>
      <c r="AV159" s="177"/>
      <c r="AW159" s="177"/>
      <c r="AX159" s="177"/>
      <c r="AY159" s="177"/>
      <c r="AZ159" s="177"/>
      <c r="BA159" s="177"/>
      <c r="BB159" s="177"/>
      <c r="BC159" s="177"/>
      <c r="BD159" s="177"/>
      <c r="BE159" s="177"/>
      <c r="BF159" s="177"/>
      <c r="BG159" s="177"/>
      <c r="BH159" s="177"/>
      <c r="BI159" s="177"/>
      <c r="BJ159" s="177"/>
      <c r="BK159" s="177"/>
      <c r="BL159" s="177"/>
      <c r="BM159" s="177"/>
      <c r="BN159" s="177"/>
      <c r="BO159" s="177"/>
      <c r="BP159" s="177"/>
      <c r="BQ159" s="177"/>
      <c r="BR159" s="177"/>
      <c r="BS159" s="177"/>
      <c r="BT159" s="177"/>
      <c r="BU159" s="177"/>
      <c r="BV159" s="177"/>
      <c r="BW159" s="177"/>
      <c r="BX159" s="177"/>
      <c r="BY159" s="177"/>
      <c r="BZ159" s="177"/>
      <c r="CA159" s="177"/>
      <c r="CB159" s="177"/>
      <c r="CC159" s="177"/>
      <c r="CD159" s="177"/>
      <c r="CE159" s="177"/>
      <c r="CF159" s="177"/>
      <c r="CG159" s="177"/>
      <c r="CH159" s="177"/>
      <c r="CI159" s="177"/>
      <c r="CJ159" s="177"/>
      <c r="CK159" s="177"/>
      <c r="CL159" s="177"/>
      <c r="CM159" s="177"/>
    </row>
    <row r="160" spans="1:91" s="163" customFormat="1">
      <c r="A160" s="168"/>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c r="AK160" s="177"/>
      <c r="AL160" s="177"/>
      <c r="AM160" s="177"/>
      <c r="AN160" s="177"/>
      <c r="AO160" s="177"/>
      <c r="AP160" s="177"/>
      <c r="AQ160" s="177"/>
      <c r="AR160" s="177"/>
      <c r="AS160" s="177"/>
      <c r="AT160" s="177"/>
      <c r="AU160" s="177"/>
      <c r="AV160" s="177"/>
      <c r="AW160" s="177"/>
      <c r="AX160" s="177"/>
      <c r="AY160" s="177"/>
      <c r="AZ160" s="177"/>
      <c r="BA160" s="177"/>
      <c r="BB160" s="177"/>
      <c r="BC160" s="177"/>
      <c r="BD160" s="177"/>
      <c r="BE160" s="177"/>
      <c r="BF160" s="177"/>
      <c r="BG160" s="177"/>
      <c r="BH160" s="177"/>
      <c r="BI160" s="177"/>
      <c r="BJ160" s="177"/>
      <c r="BK160" s="177"/>
      <c r="BL160" s="177"/>
      <c r="BM160" s="177"/>
      <c r="BN160" s="177"/>
      <c r="BO160" s="177"/>
      <c r="BP160" s="177"/>
      <c r="BQ160" s="177"/>
      <c r="BR160" s="177"/>
      <c r="BS160" s="177"/>
      <c r="BT160" s="177"/>
      <c r="BU160" s="177"/>
      <c r="BV160" s="177"/>
      <c r="BW160" s="177"/>
      <c r="BX160" s="177"/>
      <c r="BY160" s="177"/>
      <c r="BZ160" s="177"/>
      <c r="CA160" s="177"/>
      <c r="CB160" s="177"/>
      <c r="CC160" s="177"/>
      <c r="CD160" s="177"/>
      <c r="CE160" s="177"/>
      <c r="CF160" s="177"/>
      <c r="CG160" s="177"/>
      <c r="CH160" s="177"/>
      <c r="CI160" s="177"/>
      <c r="CJ160" s="177"/>
      <c r="CK160" s="177"/>
      <c r="CL160" s="177"/>
      <c r="CM160" s="177"/>
    </row>
    <row r="161" spans="1:91" s="163" customFormat="1">
      <c r="A161" s="168"/>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7"/>
      <c r="AY161" s="177"/>
      <c r="AZ161" s="177"/>
      <c r="BA161" s="177"/>
      <c r="BB161" s="177"/>
      <c r="BC161" s="177"/>
      <c r="BD161" s="177"/>
      <c r="BE161" s="177"/>
      <c r="BF161" s="177"/>
      <c r="BG161" s="177"/>
      <c r="BH161" s="177"/>
      <c r="BI161" s="177"/>
      <c r="BJ161" s="177"/>
      <c r="BK161" s="177"/>
      <c r="BL161" s="177"/>
      <c r="BM161" s="177"/>
      <c r="BN161" s="177"/>
      <c r="BO161" s="177"/>
      <c r="BP161" s="177"/>
      <c r="BQ161" s="177"/>
      <c r="BR161" s="177"/>
      <c r="BS161" s="177"/>
      <c r="BT161" s="177"/>
      <c r="BU161" s="177"/>
      <c r="BV161" s="177"/>
      <c r="BW161" s="177"/>
      <c r="BX161" s="177"/>
      <c r="BY161" s="177"/>
      <c r="BZ161" s="177"/>
      <c r="CA161" s="177"/>
      <c r="CB161" s="177"/>
      <c r="CC161" s="177"/>
      <c r="CD161" s="177"/>
      <c r="CE161" s="177"/>
      <c r="CF161" s="177"/>
      <c r="CG161" s="177"/>
      <c r="CH161" s="177"/>
      <c r="CI161" s="177"/>
      <c r="CJ161" s="177"/>
      <c r="CK161" s="177"/>
      <c r="CL161" s="177"/>
      <c r="CM161" s="177"/>
    </row>
    <row r="162" spans="1:91" s="163" customFormat="1">
      <c r="A162" s="168"/>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c r="AK162" s="177"/>
      <c r="AL162" s="177"/>
      <c r="AM162" s="177"/>
      <c r="AN162" s="177"/>
      <c r="AO162" s="177"/>
      <c r="AP162" s="177"/>
      <c r="AQ162" s="177"/>
      <c r="AR162" s="177"/>
      <c r="AS162" s="177"/>
      <c r="AT162" s="177"/>
      <c r="AU162" s="177"/>
      <c r="AV162" s="177"/>
      <c r="AW162" s="177"/>
      <c r="AX162" s="177"/>
      <c r="AY162" s="177"/>
      <c r="AZ162" s="177"/>
      <c r="BA162" s="177"/>
      <c r="BB162" s="177"/>
      <c r="BC162" s="177"/>
      <c r="BD162" s="177"/>
      <c r="BE162" s="177"/>
      <c r="BF162" s="177"/>
      <c r="BG162" s="177"/>
      <c r="BH162" s="177"/>
      <c r="BI162" s="177"/>
      <c r="BJ162" s="177"/>
      <c r="BK162" s="177"/>
      <c r="BL162" s="177"/>
      <c r="BM162" s="177"/>
      <c r="BN162" s="177"/>
      <c r="BO162" s="177"/>
      <c r="BP162" s="177"/>
      <c r="BQ162" s="177"/>
      <c r="BR162" s="177"/>
      <c r="BS162" s="177"/>
      <c r="BT162" s="177"/>
      <c r="BU162" s="177"/>
      <c r="BV162" s="177"/>
      <c r="BW162" s="177"/>
      <c r="BX162" s="177"/>
      <c r="BY162" s="177"/>
      <c r="BZ162" s="177"/>
      <c r="CA162" s="177"/>
      <c r="CB162" s="177"/>
      <c r="CC162" s="177"/>
      <c r="CD162" s="177"/>
      <c r="CE162" s="177"/>
      <c r="CF162" s="177"/>
      <c r="CG162" s="177"/>
      <c r="CH162" s="177"/>
      <c r="CI162" s="177"/>
      <c r="CJ162" s="177"/>
      <c r="CK162" s="177"/>
      <c r="CL162" s="177"/>
      <c r="CM162" s="177"/>
    </row>
    <row r="163" spans="1:91" s="163" customFormat="1">
      <c r="A163" s="168"/>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c r="AK163" s="177"/>
      <c r="AL163" s="177"/>
      <c r="AM163" s="177"/>
      <c r="AN163" s="177"/>
      <c r="AO163" s="177"/>
      <c r="AP163" s="177"/>
      <c r="AQ163" s="177"/>
      <c r="AR163" s="177"/>
      <c r="AS163" s="177"/>
      <c r="AT163" s="177"/>
      <c r="AU163" s="177"/>
      <c r="AV163" s="177"/>
      <c r="AW163" s="177"/>
      <c r="AX163" s="177"/>
      <c r="AY163" s="177"/>
      <c r="AZ163" s="177"/>
      <c r="BA163" s="177"/>
      <c r="BB163" s="177"/>
      <c r="BC163" s="177"/>
      <c r="BD163" s="177"/>
      <c r="BE163" s="177"/>
      <c r="BF163" s="177"/>
      <c r="BG163" s="177"/>
      <c r="BH163" s="177"/>
      <c r="BI163" s="177"/>
      <c r="BJ163" s="177"/>
      <c r="BK163" s="177"/>
      <c r="BL163" s="177"/>
      <c r="BM163" s="177"/>
      <c r="BN163" s="177"/>
      <c r="BO163" s="177"/>
      <c r="BP163" s="177"/>
      <c r="BQ163" s="177"/>
      <c r="BR163" s="177"/>
      <c r="BS163" s="177"/>
      <c r="BT163" s="177"/>
      <c r="BU163" s="177"/>
      <c r="BV163" s="177"/>
      <c r="BW163" s="177"/>
      <c r="BX163" s="177"/>
      <c r="BY163" s="177"/>
      <c r="BZ163" s="177"/>
      <c r="CA163" s="177"/>
      <c r="CB163" s="177"/>
      <c r="CC163" s="177"/>
      <c r="CD163" s="177"/>
      <c r="CE163" s="177"/>
      <c r="CF163" s="177"/>
      <c r="CG163" s="177"/>
      <c r="CH163" s="177"/>
      <c r="CI163" s="177"/>
      <c r="CJ163" s="177"/>
      <c r="CK163" s="177"/>
      <c r="CL163" s="177"/>
      <c r="CM163" s="177"/>
    </row>
    <row r="164" spans="1:91" s="163" customFormat="1">
      <c r="A164" s="168"/>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c r="AK164" s="177"/>
      <c r="AL164" s="177"/>
      <c r="AM164" s="177"/>
      <c r="AN164" s="177"/>
      <c r="AO164" s="177"/>
      <c r="AP164" s="177"/>
      <c r="AQ164" s="177"/>
      <c r="AR164" s="177"/>
      <c r="AS164" s="177"/>
      <c r="AT164" s="177"/>
      <c r="AU164" s="177"/>
      <c r="AV164" s="177"/>
      <c r="AW164" s="177"/>
      <c r="AX164" s="177"/>
      <c r="AY164" s="177"/>
      <c r="AZ164" s="177"/>
      <c r="BA164" s="177"/>
      <c r="BB164" s="177"/>
      <c r="BC164" s="177"/>
      <c r="BD164" s="177"/>
      <c r="BE164" s="177"/>
      <c r="BF164" s="177"/>
      <c r="BG164" s="177"/>
      <c r="BH164" s="177"/>
      <c r="BI164" s="177"/>
      <c r="BJ164" s="177"/>
      <c r="BK164" s="177"/>
      <c r="BL164" s="177"/>
      <c r="BM164" s="177"/>
      <c r="BN164" s="177"/>
      <c r="BO164" s="177"/>
      <c r="BP164" s="177"/>
      <c r="BQ164" s="177"/>
      <c r="BR164" s="177"/>
      <c r="BS164" s="177"/>
      <c r="BT164" s="177"/>
      <c r="BU164" s="177"/>
      <c r="BV164" s="177"/>
      <c r="BW164" s="177"/>
      <c r="BX164" s="177"/>
      <c r="BY164" s="177"/>
      <c r="BZ164" s="177"/>
      <c r="CA164" s="177"/>
      <c r="CB164" s="177"/>
      <c r="CC164" s="177"/>
      <c r="CD164" s="177"/>
      <c r="CE164" s="177"/>
      <c r="CF164" s="177"/>
      <c r="CG164" s="177"/>
      <c r="CH164" s="177"/>
      <c r="CI164" s="177"/>
      <c r="CJ164" s="177"/>
      <c r="CK164" s="177"/>
      <c r="CL164" s="177"/>
      <c r="CM164" s="177"/>
    </row>
    <row r="165" spans="1:91" s="163" customFormat="1">
      <c r="A165" s="168"/>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c r="AK165" s="177"/>
      <c r="AL165" s="177"/>
      <c r="AM165" s="177"/>
      <c r="AN165" s="177"/>
      <c r="AO165" s="177"/>
      <c r="AP165" s="177"/>
      <c r="AQ165" s="177"/>
      <c r="AR165" s="177"/>
      <c r="AS165" s="177"/>
      <c r="AT165" s="177"/>
      <c r="AU165" s="177"/>
      <c r="AV165" s="177"/>
      <c r="AW165" s="177"/>
      <c r="AX165" s="177"/>
      <c r="AY165" s="177"/>
      <c r="AZ165" s="177"/>
      <c r="BA165" s="177"/>
      <c r="BB165" s="177"/>
      <c r="BC165" s="177"/>
      <c r="BD165" s="177"/>
      <c r="BE165" s="177"/>
      <c r="BF165" s="177"/>
      <c r="BG165" s="177"/>
      <c r="BH165" s="177"/>
      <c r="BI165" s="177"/>
      <c r="BJ165" s="177"/>
      <c r="BK165" s="177"/>
      <c r="BL165" s="177"/>
      <c r="BM165" s="177"/>
      <c r="BN165" s="177"/>
      <c r="BO165" s="177"/>
      <c r="BP165" s="177"/>
      <c r="BQ165" s="177"/>
      <c r="BR165" s="177"/>
      <c r="BS165" s="177"/>
      <c r="BT165" s="177"/>
      <c r="BU165" s="177"/>
      <c r="BV165" s="177"/>
      <c r="BW165" s="177"/>
      <c r="BX165" s="177"/>
      <c r="BY165" s="177"/>
      <c r="BZ165" s="177"/>
      <c r="CA165" s="177"/>
      <c r="CB165" s="177"/>
      <c r="CC165" s="177"/>
      <c r="CD165" s="177"/>
      <c r="CE165" s="177"/>
      <c r="CF165" s="177"/>
      <c r="CG165" s="177"/>
      <c r="CH165" s="177"/>
      <c r="CI165" s="177"/>
      <c r="CJ165" s="177"/>
      <c r="CK165" s="177"/>
      <c r="CL165" s="177"/>
      <c r="CM165" s="177"/>
    </row>
    <row r="166" spans="1:91" s="163" customFormat="1">
      <c r="A166" s="168"/>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c r="AR166" s="177"/>
      <c r="AS166" s="177"/>
      <c r="AT166" s="177"/>
      <c r="AU166" s="177"/>
      <c r="AV166" s="177"/>
      <c r="AW166" s="177"/>
      <c r="AX166" s="177"/>
      <c r="AY166" s="177"/>
      <c r="AZ166" s="177"/>
      <c r="BA166" s="177"/>
      <c r="BB166" s="177"/>
      <c r="BC166" s="177"/>
      <c r="BD166" s="177"/>
      <c r="BE166" s="177"/>
      <c r="BF166" s="177"/>
      <c r="BG166" s="177"/>
      <c r="BH166" s="177"/>
      <c r="BI166" s="177"/>
      <c r="BJ166" s="177"/>
      <c r="BK166" s="177"/>
      <c r="BL166" s="177"/>
      <c r="BM166" s="177"/>
      <c r="BN166" s="177"/>
      <c r="BO166" s="177"/>
      <c r="BP166" s="177"/>
      <c r="BQ166" s="177"/>
      <c r="BR166" s="177"/>
      <c r="BS166" s="177"/>
      <c r="BT166" s="177"/>
      <c r="BU166" s="177"/>
      <c r="BV166" s="177"/>
      <c r="BW166" s="177"/>
      <c r="BX166" s="177"/>
      <c r="BY166" s="177"/>
      <c r="BZ166" s="177"/>
      <c r="CA166" s="177"/>
      <c r="CB166" s="177"/>
      <c r="CC166" s="177"/>
      <c r="CD166" s="177"/>
      <c r="CE166" s="177"/>
      <c r="CF166" s="177"/>
      <c r="CG166" s="177"/>
      <c r="CH166" s="177"/>
      <c r="CI166" s="177"/>
      <c r="CJ166" s="177"/>
      <c r="CK166" s="177"/>
      <c r="CL166" s="177"/>
      <c r="CM166" s="177"/>
    </row>
    <row r="167" spans="1:91" s="163" customFormat="1">
      <c r="A167" s="16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c r="AK167" s="177"/>
      <c r="AL167" s="177"/>
      <c r="AM167" s="177"/>
      <c r="AN167" s="177"/>
      <c r="AO167" s="177"/>
      <c r="AP167" s="177"/>
      <c r="AQ167" s="177"/>
      <c r="AR167" s="177"/>
      <c r="AS167" s="177"/>
      <c r="AT167" s="177"/>
      <c r="AU167" s="177"/>
      <c r="AV167" s="177"/>
      <c r="AW167" s="177"/>
      <c r="AX167" s="177"/>
      <c r="AY167" s="177"/>
      <c r="AZ167" s="177"/>
      <c r="BA167" s="177"/>
      <c r="BB167" s="177"/>
      <c r="BC167" s="177"/>
      <c r="BD167" s="177"/>
      <c r="BE167" s="177"/>
      <c r="BF167" s="177"/>
      <c r="BG167" s="177"/>
      <c r="BH167" s="177"/>
      <c r="BI167" s="177"/>
      <c r="BJ167" s="177"/>
      <c r="BK167" s="177"/>
      <c r="BL167" s="177"/>
      <c r="BM167" s="177"/>
      <c r="BN167" s="177"/>
      <c r="BO167" s="177"/>
      <c r="BP167" s="177"/>
      <c r="BQ167" s="177"/>
      <c r="BR167" s="177"/>
      <c r="BS167" s="177"/>
      <c r="BT167" s="177"/>
      <c r="BU167" s="177"/>
      <c r="BV167" s="177"/>
      <c r="BW167" s="177"/>
      <c r="BX167" s="177"/>
      <c r="BY167" s="177"/>
      <c r="BZ167" s="177"/>
      <c r="CA167" s="177"/>
      <c r="CB167" s="177"/>
      <c r="CC167" s="177"/>
      <c r="CD167" s="177"/>
      <c r="CE167" s="177"/>
      <c r="CF167" s="177"/>
      <c r="CG167" s="177"/>
      <c r="CH167" s="177"/>
      <c r="CI167" s="177"/>
      <c r="CJ167" s="177"/>
      <c r="CK167" s="177"/>
      <c r="CL167" s="177"/>
      <c r="CM167" s="177"/>
    </row>
    <row r="168" spans="1:91" s="163" customFormat="1">
      <c r="A168" s="16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O168" s="177"/>
      <c r="AP168" s="177"/>
      <c r="AQ168" s="177"/>
      <c r="AR168" s="177"/>
      <c r="AS168" s="177"/>
      <c r="AT168" s="177"/>
      <c r="AU168" s="177"/>
      <c r="AV168" s="177"/>
      <c r="AW168" s="177"/>
      <c r="AX168" s="177"/>
      <c r="AY168" s="177"/>
      <c r="AZ168" s="177"/>
      <c r="BA168" s="177"/>
      <c r="BB168" s="177"/>
      <c r="BC168" s="177"/>
      <c r="BD168" s="177"/>
      <c r="BE168" s="177"/>
      <c r="BF168" s="177"/>
      <c r="BG168" s="177"/>
      <c r="BH168" s="177"/>
      <c r="BI168" s="177"/>
      <c r="BJ168" s="177"/>
      <c r="BK168" s="177"/>
      <c r="BL168" s="177"/>
      <c r="BM168" s="177"/>
      <c r="BN168" s="177"/>
      <c r="BO168" s="177"/>
      <c r="BP168" s="177"/>
      <c r="BQ168" s="177"/>
      <c r="BR168" s="177"/>
      <c r="BS168" s="177"/>
      <c r="BT168" s="177"/>
      <c r="BU168" s="177"/>
      <c r="BV168" s="177"/>
      <c r="BW168" s="177"/>
      <c r="BX168" s="177"/>
      <c r="BY168" s="177"/>
      <c r="BZ168" s="177"/>
      <c r="CA168" s="177"/>
      <c r="CB168" s="177"/>
      <c r="CC168" s="177"/>
      <c r="CD168" s="177"/>
      <c r="CE168" s="177"/>
      <c r="CF168" s="177"/>
      <c r="CG168" s="177"/>
      <c r="CH168" s="177"/>
      <c r="CI168" s="177"/>
      <c r="CJ168" s="177"/>
      <c r="CK168" s="177"/>
      <c r="CL168" s="177"/>
      <c r="CM168" s="177"/>
    </row>
    <row r="169" spans="1:91" s="163" customFormat="1">
      <c r="A169" s="168"/>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c r="AK169" s="177"/>
      <c r="AL169" s="177"/>
      <c r="AM169" s="177"/>
      <c r="AN169" s="177"/>
      <c r="AO169" s="177"/>
      <c r="AP169" s="177"/>
      <c r="AQ169" s="177"/>
      <c r="AR169" s="177"/>
      <c r="AS169" s="177"/>
      <c r="AT169" s="177"/>
      <c r="AU169" s="177"/>
      <c r="AV169" s="177"/>
      <c r="AW169" s="177"/>
      <c r="AX169" s="177"/>
      <c r="AY169" s="177"/>
      <c r="AZ169" s="177"/>
      <c r="BA169" s="177"/>
      <c r="BB169" s="177"/>
      <c r="BC169" s="177"/>
      <c r="BD169" s="177"/>
      <c r="BE169" s="177"/>
      <c r="BF169" s="177"/>
      <c r="BG169" s="177"/>
      <c r="BH169" s="177"/>
      <c r="BI169" s="177"/>
      <c r="BJ169" s="177"/>
      <c r="BK169" s="177"/>
      <c r="BL169" s="177"/>
      <c r="BM169" s="177"/>
      <c r="BN169" s="177"/>
      <c r="BO169" s="177"/>
      <c r="BP169" s="177"/>
      <c r="BQ169" s="177"/>
      <c r="BR169" s="177"/>
      <c r="BS169" s="177"/>
      <c r="BT169" s="177"/>
      <c r="BU169" s="177"/>
      <c r="BV169" s="177"/>
      <c r="BW169" s="177"/>
      <c r="BX169" s="177"/>
      <c r="BY169" s="177"/>
      <c r="BZ169" s="177"/>
      <c r="CA169" s="177"/>
      <c r="CB169" s="177"/>
      <c r="CC169" s="177"/>
      <c r="CD169" s="177"/>
      <c r="CE169" s="177"/>
      <c r="CF169" s="177"/>
      <c r="CG169" s="177"/>
      <c r="CH169" s="177"/>
      <c r="CI169" s="177"/>
      <c r="CJ169" s="177"/>
      <c r="CK169" s="177"/>
      <c r="CL169" s="177"/>
      <c r="CM169" s="177"/>
    </row>
    <row r="170" spans="1:91" s="163" customFormat="1">
      <c r="A170" s="168"/>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c r="AK170" s="177"/>
      <c r="AL170" s="177"/>
      <c r="AM170" s="177"/>
      <c r="AN170" s="177"/>
      <c r="AO170" s="177"/>
      <c r="AP170" s="177"/>
      <c r="AQ170" s="177"/>
      <c r="AR170" s="177"/>
      <c r="AS170" s="177"/>
      <c r="AT170" s="177"/>
      <c r="AU170" s="177"/>
      <c r="AV170" s="177"/>
      <c r="AW170" s="177"/>
      <c r="AX170" s="177"/>
      <c r="AY170" s="177"/>
      <c r="AZ170" s="177"/>
      <c r="BA170" s="177"/>
      <c r="BB170" s="177"/>
      <c r="BC170" s="177"/>
      <c r="BD170" s="177"/>
      <c r="BE170" s="177"/>
      <c r="BF170" s="177"/>
      <c r="BG170" s="177"/>
      <c r="BH170" s="177"/>
      <c r="BI170" s="177"/>
      <c r="BJ170" s="177"/>
      <c r="BK170" s="177"/>
      <c r="BL170" s="177"/>
      <c r="BM170" s="177"/>
      <c r="BN170" s="177"/>
      <c r="BO170" s="177"/>
      <c r="BP170" s="177"/>
      <c r="BQ170" s="177"/>
      <c r="BR170" s="177"/>
      <c r="BS170" s="177"/>
      <c r="BT170" s="177"/>
      <c r="BU170" s="177"/>
      <c r="BV170" s="177"/>
      <c r="BW170" s="177"/>
      <c r="BX170" s="177"/>
      <c r="BY170" s="177"/>
      <c r="BZ170" s="177"/>
      <c r="CA170" s="177"/>
      <c r="CB170" s="177"/>
      <c r="CC170" s="177"/>
      <c r="CD170" s="177"/>
      <c r="CE170" s="177"/>
      <c r="CF170" s="177"/>
      <c r="CG170" s="177"/>
      <c r="CH170" s="177"/>
      <c r="CI170" s="177"/>
      <c r="CJ170" s="177"/>
      <c r="CK170" s="177"/>
      <c r="CL170" s="177"/>
      <c r="CM170" s="177"/>
    </row>
    <row r="171" spans="1:91" s="163" customFormat="1">
      <c r="A171" s="168"/>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7"/>
      <c r="AY171" s="177"/>
      <c r="AZ171" s="177"/>
      <c r="BA171" s="177"/>
      <c r="BB171" s="177"/>
      <c r="BC171" s="177"/>
      <c r="BD171" s="177"/>
      <c r="BE171" s="177"/>
      <c r="BF171" s="177"/>
      <c r="BG171" s="177"/>
      <c r="BH171" s="177"/>
      <c r="BI171" s="177"/>
      <c r="BJ171" s="177"/>
      <c r="BK171" s="177"/>
      <c r="BL171" s="177"/>
      <c r="BM171" s="177"/>
      <c r="BN171" s="177"/>
      <c r="BO171" s="177"/>
      <c r="BP171" s="177"/>
      <c r="BQ171" s="177"/>
      <c r="BR171" s="177"/>
      <c r="BS171" s="177"/>
      <c r="BT171" s="177"/>
      <c r="BU171" s="177"/>
      <c r="BV171" s="177"/>
      <c r="BW171" s="177"/>
      <c r="BX171" s="177"/>
      <c r="BY171" s="177"/>
      <c r="BZ171" s="177"/>
      <c r="CA171" s="177"/>
      <c r="CB171" s="177"/>
      <c r="CC171" s="177"/>
      <c r="CD171" s="177"/>
      <c r="CE171" s="177"/>
      <c r="CF171" s="177"/>
      <c r="CG171" s="177"/>
      <c r="CH171" s="177"/>
      <c r="CI171" s="177"/>
      <c r="CJ171" s="177"/>
      <c r="CK171" s="177"/>
      <c r="CL171" s="177"/>
      <c r="CM171" s="177"/>
    </row>
    <row r="172" spans="1:91" s="163" customFormat="1">
      <c r="A172" s="168"/>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7"/>
      <c r="AY172" s="177"/>
      <c r="AZ172" s="177"/>
      <c r="BA172" s="177"/>
      <c r="BB172" s="177"/>
      <c r="BC172" s="177"/>
      <c r="BD172" s="177"/>
      <c r="BE172" s="177"/>
      <c r="BF172" s="177"/>
      <c r="BG172" s="177"/>
      <c r="BH172" s="177"/>
      <c r="BI172" s="177"/>
      <c r="BJ172" s="177"/>
      <c r="BK172" s="177"/>
      <c r="BL172" s="177"/>
      <c r="BM172" s="177"/>
      <c r="BN172" s="177"/>
      <c r="BO172" s="177"/>
      <c r="BP172" s="177"/>
      <c r="BQ172" s="177"/>
      <c r="BR172" s="177"/>
      <c r="BS172" s="177"/>
      <c r="BT172" s="177"/>
      <c r="BU172" s="177"/>
      <c r="BV172" s="177"/>
      <c r="BW172" s="177"/>
      <c r="BX172" s="177"/>
      <c r="BY172" s="177"/>
      <c r="BZ172" s="177"/>
      <c r="CA172" s="177"/>
      <c r="CB172" s="177"/>
      <c r="CC172" s="177"/>
      <c r="CD172" s="177"/>
      <c r="CE172" s="177"/>
      <c r="CF172" s="177"/>
      <c r="CG172" s="177"/>
      <c r="CH172" s="177"/>
      <c r="CI172" s="177"/>
      <c r="CJ172" s="177"/>
      <c r="CK172" s="177"/>
      <c r="CL172" s="177"/>
      <c r="CM172" s="177"/>
    </row>
    <row r="173" spans="1:91" s="163" customFormat="1">
      <c r="A173" s="168"/>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c r="AK173" s="177"/>
      <c r="AL173" s="177"/>
      <c r="AM173" s="177"/>
      <c r="AN173" s="177"/>
      <c r="AO173" s="177"/>
      <c r="AP173" s="177"/>
      <c r="AQ173" s="177"/>
      <c r="AR173" s="177"/>
      <c r="AS173" s="177"/>
      <c r="AT173" s="177"/>
      <c r="AU173" s="177"/>
      <c r="AV173" s="177"/>
      <c r="AW173" s="177"/>
      <c r="AX173" s="177"/>
      <c r="AY173" s="177"/>
      <c r="AZ173" s="177"/>
      <c r="BA173" s="177"/>
      <c r="BB173" s="177"/>
      <c r="BC173" s="177"/>
      <c r="BD173" s="177"/>
      <c r="BE173" s="177"/>
      <c r="BF173" s="177"/>
      <c r="BG173" s="177"/>
      <c r="BH173" s="177"/>
      <c r="BI173" s="177"/>
      <c r="BJ173" s="177"/>
      <c r="BK173" s="177"/>
      <c r="BL173" s="177"/>
      <c r="BM173" s="177"/>
      <c r="BN173" s="177"/>
      <c r="BO173" s="177"/>
      <c r="BP173" s="177"/>
      <c r="BQ173" s="177"/>
      <c r="BR173" s="177"/>
      <c r="BS173" s="177"/>
      <c r="BT173" s="177"/>
      <c r="BU173" s="177"/>
      <c r="BV173" s="177"/>
      <c r="BW173" s="177"/>
      <c r="BX173" s="177"/>
      <c r="BY173" s="177"/>
      <c r="BZ173" s="177"/>
      <c r="CA173" s="177"/>
      <c r="CB173" s="177"/>
      <c r="CC173" s="177"/>
      <c r="CD173" s="177"/>
      <c r="CE173" s="177"/>
      <c r="CF173" s="177"/>
      <c r="CG173" s="177"/>
      <c r="CH173" s="177"/>
      <c r="CI173" s="177"/>
      <c r="CJ173" s="177"/>
      <c r="CK173" s="177"/>
      <c r="CL173" s="177"/>
      <c r="CM173" s="177"/>
    </row>
    <row r="174" spans="1:91" s="163" customFormat="1">
      <c r="A174" s="168"/>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7"/>
      <c r="AY174" s="177"/>
      <c r="AZ174" s="177"/>
      <c r="BA174" s="177"/>
      <c r="BB174" s="177"/>
      <c r="BC174" s="177"/>
      <c r="BD174" s="177"/>
      <c r="BE174" s="177"/>
      <c r="BF174" s="177"/>
      <c r="BG174" s="177"/>
      <c r="BH174" s="177"/>
      <c r="BI174" s="177"/>
      <c r="BJ174" s="177"/>
      <c r="BK174" s="177"/>
      <c r="BL174" s="177"/>
      <c r="BM174" s="177"/>
      <c r="BN174" s="177"/>
      <c r="BO174" s="177"/>
      <c r="BP174" s="177"/>
      <c r="BQ174" s="177"/>
      <c r="BR174" s="177"/>
      <c r="BS174" s="177"/>
      <c r="BT174" s="177"/>
      <c r="BU174" s="177"/>
      <c r="BV174" s="177"/>
      <c r="BW174" s="177"/>
      <c r="BX174" s="177"/>
      <c r="BY174" s="177"/>
      <c r="BZ174" s="177"/>
      <c r="CA174" s="177"/>
      <c r="CB174" s="177"/>
      <c r="CC174" s="177"/>
      <c r="CD174" s="177"/>
      <c r="CE174" s="177"/>
      <c r="CF174" s="177"/>
      <c r="CG174" s="177"/>
      <c r="CH174" s="177"/>
      <c r="CI174" s="177"/>
      <c r="CJ174" s="177"/>
      <c r="CK174" s="177"/>
      <c r="CL174" s="177"/>
      <c r="CM174" s="177"/>
    </row>
    <row r="175" spans="1:91" s="163" customFormat="1">
      <c r="A175" s="168"/>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AQ175" s="177"/>
      <c r="AR175" s="177"/>
      <c r="AS175" s="177"/>
      <c r="AT175" s="177"/>
      <c r="AU175" s="177"/>
      <c r="AV175" s="177"/>
      <c r="AW175" s="177"/>
      <c r="AX175" s="177"/>
      <c r="AY175" s="177"/>
      <c r="AZ175" s="177"/>
      <c r="BA175" s="177"/>
      <c r="BB175" s="177"/>
      <c r="BC175" s="177"/>
      <c r="BD175" s="177"/>
      <c r="BE175" s="177"/>
      <c r="BF175" s="177"/>
      <c r="BG175" s="177"/>
      <c r="BH175" s="177"/>
      <c r="BI175" s="177"/>
      <c r="BJ175" s="177"/>
      <c r="BK175" s="177"/>
      <c r="BL175" s="177"/>
      <c r="BM175" s="177"/>
      <c r="BN175" s="177"/>
      <c r="BO175" s="177"/>
      <c r="BP175" s="177"/>
      <c r="BQ175" s="177"/>
      <c r="BR175" s="177"/>
      <c r="BS175" s="177"/>
      <c r="BT175" s="177"/>
      <c r="BU175" s="177"/>
      <c r="BV175" s="177"/>
      <c r="BW175" s="177"/>
      <c r="BX175" s="177"/>
      <c r="BY175" s="177"/>
      <c r="BZ175" s="177"/>
      <c r="CA175" s="177"/>
      <c r="CB175" s="177"/>
      <c r="CC175" s="177"/>
      <c r="CD175" s="177"/>
      <c r="CE175" s="177"/>
      <c r="CF175" s="177"/>
      <c r="CG175" s="177"/>
      <c r="CH175" s="177"/>
      <c r="CI175" s="177"/>
      <c r="CJ175" s="177"/>
      <c r="CK175" s="177"/>
      <c r="CL175" s="177"/>
      <c r="CM175" s="177"/>
    </row>
    <row r="176" spans="1:91" s="163" customFormat="1">
      <c r="A176" s="168"/>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7"/>
      <c r="AL176" s="177"/>
      <c r="AM176" s="177"/>
      <c r="AN176" s="177"/>
      <c r="AO176" s="177"/>
      <c r="AP176" s="177"/>
      <c r="AQ176" s="177"/>
      <c r="AR176" s="177"/>
      <c r="AS176" s="177"/>
      <c r="AT176" s="177"/>
      <c r="AU176" s="177"/>
      <c r="AV176" s="177"/>
      <c r="AW176" s="177"/>
      <c r="AX176" s="177"/>
      <c r="AY176" s="177"/>
      <c r="AZ176" s="177"/>
      <c r="BA176" s="177"/>
      <c r="BB176" s="177"/>
      <c r="BC176" s="177"/>
      <c r="BD176" s="177"/>
      <c r="BE176" s="177"/>
      <c r="BF176" s="177"/>
      <c r="BG176" s="177"/>
      <c r="BH176" s="177"/>
      <c r="BI176" s="177"/>
      <c r="BJ176" s="177"/>
      <c r="BK176" s="177"/>
      <c r="BL176" s="177"/>
      <c r="BM176" s="177"/>
      <c r="BN176" s="177"/>
      <c r="BO176" s="177"/>
      <c r="BP176" s="177"/>
      <c r="BQ176" s="177"/>
      <c r="BR176" s="177"/>
      <c r="BS176" s="177"/>
      <c r="BT176" s="177"/>
      <c r="BU176" s="177"/>
      <c r="BV176" s="177"/>
      <c r="BW176" s="177"/>
      <c r="BX176" s="177"/>
      <c r="BY176" s="177"/>
      <c r="BZ176" s="177"/>
      <c r="CA176" s="177"/>
      <c r="CB176" s="177"/>
      <c r="CC176" s="177"/>
      <c r="CD176" s="177"/>
      <c r="CE176" s="177"/>
      <c r="CF176" s="177"/>
      <c r="CG176" s="177"/>
      <c r="CH176" s="177"/>
      <c r="CI176" s="177"/>
      <c r="CJ176" s="177"/>
      <c r="CK176" s="177"/>
      <c r="CL176" s="177"/>
      <c r="CM176" s="177"/>
    </row>
    <row r="177" spans="1:91" s="163" customFormat="1">
      <c r="A177" s="168"/>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c r="AK177" s="177"/>
      <c r="AL177" s="177"/>
      <c r="AM177" s="177"/>
      <c r="AN177" s="177"/>
      <c r="AO177" s="177"/>
      <c r="AP177" s="177"/>
      <c r="AQ177" s="177"/>
      <c r="AR177" s="177"/>
      <c r="AS177" s="177"/>
      <c r="AT177" s="177"/>
      <c r="AU177" s="177"/>
      <c r="AV177" s="177"/>
      <c r="AW177" s="177"/>
      <c r="AX177" s="177"/>
      <c r="AY177" s="177"/>
      <c r="AZ177" s="177"/>
      <c r="BA177" s="177"/>
      <c r="BB177" s="177"/>
      <c r="BC177" s="177"/>
      <c r="BD177" s="177"/>
      <c r="BE177" s="177"/>
      <c r="BF177" s="177"/>
      <c r="BG177" s="177"/>
      <c r="BH177" s="177"/>
      <c r="BI177" s="177"/>
      <c r="BJ177" s="177"/>
      <c r="BK177" s="177"/>
      <c r="BL177" s="177"/>
      <c r="BM177" s="177"/>
      <c r="BN177" s="177"/>
      <c r="BO177" s="177"/>
      <c r="BP177" s="177"/>
      <c r="BQ177" s="177"/>
      <c r="BR177" s="177"/>
      <c r="BS177" s="177"/>
      <c r="BT177" s="177"/>
      <c r="BU177" s="177"/>
      <c r="BV177" s="177"/>
      <c r="BW177" s="177"/>
      <c r="BX177" s="177"/>
      <c r="BY177" s="177"/>
      <c r="BZ177" s="177"/>
      <c r="CA177" s="177"/>
      <c r="CB177" s="177"/>
      <c r="CC177" s="177"/>
      <c r="CD177" s="177"/>
      <c r="CE177" s="177"/>
      <c r="CF177" s="177"/>
      <c r="CG177" s="177"/>
      <c r="CH177" s="177"/>
      <c r="CI177" s="177"/>
      <c r="CJ177" s="177"/>
      <c r="CK177" s="177"/>
      <c r="CL177" s="177"/>
      <c r="CM177" s="177"/>
    </row>
    <row r="178" spans="1:91" s="163" customFormat="1">
      <c r="A178" s="168"/>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c r="AK178" s="177"/>
      <c r="AL178" s="177"/>
      <c r="AM178" s="177"/>
      <c r="AN178" s="177"/>
      <c r="AO178" s="177"/>
      <c r="AP178" s="177"/>
      <c r="AQ178" s="177"/>
      <c r="AR178" s="177"/>
      <c r="AS178" s="177"/>
      <c r="AT178" s="177"/>
      <c r="AU178" s="177"/>
      <c r="AV178" s="177"/>
      <c r="AW178" s="177"/>
      <c r="AX178" s="177"/>
      <c r="AY178" s="177"/>
      <c r="AZ178" s="177"/>
      <c r="BA178" s="177"/>
      <c r="BB178" s="177"/>
      <c r="BC178" s="177"/>
      <c r="BD178" s="177"/>
      <c r="BE178" s="177"/>
      <c r="BF178" s="177"/>
      <c r="BG178" s="177"/>
      <c r="BH178" s="177"/>
      <c r="BI178" s="177"/>
      <c r="BJ178" s="177"/>
      <c r="BK178" s="177"/>
      <c r="BL178" s="177"/>
      <c r="BM178" s="177"/>
      <c r="BN178" s="177"/>
      <c r="BO178" s="177"/>
      <c r="BP178" s="177"/>
      <c r="BQ178" s="177"/>
      <c r="BR178" s="177"/>
      <c r="BS178" s="177"/>
      <c r="BT178" s="177"/>
      <c r="BU178" s="177"/>
      <c r="BV178" s="177"/>
      <c r="BW178" s="177"/>
      <c r="BX178" s="177"/>
      <c r="BY178" s="177"/>
      <c r="BZ178" s="177"/>
      <c r="CA178" s="177"/>
      <c r="CB178" s="177"/>
      <c r="CC178" s="177"/>
      <c r="CD178" s="177"/>
      <c r="CE178" s="177"/>
      <c r="CF178" s="177"/>
      <c r="CG178" s="177"/>
      <c r="CH178" s="177"/>
      <c r="CI178" s="177"/>
      <c r="CJ178" s="177"/>
      <c r="CK178" s="177"/>
      <c r="CL178" s="177"/>
      <c r="CM178" s="177"/>
    </row>
    <row r="179" spans="1:91" s="163" customFormat="1">
      <c r="A179" s="168"/>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c r="AK179" s="177"/>
      <c r="AL179" s="177"/>
      <c r="AM179" s="177"/>
      <c r="AN179" s="177"/>
      <c r="AO179" s="177"/>
      <c r="AP179" s="177"/>
      <c r="AQ179" s="177"/>
      <c r="AR179" s="177"/>
      <c r="AS179" s="177"/>
      <c r="AT179" s="177"/>
      <c r="AU179" s="177"/>
      <c r="AV179" s="177"/>
      <c r="AW179" s="177"/>
      <c r="AX179" s="177"/>
      <c r="AY179" s="177"/>
      <c r="AZ179" s="177"/>
      <c r="BA179" s="177"/>
      <c r="BB179" s="177"/>
      <c r="BC179" s="177"/>
      <c r="BD179" s="177"/>
      <c r="BE179" s="177"/>
      <c r="BF179" s="177"/>
      <c r="BG179" s="177"/>
      <c r="BH179" s="177"/>
      <c r="BI179" s="177"/>
      <c r="BJ179" s="177"/>
      <c r="BK179" s="177"/>
      <c r="BL179" s="177"/>
      <c r="BM179" s="177"/>
      <c r="BN179" s="177"/>
      <c r="BO179" s="177"/>
      <c r="BP179" s="177"/>
      <c r="BQ179" s="177"/>
      <c r="BR179" s="177"/>
      <c r="BS179" s="177"/>
      <c r="BT179" s="177"/>
      <c r="BU179" s="177"/>
      <c r="BV179" s="177"/>
      <c r="BW179" s="177"/>
      <c r="BX179" s="177"/>
      <c r="BY179" s="177"/>
      <c r="BZ179" s="177"/>
      <c r="CA179" s="177"/>
      <c r="CB179" s="177"/>
      <c r="CC179" s="177"/>
      <c r="CD179" s="177"/>
      <c r="CE179" s="177"/>
      <c r="CF179" s="177"/>
      <c r="CG179" s="177"/>
      <c r="CH179" s="177"/>
      <c r="CI179" s="177"/>
      <c r="CJ179" s="177"/>
      <c r="CK179" s="177"/>
      <c r="CL179" s="177"/>
      <c r="CM179" s="177"/>
    </row>
    <row r="180" spans="1:91" s="163" customFormat="1">
      <c r="A180" s="168"/>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c r="AK180" s="177"/>
      <c r="AL180" s="177"/>
      <c r="AM180" s="177"/>
      <c r="AN180" s="177"/>
      <c r="AO180" s="177"/>
      <c r="AP180" s="177"/>
      <c r="AQ180" s="177"/>
      <c r="AR180" s="177"/>
      <c r="AS180" s="177"/>
      <c r="AT180" s="177"/>
      <c r="AU180" s="177"/>
      <c r="AV180" s="177"/>
      <c r="AW180" s="177"/>
      <c r="AX180" s="177"/>
      <c r="AY180" s="177"/>
      <c r="AZ180" s="177"/>
      <c r="BA180" s="177"/>
      <c r="BB180" s="177"/>
      <c r="BC180" s="177"/>
      <c r="BD180" s="177"/>
      <c r="BE180" s="177"/>
      <c r="BF180" s="177"/>
      <c r="BG180" s="177"/>
      <c r="BH180" s="177"/>
      <c r="BI180" s="177"/>
      <c r="BJ180" s="177"/>
      <c r="BK180" s="177"/>
      <c r="BL180" s="177"/>
      <c r="BM180" s="177"/>
      <c r="BN180" s="177"/>
      <c r="BO180" s="177"/>
      <c r="BP180" s="177"/>
      <c r="BQ180" s="177"/>
      <c r="BR180" s="177"/>
      <c r="BS180" s="177"/>
      <c r="BT180" s="177"/>
      <c r="BU180" s="177"/>
      <c r="BV180" s="177"/>
      <c r="BW180" s="177"/>
      <c r="BX180" s="177"/>
      <c r="BY180" s="177"/>
      <c r="BZ180" s="177"/>
      <c r="CA180" s="177"/>
      <c r="CB180" s="177"/>
      <c r="CC180" s="177"/>
      <c r="CD180" s="177"/>
      <c r="CE180" s="177"/>
      <c r="CF180" s="177"/>
      <c r="CG180" s="177"/>
      <c r="CH180" s="177"/>
      <c r="CI180" s="177"/>
      <c r="CJ180" s="177"/>
      <c r="CK180" s="177"/>
      <c r="CL180" s="177"/>
      <c r="CM180" s="177"/>
    </row>
    <row r="181" spans="1:91" s="163" customFormat="1">
      <c r="A181" s="168"/>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c r="AK181" s="177"/>
      <c r="AL181" s="177"/>
      <c r="AM181" s="177"/>
      <c r="AN181" s="177"/>
      <c r="AO181" s="177"/>
      <c r="AP181" s="177"/>
      <c r="AQ181" s="177"/>
      <c r="AR181" s="177"/>
      <c r="AS181" s="177"/>
      <c r="AT181" s="177"/>
      <c r="AU181" s="177"/>
      <c r="AV181" s="177"/>
      <c r="AW181" s="177"/>
      <c r="AX181" s="177"/>
      <c r="AY181" s="177"/>
      <c r="AZ181" s="177"/>
      <c r="BA181" s="177"/>
      <c r="BB181" s="177"/>
      <c r="BC181" s="177"/>
      <c r="BD181" s="177"/>
      <c r="BE181" s="177"/>
      <c r="BF181" s="177"/>
      <c r="BG181" s="177"/>
      <c r="BH181" s="177"/>
      <c r="BI181" s="177"/>
      <c r="BJ181" s="177"/>
      <c r="BK181" s="177"/>
      <c r="BL181" s="177"/>
      <c r="BM181" s="177"/>
      <c r="BN181" s="177"/>
      <c r="BO181" s="177"/>
      <c r="BP181" s="177"/>
      <c r="BQ181" s="177"/>
      <c r="BR181" s="177"/>
      <c r="BS181" s="177"/>
      <c r="BT181" s="177"/>
      <c r="BU181" s="177"/>
      <c r="BV181" s="177"/>
      <c r="BW181" s="177"/>
      <c r="BX181" s="177"/>
      <c r="BY181" s="177"/>
      <c r="BZ181" s="177"/>
      <c r="CA181" s="177"/>
      <c r="CB181" s="177"/>
      <c r="CC181" s="177"/>
      <c r="CD181" s="177"/>
      <c r="CE181" s="177"/>
      <c r="CF181" s="177"/>
      <c r="CG181" s="177"/>
      <c r="CH181" s="177"/>
      <c r="CI181" s="177"/>
      <c r="CJ181" s="177"/>
      <c r="CK181" s="177"/>
      <c r="CL181" s="177"/>
      <c r="CM181" s="177"/>
    </row>
    <row r="182" spans="1:91" s="163" customFormat="1">
      <c r="A182" s="168"/>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c r="AK182" s="177"/>
      <c r="AL182" s="177"/>
      <c r="AM182" s="177"/>
      <c r="AN182" s="177"/>
      <c r="AO182" s="177"/>
      <c r="AP182" s="177"/>
      <c r="AQ182" s="177"/>
      <c r="AR182" s="177"/>
      <c r="AS182" s="177"/>
      <c r="AT182" s="177"/>
      <c r="AU182" s="177"/>
      <c r="AV182" s="177"/>
      <c r="AW182" s="177"/>
      <c r="AX182" s="177"/>
      <c r="AY182" s="177"/>
      <c r="AZ182" s="177"/>
      <c r="BA182" s="177"/>
      <c r="BB182" s="177"/>
      <c r="BC182" s="177"/>
      <c r="BD182" s="177"/>
      <c r="BE182" s="177"/>
      <c r="BF182" s="177"/>
      <c r="BG182" s="177"/>
      <c r="BH182" s="177"/>
      <c r="BI182" s="177"/>
      <c r="BJ182" s="177"/>
      <c r="BK182" s="177"/>
      <c r="BL182" s="177"/>
      <c r="BM182" s="177"/>
      <c r="BN182" s="177"/>
      <c r="BO182" s="177"/>
      <c r="BP182" s="177"/>
      <c r="BQ182" s="177"/>
      <c r="BR182" s="177"/>
      <c r="BS182" s="177"/>
      <c r="BT182" s="177"/>
      <c r="BU182" s="177"/>
      <c r="BV182" s="177"/>
      <c r="BW182" s="177"/>
      <c r="BX182" s="177"/>
      <c r="BY182" s="177"/>
      <c r="BZ182" s="177"/>
      <c r="CA182" s="177"/>
      <c r="CB182" s="177"/>
      <c r="CC182" s="177"/>
      <c r="CD182" s="177"/>
      <c r="CE182" s="177"/>
      <c r="CF182" s="177"/>
      <c r="CG182" s="177"/>
      <c r="CH182" s="177"/>
      <c r="CI182" s="177"/>
      <c r="CJ182" s="177"/>
      <c r="CK182" s="177"/>
      <c r="CL182" s="177"/>
      <c r="CM182" s="177"/>
    </row>
    <row r="183" spans="1:91" s="163" customFormat="1">
      <c r="A183" s="168"/>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7"/>
      <c r="AX183" s="177"/>
      <c r="AY183" s="177"/>
      <c r="AZ183" s="177"/>
      <c r="BA183" s="177"/>
      <c r="BB183" s="177"/>
      <c r="BC183" s="177"/>
      <c r="BD183" s="177"/>
      <c r="BE183" s="177"/>
      <c r="BF183" s="177"/>
      <c r="BG183" s="177"/>
      <c r="BH183" s="177"/>
      <c r="BI183" s="177"/>
      <c r="BJ183" s="177"/>
      <c r="BK183" s="177"/>
      <c r="BL183" s="177"/>
      <c r="BM183" s="177"/>
      <c r="BN183" s="177"/>
      <c r="BO183" s="177"/>
      <c r="BP183" s="177"/>
      <c r="BQ183" s="177"/>
      <c r="BR183" s="177"/>
      <c r="BS183" s="177"/>
      <c r="BT183" s="177"/>
      <c r="BU183" s="177"/>
      <c r="BV183" s="177"/>
      <c r="BW183" s="177"/>
      <c r="BX183" s="177"/>
      <c r="BY183" s="177"/>
      <c r="BZ183" s="177"/>
      <c r="CA183" s="177"/>
      <c r="CB183" s="177"/>
      <c r="CC183" s="177"/>
      <c r="CD183" s="177"/>
      <c r="CE183" s="177"/>
      <c r="CF183" s="177"/>
      <c r="CG183" s="177"/>
      <c r="CH183" s="177"/>
      <c r="CI183" s="177"/>
      <c r="CJ183" s="177"/>
      <c r="CK183" s="177"/>
      <c r="CL183" s="177"/>
      <c r="CM183" s="177"/>
    </row>
    <row r="184" spans="1:91" s="163" customFormat="1">
      <c r="A184" s="168"/>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c r="AK184" s="177"/>
      <c r="AL184" s="177"/>
      <c r="AM184" s="177"/>
      <c r="AN184" s="177"/>
      <c r="AO184" s="177"/>
      <c r="AP184" s="177"/>
      <c r="AQ184" s="177"/>
      <c r="AR184" s="177"/>
      <c r="AS184" s="177"/>
      <c r="AT184" s="177"/>
      <c r="AU184" s="177"/>
      <c r="AV184" s="177"/>
      <c r="AW184" s="177"/>
      <c r="AX184" s="177"/>
      <c r="AY184" s="177"/>
      <c r="AZ184" s="177"/>
      <c r="BA184" s="177"/>
      <c r="BB184" s="177"/>
      <c r="BC184" s="177"/>
      <c r="BD184" s="177"/>
      <c r="BE184" s="177"/>
      <c r="BF184" s="177"/>
      <c r="BG184" s="177"/>
      <c r="BH184" s="177"/>
      <c r="BI184" s="177"/>
      <c r="BJ184" s="177"/>
      <c r="BK184" s="177"/>
      <c r="BL184" s="177"/>
      <c r="BM184" s="177"/>
      <c r="BN184" s="177"/>
      <c r="BO184" s="177"/>
      <c r="BP184" s="177"/>
      <c r="BQ184" s="177"/>
      <c r="BR184" s="177"/>
      <c r="BS184" s="177"/>
      <c r="BT184" s="177"/>
      <c r="BU184" s="177"/>
      <c r="BV184" s="177"/>
      <c r="BW184" s="177"/>
      <c r="BX184" s="177"/>
      <c r="BY184" s="177"/>
      <c r="BZ184" s="177"/>
      <c r="CA184" s="177"/>
      <c r="CB184" s="177"/>
      <c r="CC184" s="177"/>
      <c r="CD184" s="177"/>
      <c r="CE184" s="177"/>
      <c r="CF184" s="177"/>
      <c r="CG184" s="177"/>
      <c r="CH184" s="177"/>
      <c r="CI184" s="177"/>
      <c r="CJ184" s="177"/>
      <c r="CK184" s="177"/>
      <c r="CL184" s="177"/>
      <c r="CM184" s="177"/>
    </row>
    <row r="185" spans="1:91" s="163" customFormat="1">
      <c r="A185" s="168"/>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c r="AK185" s="177"/>
      <c r="AL185" s="177"/>
      <c r="AM185" s="177"/>
      <c r="AN185" s="177"/>
      <c r="AO185" s="177"/>
      <c r="AP185" s="177"/>
      <c r="AQ185" s="177"/>
      <c r="AR185" s="177"/>
      <c r="AS185" s="177"/>
      <c r="AT185" s="177"/>
      <c r="AU185" s="177"/>
      <c r="AV185" s="177"/>
      <c r="AW185" s="177"/>
      <c r="AX185" s="177"/>
      <c r="AY185" s="177"/>
      <c r="AZ185" s="177"/>
      <c r="BA185" s="177"/>
      <c r="BB185" s="177"/>
      <c r="BC185" s="177"/>
      <c r="BD185" s="177"/>
      <c r="BE185" s="177"/>
      <c r="BF185" s="177"/>
      <c r="BG185" s="177"/>
      <c r="BH185" s="177"/>
      <c r="BI185" s="177"/>
      <c r="BJ185" s="177"/>
      <c r="BK185" s="177"/>
      <c r="BL185" s="177"/>
      <c r="BM185" s="177"/>
      <c r="BN185" s="177"/>
      <c r="BO185" s="177"/>
      <c r="BP185" s="177"/>
      <c r="BQ185" s="177"/>
      <c r="BR185" s="177"/>
      <c r="BS185" s="177"/>
      <c r="BT185" s="177"/>
      <c r="BU185" s="177"/>
      <c r="BV185" s="177"/>
      <c r="BW185" s="177"/>
      <c r="BX185" s="177"/>
      <c r="BY185" s="177"/>
      <c r="BZ185" s="177"/>
      <c r="CA185" s="177"/>
      <c r="CB185" s="177"/>
      <c r="CC185" s="177"/>
      <c r="CD185" s="177"/>
      <c r="CE185" s="177"/>
      <c r="CF185" s="177"/>
      <c r="CG185" s="177"/>
      <c r="CH185" s="177"/>
      <c r="CI185" s="177"/>
      <c r="CJ185" s="177"/>
      <c r="CK185" s="177"/>
      <c r="CL185" s="177"/>
      <c r="CM185" s="177"/>
    </row>
    <row r="186" spans="1:91" s="163" customFormat="1">
      <c r="A186" s="168"/>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c r="AK186" s="177"/>
      <c r="AL186" s="177"/>
      <c r="AM186" s="177"/>
      <c r="AN186" s="177"/>
      <c r="AO186" s="177"/>
      <c r="AP186" s="177"/>
      <c r="AQ186" s="177"/>
      <c r="AR186" s="177"/>
      <c r="AS186" s="177"/>
      <c r="AT186" s="177"/>
      <c r="AU186" s="177"/>
      <c r="AV186" s="177"/>
      <c r="AW186" s="177"/>
      <c r="AX186" s="177"/>
      <c r="AY186" s="177"/>
      <c r="AZ186" s="177"/>
      <c r="BA186" s="177"/>
      <c r="BB186" s="177"/>
      <c r="BC186" s="177"/>
      <c r="BD186" s="177"/>
      <c r="BE186" s="177"/>
      <c r="BF186" s="177"/>
      <c r="BG186" s="177"/>
      <c r="BH186" s="177"/>
      <c r="BI186" s="177"/>
      <c r="BJ186" s="177"/>
      <c r="BK186" s="177"/>
      <c r="BL186" s="177"/>
      <c r="BM186" s="177"/>
      <c r="BN186" s="177"/>
      <c r="BO186" s="177"/>
      <c r="BP186" s="177"/>
      <c r="BQ186" s="177"/>
      <c r="BR186" s="177"/>
      <c r="BS186" s="177"/>
      <c r="BT186" s="177"/>
      <c r="BU186" s="177"/>
      <c r="BV186" s="177"/>
      <c r="BW186" s="177"/>
      <c r="BX186" s="177"/>
      <c r="BY186" s="177"/>
      <c r="BZ186" s="177"/>
      <c r="CA186" s="177"/>
      <c r="CB186" s="177"/>
      <c r="CC186" s="177"/>
      <c r="CD186" s="177"/>
      <c r="CE186" s="177"/>
      <c r="CF186" s="177"/>
      <c r="CG186" s="177"/>
      <c r="CH186" s="177"/>
      <c r="CI186" s="177"/>
      <c r="CJ186" s="177"/>
      <c r="CK186" s="177"/>
      <c r="CL186" s="177"/>
      <c r="CM186" s="177"/>
    </row>
    <row r="187" spans="1:91" s="163" customFormat="1">
      <c r="A187" s="168"/>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7"/>
      <c r="AY187" s="177"/>
      <c r="AZ187" s="177"/>
      <c r="BA187" s="177"/>
      <c r="BB187" s="177"/>
      <c r="BC187" s="177"/>
      <c r="BD187" s="177"/>
      <c r="BE187" s="177"/>
      <c r="BF187" s="177"/>
      <c r="BG187" s="177"/>
      <c r="BH187" s="177"/>
      <c r="BI187" s="177"/>
      <c r="BJ187" s="177"/>
      <c r="BK187" s="177"/>
      <c r="BL187" s="177"/>
      <c r="BM187" s="177"/>
      <c r="BN187" s="177"/>
      <c r="BO187" s="177"/>
      <c r="BP187" s="177"/>
      <c r="BQ187" s="177"/>
      <c r="BR187" s="177"/>
      <c r="BS187" s="177"/>
      <c r="BT187" s="177"/>
      <c r="BU187" s="177"/>
      <c r="BV187" s="177"/>
      <c r="BW187" s="177"/>
      <c r="BX187" s="177"/>
      <c r="BY187" s="177"/>
      <c r="BZ187" s="177"/>
      <c r="CA187" s="177"/>
      <c r="CB187" s="177"/>
      <c r="CC187" s="177"/>
      <c r="CD187" s="177"/>
      <c r="CE187" s="177"/>
      <c r="CF187" s="177"/>
      <c r="CG187" s="177"/>
      <c r="CH187" s="177"/>
      <c r="CI187" s="177"/>
      <c r="CJ187" s="177"/>
      <c r="CK187" s="177"/>
      <c r="CL187" s="177"/>
      <c r="CM187" s="177"/>
    </row>
    <row r="188" spans="1:91" s="163" customFormat="1">
      <c r="A188" s="168"/>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7"/>
      <c r="AY188" s="177"/>
      <c r="AZ188" s="177"/>
      <c r="BA188" s="177"/>
      <c r="BB188" s="177"/>
      <c r="BC188" s="177"/>
      <c r="BD188" s="177"/>
      <c r="BE188" s="177"/>
      <c r="BF188" s="177"/>
      <c r="BG188" s="177"/>
      <c r="BH188" s="177"/>
      <c r="BI188" s="177"/>
      <c r="BJ188" s="177"/>
      <c r="BK188" s="177"/>
      <c r="BL188" s="177"/>
      <c r="BM188" s="177"/>
      <c r="BN188" s="177"/>
      <c r="BO188" s="177"/>
      <c r="BP188" s="177"/>
      <c r="BQ188" s="177"/>
      <c r="BR188" s="177"/>
      <c r="BS188" s="177"/>
      <c r="BT188" s="177"/>
      <c r="BU188" s="177"/>
      <c r="BV188" s="177"/>
      <c r="BW188" s="177"/>
      <c r="BX188" s="177"/>
      <c r="BY188" s="177"/>
      <c r="BZ188" s="177"/>
      <c r="CA188" s="177"/>
      <c r="CB188" s="177"/>
      <c r="CC188" s="177"/>
      <c r="CD188" s="177"/>
      <c r="CE188" s="177"/>
      <c r="CF188" s="177"/>
      <c r="CG188" s="177"/>
      <c r="CH188" s="177"/>
      <c r="CI188" s="177"/>
      <c r="CJ188" s="177"/>
      <c r="CK188" s="177"/>
      <c r="CL188" s="177"/>
      <c r="CM188" s="177"/>
    </row>
    <row r="189" spans="1:91" s="163" customFormat="1">
      <c r="A189" s="168"/>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177"/>
      <c r="AY189" s="177"/>
      <c r="AZ189" s="177"/>
      <c r="BA189" s="177"/>
      <c r="BB189" s="177"/>
      <c r="BC189" s="177"/>
      <c r="BD189" s="177"/>
      <c r="BE189" s="177"/>
      <c r="BF189" s="177"/>
      <c r="BG189" s="177"/>
      <c r="BH189" s="177"/>
      <c r="BI189" s="177"/>
      <c r="BJ189" s="177"/>
      <c r="BK189" s="177"/>
      <c r="BL189" s="177"/>
      <c r="BM189" s="177"/>
      <c r="BN189" s="177"/>
      <c r="BO189" s="177"/>
      <c r="BP189" s="177"/>
      <c r="BQ189" s="177"/>
      <c r="BR189" s="177"/>
      <c r="BS189" s="177"/>
      <c r="BT189" s="177"/>
      <c r="BU189" s="177"/>
      <c r="BV189" s="177"/>
      <c r="BW189" s="177"/>
      <c r="BX189" s="177"/>
      <c r="BY189" s="177"/>
      <c r="BZ189" s="177"/>
      <c r="CA189" s="177"/>
      <c r="CB189" s="177"/>
      <c r="CC189" s="177"/>
      <c r="CD189" s="177"/>
      <c r="CE189" s="177"/>
      <c r="CF189" s="177"/>
      <c r="CG189" s="177"/>
      <c r="CH189" s="177"/>
      <c r="CI189" s="177"/>
      <c r="CJ189" s="177"/>
      <c r="CK189" s="177"/>
      <c r="CL189" s="177"/>
      <c r="CM189" s="177"/>
    </row>
    <row r="190" spans="1:91" s="163" customFormat="1">
      <c r="A190" s="168"/>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7"/>
      <c r="AY190" s="177"/>
      <c r="AZ190" s="177"/>
      <c r="BA190" s="177"/>
      <c r="BB190" s="177"/>
      <c r="BC190" s="177"/>
      <c r="BD190" s="177"/>
      <c r="BE190" s="177"/>
      <c r="BF190" s="177"/>
      <c r="BG190" s="177"/>
      <c r="BH190" s="177"/>
      <c r="BI190" s="177"/>
      <c r="BJ190" s="177"/>
      <c r="BK190" s="177"/>
      <c r="BL190" s="177"/>
      <c r="BM190" s="177"/>
      <c r="BN190" s="177"/>
      <c r="BO190" s="177"/>
      <c r="BP190" s="177"/>
      <c r="BQ190" s="177"/>
      <c r="BR190" s="177"/>
      <c r="BS190" s="177"/>
      <c r="BT190" s="177"/>
      <c r="BU190" s="177"/>
      <c r="BV190" s="177"/>
      <c r="BW190" s="177"/>
      <c r="BX190" s="177"/>
      <c r="BY190" s="177"/>
      <c r="BZ190" s="177"/>
      <c r="CA190" s="177"/>
      <c r="CB190" s="177"/>
      <c r="CC190" s="177"/>
      <c r="CD190" s="177"/>
      <c r="CE190" s="177"/>
      <c r="CF190" s="177"/>
      <c r="CG190" s="177"/>
      <c r="CH190" s="177"/>
      <c r="CI190" s="177"/>
      <c r="CJ190" s="177"/>
      <c r="CK190" s="177"/>
      <c r="CL190" s="177"/>
      <c r="CM190" s="177"/>
    </row>
    <row r="191" spans="1:91" s="163" customFormat="1">
      <c r="A191" s="168"/>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7"/>
      <c r="AY191" s="177"/>
      <c r="AZ191" s="177"/>
      <c r="BA191" s="177"/>
      <c r="BB191" s="177"/>
      <c r="BC191" s="177"/>
      <c r="BD191" s="177"/>
      <c r="BE191" s="177"/>
      <c r="BF191" s="177"/>
      <c r="BG191" s="177"/>
      <c r="BH191" s="177"/>
      <c r="BI191" s="177"/>
      <c r="BJ191" s="177"/>
      <c r="BK191" s="177"/>
      <c r="BL191" s="177"/>
      <c r="BM191" s="177"/>
      <c r="BN191" s="177"/>
      <c r="BO191" s="177"/>
      <c r="BP191" s="177"/>
      <c r="BQ191" s="177"/>
      <c r="BR191" s="177"/>
      <c r="BS191" s="177"/>
      <c r="BT191" s="177"/>
      <c r="BU191" s="177"/>
      <c r="BV191" s="177"/>
      <c r="BW191" s="177"/>
      <c r="BX191" s="177"/>
      <c r="BY191" s="177"/>
      <c r="BZ191" s="177"/>
      <c r="CA191" s="177"/>
      <c r="CB191" s="177"/>
      <c r="CC191" s="177"/>
      <c r="CD191" s="177"/>
      <c r="CE191" s="177"/>
      <c r="CF191" s="177"/>
      <c r="CG191" s="177"/>
      <c r="CH191" s="177"/>
      <c r="CI191" s="177"/>
      <c r="CJ191" s="177"/>
      <c r="CK191" s="177"/>
      <c r="CL191" s="177"/>
      <c r="CM191" s="177"/>
    </row>
    <row r="192" spans="1:91" s="163" customFormat="1">
      <c r="A192" s="168"/>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162"/>
      <c r="BB192" s="162"/>
      <c r="BC192" s="162"/>
      <c r="BD192" s="162"/>
      <c r="BE192" s="162"/>
      <c r="BF192" s="162"/>
      <c r="BG192" s="162"/>
      <c r="BH192" s="162"/>
      <c r="BI192" s="162"/>
      <c r="BJ192" s="162"/>
      <c r="BK192" s="162"/>
      <c r="BL192" s="162"/>
      <c r="BM192" s="162"/>
      <c r="BN192" s="162"/>
      <c r="BO192" s="162"/>
      <c r="BP192" s="162"/>
      <c r="BQ192" s="162"/>
      <c r="BR192" s="162"/>
      <c r="BS192" s="162"/>
      <c r="BT192" s="162"/>
      <c r="BU192" s="162"/>
      <c r="BV192" s="162"/>
      <c r="BW192" s="162"/>
      <c r="BX192" s="162"/>
      <c r="BY192" s="162"/>
      <c r="BZ192" s="162"/>
      <c r="CA192" s="162"/>
      <c r="CB192" s="162"/>
      <c r="CC192" s="162"/>
      <c r="CD192" s="162"/>
      <c r="CE192" s="162"/>
      <c r="CF192" s="162"/>
      <c r="CG192" s="162"/>
      <c r="CH192" s="162"/>
      <c r="CI192" s="162"/>
      <c r="CJ192" s="162"/>
      <c r="CK192" s="162"/>
      <c r="CL192" s="162"/>
      <c r="CM192" s="162"/>
    </row>
    <row r="193" spans="1:91" s="163" customFormat="1">
      <c r="A193" s="168"/>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row>
    <row r="194" spans="1:91" s="163" customFormat="1">
      <c r="A194" s="168"/>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row>
    <row r="195" spans="1:91" s="163" customFormat="1">
      <c r="A195" s="168"/>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row>
    <row r="196" spans="1:91" s="163" customFormat="1">
      <c r="A196" s="168"/>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c r="CI196" s="162"/>
      <c r="CJ196" s="162"/>
      <c r="CK196" s="162"/>
      <c r="CL196" s="162"/>
      <c r="CM196" s="162"/>
    </row>
    <row r="197" spans="1:91" s="163" customFormat="1">
      <c r="A197" s="168"/>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row>
    <row r="198" spans="1:91" s="163" customFormat="1">
      <c r="A198" s="168"/>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c r="BI198" s="162"/>
      <c r="BJ198" s="162"/>
      <c r="BK198" s="162"/>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2"/>
      <c r="CJ198" s="162"/>
      <c r="CK198" s="162"/>
      <c r="CL198" s="162"/>
      <c r="CM198" s="162"/>
    </row>
    <row r="199" spans="1:91" s="163" customFormat="1">
      <c r="A199" s="168"/>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row>
    <row r="200" spans="1:91" s="163" customFormat="1">
      <c r="A200" s="168"/>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row>
    <row r="201" spans="1:91" s="163" customFormat="1">
      <c r="A201" s="168"/>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c r="CF201" s="162"/>
      <c r="CG201" s="162"/>
      <c r="CH201" s="162"/>
      <c r="CI201" s="162"/>
      <c r="CJ201" s="162"/>
      <c r="CK201" s="162"/>
      <c r="CL201" s="162"/>
      <c r="CM201" s="162"/>
    </row>
    <row r="202" spans="1:91" s="164" customFormat="1">
      <c r="A202" s="169"/>
      <c r="B202" s="292">
        <f>B3</f>
        <v>1980</v>
      </c>
      <c r="C202" s="292"/>
      <c r="D202" s="292"/>
      <c r="E202" s="292"/>
      <c r="F202" s="292"/>
      <c r="G202" s="292"/>
      <c r="H202" s="292">
        <f>H3</f>
        <v>1985</v>
      </c>
      <c r="I202" s="292"/>
      <c r="J202" s="292"/>
      <c r="K202" s="292"/>
      <c r="L202" s="292"/>
      <c r="M202" s="292"/>
      <c r="N202" s="292">
        <f>N3</f>
        <v>1990</v>
      </c>
      <c r="O202" s="292"/>
      <c r="P202" s="292"/>
      <c r="Q202" s="292"/>
      <c r="R202" s="292"/>
      <c r="S202" s="292"/>
      <c r="T202" s="292">
        <f>T3</f>
        <v>1995</v>
      </c>
      <c r="U202" s="292"/>
      <c r="V202" s="292"/>
      <c r="W202" s="292"/>
      <c r="X202" s="292"/>
      <c r="Y202" s="292"/>
      <c r="Z202" s="292">
        <f>Z3</f>
        <v>2000</v>
      </c>
      <c r="AA202" s="292"/>
      <c r="AB202" s="292"/>
      <c r="AC202" s="292"/>
      <c r="AD202" s="292"/>
      <c r="AE202" s="292"/>
      <c r="AF202" s="292">
        <f>AF3</f>
        <v>2005</v>
      </c>
      <c r="AG202" s="292"/>
      <c r="AH202" s="292"/>
      <c r="AI202" s="292"/>
      <c r="AJ202" s="292"/>
      <c r="AK202" s="292"/>
      <c r="AL202" s="292">
        <f>AL3</f>
        <v>2010</v>
      </c>
      <c r="AM202" s="292"/>
      <c r="AN202" s="292"/>
      <c r="AO202" s="292"/>
      <c r="AP202" s="292"/>
      <c r="AQ202" s="292"/>
      <c r="AR202" s="292">
        <f>AR3</f>
        <v>2015</v>
      </c>
      <c r="AS202" s="292"/>
      <c r="AT202" s="292"/>
      <c r="AU202" s="292"/>
      <c r="AV202" s="292"/>
      <c r="AW202" s="292"/>
      <c r="AX202" s="292">
        <f>AX3</f>
        <v>2020</v>
      </c>
      <c r="AY202" s="292"/>
      <c r="AZ202" s="292"/>
      <c r="BA202" s="292"/>
      <c r="BB202" s="292"/>
      <c r="BC202" s="292"/>
      <c r="BD202" s="292">
        <f>BD3</f>
        <v>2025</v>
      </c>
      <c r="BE202" s="292"/>
      <c r="BF202" s="292"/>
      <c r="BG202" s="292"/>
      <c r="BH202" s="292"/>
      <c r="BI202" s="292"/>
      <c r="BJ202" s="292">
        <f>BJ3</f>
        <v>2030</v>
      </c>
      <c r="BK202" s="292"/>
      <c r="BL202" s="292"/>
      <c r="BM202" s="292"/>
      <c r="BN202" s="292"/>
      <c r="BO202" s="292"/>
      <c r="BP202" s="292">
        <f>BP3</f>
        <v>2035</v>
      </c>
      <c r="BQ202" s="292"/>
      <c r="BR202" s="292"/>
      <c r="BS202" s="292"/>
      <c r="BT202" s="292"/>
      <c r="BU202" s="292"/>
      <c r="BV202" s="292">
        <f>BV3</f>
        <v>2040</v>
      </c>
      <c r="BW202" s="292"/>
      <c r="BX202" s="292"/>
      <c r="BY202" s="292"/>
      <c r="BZ202" s="292"/>
      <c r="CA202" s="292"/>
      <c r="CB202" s="292">
        <f>CB3</f>
        <v>2045</v>
      </c>
      <c r="CC202" s="292"/>
      <c r="CD202" s="292"/>
      <c r="CE202" s="292"/>
      <c r="CF202" s="292"/>
      <c r="CG202" s="292"/>
      <c r="CH202" s="292">
        <f>CH3</f>
        <v>2050</v>
      </c>
      <c r="CI202" s="292"/>
      <c r="CJ202" s="292"/>
      <c r="CK202" s="292"/>
      <c r="CL202" s="292"/>
      <c r="CM202" s="292"/>
    </row>
    <row r="203" spans="1:91" s="14" customFormat="1" ht="9">
      <c r="A203" s="170" t="s">
        <v>0</v>
      </c>
      <c r="B203" s="14" t="s">
        <v>22</v>
      </c>
      <c r="C203" s="14" t="s">
        <v>23</v>
      </c>
      <c r="D203" s="14" t="s">
        <v>24</v>
      </c>
      <c r="E203" s="14" t="s">
        <v>31</v>
      </c>
      <c r="F203" s="14" t="s">
        <v>32</v>
      </c>
      <c r="G203" s="14" t="s">
        <v>33</v>
      </c>
      <c r="H203" s="14" t="s">
        <v>22</v>
      </c>
      <c r="I203" s="14" t="s">
        <v>23</v>
      </c>
      <c r="J203" s="14" t="s">
        <v>24</v>
      </c>
      <c r="K203" s="14" t="s">
        <v>31</v>
      </c>
      <c r="L203" s="14" t="s">
        <v>32</v>
      </c>
      <c r="M203" s="14" t="s">
        <v>33</v>
      </c>
      <c r="N203" s="14" t="s">
        <v>22</v>
      </c>
      <c r="O203" s="14" t="s">
        <v>23</v>
      </c>
      <c r="P203" s="14" t="s">
        <v>24</v>
      </c>
      <c r="Q203" s="14" t="s">
        <v>31</v>
      </c>
      <c r="R203" s="14" t="s">
        <v>32</v>
      </c>
      <c r="S203" s="14" t="s">
        <v>33</v>
      </c>
      <c r="T203" s="14" t="s">
        <v>22</v>
      </c>
      <c r="U203" s="14" t="s">
        <v>23</v>
      </c>
      <c r="V203" s="14" t="s">
        <v>24</v>
      </c>
      <c r="W203" s="14" t="s">
        <v>31</v>
      </c>
      <c r="X203" s="14" t="s">
        <v>32</v>
      </c>
      <c r="Y203" s="14" t="s">
        <v>33</v>
      </c>
      <c r="Z203" s="14" t="s">
        <v>22</v>
      </c>
      <c r="AA203" s="14" t="s">
        <v>23</v>
      </c>
      <c r="AB203" s="14" t="s">
        <v>24</v>
      </c>
      <c r="AC203" s="14" t="s">
        <v>31</v>
      </c>
      <c r="AD203" s="14" t="s">
        <v>32</v>
      </c>
      <c r="AE203" s="14" t="s">
        <v>33</v>
      </c>
      <c r="AF203" s="14" t="s">
        <v>22</v>
      </c>
      <c r="AG203" s="14" t="s">
        <v>23</v>
      </c>
      <c r="AH203" s="14" t="s">
        <v>24</v>
      </c>
      <c r="AI203" s="14" t="s">
        <v>31</v>
      </c>
      <c r="AJ203" s="14" t="s">
        <v>32</v>
      </c>
      <c r="AK203" s="14" t="s">
        <v>33</v>
      </c>
      <c r="AL203" s="14" t="s">
        <v>22</v>
      </c>
      <c r="AM203" s="14" t="s">
        <v>23</v>
      </c>
      <c r="AN203" s="14" t="s">
        <v>24</v>
      </c>
      <c r="AO203" s="14" t="s">
        <v>31</v>
      </c>
      <c r="AP203" s="14" t="s">
        <v>32</v>
      </c>
      <c r="AQ203" s="14" t="s">
        <v>33</v>
      </c>
      <c r="AR203" s="14" t="s">
        <v>22</v>
      </c>
      <c r="AS203" s="14" t="s">
        <v>23</v>
      </c>
      <c r="AT203" s="14" t="s">
        <v>24</v>
      </c>
      <c r="AU203" s="14" t="s">
        <v>31</v>
      </c>
      <c r="AV203" s="14" t="s">
        <v>32</v>
      </c>
      <c r="AW203" s="14" t="s">
        <v>33</v>
      </c>
      <c r="AX203" s="14" t="s">
        <v>22</v>
      </c>
      <c r="AY203" s="14" t="s">
        <v>23</v>
      </c>
      <c r="AZ203" s="14" t="s">
        <v>24</v>
      </c>
      <c r="BA203" s="14" t="s">
        <v>31</v>
      </c>
      <c r="BB203" s="14" t="s">
        <v>32</v>
      </c>
      <c r="BC203" s="14" t="s">
        <v>33</v>
      </c>
      <c r="BD203" s="14" t="s">
        <v>22</v>
      </c>
      <c r="BE203" s="14" t="s">
        <v>23</v>
      </c>
      <c r="BF203" s="14" t="s">
        <v>24</v>
      </c>
      <c r="BG203" s="14" t="s">
        <v>31</v>
      </c>
      <c r="BH203" s="14" t="s">
        <v>32</v>
      </c>
      <c r="BI203" s="14" t="s">
        <v>33</v>
      </c>
      <c r="BJ203" s="14" t="s">
        <v>22</v>
      </c>
      <c r="BK203" s="14" t="s">
        <v>23</v>
      </c>
      <c r="BL203" s="14" t="s">
        <v>24</v>
      </c>
      <c r="BM203" s="14" t="s">
        <v>31</v>
      </c>
      <c r="BN203" s="14" t="s">
        <v>32</v>
      </c>
      <c r="BO203" s="14" t="s">
        <v>33</v>
      </c>
      <c r="BP203" s="14" t="s">
        <v>22</v>
      </c>
      <c r="BQ203" s="14" t="s">
        <v>23</v>
      </c>
      <c r="BR203" s="14" t="s">
        <v>24</v>
      </c>
      <c r="BS203" s="14" t="s">
        <v>31</v>
      </c>
      <c r="BT203" s="14" t="s">
        <v>32</v>
      </c>
      <c r="BU203" s="14" t="s">
        <v>33</v>
      </c>
      <c r="BV203" s="14" t="s">
        <v>22</v>
      </c>
      <c r="BW203" s="14" t="s">
        <v>23</v>
      </c>
      <c r="BX203" s="14" t="s">
        <v>24</v>
      </c>
      <c r="BY203" s="14" t="s">
        <v>31</v>
      </c>
      <c r="BZ203" s="14" t="s">
        <v>32</v>
      </c>
      <c r="CA203" s="14" t="s">
        <v>33</v>
      </c>
      <c r="CB203" s="14" t="s">
        <v>22</v>
      </c>
      <c r="CC203" s="14" t="s">
        <v>23</v>
      </c>
      <c r="CD203" s="14" t="s">
        <v>24</v>
      </c>
      <c r="CE203" s="14" t="s">
        <v>31</v>
      </c>
      <c r="CF203" s="14" t="s">
        <v>32</v>
      </c>
      <c r="CG203" s="14" t="s">
        <v>33</v>
      </c>
      <c r="CH203" s="14" t="s">
        <v>22</v>
      </c>
      <c r="CI203" s="14" t="s">
        <v>23</v>
      </c>
      <c r="CJ203" s="14" t="s">
        <v>24</v>
      </c>
      <c r="CK203" s="14" t="s">
        <v>31</v>
      </c>
      <c r="CL203" s="14" t="s">
        <v>32</v>
      </c>
      <c r="CM203" s="14" t="s">
        <v>33</v>
      </c>
    </row>
    <row r="204" spans="1:91">
      <c r="A204" s="171" t="s">
        <v>3</v>
      </c>
      <c r="B204" s="18">
        <f>MaleSingleAge!B107</f>
        <v>801.08799999999997</v>
      </c>
      <c r="C204" s="2">
        <f>FemaleSingleAge!B107</f>
        <v>798.952</v>
      </c>
      <c r="D204" s="1">
        <f>SUM(B204:C204)</f>
        <v>1600.04</v>
      </c>
      <c r="E204" s="5">
        <f>B204/$D$225</f>
        <v>9.3402867491164401E-2</v>
      </c>
      <c r="F204" s="5">
        <f>-C204/$D$225</f>
        <v>-9.3153820538818197E-2</v>
      </c>
      <c r="G204" s="7">
        <f>D204/$D$225</f>
        <v>0.1865566880299826</v>
      </c>
      <c r="H204" s="2">
        <f>MaleSingleAge!G107</f>
        <v>836.25300000000004</v>
      </c>
      <c r="I204" s="2">
        <f>FemaleSingleAge!G107</f>
        <v>833.12500000000011</v>
      </c>
      <c r="J204" s="1">
        <f>SUM(H204:I204)</f>
        <v>1669.3780000000002</v>
      </c>
      <c r="K204" s="5">
        <f>H204/$J$225</f>
        <v>8.5833125401515387E-2</v>
      </c>
      <c r="L204" s="5">
        <f>-I204/$J$225</f>
        <v>-8.5512067042076395E-2</v>
      </c>
      <c r="M204" s="7">
        <f>J204/$J$225</f>
        <v>0.17134519244359178</v>
      </c>
      <c r="N204" s="19">
        <f>MaleSingleAge!L107</f>
        <v>1022.0010000000001</v>
      </c>
      <c r="O204" s="19">
        <f>FemaleSingleAge!L107</f>
        <v>1018.6790000000001</v>
      </c>
      <c r="P204" s="1">
        <f>SUM(N204:O204)</f>
        <v>2040.6800000000003</v>
      </c>
      <c r="Q204" s="5">
        <f>N204/$P$225</f>
        <v>9.065928217079626E-2</v>
      </c>
      <c r="R204" s="5">
        <f>-O204/$P$225</f>
        <v>-9.0364595438228099E-2</v>
      </c>
      <c r="S204" s="7">
        <f>P204/$P$225</f>
        <v>0.18102387760902436</v>
      </c>
      <c r="T204" s="2">
        <f>MaleSingleAge!Q107</f>
        <v>1202.21</v>
      </c>
      <c r="U204" s="2">
        <f>FemaleSingleAge!Q107</f>
        <v>1198.058</v>
      </c>
      <c r="V204" s="1">
        <f>SUM(T204:U204)</f>
        <v>2400.268</v>
      </c>
      <c r="W204" s="5">
        <f>T204/$V$225</f>
        <v>9.1622390246861668E-2</v>
      </c>
      <c r="X204" s="5">
        <f>-U204/$V$225</f>
        <v>-9.1305959536499115E-2</v>
      </c>
      <c r="Y204" s="7">
        <f>V204/$V$225</f>
        <v>0.18292834978336078</v>
      </c>
      <c r="Z204" s="2">
        <f>MaleSingleAge!V107</f>
        <v>1364.75</v>
      </c>
      <c r="AA204" s="2">
        <f>FemaleSingleAge!V107</f>
        <v>1359.6819999999998</v>
      </c>
      <c r="AB204" s="1">
        <f>SUM(Z204:AA204)</f>
        <v>2724.4319999999998</v>
      </c>
      <c r="AC204" s="5">
        <f>Z204/$AB$225</f>
        <v>8.9343346858400521E-2</v>
      </c>
      <c r="AD204" s="5">
        <f>-AA204/$AB$225</f>
        <v>-8.9011570282559974E-2</v>
      </c>
      <c r="AE204" s="7">
        <f>AB204/$AB$225</f>
        <v>0.17835491714096049</v>
      </c>
      <c r="AF204" s="2">
        <f>MaleSingleAge!AA107</f>
        <v>1472.894</v>
      </c>
      <c r="AG204" s="2">
        <f>FemaleSingleAge!AA107</f>
        <v>1460.3829999999998</v>
      </c>
      <c r="AH204" s="1">
        <f>SUM(AF204:AG204)</f>
        <v>2933.277</v>
      </c>
      <c r="AI204" s="5">
        <f>AF204/$AH$225</f>
        <v>8.3619565025476281E-2</v>
      </c>
      <c r="AJ204" s="5">
        <f>-AG204/$AH$225</f>
        <v>-8.2909286907679791E-2</v>
      </c>
      <c r="AK204" s="7">
        <f>AH204/$AH$225</f>
        <v>0.16652885193315609</v>
      </c>
      <c r="AL204" s="2">
        <f>MaleSingleAge!AF107</f>
        <v>1584.194</v>
      </c>
      <c r="AM204" s="2">
        <f>FemaleSingleAge!AF107</f>
        <v>1562.2019999999998</v>
      </c>
      <c r="AN204" s="1">
        <f>SUM(AL204:AM204)</f>
        <v>3146.3959999999997</v>
      </c>
      <c r="AO204" s="5">
        <f>AL204/$AN$225</f>
        <v>7.8634129624798335E-2</v>
      </c>
      <c r="AP204" s="5">
        <f>-AM204/$AN$225</f>
        <v>-7.7542519772274859E-2</v>
      </c>
      <c r="AQ204" s="7">
        <f>AN204/$AN$225</f>
        <v>0.15617664939707321</v>
      </c>
      <c r="AR204" s="2">
        <f>MaleSingleAge!AK107</f>
        <v>1690.914</v>
      </c>
      <c r="AS204" s="2">
        <f>MaleSingleAge!AK107</f>
        <v>1690.914</v>
      </c>
      <c r="AT204" s="1">
        <f>SUM(AR204:AS204)</f>
        <v>3381.828</v>
      </c>
      <c r="AU204" s="5">
        <f>AR204/$AT$225</f>
        <v>7.4298541714799132E-2</v>
      </c>
      <c r="AV204" s="5">
        <f>-AS204/$AT$225</f>
        <v>-7.4298541714799132E-2</v>
      </c>
      <c r="AW204" s="7">
        <f t="shared" ref="AW204:AW219" si="12">AT204/$AT$225</f>
        <v>0.14859708342959826</v>
      </c>
      <c r="AX204" s="2">
        <f>MaleSingleAge!AP107</f>
        <v>1776.6590000000001</v>
      </c>
      <c r="AY204" s="2">
        <f>FemaleSingleAge!AP107</f>
        <v>1742.7260000000001</v>
      </c>
      <c r="AZ204" s="1">
        <f>SUM(AX204:AY204)</f>
        <v>3519.3850000000002</v>
      </c>
      <c r="BA204" s="5">
        <f>AX204/$AZ$225</f>
        <v>6.9167194831202761E-2</v>
      </c>
      <c r="BB204" s="5">
        <f>-AY204/$AZ$225</f>
        <v>-6.7846147617186339E-2</v>
      </c>
      <c r="BC204" s="7">
        <f>AZ204/$AZ$225</f>
        <v>0.13701334244838911</v>
      </c>
      <c r="BD204" s="2">
        <f>MaleSingleAge!AU107</f>
        <v>1840.7080000000001</v>
      </c>
      <c r="BE204" s="2">
        <f>FemaleSingleAge!AU107</f>
        <v>1805.4769999999999</v>
      </c>
      <c r="BF204" s="1">
        <f>SUM(BD204:BE204)</f>
        <v>3646.1849999999999</v>
      </c>
      <c r="BG204" s="5">
        <f>BD204/$BF$225</f>
        <v>6.4371871471400235E-2</v>
      </c>
      <c r="BH204" s="5">
        <f>-BE204/$BF$225</f>
        <v>-6.3139799136293903E-2</v>
      </c>
      <c r="BI204" s="7">
        <f>BF204/$BF$225</f>
        <v>0.12751167060769414</v>
      </c>
      <c r="BJ204" s="2">
        <f>MaleSingleAge!AZ107</f>
        <v>1886.0190000000002</v>
      </c>
      <c r="BK204" s="2">
        <f>FemaleSingleAge!AZ107</f>
        <v>1849.8</v>
      </c>
      <c r="BL204" s="1">
        <f>SUM(BJ204:BK204)</f>
        <v>3735.8190000000004</v>
      </c>
      <c r="BM204" s="5">
        <f>BJ204/$BL$225</f>
        <v>5.9819845753893111E-2</v>
      </c>
      <c r="BN204" s="5">
        <f>BK204/-$BL$225</f>
        <v>-5.8671068889312068E-2</v>
      </c>
      <c r="BO204" s="7">
        <f>BL204/$BL$225</f>
        <v>0.11849091464320519</v>
      </c>
      <c r="BP204" s="2">
        <f>MaleSingleAge!BE107</f>
        <v>1916.8920000000001</v>
      </c>
      <c r="BQ204" s="2">
        <f>FemaleSingleAge!BE107</f>
        <v>1879.8720000000001</v>
      </c>
      <c r="BR204" s="1">
        <f>SUM(BP204:BQ204)</f>
        <v>3796.7640000000001</v>
      </c>
      <c r="BS204" s="5">
        <f>BP204/$BR$225</f>
        <v>5.5656406012577722E-2</v>
      </c>
      <c r="BT204" s="5">
        <f>-BQ204/$BR$225</f>
        <v>-5.4581540996402778E-2</v>
      </c>
      <c r="BU204" s="7">
        <f>BR204/$BR$225</f>
        <v>0.1102379470089805</v>
      </c>
      <c r="BV204" s="2">
        <f>MaleSingleAge!BJ107</f>
        <v>1936.722</v>
      </c>
      <c r="BW204" s="2">
        <f>FemaleSingleAge!BJ107</f>
        <v>1899.1480000000001</v>
      </c>
      <c r="BX204" s="1">
        <f>SUM(BV204:BW204)</f>
        <v>3835.87</v>
      </c>
      <c r="BY204" s="5">
        <f>BV204/$BX$225</f>
        <v>5.1928367391157519E-2</v>
      </c>
      <c r="BZ204" s="5">
        <f>-BW204/$BX$225</f>
        <v>-5.0920914346086851E-2</v>
      </c>
      <c r="CA204" s="7">
        <f>BX204/$BX$225</f>
        <v>0.10284928173724436</v>
      </c>
      <c r="CB204" s="2">
        <f>MaleSingleAge!BO107</f>
        <v>1946.3510000000001</v>
      </c>
      <c r="CC204" s="2">
        <f>FemaleSingleAge!BO107</f>
        <v>1908.0940000000001</v>
      </c>
      <c r="CD204" s="1">
        <f>SUM(CB204:CC204)</f>
        <v>3854.4450000000002</v>
      </c>
      <c r="CE204" s="5">
        <f>CB204/$CD$225</f>
        <v>4.85881133068179E-2</v>
      </c>
      <c r="CF204" s="5">
        <f>-CC204/$CD$225</f>
        <v>-4.7633077215805057E-2</v>
      </c>
      <c r="CG204" s="7">
        <f>CD204/$CD$225</f>
        <v>9.6221190522622957E-2</v>
      </c>
      <c r="CH204" s="2">
        <f>MaleSingleAge!BT107</f>
        <v>1945.21</v>
      </c>
      <c r="CI204" s="2">
        <f>FemaleSingleAge!BT107</f>
        <v>1905.55</v>
      </c>
      <c r="CJ204" s="1">
        <f>SUM(CH204:CI204)</f>
        <v>3850.76</v>
      </c>
      <c r="CK204" s="5">
        <f>CH204/$CJ$225</f>
        <v>4.5563183656514759E-2</v>
      </c>
      <c r="CL204" s="5">
        <f>-CI204/$CJ$225</f>
        <v>-4.4634216674123456E-2</v>
      </c>
      <c r="CM204" s="7">
        <f>CJ204/$CJ$225</f>
        <v>9.0197400330638222E-2</v>
      </c>
    </row>
    <row r="205" spans="1:91">
      <c r="A205" s="171" t="s">
        <v>28</v>
      </c>
      <c r="B205" s="18">
        <f>MaleSingleAge!B108</f>
        <v>646.99199999999996</v>
      </c>
      <c r="C205" s="2">
        <f>FemaleSingleAge!B108</f>
        <v>645.14300000000003</v>
      </c>
      <c r="D205" s="1">
        <f t="shared" ref="D205:D223" si="13">SUM(B205:C205)</f>
        <v>1292.135</v>
      </c>
      <c r="E205" s="5">
        <f t="shared" ref="E205:E225" si="14">B205/$D$225</f>
        <v>7.5436042037633114E-2</v>
      </c>
      <c r="F205" s="5">
        <f t="shared" ref="F205:F223" si="15">-C205/$D$225</f>
        <v>-7.5220457854633049E-2</v>
      </c>
      <c r="G205" s="7">
        <f t="shared" ref="G205:G225" si="16">D205/$D$225</f>
        <v>0.15065649989226618</v>
      </c>
      <c r="H205" s="2">
        <f>MaleSingleAge!G108</f>
        <v>744.07600000000002</v>
      </c>
      <c r="I205" s="2">
        <f>FemaleSingleAge!G108</f>
        <v>741.09999999999991</v>
      </c>
      <c r="J205" s="1">
        <f t="shared" ref="J205:J223" si="17">SUM(H205:I205)</f>
        <v>1485.1759999999999</v>
      </c>
      <c r="K205" s="5">
        <f t="shared" ref="K205:K225" si="18">H205/$J$225</f>
        <v>7.6372065171973036E-2</v>
      </c>
      <c r="L205" s="5">
        <f t="shared" ref="L205:L223" si="19">-I205/$J$225</f>
        <v>-7.6066608113887837E-2</v>
      </c>
      <c r="M205" s="7">
        <f t="shared" ref="M205:M225" si="20">J205/$J$225</f>
        <v>0.15243867328586086</v>
      </c>
      <c r="N205" s="19">
        <f>MaleSingleAge!L108</f>
        <v>777.44200000000001</v>
      </c>
      <c r="O205" s="19">
        <f>FemaleSingleAge!L108</f>
        <v>773.87</v>
      </c>
      <c r="P205" s="1">
        <f t="shared" ref="P205:P223" si="21">SUM(N205:O205)</f>
        <v>1551.3119999999999</v>
      </c>
      <c r="Q205" s="5">
        <f t="shared" ref="Q205:Q225" si="22">N205/$P$225</f>
        <v>6.8965033937763445E-2</v>
      </c>
      <c r="R205" s="5">
        <f t="shared" ref="R205:R224" si="23">-O205/$P$225</f>
        <v>-6.8648170298770836E-2</v>
      </c>
      <c r="S205" s="7">
        <f t="shared" ref="S205:S225" si="24">P205/$P$225</f>
        <v>0.13761320423653428</v>
      </c>
      <c r="T205" s="2">
        <f>MaleSingleAge!Q108</f>
        <v>962.30499999999995</v>
      </c>
      <c r="U205" s="2">
        <f>FemaleSingleAge!Q108</f>
        <v>960.30499999999984</v>
      </c>
      <c r="V205" s="1">
        <f t="shared" ref="V205:V223" si="25">SUM(T205:U205)</f>
        <v>1922.6099999999997</v>
      </c>
      <c r="W205" s="5">
        <f t="shared" ref="W205:W225" si="26">T205/$V$225</f>
        <v>7.3338837845722635E-2</v>
      </c>
      <c r="X205" s="5">
        <f t="shared" ref="X205:X223" si="27">-U205/$V$225</f>
        <v>-7.3186414574835074E-2</v>
      </c>
      <c r="Y205" s="7">
        <f t="shared" ref="Y205:Y225" si="28">V205/$V$225</f>
        <v>0.14652525242055772</v>
      </c>
      <c r="Z205" s="2">
        <f>MaleSingleAge!V108</f>
        <v>1142.702</v>
      </c>
      <c r="AA205" s="2">
        <f>FemaleSingleAge!V108</f>
        <v>1141.43</v>
      </c>
      <c r="AB205" s="1">
        <f t="shared" ref="AB205:AB223" si="29">SUM(Z205:AA205)</f>
        <v>2284.1320000000001</v>
      </c>
      <c r="AC205" s="5">
        <f t="shared" ref="AC205:AC225" si="30">Z205/$AB$225</f>
        <v>7.4806976473191428E-2</v>
      </c>
      <c r="AD205" s="5">
        <f t="shared" ref="AD205:AD223" si="31">-AA205/$AB$225</f>
        <v>-7.472370500427486E-2</v>
      </c>
      <c r="AE205" s="7">
        <f t="shared" ref="AE205:AE225" si="32">AB205/$AB$225</f>
        <v>0.14953068147746629</v>
      </c>
      <c r="AF205" s="2">
        <f>MaleSingleAge!AA108</f>
        <v>1307.7139999999999</v>
      </c>
      <c r="AG205" s="2">
        <f>FemaleSingleAge!AA108</f>
        <v>1306.3129999999999</v>
      </c>
      <c r="AH205" s="1">
        <f t="shared" ref="AH205:AH223" si="33">SUM(AF205:AG205)</f>
        <v>2614.027</v>
      </c>
      <c r="AI205" s="5">
        <f t="shared" ref="AI205:AI225" si="34">AF205/$AH$225</f>
        <v>7.4241918194877354E-2</v>
      </c>
      <c r="AJ205" s="5">
        <f t="shared" ref="AJ205:AJ223" si="35">-AG205/$AH$225</f>
        <v>-7.4162380216855381E-2</v>
      </c>
      <c r="AK205" s="7">
        <f t="shared" ref="AK205:AK225" si="36">AH205/$AH$225</f>
        <v>0.14840429841173275</v>
      </c>
      <c r="AL205" s="2">
        <f>MaleSingleAge!AF108</f>
        <v>1421.732</v>
      </c>
      <c r="AM205" s="2">
        <f>FemaleSingleAge!AF108</f>
        <v>1413.8440000000001</v>
      </c>
      <c r="AN205" s="1">
        <f>SUM(AL205:AM205)</f>
        <v>2835.576</v>
      </c>
      <c r="AO205" s="5">
        <f t="shared" ref="AO205:AO225" si="37">AL205/$AN$225</f>
        <v>7.0570055422330719E-2</v>
      </c>
      <c r="AP205" s="5">
        <f t="shared" ref="AP205:AP223" si="38">-AM205/$AN$225</f>
        <v>-7.0178521295525292E-2</v>
      </c>
      <c r="AQ205" s="7">
        <f t="shared" ref="AQ205:AQ225" si="39">AN205/$AN$225</f>
        <v>0.14074857671785601</v>
      </c>
      <c r="AR205" s="2">
        <f>MaleSingleAge!AK108</f>
        <v>1538.1759999999999</v>
      </c>
      <c r="AS205" s="2">
        <f>MaleSingleAge!AK108</f>
        <v>1538.1759999999999</v>
      </c>
      <c r="AT205" s="1">
        <f t="shared" ref="AT205:AT223" si="40">SUM(AR205:AS205)</f>
        <v>3076.3519999999999</v>
      </c>
      <c r="AU205" s="5">
        <f t="shared" ref="AU205:AU225" si="41">AR205/$AT$225</f>
        <v>6.7587253816990614E-2</v>
      </c>
      <c r="AV205" s="5">
        <f t="shared" ref="AV205:AV224" si="42">-AS205/$AT$225</f>
        <v>-6.7587253816990614E-2</v>
      </c>
      <c r="AW205" s="7">
        <f t="shared" si="12"/>
        <v>0.13517450763398123</v>
      </c>
      <c r="AX205" s="2">
        <f>MaleSingleAge!AP108</f>
        <v>1649.2269999999999</v>
      </c>
      <c r="AY205" s="2">
        <f>FemaleSingleAge!AP108</f>
        <v>1623.56</v>
      </c>
      <c r="AZ205" s="1">
        <f t="shared" ref="AZ205:AZ223" si="43">SUM(AX205:AY205)</f>
        <v>3272.7869999999998</v>
      </c>
      <c r="BA205" s="5">
        <f t="shared" ref="BA205:BA225" si="44">AX205/$AZ$225</f>
        <v>6.4206133664299128E-2</v>
      </c>
      <c r="BB205" s="5">
        <f t="shared" ref="BB205:BB225" si="45">-AY205/$AZ$225</f>
        <v>-6.3206890483850614E-2</v>
      </c>
      <c r="BC205" s="7">
        <f t="shared" ref="BC205:BC225" si="46">AZ205/$AZ$225</f>
        <v>0.12741302414814976</v>
      </c>
      <c r="BD205" s="2">
        <f>MaleSingleAge!AU108</f>
        <v>1739.655</v>
      </c>
      <c r="BE205" s="2">
        <f>FemaleSingleAge!AU108</f>
        <v>1712.6699999999998</v>
      </c>
      <c r="BF205" s="1">
        <f>SUM(BD205:BE205)</f>
        <v>3452.3249999999998</v>
      </c>
      <c r="BG205" s="5">
        <f t="shared" ref="BG205:BG225" si="47">BD205/$BF$225</f>
        <v>6.0837921095892873E-2</v>
      </c>
      <c r="BH205" s="5">
        <f t="shared" ref="BH205:BH223" si="48">-BE205/$BF$225</f>
        <v>-5.9894221741266421E-2</v>
      </c>
      <c r="BI205" s="7">
        <f t="shared" ref="BI205:BI225" si="49">BF205/$BF$225</f>
        <v>0.12073214283715929</v>
      </c>
      <c r="BJ205" s="2">
        <f>MaleSingleAge!AZ108</f>
        <v>1808.5849999999998</v>
      </c>
      <c r="BK205" s="2">
        <f>FemaleSingleAge!AZ108</f>
        <v>1780.643</v>
      </c>
      <c r="BL205" s="1">
        <f t="shared" ref="BL205:BL224" si="50">SUM(BJ205:BK205)</f>
        <v>3589.2280000000001</v>
      </c>
      <c r="BM205" s="5">
        <f t="shared" ref="BM205:BM225" si="51">BJ205/$BL$225</f>
        <v>5.7363831293748765E-2</v>
      </c>
      <c r="BN205" s="5">
        <f t="shared" ref="BN205:BN223" si="52">BK205/-$BL$225</f>
        <v>-5.6477580343967632E-2</v>
      </c>
      <c r="BO205" s="7">
        <f t="shared" ref="BO205:BO225" si="53">BL205/$BL$225</f>
        <v>0.1138414116377164</v>
      </c>
      <c r="BP205" s="2">
        <f>MaleSingleAge!BE108</f>
        <v>1858.643</v>
      </c>
      <c r="BQ205" s="2">
        <f>FemaleSingleAge!BE108</f>
        <v>1829.9769999999999</v>
      </c>
      <c r="BR205" s="1">
        <f t="shared" ref="BR205:BR224" si="54">SUM(BP205:BQ205)</f>
        <v>3688.62</v>
      </c>
      <c r="BS205" s="5">
        <f t="shared" ref="BS205:BS225" si="55">BP205/$BR$225</f>
        <v>5.3965163108007912E-2</v>
      </c>
      <c r="BT205" s="5">
        <f t="shared" ref="BT205:BT223" si="56">-BQ205/$BR$225</f>
        <v>-5.3132854070901715E-2</v>
      </c>
      <c r="BU205" s="7">
        <f t="shared" ref="BU205:BU225" si="57">BR205/$BR$225</f>
        <v>0.10709801717890963</v>
      </c>
      <c r="BV205" s="2">
        <f>MaleSingleAge!BJ108</f>
        <v>1893.9630000000002</v>
      </c>
      <c r="BW205" s="2">
        <f>FemaleSingleAge!BJ108</f>
        <v>1864.6760000000002</v>
      </c>
      <c r="BX205" s="1">
        <f t="shared" ref="BX205:BX224" si="58">SUM(BV205:BW205)</f>
        <v>3758.6390000000001</v>
      </c>
      <c r="BY205" s="5">
        <f t="shared" ref="BY205:BY225" si="59">BV205/$BX$225</f>
        <v>5.0781891510118062E-2</v>
      </c>
      <c r="BZ205" s="5">
        <f t="shared" ref="BZ205:BZ223" si="60">-BW205/$BX$225</f>
        <v>-4.9996633690056726E-2</v>
      </c>
      <c r="CA205" s="7">
        <f t="shared" ref="CA205:CA225" si="61">BX205/$BX$225</f>
        <v>0.10077852520017479</v>
      </c>
      <c r="CB205" s="2">
        <f>MaleSingleAge!BO108</f>
        <v>1917.556</v>
      </c>
      <c r="CC205" s="2">
        <f>FemaleSingleAge!BO108</f>
        <v>1887.4639999999999</v>
      </c>
      <c r="CD205" s="1">
        <f t="shared" ref="CD205:CD224" si="62">SUM(CB205:CC205)</f>
        <v>3805.02</v>
      </c>
      <c r="CE205" s="5">
        <f t="shared" ref="CE205:CE225" si="63">CB205/$CD$225</f>
        <v>4.7869283700714055E-2</v>
      </c>
      <c r="CF205" s="5">
        <f t="shared" ref="CF205:CF223" si="64">-CC205/$CD$225</f>
        <v>-4.7118076181808799E-2</v>
      </c>
      <c r="CG205" s="7">
        <f t="shared" ref="CG205:CG225" si="65">CD205/$CD$225</f>
        <v>9.4987359882522854E-2</v>
      </c>
      <c r="CH205" s="2">
        <f>MaleSingleAge!BT108</f>
        <v>1930.662</v>
      </c>
      <c r="CI205" s="2">
        <f>FemaleSingleAge!BT108</f>
        <v>1898.4959999999999</v>
      </c>
      <c r="CJ205" s="1">
        <f t="shared" ref="CJ205:CJ224" si="66">SUM(CH205:CI205)</f>
        <v>3829.1579999999999</v>
      </c>
      <c r="CK205" s="5">
        <f t="shared" ref="CK205:CK225" si="67">CH205/$CJ$225</f>
        <v>4.5222421890003701E-2</v>
      </c>
      <c r="CL205" s="5">
        <f t="shared" ref="CL205:CL223" si="68">-CI205/$CJ$225</f>
        <v>-4.4468988910790423E-2</v>
      </c>
      <c r="CM205" s="7">
        <f t="shared" ref="CM205:CM225" si="69">CJ205/$CJ$225</f>
        <v>8.9691410800794125E-2</v>
      </c>
    </row>
    <row r="206" spans="1:91">
      <c r="A206" s="171" t="s">
        <v>26</v>
      </c>
      <c r="B206" s="18">
        <f>MaleSingleAge!B109</f>
        <v>533.27699999999993</v>
      </c>
      <c r="C206" s="2">
        <f>FemaleSingleAge!B109</f>
        <v>529.423</v>
      </c>
      <c r="D206" s="1">
        <f t="shared" si="13"/>
        <v>1062.6999999999998</v>
      </c>
      <c r="E206" s="5">
        <f t="shared" si="14"/>
        <v>6.2177439890605875E-2</v>
      </c>
      <c r="F206" s="5">
        <f t="shared" si="15"/>
        <v>-6.1728082702243371E-2</v>
      </c>
      <c r="G206" s="7">
        <f t="shared" si="16"/>
        <v>0.12390552259284923</v>
      </c>
      <c r="H206" s="2">
        <f>MaleSingleAge!G109</f>
        <v>630.50099999999998</v>
      </c>
      <c r="I206" s="2">
        <f>FemaleSingleAge!G109</f>
        <v>628.12</v>
      </c>
      <c r="J206" s="1">
        <f t="shared" si="17"/>
        <v>1258.6210000000001</v>
      </c>
      <c r="K206" s="5">
        <f t="shared" si="18"/>
        <v>6.4714711216319526E-2</v>
      </c>
      <c r="L206" s="5">
        <f t="shared" si="19"/>
        <v>-6.4470325041823276E-2</v>
      </c>
      <c r="M206" s="7">
        <f t="shared" si="20"/>
        <v>0.12918503625814282</v>
      </c>
      <c r="N206" s="19">
        <f>MaleSingleAge!L109</f>
        <v>725.32500000000005</v>
      </c>
      <c r="O206" s="19">
        <f>FemaleSingleAge!L109</f>
        <v>721.88700000000006</v>
      </c>
      <c r="P206" s="1">
        <f t="shared" si="21"/>
        <v>1447.212</v>
      </c>
      <c r="Q206" s="5">
        <f t="shared" si="22"/>
        <v>6.4341858609270233E-2</v>
      </c>
      <c r="R206" s="5">
        <f t="shared" si="23"/>
        <v>-6.4036881792121136E-2</v>
      </c>
      <c r="S206" s="7">
        <f t="shared" si="24"/>
        <v>0.12837874040139136</v>
      </c>
      <c r="T206" s="2">
        <f>MaleSingleAge!Q109</f>
        <v>760.87599999999998</v>
      </c>
      <c r="U206" s="2">
        <f>FemaleSingleAge!Q109</f>
        <v>757.49900000000002</v>
      </c>
      <c r="V206" s="1">
        <f t="shared" si="25"/>
        <v>1518.375</v>
      </c>
      <c r="W206" s="5">
        <f t="shared" si="26"/>
        <v>5.7987604329918334E-2</v>
      </c>
      <c r="X206" s="5">
        <f t="shared" si="27"/>
        <v>-5.7730237637024708E-2</v>
      </c>
      <c r="Y206" s="7">
        <f t="shared" si="28"/>
        <v>0.11571784196694304</v>
      </c>
      <c r="Z206" s="2">
        <f>MaleSingleAge!V109</f>
        <v>944.64300000000003</v>
      </c>
      <c r="AA206" s="2">
        <f>FemaleSingleAge!V109</f>
        <v>943.34400000000005</v>
      </c>
      <c r="AB206" s="1">
        <f t="shared" si="29"/>
        <v>1887.9870000000001</v>
      </c>
      <c r="AC206" s="5">
        <f t="shared" si="30"/>
        <v>6.1841045763956805E-2</v>
      </c>
      <c r="AD206" s="5">
        <f t="shared" si="31"/>
        <v>-6.1756006740275496E-2</v>
      </c>
      <c r="AE206" s="7">
        <f t="shared" si="32"/>
        <v>0.12359705250423231</v>
      </c>
      <c r="AF206" s="2">
        <f>MaleSingleAge!AA109</f>
        <v>1124.6770000000001</v>
      </c>
      <c r="AG206" s="2">
        <f>FemaleSingleAge!AA109</f>
        <v>1124.499</v>
      </c>
      <c r="AH206" s="1">
        <f t="shared" si="33"/>
        <v>2249.1760000000004</v>
      </c>
      <c r="AI206" s="5">
        <f t="shared" si="34"/>
        <v>6.3850488585164719E-2</v>
      </c>
      <c r="AJ206" s="5">
        <f t="shared" si="35"/>
        <v>-6.3840383117578767E-2</v>
      </c>
      <c r="AK206" s="7">
        <f t="shared" si="36"/>
        <v>0.12769087170274349</v>
      </c>
      <c r="AL206" s="2">
        <f>MaleSingleAge!AF109</f>
        <v>1290.223</v>
      </c>
      <c r="AM206" s="2">
        <f>FemaleSingleAge!AF109</f>
        <v>1290.3779999999999</v>
      </c>
      <c r="AN206" s="1">
        <f t="shared" ref="AN206:AN223" si="70">SUM(AL206:AM206)</f>
        <v>2580.6009999999997</v>
      </c>
      <c r="AO206" s="5">
        <f t="shared" si="37"/>
        <v>6.4042385356147161E-2</v>
      </c>
      <c r="AP206" s="5">
        <f t="shared" si="38"/>
        <v>-6.405007904144823E-2</v>
      </c>
      <c r="AQ206" s="7">
        <f t="shared" si="39"/>
        <v>0.12809246439759536</v>
      </c>
      <c r="AR206" s="2">
        <f>MaleSingleAge!AK109</f>
        <v>1405.501</v>
      </c>
      <c r="AS206" s="2">
        <f>MaleSingleAge!AK109</f>
        <v>1405.501</v>
      </c>
      <c r="AT206" s="1">
        <f t="shared" si="40"/>
        <v>2811.002</v>
      </c>
      <c r="AU206" s="5">
        <f t="shared" si="41"/>
        <v>6.175753153542516E-2</v>
      </c>
      <c r="AV206" s="5">
        <f t="shared" si="42"/>
        <v>-6.175753153542516E-2</v>
      </c>
      <c r="AW206" s="7">
        <f t="shared" si="12"/>
        <v>0.12351506307085032</v>
      </c>
      <c r="AX206" s="2">
        <f>MaleSingleAge!AP109</f>
        <v>1522.9690000000001</v>
      </c>
      <c r="AY206" s="2">
        <f>FemaleSingleAge!AP109</f>
        <v>1509.0030000000002</v>
      </c>
      <c r="AZ206" s="1">
        <f t="shared" si="43"/>
        <v>3031.9720000000002</v>
      </c>
      <c r="BA206" s="5">
        <f t="shared" si="44"/>
        <v>5.929077754644084E-2</v>
      </c>
      <c r="BB206" s="5">
        <f t="shared" si="45"/>
        <v>-5.8747066545617066E-2</v>
      </c>
      <c r="BC206" s="7">
        <f t="shared" si="46"/>
        <v>0.11803784409205791</v>
      </c>
      <c r="BD206" s="2">
        <f>MaleSingleAge!AU109</f>
        <v>1635.1410000000001</v>
      </c>
      <c r="BE206" s="2">
        <f>FemaleSingleAge!AU109</f>
        <v>1612.386</v>
      </c>
      <c r="BF206" s="1">
        <f t="shared" ref="BF206:BF223" si="71">SUM(BD206:BE206)</f>
        <v>3247.527</v>
      </c>
      <c r="BG206" s="5">
        <f t="shared" si="47"/>
        <v>5.7182935201898863E-2</v>
      </c>
      <c r="BH206" s="5">
        <f t="shared" si="48"/>
        <v>-5.6387164261949826E-2</v>
      </c>
      <c r="BI206" s="7">
        <f t="shared" si="49"/>
        <v>0.11357009946384869</v>
      </c>
      <c r="BJ206" s="2">
        <f>MaleSingleAge!AZ109</f>
        <v>1726.8680000000002</v>
      </c>
      <c r="BK206" s="2">
        <f>FemaleSingleAge!AZ109</f>
        <v>1703.098</v>
      </c>
      <c r="BL206" s="1">
        <f t="shared" si="50"/>
        <v>3429.9660000000003</v>
      </c>
      <c r="BM206" s="5">
        <f t="shared" si="51"/>
        <v>5.4771970694533774E-2</v>
      </c>
      <c r="BN206" s="5">
        <f t="shared" si="52"/>
        <v>-5.4018045239079687E-2</v>
      </c>
      <c r="BO206" s="7">
        <f t="shared" si="53"/>
        <v>0.10879001593361347</v>
      </c>
      <c r="BP206" s="2">
        <f>MaleSingleAge!BE109</f>
        <v>1797.1769999999999</v>
      </c>
      <c r="BQ206" s="2">
        <f>FemaleSingleAge!BE109</f>
        <v>1772.701</v>
      </c>
      <c r="BR206" s="1">
        <f t="shared" si="54"/>
        <v>3569.8779999999997</v>
      </c>
      <c r="BS206" s="5">
        <f t="shared" si="55"/>
        <v>5.2180515536851518E-2</v>
      </c>
      <c r="BT206" s="5">
        <f t="shared" si="56"/>
        <v>-5.1469861940527967E-2</v>
      </c>
      <c r="BU206" s="7">
        <f t="shared" si="57"/>
        <v>0.10365037747737949</v>
      </c>
      <c r="BV206" s="2">
        <f>MaleSingleAge!BJ109</f>
        <v>1848.6029999999998</v>
      </c>
      <c r="BW206" s="2">
        <f>FemaleSingleAge!BJ109</f>
        <v>1823.6130000000003</v>
      </c>
      <c r="BX206" s="1">
        <f t="shared" si="58"/>
        <v>3672.2160000000003</v>
      </c>
      <c r="BY206" s="5">
        <f t="shared" si="59"/>
        <v>4.9565676304805725E-2</v>
      </c>
      <c r="BZ206" s="5">
        <f t="shared" si="60"/>
        <v>-4.8895631816693853E-2</v>
      </c>
      <c r="CA206" s="7">
        <f t="shared" si="61"/>
        <v>9.8461308121499586E-2</v>
      </c>
      <c r="CB206" s="2">
        <f>MaleSingleAge!BO109</f>
        <v>1885.1119999999999</v>
      </c>
      <c r="CC206" s="2">
        <f>FemaleSingleAge!BO109</f>
        <v>1859.5640000000001</v>
      </c>
      <c r="CD206" s="1">
        <f t="shared" si="62"/>
        <v>3744.6759999999999</v>
      </c>
      <c r="CE206" s="5">
        <f t="shared" si="63"/>
        <v>4.705936157046807E-2</v>
      </c>
      <c r="CF206" s="5">
        <f t="shared" si="64"/>
        <v>-4.6421589082996602E-2</v>
      </c>
      <c r="CG206" s="7">
        <f t="shared" si="65"/>
        <v>9.3480950653464664E-2</v>
      </c>
      <c r="CH206" s="2">
        <f>MaleSingleAge!BT109</f>
        <v>1909.837</v>
      </c>
      <c r="CI206" s="2">
        <f>FemaleSingleAge!BT109</f>
        <v>1883.1470000000002</v>
      </c>
      <c r="CJ206" s="1">
        <f t="shared" si="66"/>
        <v>3792.9840000000004</v>
      </c>
      <c r="CK206" s="5">
        <f t="shared" si="67"/>
        <v>4.4734632242794954E-2</v>
      </c>
      <c r="CL206" s="5">
        <f t="shared" si="68"/>
        <v>-4.4109465103107016E-2</v>
      </c>
      <c r="CM206" s="7">
        <f t="shared" si="69"/>
        <v>8.8844097345901971E-2</v>
      </c>
    </row>
    <row r="207" spans="1:91">
      <c r="A207" s="171" t="s">
        <v>4</v>
      </c>
      <c r="B207" s="18">
        <f>MaleSingleAge!B110</f>
        <v>449.36</v>
      </c>
      <c r="C207" s="2">
        <f>FemaleSingleAge!B110</f>
        <v>444.762</v>
      </c>
      <c r="D207" s="1">
        <f t="shared" si="13"/>
        <v>894.12200000000007</v>
      </c>
      <c r="E207" s="5">
        <f t="shared" si="14"/>
        <v>5.2393136004820498E-2</v>
      </c>
      <c r="F207" s="5">
        <f t="shared" si="15"/>
        <v>-5.185703212519132E-2</v>
      </c>
      <c r="G207" s="7">
        <f t="shared" si="16"/>
        <v>0.10425016813001182</v>
      </c>
      <c r="H207" s="2">
        <f>MaleSingleAge!G110</f>
        <v>521.76499999999999</v>
      </c>
      <c r="I207" s="2">
        <f>FemaleSingleAge!G110</f>
        <v>517.82000000000005</v>
      </c>
      <c r="J207" s="1">
        <f t="shared" si="17"/>
        <v>1039.585</v>
      </c>
      <c r="K207" s="5">
        <f t="shared" si="18"/>
        <v>5.3554032900475897E-2</v>
      </c>
      <c r="L207" s="5">
        <f t="shared" si="19"/>
        <v>-5.3149117546260165E-2</v>
      </c>
      <c r="M207" s="7">
        <f t="shared" si="20"/>
        <v>0.10670315044673606</v>
      </c>
      <c r="N207" s="19">
        <f>MaleSingleAge!L110</f>
        <v>617.05100000000004</v>
      </c>
      <c r="O207" s="19">
        <f>FemaleSingleAge!L110</f>
        <v>614.6</v>
      </c>
      <c r="P207" s="1">
        <f t="shared" si="21"/>
        <v>1231.6510000000001</v>
      </c>
      <c r="Q207" s="5">
        <f t="shared" si="22"/>
        <v>5.473712914446463E-2</v>
      </c>
      <c r="R207" s="5">
        <f t="shared" si="23"/>
        <v>-5.451970675387928E-2</v>
      </c>
      <c r="S207" s="7">
        <f t="shared" si="24"/>
        <v>0.10925683589834391</v>
      </c>
      <c r="T207" s="2">
        <f>MaleSingleAge!Q110</f>
        <v>711.84699999999998</v>
      </c>
      <c r="U207" s="2">
        <f>FemaleSingleAge!Q110</f>
        <v>708.86099999999988</v>
      </c>
      <c r="V207" s="1">
        <f t="shared" si="25"/>
        <v>1420.7079999999999</v>
      </c>
      <c r="W207" s="5">
        <f t="shared" si="26"/>
        <v>5.4251024055745452E-2</v>
      </c>
      <c r="X207" s="5">
        <f t="shared" si="27"/>
        <v>-5.4023456112310325E-2</v>
      </c>
      <c r="Y207" s="7">
        <f t="shared" si="28"/>
        <v>0.10827448016805578</v>
      </c>
      <c r="Z207" s="2">
        <f>MaleSingleAge!V110</f>
        <v>748.35199999999998</v>
      </c>
      <c r="AA207" s="2">
        <f>FemaleSingleAge!V110</f>
        <v>745.80499999999995</v>
      </c>
      <c r="AB207" s="1">
        <f t="shared" si="29"/>
        <v>1494.1569999999999</v>
      </c>
      <c r="AC207" s="5">
        <f t="shared" si="30"/>
        <v>4.8990857159316906E-2</v>
      </c>
      <c r="AD207" s="5">
        <f t="shared" si="31"/>
        <v>-4.8824117826509909E-2</v>
      </c>
      <c r="AE207" s="7">
        <f t="shared" si="32"/>
        <v>9.7814974985826808E-2</v>
      </c>
      <c r="AF207" s="2">
        <f>MaleSingleAge!AA110</f>
        <v>930.92</v>
      </c>
      <c r="AG207" s="2">
        <f>FemaleSingleAge!AA110</f>
        <v>930.86399999999992</v>
      </c>
      <c r="AH207" s="1">
        <f t="shared" si="33"/>
        <v>1861.7839999999999</v>
      </c>
      <c r="AI207" s="5">
        <f t="shared" si="34"/>
        <v>5.2850460028702938E-2</v>
      </c>
      <c r="AJ207" s="5">
        <f t="shared" si="35"/>
        <v>-5.2847280780473647E-2</v>
      </c>
      <c r="AK207" s="7">
        <f t="shared" si="36"/>
        <v>0.10569774080917659</v>
      </c>
      <c r="AL207" s="2">
        <f>MaleSingleAge!AF110</f>
        <v>1110.355</v>
      </c>
      <c r="AM207" s="2">
        <f>FemaleSingleAge!AF110</f>
        <v>1111.933</v>
      </c>
      <c r="AN207" s="1">
        <f t="shared" si="70"/>
        <v>2222.288</v>
      </c>
      <c r="AO207" s="5">
        <f t="shared" si="37"/>
        <v>5.5114335112709023E-2</v>
      </c>
      <c r="AP207" s="5">
        <f t="shared" si="38"/>
        <v>-5.5192661792741855E-2</v>
      </c>
      <c r="AQ207" s="7">
        <f t="shared" si="39"/>
        <v>0.11030699690545089</v>
      </c>
      <c r="AR207" s="2">
        <f>MaleSingleAge!AK110</f>
        <v>1275.71</v>
      </c>
      <c r="AS207" s="2">
        <f>MaleSingleAge!AK110</f>
        <v>1275.71</v>
      </c>
      <c r="AT207" s="1">
        <f t="shared" si="40"/>
        <v>2551.42</v>
      </c>
      <c r="AU207" s="5">
        <f t="shared" si="41"/>
        <v>5.605453183957694E-2</v>
      </c>
      <c r="AV207" s="5">
        <f t="shared" si="42"/>
        <v>-5.605453183957694E-2</v>
      </c>
      <c r="AW207" s="7">
        <f t="shared" si="12"/>
        <v>0.11210906367915388</v>
      </c>
      <c r="AX207" s="2">
        <f>MaleSingleAge!AP110</f>
        <v>1391.337</v>
      </c>
      <c r="AY207" s="2">
        <f>FemaleSingleAge!AP110</f>
        <v>1388.2440000000001</v>
      </c>
      <c r="AZ207" s="1">
        <f t="shared" si="43"/>
        <v>2779.5810000000001</v>
      </c>
      <c r="BA207" s="5">
        <f t="shared" si="44"/>
        <v>5.4166205982611834E-2</v>
      </c>
      <c r="BB207" s="5">
        <f t="shared" si="45"/>
        <v>-5.4045792254590358E-2</v>
      </c>
      <c r="BC207" s="7">
        <f t="shared" si="46"/>
        <v>0.10821199823720219</v>
      </c>
      <c r="BD207" s="2">
        <f>MaleSingleAge!AU110</f>
        <v>1509.2049999999999</v>
      </c>
      <c r="BE207" s="2">
        <f>FemaleSingleAge!AU110</f>
        <v>1498.509</v>
      </c>
      <c r="BF207" s="1">
        <f t="shared" si="71"/>
        <v>3007.7139999999999</v>
      </c>
      <c r="BG207" s="5">
        <f t="shared" si="47"/>
        <v>5.2778795052770229E-2</v>
      </c>
      <c r="BH207" s="5">
        <f t="shared" si="48"/>
        <v>-5.2404742494049299E-2</v>
      </c>
      <c r="BI207" s="7">
        <f t="shared" si="49"/>
        <v>0.10518353754681953</v>
      </c>
      <c r="BJ207" s="2">
        <f>MaleSingleAge!AZ110</f>
        <v>1621.874</v>
      </c>
      <c r="BK207" s="2">
        <f>FemaleSingleAge!AZ110</f>
        <v>1602.845</v>
      </c>
      <c r="BL207" s="1">
        <f t="shared" si="50"/>
        <v>3224.7190000000001</v>
      </c>
      <c r="BM207" s="5">
        <f t="shared" si="51"/>
        <v>5.1441821377329514E-2</v>
      </c>
      <c r="BN207" s="5">
        <f t="shared" si="52"/>
        <v>-5.083826868520349E-2</v>
      </c>
      <c r="BO207" s="7">
        <f t="shared" si="53"/>
        <v>0.102280090062533</v>
      </c>
      <c r="BP207" s="2">
        <f>MaleSingleAge!BE110</f>
        <v>1714.2640000000001</v>
      </c>
      <c r="BQ207" s="2">
        <f>FemaleSingleAge!BE110</f>
        <v>1694.5629999999999</v>
      </c>
      <c r="BR207" s="1">
        <f t="shared" si="54"/>
        <v>3408.8270000000002</v>
      </c>
      <c r="BS207" s="5">
        <f t="shared" si="55"/>
        <v>4.9773160510214215E-2</v>
      </c>
      <c r="BT207" s="5">
        <f t="shared" si="56"/>
        <v>-4.9201147660844602E-2</v>
      </c>
      <c r="BU207" s="7">
        <f t="shared" si="57"/>
        <v>9.8974308171058817E-2</v>
      </c>
      <c r="BV207" s="2">
        <f>MaleSingleAge!BJ110</f>
        <v>1785.355</v>
      </c>
      <c r="BW207" s="2">
        <f>FemaleSingleAge!BJ110</f>
        <v>1765.2169999999999</v>
      </c>
      <c r="BX207" s="1">
        <f t="shared" si="58"/>
        <v>3550.5720000000001</v>
      </c>
      <c r="BY207" s="5">
        <f t="shared" si="59"/>
        <v>4.7869839018527198E-2</v>
      </c>
      <c r="BZ207" s="5">
        <f t="shared" si="60"/>
        <v>-4.7329888802376846E-2</v>
      </c>
      <c r="CA207" s="7">
        <f t="shared" si="61"/>
        <v>9.5199727820904051E-2</v>
      </c>
      <c r="CB207" s="2">
        <f>MaleSingleAge!BO110</f>
        <v>1837.625</v>
      </c>
      <c r="CC207" s="2">
        <f>FemaleSingleAge!BO110</f>
        <v>1817.123</v>
      </c>
      <c r="CD207" s="1">
        <f t="shared" si="62"/>
        <v>3654.748</v>
      </c>
      <c r="CE207" s="5">
        <f t="shared" si="63"/>
        <v>4.5873910571855352E-2</v>
      </c>
      <c r="CF207" s="5">
        <f t="shared" si="64"/>
        <v>-4.5362104890857229E-2</v>
      </c>
      <c r="CG207" s="7">
        <f t="shared" si="65"/>
        <v>9.123601546271258E-2</v>
      </c>
      <c r="CH207" s="2">
        <f>MaleSingleAge!BT110</f>
        <v>1874.9880000000003</v>
      </c>
      <c r="CI207" s="2">
        <f>FemaleSingleAge!BT110</f>
        <v>1853.943</v>
      </c>
      <c r="CJ207" s="1">
        <f t="shared" si="66"/>
        <v>3728.9310000000005</v>
      </c>
      <c r="CK207" s="5">
        <f t="shared" si="67"/>
        <v>4.3918354623799644E-2</v>
      </c>
      <c r="CL207" s="5">
        <f t="shared" si="68"/>
        <v>-4.34254118566684E-2</v>
      </c>
      <c r="CM207" s="7">
        <f t="shared" si="69"/>
        <v>8.7343766480468044E-2</v>
      </c>
    </row>
    <row r="208" spans="1:91">
      <c r="A208" s="171" t="s">
        <v>5</v>
      </c>
      <c r="B208" s="18">
        <f>MaleSingleAge!B111</f>
        <v>376.89499999999998</v>
      </c>
      <c r="C208" s="2">
        <f>FemaleSingleAge!B111</f>
        <v>373.64600000000002</v>
      </c>
      <c r="D208" s="1">
        <f t="shared" si="13"/>
        <v>750.54099999999994</v>
      </c>
      <c r="E208" s="5">
        <f t="shared" si="14"/>
        <v>4.3944078232456871E-2</v>
      </c>
      <c r="F208" s="5">
        <f t="shared" si="15"/>
        <v>-4.3565261028256093E-2</v>
      </c>
      <c r="G208" s="7">
        <f t="shared" si="16"/>
        <v>8.7509339260712957E-2</v>
      </c>
      <c r="H208" s="2">
        <f>MaleSingleAge!G111</f>
        <v>436.03399999999999</v>
      </c>
      <c r="I208" s="2">
        <f>FemaleSingleAge!G111</f>
        <v>433.39400000000001</v>
      </c>
      <c r="J208" s="1">
        <f t="shared" si="17"/>
        <v>869.428</v>
      </c>
      <c r="K208" s="5">
        <f t="shared" si="18"/>
        <v>4.4754591016503809E-2</v>
      </c>
      <c r="L208" s="5">
        <f t="shared" si="19"/>
        <v>-4.4483621045621792E-2</v>
      </c>
      <c r="M208" s="7">
        <f t="shared" si="20"/>
        <v>8.9238212062125594E-2</v>
      </c>
      <c r="N208" s="19">
        <f>MaleSingleAge!L111</f>
        <v>506.49200000000002</v>
      </c>
      <c r="O208" s="19">
        <f>FemaleSingleAge!L111</f>
        <v>504.846</v>
      </c>
      <c r="P208" s="1">
        <f t="shared" si="21"/>
        <v>1011.338</v>
      </c>
      <c r="Q208" s="5">
        <f t="shared" si="22"/>
        <v>4.4929702754939509E-2</v>
      </c>
      <c r="R208" s="5">
        <f t="shared" si="23"/>
        <v>-4.4783690003040902E-2</v>
      </c>
      <c r="S208" s="7">
        <f t="shared" si="24"/>
        <v>8.9713392757980404E-2</v>
      </c>
      <c r="T208" s="2">
        <f>MaleSingleAge!Q111</f>
        <v>601.02300000000002</v>
      </c>
      <c r="U208" s="2">
        <f>FemaleSingleAge!Q111</f>
        <v>601.45800000000008</v>
      </c>
      <c r="V208" s="1">
        <f t="shared" si="25"/>
        <v>1202.4810000000002</v>
      </c>
      <c r="W208" s="5">
        <f t="shared" si="26"/>
        <v>4.5804945769324444E-2</v>
      </c>
      <c r="X208" s="5">
        <f t="shared" si="27"/>
        <v>-4.5838097830742497E-2</v>
      </c>
      <c r="Y208" s="7">
        <f t="shared" si="28"/>
        <v>9.1643043600066948E-2</v>
      </c>
      <c r="Z208" s="2">
        <f>MaleSingleAge!V111</f>
        <v>695.20600000000002</v>
      </c>
      <c r="AA208" s="2">
        <f>FemaleSingleAge!V111</f>
        <v>695.7</v>
      </c>
      <c r="AB208" s="1">
        <f t="shared" si="29"/>
        <v>1390.9059999999999</v>
      </c>
      <c r="AC208" s="5">
        <f t="shared" si="30"/>
        <v>4.5511654732398751E-2</v>
      </c>
      <c r="AD208" s="5">
        <f t="shared" si="31"/>
        <v>-4.5543994438094336E-2</v>
      </c>
      <c r="AE208" s="7">
        <f t="shared" si="32"/>
        <v>9.105564917049308E-2</v>
      </c>
      <c r="AF208" s="2">
        <f>MaleSingleAge!AA111</f>
        <v>732.57600000000002</v>
      </c>
      <c r="AG208" s="2">
        <f>FemaleSingleAge!AA111</f>
        <v>733.69599999999991</v>
      </c>
      <c r="AH208" s="1">
        <f t="shared" si="33"/>
        <v>1466.2719999999999</v>
      </c>
      <c r="AI208" s="5">
        <f t="shared" si="34"/>
        <v>4.1590016978888714E-2</v>
      </c>
      <c r="AJ208" s="5">
        <f t="shared" si="35"/>
        <v>-4.1653601943474443E-2</v>
      </c>
      <c r="AK208" s="7">
        <f t="shared" si="36"/>
        <v>8.3243618922363163E-2</v>
      </c>
      <c r="AL208" s="2">
        <f>MaleSingleAge!AF111</f>
        <v>913.33699999999999</v>
      </c>
      <c r="AM208" s="2">
        <f>FemaleSingleAge!AF111</f>
        <v>917.82500000000005</v>
      </c>
      <c r="AN208" s="1">
        <f t="shared" si="70"/>
        <v>1831.162</v>
      </c>
      <c r="AO208" s="5">
        <f t="shared" si="37"/>
        <v>4.5335015818216987E-2</v>
      </c>
      <c r="AP208" s="5">
        <f t="shared" si="38"/>
        <v>-4.5557785235192494E-2</v>
      </c>
      <c r="AQ208" s="7">
        <f t="shared" si="39"/>
        <v>9.089280105340948E-2</v>
      </c>
      <c r="AR208" s="2">
        <f>MaleSingleAge!AK111</f>
        <v>1091.405</v>
      </c>
      <c r="AS208" s="2">
        <f>MaleSingleAge!AK111</f>
        <v>1091.405</v>
      </c>
      <c r="AT208" s="1">
        <f t="shared" si="40"/>
        <v>2182.81</v>
      </c>
      <c r="AU208" s="5">
        <f t="shared" si="41"/>
        <v>4.7956194058503473E-2</v>
      </c>
      <c r="AV208" s="5">
        <f t="shared" si="42"/>
        <v>-4.7956194058503473E-2</v>
      </c>
      <c r="AW208" s="7">
        <f t="shared" si="12"/>
        <v>9.5912388117006947E-2</v>
      </c>
      <c r="AX208" s="2">
        <f>MaleSingleAge!AP111</f>
        <v>1255.7750000000001</v>
      </c>
      <c r="AY208" s="2">
        <f>FemaleSingleAge!AP111</f>
        <v>1264.4799999999998</v>
      </c>
      <c r="AZ208" s="1">
        <f t="shared" si="43"/>
        <v>2520.2550000000001</v>
      </c>
      <c r="BA208" s="5">
        <f t="shared" si="44"/>
        <v>4.8888635404516934E-2</v>
      </c>
      <c r="BB208" s="5">
        <f t="shared" si="45"/>
        <v>-4.9227530167668218E-2</v>
      </c>
      <c r="BC208" s="7">
        <f t="shared" si="46"/>
        <v>9.8116165572185166E-2</v>
      </c>
      <c r="BD208" s="2">
        <f>MaleSingleAge!AU111</f>
        <v>1371.3660000000002</v>
      </c>
      <c r="BE208" s="2">
        <f>FemaleSingleAge!AU111</f>
        <v>1375.184</v>
      </c>
      <c r="BF208" s="1">
        <f t="shared" si="71"/>
        <v>2746.55</v>
      </c>
      <c r="BG208" s="5">
        <f t="shared" si="47"/>
        <v>4.7958392038415801E-2</v>
      </c>
      <c r="BH208" s="5">
        <f t="shared" si="48"/>
        <v>-4.8091912295446133E-2</v>
      </c>
      <c r="BI208" s="7">
        <f t="shared" si="49"/>
        <v>9.6050304333861927E-2</v>
      </c>
      <c r="BJ208" s="2">
        <f>MaleSingleAge!AZ111</f>
        <v>1489.2510000000002</v>
      </c>
      <c r="BK208" s="2">
        <f>FemaleSingleAge!AZ111</f>
        <v>1486.1049999999998</v>
      </c>
      <c r="BL208" s="1">
        <f t="shared" si="50"/>
        <v>2975.3559999999998</v>
      </c>
      <c r="BM208" s="5">
        <f t="shared" si="51"/>
        <v>4.7235348694170669E-2</v>
      </c>
      <c r="BN208" s="5">
        <f t="shared" si="52"/>
        <v>-4.7135565375581744E-2</v>
      </c>
      <c r="BO208" s="7">
        <f t="shared" si="53"/>
        <v>9.4370914069752398E-2</v>
      </c>
      <c r="BP208" s="2">
        <f>MaleSingleAge!BE111</f>
        <v>1602.0530000000001</v>
      </c>
      <c r="BQ208" s="2">
        <f>FemaleSingleAge!BE111</f>
        <v>1591.1589999999999</v>
      </c>
      <c r="BR208" s="1">
        <f t="shared" si="54"/>
        <v>3193.212</v>
      </c>
      <c r="BS208" s="5">
        <f t="shared" si="55"/>
        <v>4.6515146508863403E-2</v>
      </c>
      <c r="BT208" s="5">
        <f t="shared" si="56"/>
        <v>-4.6198842362828549E-2</v>
      </c>
      <c r="BU208" s="7">
        <f t="shared" si="57"/>
        <v>9.2713988871691952E-2</v>
      </c>
      <c r="BV208" s="2">
        <f>MaleSingleAge!BJ111</f>
        <v>1694.883</v>
      </c>
      <c r="BW208" s="2">
        <f>FemaleSingleAge!BJ111</f>
        <v>1683.664</v>
      </c>
      <c r="BX208" s="1">
        <f t="shared" si="58"/>
        <v>3378.547</v>
      </c>
      <c r="BY208" s="5">
        <f t="shared" si="59"/>
        <v>4.5444058109025055E-2</v>
      </c>
      <c r="BZ208" s="5">
        <f t="shared" si="60"/>
        <v>-4.5143248620744654E-2</v>
      </c>
      <c r="CA208" s="7">
        <f t="shared" si="61"/>
        <v>9.0587306729769709E-2</v>
      </c>
      <c r="CB208" s="2">
        <f>MaleSingleAge!BO111</f>
        <v>1766.8919999999998</v>
      </c>
      <c r="CC208" s="2">
        <f>FemaleSingleAge!BO111</f>
        <v>1755.3050000000001</v>
      </c>
      <c r="CD208" s="1">
        <f t="shared" si="62"/>
        <v>3522.1970000000001</v>
      </c>
      <c r="CE208" s="5">
        <f t="shared" si="63"/>
        <v>4.4108153512346988E-2</v>
      </c>
      <c r="CF208" s="5">
        <f t="shared" si="64"/>
        <v>-4.3818899174929905E-2</v>
      </c>
      <c r="CG208" s="7">
        <f t="shared" si="65"/>
        <v>8.7927052687276894E-2</v>
      </c>
      <c r="CH208" s="2">
        <f>MaleSingleAge!BT111</f>
        <v>1820.193</v>
      </c>
      <c r="CI208" s="2">
        <f>FemaleSingleAge!BT111</f>
        <v>1808.3879999999999</v>
      </c>
      <c r="CJ208" s="1">
        <f t="shared" si="66"/>
        <v>3628.5810000000001</v>
      </c>
      <c r="CK208" s="5">
        <f t="shared" si="67"/>
        <v>4.2634876414013173E-2</v>
      </c>
      <c r="CL208" s="5">
        <f t="shared" si="68"/>
        <v>-4.2358364683626651E-2</v>
      </c>
      <c r="CM208" s="7">
        <f t="shared" si="69"/>
        <v>8.4993241097639838E-2</v>
      </c>
    </row>
    <row r="209" spans="1:91">
      <c r="A209" s="171" t="s">
        <v>6</v>
      </c>
      <c r="B209" s="18">
        <f>MaleSingleAge!B112</f>
        <v>311.49599999999998</v>
      </c>
      <c r="C209" s="2">
        <f>FemaleSingleAge!B112</f>
        <v>309.30500000000001</v>
      </c>
      <c r="D209" s="1">
        <f t="shared" si="13"/>
        <v>620.80099999999993</v>
      </c>
      <c r="E209" s="5">
        <f t="shared" si="14"/>
        <v>3.631888083709623E-2</v>
      </c>
      <c r="F209" s="5">
        <f t="shared" si="15"/>
        <v>-3.6063421158917135E-2</v>
      </c>
      <c r="G209" s="7">
        <f t="shared" si="16"/>
        <v>7.2382301996013365E-2</v>
      </c>
      <c r="H209" s="2">
        <f>MaleSingleAge!G112</f>
        <v>363.14600000000002</v>
      </c>
      <c r="I209" s="2">
        <f>FemaleSingleAge!G112</f>
        <v>362.28899999999999</v>
      </c>
      <c r="J209" s="1">
        <f t="shared" si="17"/>
        <v>725.43499999999995</v>
      </c>
      <c r="K209" s="5">
        <f t="shared" si="18"/>
        <v>3.7273356456788441E-2</v>
      </c>
      <c r="L209" s="5">
        <f t="shared" si="19"/>
        <v>-3.7185393856392274E-2</v>
      </c>
      <c r="M209" s="7">
        <f t="shared" si="20"/>
        <v>7.4458750313180708E-2</v>
      </c>
      <c r="N209" s="19">
        <f>MaleSingleAge!L112</f>
        <v>420.35300000000001</v>
      </c>
      <c r="O209" s="19">
        <f>FemaleSingleAge!L112</f>
        <v>420.49199999999996</v>
      </c>
      <c r="P209" s="1">
        <f t="shared" si="21"/>
        <v>840.84500000000003</v>
      </c>
      <c r="Q209" s="5">
        <f t="shared" si="22"/>
        <v>3.728851658495512E-2</v>
      </c>
      <c r="R209" s="5">
        <f t="shared" si="23"/>
        <v>-3.7300846944927114E-2</v>
      </c>
      <c r="S209" s="7">
        <f t="shared" si="24"/>
        <v>7.4589363529882241E-2</v>
      </c>
      <c r="T209" s="2">
        <f>MaleSingleAge!Q112</f>
        <v>490.36599999999999</v>
      </c>
      <c r="U209" s="2">
        <f>FemaleSingleAge!Q112</f>
        <v>491.93399999999997</v>
      </c>
      <c r="V209" s="1">
        <f t="shared" si="25"/>
        <v>982.3</v>
      </c>
      <c r="W209" s="5">
        <f t="shared" si="26"/>
        <v>3.737159482602255E-2</v>
      </c>
      <c r="X209" s="5">
        <f t="shared" si="27"/>
        <v>-3.7491094670398385E-2</v>
      </c>
      <c r="Y209" s="7">
        <f t="shared" si="28"/>
        <v>7.4862689496420942E-2</v>
      </c>
      <c r="Z209" s="2">
        <f>MaleSingleAge!V112</f>
        <v>583.86599999999999</v>
      </c>
      <c r="AA209" s="2">
        <f>FemaleSingleAge!V112</f>
        <v>588.05499999999995</v>
      </c>
      <c r="AB209" s="1">
        <f t="shared" si="29"/>
        <v>1171.9209999999998</v>
      </c>
      <c r="AC209" s="5">
        <f t="shared" si="30"/>
        <v>3.8222782602547627E-2</v>
      </c>
      <c r="AD209" s="5">
        <f t="shared" si="31"/>
        <v>-3.8497015451047237E-2</v>
      </c>
      <c r="AE209" s="7">
        <f t="shared" si="32"/>
        <v>7.6719798053594856E-2</v>
      </c>
      <c r="AF209" s="2">
        <f>MaleSingleAge!AA112</f>
        <v>677.39399999999989</v>
      </c>
      <c r="AG209" s="2">
        <f>FemaleSingleAge!AA112</f>
        <v>682.11400000000003</v>
      </c>
      <c r="AH209" s="1">
        <f t="shared" si="33"/>
        <v>1359.5079999999998</v>
      </c>
      <c r="AI209" s="5">
        <f t="shared" si="34"/>
        <v>3.845720848266574E-2</v>
      </c>
      <c r="AJ209" s="5">
        <f t="shared" si="35"/>
        <v>-3.8725173690562754E-2</v>
      </c>
      <c r="AK209" s="7">
        <f t="shared" si="36"/>
        <v>7.7182382173228481E-2</v>
      </c>
      <c r="AL209" s="2">
        <f>MaleSingleAge!AF112</f>
        <v>715.72</v>
      </c>
      <c r="AM209" s="2">
        <f>FemaleSingleAge!AF112</f>
        <v>721.17200000000003</v>
      </c>
      <c r="AN209" s="1">
        <f t="shared" si="70"/>
        <v>1436.8920000000001</v>
      </c>
      <c r="AO209" s="5">
        <f t="shared" si="37"/>
        <v>3.5525964152787269E-2</v>
      </c>
      <c r="AP209" s="5">
        <f t="shared" si="38"/>
        <v>-3.5796583328667496E-2</v>
      </c>
      <c r="AQ209" s="7">
        <f t="shared" si="39"/>
        <v>7.1322547481454765E-2</v>
      </c>
      <c r="AR209" s="2">
        <f>MaleSingleAge!AK112</f>
        <v>894.40800000000002</v>
      </c>
      <c r="AS209" s="2">
        <f>MaleSingleAge!AK112</f>
        <v>894.40800000000002</v>
      </c>
      <c r="AT209" s="1">
        <f t="shared" si="40"/>
        <v>1788.816</v>
      </c>
      <c r="AU209" s="5">
        <f t="shared" si="41"/>
        <v>3.9300171444585627E-2</v>
      </c>
      <c r="AV209" s="5">
        <f t="shared" si="42"/>
        <v>-3.9300171444585627E-2</v>
      </c>
      <c r="AW209" s="7">
        <f t="shared" si="12"/>
        <v>7.8600342889171254E-2</v>
      </c>
      <c r="AX209" s="2">
        <f>MaleSingleAge!AP112</f>
        <v>1070.748</v>
      </c>
      <c r="AY209" s="2">
        <f>FemaleSingleAge!AP112</f>
        <v>1083.9359999999999</v>
      </c>
      <c r="AZ209" s="1">
        <f t="shared" si="43"/>
        <v>2154.6840000000002</v>
      </c>
      <c r="BA209" s="5">
        <f t="shared" si="44"/>
        <v>4.1685340592156797E-2</v>
      </c>
      <c r="BB209" s="5">
        <f t="shared" si="45"/>
        <v>-4.2198763238502489E-2</v>
      </c>
      <c r="BC209" s="7">
        <f t="shared" si="46"/>
        <v>8.3884103830659293E-2</v>
      </c>
      <c r="BD209" s="2">
        <f>MaleSingleAge!AU112</f>
        <v>1234.002</v>
      </c>
      <c r="BE209" s="2">
        <f>FemaleSingleAge!AU112</f>
        <v>1249.7239999999999</v>
      </c>
      <c r="BF209" s="1">
        <f t="shared" si="71"/>
        <v>2483.7259999999997</v>
      </c>
      <c r="BG209" s="5">
        <f t="shared" si="47"/>
        <v>4.3154600370863182E-2</v>
      </c>
      <c r="BH209" s="5">
        <f t="shared" si="48"/>
        <v>-4.3704418464375762E-2</v>
      </c>
      <c r="BI209" s="7">
        <f t="shared" si="49"/>
        <v>8.6859018835238944E-2</v>
      </c>
      <c r="BJ209" s="2">
        <f>MaleSingleAge!AZ112</f>
        <v>1349.5020000000002</v>
      </c>
      <c r="BK209" s="2">
        <f>FemaleSingleAge!AZ112</f>
        <v>1360.9409999999998</v>
      </c>
      <c r="BL209" s="1">
        <f t="shared" si="50"/>
        <v>2710.4430000000002</v>
      </c>
      <c r="BM209" s="5">
        <f t="shared" si="51"/>
        <v>4.2802856961976665E-2</v>
      </c>
      <c r="BN209" s="5">
        <f t="shared" si="52"/>
        <v>-4.3165673675688861E-2</v>
      </c>
      <c r="BO209" s="7">
        <f t="shared" si="53"/>
        <v>8.5968530637665533E-2</v>
      </c>
      <c r="BP209" s="2">
        <f>MaleSingleAge!BE112</f>
        <v>1467.348</v>
      </c>
      <c r="BQ209" s="2">
        <f>FemaleSingleAge!BE112</f>
        <v>1472.4180000000001</v>
      </c>
      <c r="BR209" s="1">
        <f t="shared" si="54"/>
        <v>2939.7660000000001</v>
      </c>
      <c r="BS209" s="5">
        <f t="shared" si="55"/>
        <v>4.2604025709191695E-2</v>
      </c>
      <c r="BT209" s="5">
        <f t="shared" si="56"/>
        <v>-4.2751231696009827E-2</v>
      </c>
      <c r="BU209" s="7">
        <f t="shared" si="57"/>
        <v>8.5355257405201529E-2</v>
      </c>
      <c r="BV209" s="2">
        <f>MaleSingleAge!BJ112</f>
        <v>1580.298</v>
      </c>
      <c r="BW209" s="2">
        <f>FemaleSingleAge!BJ112</f>
        <v>1578.097</v>
      </c>
      <c r="BX209" s="1">
        <f t="shared" si="58"/>
        <v>3158.395</v>
      </c>
      <c r="BY209" s="5">
        <f t="shared" si="59"/>
        <v>4.2371747277880581E-2</v>
      </c>
      <c r="BZ209" s="5">
        <f t="shared" si="60"/>
        <v>-4.2312732955418229E-2</v>
      </c>
      <c r="CA209" s="7">
        <f t="shared" si="61"/>
        <v>8.4684480233298817E-2</v>
      </c>
      <c r="CB209" s="2">
        <f>MaleSingleAge!BO112</f>
        <v>1673.8489999999999</v>
      </c>
      <c r="CC209" s="2">
        <f>FemaleSingleAge!BO112</f>
        <v>1671.491</v>
      </c>
      <c r="CD209" s="1">
        <f t="shared" si="62"/>
        <v>3345.34</v>
      </c>
      <c r="CE209" s="5">
        <f t="shared" si="63"/>
        <v>4.1785456410741856E-2</v>
      </c>
      <c r="CF209" s="5">
        <f t="shared" si="64"/>
        <v>-4.1726592017229343E-2</v>
      </c>
      <c r="CG209" s="7">
        <f t="shared" si="65"/>
        <v>8.3512048427971206E-2</v>
      </c>
      <c r="CH209" s="2">
        <f>MaleSingleAge!BT112</f>
        <v>1746.7939999999999</v>
      </c>
      <c r="CI209" s="2">
        <f>FemaleSingleAge!BT112</f>
        <v>1744.3780000000002</v>
      </c>
      <c r="CJ209" s="1">
        <f t="shared" si="66"/>
        <v>3491.172</v>
      </c>
      <c r="CK209" s="5">
        <f t="shared" si="67"/>
        <v>4.0915631644962772E-2</v>
      </c>
      <c r="CL209" s="5">
        <f t="shared" si="68"/>
        <v>-4.0859041018904849E-2</v>
      </c>
      <c r="CM209" s="7">
        <f t="shared" si="69"/>
        <v>8.177467266386762E-2</v>
      </c>
    </row>
    <row r="210" spans="1:91">
      <c r="A210" s="171" t="s">
        <v>7</v>
      </c>
      <c r="B210" s="18">
        <f>MaleSingleAge!B113</f>
        <v>221.679</v>
      </c>
      <c r="C210" s="2">
        <f>FemaleSingleAge!B113</f>
        <v>226.90500000000003</v>
      </c>
      <c r="D210" s="1">
        <f t="shared" si="13"/>
        <v>448.58400000000006</v>
      </c>
      <c r="E210" s="5">
        <f t="shared" si="14"/>
        <v>2.5846666361965021E-2</v>
      </c>
      <c r="F210" s="5">
        <f t="shared" si="15"/>
        <v>-2.6455991911104228E-2</v>
      </c>
      <c r="G210" s="7">
        <f t="shared" si="16"/>
        <v>5.230265827306925E-2</v>
      </c>
      <c r="H210" s="2">
        <f>MaleSingleAge!G113</f>
        <v>299.63099999999997</v>
      </c>
      <c r="I210" s="2">
        <f>FemaleSingleAge!G113</f>
        <v>298.56600000000003</v>
      </c>
      <c r="J210" s="1">
        <f t="shared" si="17"/>
        <v>598.197</v>
      </c>
      <c r="K210" s="5">
        <f t="shared" si="18"/>
        <v>3.0754167933844726E-2</v>
      </c>
      <c r="L210" s="5">
        <f t="shared" si="19"/>
        <v>-3.0644856184227555E-2</v>
      </c>
      <c r="M210" s="7">
        <f t="shared" si="20"/>
        <v>6.1399024118072278E-2</v>
      </c>
      <c r="N210" s="19">
        <f>MaleSingleAge!L113</f>
        <v>349.51299999999998</v>
      </c>
      <c r="O210" s="19">
        <f>FemaleSingleAge!L113</f>
        <v>349.96300000000002</v>
      </c>
      <c r="P210" s="1">
        <f t="shared" si="21"/>
        <v>699.476</v>
      </c>
      <c r="Q210" s="5">
        <f t="shared" si="22"/>
        <v>3.1004468380521649E-2</v>
      </c>
      <c r="R210" s="5">
        <f t="shared" si="23"/>
        <v>-3.1044386812085673E-2</v>
      </c>
      <c r="S210" s="7">
        <f t="shared" si="24"/>
        <v>6.2048855192607326E-2</v>
      </c>
      <c r="T210" s="2">
        <f>MaleSingleAge!Q113</f>
        <v>406.37799999999999</v>
      </c>
      <c r="U210" s="2">
        <f>FemaleSingleAge!Q113</f>
        <v>408.20299999999997</v>
      </c>
      <c r="V210" s="1">
        <f t="shared" si="25"/>
        <v>814.5809999999999</v>
      </c>
      <c r="W210" s="5">
        <f t="shared" si="26"/>
        <v>3.097073198837071E-2</v>
      </c>
      <c r="X210" s="5">
        <f t="shared" si="27"/>
        <v>-3.1109818223055599E-2</v>
      </c>
      <c r="Y210" s="7">
        <f t="shared" si="28"/>
        <v>6.2080550211426305E-2</v>
      </c>
      <c r="Z210" s="2">
        <f>MaleSingleAge!V113</f>
        <v>475.73899999999998</v>
      </c>
      <c r="AA210" s="2">
        <f>FemaleSingleAge!V113</f>
        <v>479.40199999999999</v>
      </c>
      <c r="AB210" s="1">
        <f t="shared" si="29"/>
        <v>955.14099999999996</v>
      </c>
      <c r="AC210" s="5">
        <f t="shared" si="30"/>
        <v>3.1144249489700387E-2</v>
      </c>
      <c r="AD210" s="5">
        <f t="shared" si="31"/>
        <v>-3.1384047752783237E-2</v>
      </c>
      <c r="AE210" s="7">
        <f t="shared" si="32"/>
        <v>6.2528297242483627E-2</v>
      </c>
      <c r="AF210" s="2">
        <f>MaleSingleAge!AA113</f>
        <v>568.24799999999993</v>
      </c>
      <c r="AG210" s="2">
        <f>FemaleSingleAge!AA113</f>
        <v>574.95100000000002</v>
      </c>
      <c r="AH210" s="1">
        <f t="shared" si="33"/>
        <v>1143.1990000000001</v>
      </c>
      <c r="AI210" s="5">
        <f t="shared" si="34"/>
        <v>3.2260740139206788E-2</v>
      </c>
      <c r="AJ210" s="5">
        <f t="shared" si="35"/>
        <v>-3.264128479779442E-2</v>
      </c>
      <c r="AK210" s="7">
        <f t="shared" si="36"/>
        <v>6.4902024937001215E-2</v>
      </c>
      <c r="AL210" s="2">
        <f>MaleSingleAge!AF113</f>
        <v>661.16300000000001</v>
      </c>
      <c r="AM210" s="2">
        <f>FemaleSingleAge!AF113</f>
        <v>668.90499999999997</v>
      </c>
      <c r="AN210" s="1">
        <f t="shared" si="70"/>
        <v>1330.068</v>
      </c>
      <c r="AO210" s="5">
        <f t="shared" si="37"/>
        <v>3.2817935836848611E-2</v>
      </c>
      <c r="AP210" s="5">
        <f t="shared" si="38"/>
        <v>-3.320222300846723E-2</v>
      </c>
      <c r="AQ210" s="7">
        <f t="shared" si="39"/>
        <v>6.6020158845315841E-2</v>
      </c>
      <c r="AR210" s="2">
        <f>MaleSingleAge!AK113</f>
        <v>700.21</v>
      </c>
      <c r="AS210" s="2">
        <f>MaleSingleAge!AK113</f>
        <v>700.21</v>
      </c>
      <c r="AT210" s="1">
        <f t="shared" si="40"/>
        <v>1400.42</v>
      </c>
      <c r="AU210" s="5">
        <f t="shared" si="41"/>
        <v>3.076713652741624E-2</v>
      </c>
      <c r="AV210" s="5">
        <f t="shared" si="42"/>
        <v>-3.076713652741624E-2</v>
      </c>
      <c r="AW210" s="7">
        <f t="shared" si="12"/>
        <v>6.1534273054832479E-2</v>
      </c>
      <c r="AX210" s="2">
        <f>MaleSingleAge!AP113</f>
        <v>876.73</v>
      </c>
      <c r="AY210" s="2">
        <f>FemaleSingleAge!AP113</f>
        <v>890.64600000000007</v>
      </c>
      <c r="AZ210" s="1">
        <f t="shared" si="43"/>
        <v>1767.3760000000002</v>
      </c>
      <c r="BA210" s="5">
        <f t="shared" si="44"/>
        <v>3.4132016737235676E-2</v>
      </c>
      <c r="BB210" s="5">
        <f t="shared" si="45"/>
        <v>-3.4673781185715111E-2</v>
      </c>
      <c r="BC210" s="7">
        <f t="shared" si="46"/>
        <v>6.8805797922950787E-2</v>
      </c>
      <c r="BD210" s="2">
        <f>MaleSingleAge!AU113</f>
        <v>1051.3819999999998</v>
      </c>
      <c r="BE210" s="2">
        <f>FemaleSingleAge!AU113</f>
        <v>1069.665</v>
      </c>
      <c r="BF210" s="1">
        <f t="shared" si="71"/>
        <v>2121.0469999999996</v>
      </c>
      <c r="BG210" s="5">
        <f t="shared" si="47"/>
        <v>3.6768149522544431E-2</v>
      </c>
      <c r="BH210" s="5">
        <f t="shared" si="48"/>
        <v>-3.7407529003761229E-2</v>
      </c>
      <c r="BI210" s="7">
        <f t="shared" si="49"/>
        <v>7.4175678526305647E-2</v>
      </c>
      <c r="BJ210" s="2">
        <f>MaleSingleAge!AZ113</f>
        <v>1213.508</v>
      </c>
      <c r="BK210" s="2">
        <f>FemaleSingleAge!AZ113</f>
        <v>1235.2049999999999</v>
      </c>
      <c r="BL210" s="1">
        <f t="shared" si="50"/>
        <v>2448.7129999999997</v>
      </c>
      <c r="BM210" s="5">
        <f t="shared" si="51"/>
        <v>3.8489464518181055E-2</v>
      </c>
      <c r="BN210" s="5">
        <f t="shared" si="52"/>
        <v>-3.917763955423436E-2</v>
      </c>
      <c r="BO210" s="7">
        <f t="shared" si="53"/>
        <v>7.7667104072415408E-2</v>
      </c>
      <c r="BP210" s="2">
        <f>MaleSingleAge!BE113</f>
        <v>1328.835</v>
      </c>
      <c r="BQ210" s="2">
        <f>FemaleSingleAge!BE113</f>
        <v>1346.951</v>
      </c>
      <c r="BR210" s="1">
        <f t="shared" si="54"/>
        <v>2675.7860000000001</v>
      </c>
      <c r="BS210" s="5">
        <f t="shared" si="55"/>
        <v>3.8582340728493689E-2</v>
      </c>
      <c r="BT210" s="5">
        <f t="shared" si="56"/>
        <v>-3.9108333560287999E-2</v>
      </c>
      <c r="BU210" s="7">
        <f t="shared" si="57"/>
        <v>7.769067428878168E-2</v>
      </c>
      <c r="BV210" s="2">
        <f>MaleSingleAge!BJ113</f>
        <v>1446.6129999999998</v>
      </c>
      <c r="BW210" s="2">
        <f>FemaleSingleAge!BJ113</f>
        <v>1459.0029999999999</v>
      </c>
      <c r="BX210" s="1">
        <f t="shared" si="58"/>
        <v>2905.616</v>
      </c>
      <c r="BY210" s="5">
        <f t="shared" si="59"/>
        <v>3.8787317610284047E-2</v>
      </c>
      <c r="BZ210" s="5">
        <f t="shared" si="60"/>
        <v>-3.9119524541364734E-2</v>
      </c>
      <c r="CA210" s="7">
        <f t="shared" si="61"/>
        <v>7.7906842151648781E-2</v>
      </c>
      <c r="CB210" s="2">
        <f>MaleSingleAge!BO113</f>
        <v>1559.9159999999999</v>
      </c>
      <c r="CC210" s="2">
        <f>FemaleSingleAge!BO113</f>
        <v>1565.451</v>
      </c>
      <c r="CD210" s="1">
        <f t="shared" si="62"/>
        <v>3125.3670000000002</v>
      </c>
      <c r="CE210" s="5">
        <f t="shared" si="63"/>
        <v>3.8941267714363001E-2</v>
      </c>
      <c r="CF210" s="5">
        <f t="shared" si="64"/>
        <v>-3.9079441767837036E-2</v>
      </c>
      <c r="CG210" s="7">
        <f t="shared" si="65"/>
        <v>7.8020709482200037E-2</v>
      </c>
      <c r="CH210" s="2">
        <f>MaleSingleAge!BT113</f>
        <v>1654.0900000000001</v>
      </c>
      <c r="CI210" s="2">
        <f>FemaleSingleAge!BT113</f>
        <v>1659.875</v>
      </c>
      <c r="CJ210" s="1">
        <f t="shared" si="66"/>
        <v>3313.9650000000001</v>
      </c>
      <c r="CK210" s="5">
        <f t="shared" si="67"/>
        <v>3.8744200602713587E-2</v>
      </c>
      <c r="CL210" s="5">
        <f t="shared" si="68"/>
        <v>-3.8879704233402784E-2</v>
      </c>
      <c r="CM210" s="7">
        <f t="shared" si="69"/>
        <v>7.7623904836116378E-2</v>
      </c>
    </row>
    <row r="211" spans="1:91">
      <c r="A211" s="171" t="s">
        <v>8</v>
      </c>
      <c r="B211" s="18">
        <f>MaleSingleAge!B114</f>
        <v>182.00099999999998</v>
      </c>
      <c r="C211" s="2">
        <f>FemaleSingleAge!B114</f>
        <v>192.71699999999998</v>
      </c>
      <c r="D211" s="1">
        <f t="shared" si="13"/>
        <v>374.71799999999996</v>
      </c>
      <c r="E211" s="5">
        <f t="shared" si="14"/>
        <v>2.1220409351106761E-2</v>
      </c>
      <c r="F211" s="5">
        <f t="shared" si="15"/>
        <v>-2.2469841533383012E-2</v>
      </c>
      <c r="G211" s="7">
        <f t="shared" si="16"/>
        <v>4.3690250884489773E-2</v>
      </c>
      <c r="H211" s="2">
        <f>MaleSingleAge!G114</f>
        <v>212.482</v>
      </c>
      <c r="I211" s="2">
        <f>FemaleSingleAge!G114</f>
        <v>217.98899999999998</v>
      </c>
      <c r="J211" s="1">
        <f t="shared" si="17"/>
        <v>430.471</v>
      </c>
      <c r="K211" s="5">
        <f t="shared" si="18"/>
        <v>2.1809182330664034E-2</v>
      </c>
      <c r="L211" s="5">
        <f t="shared" si="19"/>
        <v>-2.2374421584318304E-2</v>
      </c>
      <c r="M211" s="7">
        <f t="shared" si="20"/>
        <v>4.4183603914982342E-2</v>
      </c>
      <c r="N211" s="19">
        <f>MaleSingleAge!L114</f>
        <v>287.44499999999999</v>
      </c>
      <c r="O211" s="19">
        <f>FemaleSingleAge!L114</f>
        <v>287.11099999999999</v>
      </c>
      <c r="P211" s="1">
        <f t="shared" si="21"/>
        <v>574.55600000000004</v>
      </c>
      <c r="Q211" s="5">
        <f t="shared" si="22"/>
        <v>2.5498563468709452E-2</v>
      </c>
      <c r="R211" s="5">
        <f t="shared" si="23"/>
        <v>-2.5468935121726377E-2</v>
      </c>
      <c r="S211" s="7">
        <f t="shared" si="24"/>
        <v>5.0967498590435832E-2</v>
      </c>
      <c r="T211" s="2">
        <f>MaleSingleAge!Q114</f>
        <v>336.90499999999997</v>
      </c>
      <c r="U211" s="2">
        <f>FemaleSingleAge!Q114</f>
        <v>338.43</v>
      </c>
      <c r="V211" s="1">
        <f t="shared" si="25"/>
        <v>675.33500000000004</v>
      </c>
      <c r="W211" s="5">
        <f t="shared" si="26"/>
        <v>2.5676081039185273E-2</v>
      </c>
      <c r="X211" s="5">
        <f t="shared" si="27"/>
        <v>-2.5792303783237033E-2</v>
      </c>
      <c r="Y211" s="7">
        <f t="shared" si="28"/>
        <v>5.1468384822422317E-2</v>
      </c>
      <c r="Z211" s="2">
        <f>MaleSingleAge!V114</f>
        <v>393.20300000000003</v>
      </c>
      <c r="AA211" s="2">
        <f>FemaleSingleAge!V114</f>
        <v>396.47099999999995</v>
      </c>
      <c r="AB211" s="1">
        <f t="shared" si="29"/>
        <v>789.67399999999998</v>
      </c>
      <c r="AC211" s="5">
        <f t="shared" si="30"/>
        <v>2.5741030968868778E-2</v>
      </c>
      <c r="AD211" s="5">
        <f t="shared" si="31"/>
        <v>-2.5954970560393413E-2</v>
      </c>
      <c r="AE211" s="7">
        <f t="shared" si="32"/>
        <v>5.1696001529262188E-2</v>
      </c>
      <c r="AF211" s="2">
        <f>MaleSingleAge!AA114</f>
        <v>461.88300000000004</v>
      </c>
      <c r="AG211" s="2">
        <f>FemaleSingleAge!AA114</f>
        <v>467.34400000000005</v>
      </c>
      <c r="AH211" s="1">
        <f t="shared" si="33"/>
        <v>929.22700000000009</v>
      </c>
      <c r="AI211" s="5">
        <f t="shared" si="34"/>
        <v>2.6222155533705799E-2</v>
      </c>
      <c r="AJ211" s="5">
        <f t="shared" si="35"/>
        <v>-2.6532189008351036E-2</v>
      </c>
      <c r="AK211" s="7">
        <f t="shared" si="36"/>
        <v>5.2754344542056839E-2</v>
      </c>
      <c r="AL211" s="2">
        <f>MaleSingleAge!AF114</f>
        <v>553.43200000000002</v>
      </c>
      <c r="AM211" s="2">
        <f>FemaleSingleAge!AF114</f>
        <v>562.42500000000007</v>
      </c>
      <c r="AN211" s="1">
        <f t="shared" si="70"/>
        <v>1115.857</v>
      </c>
      <c r="AO211" s="5">
        <f t="shared" si="37"/>
        <v>2.7470526732528588E-2</v>
      </c>
      <c r="AP211" s="5">
        <f t="shared" si="38"/>
        <v>-2.7916909390028756E-2</v>
      </c>
      <c r="AQ211" s="7">
        <f t="shared" si="39"/>
        <v>5.5387436122557338E-2</v>
      </c>
      <c r="AR211" s="2">
        <f>MaleSingleAge!AK114</f>
        <v>645.61199999999997</v>
      </c>
      <c r="AS211" s="2">
        <f>MaleSingleAge!AK114</f>
        <v>645.61199999999997</v>
      </c>
      <c r="AT211" s="1">
        <f t="shared" si="40"/>
        <v>1291.2239999999999</v>
      </c>
      <c r="AU211" s="5">
        <f t="shared" si="41"/>
        <v>2.8368107493092432E-2</v>
      </c>
      <c r="AV211" s="5">
        <f t="shared" si="42"/>
        <v>-2.8368107493092432E-2</v>
      </c>
      <c r="AW211" s="7">
        <f t="shared" si="12"/>
        <v>5.6736214986184863E-2</v>
      </c>
      <c r="AX211" s="2">
        <f>MaleSingleAge!AP114</f>
        <v>685.14100000000008</v>
      </c>
      <c r="AY211" s="2">
        <f>FemaleSingleAge!AP114</f>
        <v>697.08399999999995</v>
      </c>
      <c r="AZ211" s="1">
        <f t="shared" si="43"/>
        <v>1382.2249999999999</v>
      </c>
      <c r="BA211" s="5">
        <f t="shared" si="44"/>
        <v>2.6673256395203071E-2</v>
      </c>
      <c r="BB211" s="5">
        <f t="shared" si="45"/>
        <v>-2.7138209888174458E-2</v>
      </c>
      <c r="BC211" s="7">
        <f t="shared" si="46"/>
        <v>5.3811466283377525E-2</v>
      </c>
      <c r="BD211" s="2">
        <f>MaleSingleAge!AU114</f>
        <v>859.4849999999999</v>
      </c>
      <c r="BE211" s="2">
        <f>FemaleSingleAge!AU114</f>
        <v>877.57</v>
      </c>
      <c r="BF211" s="1">
        <f t="shared" si="71"/>
        <v>1737.0549999999998</v>
      </c>
      <c r="BG211" s="5">
        <f t="shared" si="47"/>
        <v>3.0057270328371705E-2</v>
      </c>
      <c r="BH211" s="5">
        <f t="shared" si="48"/>
        <v>-3.0689725500816376E-2</v>
      </c>
      <c r="BI211" s="7">
        <f t="shared" si="49"/>
        <v>6.0746995829188077E-2</v>
      </c>
      <c r="BJ211" s="2">
        <f>MaleSingleAge!AZ114</f>
        <v>1032.415</v>
      </c>
      <c r="BK211" s="2">
        <f>FemaleSingleAge!AZ114</f>
        <v>1055.8790000000001</v>
      </c>
      <c r="BL211" s="1">
        <f t="shared" si="50"/>
        <v>2088.2939999999999</v>
      </c>
      <c r="BM211" s="5">
        <f t="shared" si="51"/>
        <v>3.2745643630316318E-2</v>
      </c>
      <c r="BN211" s="5">
        <f t="shared" si="52"/>
        <v>-3.3489863524585335E-2</v>
      </c>
      <c r="BO211" s="7">
        <f t="shared" si="53"/>
        <v>6.6235507154901646E-2</v>
      </c>
      <c r="BP211" s="2">
        <f>MaleSingleAge!BE114</f>
        <v>1193.357</v>
      </c>
      <c r="BQ211" s="2">
        <f>FemaleSingleAge!BE114</f>
        <v>1221.21</v>
      </c>
      <c r="BR211" s="1">
        <f t="shared" si="54"/>
        <v>2414.567</v>
      </c>
      <c r="BS211" s="5">
        <f t="shared" si="55"/>
        <v>3.4648776096906718E-2</v>
      </c>
      <c r="BT211" s="5">
        <f t="shared" si="56"/>
        <v>-3.5457479913641482E-2</v>
      </c>
      <c r="BU211" s="7">
        <f t="shared" si="57"/>
        <v>7.0106256010548193E-2</v>
      </c>
      <c r="BV211" s="2">
        <f>MaleSingleAge!BJ114</f>
        <v>1308.4840000000002</v>
      </c>
      <c r="BW211" s="2">
        <f>FemaleSingleAge!BJ114</f>
        <v>1333.5100000000002</v>
      </c>
      <c r="BX211" s="1">
        <f t="shared" si="58"/>
        <v>2641.9940000000006</v>
      </c>
      <c r="BY211" s="5">
        <f t="shared" si="59"/>
        <v>3.5083733172572705E-2</v>
      </c>
      <c r="BZ211" s="5">
        <f t="shared" si="60"/>
        <v>-3.5754742910847542E-2</v>
      </c>
      <c r="CA211" s="7">
        <f t="shared" si="61"/>
        <v>7.0838476083420254E-2</v>
      </c>
      <c r="CB211" s="2">
        <f>MaleSingleAge!BO114</f>
        <v>1426.3330000000001</v>
      </c>
      <c r="CC211" s="2">
        <f>FemaleSingleAge!BO114</f>
        <v>1446.1869999999999</v>
      </c>
      <c r="CD211" s="1">
        <f t="shared" si="62"/>
        <v>2872.52</v>
      </c>
      <c r="CE211" s="5">
        <f t="shared" si="63"/>
        <v>3.560654240537986E-2</v>
      </c>
      <c r="CF211" s="5">
        <f t="shared" si="64"/>
        <v>-3.6102171611824919E-2</v>
      </c>
      <c r="CG211" s="7">
        <f t="shared" si="65"/>
        <v>7.1708714017204786E-2</v>
      </c>
      <c r="CH211" s="2">
        <f>MaleSingleAge!BT114</f>
        <v>1539.8429999999998</v>
      </c>
      <c r="CI211" s="2">
        <f>FemaleSingleAge!BT114</f>
        <v>1553.357</v>
      </c>
      <c r="CJ211" s="1">
        <f t="shared" si="66"/>
        <v>3093.2</v>
      </c>
      <c r="CK211" s="5">
        <f t="shared" si="67"/>
        <v>3.6068162003690424E-2</v>
      </c>
      <c r="CL211" s="5">
        <f t="shared" si="68"/>
        <v>-3.6384704106565767E-2</v>
      </c>
      <c r="CM211" s="7">
        <f t="shared" si="69"/>
        <v>7.2452866110256184E-2</v>
      </c>
    </row>
    <row r="212" spans="1:91">
      <c r="A212" s="171" t="s">
        <v>9</v>
      </c>
      <c r="B212" s="18">
        <f>MaleSingleAge!B115</f>
        <v>167.196</v>
      </c>
      <c r="C212" s="2">
        <f>FemaleSingleAge!B115</f>
        <v>171.10499999999999</v>
      </c>
      <c r="D212" s="1">
        <f t="shared" si="13"/>
        <v>338.30099999999999</v>
      </c>
      <c r="E212" s="5">
        <f t="shared" si="14"/>
        <v>1.9494220151909308E-2</v>
      </c>
      <c r="F212" s="5">
        <f t="shared" si="15"/>
        <v>-1.9949990066104706E-2</v>
      </c>
      <c r="G212" s="7">
        <f t="shared" si="16"/>
        <v>3.9444210218014017E-2</v>
      </c>
      <c r="H212" s="2">
        <f>MaleSingleAge!G115</f>
        <v>173.31899999999999</v>
      </c>
      <c r="I212" s="2">
        <f>FemaleSingleAge!G115</f>
        <v>184.23699999999999</v>
      </c>
      <c r="J212" s="1">
        <f t="shared" si="17"/>
        <v>357.55599999999998</v>
      </c>
      <c r="K212" s="5">
        <f t="shared" si="18"/>
        <v>1.7789486508825971E-2</v>
      </c>
      <c r="L212" s="5">
        <f t="shared" si="19"/>
        <v>-1.8910111562647894E-2</v>
      </c>
      <c r="M212" s="7">
        <f t="shared" si="20"/>
        <v>3.6699598071473861E-2</v>
      </c>
      <c r="N212" s="19">
        <f>MaleSingleAge!L115</f>
        <v>202.46899999999999</v>
      </c>
      <c r="O212" s="19">
        <f>FemaleSingleAge!L115</f>
        <v>208.53899999999999</v>
      </c>
      <c r="P212" s="1">
        <f t="shared" si="21"/>
        <v>411.00799999999998</v>
      </c>
      <c r="Q212" s="5">
        <f t="shared" si="22"/>
        <v>1.7960544267411623E-2</v>
      </c>
      <c r="R212" s="5">
        <f t="shared" si="23"/>
        <v>-1.8498999555397379E-2</v>
      </c>
      <c r="S212" s="7">
        <f t="shared" si="24"/>
        <v>3.6459543822808999E-2</v>
      </c>
      <c r="T212" s="2">
        <f>MaleSingleAge!Q115</f>
        <v>275.44499999999999</v>
      </c>
      <c r="U212" s="2">
        <f>FemaleSingleAge!Q115</f>
        <v>276.30700000000002</v>
      </c>
      <c r="V212" s="1">
        <f t="shared" si="25"/>
        <v>551.75199999999995</v>
      </c>
      <c r="W212" s="5">
        <f t="shared" si="26"/>
        <v>2.0992113924810818E-2</v>
      </c>
      <c r="X212" s="5">
        <f t="shared" si="27"/>
        <v>-2.1057808354563352E-2</v>
      </c>
      <c r="Y212" s="7">
        <f t="shared" si="28"/>
        <v>4.2049922279374166E-2</v>
      </c>
      <c r="Z212" s="2">
        <f>MaleSingleAge!V115</f>
        <v>324.23099999999999</v>
      </c>
      <c r="AA212" s="2">
        <f>FemaleSingleAge!V115</f>
        <v>327.18200000000002</v>
      </c>
      <c r="AB212" s="1">
        <f t="shared" si="29"/>
        <v>651.41300000000001</v>
      </c>
      <c r="AC212" s="5">
        <f t="shared" si="30"/>
        <v>2.1225779589848733E-2</v>
      </c>
      <c r="AD212" s="5">
        <f t="shared" si="31"/>
        <v>-2.1418966779135521E-2</v>
      </c>
      <c r="AE212" s="7">
        <f t="shared" si="32"/>
        <v>4.264474636898425E-2</v>
      </c>
      <c r="AF212" s="2">
        <f>MaleSingleAge!AA115</f>
        <v>379.88199999999995</v>
      </c>
      <c r="AG212" s="2">
        <f>FemaleSingleAge!AA115</f>
        <v>384.78999999999996</v>
      </c>
      <c r="AH212" s="1">
        <f t="shared" si="33"/>
        <v>764.67199999999991</v>
      </c>
      <c r="AI212" s="5">
        <f t="shared" si="34"/>
        <v>2.1566770997103645E-2</v>
      </c>
      <c r="AJ212" s="5">
        <f t="shared" si="35"/>
        <v>-2.1845409395484683E-2</v>
      </c>
      <c r="AK212" s="7">
        <f t="shared" si="36"/>
        <v>4.3412180392588332E-2</v>
      </c>
      <c r="AL212" s="2">
        <f>MaleSingleAge!AF115</f>
        <v>447.85500000000002</v>
      </c>
      <c r="AM212" s="2">
        <f>FemaleSingleAge!AF115</f>
        <v>455.25900000000001</v>
      </c>
      <c r="AN212" s="1">
        <f t="shared" si="70"/>
        <v>903.11400000000003</v>
      </c>
      <c r="AO212" s="5">
        <f t="shared" si="37"/>
        <v>2.2230035035553767E-2</v>
      </c>
      <c r="AP212" s="5">
        <f t="shared" si="38"/>
        <v>-2.2597545009548116E-2</v>
      </c>
      <c r="AQ212" s="7">
        <f t="shared" si="39"/>
        <v>4.4827580045101879E-2</v>
      </c>
      <c r="AR212" s="2">
        <f>MaleSingleAge!AK115</f>
        <v>538.26200000000006</v>
      </c>
      <c r="AS212" s="2">
        <f>MaleSingleAge!AK115</f>
        <v>538.26200000000006</v>
      </c>
      <c r="AT212" s="1">
        <f t="shared" si="40"/>
        <v>1076.5240000000001</v>
      </c>
      <c r="AU212" s="5">
        <f t="shared" si="41"/>
        <v>2.365116242487271E-2</v>
      </c>
      <c r="AV212" s="5">
        <f t="shared" si="42"/>
        <v>-2.365116242487271E-2</v>
      </c>
      <c r="AW212" s="7">
        <f t="shared" si="12"/>
        <v>4.730232484974542E-2</v>
      </c>
      <c r="AX212" s="2">
        <f>MaleSingleAge!AP115</f>
        <v>629.4369999999999</v>
      </c>
      <c r="AY212" s="2">
        <f>FemaleSingleAge!AP115</f>
        <v>642.88300000000004</v>
      </c>
      <c r="AZ212" s="1">
        <f t="shared" si="43"/>
        <v>1272.32</v>
      </c>
      <c r="BA212" s="5">
        <f t="shared" si="44"/>
        <v>2.450464135940986E-2</v>
      </c>
      <c r="BB212" s="5">
        <f t="shared" si="45"/>
        <v>-2.5028108215852409E-2</v>
      </c>
      <c r="BC212" s="7">
        <f t="shared" si="46"/>
        <v>4.9532749575262269E-2</v>
      </c>
      <c r="BD212" s="2">
        <f>MaleSingleAge!AU115</f>
        <v>669.404</v>
      </c>
      <c r="BE212" s="2">
        <f>FemaleSingleAge!AU115</f>
        <v>684.43600000000004</v>
      </c>
      <c r="BF212" s="1">
        <f t="shared" si="71"/>
        <v>1353.8400000000001</v>
      </c>
      <c r="BG212" s="5">
        <f t="shared" si="47"/>
        <v>2.3409898935866636E-2</v>
      </c>
      <c r="BH212" s="5">
        <f t="shared" si="48"/>
        <v>-2.3935586862446023E-2</v>
      </c>
      <c r="BI212" s="7">
        <f t="shared" si="49"/>
        <v>4.7345485798312659E-2</v>
      </c>
      <c r="BJ212" s="2">
        <f>MaleSingleAge!AZ115</f>
        <v>841.37700000000007</v>
      </c>
      <c r="BK212" s="2">
        <f>FemaleSingleAge!AZ115</f>
        <v>863.38400000000001</v>
      </c>
      <c r="BL212" s="1">
        <f t="shared" si="50"/>
        <v>1704.761</v>
      </c>
      <c r="BM212" s="5">
        <f t="shared" si="51"/>
        <v>2.6686392003937034E-2</v>
      </c>
      <c r="BN212" s="5">
        <f t="shared" si="52"/>
        <v>-2.7384399471256253E-2</v>
      </c>
      <c r="BO212" s="7">
        <f t="shared" si="53"/>
        <v>5.4070791475193287E-2</v>
      </c>
      <c r="BP212" s="2">
        <f>MaleSingleAge!BE115</f>
        <v>1012.3939999999999</v>
      </c>
      <c r="BQ212" s="2">
        <f>FemaleSingleAge!BE115</f>
        <v>1040.6309999999999</v>
      </c>
      <c r="BR212" s="1">
        <f t="shared" si="54"/>
        <v>2053.0249999999996</v>
      </c>
      <c r="BS212" s="5">
        <f t="shared" si="55"/>
        <v>2.93945676171102E-2</v>
      </c>
      <c r="BT212" s="5">
        <f t="shared" si="56"/>
        <v>-3.0214420763024084E-2</v>
      </c>
      <c r="BU212" s="7">
        <f t="shared" si="57"/>
        <v>5.960898838013428E-2</v>
      </c>
      <c r="BV212" s="2">
        <f>MaleSingleAge!BJ115</f>
        <v>1171.999</v>
      </c>
      <c r="BW212" s="2">
        <f>FemaleSingleAge!BJ115</f>
        <v>1205.412</v>
      </c>
      <c r="BX212" s="1">
        <f t="shared" si="58"/>
        <v>2377.4110000000001</v>
      </c>
      <c r="BY212" s="5">
        <f t="shared" si="59"/>
        <v>3.1424228492302572E-2</v>
      </c>
      <c r="BZ212" s="5">
        <f t="shared" si="60"/>
        <v>-3.2320114706039363E-2</v>
      </c>
      <c r="CA212" s="7">
        <f t="shared" si="61"/>
        <v>6.3744343198341935E-2</v>
      </c>
      <c r="CB212" s="2">
        <f>MaleSingleAge!BO115</f>
        <v>1286.9189999999999</v>
      </c>
      <c r="CC212" s="2">
        <f>FemaleSingleAge!BO115</f>
        <v>1318.0630000000001</v>
      </c>
      <c r="CD212" s="1">
        <f t="shared" si="62"/>
        <v>2604.982</v>
      </c>
      <c r="CE212" s="5">
        <f t="shared" si="63"/>
        <v>3.2126253789114489E-2</v>
      </c>
      <c r="CF212" s="5">
        <f t="shared" si="64"/>
        <v>-3.2903723115473169E-2</v>
      </c>
      <c r="CG212" s="7">
        <f t="shared" si="65"/>
        <v>6.5029976904587658E-2</v>
      </c>
      <c r="CH212" s="2">
        <f>MaleSingleAge!BT115</f>
        <v>1404.6209999999999</v>
      </c>
      <c r="CI212" s="2">
        <f>FemaleSingleAge!BT115</f>
        <v>1431.2270000000001</v>
      </c>
      <c r="CJ212" s="1">
        <f t="shared" si="66"/>
        <v>2835.848</v>
      </c>
      <c r="CK212" s="5">
        <f t="shared" si="67"/>
        <v>3.2900820266602272E-2</v>
      </c>
      <c r="CL212" s="5">
        <f t="shared" si="68"/>
        <v>-3.3524019851410722E-2</v>
      </c>
      <c r="CM212" s="7">
        <f t="shared" si="69"/>
        <v>6.6424840118013001E-2</v>
      </c>
    </row>
    <row r="213" spans="1:91">
      <c r="A213" s="171" t="s">
        <v>10</v>
      </c>
      <c r="B213" s="18">
        <f>MaleSingleAge!B116</f>
        <v>153.75700000000001</v>
      </c>
      <c r="C213" s="2">
        <f>FemaleSingleAge!B116</f>
        <v>150.40100000000001</v>
      </c>
      <c r="D213" s="1">
        <f t="shared" si="13"/>
        <v>304.15800000000002</v>
      </c>
      <c r="E213" s="5">
        <f t="shared" si="14"/>
        <v>1.7927299743397688E-2</v>
      </c>
      <c r="F213" s="5">
        <f t="shared" si="15"/>
        <v>-1.753600687257657E-2</v>
      </c>
      <c r="G213" s="7">
        <f t="shared" si="16"/>
        <v>3.5463306615974258E-2</v>
      </c>
      <c r="H213" s="2">
        <f>MaleSingleAge!G116</f>
        <v>157.74200000000002</v>
      </c>
      <c r="I213" s="2">
        <f>FemaleSingleAge!G116</f>
        <v>162.839</v>
      </c>
      <c r="J213" s="1">
        <f t="shared" si="17"/>
        <v>320.58100000000002</v>
      </c>
      <c r="K213" s="5">
        <f t="shared" si="18"/>
        <v>1.6190661040481578E-2</v>
      </c>
      <c r="L213" s="5">
        <f t="shared" si="19"/>
        <v>-1.6713817836536745E-2</v>
      </c>
      <c r="M213" s="7">
        <f t="shared" si="20"/>
        <v>3.2904478877018327E-2</v>
      </c>
      <c r="N213" s="19">
        <f>MaleSingleAge!L116</f>
        <v>163.59200000000001</v>
      </c>
      <c r="O213" s="19">
        <f>FemaleSingleAge!L116</f>
        <v>175.43600000000001</v>
      </c>
      <c r="P213" s="1">
        <f t="shared" si="21"/>
        <v>339.02800000000002</v>
      </c>
      <c r="Q213" s="5">
        <f t="shared" si="22"/>
        <v>1.4511857903157533E-2</v>
      </c>
      <c r="R213" s="5">
        <f t="shared" si="23"/>
        <v>-1.5562511021922494E-2</v>
      </c>
      <c r="S213" s="7">
        <f t="shared" si="24"/>
        <v>3.0074368925080027E-2</v>
      </c>
      <c r="T213" s="2">
        <f>MaleSingleAge!Q116</f>
        <v>192.29500000000002</v>
      </c>
      <c r="U213" s="2">
        <f>FemaleSingleAge!Q116</f>
        <v>199.69600000000003</v>
      </c>
      <c r="V213" s="1">
        <f t="shared" si="25"/>
        <v>391.99100000000004</v>
      </c>
      <c r="W213" s="5">
        <f t="shared" si="26"/>
        <v>1.4655116437660863E-2</v>
      </c>
      <c r="X213" s="5">
        <f t="shared" si="27"/>
        <v>-1.5219158751580248E-2</v>
      </c>
      <c r="Y213" s="7">
        <f t="shared" si="28"/>
        <v>2.9874275189241111E-2</v>
      </c>
      <c r="Z213" s="2">
        <f>MaleSingleAge!V116</f>
        <v>262.928</v>
      </c>
      <c r="AA213" s="2">
        <f>FemaleSingleAge!V116</f>
        <v>265.80399999999997</v>
      </c>
      <c r="AB213" s="1">
        <f t="shared" si="29"/>
        <v>528.73199999999997</v>
      </c>
      <c r="AC213" s="5">
        <f t="shared" si="30"/>
        <v>1.7212579229005702E-2</v>
      </c>
      <c r="AD213" s="5">
        <f t="shared" si="31"/>
        <v>-1.7400856543945992E-2</v>
      </c>
      <c r="AE213" s="7">
        <f t="shared" si="32"/>
        <v>3.4613435772951694E-2</v>
      </c>
      <c r="AF213" s="2">
        <f>MaleSingleAge!AA116</f>
        <v>310.88200000000001</v>
      </c>
      <c r="AG213" s="2">
        <f>FemaleSingleAge!AA116</f>
        <v>315.97399999999999</v>
      </c>
      <c r="AH213" s="1">
        <f t="shared" si="33"/>
        <v>626.85599999999999</v>
      </c>
      <c r="AI213" s="5">
        <f t="shared" si="34"/>
        <v>1.7649483000304243E-2</v>
      </c>
      <c r="AJ213" s="5">
        <f t="shared" si="35"/>
        <v>-1.7938567500010077E-2</v>
      </c>
      <c r="AK213" s="7">
        <f t="shared" si="36"/>
        <v>3.5588050500314321E-2</v>
      </c>
      <c r="AL213" s="2">
        <f>MaleSingleAge!AF116</f>
        <v>365.786</v>
      </c>
      <c r="AM213" s="2">
        <f>FemaleSingleAge!AF116</f>
        <v>373.012</v>
      </c>
      <c r="AN213" s="1">
        <f t="shared" si="70"/>
        <v>738.798</v>
      </c>
      <c r="AO213" s="5">
        <f t="shared" si="37"/>
        <v>1.8156402397014815E-2</v>
      </c>
      <c r="AP213" s="5">
        <f t="shared" si="38"/>
        <v>-1.8515077042082776E-2</v>
      </c>
      <c r="AQ213" s="7">
        <f t="shared" si="39"/>
        <v>3.6671479439097592E-2</v>
      </c>
      <c r="AR213" s="2">
        <f>MaleSingleAge!AK116</f>
        <v>432.77600000000007</v>
      </c>
      <c r="AS213" s="2">
        <f>MaleSingleAge!AK116</f>
        <v>432.77600000000007</v>
      </c>
      <c r="AT213" s="1">
        <f t="shared" si="40"/>
        <v>865.55200000000013</v>
      </c>
      <c r="AU213" s="5">
        <f t="shared" si="41"/>
        <v>1.9016121274744852E-2</v>
      </c>
      <c r="AV213" s="5">
        <f t="shared" si="42"/>
        <v>-1.9016121274744852E-2</v>
      </c>
      <c r="AW213" s="7">
        <f t="shared" si="12"/>
        <v>3.8032242549489705E-2</v>
      </c>
      <c r="AX213" s="2">
        <f>MaleSingleAge!AP116</f>
        <v>521.62400000000002</v>
      </c>
      <c r="AY213" s="2">
        <f>FemaleSingleAge!AP116</f>
        <v>535.91</v>
      </c>
      <c r="AZ213" s="1">
        <f t="shared" si="43"/>
        <v>1057.5340000000001</v>
      </c>
      <c r="BA213" s="5">
        <f t="shared" si="44"/>
        <v>2.0307368401382208E-2</v>
      </c>
      <c r="BB213" s="5">
        <f t="shared" si="45"/>
        <v>-2.0863537337209824E-2</v>
      </c>
      <c r="BC213" s="7">
        <f t="shared" si="46"/>
        <v>4.1170905738592035E-2</v>
      </c>
      <c r="BD213" s="2">
        <f>MaleSingleAge!AU116</f>
        <v>611.53800000000001</v>
      </c>
      <c r="BE213" s="2">
        <f>FemaleSingleAge!AU116</f>
        <v>628.33100000000002</v>
      </c>
      <c r="BF213" s="1">
        <f t="shared" si="71"/>
        <v>1239.8690000000001</v>
      </c>
      <c r="BG213" s="5">
        <f t="shared" si="47"/>
        <v>2.138625221158226E-2</v>
      </c>
      <c r="BH213" s="5">
        <f t="shared" si="48"/>
        <v>-2.1973524520725929E-2</v>
      </c>
      <c r="BI213" s="7">
        <f t="shared" si="49"/>
        <v>4.3359776732308189E-2</v>
      </c>
      <c r="BJ213" s="2">
        <f>MaleSingleAge!AZ116</f>
        <v>651.83399999999995</v>
      </c>
      <c r="BK213" s="2">
        <f>FemaleSingleAge!AZ116</f>
        <v>670.33199999999999</v>
      </c>
      <c r="BL213" s="1">
        <f t="shared" si="50"/>
        <v>1322.1659999999999</v>
      </c>
      <c r="BM213" s="5">
        <f t="shared" si="51"/>
        <v>2.0674558070275621E-2</v>
      </c>
      <c r="BN213" s="5">
        <f t="shared" si="52"/>
        <v>-2.1261268759168742E-2</v>
      </c>
      <c r="BO213" s="7">
        <f t="shared" si="53"/>
        <v>4.1935826829444363E-2</v>
      </c>
      <c r="BP213" s="2">
        <f>MaleSingleAge!BE116</f>
        <v>820.95899999999995</v>
      </c>
      <c r="BQ213" s="2">
        <f>FemaleSingleAge!BE116</f>
        <v>847.154</v>
      </c>
      <c r="BR213" s="1">
        <f t="shared" si="54"/>
        <v>1668.1129999999998</v>
      </c>
      <c r="BS213" s="5">
        <f t="shared" si="55"/>
        <v>2.3836307639491319E-2</v>
      </c>
      <c r="BT213" s="5">
        <f t="shared" si="56"/>
        <v>-2.4596871904718296E-2</v>
      </c>
      <c r="BU213" s="7">
        <f t="shared" si="57"/>
        <v>4.8433179544209615E-2</v>
      </c>
      <c r="BV213" s="2">
        <f>MaleSingleAge!BJ116</f>
        <v>989.57999999999993</v>
      </c>
      <c r="BW213" s="2">
        <f>FemaleSingleAge!BJ116</f>
        <v>1022.7180000000001</v>
      </c>
      <c r="BX213" s="1">
        <f t="shared" si="58"/>
        <v>2012.298</v>
      </c>
      <c r="BY213" s="5">
        <f t="shared" si="59"/>
        <v>2.6533118229122018E-2</v>
      </c>
      <c r="BZ213" s="5">
        <f t="shared" si="60"/>
        <v>-2.7421631004114082E-2</v>
      </c>
      <c r="CA213" s="7">
        <f t="shared" si="61"/>
        <v>5.39547492332361E-2</v>
      </c>
      <c r="CB213" s="2">
        <f>MaleSingleAge!BO116</f>
        <v>1147.326</v>
      </c>
      <c r="CC213" s="2">
        <f>FemaleSingleAge!BO116</f>
        <v>1186.4390000000001</v>
      </c>
      <c r="CD213" s="1">
        <f t="shared" si="62"/>
        <v>2333.7650000000003</v>
      </c>
      <c r="CE213" s="5">
        <f t="shared" si="63"/>
        <v>2.86414966713908E-2</v>
      </c>
      <c r="CF213" s="5">
        <f t="shared" si="64"/>
        <v>-2.9617901685578665E-2</v>
      </c>
      <c r="CG213" s="7">
        <f t="shared" si="65"/>
        <v>5.8259398356969472E-2</v>
      </c>
      <c r="CH213" s="2">
        <f>MaleSingleAge!BT116</f>
        <v>1261.5139999999999</v>
      </c>
      <c r="CI213" s="2">
        <f>FemaleSingleAge!BT116</f>
        <v>1299.1829999999998</v>
      </c>
      <c r="CJ213" s="1">
        <f t="shared" si="66"/>
        <v>2560.6969999999997</v>
      </c>
      <c r="CK213" s="5">
        <f t="shared" si="67"/>
        <v>2.9548786026837488E-2</v>
      </c>
      <c r="CL213" s="5">
        <f t="shared" si="68"/>
        <v>-3.0431117273930219E-2</v>
      </c>
      <c r="CM213" s="7">
        <f t="shared" si="69"/>
        <v>5.997990330076771E-2</v>
      </c>
    </row>
    <row r="214" spans="1:91">
      <c r="A214" s="171" t="s">
        <v>11</v>
      </c>
      <c r="B214" s="18">
        <f>MaleSingleAge!B117</f>
        <v>133.51499999999999</v>
      </c>
      <c r="C214" s="2">
        <f>FemaleSingleAge!B117</f>
        <v>119.91</v>
      </c>
      <c r="D214" s="1">
        <f t="shared" si="13"/>
        <v>253.42499999999998</v>
      </c>
      <c r="E214" s="5">
        <f t="shared" si="14"/>
        <v>1.5567183446865781E-2</v>
      </c>
      <c r="F214" s="5">
        <f t="shared" si="15"/>
        <v>-1.3980908265840362E-2</v>
      </c>
      <c r="G214" s="7">
        <f t="shared" si="16"/>
        <v>2.9548091712706143E-2</v>
      </c>
      <c r="H214" s="2">
        <f>MaleSingleAge!G117</f>
        <v>142.96600000000001</v>
      </c>
      <c r="I214" s="2">
        <f>FemaleSingleAge!G117</f>
        <v>141.89499999999998</v>
      </c>
      <c r="J214" s="1">
        <f t="shared" si="17"/>
        <v>284.86099999999999</v>
      </c>
      <c r="K214" s="5">
        <f t="shared" si="18"/>
        <v>1.4674050324666158E-2</v>
      </c>
      <c r="L214" s="5">
        <f t="shared" si="19"/>
        <v>-1.4564122734206065E-2</v>
      </c>
      <c r="M214" s="7">
        <f t="shared" si="20"/>
        <v>2.9238173058872222E-2</v>
      </c>
      <c r="N214" s="19">
        <f>MaleSingleAge!L117</f>
        <v>146.74</v>
      </c>
      <c r="O214" s="19">
        <f>FemaleSingleAge!L117</f>
        <v>153.71600000000001</v>
      </c>
      <c r="P214" s="1">
        <f t="shared" si="21"/>
        <v>300.45600000000002</v>
      </c>
      <c r="Q214" s="5">
        <f t="shared" si="22"/>
        <v>1.3016956994897893E-2</v>
      </c>
      <c r="R214" s="5">
        <f t="shared" si="23"/>
        <v>-1.3635781391765876E-2</v>
      </c>
      <c r="S214" s="7">
        <f t="shared" si="24"/>
        <v>2.6652738386663769E-2</v>
      </c>
      <c r="T214" s="2">
        <f>MaleSingleAge!Q117</f>
        <v>153.20499999999998</v>
      </c>
      <c r="U214" s="2">
        <f>FemaleSingleAge!Q117</f>
        <v>166.553</v>
      </c>
      <c r="V214" s="1">
        <f t="shared" si="25"/>
        <v>319.75799999999998</v>
      </c>
      <c r="W214" s="5">
        <f t="shared" si="26"/>
        <v>1.1676003608163666E-2</v>
      </c>
      <c r="X214" s="5">
        <f t="shared" si="27"/>
        <v>-1.2693276518067186E-2</v>
      </c>
      <c r="Y214" s="7">
        <f t="shared" si="28"/>
        <v>2.4369280126230852E-2</v>
      </c>
      <c r="Z214" s="2">
        <f>MaleSingleAge!V117</f>
        <v>181.07800000000003</v>
      </c>
      <c r="AA214" s="2">
        <f>FemaleSingleAge!V117</f>
        <v>190.46699999999998</v>
      </c>
      <c r="AB214" s="1">
        <f t="shared" si="29"/>
        <v>371.54500000000002</v>
      </c>
      <c r="AC214" s="5">
        <f t="shared" si="30"/>
        <v>1.1854269692196705E-2</v>
      </c>
      <c r="AD214" s="5">
        <f t="shared" si="31"/>
        <v>-1.2468920495386679E-2</v>
      </c>
      <c r="AE214" s="7">
        <f t="shared" si="32"/>
        <v>2.4323190187583384E-2</v>
      </c>
      <c r="AF214" s="2">
        <f>MaleSingleAge!AA117</f>
        <v>248.857</v>
      </c>
      <c r="AG214" s="2">
        <f>FemaleSingleAge!AA117</f>
        <v>254.571</v>
      </c>
      <c r="AH214" s="1">
        <f t="shared" si="33"/>
        <v>503.428</v>
      </c>
      <c r="AI214" s="5">
        <f t="shared" si="34"/>
        <v>1.4128181724920429E-2</v>
      </c>
      <c r="AJ214" s="5">
        <f t="shared" si="35"/>
        <v>-1.4452578588887268E-2</v>
      </c>
      <c r="AK214" s="7">
        <f t="shared" si="36"/>
        <v>2.8580760313807699E-2</v>
      </c>
      <c r="AL214" s="2">
        <f>MaleSingleAge!AF117</f>
        <v>295.66900000000004</v>
      </c>
      <c r="AM214" s="2">
        <f>FemaleSingleAge!AF117</f>
        <v>303.84199999999998</v>
      </c>
      <c r="AN214" s="1">
        <f t="shared" si="70"/>
        <v>599.51099999999997</v>
      </c>
      <c r="AO214" s="5">
        <f t="shared" si="37"/>
        <v>1.4676027350207427E-2</v>
      </c>
      <c r="AP214" s="5">
        <f t="shared" si="38"/>
        <v>-1.5081707930630956E-2</v>
      </c>
      <c r="AQ214" s="7">
        <f t="shared" si="39"/>
        <v>2.9757735280838381E-2</v>
      </c>
      <c r="AR214" s="2">
        <f>MaleSingleAge!AK117</f>
        <v>349.31300000000005</v>
      </c>
      <c r="AS214" s="2">
        <f>MaleSingleAge!AK117</f>
        <v>349.31300000000005</v>
      </c>
      <c r="AT214" s="1">
        <f t="shared" si="40"/>
        <v>698.62600000000009</v>
      </c>
      <c r="AU214" s="5">
        <f t="shared" si="41"/>
        <v>1.5348767886493123E-2</v>
      </c>
      <c r="AV214" s="5">
        <f t="shared" si="42"/>
        <v>-1.5348767886493123E-2</v>
      </c>
      <c r="AW214" s="7">
        <f t="shared" si="12"/>
        <v>3.0697535772986246E-2</v>
      </c>
      <c r="AX214" s="2">
        <f>MaleSingleAge!AP117</f>
        <v>414.64700000000005</v>
      </c>
      <c r="AY214" s="2">
        <f>FemaleSingleAge!AP117</f>
        <v>428.45099999999996</v>
      </c>
      <c r="AZ214" s="1">
        <f t="shared" si="43"/>
        <v>843.09799999999996</v>
      </c>
      <c r="BA214" s="5">
        <f t="shared" si="44"/>
        <v>1.6142641798552078E-2</v>
      </c>
      <c r="BB214" s="5">
        <f t="shared" si="45"/>
        <v>-1.668004596978016E-2</v>
      </c>
      <c r="BC214" s="7">
        <f t="shared" si="46"/>
        <v>3.2822687768332234E-2</v>
      </c>
      <c r="BD214" s="2">
        <f>MaleSingleAge!AU117</f>
        <v>501.26</v>
      </c>
      <c r="BE214" s="2">
        <f>FemaleSingleAge!AU117</f>
        <v>519.93100000000004</v>
      </c>
      <c r="BF214" s="1">
        <f t="shared" si="71"/>
        <v>1021.191</v>
      </c>
      <c r="BG214" s="5">
        <f t="shared" si="47"/>
        <v>1.7529691995555013E-2</v>
      </c>
      <c r="BH214" s="5">
        <f t="shared" si="48"/>
        <v>-1.8182640324264684E-2</v>
      </c>
      <c r="BI214" s="7">
        <f t="shared" si="49"/>
        <v>3.5712332319819698E-2</v>
      </c>
      <c r="BJ214" s="2">
        <f>MaleSingleAge!AZ117</f>
        <v>589.21699999999987</v>
      </c>
      <c r="BK214" s="2">
        <f>FemaleSingleAge!AZ117</f>
        <v>611.00100000000009</v>
      </c>
      <c r="BL214" s="1">
        <f t="shared" si="50"/>
        <v>1200.2179999999998</v>
      </c>
      <c r="BM214" s="5">
        <f t="shared" si="51"/>
        <v>1.8688502107121734E-2</v>
      </c>
      <c r="BN214" s="5">
        <f t="shared" si="52"/>
        <v>-1.9379436567433544E-2</v>
      </c>
      <c r="BO214" s="7">
        <f t="shared" si="53"/>
        <v>3.8067938674555275E-2</v>
      </c>
      <c r="BP214" s="2">
        <f>MaleSingleAge!BE117</f>
        <v>629.51</v>
      </c>
      <c r="BQ214" s="2">
        <f>FemaleSingleAge!BE117</f>
        <v>653.15800000000002</v>
      </c>
      <c r="BR214" s="1">
        <f t="shared" si="54"/>
        <v>1282.6680000000001</v>
      </c>
      <c r="BS214" s="5">
        <f t="shared" si="55"/>
        <v>1.8277641175912782E-2</v>
      </c>
      <c r="BT214" s="5">
        <f t="shared" si="56"/>
        <v>-1.8964254031193849E-2</v>
      </c>
      <c r="BU214" s="7">
        <f t="shared" si="57"/>
        <v>3.7241895207106634E-2</v>
      </c>
      <c r="BV214" s="2">
        <f>MaleSingleAge!BJ117</f>
        <v>794.47</v>
      </c>
      <c r="BW214" s="2">
        <f>FemaleSingleAge!BJ117</f>
        <v>826.93599999999992</v>
      </c>
      <c r="BX214" s="1">
        <f t="shared" si="58"/>
        <v>1621.4059999999999</v>
      </c>
      <c r="BY214" s="5">
        <f t="shared" si="59"/>
        <v>2.1301730470998374E-2</v>
      </c>
      <c r="BZ214" s="5">
        <f t="shared" si="60"/>
        <v>-2.2172225242948769E-2</v>
      </c>
      <c r="CA214" s="7">
        <f t="shared" si="61"/>
        <v>4.3473955713947146E-2</v>
      </c>
      <c r="CB214" s="2">
        <f>MaleSingleAge!BO117</f>
        <v>959.25099999999998</v>
      </c>
      <c r="CC214" s="2">
        <f>FemaleSingleAge!BO117</f>
        <v>999.98599999999988</v>
      </c>
      <c r="CD214" s="1">
        <f t="shared" si="62"/>
        <v>1959.2369999999999</v>
      </c>
      <c r="CE214" s="5">
        <f t="shared" si="63"/>
        <v>2.3946449678232947E-2</v>
      </c>
      <c r="CF214" s="5">
        <f t="shared" si="64"/>
        <v>-2.496334580619405E-2</v>
      </c>
      <c r="CG214" s="7">
        <f t="shared" si="65"/>
        <v>4.8909795484426997E-2</v>
      </c>
      <c r="CH214" s="2">
        <f>MaleSingleAge!BT117</f>
        <v>1113.806</v>
      </c>
      <c r="CI214" s="2">
        <f>FemaleSingleAge!BT117</f>
        <v>1161.9490000000001</v>
      </c>
      <c r="CJ214" s="1">
        <f t="shared" si="66"/>
        <v>2275.7550000000001</v>
      </c>
      <c r="CK214" s="5">
        <f t="shared" si="67"/>
        <v>2.6088981310875472E-2</v>
      </c>
      <c r="CL214" s="5">
        <f t="shared" si="68"/>
        <v>-2.7216647912823636E-2</v>
      </c>
      <c r="CM214" s="7">
        <f t="shared" si="69"/>
        <v>5.3305629223699108E-2</v>
      </c>
    </row>
    <row r="215" spans="1:91">
      <c r="A215" s="171" t="s">
        <v>12</v>
      </c>
      <c r="B215" s="18">
        <f>MaleSingleAge!B118</f>
        <v>113.27000000000001</v>
      </c>
      <c r="C215" s="2">
        <f>FemaleSingleAge!B118</f>
        <v>93.04</v>
      </c>
      <c r="D215" s="1">
        <f t="shared" si="13"/>
        <v>206.31</v>
      </c>
      <c r="E215" s="5">
        <f t="shared" si="14"/>
        <v>1.320671736528845E-2</v>
      </c>
      <c r="F215" s="5">
        <f t="shared" si="15"/>
        <v>-1.0848000208938266E-2</v>
      </c>
      <c r="G215" s="7">
        <f t="shared" si="16"/>
        <v>2.4054717574226715E-2</v>
      </c>
      <c r="H215" s="2">
        <f>MaleSingleAge!G118</f>
        <v>121.45400000000001</v>
      </c>
      <c r="I215" s="2">
        <f>FemaleSingleAge!G118</f>
        <v>111.124</v>
      </c>
      <c r="J215" s="1">
        <f t="shared" si="17"/>
        <v>232.578</v>
      </c>
      <c r="K215" s="5">
        <f t="shared" si="18"/>
        <v>1.246605562253965E-2</v>
      </c>
      <c r="L215" s="5">
        <f t="shared" si="19"/>
        <v>-1.1405782971323266E-2</v>
      </c>
      <c r="M215" s="7">
        <f t="shared" si="20"/>
        <v>2.3871838593862917E-2</v>
      </c>
      <c r="N215" s="19">
        <f>MaleSingleAge!L118</f>
        <v>130.125</v>
      </c>
      <c r="O215" s="19">
        <f>FemaleSingleAge!L118</f>
        <v>131.59200000000001</v>
      </c>
      <c r="P215" s="1">
        <f t="shared" si="21"/>
        <v>261.71699999999998</v>
      </c>
      <c r="Q215" s="5">
        <f t="shared" si="22"/>
        <v>1.1543079793928638E-2</v>
      </c>
      <c r="R215" s="5">
        <f t="shared" si="23"/>
        <v>-1.1673213880827338E-2</v>
      </c>
      <c r="S215" s="7">
        <f t="shared" si="24"/>
        <v>2.3216293674755976E-2</v>
      </c>
      <c r="T215" s="2">
        <f>MaleSingleAge!Q118</f>
        <v>134.61000000000001</v>
      </c>
      <c r="U215" s="2">
        <f>FemaleSingleAge!Q118</f>
        <v>143.53399999999999</v>
      </c>
      <c r="V215" s="1">
        <f t="shared" si="25"/>
        <v>278.14400000000001</v>
      </c>
      <c r="W215" s="5">
        <f t="shared" si="26"/>
        <v>1.0258848247086658E-2</v>
      </c>
      <c r="X215" s="5">
        <f t="shared" si="27"/>
        <v>-1.093896088178691E-2</v>
      </c>
      <c r="Y215" s="7">
        <f t="shared" si="28"/>
        <v>2.119780912887357E-2</v>
      </c>
      <c r="Z215" s="2">
        <f>MaleSingleAge!V118</f>
        <v>141.44</v>
      </c>
      <c r="AA215" s="2">
        <f>FemaleSingleAge!V118</f>
        <v>156.392</v>
      </c>
      <c r="AB215" s="1">
        <f t="shared" si="29"/>
        <v>297.83199999999999</v>
      </c>
      <c r="AC215" s="5">
        <f t="shared" si="30"/>
        <v>9.2593683675780691E-3</v>
      </c>
      <c r="AD215" s="5">
        <f t="shared" si="31"/>
        <v>-1.0238200917295456E-2</v>
      </c>
      <c r="AE215" s="7">
        <f t="shared" si="32"/>
        <v>1.9497569284873527E-2</v>
      </c>
      <c r="AF215" s="2">
        <f>MaleSingleAge!AA118</f>
        <v>168.17200000000003</v>
      </c>
      <c r="AG215" s="2">
        <f>FemaleSingleAge!AA118</f>
        <v>179.74</v>
      </c>
      <c r="AH215" s="1">
        <f t="shared" si="33"/>
        <v>347.91200000000003</v>
      </c>
      <c r="AI215" s="5">
        <f t="shared" si="34"/>
        <v>9.5475095217065174E-3</v>
      </c>
      <c r="AJ215" s="5">
        <f t="shared" si="35"/>
        <v>-1.020425137021341E-2</v>
      </c>
      <c r="AK215" s="7">
        <f t="shared" si="36"/>
        <v>1.9751760891919927E-2</v>
      </c>
      <c r="AL215" s="2">
        <f>MaleSingleAge!AF118</f>
        <v>232.46899999999999</v>
      </c>
      <c r="AM215" s="2">
        <f>FemaleSingleAge!AF118</f>
        <v>241.435</v>
      </c>
      <c r="AN215" s="1">
        <f t="shared" si="70"/>
        <v>473.904</v>
      </c>
      <c r="AO215" s="5">
        <f t="shared" si="37"/>
        <v>1.1538989214545216E-2</v>
      </c>
      <c r="AP215" s="5">
        <f t="shared" si="38"/>
        <v>-1.1984031681702612E-2</v>
      </c>
      <c r="AQ215" s="7">
        <f t="shared" si="39"/>
        <v>2.3523020896247828E-2</v>
      </c>
      <c r="AR215" s="2">
        <f>MaleSingleAge!AK118</f>
        <v>277.55900000000003</v>
      </c>
      <c r="AS215" s="2">
        <f>MaleSingleAge!AK118</f>
        <v>277.55900000000003</v>
      </c>
      <c r="AT215" s="1">
        <f t="shared" si="40"/>
        <v>555.11800000000005</v>
      </c>
      <c r="AU215" s="5">
        <f t="shared" si="41"/>
        <v>1.2195906438658581E-2</v>
      </c>
      <c r="AV215" s="5">
        <f t="shared" si="42"/>
        <v>-1.2195906438658581E-2</v>
      </c>
      <c r="AW215" s="7">
        <f t="shared" si="12"/>
        <v>2.4391812877317162E-2</v>
      </c>
      <c r="AX215" s="2">
        <f>MaleSingleAge!AP118</f>
        <v>329.21800000000002</v>
      </c>
      <c r="AY215" s="2">
        <f>FemaleSingleAge!AP118</f>
        <v>344.05</v>
      </c>
      <c r="AZ215" s="1">
        <f t="shared" si="43"/>
        <v>673.26800000000003</v>
      </c>
      <c r="BA215" s="5">
        <f t="shared" si="44"/>
        <v>1.2816801394042926E-2</v>
      </c>
      <c r="BB215" s="5">
        <f t="shared" si="45"/>
        <v>-1.3394226681470845E-2</v>
      </c>
      <c r="BC215" s="7">
        <f t="shared" si="46"/>
        <v>2.6211028075513773E-2</v>
      </c>
      <c r="BD215" s="2">
        <f>MaleSingleAge!AU118</f>
        <v>392.19799999999998</v>
      </c>
      <c r="BE215" s="2">
        <f>FemaleSingleAge!AU118</f>
        <v>410.84399999999999</v>
      </c>
      <c r="BF215" s="1">
        <f t="shared" si="71"/>
        <v>803.04199999999992</v>
      </c>
      <c r="BG215" s="5">
        <f t="shared" si="47"/>
        <v>1.3715656827340474E-2</v>
      </c>
      <c r="BH215" s="5">
        <f t="shared" si="48"/>
        <v>-1.4367730874639517E-2</v>
      </c>
      <c r="BI215" s="7">
        <f t="shared" si="49"/>
        <v>2.8083387701979989E-2</v>
      </c>
      <c r="BJ215" s="2">
        <f>MaleSingleAge!AZ118</f>
        <v>475.63499999999999</v>
      </c>
      <c r="BK215" s="2">
        <f>FemaleSingleAge!AZ118</f>
        <v>500.00199999999995</v>
      </c>
      <c r="BL215" s="1">
        <f t="shared" si="50"/>
        <v>975.63699999999994</v>
      </c>
      <c r="BM215" s="5">
        <f t="shared" si="51"/>
        <v>1.5085962726331467E-2</v>
      </c>
      <c r="BN215" s="5">
        <f t="shared" si="52"/>
        <v>-1.5858823541352478E-2</v>
      </c>
      <c r="BO215" s="7">
        <f t="shared" si="53"/>
        <v>3.0944786267683943E-2</v>
      </c>
      <c r="BP215" s="2">
        <f>MaleSingleAge!BE118</f>
        <v>560.654</v>
      </c>
      <c r="BQ215" s="2">
        <f>FemaleSingleAge!BE118</f>
        <v>589.05000000000007</v>
      </c>
      <c r="BR215" s="1">
        <f t="shared" si="54"/>
        <v>1149.7040000000002</v>
      </c>
      <c r="BS215" s="5">
        <f t="shared" si="55"/>
        <v>1.6278427087481062E-2</v>
      </c>
      <c r="BT215" s="5">
        <f t="shared" si="56"/>
        <v>-1.710289675250818E-2</v>
      </c>
      <c r="BU215" s="7">
        <f t="shared" si="57"/>
        <v>3.3381323839989249E-2</v>
      </c>
      <c r="BV215" s="2">
        <f>MaleSingleAge!BJ118</f>
        <v>600.45699999999988</v>
      </c>
      <c r="BW215" s="2">
        <f>FemaleSingleAge!BJ118</f>
        <v>631.05099999999993</v>
      </c>
      <c r="BX215" s="1">
        <f t="shared" si="58"/>
        <v>1231.5079999999998</v>
      </c>
      <c r="BY215" s="5">
        <f t="shared" si="59"/>
        <v>1.609975603034006E-2</v>
      </c>
      <c r="BZ215" s="5">
        <f t="shared" si="60"/>
        <v>-1.6920057793817254E-2</v>
      </c>
      <c r="CA215" s="7">
        <f t="shared" si="61"/>
        <v>3.3019813824157314E-2</v>
      </c>
      <c r="CB215" s="2">
        <f>MaleSingleAge!BO118</f>
        <v>759.42700000000002</v>
      </c>
      <c r="CC215" s="2">
        <f>FemaleSingleAge!BO118</f>
        <v>800.61500000000001</v>
      </c>
      <c r="CD215" s="1">
        <f t="shared" si="62"/>
        <v>1560.0419999999999</v>
      </c>
      <c r="CE215" s="5">
        <f t="shared" si="63"/>
        <v>1.8958104229019737E-2</v>
      </c>
      <c r="CF215" s="5">
        <f t="shared" si="64"/>
        <v>-1.9986308910950806E-2</v>
      </c>
      <c r="CG215" s="7">
        <f t="shared" si="65"/>
        <v>3.8944413139970539E-2</v>
      </c>
      <c r="CH215" s="2">
        <f>MaleSingleAge!BT118</f>
        <v>918.67799999999988</v>
      </c>
      <c r="CI215" s="2">
        <f>FemaleSingleAge!BT118</f>
        <v>970.18599999999992</v>
      </c>
      <c r="CJ215" s="1">
        <f t="shared" si="66"/>
        <v>1888.8639999999998</v>
      </c>
      <c r="CK215" s="5">
        <f t="shared" si="67"/>
        <v>2.1518445018892385E-2</v>
      </c>
      <c r="CL215" s="5">
        <f t="shared" si="68"/>
        <v>-2.2724930932382325E-2</v>
      </c>
      <c r="CM215" s="7">
        <f t="shared" si="69"/>
        <v>4.4243375951274713E-2</v>
      </c>
    </row>
    <row r="216" spans="1:91">
      <c r="A216" s="171" t="s">
        <v>13</v>
      </c>
      <c r="B216" s="18">
        <f>MaleSingleAge!B119</f>
        <v>86.60499999999999</v>
      </c>
      <c r="C216" s="2">
        <f>FemaleSingleAge!B119</f>
        <v>65.766999999999996</v>
      </c>
      <c r="D216" s="1">
        <f t="shared" si="13"/>
        <v>152.37199999999999</v>
      </c>
      <c r="E216" s="5">
        <f t="shared" si="14"/>
        <v>1.0097711286490738E-2</v>
      </c>
      <c r="F216" s="5">
        <f t="shared" si="15"/>
        <v>-7.6681043609333928E-3</v>
      </c>
      <c r="G216" s="7">
        <f t="shared" si="16"/>
        <v>1.7765815647424132E-2</v>
      </c>
      <c r="H216" s="2">
        <f>MaleSingleAge!G119</f>
        <v>99.501999999999995</v>
      </c>
      <c r="I216" s="2">
        <f>FemaleSingleAge!G119</f>
        <v>83.544999999999987</v>
      </c>
      <c r="J216" s="1">
        <f t="shared" si="17"/>
        <v>183.04699999999997</v>
      </c>
      <c r="K216" s="5">
        <f t="shared" si="18"/>
        <v>1.0212899258599471E-2</v>
      </c>
      <c r="L216" s="5">
        <f t="shared" si="19"/>
        <v>-8.5750705368705417E-3</v>
      </c>
      <c r="M216" s="7">
        <f t="shared" si="20"/>
        <v>1.8787969795470011E-2</v>
      </c>
      <c r="N216" s="19">
        <f>MaleSingleAge!L119</f>
        <v>106.76600000000001</v>
      </c>
      <c r="O216" s="19">
        <f>FemaleSingleAge!L119</f>
        <v>99.874000000000009</v>
      </c>
      <c r="P216" s="1">
        <f t="shared" si="21"/>
        <v>206.64000000000001</v>
      </c>
      <c r="Q216" s="5">
        <f t="shared" si="22"/>
        <v>9.4709583652532944E-3</v>
      </c>
      <c r="R216" s="5">
        <f t="shared" si="23"/>
        <v>-8.8595854089439305E-3</v>
      </c>
      <c r="S216" s="7">
        <f t="shared" si="24"/>
        <v>1.8330543774197225E-2</v>
      </c>
      <c r="T216" s="2">
        <f>MaleSingleAge!Q119</f>
        <v>115.521</v>
      </c>
      <c r="U216" s="2">
        <f>FemaleSingleAge!Q119</f>
        <v>119.37299999999999</v>
      </c>
      <c r="V216" s="1">
        <f t="shared" si="25"/>
        <v>234.89400000000001</v>
      </c>
      <c r="W216" s="5">
        <f t="shared" si="26"/>
        <v>8.8040443381004214E-3</v>
      </c>
      <c r="X216" s="5">
        <f t="shared" si="27"/>
        <v>-9.0976115578298451E-3</v>
      </c>
      <c r="Y216" s="7">
        <f t="shared" si="28"/>
        <v>1.7901655895930266E-2</v>
      </c>
      <c r="Z216" s="2">
        <f>MaleSingleAge!V119</f>
        <v>120.46499999999999</v>
      </c>
      <c r="AA216" s="2">
        <f>FemaleSingleAge!V119</f>
        <v>131.19299999999998</v>
      </c>
      <c r="AB216" s="1">
        <f t="shared" si="29"/>
        <v>251.65799999999996</v>
      </c>
      <c r="AC216" s="5">
        <f t="shared" si="30"/>
        <v>7.8862401753414316E-3</v>
      </c>
      <c r="AD216" s="5">
        <f t="shared" si="31"/>
        <v>-8.5885486018641797E-3</v>
      </c>
      <c r="AE216" s="7">
        <f t="shared" si="32"/>
        <v>1.647478877720561E-2</v>
      </c>
      <c r="AF216" s="2">
        <f>MaleSingleAge!AA119</f>
        <v>127.52800000000001</v>
      </c>
      <c r="AG216" s="2">
        <f>FemaleSingleAge!AA119</f>
        <v>143.90899999999999</v>
      </c>
      <c r="AH216" s="1">
        <f t="shared" si="33"/>
        <v>271.43700000000001</v>
      </c>
      <c r="AI216" s="5">
        <f t="shared" si="34"/>
        <v>7.2400565747222411E-3</v>
      </c>
      <c r="AJ216" s="5">
        <f t="shared" si="35"/>
        <v>-8.1700434540783427E-3</v>
      </c>
      <c r="AK216" s="7">
        <f t="shared" si="36"/>
        <v>1.5410100028800585E-2</v>
      </c>
      <c r="AL216" s="2">
        <f>MaleSingleAge!AF119</f>
        <v>152.74799999999999</v>
      </c>
      <c r="AM216" s="2">
        <f>FemaleSingleAge!AF119</f>
        <v>166.51600000000002</v>
      </c>
      <c r="AN216" s="1">
        <f t="shared" si="70"/>
        <v>319.26400000000001</v>
      </c>
      <c r="AO216" s="5">
        <f t="shared" si="37"/>
        <v>7.58190349914764E-3</v>
      </c>
      <c r="AP216" s="5">
        <f t="shared" si="38"/>
        <v>-8.2653013006001291E-3</v>
      </c>
      <c r="AQ216" s="7">
        <f t="shared" si="39"/>
        <v>1.5847204799747768E-2</v>
      </c>
      <c r="AR216" s="2">
        <f>MaleSingleAge!AK119</f>
        <v>212.48199999999997</v>
      </c>
      <c r="AS216" s="2">
        <f>MaleSingleAge!AK119</f>
        <v>212.48199999999997</v>
      </c>
      <c r="AT216" s="1">
        <f t="shared" si="40"/>
        <v>424.96399999999994</v>
      </c>
      <c r="AU216" s="5">
        <f t="shared" si="41"/>
        <v>9.3364315042893647E-3</v>
      </c>
      <c r="AV216" s="5">
        <f t="shared" si="42"/>
        <v>-9.3364315042893647E-3</v>
      </c>
      <c r="AW216" s="7">
        <f t="shared" si="12"/>
        <v>1.8672863008578729E-2</v>
      </c>
      <c r="AX216" s="2">
        <f>MaleSingleAge!AP119</f>
        <v>254.98099999999999</v>
      </c>
      <c r="AY216" s="2">
        <f>FemaleSingleAge!AP119</f>
        <v>271.005</v>
      </c>
      <c r="AZ216" s="1">
        <f t="shared" si="43"/>
        <v>525.98599999999999</v>
      </c>
      <c r="BA216" s="5">
        <f t="shared" si="44"/>
        <v>9.9266772662930311E-3</v>
      </c>
      <c r="BB216" s="5">
        <f t="shared" si="45"/>
        <v>-1.0550508361610249E-2</v>
      </c>
      <c r="BC216" s="7">
        <f t="shared" si="46"/>
        <v>2.047718562790328E-2</v>
      </c>
      <c r="BD216" s="2">
        <f>MaleSingleAge!AU119</f>
        <v>303.82900000000001</v>
      </c>
      <c r="BE216" s="2">
        <f>FemaleSingleAge!AU119</f>
        <v>323.58399999999995</v>
      </c>
      <c r="BF216" s="1">
        <f t="shared" si="71"/>
        <v>627.41300000000001</v>
      </c>
      <c r="BG216" s="5">
        <f t="shared" si="47"/>
        <v>1.0625281868326786E-2</v>
      </c>
      <c r="BH216" s="5">
        <f t="shared" si="48"/>
        <v>-1.1316139039001064E-2</v>
      </c>
      <c r="BI216" s="7">
        <f t="shared" si="49"/>
        <v>2.1941420907327851E-2</v>
      </c>
      <c r="BJ216" s="2">
        <f>MaleSingleAge!AZ119</f>
        <v>363.43400000000003</v>
      </c>
      <c r="BK216" s="2">
        <f>FemaleSingleAge!AZ119</f>
        <v>387.93399999999997</v>
      </c>
      <c r="BL216" s="1">
        <f t="shared" si="50"/>
        <v>751.36799999999994</v>
      </c>
      <c r="BM216" s="5">
        <f t="shared" si="51"/>
        <v>1.1527225240954831E-2</v>
      </c>
      <c r="BN216" s="5">
        <f t="shared" si="52"/>
        <v>-1.230430448616412E-2</v>
      </c>
      <c r="BO216" s="7">
        <f t="shared" si="53"/>
        <v>2.3831529727118949E-2</v>
      </c>
      <c r="BP216" s="2">
        <f>MaleSingleAge!BE119</f>
        <v>442.34699999999998</v>
      </c>
      <c r="BQ216" s="2">
        <f>FemaleSingleAge!BE119</f>
        <v>473.72700000000003</v>
      </c>
      <c r="BR216" s="1">
        <f t="shared" si="54"/>
        <v>916.07400000000007</v>
      </c>
      <c r="BS216" s="5">
        <f t="shared" si="55"/>
        <v>1.2843417485411655E-2</v>
      </c>
      <c r="BT216" s="5">
        <f t="shared" si="56"/>
        <v>-1.3754526729268215E-2</v>
      </c>
      <c r="BU216" s="7">
        <f t="shared" si="57"/>
        <v>2.6597944214679869E-2</v>
      </c>
      <c r="BV216" s="2">
        <f>MaleSingleAge!BJ119</f>
        <v>523.07899999999995</v>
      </c>
      <c r="BW216" s="2">
        <f>FemaleSingleAge!BJ119</f>
        <v>559.71199999999999</v>
      </c>
      <c r="BX216" s="1">
        <f t="shared" si="58"/>
        <v>1082.7909999999999</v>
      </c>
      <c r="BY216" s="5">
        <f t="shared" si="59"/>
        <v>1.4025058055105111E-2</v>
      </c>
      <c r="BZ216" s="5">
        <f t="shared" si="60"/>
        <v>-1.5007280533416543E-2</v>
      </c>
      <c r="CA216" s="7">
        <f t="shared" si="61"/>
        <v>2.9032338588521653E-2</v>
      </c>
      <c r="CB216" s="2">
        <f>MaleSingleAge!BO119</f>
        <v>561.79200000000003</v>
      </c>
      <c r="CC216" s="2">
        <f>FemaleSingleAge!BO119</f>
        <v>601.30600000000004</v>
      </c>
      <c r="CD216" s="1">
        <f t="shared" si="62"/>
        <v>1163.098</v>
      </c>
      <c r="CE216" s="5">
        <f t="shared" si="63"/>
        <v>1.4024404308813694E-2</v>
      </c>
      <c r="CF216" s="5">
        <f t="shared" si="64"/>
        <v>-1.501081976481603E-2</v>
      </c>
      <c r="CG216" s="7">
        <f t="shared" si="65"/>
        <v>2.9035224073629719E-2</v>
      </c>
      <c r="CH216" s="2">
        <f>MaleSingleAge!BT119</f>
        <v>712.30500000000006</v>
      </c>
      <c r="CI216" s="2">
        <f>FemaleSingleAge!BT119</f>
        <v>765.06499999999994</v>
      </c>
      <c r="CJ216" s="1">
        <f t="shared" si="66"/>
        <v>1477.37</v>
      </c>
      <c r="CK216" s="5">
        <f t="shared" si="67"/>
        <v>1.6684514029052775E-2</v>
      </c>
      <c r="CL216" s="5">
        <f t="shared" si="68"/>
        <v>-1.7920325879556172E-2</v>
      </c>
      <c r="CM216" s="7">
        <f t="shared" si="69"/>
        <v>3.4604839908608943E-2</v>
      </c>
    </row>
    <row r="217" spans="1:91">
      <c r="A217" s="171" t="s">
        <v>14</v>
      </c>
      <c r="B217" s="18">
        <f>MaleSingleAge!B120</f>
        <v>66.849000000000004</v>
      </c>
      <c r="C217" s="2">
        <f>FemaleSingleAge!B120</f>
        <v>55.984999999999999</v>
      </c>
      <c r="D217" s="1">
        <f t="shared" si="13"/>
        <v>122.834</v>
      </c>
      <c r="E217" s="5">
        <f t="shared" si="14"/>
        <v>7.7942601673185096E-3</v>
      </c>
      <c r="F217" s="5">
        <f t="shared" si="15"/>
        <v>-6.5275719228010398E-3</v>
      </c>
      <c r="G217" s="7">
        <f t="shared" si="16"/>
        <v>1.4321832090119549E-2</v>
      </c>
      <c r="H217" s="2">
        <f>MaleSingleAge!G120</f>
        <v>71.701000000000008</v>
      </c>
      <c r="I217" s="2">
        <f>FemaleSingleAge!G120</f>
        <v>55.847000000000001</v>
      </c>
      <c r="J217" s="1">
        <f t="shared" si="17"/>
        <v>127.548</v>
      </c>
      <c r="K217" s="5">
        <f t="shared" si="18"/>
        <v>7.3594007129589431E-3</v>
      </c>
      <c r="L217" s="5">
        <f t="shared" si="19"/>
        <v>-5.7321439257000334E-3</v>
      </c>
      <c r="M217" s="7">
        <f t="shared" si="20"/>
        <v>1.3091544638658975E-2</v>
      </c>
      <c r="N217" s="19">
        <f>MaleSingleAge!L120</f>
        <v>82.453999999999994</v>
      </c>
      <c r="O217" s="19">
        <f>FemaleSingleAge!L120</f>
        <v>71.031000000000006</v>
      </c>
      <c r="P217" s="1">
        <f t="shared" si="21"/>
        <v>153.48500000000001</v>
      </c>
      <c r="Q217" s="5">
        <f t="shared" si="22"/>
        <v>7.3142985692879296E-3</v>
      </c>
      <c r="R217" s="5">
        <f t="shared" si="23"/>
        <v>-6.3009913609417493E-3</v>
      </c>
      <c r="S217" s="7">
        <f t="shared" si="24"/>
        <v>1.3615289930229681E-2</v>
      </c>
      <c r="T217" s="2">
        <f>MaleSingleAge!Q120</f>
        <v>89.597999999999999</v>
      </c>
      <c r="U217" s="2">
        <f>FemaleSingleAge!Q120</f>
        <v>86.006</v>
      </c>
      <c r="V217" s="1">
        <f t="shared" si="25"/>
        <v>175.60399999999998</v>
      </c>
      <c r="W217" s="5">
        <f t="shared" si="26"/>
        <v>6.8284101124914216E-3</v>
      </c>
      <c r="X217" s="5">
        <f t="shared" si="27"/>
        <v>-6.5546579179773792E-3</v>
      </c>
      <c r="Y217" s="7">
        <f t="shared" si="28"/>
        <v>1.3383068030468799E-2</v>
      </c>
      <c r="Z217" s="2">
        <f>MaleSingleAge!V120</f>
        <v>97.951999999999998</v>
      </c>
      <c r="AA217" s="2">
        <f>FemaleSingleAge!V120</f>
        <v>103.87800000000001</v>
      </c>
      <c r="AB217" s="1">
        <f t="shared" si="29"/>
        <v>201.83</v>
      </c>
      <c r="AC217" s="5">
        <f t="shared" si="30"/>
        <v>6.4124268265059884E-3</v>
      </c>
      <c r="AD217" s="5">
        <f t="shared" si="31"/>
        <v>-6.8003723648704384E-3</v>
      </c>
      <c r="AE217" s="7">
        <f t="shared" si="32"/>
        <v>1.3212799191376426E-2</v>
      </c>
      <c r="AF217" s="2">
        <f>MaleSingleAge!AA120</f>
        <v>103.13500000000001</v>
      </c>
      <c r="AG217" s="2">
        <f>FemaleSingleAge!AA120</f>
        <v>115.233</v>
      </c>
      <c r="AH217" s="1">
        <f t="shared" si="33"/>
        <v>218.36799999999999</v>
      </c>
      <c r="AI217" s="5">
        <f t="shared" si="34"/>
        <v>5.8552101094189379E-3</v>
      </c>
      <c r="AJ217" s="5">
        <f t="shared" si="35"/>
        <v>-6.5420412715244333E-3</v>
      </c>
      <c r="AK217" s="7">
        <f t="shared" si="36"/>
        <v>1.239725138094337E-2</v>
      </c>
      <c r="AL217" s="2">
        <f>MaleSingleAge!AF120</f>
        <v>110.22399999999999</v>
      </c>
      <c r="AM217" s="2">
        <f>FemaleSingleAge!AF120</f>
        <v>127.59800000000001</v>
      </c>
      <c r="AN217" s="1">
        <f t="shared" si="70"/>
        <v>237.822</v>
      </c>
      <c r="AO217" s="5">
        <f t="shared" si="37"/>
        <v>5.4711533459688468E-3</v>
      </c>
      <c r="AP217" s="5">
        <f t="shared" si="38"/>
        <v>-6.3335410131997848E-3</v>
      </c>
      <c r="AQ217" s="7">
        <f t="shared" si="39"/>
        <v>1.1804694359168632E-2</v>
      </c>
      <c r="AR217" s="2">
        <f>MaleSingleAge!AK120</f>
        <v>133.10399999999998</v>
      </c>
      <c r="AS217" s="2">
        <f>MaleSingleAge!AK120</f>
        <v>133.10399999999998</v>
      </c>
      <c r="AT217" s="1">
        <f t="shared" si="40"/>
        <v>266.20799999999997</v>
      </c>
      <c r="AU217" s="5">
        <f t="shared" si="41"/>
        <v>5.848572485890248E-3</v>
      </c>
      <c r="AV217" s="5">
        <f t="shared" si="42"/>
        <v>-5.848572485890248E-3</v>
      </c>
      <c r="AW217" s="7">
        <f t="shared" si="12"/>
        <v>1.1697144971780496E-2</v>
      </c>
      <c r="AX217" s="2">
        <f>MaleSingleAge!AP120</f>
        <v>186.38400000000001</v>
      </c>
      <c r="AY217" s="2">
        <f>FemaleSingleAge!AP120</f>
        <v>202.50800000000001</v>
      </c>
      <c r="AZ217" s="1">
        <f t="shared" si="43"/>
        <v>388.89200000000005</v>
      </c>
      <c r="BA217" s="5">
        <f t="shared" si="44"/>
        <v>7.256124242985793E-3</v>
      </c>
      <c r="BB217" s="5">
        <f t="shared" si="45"/>
        <v>-7.8838484429917099E-3</v>
      </c>
      <c r="BC217" s="7">
        <f t="shared" si="46"/>
        <v>1.5139972685977506E-2</v>
      </c>
      <c r="BD217" s="2">
        <f>MaleSingleAge!AU120</f>
        <v>225.00900000000001</v>
      </c>
      <c r="BE217" s="2">
        <f>FemaleSingleAge!AU120</f>
        <v>245.41499999999999</v>
      </c>
      <c r="BF217" s="1">
        <f t="shared" si="71"/>
        <v>470.42399999999998</v>
      </c>
      <c r="BG217" s="5">
        <f t="shared" si="47"/>
        <v>7.868847436914652E-3</v>
      </c>
      <c r="BH217" s="5">
        <f t="shared" si="48"/>
        <v>-8.5824708955215545E-3</v>
      </c>
      <c r="BI217" s="7">
        <f t="shared" si="49"/>
        <v>1.6451318332436207E-2</v>
      </c>
      <c r="BJ217" s="2">
        <f>MaleSingleAge!AZ120</f>
        <v>269.553</v>
      </c>
      <c r="BK217" s="2">
        <f>FemaleSingleAge!AZ120</f>
        <v>294.661</v>
      </c>
      <c r="BL217" s="1">
        <f t="shared" si="50"/>
        <v>564.21399999999994</v>
      </c>
      <c r="BM217" s="5">
        <f t="shared" si="51"/>
        <v>8.5495527258734657E-3</v>
      </c>
      <c r="BN217" s="5">
        <f t="shared" si="52"/>
        <v>-9.3459162233720319E-3</v>
      </c>
      <c r="BO217" s="7">
        <f t="shared" si="53"/>
        <v>1.7895468949245496E-2</v>
      </c>
      <c r="BP217" s="2">
        <f>MaleSingleAge!BE120</f>
        <v>323.97700000000003</v>
      </c>
      <c r="BQ217" s="2">
        <f>FemaleSingleAge!BE120</f>
        <v>354.94800000000004</v>
      </c>
      <c r="BR217" s="1">
        <f t="shared" si="54"/>
        <v>678.92500000000007</v>
      </c>
      <c r="BS217" s="5">
        <f t="shared" si="55"/>
        <v>9.4065786965237975E-3</v>
      </c>
      <c r="BT217" s="5">
        <f t="shared" si="56"/>
        <v>-1.0305812743416133E-2</v>
      </c>
      <c r="BU217" s="7">
        <f t="shared" si="57"/>
        <v>1.9712391439939931E-2</v>
      </c>
      <c r="BV217" s="2">
        <f>MaleSingleAge!BJ120</f>
        <v>395.995</v>
      </c>
      <c r="BW217" s="2">
        <f>FemaleSingleAge!BJ120</f>
        <v>435.21100000000001</v>
      </c>
      <c r="BX217" s="1">
        <f t="shared" si="58"/>
        <v>831.20600000000002</v>
      </c>
      <c r="BY217" s="5">
        <f t="shared" si="59"/>
        <v>1.0617617729886593E-2</v>
      </c>
      <c r="BZ217" s="5">
        <f t="shared" si="60"/>
        <v>-1.1669096907389421E-2</v>
      </c>
      <c r="CA217" s="7">
        <f t="shared" si="61"/>
        <v>2.2286714637276012E-2</v>
      </c>
      <c r="CB217" s="2">
        <f>MaleSingleAge!BO120</f>
        <v>470.08399999999995</v>
      </c>
      <c r="CC217" s="2">
        <f>FemaleSingleAge!BO120</f>
        <v>516.28399999999999</v>
      </c>
      <c r="CD217" s="1">
        <f t="shared" si="62"/>
        <v>986.36799999999994</v>
      </c>
      <c r="CE217" s="5">
        <f t="shared" si="63"/>
        <v>1.173503374043129E-2</v>
      </c>
      <c r="CF217" s="5">
        <f t="shared" si="64"/>
        <v>-1.2888356463195576E-2</v>
      </c>
      <c r="CG217" s="7">
        <f t="shared" si="65"/>
        <v>2.4623390203626864E-2</v>
      </c>
      <c r="CH217" s="2">
        <f>MaleSingleAge!BT120</f>
        <v>506.60599999999999</v>
      </c>
      <c r="CI217" s="2">
        <f>FemaleSingleAge!BT120</f>
        <v>557.00099999999998</v>
      </c>
      <c r="CJ217" s="1">
        <f t="shared" si="66"/>
        <v>1063.607</v>
      </c>
      <c r="CK217" s="5">
        <f t="shared" si="67"/>
        <v>1.1866370324793886E-2</v>
      </c>
      <c r="CL217" s="5">
        <f t="shared" si="68"/>
        <v>-1.3046786136130481E-2</v>
      </c>
      <c r="CM217" s="7">
        <f t="shared" si="69"/>
        <v>2.4913156460924367E-2</v>
      </c>
    </row>
    <row r="218" spans="1:91">
      <c r="A218" s="171" t="s">
        <v>15</v>
      </c>
      <c r="B218" s="18">
        <f>MaleSingleAge!B121</f>
        <v>50.869000000000007</v>
      </c>
      <c r="C218" s="2">
        <f>FemaleSingleAge!B121</f>
        <v>50.508999999999993</v>
      </c>
      <c r="D218" s="1">
        <f t="shared" si="13"/>
        <v>101.378</v>
      </c>
      <c r="E218" s="5">
        <f t="shared" si="14"/>
        <v>5.9310718253276079E-3</v>
      </c>
      <c r="F218" s="5">
        <f t="shared" si="15"/>
        <v>-5.8890976198759971E-3</v>
      </c>
      <c r="G218" s="7">
        <f t="shared" si="16"/>
        <v>1.1820169445203605E-2</v>
      </c>
      <c r="H218" s="2">
        <f>MaleSingleAge!G121</f>
        <v>50.208000000000006</v>
      </c>
      <c r="I218" s="2">
        <f>FemaleSingleAge!G121</f>
        <v>43.356999999999999</v>
      </c>
      <c r="J218" s="1">
        <f t="shared" si="17"/>
        <v>93.564999999999998</v>
      </c>
      <c r="K218" s="5">
        <f t="shared" si="18"/>
        <v>5.1533561735016614E-3</v>
      </c>
      <c r="L218" s="5">
        <f t="shared" si="19"/>
        <v>-4.4501685710347256E-3</v>
      </c>
      <c r="M218" s="7">
        <f t="shared" si="20"/>
        <v>9.6035247445363861E-3</v>
      </c>
      <c r="N218" s="19">
        <f>MaleSingleAge!L121</f>
        <v>53.918999999999997</v>
      </c>
      <c r="O218" s="19">
        <f>FemaleSingleAge!L121</f>
        <v>43.319999999999993</v>
      </c>
      <c r="P218" s="1">
        <f t="shared" si="21"/>
        <v>97.23899999999999</v>
      </c>
      <c r="Q218" s="5">
        <f t="shared" si="22"/>
        <v>4.7830264700006774E-3</v>
      </c>
      <c r="R218" s="5">
        <f t="shared" si="23"/>
        <v>-3.8428143452294986E-3</v>
      </c>
      <c r="S218" s="7">
        <f t="shared" si="24"/>
        <v>8.625840815230176E-3</v>
      </c>
      <c r="T218" s="2">
        <f>MaleSingleAge!Q121</f>
        <v>63.122999999999998</v>
      </c>
      <c r="U218" s="2">
        <f>FemaleSingleAge!Q121</f>
        <v>56.100999999999999</v>
      </c>
      <c r="V218" s="1">
        <f t="shared" si="25"/>
        <v>119.22399999999999</v>
      </c>
      <c r="W218" s="5">
        <f t="shared" si="26"/>
        <v>4.8107070641174579E-3</v>
      </c>
      <c r="X218" s="5">
        <f t="shared" si="27"/>
        <v>-4.2755489600312642E-3</v>
      </c>
      <c r="Y218" s="7">
        <f t="shared" si="28"/>
        <v>9.0862560241487221E-3</v>
      </c>
      <c r="Z218" s="2">
        <f>MaleSingleAge!V121</f>
        <v>69.599999999999994</v>
      </c>
      <c r="AA218" s="2">
        <f>FemaleSingleAge!V121</f>
        <v>68.94</v>
      </c>
      <c r="AB218" s="1">
        <f t="shared" si="29"/>
        <v>138.54</v>
      </c>
      <c r="AC218" s="5">
        <f t="shared" si="30"/>
        <v>4.5563633935480317E-3</v>
      </c>
      <c r="AD218" s="5">
        <f t="shared" si="31"/>
        <v>-4.5131564992988695E-3</v>
      </c>
      <c r="AE218" s="7">
        <f t="shared" si="32"/>
        <v>9.0695198928469004E-3</v>
      </c>
      <c r="AF218" s="2">
        <f>MaleSingleAge!AA121</f>
        <v>77.134</v>
      </c>
      <c r="AG218" s="2">
        <f>FemaleSingleAge!AA121</f>
        <v>84.375</v>
      </c>
      <c r="AH218" s="1">
        <f t="shared" si="33"/>
        <v>161.50900000000001</v>
      </c>
      <c r="AI218" s="5">
        <f t="shared" si="34"/>
        <v>4.3790738021032664E-3</v>
      </c>
      <c r="AJ218" s="5">
        <f t="shared" si="35"/>
        <v>-4.7901619526079684E-3</v>
      </c>
      <c r="AK218" s="7">
        <f t="shared" si="36"/>
        <v>9.1692357547112358E-3</v>
      </c>
      <c r="AL218" s="2">
        <f>MaleSingleAge!AF121</f>
        <v>82.313999999999993</v>
      </c>
      <c r="AM218" s="2">
        <f>FemaleSingleAge!AF121</f>
        <v>94.86</v>
      </c>
      <c r="AN218" s="1">
        <f t="shared" si="70"/>
        <v>177.17399999999998</v>
      </c>
      <c r="AO218" s="5">
        <f t="shared" si="37"/>
        <v>4.0857936249825777E-3</v>
      </c>
      <c r="AP218" s="5">
        <f t="shared" si="38"/>
        <v>-4.7085354042550156E-3</v>
      </c>
      <c r="AQ218" s="7">
        <f t="shared" si="39"/>
        <v>8.7943290292375933E-3</v>
      </c>
      <c r="AR218" s="2">
        <f>MaleSingleAge!AK121</f>
        <v>88.989000000000004</v>
      </c>
      <c r="AS218" s="2">
        <f>MaleSingleAge!AK121</f>
        <v>88.989000000000004</v>
      </c>
      <c r="AT218" s="1">
        <f t="shared" si="40"/>
        <v>177.97800000000001</v>
      </c>
      <c r="AU218" s="5">
        <f t="shared" si="41"/>
        <v>3.910165111092735E-3</v>
      </c>
      <c r="AV218" s="5">
        <f t="shared" si="42"/>
        <v>-3.910165111092735E-3</v>
      </c>
      <c r="AW218" s="7">
        <f t="shared" si="12"/>
        <v>7.82033022218547E-3</v>
      </c>
      <c r="AX218" s="2">
        <f>MaleSingleAge!AP121</f>
        <v>108.46599999999999</v>
      </c>
      <c r="AY218" s="2">
        <f>FemaleSingleAge!AP121</f>
        <v>125.18300000000001</v>
      </c>
      <c r="AZ218" s="1">
        <f t="shared" si="43"/>
        <v>233.649</v>
      </c>
      <c r="BA218" s="5">
        <f t="shared" si="44"/>
        <v>4.2226949316448671E-3</v>
      </c>
      <c r="BB218" s="5">
        <f t="shared" si="45"/>
        <v>-4.8735052424547735E-3</v>
      </c>
      <c r="BC218" s="7">
        <f t="shared" si="46"/>
        <v>9.0962001740996414E-3</v>
      </c>
      <c r="BD218" s="2">
        <f>MaleSingleAge!AU121</f>
        <v>153.179</v>
      </c>
      <c r="BE218" s="2">
        <f>FemaleSingleAge!AU121</f>
        <v>171.79</v>
      </c>
      <c r="BF218" s="1">
        <f t="shared" si="71"/>
        <v>324.96899999999999</v>
      </c>
      <c r="BG218" s="5">
        <f t="shared" si="47"/>
        <v>5.3568620879127036E-3</v>
      </c>
      <c r="BH218" s="5">
        <f t="shared" si="48"/>
        <v>-6.0077121412368747E-3</v>
      </c>
      <c r="BI218" s="7">
        <f t="shared" si="49"/>
        <v>1.1364574229149578E-2</v>
      </c>
      <c r="BJ218" s="2">
        <f>MaleSingleAge!AZ121</f>
        <v>186.321</v>
      </c>
      <c r="BK218" s="2">
        <f>FemaleSingleAge!AZ121</f>
        <v>209.846</v>
      </c>
      <c r="BL218" s="1">
        <f t="shared" si="50"/>
        <v>396.16700000000003</v>
      </c>
      <c r="BM218" s="5">
        <f t="shared" si="51"/>
        <v>5.9096400835363366E-3</v>
      </c>
      <c r="BN218" s="5">
        <f t="shared" si="52"/>
        <v>-6.6557947465383186E-3</v>
      </c>
      <c r="BO218" s="7">
        <f t="shared" si="53"/>
        <v>1.2565434830074655E-2</v>
      </c>
      <c r="BP218" s="2">
        <f>MaleSingleAge!BE121</f>
        <v>224.70499999999998</v>
      </c>
      <c r="BQ218" s="2">
        <f>FemaleSingleAge!BE121</f>
        <v>253.67599999999999</v>
      </c>
      <c r="BR218" s="1">
        <f t="shared" si="54"/>
        <v>478.38099999999997</v>
      </c>
      <c r="BS218" s="5">
        <f t="shared" si="55"/>
        <v>6.5242448260289451E-3</v>
      </c>
      <c r="BT218" s="5">
        <f t="shared" si="56"/>
        <v>-7.3654094501133423E-3</v>
      </c>
      <c r="BU218" s="7">
        <f t="shared" si="57"/>
        <v>1.3889654276142287E-2</v>
      </c>
      <c r="BV218" s="2">
        <f>MaleSingleAge!BJ121</f>
        <v>271.68700000000001</v>
      </c>
      <c r="BW218" s="2">
        <f>FemaleSingleAge!BJ121</f>
        <v>307.35700000000003</v>
      </c>
      <c r="BX218" s="1">
        <f t="shared" si="58"/>
        <v>579.0440000000001</v>
      </c>
      <c r="BY218" s="5">
        <f t="shared" si="59"/>
        <v>7.2846089172330427E-3</v>
      </c>
      <c r="BZ218" s="5">
        <f t="shared" si="60"/>
        <v>-8.2410109536856617E-3</v>
      </c>
      <c r="CA218" s="7">
        <f t="shared" si="61"/>
        <v>1.5525619870918706E-2</v>
      </c>
      <c r="CB218" s="2">
        <f>MaleSingleAge!BO121</f>
        <v>333.94800000000004</v>
      </c>
      <c r="CC218" s="2">
        <f>FemaleSingleAge!BO121</f>
        <v>379.08100000000002</v>
      </c>
      <c r="CD218" s="1">
        <f t="shared" si="62"/>
        <v>713.029</v>
      </c>
      <c r="CE218" s="5">
        <f t="shared" si="63"/>
        <v>8.3365761173525357E-3</v>
      </c>
      <c r="CF218" s="5">
        <f t="shared" si="64"/>
        <v>-9.4632625772339291E-3</v>
      </c>
      <c r="CG218" s="7">
        <f t="shared" si="65"/>
        <v>1.7799838694586463E-2</v>
      </c>
      <c r="CH218" s="2">
        <f>MaleSingleAge!BT121</f>
        <v>398.39599999999996</v>
      </c>
      <c r="CI218" s="2">
        <f>FemaleSingleAge!BT121</f>
        <v>452.54599999999999</v>
      </c>
      <c r="CJ218" s="1">
        <f t="shared" si="66"/>
        <v>850.94200000000001</v>
      </c>
      <c r="CK218" s="5">
        <f t="shared" si="67"/>
        <v>9.3317380210984173E-3</v>
      </c>
      <c r="CL218" s="5">
        <f t="shared" si="68"/>
        <v>-1.0600108220203025E-2</v>
      </c>
      <c r="CM218" s="7">
        <f t="shared" si="69"/>
        <v>1.9931846241301444E-2</v>
      </c>
    </row>
    <row r="219" spans="1:91">
      <c r="A219" s="171" t="s">
        <v>16</v>
      </c>
      <c r="B219" s="18">
        <f>MaleSingleAge!B122</f>
        <v>25.402000000000001</v>
      </c>
      <c r="C219" s="2">
        <f>FemaleSingleAge!B122</f>
        <v>28.875</v>
      </c>
      <c r="D219" s="1">
        <f t="shared" si="13"/>
        <v>54.277000000000001</v>
      </c>
      <c r="E219" s="5">
        <f t="shared" si="14"/>
        <v>2.9617465746716448E-3</v>
      </c>
      <c r="F219" s="5">
        <f t="shared" si="15"/>
        <v>-3.3666810622645358E-3</v>
      </c>
      <c r="G219" s="7">
        <f t="shared" si="16"/>
        <v>6.3284276369361802E-3</v>
      </c>
      <c r="H219" s="2">
        <f>MaleSingleAge!G122</f>
        <v>32.754999999999995</v>
      </c>
      <c r="I219" s="2">
        <f>FemaleSingleAge!G122</f>
        <v>33.995000000000005</v>
      </c>
      <c r="J219" s="1">
        <f t="shared" si="17"/>
        <v>66.75</v>
      </c>
      <c r="K219" s="5">
        <f t="shared" si="18"/>
        <v>3.3619778016062557E-3</v>
      </c>
      <c r="L219" s="5">
        <f t="shared" si="19"/>
        <v>-3.4892515758084166E-3</v>
      </c>
      <c r="M219" s="7">
        <f t="shared" si="20"/>
        <v>6.8512293774146719E-3</v>
      </c>
      <c r="N219" s="19">
        <f>MaleSingleAge!L122</f>
        <v>32.385000000000005</v>
      </c>
      <c r="O219" s="19">
        <f>FemaleSingleAge!L122</f>
        <v>29.244</v>
      </c>
      <c r="P219" s="1">
        <f t="shared" si="21"/>
        <v>61.629000000000005</v>
      </c>
      <c r="Q219" s="5">
        <f t="shared" si="22"/>
        <v>2.8727964582238538E-3</v>
      </c>
      <c r="R219" s="5">
        <f t="shared" si="23"/>
        <v>-2.5941658059070055E-3</v>
      </c>
      <c r="S219" s="7">
        <f t="shared" si="24"/>
        <v>5.4669622641308592E-3</v>
      </c>
      <c r="T219" s="2">
        <f>MaleSingleAge!Q122</f>
        <v>35.675000000000004</v>
      </c>
      <c r="U219" s="2">
        <f>FemaleSingleAge!Q122</f>
        <v>29.942999999999998</v>
      </c>
      <c r="V219" s="1">
        <f t="shared" si="25"/>
        <v>65.617999999999995</v>
      </c>
      <c r="W219" s="5">
        <f t="shared" si="26"/>
        <v>2.7188500944567008E-3</v>
      </c>
      <c r="X219" s="5">
        <f t="shared" si="27"/>
        <v>-2.2820050000929779E-3</v>
      </c>
      <c r="Y219" s="7">
        <f t="shared" si="28"/>
        <v>5.0008550945496782E-3</v>
      </c>
      <c r="Z219" s="2">
        <f>MaleSingleAge!V122</f>
        <v>42.642000000000003</v>
      </c>
      <c r="AA219" s="2">
        <f>FemaleSingleAge!V122</f>
        <v>39.569000000000003</v>
      </c>
      <c r="AB219" s="1">
        <f t="shared" si="29"/>
        <v>82.211000000000013</v>
      </c>
      <c r="AC219" s="5">
        <f t="shared" si="30"/>
        <v>2.7915581584436089E-3</v>
      </c>
      <c r="AD219" s="5">
        <f t="shared" si="31"/>
        <v>-2.5903842402198573E-3</v>
      </c>
      <c r="AE219" s="7">
        <f t="shared" si="32"/>
        <v>5.3819423986634666E-3</v>
      </c>
      <c r="AF219" s="2">
        <f>MaleSingleAge!AA122</f>
        <v>47.936999999999998</v>
      </c>
      <c r="AG219" s="2">
        <f>FemaleSingleAge!AA122</f>
        <v>49.512</v>
      </c>
      <c r="AH219" s="1">
        <f t="shared" si="33"/>
        <v>97.448999999999998</v>
      </c>
      <c r="AI219" s="5">
        <f t="shared" si="34"/>
        <v>2.7214932565590303E-3</v>
      </c>
      <c r="AJ219" s="5">
        <f t="shared" si="35"/>
        <v>-2.8109096130077126E-3</v>
      </c>
      <c r="AK219" s="7">
        <f t="shared" si="36"/>
        <v>5.5324028695667429E-3</v>
      </c>
      <c r="AL219" s="2">
        <f>MaleSingleAge!AF122</f>
        <v>54.150000000000006</v>
      </c>
      <c r="AM219" s="2">
        <f>FemaleSingleAge!AF122</f>
        <v>61.72</v>
      </c>
      <c r="AN219" s="1">
        <f t="shared" si="70"/>
        <v>115.87</v>
      </c>
      <c r="AO219" s="5">
        <f t="shared" si="37"/>
        <v>2.6878261874384267E-3</v>
      </c>
      <c r="AP219" s="5">
        <f t="shared" si="38"/>
        <v>-3.0635758502068266E-3</v>
      </c>
      <c r="AQ219" s="7">
        <f t="shared" si="39"/>
        <v>5.7514020376452533E-3</v>
      </c>
      <c r="AR219" s="2">
        <f>MaleSingleAge!AK122</f>
        <v>58.734999999999992</v>
      </c>
      <c r="AS219" s="2">
        <f>MaleSingleAge!AK122</f>
        <v>58.734999999999992</v>
      </c>
      <c r="AT219" s="1">
        <f t="shared" si="40"/>
        <v>117.46999999999998</v>
      </c>
      <c r="AU219" s="5">
        <f t="shared" si="41"/>
        <v>2.580808277427904E-3</v>
      </c>
      <c r="AV219" s="5">
        <f t="shared" si="42"/>
        <v>-2.580808277427904E-3</v>
      </c>
      <c r="AW219" s="7">
        <f t="shared" si="12"/>
        <v>5.1616165548558079E-3</v>
      </c>
      <c r="AX219" s="2">
        <f>MaleSingleAge!AP122</f>
        <v>64.338000000000008</v>
      </c>
      <c r="AY219" s="2">
        <f>FemaleSingleAge!AP122</f>
        <v>80.045999999999992</v>
      </c>
      <c r="AZ219" s="1">
        <f t="shared" si="43"/>
        <v>144.38400000000001</v>
      </c>
      <c r="BA219" s="5">
        <f t="shared" si="44"/>
        <v>2.5047456946155249E-3</v>
      </c>
      <c r="BB219" s="5">
        <f t="shared" si="45"/>
        <v>-3.1162745791164514E-3</v>
      </c>
      <c r="BC219" s="7">
        <f t="shared" si="46"/>
        <v>5.6210202737319772E-3</v>
      </c>
      <c r="BD219" s="2">
        <f>MaleSingleAge!AU122</f>
        <v>79.364999999999995</v>
      </c>
      <c r="BE219" s="2">
        <f>FemaleSingleAge!AU122</f>
        <v>95.423999999999992</v>
      </c>
      <c r="BF219" s="1">
        <f t="shared" si="71"/>
        <v>174.78899999999999</v>
      </c>
      <c r="BG219" s="5">
        <f t="shared" si="47"/>
        <v>2.7754937661637149E-3</v>
      </c>
      <c r="BH219" s="5">
        <f t="shared" si="48"/>
        <v>-3.3370971730914928E-3</v>
      </c>
      <c r="BI219" s="7">
        <f t="shared" si="49"/>
        <v>6.1125909392552077E-3</v>
      </c>
      <c r="BJ219" s="2">
        <f>MaleSingleAge!AZ122</f>
        <v>113.28299999999999</v>
      </c>
      <c r="BK219" s="2">
        <f>FemaleSingleAge!AZ122</f>
        <v>132.39000000000001</v>
      </c>
      <c r="BL219" s="1">
        <f t="shared" si="50"/>
        <v>245.673</v>
      </c>
      <c r="BM219" s="5">
        <f t="shared" si="51"/>
        <v>3.5930558422466964E-3</v>
      </c>
      <c r="BN219" s="5">
        <f t="shared" si="52"/>
        <v>-4.1990825009493062E-3</v>
      </c>
      <c r="BO219" s="7">
        <f t="shared" si="53"/>
        <v>7.7921383431960025E-3</v>
      </c>
      <c r="BP219" s="2">
        <f>MaleSingleAge!BE122</f>
        <v>139.107</v>
      </c>
      <c r="BQ219" s="2">
        <f>FemaleSingleAge!BE122</f>
        <v>163.24599999999998</v>
      </c>
      <c r="BR219" s="1">
        <f t="shared" si="54"/>
        <v>302.35299999999995</v>
      </c>
      <c r="BS219" s="5">
        <f t="shared" si="55"/>
        <v>4.0389315992719723E-3</v>
      </c>
      <c r="BT219" s="5">
        <f t="shared" si="56"/>
        <v>-4.7398004978523893E-3</v>
      </c>
      <c r="BU219" s="7">
        <f t="shared" si="57"/>
        <v>8.7787320971243598E-3</v>
      </c>
      <c r="BV219" s="2">
        <f>MaleSingleAge!BJ122</f>
        <v>169.18899999999999</v>
      </c>
      <c r="BW219" s="2">
        <f>FemaleSingleAge!BJ122</f>
        <v>198.941</v>
      </c>
      <c r="BX219" s="1">
        <f t="shared" si="58"/>
        <v>368.13</v>
      </c>
      <c r="BY219" s="5">
        <f t="shared" si="59"/>
        <v>4.5363808282977884E-3</v>
      </c>
      <c r="BZ219" s="5">
        <f t="shared" si="60"/>
        <v>-5.3341064629638469E-3</v>
      </c>
      <c r="CA219" s="7">
        <f t="shared" si="61"/>
        <v>9.8704872912616353E-3</v>
      </c>
      <c r="CB219" s="2">
        <f>MaleSingleAge!BO122</f>
        <v>206.226</v>
      </c>
      <c r="CC219" s="2">
        <f>FemaleSingleAge!BO122</f>
        <v>243.04699999999997</v>
      </c>
      <c r="CD219" s="1">
        <f t="shared" si="62"/>
        <v>449.27299999999997</v>
      </c>
      <c r="CE219" s="5">
        <f t="shared" si="63"/>
        <v>5.1481630265105462E-3</v>
      </c>
      <c r="CF219" s="5">
        <f t="shared" si="64"/>
        <v>-6.06735125107556E-3</v>
      </c>
      <c r="CG219" s="7">
        <f t="shared" si="65"/>
        <v>1.1215514277586106E-2</v>
      </c>
      <c r="CH219" s="2">
        <f>MaleSingleAge!BT122</f>
        <v>255.30199999999996</v>
      </c>
      <c r="CI219" s="2">
        <f>FemaleSingleAge!BT122</f>
        <v>302.49300000000005</v>
      </c>
      <c r="CJ219" s="1">
        <f t="shared" si="66"/>
        <v>557.79500000000007</v>
      </c>
      <c r="CK219" s="5">
        <f t="shared" si="67"/>
        <v>5.9800082838745066E-3</v>
      </c>
      <c r="CL219" s="5">
        <f t="shared" si="68"/>
        <v>-7.0853759305217019E-3</v>
      </c>
      <c r="CM219" s="7">
        <f t="shared" si="69"/>
        <v>1.306538421439621E-2</v>
      </c>
    </row>
    <row r="220" spans="1:91">
      <c r="A220" s="171" t="s">
        <v>17</v>
      </c>
      <c r="B220" s="18">
        <f>MaleSingleAge!B123</f>
        <v>0</v>
      </c>
      <c r="C220" s="2">
        <f>FemaleSingleAge!B123</f>
        <v>0</v>
      </c>
      <c r="D220" s="1">
        <f t="shared" si="13"/>
        <v>0</v>
      </c>
      <c r="E220" s="5">
        <f t="shared" si="14"/>
        <v>0</v>
      </c>
      <c r="F220" s="5">
        <f t="shared" si="15"/>
        <v>0</v>
      </c>
      <c r="G220" s="7">
        <f t="shared" si="16"/>
        <v>0</v>
      </c>
      <c r="H220" s="2">
        <f>MaleSingleAge!G123</f>
        <v>0</v>
      </c>
      <c r="I220" s="2">
        <f>FemaleSingleAge!G123</f>
        <v>0</v>
      </c>
      <c r="J220" s="1">
        <f t="shared" si="17"/>
        <v>0</v>
      </c>
      <c r="K220" s="5">
        <f t="shared" si="18"/>
        <v>0</v>
      </c>
      <c r="L220" s="5">
        <f t="shared" si="19"/>
        <v>0</v>
      </c>
      <c r="M220" s="7">
        <f t="shared" si="20"/>
        <v>0</v>
      </c>
      <c r="N220" s="19">
        <f>MaleSingleAge!L123</f>
        <v>15.661</v>
      </c>
      <c r="O220" s="19">
        <f>FemaleSingleAge!L123</f>
        <v>17.562999999999999</v>
      </c>
      <c r="P220" s="1">
        <f t="shared" si="21"/>
        <v>33.223999999999997</v>
      </c>
      <c r="Q220" s="5">
        <f t="shared" si="22"/>
        <v>1.3892501260535362E-3</v>
      </c>
      <c r="R220" s="5">
        <f t="shared" si="23"/>
        <v>-1.5579720301307869E-3</v>
      </c>
      <c r="S220" s="7">
        <f t="shared" si="24"/>
        <v>2.9472221561843231E-3</v>
      </c>
      <c r="T220" s="2">
        <f>MaleSingleAge!Q123</f>
        <v>16.359000000000002</v>
      </c>
      <c r="U220" s="2">
        <f>FemaleSingleAge!Q123</f>
        <v>16.036000000000001</v>
      </c>
      <c r="V220" s="1">
        <f t="shared" si="25"/>
        <v>32.395000000000003</v>
      </c>
      <c r="W220" s="5">
        <f t="shared" si="26"/>
        <v>1.246746144224728E-3</v>
      </c>
      <c r="X220" s="5">
        <f t="shared" si="27"/>
        <v>-1.2221297859763883E-3</v>
      </c>
      <c r="Y220" s="7">
        <f t="shared" si="28"/>
        <v>2.4688759302011164E-3</v>
      </c>
      <c r="Z220" s="2">
        <f>MaleSingleAge!V123</f>
        <v>19.241</v>
      </c>
      <c r="AA220" s="2">
        <f>FemaleSingleAge!V123</f>
        <v>17.158999999999999</v>
      </c>
      <c r="AB220" s="1">
        <f t="shared" si="29"/>
        <v>36.4</v>
      </c>
      <c r="AC220" s="5">
        <f t="shared" si="30"/>
        <v>1.2596118973456562E-3</v>
      </c>
      <c r="AD220" s="5">
        <f t="shared" si="31"/>
        <v>-1.123313785486935E-3</v>
      </c>
      <c r="AE220" s="7">
        <f t="shared" si="32"/>
        <v>2.3829256828325914E-3</v>
      </c>
      <c r="AF220" s="2">
        <f>MaleSingleAge!AA123</f>
        <v>23.622</v>
      </c>
      <c r="AG220" s="2">
        <f>FemaleSingleAge!AA123</f>
        <v>23.22</v>
      </c>
      <c r="AH220" s="1">
        <f t="shared" si="33"/>
        <v>46.841999999999999</v>
      </c>
      <c r="AI220" s="5">
        <f t="shared" si="34"/>
        <v>1.3410750298608052E-3</v>
      </c>
      <c r="AJ220" s="5">
        <f t="shared" si="35"/>
        <v>-1.3182525693577129E-3</v>
      </c>
      <c r="AK220" s="7">
        <f t="shared" si="36"/>
        <v>2.6593275992185181E-3</v>
      </c>
      <c r="AL220" s="2">
        <f>MaleSingleAge!AF123</f>
        <v>27.262</v>
      </c>
      <c r="AM220" s="2">
        <f>FemaleSingleAge!AF123</f>
        <v>29.762999999999998</v>
      </c>
      <c r="AN220" s="1">
        <f t="shared" si="70"/>
        <v>57.024999999999999</v>
      </c>
      <c r="AO220" s="5">
        <f t="shared" si="37"/>
        <v>1.3531951527598592E-3</v>
      </c>
      <c r="AP220" s="5">
        <f t="shared" si="38"/>
        <v>-1.4773364878435803E-3</v>
      </c>
      <c r="AQ220" s="7">
        <f t="shared" si="39"/>
        <v>2.8305316406034395E-3</v>
      </c>
      <c r="AR220" s="2">
        <f>MaleSingleAge!AK123</f>
        <v>31.492999999999999</v>
      </c>
      <c r="AS220" s="2">
        <f>MaleSingleAge!AK123</f>
        <v>31.492999999999999</v>
      </c>
      <c r="AT220" s="1">
        <f t="shared" si="40"/>
        <v>62.985999999999997</v>
      </c>
      <c r="AU220" s="5">
        <f t="shared" si="41"/>
        <v>1.3837983328685959E-3</v>
      </c>
      <c r="AV220" s="5">
        <f t="shared" si="42"/>
        <v>-1.3837983328685959E-3</v>
      </c>
      <c r="AW220" s="7">
        <f t="shared" ref="AW220:AW225" si="72">AT220/$AT$225</f>
        <v>2.7675966657371917E-3</v>
      </c>
      <c r="AX220" s="2">
        <f>MaleSingleAge!AP123</f>
        <v>34.780999999999999</v>
      </c>
      <c r="AY220" s="2">
        <f>FemaleSingleAge!AP123</f>
        <v>44.040999999999997</v>
      </c>
      <c r="AZ220" s="1">
        <f t="shared" si="43"/>
        <v>78.822000000000003</v>
      </c>
      <c r="BA220" s="5">
        <f t="shared" si="44"/>
        <v>1.3540607417765948E-3</v>
      </c>
      <c r="BB220" s="5">
        <f t="shared" si="45"/>
        <v>-1.7145622359501743E-3</v>
      </c>
      <c r="BC220" s="7">
        <f t="shared" si="46"/>
        <v>3.0686229777267694E-3</v>
      </c>
      <c r="BD220" s="2">
        <f>MaleSingleAge!AU123</f>
        <v>38.728999999999999</v>
      </c>
      <c r="BE220" s="2">
        <f>FemaleSingleAge!AU123</f>
        <v>50.781999999999996</v>
      </c>
      <c r="BF220" s="1">
        <f t="shared" si="71"/>
        <v>89.510999999999996</v>
      </c>
      <c r="BG220" s="5">
        <f t="shared" si="47"/>
        <v>1.3544017900806969E-3</v>
      </c>
      <c r="BH220" s="5">
        <f t="shared" si="48"/>
        <v>-1.7759103437702485E-3</v>
      </c>
      <c r="BI220" s="7">
        <f t="shared" si="49"/>
        <v>3.1303121338509456E-3</v>
      </c>
      <c r="BJ220" s="2">
        <f>MaleSingleAge!AZ123</f>
        <v>48.475000000000001</v>
      </c>
      <c r="BK220" s="2">
        <f>FemaleSingleAge!AZ123</f>
        <v>61.403999999999996</v>
      </c>
      <c r="BL220" s="1">
        <f t="shared" si="50"/>
        <v>109.87899999999999</v>
      </c>
      <c r="BM220" s="5">
        <f t="shared" si="51"/>
        <v>1.5375067923069537E-3</v>
      </c>
      <c r="BN220" s="5">
        <f t="shared" si="52"/>
        <v>-1.9475826111359706E-3</v>
      </c>
      <c r="BO220" s="7">
        <f t="shared" si="53"/>
        <v>3.4850894034429238E-3</v>
      </c>
      <c r="BP220" s="2">
        <f>MaleSingleAge!BE123</f>
        <v>70.094999999999999</v>
      </c>
      <c r="BQ220" s="2">
        <f>FemaleSingleAge!BE123</f>
        <v>86.24199999999999</v>
      </c>
      <c r="BR220" s="1">
        <f t="shared" si="54"/>
        <v>156.33699999999999</v>
      </c>
      <c r="BS220" s="5">
        <f t="shared" si="55"/>
        <v>2.0351880958612355E-3</v>
      </c>
      <c r="BT220" s="5">
        <f t="shared" si="56"/>
        <v>-2.5040115809011293E-3</v>
      </c>
      <c r="BU220" s="7">
        <f t="shared" si="57"/>
        <v>4.5391996767623647E-3</v>
      </c>
      <c r="BV220" s="2">
        <f>MaleSingleAge!BJ123</f>
        <v>87.078000000000003</v>
      </c>
      <c r="BW220" s="2">
        <f>FemaleSingleAge!BJ123</f>
        <v>107.47</v>
      </c>
      <c r="BX220" s="1">
        <f t="shared" si="58"/>
        <v>194.548</v>
      </c>
      <c r="BY220" s="5">
        <f t="shared" si="59"/>
        <v>2.3347792691399251E-3</v>
      </c>
      <c r="BZ220" s="5">
        <f t="shared" si="60"/>
        <v>-2.8815398614399478E-3</v>
      </c>
      <c r="CA220" s="7">
        <f t="shared" si="61"/>
        <v>5.2163191305798729E-3</v>
      </c>
      <c r="CB220" s="2">
        <f>MaleSingleAge!BO123</f>
        <v>107.125</v>
      </c>
      <c r="CC220" s="2">
        <f>FemaleSingleAge!BO123</f>
        <v>132.429</v>
      </c>
      <c r="CD220" s="1">
        <f t="shared" si="62"/>
        <v>239.554</v>
      </c>
      <c r="CE220" s="5">
        <f t="shared" si="63"/>
        <v>2.6742358587905609E-3</v>
      </c>
      <c r="CF220" s="5">
        <f t="shared" si="64"/>
        <v>-3.3059172046093366E-3</v>
      </c>
      <c r="CG220" s="7">
        <f t="shared" si="65"/>
        <v>5.9801530633998975E-3</v>
      </c>
      <c r="CH220" s="2">
        <f>MaleSingleAge!BT123</f>
        <v>131.893</v>
      </c>
      <c r="CI220" s="2">
        <f>FemaleSingleAge!BT123</f>
        <v>163.81100000000001</v>
      </c>
      <c r="CJ220" s="1">
        <f t="shared" si="66"/>
        <v>295.70400000000001</v>
      </c>
      <c r="CK220" s="5">
        <f t="shared" si="67"/>
        <v>3.0893656633518749E-3</v>
      </c>
      <c r="CL220" s="5">
        <f t="shared" si="68"/>
        <v>-3.836989671016157E-3</v>
      </c>
      <c r="CM220" s="7">
        <f t="shared" si="69"/>
        <v>6.9263553343680319E-3</v>
      </c>
    </row>
    <row r="221" spans="1:91">
      <c r="A221" s="171" t="s">
        <v>18</v>
      </c>
      <c r="B221" s="18">
        <f>MaleSingleAge!B124</f>
        <v>0</v>
      </c>
      <c r="C221" s="2">
        <f>FemaleSingleAge!B124</f>
        <v>0</v>
      </c>
      <c r="D221" s="1">
        <f t="shared" si="13"/>
        <v>0</v>
      </c>
      <c r="E221" s="5">
        <f t="shared" si="14"/>
        <v>0</v>
      </c>
      <c r="F221" s="5">
        <f t="shared" si="15"/>
        <v>0</v>
      </c>
      <c r="G221" s="7">
        <f t="shared" si="16"/>
        <v>0</v>
      </c>
      <c r="H221" s="2">
        <f>MaleSingleAge!G124</f>
        <v>0</v>
      </c>
      <c r="I221" s="2">
        <f>FemaleSingleAge!G124</f>
        <v>0</v>
      </c>
      <c r="J221" s="1">
        <f t="shared" si="17"/>
        <v>0</v>
      </c>
      <c r="K221" s="5">
        <f t="shared" si="18"/>
        <v>0</v>
      </c>
      <c r="L221" s="5">
        <f t="shared" si="19"/>
        <v>0</v>
      </c>
      <c r="M221" s="7">
        <f t="shared" si="20"/>
        <v>0</v>
      </c>
      <c r="N221" s="19">
        <f>MaleSingleAge!L124</f>
        <v>4.0339999999999998</v>
      </c>
      <c r="O221" s="19">
        <f>FemaleSingleAge!L124</f>
        <v>5.5720000000000001</v>
      </c>
      <c r="P221" s="1">
        <f t="shared" si="21"/>
        <v>9.6059999999999999</v>
      </c>
      <c r="Q221" s="5">
        <f t="shared" si="22"/>
        <v>3.57846562065E-4</v>
      </c>
      <c r="R221" s="5">
        <f t="shared" si="23"/>
        <v>-4.9427889038824492E-4</v>
      </c>
      <c r="S221" s="7">
        <f t="shared" si="24"/>
        <v>8.5212545245324492E-4</v>
      </c>
      <c r="T221" s="2">
        <f>MaleSingleAge!Q124</f>
        <v>5.5859999999999994</v>
      </c>
      <c r="U221" s="2">
        <f>FemaleSingleAge!Q124</f>
        <v>7.081999999999999</v>
      </c>
      <c r="V221" s="1">
        <f t="shared" si="25"/>
        <v>12.667999999999999</v>
      </c>
      <c r="W221" s="5">
        <f t="shared" si="26"/>
        <v>4.257181955889314E-4</v>
      </c>
      <c r="X221" s="5">
        <f t="shared" si="27"/>
        <v>-5.3973080221281992E-4</v>
      </c>
      <c r="Y221" s="7">
        <f t="shared" si="28"/>
        <v>9.6544899780175142E-4</v>
      </c>
      <c r="Z221" s="2">
        <f>MaleSingleAge!V124</f>
        <v>6.2890000000000006</v>
      </c>
      <c r="AA221" s="2">
        <f>FemaleSingleAge!V124</f>
        <v>6.7989999999999995</v>
      </c>
      <c r="AB221" s="1">
        <f t="shared" si="29"/>
        <v>13.088000000000001</v>
      </c>
      <c r="AC221" s="5">
        <f t="shared" si="30"/>
        <v>4.1170933020148813E-4</v>
      </c>
      <c r="AD221" s="5">
        <f t="shared" si="31"/>
        <v>-4.4509647575765899E-4</v>
      </c>
      <c r="AE221" s="7">
        <f t="shared" si="32"/>
        <v>8.5680580595914717E-4</v>
      </c>
      <c r="AF221" s="2">
        <f>MaleSingleAge!AA124</f>
        <v>7.6639999999999997</v>
      </c>
      <c r="AG221" s="2">
        <f>FemaleSingleAge!AA124</f>
        <v>7.4899999999999993</v>
      </c>
      <c r="AH221" s="1">
        <f t="shared" si="33"/>
        <v>15.154</v>
      </c>
      <c r="AI221" s="5">
        <f t="shared" si="34"/>
        <v>4.3510282909377745E-4</v>
      </c>
      <c r="AJ221" s="5">
        <f t="shared" si="35"/>
        <v>-4.2522445066706587E-4</v>
      </c>
      <c r="AK221" s="7">
        <f t="shared" si="36"/>
        <v>8.6032727976084332E-4</v>
      </c>
      <c r="AL221" s="2">
        <f>MaleSingleAge!AF124</f>
        <v>9.7429999999999986</v>
      </c>
      <c r="AM221" s="2">
        <f>FemaleSingleAge!AF124</f>
        <v>10.439</v>
      </c>
      <c r="AN221" s="1">
        <f t="shared" si="70"/>
        <v>20.181999999999999</v>
      </c>
      <c r="AO221" s="5">
        <f t="shared" si="37"/>
        <v>4.8361016702146967E-4</v>
      </c>
      <c r="AP221" s="5">
        <f t="shared" si="38"/>
        <v>-5.1815729585724343E-4</v>
      </c>
      <c r="AQ221" s="7">
        <f t="shared" si="39"/>
        <v>1.001767462878713E-3</v>
      </c>
      <c r="AR221" s="2">
        <f>MaleSingleAge!AK124</f>
        <v>11.581</v>
      </c>
      <c r="AS221" s="2">
        <f>MaleSingleAge!AK124</f>
        <v>11.581</v>
      </c>
      <c r="AT221" s="1">
        <f t="shared" si="40"/>
        <v>23.161999999999999</v>
      </c>
      <c r="AU221" s="5">
        <f t="shared" si="41"/>
        <v>5.0886763702890194E-4</v>
      </c>
      <c r="AV221" s="5">
        <f t="shared" si="42"/>
        <v>-5.0886763702890194E-4</v>
      </c>
      <c r="AW221" s="7">
        <f t="shared" si="72"/>
        <v>1.0177352740578039E-3</v>
      </c>
      <c r="AX221" s="2">
        <f>MaleSingleAge!AP124</f>
        <v>13.700000000000001</v>
      </c>
      <c r="AY221" s="2">
        <f>FemaleSingleAge!AP124</f>
        <v>17.843</v>
      </c>
      <c r="AZ221" s="1">
        <f t="shared" si="43"/>
        <v>31.542999999999999</v>
      </c>
      <c r="BA221" s="5">
        <f t="shared" si="44"/>
        <v>5.3335534235184013E-4</v>
      </c>
      <c r="BB221" s="5">
        <f t="shared" si="45"/>
        <v>-6.9464666960466299E-4</v>
      </c>
      <c r="BC221" s="7">
        <f t="shared" si="46"/>
        <v>1.228002011956503E-3</v>
      </c>
      <c r="BD221" s="2">
        <f>MaleSingleAge!AU124</f>
        <v>15.46</v>
      </c>
      <c r="BE221" s="2">
        <f>FemaleSingleAge!AU124</f>
        <v>21.131</v>
      </c>
      <c r="BF221" s="1">
        <f t="shared" si="71"/>
        <v>36.591000000000001</v>
      </c>
      <c r="BG221" s="5">
        <f t="shared" si="47"/>
        <v>5.406556243292514E-4</v>
      </c>
      <c r="BH221" s="5">
        <f t="shared" si="48"/>
        <v>-7.3897761951496833E-4</v>
      </c>
      <c r="BI221" s="7">
        <f t="shared" si="49"/>
        <v>1.2796332438442198E-3</v>
      </c>
      <c r="BJ221" s="2">
        <f>MaleSingleAge!AZ124</f>
        <v>17.544999999999998</v>
      </c>
      <c r="BK221" s="2">
        <f>FemaleSingleAge!AZ124</f>
        <v>24.777000000000001</v>
      </c>
      <c r="BL221" s="1">
        <f t="shared" si="50"/>
        <v>42.322000000000003</v>
      </c>
      <c r="BM221" s="5">
        <f t="shared" si="51"/>
        <v>5.564838921304899E-4</v>
      </c>
      <c r="BN221" s="5">
        <f t="shared" si="52"/>
        <v>-7.8586499830818758E-4</v>
      </c>
      <c r="BO221" s="7">
        <f t="shared" si="53"/>
        <v>1.3423488904386776E-3</v>
      </c>
      <c r="BP221" s="2">
        <f>MaleSingleAge!BE124</f>
        <v>22.336999999999996</v>
      </c>
      <c r="BQ221" s="2">
        <f>FemaleSingleAge!BE124</f>
        <v>30.397000000000002</v>
      </c>
      <c r="BR221" s="1">
        <f t="shared" si="54"/>
        <v>52.733999999999995</v>
      </c>
      <c r="BS221" s="5">
        <f t="shared" si="55"/>
        <v>6.4854834863046454E-4</v>
      </c>
      <c r="BT221" s="5">
        <f t="shared" si="56"/>
        <v>-8.8256812254645803E-4</v>
      </c>
      <c r="BU221" s="7">
        <f t="shared" si="57"/>
        <v>1.5311164711769225E-3</v>
      </c>
      <c r="BV221" s="2">
        <f>MaleSingleAge!BJ124</f>
        <v>32.795999999999999</v>
      </c>
      <c r="BW221" s="2">
        <f>FemaleSingleAge!BJ124</f>
        <v>43.228999999999999</v>
      </c>
      <c r="BX221" s="1">
        <f t="shared" si="58"/>
        <v>76.025000000000006</v>
      </c>
      <c r="BY221" s="5">
        <f t="shared" si="59"/>
        <v>8.7934289844407302E-4</v>
      </c>
      <c r="BZ221" s="5">
        <f t="shared" si="60"/>
        <v>-1.1590777581668139E-3</v>
      </c>
      <c r="CA221" s="7">
        <f t="shared" si="61"/>
        <v>2.0384206566108872E-3</v>
      </c>
      <c r="CB221" s="2">
        <f>MaleSingleAge!BO124</f>
        <v>41.375</v>
      </c>
      <c r="CC221" s="2">
        <f>FemaleSingleAge!BO124</f>
        <v>54.600999999999999</v>
      </c>
      <c r="CD221" s="1">
        <f t="shared" si="62"/>
        <v>95.975999999999999</v>
      </c>
      <c r="CE221" s="5">
        <f t="shared" si="63"/>
        <v>1.0328728929517802E-3</v>
      </c>
      <c r="CF221" s="5">
        <f t="shared" si="64"/>
        <v>-1.3630427269621789E-3</v>
      </c>
      <c r="CG221" s="7">
        <f t="shared" si="65"/>
        <v>2.3959156199139593E-3</v>
      </c>
      <c r="CH221" s="2">
        <f>MaleSingleAge!BT124</f>
        <v>51.593000000000004</v>
      </c>
      <c r="CI221" s="2">
        <f>FemaleSingleAge!BT124</f>
        <v>68.334000000000003</v>
      </c>
      <c r="CJ221" s="1">
        <f t="shared" si="66"/>
        <v>119.92700000000001</v>
      </c>
      <c r="CK221" s="5">
        <f t="shared" si="67"/>
        <v>1.2084768916418103E-3</v>
      </c>
      <c r="CL221" s="5">
        <f t="shared" si="68"/>
        <v>-1.6006058944711776E-3</v>
      </c>
      <c r="CM221" s="7">
        <f t="shared" si="69"/>
        <v>2.8090827861129881E-3</v>
      </c>
    </row>
    <row r="222" spans="1:91">
      <c r="A222" s="171" t="s">
        <v>19</v>
      </c>
      <c r="B222" s="18">
        <f>MaleSingleAge!B125</f>
        <v>0</v>
      </c>
      <c r="C222" s="2">
        <f>FemaleSingleAge!B125</f>
        <v>0</v>
      </c>
      <c r="D222" s="1">
        <f t="shared" si="13"/>
        <v>0</v>
      </c>
      <c r="E222" s="5">
        <f t="shared" si="14"/>
        <v>0</v>
      </c>
      <c r="F222" s="5">
        <f t="shared" si="15"/>
        <v>0</v>
      </c>
      <c r="G222" s="7">
        <f t="shared" si="16"/>
        <v>0</v>
      </c>
      <c r="H222" s="2">
        <f>MaleSingleAge!G125</f>
        <v>0</v>
      </c>
      <c r="I222" s="2">
        <f>FemaleSingleAge!G125</f>
        <v>0</v>
      </c>
      <c r="J222" s="1">
        <f t="shared" si="17"/>
        <v>0</v>
      </c>
      <c r="K222" s="5">
        <f t="shared" si="18"/>
        <v>0</v>
      </c>
      <c r="L222" s="5">
        <f t="shared" si="19"/>
        <v>0</v>
      </c>
      <c r="M222" s="7">
        <f t="shared" si="20"/>
        <v>0</v>
      </c>
      <c r="N222" s="19">
        <f>MaleSingleAge!L125</f>
        <v>0.60300000000000009</v>
      </c>
      <c r="O222" s="19">
        <f>FemaleSingleAge!L125</f>
        <v>1.099</v>
      </c>
      <c r="P222" s="1">
        <f t="shared" si="21"/>
        <v>1.702</v>
      </c>
      <c r="Q222" s="5">
        <f t="shared" si="22"/>
        <v>5.349069829578459E-5</v>
      </c>
      <c r="R222" s="5">
        <f t="shared" si="23"/>
        <v>-9.7489680641902582E-5</v>
      </c>
      <c r="S222" s="7">
        <f t="shared" si="24"/>
        <v>1.5098037893768716E-4</v>
      </c>
      <c r="T222" s="2">
        <f>MaleSingleAge!Q125</f>
        <v>0.89400000000000002</v>
      </c>
      <c r="U222" s="2">
        <f>FemaleSingleAge!Q125</f>
        <v>1.5030000000000001</v>
      </c>
      <c r="V222" s="1">
        <f t="shared" si="25"/>
        <v>2.3970000000000002</v>
      </c>
      <c r="W222" s="5">
        <f t="shared" si="26"/>
        <v>6.8133202086735536E-5</v>
      </c>
      <c r="X222" s="5">
        <f t="shared" si="27"/>
        <v>-1.1454608807199499E-4</v>
      </c>
      <c r="Y222" s="7">
        <f t="shared" si="28"/>
        <v>1.8267929015873053E-4</v>
      </c>
      <c r="Z222" s="2">
        <f>MaleSingleAge!V125</f>
        <v>1.3459999999999999</v>
      </c>
      <c r="AA222" s="2">
        <f>FemaleSingleAge!V125</f>
        <v>2.0169999999999999</v>
      </c>
      <c r="AB222" s="1">
        <f t="shared" si="29"/>
        <v>3.3629999999999995</v>
      </c>
      <c r="AC222" s="5">
        <f t="shared" si="30"/>
        <v>8.8115878271776587E-5</v>
      </c>
      <c r="AD222" s="5">
        <f t="shared" si="31"/>
        <v>-1.3204288742509166E-4</v>
      </c>
      <c r="AE222" s="7">
        <f t="shared" si="32"/>
        <v>2.2015876569686822E-4</v>
      </c>
      <c r="AF222" s="2">
        <f>MaleSingleAge!AA125</f>
        <v>1.5830000000000002</v>
      </c>
      <c r="AG222" s="2">
        <f>FemaleSingleAge!AA125</f>
        <v>1.9999999999999998</v>
      </c>
      <c r="AH222" s="1">
        <f t="shared" si="33"/>
        <v>3.5830000000000002</v>
      </c>
      <c r="AI222" s="5">
        <f t="shared" si="34"/>
        <v>8.9870534767151587E-5</v>
      </c>
      <c r="AJ222" s="5">
        <f t="shared" si="35"/>
        <v>-1.1354457961737406E-4</v>
      </c>
      <c r="AK222" s="7">
        <f t="shared" si="36"/>
        <v>2.0341511438452567E-4</v>
      </c>
      <c r="AL222" s="2">
        <f>MaleSingleAge!AF125</f>
        <v>2.0130000000000003</v>
      </c>
      <c r="AM222" s="2">
        <f>FemaleSingleAge!AF125</f>
        <v>2.2759999999999998</v>
      </c>
      <c r="AN222" s="1">
        <f t="shared" si="70"/>
        <v>4.2889999999999997</v>
      </c>
      <c r="AO222" s="5">
        <f t="shared" si="37"/>
        <v>9.9918635555190264E-5</v>
      </c>
      <c r="AP222" s="5">
        <f t="shared" si="38"/>
        <v>-1.1297308222732886E-4</v>
      </c>
      <c r="AQ222" s="7">
        <f t="shared" si="39"/>
        <v>2.128917177825191E-4</v>
      </c>
      <c r="AR222" s="2">
        <f>MaleSingleAge!AK125</f>
        <v>2.6520000000000001</v>
      </c>
      <c r="AS222" s="2">
        <f>MaleSingleAge!AK125</f>
        <v>2.6520000000000001</v>
      </c>
      <c r="AT222" s="1">
        <f t="shared" si="40"/>
        <v>5.3040000000000003</v>
      </c>
      <c r="AU222" s="5">
        <f t="shared" si="41"/>
        <v>1.1652853582597774E-4</v>
      </c>
      <c r="AV222" s="5">
        <f t="shared" si="42"/>
        <v>-1.1652853582597774E-4</v>
      </c>
      <c r="AW222" s="7">
        <f t="shared" si="72"/>
        <v>2.3305707165195548E-4</v>
      </c>
      <c r="AX222" s="2">
        <f>MaleSingleAge!AP125</f>
        <v>3.2449999999999997</v>
      </c>
      <c r="AY222" s="2">
        <f>FemaleSingleAge!AP125</f>
        <v>4.3879999999999999</v>
      </c>
      <c r="AZ222" s="1">
        <f t="shared" si="43"/>
        <v>7.6329999999999991</v>
      </c>
      <c r="BA222" s="5">
        <f t="shared" si="44"/>
        <v>1.263312471483008E-4</v>
      </c>
      <c r="BB222" s="5">
        <f t="shared" si="45"/>
        <v>-1.708294337401368E-4</v>
      </c>
      <c r="BC222" s="7">
        <f t="shared" si="46"/>
        <v>2.9716068088843757E-4</v>
      </c>
      <c r="BD222" s="2">
        <f>MaleSingleAge!AU125</f>
        <v>3.9390000000000001</v>
      </c>
      <c r="BE222" s="2">
        <f>FemaleSingleAge!AU125</f>
        <v>5.8179999999999996</v>
      </c>
      <c r="BF222" s="1">
        <f t="shared" si="71"/>
        <v>9.7569999999999997</v>
      </c>
      <c r="BG222" s="5">
        <f t="shared" si="47"/>
        <v>1.3775177905775687E-4</v>
      </c>
      <c r="BH222" s="5">
        <f t="shared" si="48"/>
        <v>-2.034627698801801E-4</v>
      </c>
      <c r="BI222" s="7">
        <f t="shared" si="49"/>
        <v>3.4121454893793694E-4</v>
      </c>
      <c r="BJ222" s="2">
        <f>MaleSingleAge!AZ125</f>
        <v>4.548</v>
      </c>
      <c r="BK222" s="2">
        <f>FemaleSingleAge!AZ125</f>
        <v>7.01</v>
      </c>
      <c r="BL222" s="1">
        <f t="shared" si="50"/>
        <v>11.558</v>
      </c>
      <c r="BM222" s="5">
        <f t="shared" si="51"/>
        <v>1.4425128192701445E-4</v>
      </c>
      <c r="BN222" s="5">
        <f t="shared" si="52"/>
        <v>-2.2233981669049499E-4</v>
      </c>
      <c r="BO222" s="7">
        <f t="shared" si="53"/>
        <v>3.6659109861750944E-4</v>
      </c>
      <c r="BP222" s="2">
        <f>MaleSingleAge!BE125</f>
        <v>5.2669999999999995</v>
      </c>
      <c r="BQ222" s="2">
        <f>FemaleSingleAge!BE125</f>
        <v>8.3440000000000012</v>
      </c>
      <c r="BR222" s="1">
        <f t="shared" si="54"/>
        <v>13.611000000000001</v>
      </c>
      <c r="BS222" s="5">
        <f t="shared" si="55"/>
        <v>1.5292582496470683E-4</v>
      </c>
      <c r="BT222" s="5">
        <f t="shared" si="56"/>
        <v>-2.4226563195472076E-4</v>
      </c>
      <c r="BU222" s="7">
        <f t="shared" si="57"/>
        <v>3.9519145691942762E-4</v>
      </c>
      <c r="BV222" s="2">
        <f>MaleSingleAge!BJ125</f>
        <v>6.8290000000000006</v>
      </c>
      <c r="BW222" s="2">
        <f>FemaleSingleAge!BJ125</f>
        <v>10.367999999999999</v>
      </c>
      <c r="BX222" s="1">
        <f t="shared" si="58"/>
        <v>17.196999999999999</v>
      </c>
      <c r="BY222" s="5">
        <f t="shared" si="59"/>
        <v>1.8310259341000655E-4</v>
      </c>
      <c r="BZ222" s="5">
        <f t="shared" si="60"/>
        <v>-2.7799204692853237E-4</v>
      </c>
      <c r="CA222" s="7">
        <f t="shared" si="61"/>
        <v>4.6109464033853892E-4</v>
      </c>
      <c r="CB222" s="2">
        <f>MaleSingleAge!BO125</f>
        <v>10.220000000000001</v>
      </c>
      <c r="CC222" s="2">
        <f>FemaleSingleAge!BO125</f>
        <v>14.959</v>
      </c>
      <c r="CD222" s="1">
        <f t="shared" si="62"/>
        <v>25.179000000000002</v>
      </c>
      <c r="CE222" s="5">
        <f t="shared" si="63"/>
        <v>2.5512896594482649E-4</v>
      </c>
      <c r="CF222" s="5">
        <f t="shared" si="64"/>
        <v>-3.734319179617083E-4</v>
      </c>
      <c r="CG222" s="7">
        <f t="shared" si="65"/>
        <v>6.2856088390653478E-4</v>
      </c>
      <c r="CH222" s="2">
        <f>MaleSingleAge!BT125</f>
        <v>13.111000000000002</v>
      </c>
      <c r="CI222" s="2">
        <f>FemaleSingleAge!BT125</f>
        <v>19.22</v>
      </c>
      <c r="CJ222" s="1">
        <f t="shared" si="66"/>
        <v>32.331000000000003</v>
      </c>
      <c r="CK222" s="5">
        <f t="shared" si="67"/>
        <v>3.0710252410822743E-4</v>
      </c>
      <c r="CL222" s="5">
        <f t="shared" si="68"/>
        <v>-4.501952950469171E-4</v>
      </c>
      <c r="CM222" s="7">
        <f t="shared" si="69"/>
        <v>7.5729781915514452E-4</v>
      </c>
    </row>
    <row r="223" spans="1:91">
      <c r="A223" s="171" t="s">
        <v>20</v>
      </c>
      <c r="B223" s="18">
        <f>MaleSingleAge!B126</f>
        <v>0</v>
      </c>
      <c r="C223" s="2">
        <f>FemaleSingleAge!B126</f>
        <v>0</v>
      </c>
      <c r="D223" s="1">
        <f t="shared" si="13"/>
        <v>0</v>
      </c>
      <c r="E223" s="5">
        <f t="shared" si="14"/>
        <v>0</v>
      </c>
      <c r="F223" s="5">
        <f t="shared" si="15"/>
        <v>0</v>
      </c>
      <c r="G223" s="7">
        <f t="shared" si="16"/>
        <v>0</v>
      </c>
      <c r="H223" s="2">
        <f>MaleSingleAge!G126</f>
        <v>0</v>
      </c>
      <c r="I223" s="2">
        <f>FemaleSingleAge!G126</f>
        <v>0</v>
      </c>
      <c r="J223" s="1">
        <f t="shared" si="17"/>
        <v>0</v>
      </c>
      <c r="K223" s="5">
        <f t="shared" si="18"/>
        <v>0</v>
      </c>
      <c r="L223" s="5">
        <f t="shared" si="19"/>
        <v>0</v>
      </c>
      <c r="M223" s="7">
        <f t="shared" si="20"/>
        <v>0</v>
      </c>
      <c r="N223" s="19">
        <f>MaleSingleAge!L126</f>
        <v>5.2999999999999992E-2</v>
      </c>
      <c r="O223" s="19">
        <f>FemaleSingleAge!L126</f>
        <v>0.13100000000000001</v>
      </c>
      <c r="P223" s="1">
        <f t="shared" si="21"/>
        <v>0.184</v>
      </c>
      <c r="Q223" s="5">
        <f t="shared" si="22"/>
        <v>4.7015041619843818E-6</v>
      </c>
      <c r="R223" s="5">
        <f t="shared" si="23"/>
        <v>-1.162069896641423E-5</v>
      </c>
      <c r="S223" s="7">
        <f t="shared" si="24"/>
        <v>1.632220312839861E-5</v>
      </c>
      <c r="T223" s="2">
        <f>MaleSingleAge!Q126</f>
        <v>7.2999999999999995E-2</v>
      </c>
      <c r="U223" s="2">
        <f>FemaleSingleAge!Q126</f>
        <v>0.18</v>
      </c>
      <c r="V223" s="1">
        <f t="shared" si="25"/>
        <v>0.253</v>
      </c>
      <c r="W223" s="5">
        <f t="shared" si="26"/>
        <v>5.5634493873956309E-6</v>
      </c>
      <c r="X223" s="5">
        <f t="shared" si="27"/>
        <v>-1.3718094379879639E-5</v>
      </c>
      <c r="Y223" s="7">
        <f t="shared" si="28"/>
        <v>1.928154376727527E-5</v>
      </c>
      <c r="Z223" s="2">
        <f>MaleSingleAge!V126</f>
        <v>0.11799999999999999</v>
      </c>
      <c r="AA223" s="2">
        <f>FemaleSingleAge!V126</f>
        <v>0.26</v>
      </c>
      <c r="AB223" s="1">
        <f t="shared" si="29"/>
        <v>0.378</v>
      </c>
      <c r="AC223" s="5">
        <f t="shared" si="30"/>
        <v>7.7248689718199386E-6</v>
      </c>
      <c r="AD223" s="5">
        <f t="shared" si="31"/>
        <v>-1.7020897734518508E-5</v>
      </c>
      <c r="AE223" s="7">
        <f t="shared" si="32"/>
        <v>2.4745766706338447E-5</v>
      </c>
      <c r="AF223" s="2">
        <f>MaleSingleAge!AA126</f>
        <v>0.18699999999999997</v>
      </c>
      <c r="AG223" s="2">
        <f>FemaleSingleAge!AA126</f>
        <v>0.36</v>
      </c>
      <c r="AH223" s="1">
        <f t="shared" si="33"/>
        <v>0.54699999999999993</v>
      </c>
      <c r="AI223" s="5">
        <f t="shared" si="34"/>
        <v>1.0616418194224475E-5</v>
      </c>
      <c r="AJ223" s="5">
        <f t="shared" si="35"/>
        <v>-2.0438024331127333E-5</v>
      </c>
      <c r="AK223" s="7">
        <f t="shared" si="36"/>
        <v>3.1054442525351803E-5</v>
      </c>
      <c r="AL223" s="2">
        <f>MaleSingleAge!AF126</f>
        <v>0.23</v>
      </c>
      <c r="AM223" s="2">
        <f>FemaleSingleAge!AF126</f>
        <v>0.36900000000000005</v>
      </c>
      <c r="AN223" s="1">
        <f t="shared" si="70"/>
        <v>0.59900000000000009</v>
      </c>
      <c r="AO223" s="5">
        <f t="shared" si="37"/>
        <v>1.1416436253201072E-5</v>
      </c>
      <c r="AP223" s="5">
        <f t="shared" si="38"/>
        <v>-1.831593468448346E-5</v>
      </c>
      <c r="AQ223" s="7">
        <f t="shared" si="39"/>
        <v>2.9732370937684536E-5</v>
      </c>
      <c r="AR223" s="2">
        <f>MaleSingleAge!AK126</f>
        <v>0.30500000000000005</v>
      </c>
      <c r="AS223" s="2">
        <f>MaleSingleAge!AK126</f>
        <v>0.30500000000000005</v>
      </c>
      <c r="AT223" s="1">
        <f t="shared" si="40"/>
        <v>0.6100000000000001</v>
      </c>
      <c r="AU223" s="5">
        <f t="shared" si="41"/>
        <v>1.3401660417391859E-5</v>
      </c>
      <c r="AV223" s="5">
        <f t="shared" si="42"/>
        <v>-1.3401660417391859E-5</v>
      </c>
      <c r="AW223" s="7">
        <f t="shared" si="72"/>
        <v>2.6803320834783719E-5</v>
      </c>
      <c r="AX223" s="2">
        <f>MaleSingleAge!AP126</f>
        <v>0.41400000000000003</v>
      </c>
      <c r="AY223" s="2">
        <f>FemaleSingleAge!AP126</f>
        <v>0.6319999999999999</v>
      </c>
      <c r="AZ223" s="1">
        <f t="shared" si="43"/>
        <v>1.0459999999999998</v>
      </c>
      <c r="BA223" s="5">
        <f t="shared" si="44"/>
        <v>1.6117453411216191E-5</v>
      </c>
      <c r="BB223" s="5">
        <f t="shared" si="45"/>
        <v>-2.4604421632581232E-5</v>
      </c>
      <c r="BC223" s="7">
        <f t="shared" si="46"/>
        <v>4.0721875043797416E-5</v>
      </c>
      <c r="BD223" s="2">
        <f>MaleSingleAge!AU126</f>
        <v>0.52100000000000002</v>
      </c>
      <c r="BE223" s="2">
        <f>FemaleSingleAge!AU126</f>
        <v>0.86599999999999999</v>
      </c>
      <c r="BF223" s="1">
        <f t="shared" si="71"/>
        <v>1.387</v>
      </c>
      <c r="BG223" s="5">
        <f t="shared" si="47"/>
        <v>1.8220024597382923E-5</v>
      </c>
      <c r="BH223" s="5">
        <f t="shared" si="48"/>
        <v>-3.0285108063980055E-5</v>
      </c>
      <c r="BI223" s="7">
        <f t="shared" si="49"/>
        <v>4.8505132661362978E-5</v>
      </c>
      <c r="BJ223" s="2">
        <f>MaleSingleAge!AZ126</f>
        <v>0.64900000000000002</v>
      </c>
      <c r="BK223" s="2">
        <f>FemaleSingleAge!AZ126</f>
        <v>1.1660000000000001</v>
      </c>
      <c r="BL223" s="1">
        <f t="shared" si="50"/>
        <v>1.8150000000000002</v>
      </c>
      <c r="BM223" s="5">
        <f t="shared" si="51"/>
        <v>2.0584670617993047E-5</v>
      </c>
      <c r="BN223" s="5">
        <f t="shared" si="52"/>
        <v>-3.6982628567919712E-5</v>
      </c>
      <c r="BO223" s="7">
        <f t="shared" si="53"/>
        <v>5.7567299185912759E-5</v>
      </c>
      <c r="BP223" s="2">
        <f>MaleSingleAge!BE126</f>
        <v>0.76500000000000001</v>
      </c>
      <c r="BQ223" s="2">
        <f>FemaleSingleAge!BE126</f>
        <v>1.4239999999999999</v>
      </c>
      <c r="BR223" s="1">
        <f t="shared" si="54"/>
        <v>2.1890000000000001</v>
      </c>
      <c r="BS223" s="5">
        <f t="shared" si="55"/>
        <v>2.2211554224036596E-5</v>
      </c>
      <c r="BT223" s="5">
        <f t="shared" si="56"/>
        <v>-4.1345429039252433E-5</v>
      </c>
      <c r="BU223" s="7">
        <f t="shared" si="57"/>
        <v>6.3556983263289026E-5</v>
      </c>
      <c r="BV223" s="2">
        <f>MaleSingleAge!BJ126</f>
        <v>0.90400000000000003</v>
      </c>
      <c r="BW223" s="2">
        <f>FemaleSingleAge!BJ126</f>
        <v>1.714</v>
      </c>
      <c r="BX223" s="1">
        <f t="shared" si="58"/>
        <v>2.6179999999999999</v>
      </c>
      <c r="BY223" s="5">
        <f t="shared" si="59"/>
        <v>2.423850409176247E-5</v>
      </c>
      <c r="BZ223" s="5">
        <f t="shared" si="60"/>
        <v>-4.5956632758054061E-5</v>
      </c>
      <c r="CA223" s="7">
        <f t="shared" si="61"/>
        <v>7.0195136849816528E-5</v>
      </c>
      <c r="CB223" s="2">
        <f>MaleSingleAge!BO126</f>
        <v>1.198</v>
      </c>
      <c r="CC223" s="2">
        <f>FemaleSingleAge!BO126</f>
        <v>2.1580000000000004</v>
      </c>
      <c r="CD223" s="1">
        <f t="shared" si="62"/>
        <v>3.3560000000000003</v>
      </c>
      <c r="CE223" s="5">
        <f t="shared" si="63"/>
        <v>2.9906506966918012E-5</v>
      </c>
      <c r="CF223" s="5">
        <f t="shared" si="64"/>
        <v>-5.3871654452929119E-5</v>
      </c>
      <c r="CG223" s="7">
        <f t="shared" si="65"/>
        <v>8.3778161419847131E-5</v>
      </c>
      <c r="CH223" s="2">
        <f>MaleSingleAge!BT126</f>
        <v>1.8260000000000001</v>
      </c>
      <c r="CI223" s="2">
        <f>FemaleSingleAge!BT126</f>
        <v>3.1659999999999995</v>
      </c>
      <c r="CJ223" s="1">
        <f t="shared" si="66"/>
        <v>4.9919999999999991</v>
      </c>
      <c r="CK223" s="5">
        <f t="shared" si="67"/>
        <v>4.2770895356694621E-5</v>
      </c>
      <c r="CL223" s="5">
        <f t="shared" si="68"/>
        <v>-7.4158080339153967E-5</v>
      </c>
      <c r="CM223" s="7">
        <f t="shared" si="69"/>
        <v>1.1692897569584858E-4</v>
      </c>
    </row>
    <row r="224" spans="1:91" ht="12.75" hidden="1" customHeight="1">
      <c r="A224" s="171" t="s">
        <v>21</v>
      </c>
      <c r="B224" s="18">
        <f>MaleSingleAge!B127</f>
        <v>0</v>
      </c>
      <c r="C224" s="2">
        <f>FemaleSingleAge!B127</f>
        <v>0</v>
      </c>
      <c r="D224" s="1">
        <f>SUM(B224:C224)</f>
        <v>0</v>
      </c>
      <c r="E224" s="5">
        <f t="shared" si="14"/>
        <v>0</v>
      </c>
      <c r="F224" s="5">
        <f t="shared" ref="F224:F225" si="73">C224/$D$225</f>
        <v>0</v>
      </c>
      <c r="G224" s="7">
        <f t="shared" si="16"/>
        <v>0</v>
      </c>
      <c r="H224" t="e">
        <f>#REF!</f>
        <v>#REF!</v>
      </c>
      <c r="I224" t="e">
        <f>#REF!</f>
        <v>#REF!</v>
      </c>
      <c r="J224" s="1" t="e">
        <f>SUM(H224:I224)</f>
        <v>#REF!</v>
      </c>
      <c r="K224" s="5" t="e">
        <f t="shared" si="18"/>
        <v>#REF!</v>
      </c>
      <c r="L224" s="5" t="e">
        <f t="shared" ref="L224:L225" si="74">I224/$J$225</f>
        <v>#REF!</v>
      </c>
      <c r="M224" s="7" t="e">
        <f t="shared" si="20"/>
        <v>#REF!</v>
      </c>
      <c r="N224" s="6" t="e">
        <f>#REF!</f>
        <v>#REF!</v>
      </c>
      <c r="O224" s="6" t="e">
        <f>#REF!</f>
        <v>#REF!</v>
      </c>
      <c r="P224" s="1" t="e">
        <f>SUM(N224:O224)</f>
        <v>#REF!</v>
      </c>
      <c r="Q224" s="5" t="e">
        <f t="shared" si="22"/>
        <v>#REF!</v>
      </c>
      <c r="R224" s="5" t="e">
        <f t="shared" si="23"/>
        <v>#REF!</v>
      </c>
      <c r="S224" s="7" t="e">
        <f t="shared" si="24"/>
        <v>#REF!</v>
      </c>
      <c r="T224" t="e">
        <f>#REF!</f>
        <v>#REF!</v>
      </c>
      <c r="U224" t="e">
        <f>#REF!</f>
        <v>#REF!</v>
      </c>
      <c r="V224" s="1" t="e">
        <f>SUM(T224:U224)</f>
        <v>#REF!</v>
      </c>
      <c r="W224" s="5" t="e">
        <f t="shared" si="26"/>
        <v>#REF!</v>
      </c>
      <c r="X224" s="5" t="e">
        <f t="shared" ref="X224:X225" si="75">U224/$V$225</f>
        <v>#REF!</v>
      </c>
      <c r="Y224" s="7" t="e">
        <f t="shared" si="28"/>
        <v>#REF!</v>
      </c>
      <c r="Z224" t="e">
        <f>#REF!</f>
        <v>#REF!</v>
      </c>
      <c r="AA224" t="e">
        <f>#REF!</f>
        <v>#REF!</v>
      </c>
      <c r="AB224" s="1" t="e">
        <f>SUM(Z224:AA224)</f>
        <v>#REF!</v>
      </c>
      <c r="AC224" s="5" t="e">
        <f t="shared" si="30"/>
        <v>#REF!</v>
      </c>
      <c r="AD224" s="5" t="e">
        <f t="shared" ref="AD224:AD225" si="76">AA224/$AB$225</f>
        <v>#REF!</v>
      </c>
      <c r="AE224" s="7" t="e">
        <f t="shared" si="32"/>
        <v>#REF!</v>
      </c>
      <c r="AF224" t="e">
        <f>#REF!</f>
        <v>#REF!</v>
      </c>
      <c r="AG224" t="e">
        <f>#REF!</f>
        <v>#REF!</v>
      </c>
      <c r="AH224" s="1" t="e">
        <f>SUM(AF224:AG224)</f>
        <v>#REF!</v>
      </c>
      <c r="AI224" s="5" t="e">
        <f t="shared" si="34"/>
        <v>#REF!</v>
      </c>
      <c r="AJ224" s="5" t="e">
        <f t="shared" ref="AJ224:AJ225" si="77">AG224/$AH$225</f>
        <v>#REF!</v>
      </c>
      <c r="AK224" s="7" t="e">
        <f t="shared" si="36"/>
        <v>#REF!</v>
      </c>
      <c r="AL224" t="e">
        <f>#REF!</f>
        <v>#REF!</v>
      </c>
      <c r="AM224" t="e">
        <f>#REF!</f>
        <v>#REF!</v>
      </c>
      <c r="AN224" s="1" t="e">
        <f>SUM(AL224:AM224)</f>
        <v>#REF!</v>
      </c>
      <c r="AO224" s="5" t="e">
        <f t="shared" si="37"/>
        <v>#REF!</v>
      </c>
      <c r="AP224" s="5" t="e">
        <f t="shared" ref="AP224:AP225" si="78">AM224/$AN$225</f>
        <v>#REF!</v>
      </c>
      <c r="AQ224" s="7" t="e">
        <f t="shared" si="39"/>
        <v>#REF!</v>
      </c>
      <c r="AR224" t="e">
        <f>#REF!</f>
        <v>#REF!</v>
      </c>
      <c r="AS224" t="e">
        <f>#REF!</f>
        <v>#REF!</v>
      </c>
      <c r="AT224" s="1" t="e">
        <f>SUM(AR224:AS224)</f>
        <v>#REF!</v>
      </c>
      <c r="AU224" s="5" t="e">
        <f t="shared" si="41"/>
        <v>#REF!</v>
      </c>
      <c r="AV224" s="5" t="e">
        <f t="shared" si="42"/>
        <v>#REF!</v>
      </c>
      <c r="AW224" s="7" t="e">
        <f t="shared" si="72"/>
        <v>#REF!</v>
      </c>
      <c r="AX224" t="e">
        <f>#REF!</f>
        <v>#REF!</v>
      </c>
      <c r="AY224" t="e">
        <f>#REF!</f>
        <v>#REF!</v>
      </c>
      <c r="AZ224" s="1" t="e">
        <f>SUM(AX224:AY224)</f>
        <v>#REF!</v>
      </c>
      <c r="BA224" s="5" t="e">
        <f t="shared" si="44"/>
        <v>#REF!</v>
      </c>
      <c r="BB224" s="5" t="e">
        <f>-AY224/$AZ$225</f>
        <v>#REF!</v>
      </c>
      <c r="BC224" s="7" t="e">
        <f t="shared" si="46"/>
        <v>#REF!</v>
      </c>
      <c r="BD224" t="e">
        <f>#REF!</f>
        <v>#REF!</v>
      </c>
      <c r="BE224" t="e">
        <f>#REF!</f>
        <v>#REF!</v>
      </c>
      <c r="BF224" s="1" t="e">
        <f>SUM(BD224:BE224)</f>
        <v>#REF!</v>
      </c>
      <c r="BG224" s="5" t="e">
        <f t="shared" si="47"/>
        <v>#REF!</v>
      </c>
      <c r="BH224" s="5" t="e">
        <f t="shared" ref="BH224:BH225" si="79">BE224/$BF$225</f>
        <v>#REF!</v>
      </c>
      <c r="BI224" s="7" t="e">
        <f t="shared" si="49"/>
        <v>#REF!</v>
      </c>
      <c r="BJ224" t="e">
        <f>#REF!</f>
        <v>#REF!</v>
      </c>
      <c r="BK224" t="e">
        <f>#REF!</f>
        <v>#REF!</v>
      </c>
      <c r="BL224" s="1" t="e">
        <f t="shared" si="50"/>
        <v>#REF!</v>
      </c>
      <c r="BM224" s="5" t="e">
        <f t="shared" si="51"/>
        <v>#REF!</v>
      </c>
      <c r="BN224" s="5" t="e">
        <f t="shared" ref="BN224:BN225" si="80">BK224/$BL$225</f>
        <v>#REF!</v>
      </c>
      <c r="BO224" s="7" t="e">
        <f t="shared" si="53"/>
        <v>#REF!</v>
      </c>
      <c r="BP224" t="e">
        <f>#REF!</f>
        <v>#REF!</v>
      </c>
      <c r="BQ224" t="e">
        <f>#REF!</f>
        <v>#REF!</v>
      </c>
      <c r="BR224" s="1" t="e">
        <f t="shared" si="54"/>
        <v>#REF!</v>
      </c>
      <c r="BS224" s="5" t="e">
        <f t="shared" si="55"/>
        <v>#REF!</v>
      </c>
      <c r="BT224" s="5" t="e">
        <f t="shared" ref="BT224:BT225" si="81">BQ224/$BR$225</f>
        <v>#REF!</v>
      </c>
      <c r="BU224" s="7" t="e">
        <f t="shared" si="57"/>
        <v>#REF!</v>
      </c>
      <c r="BV224" t="e">
        <f>#REF!</f>
        <v>#REF!</v>
      </c>
      <c r="BW224" t="e">
        <f>#REF!</f>
        <v>#REF!</v>
      </c>
      <c r="BX224" s="1" t="e">
        <f t="shared" si="58"/>
        <v>#REF!</v>
      </c>
      <c r="BY224" s="5" t="e">
        <f t="shared" si="59"/>
        <v>#REF!</v>
      </c>
      <c r="BZ224" s="5" t="e">
        <f t="shared" ref="BZ224:BZ225" si="82">BW224/$BX$225</f>
        <v>#REF!</v>
      </c>
      <c r="CA224" s="7" t="e">
        <f t="shared" si="61"/>
        <v>#REF!</v>
      </c>
      <c r="CB224" t="e">
        <f>#REF!</f>
        <v>#REF!</v>
      </c>
      <c r="CC224" t="e">
        <f>#REF!</f>
        <v>#REF!</v>
      </c>
      <c r="CD224" s="1" t="e">
        <f t="shared" si="62"/>
        <v>#REF!</v>
      </c>
      <c r="CE224" s="5" t="e">
        <f t="shared" si="63"/>
        <v>#REF!</v>
      </c>
      <c r="CF224" s="5" t="e">
        <f t="shared" ref="CF224:CF225" si="83">CC224/$CD$225</f>
        <v>#REF!</v>
      </c>
      <c r="CG224" s="7" t="e">
        <f t="shared" si="65"/>
        <v>#REF!</v>
      </c>
      <c r="CH224" t="e">
        <f>#REF!</f>
        <v>#REF!</v>
      </c>
      <c r="CI224" t="e">
        <f>#REF!</f>
        <v>#REF!</v>
      </c>
      <c r="CJ224" s="1" t="e">
        <f t="shared" si="66"/>
        <v>#REF!</v>
      </c>
      <c r="CK224" s="5" t="e">
        <f t="shared" si="67"/>
        <v>#REF!</v>
      </c>
      <c r="CL224" s="5" t="e">
        <f t="shared" ref="CL224:CL225" si="84">CI224/$CJ$225</f>
        <v>#REF!</v>
      </c>
      <c r="CM224" s="7" t="e">
        <f t="shared" si="69"/>
        <v>#REF!</v>
      </c>
    </row>
    <row r="225" spans="1:91" s="3" customFormat="1">
      <c r="A225" s="172" t="s">
        <v>27</v>
      </c>
      <c r="B225" s="13">
        <f>SUM(B204:B223)</f>
        <v>4320.2510000000002</v>
      </c>
      <c r="C225" s="3">
        <f>SUM(C204:C223)</f>
        <v>4256.4449999999997</v>
      </c>
      <c r="D225" s="4">
        <f>SUM(D204:D223)</f>
        <v>8576.6960000000017</v>
      </c>
      <c r="E225" s="9">
        <f t="shared" si="14"/>
        <v>0.5037197307681186</v>
      </c>
      <c r="F225" s="9">
        <f t="shared" si="73"/>
        <v>0.49628026923188123</v>
      </c>
      <c r="G225" s="10">
        <f t="shared" si="16"/>
        <v>1</v>
      </c>
      <c r="H225" s="3">
        <f>SUM(H204:H223)</f>
        <v>4893.5350000000008</v>
      </c>
      <c r="I225" s="3">
        <f>SUM(I204:I223)</f>
        <v>4849.2419999999993</v>
      </c>
      <c r="J225" s="4">
        <f>SUM(J204:J223)</f>
        <v>9742.7770000000019</v>
      </c>
      <c r="K225" s="9">
        <f t="shared" si="18"/>
        <v>0.50227311987126466</v>
      </c>
      <c r="L225" s="9">
        <f t="shared" si="74"/>
        <v>0.49772688012873523</v>
      </c>
      <c r="M225" s="10">
        <f t="shared" si="20"/>
        <v>1</v>
      </c>
      <c r="N225" s="11">
        <f>SUM(N204:N223)</f>
        <v>5644.4229999999989</v>
      </c>
      <c r="O225" s="11">
        <f>SUM(O204:O223)</f>
        <v>5628.5649999999987</v>
      </c>
      <c r="P225" s="4">
        <f>SUM(P204:P223)</f>
        <v>11272.987999999999</v>
      </c>
      <c r="Q225" s="9">
        <f t="shared" si="22"/>
        <v>0.50070336276415794</v>
      </c>
      <c r="R225" s="9">
        <f t="shared" ref="R225" si="85">O225/$P$225</f>
        <v>0.49929663723584189</v>
      </c>
      <c r="S225" s="10">
        <f t="shared" si="24"/>
        <v>1</v>
      </c>
      <c r="T225" s="3">
        <f>SUM(T204:T223)</f>
        <v>6554.293999999999</v>
      </c>
      <c r="U225" s="3">
        <f>SUM(U204:U223)</f>
        <v>6567.0620000000008</v>
      </c>
      <c r="V225" s="4">
        <f>SUM(V204:V223)</f>
        <v>13121.356000000002</v>
      </c>
      <c r="W225" s="9">
        <f t="shared" si="26"/>
        <v>0.4995134649193268</v>
      </c>
      <c r="X225" s="9">
        <f t="shared" si="75"/>
        <v>0.50048653508067309</v>
      </c>
      <c r="Y225" s="10">
        <f t="shared" si="28"/>
        <v>1</v>
      </c>
      <c r="Z225" s="3">
        <f>SUM(Z204:Z223)</f>
        <v>7615.7910000000002</v>
      </c>
      <c r="AA225" s="3">
        <f>SUM(AA204:AA223)</f>
        <v>7659.5489999999991</v>
      </c>
      <c r="AB225" s="4">
        <f>SUM(AB204:AB223)</f>
        <v>15275.340000000002</v>
      </c>
      <c r="AC225" s="9">
        <f t="shared" si="30"/>
        <v>0.49856769145564023</v>
      </c>
      <c r="AD225" s="9">
        <f t="shared" si="76"/>
        <v>0.50143230854435961</v>
      </c>
      <c r="AE225" s="10">
        <f t="shared" si="32"/>
        <v>1</v>
      </c>
      <c r="AF225" s="3">
        <f>SUM(AF204:AF223)</f>
        <v>8772.889000000001</v>
      </c>
      <c r="AG225" s="3">
        <f>SUM(AG204:AG223)</f>
        <v>8841.3379999999997</v>
      </c>
      <c r="AH225" s="4">
        <f>SUM(AH204:AH223)</f>
        <v>17614.226999999999</v>
      </c>
      <c r="AI225" s="9">
        <f t="shared" si="34"/>
        <v>0.49805699676744269</v>
      </c>
      <c r="AJ225" s="9">
        <f t="shared" si="77"/>
        <v>0.50194300323255747</v>
      </c>
      <c r="AK225" s="10">
        <f t="shared" si="36"/>
        <v>1</v>
      </c>
      <c r="AL225" s="3">
        <f>SUM(AL204:AL223)</f>
        <v>10030.618999999999</v>
      </c>
      <c r="AM225" s="3">
        <f>SUM(AM204:AM223)</f>
        <v>10115.773000000001</v>
      </c>
      <c r="AN225" s="4">
        <f>SUM(AN204:AN223)</f>
        <v>20146.391999999996</v>
      </c>
      <c r="AO225" s="9">
        <f t="shared" si="37"/>
        <v>0.49788661910281506</v>
      </c>
      <c r="AP225" s="9">
        <f t="shared" si="78"/>
        <v>0.50211338089718516</v>
      </c>
      <c r="AQ225" s="10">
        <f t="shared" si="39"/>
        <v>1</v>
      </c>
      <c r="AR225" s="3">
        <f>SUM(AR204:AR223)</f>
        <v>11379.187</v>
      </c>
      <c r="AS225" s="3">
        <f>SUM(AS204:AS223)</f>
        <v>11379.187</v>
      </c>
      <c r="AT225" s="4">
        <f>SUM(AT204:AT223)</f>
        <v>22758.374</v>
      </c>
      <c r="AU225" s="9">
        <f t="shared" si="41"/>
        <v>0.5</v>
      </c>
      <c r="AV225" s="9">
        <f t="shared" ref="AV225" si="86">AS225/$AT$225</f>
        <v>0.5</v>
      </c>
      <c r="AW225" s="10">
        <f t="shared" si="72"/>
        <v>1</v>
      </c>
      <c r="AX225" s="3">
        <f>SUM(AX204:AX223)</f>
        <v>12789.821000000002</v>
      </c>
      <c r="AY225" s="3">
        <f>SUM(AY204:AY223)</f>
        <v>12896.619000000001</v>
      </c>
      <c r="AZ225" s="4">
        <f>SUM(AZ204:AZ223)</f>
        <v>25686.440000000002</v>
      </c>
      <c r="BA225" s="9">
        <f t="shared" si="44"/>
        <v>0.49792112102728137</v>
      </c>
      <c r="BB225" s="5">
        <f t="shared" si="45"/>
        <v>-0.50207887897271863</v>
      </c>
      <c r="BC225" s="10">
        <f t="shared" si="46"/>
        <v>1</v>
      </c>
      <c r="BD225" s="3">
        <f>SUM(BD204:BD223)</f>
        <v>14235.375000000002</v>
      </c>
      <c r="BE225" s="3">
        <f>SUM(BE204:BE223)</f>
        <v>14359.536999999998</v>
      </c>
      <c r="BF225" s="4">
        <f>SUM(BF204:BF223)</f>
        <v>28594.911999999997</v>
      </c>
      <c r="BG225" s="9">
        <f t="shared" si="47"/>
        <v>0.4978289494298847</v>
      </c>
      <c r="BH225" s="9">
        <f t="shared" si="79"/>
        <v>0.50217105057011546</v>
      </c>
      <c r="BI225" s="10">
        <f t="shared" si="49"/>
        <v>1</v>
      </c>
      <c r="BJ225" s="3">
        <f>SUM(BJ204:BJ223)</f>
        <v>15689.893000000002</v>
      </c>
      <c r="BK225" s="3">
        <f>SUM(BK204:BK223)</f>
        <v>15838.423000000001</v>
      </c>
      <c r="BL225" s="4">
        <f>SUM(BL204:BL223)</f>
        <v>31528.315999999999</v>
      </c>
      <c r="BM225" s="9">
        <f t="shared" si="51"/>
        <v>0.49764449836140956</v>
      </c>
      <c r="BN225" s="9">
        <f t="shared" si="80"/>
        <v>0.50235550163859055</v>
      </c>
      <c r="BO225" s="10">
        <f t="shared" si="53"/>
        <v>1</v>
      </c>
      <c r="BP225" s="3">
        <f>SUM(BP204:BP223)</f>
        <v>17130.686000000002</v>
      </c>
      <c r="BQ225" s="3">
        <f>SUM(BQ204:BQ223)</f>
        <v>17310.847999999994</v>
      </c>
      <c r="BR225" s="4">
        <f>SUM(BR204:BR223)</f>
        <v>34441.534</v>
      </c>
      <c r="BS225" s="9">
        <f t="shared" si="55"/>
        <v>0.49738452416201906</v>
      </c>
      <c r="BT225" s="9">
        <f t="shared" si="81"/>
        <v>0.50261547583798083</v>
      </c>
      <c r="BU225" s="10">
        <f t="shared" si="57"/>
        <v>1</v>
      </c>
      <c r="BV225" s="3">
        <f>SUM(BV204:BV223)</f>
        <v>18538.984</v>
      </c>
      <c r="BW225" s="3">
        <f>SUM(BW204:BW223)</f>
        <v>18757.046999999999</v>
      </c>
      <c r="BX225" s="4">
        <f>SUM(BX204:BX223)</f>
        <v>37296.031000000003</v>
      </c>
      <c r="BY225" s="9">
        <f t="shared" si="59"/>
        <v>0.49707659241274221</v>
      </c>
      <c r="BZ225" s="9">
        <f t="shared" si="82"/>
        <v>0.50292340758725762</v>
      </c>
      <c r="CA225" s="10">
        <f t="shared" si="61"/>
        <v>1</v>
      </c>
      <c r="CB225" s="3">
        <f>SUM(CB204:CB223)</f>
        <v>19898.525000000001</v>
      </c>
      <c r="CC225" s="3">
        <f>SUM(CC204:CC223)</f>
        <v>20159.646999999997</v>
      </c>
      <c r="CD225" s="4">
        <f>SUM(CD204:CD223)</f>
        <v>40058.171999999999</v>
      </c>
      <c r="CE225" s="9">
        <f t="shared" si="63"/>
        <v>0.49674071497820727</v>
      </c>
      <c r="CF225" s="9">
        <f t="shared" si="83"/>
        <v>0.50325928502179273</v>
      </c>
      <c r="CG225" s="10">
        <f t="shared" si="65"/>
        <v>1</v>
      </c>
      <c r="CH225" s="3">
        <f>SUM(CH204:CH223)</f>
        <v>21191.268000000004</v>
      </c>
      <c r="CI225" s="3">
        <f>SUM(CI204:CI223)</f>
        <v>21501.315000000002</v>
      </c>
      <c r="CJ225" s="4">
        <f>SUM(CJ204:CJ223)</f>
        <v>42692.583000000006</v>
      </c>
      <c r="CK225" s="9">
        <f t="shared" si="67"/>
        <v>0.49636884233497891</v>
      </c>
      <c r="CL225" s="9">
        <f t="shared" si="84"/>
        <v>0.50363115766502109</v>
      </c>
      <c r="CM225" s="10">
        <f t="shared" si="69"/>
        <v>1</v>
      </c>
    </row>
  </sheetData>
  <mergeCells count="40">
    <mergeCell ref="A89:A120"/>
    <mergeCell ref="AS72:AY72"/>
    <mergeCell ref="A35:A79"/>
    <mergeCell ref="A18:A34"/>
    <mergeCell ref="AD36:AK36"/>
    <mergeCell ref="AD54:AK54"/>
    <mergeCell ref="AS36:AX36"/>
    <mergeCell ref="AT54:AX54"/>
    <mergeCell ref="AS53:AW53"/>
    <mergeCell ref="B3:G3"/>
    <mergeCell ref="H3:M3"/>
    <mergeCell ref="N3:S3"/>
    <mergeCell ref="T3:Y3"/>
    <mergeCell ref="A3:A17"/>
    <mergeCell ref="Z3:AE3"/>
    <mergeCell ref="AF3:AK3"/>
    <mergeCell ref="AL3:AQ3"/>
    <mergeCell ref="AR3:AW3"/>
    <mergeCell ref="AX3:BC3"/>
    <mergeCell ref="CH202:CM202"/>
    <mergeCell ref="BD3:BI3"/>
    <mergeCell ref="BJ3:BO3"/>
    <mergeCell ref="BP3:BU3"/>
    <mergeCell ref="BV3:CA3"/>
    <mergeCell ref="CB3:CG3"/>
    <mergeCell ref="CH3:CM3"/>
    <mergeCell ref="BJ202:BO202"/>
    <mergeCell ref="BP202:BU202"/>
    <mergeCell ref="BV202:CA202"/>
    <mergeCell ref="CB202:CG202"/>
    <mergeCell ref="B202:G202"/>
    <mergeCell ref="H202:M202"/>
    <mergeCell ref="N202:S202"/>
    <mergeCell ref="T202:Y202"/>
    <mergeCell ref="Z202:AE202"/>
    <mergeCell ref="AF202:AK202"/>
    <mergeCell ref="AL202:AQ202"/>
    <mergeCell ref="AR202:AW202"/>
    <mergeCell ref="AX202:BC202"/>
    <mergeCell ref="BD202:BI202"/>
  </mergeCells>
  <phoneticPr fontId="0" type="noConversion"/>
  <pageMargins left="0.75" right="0.75" top="1" bottom="1" header="0.5" footer="0.5"/>
  <pageSetup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Sheet28"/>
  <dimension ref="A1:A93"/>
  <sheetViews>
    <sheetView workbookViewId="0">
      <pane xSplit="1" ySplit="2" topLeftCell="B3" activePane="bottomRight" state="frozen"/>
      <selection activeCell="B43" sqref="B43"/>
      <selection pane="topRight" activeCell="B43" sqref="B43"/>
      <selection pane="bottomLeft" activeCell="B43" sqref="B43"/>
      <selection pane="bottomRight" activeCell="B43" sqref="B43"/>
    </sheetView>
  </sheetViews>
  <sheetFormatPr defaultRowHeight="12.75"/>
  <cols>
    <col min="1" max="1" width="11.7109375" style="154" customWidth="1"/>
    <col min="2" max="16384" width="9.140625" style="153"/>
  </cols>
  <sheetData>
    <row r="1" spans="1:1" s="154" customFormat="1" ht="15" customHeight="1"/>
    <row r="2" spans="1:1" s="154" customFormat="1" ht="15" customHeight="1"/>
    <row r="3" spans="1:1">
      <c r="A3" s="298" t="s">
        <v>206</v>
      </c>
    </row>
    <row r="4" spans="1:1">
      <c r="A4" s="298"/>
    </row>
    <row r="5" spans="1:1">
      <c r="A5" s="298"/>
    </row>
    <row r="6" spans="1:1">
      <c r="A6" s="298"/>
    </row>
    <row r="7" spans="1:1">
      <c r="A7" s="298"/>
    </row>
    <row r="8" spans="1:1">
      <c r="A8" s="298"/>
    </row>
    <row r="9" spans="1:1">
      <c r="A9" s="298"/>
    </row>
    <row r="10" spans="1:1">
      <c r="A10" s="298"/>
    </row>
    <row r="11" spans="1:1">
      <c r="A11" s="298"/>
    </row>
    <row r="12" spans="1:1">
      <c r="A12" s="298"/>
    </row>
    <row r="13" spans="1:1">
      <c r="A13" s="298"/>
    </row>
    <row r="14" spans="1:1">
      <c r="A14" s="298"/>
    </row>
    <row r="15" spans="1:1">
      <c r="A15" s="298"/>
    </row>
    <row r="16" spans="1:1">
      <c r="A16" s="298"/>
    </row>
    <row r="17" spans="1:1">
      <c r="A17" s="298"/>
    </row>
    <row r="18" spans="1:1">
      <c r="A18" s="298"/>
    </row>
    <row r="19" spans="1:1">
      <c r="A19" s="298"/>
    </row>
    <row r="20" spans="1:1">
      <c r="A20" s="298" t="s">
        <v>207</v>
      </c>
    </row>
    <row r="21" spans="1:1">
      <c r="A21" s="298"/>
    </row>
    <row r="22" spans="1:1">
      <c r="A22" s="298"/>
    </row>
    <row r="23" spans="1:1">
      <c r="A23" s="298"/>
    </row>
    <row r="24" spans="1:1">
      <c r="A24" s="298"/>
    </row>
    <row r="25" spans="1:1">
      <c r="A25" s="298"/>
    </row>
    <row r="26" spans="1:1">
      <c r="A26" s="298"/>
    </row>
    <row r="27" spans="1:1">
      <c r="A27" s="298"/>
    </row>
    <row r="28" spans="1:1">
      <c r="A28" s="298"/>
    </row>
    <row r="29" spans="1:1">
      <c r="A29" s="298"/>
    </row>
    <row r="30" spans="1:1">
      <c r="A30" s="298"/>
    </row>
    <row r="31" spans="1:1">
      <c r="A31" s="298"/>
    </row>
    <row r="32" spans="1:1">
      <c r="A32" s="298"/>
    </row>
    <row r="33" spans="1:1">
      <c r="A33" s="298"/>
    </row>
    <row r="34" spans="1:1">
      <c r="A34" s="298"/>
    </row>
    <row r="35" spans="1:1">
      <c r="A35" s="298"/>
    </row>
    <row r="36" spans="1:1">
      <c r="A36" s="298"/>
    </row>
    <row r="37" spans="1:1">
      <c r="A37" s="298" t="s">
        <v>208</v>
      </c>
    </row>
    <row r="38" spans="1:1">
      <c r="A38" s="298"/>
    </row>
    <row r="39" spans="1:1">
      <c r="A39" s="298"/>
    </row>
    <row r="40" spans="1:1">
      <c r="A40" s="298"/>
    </row>
    <row r="41" spans="1:1">
      <c r="A41" s="298"/>
    </row>
    <row r="42" spans="1:1">
      <c r="A42" s="298"/>
    </row>
    <row r="43" spans="1:1">
      <c r="A43" s="298"/>
    </row>
    <row r="44" spans="1:1">
      <c r="A44" s="298"/>
    </row>
    <row r="45" spans="1:1">
      <c r="A45" s="298"/>
    </row>
    <row r="46" spans="1:1">
      <c r="A46" s="298"/>
    </row>
    <row r="47" spans="1:1">
      <c r="A47" s="298"/>
    </row>
    <row r="48" spans="1:1">
      <c r="A48" s="298"/>
    </row>
    <row r="49" spans="1:1">
      <c r="A49" s="298"/>
    </row>
    <row r="50" spans="1:1">
      <c r="A50" s="298"/>
    </row>
    <row r="51" spans="1:1">
      <c r="A51" s="298"/>
    </row>
    <row r="52" spans="1:1">
      <c r="A52" s="155"/>
    </row>
    <row r="58" spans="1:1">
      <c r="A58" s="298" t="s">
        <v>280</v>
      </c>
    </row>
    <row r="59" spans="1:1">
      <c r="A59" s="299"/>
    </row>
    <row r="60" spans="1:1">
      <c r="A60" s="299"/>
    </row>
    <row r="61" spans="1:1">
      <c r="A61" s="299"/>
    </row>
    <row r="62" spans="1:1">
      <c r="A62" s="299"/>
    </row>
    <row r="63" spans="1:1">
      <c r="A63" s="299"/>
    </row>
    <row r="64" spans="1:1">
      <c r="A64" s="299"/>
    </row>
    <row r="65" spans="1:1">
      <c r="A65" s="299"/>
    </row>
    <row r="66" spans="1:1">
      <c r="A66" s="299"/>
    </row>
    <row r="67" spans="1:1">
      <c r="A67" s="299"/>
    </row>
    <row r="68" spans="1:1">
      <c r="A68" s="299"/>
    </row>
    <row r="69" spans="1:1">
      <c r="A69" s="299"/>
    </row>
    <row r="70" spans="1:1">
      <c r="A70" s="299"/>
    </row>
    <row r="71" spans="1:1">
      <c r="A71" s="299"/>
    </row>
    <row r="72" spans="1:1">
      <c r="A72" s="299"/>
    </row>
    <row r="73" spans="1:1">
      <c r="A73" s="299"/>
    </row>
    <row r="74" spans="1:1">
      <c r="A74" s="299"/>
    </row>
    <row r="75" spans="1:1">
      <c r="A75" s="299"/>
    </row>
    <row r="76" spans="1:1">
      <c r="A76" s="299"/>
    </row>
    <row r="77" spans="1:1">
      <c r="A77" s="299"/>
    </row>
    <row r="78" spans="1:1">
      <c r="A78" s="299"/>
    </row>
    <row r="79" spans="1:1">
      <c r="A79" s="299"/>
    </row>
    <row r="80" spans="1:1">
      <c r="A80" s="299"/>
    </row>
    <row r="81" spans="1:1">
      <c r="A81" s="299"/>
    </row>
    <row r="82" spans="1:1">
      <c r="A82" s="299"/>
    </row>
    <row r="83" spans="1:1">
      <c r="A83" s="299"/>
    </row>
    <row r="84" spans="1:1">
      <c r="A84" s="299"/>
    </row>
    <row r="85" spans="1:1">
      <c r="A85" s="299"/>
    </row>
    <row r="86" spans="1:1">
      <c r="A86" s="299"/>
    </row>
    <row r="87" spans="1:1">
      <c r="A87" s="299"/>
    </row>
    <row r="88" spans="1:1">
      <c r="A88" s="299"/>
    </row>
    <row r="89" spans="1:1">
      <c r="A89" s="299"/>
    </row>
    <row r="90" spans="1:1">
      <c r="A90" s="299"/>
    </row>
    <row r="91" spans="1:1">
      <c r="A91" s="299"/>
    </row>
    <row r="92" spans="1:1">
      <c r="A92" s="210"/>
    </row>
    <row r="93" spans="1:1">
      <c r="A93" s="210"/>
    </row>
  </sheetData>
  <mergeCells count="4">
    <mergeCell ref="A58:A91"/>
    <mergeCell ref="A3:A19"/>
    <mergeCell ref="A20:A36"/>
    <mergeCell ref="A37:A51"/>
  </mergeCells>
  <pageMargins left="0.7" right="0.7" top="0.75" bottom="0.75" header="0.3" footer="0.3"/>
  <pageSetup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dimension ref="A1:XFD38"/>
  <sheetViews>
    <sheetView topLeftCell="A7" workbookViewId="0">
      <selection activeCell="AH29" sqref="AH29"/>
    </sheetView>
  </sheetViews>
  <sheetFormatPr defaultRowHeight="12.75"/>
  <cols>
    <col min="1" max="1" width="24.42578125" customWidth="1"/>
    <col min="2" max="2" width="19.7109375" hidden="1" customWidth="1"/>
    <col min="3" max="3" width="14.85546875" hidden="1" customWidth="1"/>
    <col min="4" max="28" width="9.140625" hidden="1" customWidth="1"/>
    <col min="29" max="31" width="9.140625" customWidth="1"/>
    <col min="33" max="33" width="28.85546875" bestFit="1" customWidth="1"/>
    <col min="34" max="34" width="14.85546875" bestFit="1" customWidth="1"/>
  </cols>
  <sheetData>
    <row r="1" spans="1:16384" s="15" customFormat="1">
      <c r="AC1" s="31" t="str">
        <f>IF(AC2=Poverty!$E$12,"T","F")</f>
        <v>F</v>
      </c>
      <c r="AD1" s="31" t="str">
        <f>IF(AD2=Poverty!$E$12,"T","F")</f>
        <v>F</v>
      </c>
      <c r="AE1" s="31" t="str">
        <f>IF(AE2=Poverty!$E$12,"T","F")</f>
        <v>F</v>
      </c>
      <c r="AF1" s="31" t="str">
        <f>IF(AF2=Poverty!$E$12,"T","F")</f>
        <v>T</v>
      </c>
    </row>
    <row r="2" spans="1:16384" s="16" customFormat="1">
      <c r="B2" s="16">
        <f>MaleSingleAge!B2</f>
        <v>1980</v>
      </c>
      <c r="C2" s="16">
        <f>MaleSingleAge!C2</f>
        <v>1981</v>
      </c>
      <c r="D2" s="16">
        <f>MaleSingleAge!D2</f>
        <v>1982</v>
      </c>
      <c r="E2" s="16">
        <f>MaleSingleAge!E2</f>
        <v>1983</v>
      </c>
      <c r="F2" s="16">
        <f>MaleSingleAge!F2</f>
        <v>1984</v>
      </c>
      <c r="G2" s="16">
        <f>MaleSingleAge!G2</f>
        <v>1985</v>
      </c>
      <c r="H2" s="16">
        <f>MaleSingleAge!H2</f>
        <v>1986</v>
      </c>
      <c r="I2" s="16">
        <f>MaleSingleAge!I2</f>
        <v>1987</v>
      </c>
      <c r="J2" s="16">
        <f>MaleSingleAge!J2</f>
        <v>1988</v>
      </c>
      <c r="K2" s="16">
        <f>MaleSingleAge!K2</f>
        <v>1989</v>
      </c>
      <c r="L2" s="16">
        <f>MaleSingleAge!L2</f>
        <v>1990</v>
      </c>
      <c r="M2" s="16">
        <f>MaleSingleAge!M2</f>
        <v>1991</v>
      </c>
      <c r="N2" s="16">
        <f>MaleSingleAge!N2</f>
        <v>1992</v>
      </c>
      <c r="O2" s="16">
        <f>MaleSingleAge!O2</f>
        <v>1993</v>
      </c>
      <c r="P2" s="16">
        <f>MaleSingleAge!P2</f>
        <v>1994</v>
      </c>
      <c r="Q2" s="16">
        <f>MaleSingleAge!Q2</f>
        <v>1995</v>
      </c>
      <c r="R2" s="16">
        <f>MaleSingleAge!R2</f>
        <v>1996</v>
      </c>
      <c r="S2" s="16">
        <f>MaleSingleAge!S2</f>
        <v>1997</v>
      </c>
      <c r="T2" s="16">
        <f>MaleSingleAge!T2</f>
        <v>1998</v>
      </c>
      <c r="U2" s="16">
        <f>MaleSingleAge!U2</f>
        <v>1999</v>
      </c>
      <c r="V2" s="16">
        <f>MaleSingleAge!V2</f>
        <v>2000</v>
      </c>
      <c r="W2" s="16">
        <f>MaleSingleAge!W2</f>
        <v>2001</v>
      </c>
      <c r="X2" s="16">
        <f>MaleSingleAge!X2</f>
        <v>2002</v>
      </c>
      <c r="Y2" s="16">
        <f>MaleSingleAge!Y2</f>
        <v>2003</v>
      </c>
      <c r="Z2" s="16">
        <f>MaleSingleAge!Z2</f>
        <v>2004</v>
      </c>
      <c r="AA2" s="16">
        <f>MaleSingleAge!AA2</f>
        <v>2005</v>
      </c>
      <c r="AB2" s="16">
        <f>MaleSingleAge!AB2</f>
        <v>2006</v>
      </c>
      <c r="AC2" s="16">
        <f>MaleSingleAge!AC2</f>
        <v>2007</v>
      </c>
      <c r="AD2" s="16">
        <f>MaleSingleAge!AD2</f>
        <v>2008</v>
      </c>
      <c r="AE2" s="16">
        <f>MaleSingleAge!AE2</f>
        <v>2009</v>
      </c>
      <c r="AF2" s="16">
        <f>MaleSingleAge!AF2</f>
        <v>2010</v>
      </c>
      <c r="AG2" s="16">
        <f>MaleSingleAge!AG2</f>
        <v>2011</v>
      </c>
      <c r="AH2" s="16">
        <f>MaleSingleAge!AH2</f>
        <v>2012</v>
      </c>
      <c r="AI2" s="16">
        <f>MaleSingleAge!AI2</f>
        <v>2013</v>
      </c>
      <c r="AJ2" s="16">
        <f>MaleSingleAge!AJ2</f>
        <v>2014</v>
      </c>
      <c r="AK2" s="16">
        <f>MaleSingleAge!AK2</f>
        <v>2015</v>
      </c>
      <c r="AL2" s="16">
        <f>MaleSingleAge!AL2</f>
        <v>2016</v>
      </c>
      <c r="AM2" s="16">
        <f>MaleSingleAge!AM2</f>
        <v>2017</v>
      </c>
      <c r="AN2" s="16">
        <f>MaleSingleAge!AN2</f>
        <v>2018</v>
      </c>
      <c r="AO2" s="16">
        <f>MaleSingleAge!AO2</f>
        <v>2019</v>
      </c>
      <c r="AP2" s="16">
        <f>MaleSingleAge!AP2</f>
        <v>2020</v>
      </c>
      <c r="AQ2" s="16">
        <f>MaleSingleAge!AQ2</f>
        <v>2021</v>
      </c>
      <c r="AR2" s="16">
        <f>MaleSingleAge!AR2</f>
        <v>2022</v>
      </c>
      <c r="AS2" s="16">
        <f>MaleSingleAge!AS2</f>
        <v>2023</v>
      </c>
      <c r="AT2" s="16">
        <f>MaleSingleAge!AT2</f>
        <v>2024</v>
      </c>
      <c r="AU2" s="16">
        <f>MaleSingleAge!AU2</f>
        <v>2025</v>
      </c>
      <c r="AV2" s="16">
        <f>MaleSingleAge!AV2</f>
        <v>2026</v>
      </c>
      <c r="AW2" s="16">
        <f>MaleSingleAge!AW2</f>
        <v>2027</v>
      </c>
      <c r="AX2" s="16">
        <f>MaleSingleAge!AX2</f>
        <v>2028</v>
      </c>
      <c r="AY2" s="16">
        <f>MaleSingleAge!AY2</f>
        <v>2029</v>
      </c>
      <c r="AZ2" s="16">
        <f>MaleSingleAge!AZ2</f>
        <v>2030</v>
      </c>
      <c r="BA2" s="16">
        <f>MaleSingleAge!BA2</f>
        <v>2031</v>
      </c>
      <c r="BB2" s="16">
        <f>MaleSingleAge!BB2</f>
        <v>2032</v>
      </c>
      <c r="BC2" s="16">
        <f>MaleSingleAge!BC2</f>
        <v>2033</v>
      </c>
      <c r="BD2" s="16">
        <f>MaleSingleAge!BD2</f>
        <v>2034</v>
      </c>
      <c r="BE2" s="16">
        <f>MaleSingleAge!BE2</f>
        <v>2035</v>
      </c>
      <c r="BF2" s="16">
        <f>MaleSingleAge!BF2</f>
        <v>2036</v>
      </c>
      <c r="BG2" s="16">
        <f>MaleSingleAge!BG2</f>
        <v>2037</v>
      </c>
      <c r="BH2" s="16">
        <f>MaleSingleAge!BH2</f>
        <v>2038</v>
      </c>
      <c r="BI2" s="16">
        <f>MaleSingleAge!BI2</f>
        <v>2039</v>
      </c>
      <c r="BJ2" s="16">
        <f>MaleSingleAge!BJ2</f>
        <v>2040</v>
      </c>
      <c r="BK2" s="16">
        <f>MaleSingleAge!BK2</f>
        <v>2041</v>
      </c>
      <c r="BL2" s="16">
        <f>MaleSingleAge!BL2</f>
        <v>2042</v>
      </c>
      <c r="BM2" s="16">
        <f>MaleSingleAge!BM2</f>
        <v>2043</v>
      </c>
      <c r="BN2" s="16">
        <f>MaleSingleAge!BN2</f>
        <v>2044</v>
      </c>
      <c r="BO2" s="16">
        <f>MaleSingleAge!BO2</f>
        <v>2045</v>
      </c>
      <c r="BP2" s="16">
        <f>MaleSingleAge!BP2</f>
        <v>2046</v>
      </c>
      <c r="BQ2" s="16">
        <f>MaleSingleAge!BQ2</f>
        <v>2047</v>
      </c>
      <c r="BR2" s="16">
        <f>MaleSingleAge!BR2</f>
        <v>2048</v>
      </c>
      <c r="BS2" s="16">
        <f>MaleSingleAge!BS2</f>
        <v>2049</v>
      </c>
      <c r="BT2" s="16">
        <f>MaleSingleAge!BT2</f>
        <v>2050</v>
      </c>
    </row>
    <row r="3" spans="1:16384" s="16" customFormat="1" ht="24">
      <c r="A3" s="226" t="s">
        <v>321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7"/>
      <c r="PR3" s="17"/>
      <c r="PS3" s="17"/>
      <c r="PT3" s="17"/>
      <c r="PU3" s="17"/>
      <c r="PV3" s="17"/>
      <c r="PW3" s="17"/>
      <c r="PX3" s="17"/>
      <c r="PY3" s="17"/>
      <c r="PZ3" s="17"/>
      <c r="QA3" s="17"/>
      <c r="QB3" s="17"/>
      <c r="QC3" s="17"/>
      <c r="QD3" s="17"/>
      <c r="QE3" s="17"/>
      <c r="QF3" s="17"/>
      <c r="QG3" s="17"/>
      <c r="QH3" s="17"/>
      <c r="QI3" s="17"/>
      <c r="QJ3" s="17"/>
      <c r="QK3" s="17"/>
      <c r="QL3" s="17"/>
      <c r="QM3" s="17"/>
      <c r="QN3" s="17"/>
      <c r="QO3" s="17"/>
      <c r="QP3" s="17"/>
      <c r="QQ3" s="17"/>
      <c r="QR3" s="17"/>
      <c r="QS3" s="17"/>
      <c r="QT3" s="17"/>
      <c r="QU3" s="17"/>
      <c r="QV3" s="17"/>
      <c r="QW3" s="17"/>
      <c r="QX3" s="17"/>
      <c r="QY3" s="17"/>
      <c r="QZ3" s="17"/>
      <c r="RA3" s="17"/>
      <c r="RB3" s="17"/>
      <c r="RC3" s="17"/>
      <c r="RD3" s="17"/>
      <c r="RE3" s="17"/>
      <c r="RF3" s="17"/>
      <c r="RG3" s="17"/>
      <c r="RH3" s="17"/>
      <c r="RI3" s="17"/>
      <c r="RJ3" s="17"/>
      <c r="RK3" s="17"/>
      <c r="RL3" s="17"/>
      <c r="RM3" s="17"/>
      <c r="RN3" s="17"/>
      <c r="RO3" s="17"/>
      <c r="RP3" s="17"/>
      <c r="RQ3" s="17"/>
      <c r="RR3" s="17"/>
      <c r="RS3" s="17"/>
      <c r="RT3" s="17"/>
      <c r="RU3" s="17"/>
      <c r="RV3" s="17"/>
      <c r="RW3" s="17"/>
      <c r="RX3" s="17"/>
      <c r="RY3" s="17"/>
      <c r="RZ3" s="17"/>
      <c r="SA3" s="17"/>
      <c r="SB3" s="17"/>
      <c r="SC3" s="17"/>
      <c r="SD3" s="17"/>
      <c r="SE3" s="17"/>
      <c r="SF3" s="17"/>
      <c r="SG3" s="17"/>
      <c r="SH3" s="17"/>
      <c r="SI3" s="17"/>
      <c r="SJ3" s="17"/>
      <c r="SK3" s="17"/>
      <c r="SL3" s="17"/>
      <c r="SM3" s="17"/>
      <c r="SN3" s="17"/>
      <c r="SO3" s="17"/>
      <c r="SP3" s="17"/>
      <c r="SQ3" s="17"/>
      <c r="SR3" s="17"/>
      <c r="SS3" s="17"/>
      <c r="ST3" s="17"/>
      <c r="SU3" s="17"/>
      <c r="SV3" s="17"/>
      <c r="SW3" s="17"/>
      <c r="SX3" s="17"/>
      <c r="SY3" s="17"/>
      <c r="SZ3" s="17"/>
      <c r="TA3" s="17"/>
      <c r="TB3" s="17"/>
      <c r="TC3" s="17"/>
      <c r="TD3" s="17"/>
      <c r="TE3" s="17"/>
      <c r="TF3" s="17"/>
      <c r="TG3" s="17"/>
      <c r="TH3" s="17"/>
      <c r="TI3" s="17"/>
      <c r="TJ3" s="17"/>
      <c r="TK3" s="17"/>
      <c r="TL3" s="17"/>
      <c r="TM3" s="17"/>
      <c r="TN3" s="17"/>
      <c r="TO3" s="17"/>
      <c r="TP3" s="17"/>
      <c r="TQ3" s="17"/>
      <c r="TR3" s="17"/>
      <c r="TS3" s="17"/>
      <c r="TT3" s="17"/>
      <c r="TU3" s="17"/>
      <c r="TV3" s="17"/>
      <c r="TW3" s="17"/>
      <c r="TX3" s="17"/>
      <c r="TY3" s="17"/>
      <c r="TZ3" s="17"/>
      <c r="UA3" s="17"/>
      <c r="UB3" s="17"/>
      <c r="UC3" s="17"/>
      <c r="UD3" s="17"/>
      <c r="UE3" s="17"/>
      <c r="UF3" s="17"/>
      <c r="UG3" s="17"/>
      <c r="UH3" s="17"/>
      <c r="UI3" s="17"/>
      <c r="UJ3" s="17"/>
      <c r="UK3" s="17"/>
      <c r="UL3" s="17"/>
      <c r="UM3" s="17"/>
      <c r="UN3" s="17"/>
      <c r="UO3" s="17"/>
      <c r="UP3" s="17"/>
      <c r="UQ3" s="17"/>
      <c r="UR3" s="17"/>
      <c r="US3" s="17"/>
      <c r="UT3" s="17"/>
      <c r="UU3" s="17"/>
      <c r="UV3" s="17"/>
      <c r="UW3" s="17"/>
      <c r="UX3" s="17"/>
      <c r="UY3" s="17"/>
      <c r="UZ3" s="17"/>
      <c r="VA3" s="17"/>
      <c r="VB3" s="17"/>
      <c r="VC3" s="17"/>
      <c r="VD3" s="17"/>
      <c r="VE3" s="17"/>
      <c r="VF3" s="17"/>
      <c r="VG3" s="17"/>
      <c r="VH3" s="17"/>
      <c r="VI3" s="17"/>
      <c r="VJ3" s="17"/>
      <c r="VK3" s="17"/>
      <c r="VL3" s="17"/>
      <c r="VM3" s="17"/>
      <c r="VN3" s="17"/>
      <c r="VO3" s="17"/>
      <c r="VP3" s="17"/>
      <c r="VQ3" s="17"/>
      <c r="VR3" s="17"/>
      <c r="VS3" s="17"/>
      <c r="VT3" s="17"/>
      <c r="VU3" s="17"/>
      <c r="VV3" s="17"/>
      <c r="VW3" s="17"/>
      <c r="VX3" s="17"/>
      <c r="VY3" s="17"/>
      <c r="VZ3" s="17"/>
      <c r="WA3" s="17"/>
      <c r="WB3" s="17"/>
      <c r="WC3" s="17"/>
      <c r="WD3" s="17"/>
      <c r="WE3" s="17"/>
      <c r="WF3" s="17"/>
      <c r="WG3" s="17"/>
      <c r="WH3" s="17"/>
      <c r="WI3" s="17"/>
      <c r="WJ3" s="17"/>
      <c r="WK3" s="17"/>
      <c r="WL3" s="17"/>
      <c r="WM3" s="17"/>
      <c r="WN3" s="17"/>
      <c r="WO3" s="17"/>
      <c r="WP3" s="17"/>
      <c r="WQ3" s="17"/>
      <c r="WR3" s="17"/>
      <c r="WS3" s="17"/>
      <c r="WT3" s="17"/>
      <c r="WU3" s="17"/>
      <c r="WV3" s="17"/>
      <c r="WW3" s="17"/>
      <c r="WX3" s="17"/>
      <c r="WY3" s="17"/>
      <c r="WZ3" s="17"/>
      <c r="XA3" s="17"/>
      <c r="XB3" s="17"/>
      <c r="XC3" s="17"/>
      <c r="XD3" s="17"/>
      <c r="XE3" s="17"/>
      <c r="XF3" s="17"/>
      <c r="XG3" s="17"/>
      <c r="XH3" s="17"/>
      <c r="XI3" s="17"/>
      <c r="XJ3" s="17"/>
      <c r="XK3" s="17"/>
      <c r="XL3" s="17"/>
      <c r="XM3" s="17"/>
      <c r="XN3" s="17"/>
      <c r="XO3" s="17"/>
      <c r="XP3" s="17"/>
      <c r="XQ3" s="17"/>
      <c r="XR3" s="17"/>
      <c r="XS3" s="17"/>
      <c r="XT3" s="17"/>
      <c r="XU3" s="17"/>
      <c r="XV3" s="17"/>
      <c r="XW3" s="17"/>
      <c r="XX3" s="17"/>
      <c r="XY3" s="17"/>
      <c r="XZ3" s="17"/>
      <c r="YA3" s="17"/>
      <c r="YB3" s="17"/>
      <c r="YC3" s="17"/>
      <c r="YD3" s="17"/>
      <c r="YE3" s="17"/>
      <c r="YF3" s="17"/>
      <c r="YG3" s="17"/>
      <c r="YH3" s="17"/>
      <c r="YI3" s="17"/>
      <c r="YJ3" s="17"/>
      <c r="YK3" s="17"/>
      <c r="YL3" s="17"/>
      <c r="YM3" s="17"/>
      <c r="YN3" s="17"/>
      <c r="YO3" s="17"/>
      <c r="YP3" s="17"/>
      <c r="YQ3" s="17"/>
      <c r="YR3" s="17"/>
      <c r="YS3" s="17"/>
      <c r="YT3" s="17"/>
      <c r="YU3" s="17"/>
      <c r="YV3" s="17"/>
      <c r="YW3" s="17"/>
      <c r="YX3" s="17"/>
      <c r="YY3" s="17"/>
      <c r="YZ3" s="17"/>
      <c r="ZA3" s="17"/>
      <c r="ZB3" s="17"/>
      <c r="ZC3" s="17"/>
      <c r="ZD3" s="17"/>
      <c r="ZE3" s="17"/>
      <c r="ZF3" s="17"/>
      <c r="ZG3" s="17"/>
      <c r="ZH3" s="17"/>
      <c r="ZI3" s="17"/>
      <c r="ZJ3" s="17"/>
      <c r="ZK3" s="17"/>
      <c r="ZL3" s="17"/>
      <c r="ZM3" s="17"/>
      <c r="ZN3" s="17"/>
      <c r="ZO3" s="17"/>
      <c r="ZP3" s="17"/>
      <c r="ZQ3" s="17"/>
      <c r="ZR3" s="17"/>
      <c r="ZS3" s="17"/>
      <c r="ZT3" s="17"/>
      <c r="ZU3" s="17"/>
      <c r="ZV3" s="17"/>
      <c r="ZW3" s="17"/>
      <c r="ZX3" s="17"/>
      <c r="ZY3" s="17"/>
      <c r="ZZ3" s="17"/>
      <c r="AAA3" s="17"/>
      <c r="AAB3" s="17"/>
      <c r="AAC3" s="17"/>
      <c r="AAD3" s="17"/>
      <c r="AAE3" s="17"/>
      <c r="AAF3" s="17"/>
      <c r="AAG3" s="17"/>
      <c r="AAH3" s="17"/>
      <c r="AAI3" s="17"/>
      <c r="AAJ3" s="17"/>
      <c r="AAK3" s="17"/>
      <c r="AAL3" s="17"/>
      <c r="AAM3" s="17"/>
      <c r="AAN3" s="17"/>
      <c r="AAO3" s="17"/>
      <c r="AAP3" s="17"/>
      <c r="AAQ3" s="17"/>
      <c r="AAR3" s="17"/>
      <c r="AAS3" s="17"/>
      <c r="AAT3" s="17"/>
      <c r="AAU3" s="17"/>
      <c r="AAV3" s="17"/>
      <c r="AAW3" s="17"/>
      <c r="AAX3" s="17"/>
      <c r="AAY3" s="17"/>
      <c r="AAZ3" s="17"/>
      <c r="ABA3" s="17"/>
      <c r="ABB3" s="17"/>
      <c r="ABC3" s="17"/>
      <c r="ABD3" s="17"/>
      <c r="ABE3" s="17"/>
      <c r="ABF3" s="17"/>
      <c r="ABG3" s="17"/>
      <c r="ABH3" s="17"/>
      <c r="ABI3" s="17"/>
      <c r="ABJ3" s="17"/>
      <c r="ABK3" s="17"/>
      <c r="ABL3" s="17"/>
      <c r="ABM3" s="17"/>
      <c r="ABN3" s="17"/>
      <c r="ABO3" s="17"/>
      <c r="ABP3" s="17"/>
      <c r="ABQ3" s="17"/>
      <c r="ABR3" s="17"/>
      <c r="ABS3" s="17"/>
      <c r="ABT3" s="17"/>
      <c r="ABU3" s="17"/>
      <c r="ABV3" s="17"/>
      <c r="ABW3" s="17"/>
      <c r="ABX3" s="17"/>
      <c r="ABY3" s="17"/>
      <c r="ABZ3" s="17"/>
      <c r="ACA3" s="17"/>
      <c r="ACB3" s="17"/>
      <c r="ACC3" s="17"/>
      <c r="ACD3" s="17"/>
      <c r="ACE3" s="17"/>
      <c r="ACF3" s="17"/>
      <c r="ACG3" s="17"/>
      <c r="ACH3" s="17"/>
      <c r="ACI3" s="17"/>
      <c r="ACJ3" s="17"/>
      <c r="ACK3" s="17"/>
      <c r="ACL3" s="17"/>
      <c r="ACM3" s="17"/>
      <c r="ACN3" s="17"/>
      <c r="ACO3" s="17"/>
      <c r="ACP3" s="17"/>
      <c r="ACQ3" s="17"/>
      <c r="ACR3" s="17"/>
      <c r="ACS3" s="17"/>
      <c r="ACT3" s="17"/>
      <c r="ACU3" s="17"/>
      <c r="ACV3" s="17"/>
      <c r="ACW3" s="17"/>
      <c r="ACX3" s="17"/>
      <c r="ACY3" s="17"/>
      <c r="ACZ3" s="17"/>
      <c r="ADA3" s="17"/>
      <c r="ADB3" s="17"/>
      <c r="ADC3" s="17"/>
      <c r="ADD3" s="17"/>
      <c r="ADE3" s="17"/>
      <c r="ADF3" s="17"/>
      <c r="ADG3" s="17"/>
      <c r="ADH3" s="17"/>
      <c r="ADI3" s="17"/>
      <c r="ADJ3" s="17"/>
      <c r="ADK3" s="17"/>
      <c r="ADL3" s="17"/>
      <c r="ADM3" s="17"/>
      <c r="ADN3" s="17"/>
      <c r="ADO3" s="17"/>
      <c r="ADP3" s="17"/>
      <c r="ADQ3" s="17"/>
      <c r="ADR3" s="17"/>
      <c r="ADS3" s="17"/>
      <c r="ADT3" s="17"/>
      <c r="ADU3" s="17"/>
      <c r="ADV3" s="17"/>
      <c r="ADW3" s="17"/>
      <c r="ADX3" s="17"/>
      <c r="ADY3" s="17"/>
      <c r="ADZ3" s="17"/>
      <c r="AEA3" s="17"/>
      <c r="AEB3" s="17"/>
      <c r="AEC3" s="17"/>
      <c r="AED3" s="17"/>
      <c r="AEE3" s="17"/>
      <c r="AEF3" s="17"/>
      <c r="AEG3" s="17"/>
      <c r="AEH3" s="17"/>
      <c r="AEI3" s="17"/>
      <c r="AEJ3" s="17"/>
      <c r="AEK3" s="17"/>
      <c r="AEL3" s="17"/>
      <c r="AEM3" s="17"/>
      <c r="AEN3" s="17"/>
      <c r="AEO3" s="17"/>
      <c r="AEP3" s="17"/>
      <c r="AEQ3" s="17"/>
      <c r="AER3" s="17"/>
      <c r="AES3" s="17"/>
      <c r="AET3" s="17"/>
      <c r="AEU3" s="17"/>
      <c r="AEV3" s="17"/>
      <c r="AEW3" s="17"/>
      <c r="AEX3" s="17"/>
      <c r="AEY3" s="17"/>
      <c r="AEZ3" s="17"/>
      <c r="AFA3" s="17"/>
      <c r="AFB3" s="17"/>
      <c r="AFC3" s="17"/>
      <c r="AFD3" s="17"/>
      <c r="AFE3" s="17"/>
      <c r="AFF3" s="17"/>
      <c r="AFG3" s="17"/>
      <c r="AFH3" s="17"/>
      <c r="AFI3" s="17"/>
      <c r="AFJ3" s="17"/>
      <c r="AFK3" s="17"/>
      <c r="AFL3" s="17"/>
      <c r="AFM3" s="17"/>
      <c r="AFN3" s="17"/>
      <c r="AFO3" s="17"/>
      <c r="AFP3" s="17"/>
      <c r="AFQ3" s="17"/>
      <c r="AFR3" s="17"/>
      <c r="AFS3" s="17"/>
      <c r="AFT3" s="17"/>
      <c r="AFU3" s="17"/>
      <c r="AFV3" s="17"/>
      <c r="AFW3" s="17"/>
      <c r="AFX3" s="17"/>
      <c r="AFY3" s="17"/>
      <c r="AFZ3" s="17"/>
      <c r="AGA3" s="17"/>
      <c r="AGB3" s="17"/>
      <c r="AGC3" s="17"/>
      <c r="AGD3" s="17"/>
      <c r="AGE3" s="17"/>
      <c r="AGF3" s="17"/>
      <c r="AGG3" s="17"/>
      <c r="AGH3" s="17"/>
      <c r="AGI3" s="17"/>
      <c r="AGJ3" s="17"/>
      <c r="AGK3" s="17"/>
      <c r="AGL3" s="17"/>
      <c r="AGM3" s="17"/>
      <c r="AGN3" s="17"/>
      <c r="AGO3" s="17"/>
      <c r="AGP3" s="17"/>
      <c r="AGQ3" s="17"/>
      <c r="AGR3" s="17"/>
      <c r="AGS3" s="17"/>
      <c r="AGT3" s="17"/>
      <c r="AGU3" s="17"/>
      <c r="AGV3" s="17"/>
      <c r="AGW3" s="17"/>
      <c r="AGX3" s="17"/>
      <c r="AGY3" s="17"/>
      <c r="AGZ3" s="17"/>
      <c r="AHA3" s="17"/>
      <c r="AHB3" s="17"/>
      <c r="AHC3" s="17"/>
      <c r="AHD3" s="17"/>
      <c r="AHE3" s="17"/>
      <c r="AHF3" s="17"/>
      <c r="AHG3" s="17"/>
      <c r="AHH3" s="17"/>
      <c r="AHI3" s="17"/>
      <c r="AHJ3" s="17"/>
      <c r="AHK3" s="17"/>
      <c r="AHL3" s="17"/>
      <c r="AHM3" s="17"/>
      <c r="AHN3" s="17"/>
      <c r="AHO3" s="17"/>
      <c r="AHP3" s="17"/>
      <c r="AHQ3" s="17"/>
      <c r="AHR3" s="17"/>
      <c r="AHS3" s="17"/>
      <c r="AHT3" s="17"/>
      <c r="AHU3" s="17"/>
      <c r="AHV3" s="17"/>
      <c r="AHW3" s="17"/>
      <c r="AHX3" s="17"/>
      <c r="AHY3" s="17"/>
      <c r="AHZ3" s="17"/>
      <c r="AIA3" s="17"/>
      <c r="AIB3" s="17"/>
      <c r="AIC3" s="17"/>
      <c r="AID3" s="17"/>
      <c r="AIE3" s="17"/>
      <c r="AIF3" s="17"/>
      <c r="AIG3" s="17"/>
      <c r="AIH3" s="17"/>
      <c r="AII3" s="17"/>
      <c r="AIJ3" s="17"/>
      <c r="AIK3" s="17"/>
      <c r="AIL3" s="17"/>
      <c r="AIM3" s="17"/>
      <c r="AIN3" s="17"/>
      <c r="AIO3" s="17"/>
      <c r="AIP3" s="17"/>
      <c r="AIQ3" s="17"/>
      <c r="AIR3" s="17"/>
      <c r="AIS3" s="17"/>
      <c r="AIT3" s="17"/>
      <c r="AIU3" s="17"/>
      <c r="AIV3" s="17"/>
      <c r="AIW3" s="17"/>
      <c r="AIX3" s="17"/>
      <c r="AIY3" s="17"/>
      <c r="AIZ3" s="17"/>
      <c r="AJA3" s="17"/>
      <c r="AJB3" s="17"/>
      <c r="AJC3" s="17"/>
      <c r="AJD3" s="17"/>
      <c r="AJE3" s="17"/>
      <c r="AJF3" s="17"/>
      <c r="AJG3" s="17"/>
      <c r="AJH3" s="17"/>
      <c r="AJI3" s="17"/>
      <c r="AJJ3" s="17"/>
      <c r="AJK3" s="17"/>
      <c r="AJL3" s="17"/>
      <c r="AJM3" s="17"/>
      <c r="AJN3" s="17"/>
      <c r="AJO3" s="17"/>
      <c r="AJP3" s="17"/>
      <c r="AJQ3" s="17"/>
      <c r="AJR3" s="17"/>
      <c r="AJS3" s="17"/>
      <c r="AJT3" s="17"/>
      <c r="AJU3" s="17"/>
      <c r="AJV3" s="17"/>
      <c r="AJW3" s="17"/>
      <c r="AJX3" s="17"/>
      <c r="AJY3" s="17"/>
      <c r="AJZ3" s="17"/>
      <c r="AKA3" s="17"/>
      <c r="AKB3" s="17"/>
      <c r="AKC3" s="17"/>
      <c r="AKD3" s="17"/>
      <c r="AKE3" s="17"/>
      <c r="AKF3" s="17"/>
      <c r="AKG3" s="17"/>
      <c r="AKH3" s="17"/>
      <c r="AKI3" s="17"/>
      <c r="AKJ3" s="17"/>
      <c r="AKK3" s="17"/>
      <c r="AKL3" s="17"/>
      <c r="AKM3" s="17"/>
      <c r="AKN3" s="17"/>
      <c r="AKO3" s="17"/>
      <c r="AKP3" s="17"/>
      <c r="AKQ3" s="17"/>
      <c r="AKR3" s="17"/>
      <c r="AKS3" s="17"/>
      <c r="AKT3" s="17"/>
      <c r="AKU3" s="17"/>
      <c r="AKV3" s="17"/>
      <c r="AKW3" s="17"/>
      <c r="AKX3" s="17"/>
      <c r="AKY3" s="17"/>
      <c r="AKZ3" s="17"/>
      <c r="ALA3" s="17"/>
      <c r="ALB3" s="17"/>
      <c r="ALC3" s="17"/>
      <c r="ALD3" s="17"/>
      <c r="ALE3" s="17"/>
      <c r="ALF3" s="17"/>
      <c r="ALG3" s="17"/>
      <c r="ALH3" s="17"/>
      <c r="ALI3" s="17"/>
      <c r="ALJ3" s="17"/>
      <c r="ALK3" s="17"/>
      <c r="ALL3" s="17"/>
      <c r="ALM3" s="17"/>
      <c r="ALN3" s="17"/>
      <c r="ALO3" s="17"/>
      <c r="ALP3" s="17"/>
      <c r="ALQ3" s="17"/>
      <c r="ALR3" s="17"/>
      <c r="ALS3" s="17"/>
      <c r="ALT3" s="17"/>
      <c r="ALU3" s="17"/>
      <c r="ALV3" s="17"/>
      <c r="ALW3" s="17"/>
      <c r="ALX3" s="17"/>
      <c r="ALY3" s="17"/>
      <c r="ALZ3" s="17"/>
      <c r="AMA3" s="17"/>
      <c r="AMB3" s="17"/>
      <c r="AMC3" s="17"/>
      <c r="AMD3" s="17"/>
      <c r="AME3" s="17"/>
      <c r="AMF3" s="17"/>
      <c r="AMG3" s="17"/>
      <c r="AMH3" s="17"/>
      <c r="AMI3" s="17"/>
      <c r="AMJ3" s="17"/>
      <c r="AMK3" s="17"/>
      <c r="AML3" s="17"/>
      <c r="AMM3" s="17"/>
      <c r="AMN3" s="17"/>
      <c r="AMO3" s="17"/>
      <c r="AMP3" s="17"/>
      <c r="AMQ3" s="17"/>
      <c r="AMR3" s="17"/>
      <c r="AMS3" s="17"/>
      <c r="AMT3" s="17"/>
      <c r="AMU3" s="17"/>
      <c r="AMV3" s="17"/>
      <c r="AMW3" s="17"/>
      <c r="AMX3" s="17"/>
      <c r="AMY3" s="17"/>
      <c r="AMZ3" s="17"/>
      <c r="ANA3" s="17"/>
      <c r="ANB3" s="17"/>
      <c r="ANC3" s="17"/>
      <c r="AND3" s="17"/>
      <c r="ANE3" s="17"/>
      <c r="ANF3" s="17"/>
      <c r="ANG3" s="17"/>
      <c r="ANH3" s="17"/>
      <c r="ANI3" s="17"/>
      <c r="ANJ3" s="17"/>
      <c r="ANK3" s="17"/>
      <c r="ANL3" s="17"/>
      <c r="ANM3" s="17"/>
      <c r="ANN3" s="17"/>
      <c r="ANO3" s="17"/>
      <c r="ANP3" s="17"/>
      <c r="ANQ3" s="17"/>
      <c r="ANR3" s="17"/>
      <c r="ANS3" s="17"/>
      <c r="ANT3" s="17"/>
      <c r="ANU3" s="17"/>
      <c r="ANV3" s="17"/>
      <c r="ANW3" s="17"/>
      <c r="ANX3" s="17"/>
      <c r="ANY3" s="17"/>
      <c r="ANZ3" s="17"/>
      <c r="AOA3" s="17"/>
      <c r="AOB3" s="17"/>
      <c r="AOC3" s="17"/>
      <c r="AOD3" s="17"/>
      <c r="AOE3" s="17"/>
      <c r="AOF3" s="17"/>
      <c r="AOG3" s="17"/>
      <c r="AOH3" s="17"/>
      <c r="AOI3" s="17"/>
      <c r="AOJ3" s="17"/>
      <c r="AOK3" s="17"/>
      <c r="AOL3" s="17"/>
      <c r="AOM3" s="17"/>
      <c r="AON3" s="17"/>
      <c r="AOO3" s="17"/>
      <c r="AOP3" s="17"/>
      <c r="AOQ3" s="17"/>
      <c r="AOR3" s="17"/>
      <c r="AOS3" s="17"/>
      <c r="AOT3" s="17"/>
      <c r="AOU3" s="17"/>
      <c r="AOV3" s="17"/>
      <c r="AOW3" s="17"/>
      <c r="AOX3" s="17"/>
      <c r="AOY3" s="17"/>
      <c r="AOZ3" s="17"/>
      <c r="APA3" s="17"/>
      <c r="APB3" s="17"/>
      <c r="APC3" s="17"/>
      <c r="APD3" s="17"/>
      <c r="APE3" s="17"/>
      <c r="APF3" s="17"/>
      <c r="APG3" s="17"/>
      <c r="APH3" s="17"/>
      <c r="API3" s="17"/>
      <c r="APJ3" s="17"/>
      <c r="APK3" s="17"/>
      <c r="APL3" s="17"/>
      <c r="APM3" s="17"/>
      <c r="APN3" s="17"/>
      <c r="APO3" s="17"/>
      <c r="APP3" s="17"/>
      <c r="APQ3" s="17"/>
      <c r="APR3" s="17"/>
      <c r="APS3" s="17"/>
      <c r="APT3" s="17"/>
      <c r="APU3" s="17"/>
      <c r="APV3" s="17"/>
      <c r="APW3" s="17"/>
      <c r="APX3" s="17"/>
      <c r="APY3" s="17"/>
      <c r="APZ3" s="17"/>
      <c r="AQA3" s="17"/>
      <c r="AQB3" s="17"/>
      <c r="AQC3" s="17"/>
      <c r="AQD3" s="17"/>
      <c r="AQE3" s="17"/>
      <c r="AQF3" s="17"/>
      <c r="AQG3" s="17"/>
      <c r="AQH3" s="17"/>
      <c r="AQI3" s="17"/>
      <c r="AQJ3" s="17"/>
      <c r="AQK3" s="17"/>
      <c r="AQL3" s="17"/>
      <c r="AQM3" s="17"/>
      <c r="AQN3" s="17"/>
      <c r="AQO3" s="17"/>
      <c r="AQP3" s="17"/>
      <c r="AQQ3" s="17"/>
      <c r="AQR3" s="17"/>
      <c r="AQS3" s="17"/>
      <c r="AQT3" s="17"/>
      <c r="AQU3" s="17"/>
      <c r="AQV3" s="17"/>
      <c r="AQW3" s="17"/>
      <c r="AQX3" s="17"/>
      <c r="AQY3" s="17"/>
      <c r="AQZ3" s="17"/>
      <c r="ARA3" s="17"/>
      <c r="ARB3" s="17"/>
      <c r="ARC3" s="17"/>
      <c r="ARD3" s="17"/>
      <c r="ARE3" s="17"/>
      <c r="ARF3" s="17"/>
      <c r="ARG3" s="17"/>
      <c r="ARH3" s="17"/>
      <c r="ARI3" s="17"/>
      <c r="ARJ3" s="17"/>
      <c r="ARK3" s="17"/>
      <c r="ARL3" s="17"/>
      <c r="ARM3" s="17"/>
      <c r="ARN3" s="17"/>
      <c r="ARO3" s="17"/>
      <c r="ARP3" s="17"/>
      <c r="ARQ3" s="17"/>
      <c r="ARR3" s="17"/>
      <c r="ARS3" s="17"/>
      <c r="ART3" s="17"/>
      <c r="ARU3" s="17"/>
      <c r="ARV3" s="17"/>
      <c r="ARW3" s="17"/>
      <c r="ARX3" s="17"/>
      <c r="ARY3" s="17"/>
      <c r="ARZ3" s="17"/>
      <c r="ASA3" s="17"/>
      <c r="ASB3" s="17"/>
      <c r="ASC3" s="17"/>
      <c r="ASD3" s="17"/>
      <c r="ASE3" s="17"/>
      <c r="ASF3" s="17"/>
      <c r="ASG3" s="17"/>
      <c r="ASH3" s="17"/>
      <c r="ASI3" s="17"/>
      <c r="ASJ3" s="17"/>
      <c r="ASK3" s="17"/>
      <c r="ASL3" s="17"/>
      <c r="ASM3" s="17"/>
      <c r="ASN3" s="17"/>
      <c r="ASO3" s="17"/>
      <c r="ASP3" s="17"/>
      <c r="ASQ3" s="17"/>
      <c r="ASR3" s="17"/>
      <c r="ASS3" s="17"/>
      <c r="AST3" s="17"/>
      <c r="ASU3" s="17"/>
      <c r="ASV3" s="17"/>
      <c r="ASW3" s="17"/>
      <c r="ASX3" s="17"/>
      <c r="ASY3" s="17"/>
      <c r="ASZ3" s="17"/>
      <c r="ATA3" s="17"/>
      <c r="ATB3" s="17"/>
      <c r="ATC3" s="17"/>
      <c r="ATD3" s="17"/>
      <c r="ATE3" s="17"/>
      <c r="ATF3" s="17"/>
      <c r="ATG3" s="17"/>
      <c r="ATH3" s="17"/>
      <c r="ATI3" s="17"/>
      <c r="ATJ3" s="17"/>
      <c r="ATK3" s="17"/>
      <c r="ATL3" s="17"/>
      <c r="ATM3" s="17"/>
      <c r="ATN3" s="17"/>
      <c r="ATO3" s="17"/>
      <c r="ATP3" s="17"/>
      <c r="ATQ3" s="17"/>
      <c r="ATR3" s="17"/>
      <c r="ATS3" s="17"/>
      <c r="ATT3" s="17"/>
      <c r="ATU3" s="17"/>
      <c r="ATV3" s="17"/>
      <c r="ATW3" s="17"/>
      <c r="ATX3" s="17"/>
      <c r="ATY3" s="17"/>
      <c r="ATZ3" s="17"/>
      <c r="AUA3" s="17"/>
      <c r="AUB3" s="17"/>
      <c r="AUC3" s="17"/>
      <c r="AUD3" s="17"/>
      <c r="AUE3" s="17"/>
      <c r="AUF3" s="17"/>
      <c r="AUG3" s="17"/>
      <c r="AUH3" s="17"/>
      <c r="AUI3" s="17"/>
      <c r="AUJ3" s="17"/>
      <c r="AUK3" s="17"/>
      <c r="AUL3" s="17"/>
      <c r="AUM3" s="17"/>
      <c r="AUN3" s="17"/>
      <c r="AUO3" s="17"/>
      <c r="AUP3" s="17"/>
      <c r="AUQ3" s="17"/>
      <c r="AUR3" s="17"/>
      <c r="AUS3" s="17"/>
      <c r="AUT3" s="17"/>
      <c r="AUU3" s="17"/>
      <c r="AUV3" s="17"/>
      <c r="AUW3" s="17"/>
      <c r="AUX3" s="17"/>
      <c r="AUY3" s="17"/>
      <c r="AUZ3" s="17"/>
      <c r="AVA3" s="17"/>
      <c r="AVB3" s="17"/>
      <c r="AVC3" s="17"/>
      <c r="AVD3" s="17"/>
      <c r="AVE3" s="17"/>
      <c r="AVF3" s="17"/>
      <c r="AVG3" s="17"/>
      <c r="AVH3" s="17"/>
      <c r="AVI3" s="17"/>
      <c r="AVJ3" s="17"/>
      <c r="AVK3" s="17"/>
      <c r="AVL3" s="17"/>
      <c r="AVM3" s="17"/>
      <c r="AVN3" s="17"/>
      <c r="AVO3" s="17"/>
      <c r="AVP3" s="17"/>
      <c r="AVQ3" s="17"/>
      <c r="AVR3" s="17"/>
      <c r="AVS3" s="17"/>
      <c r="AVT3" s="17"/>
      <c r="AVU3" s="17"/>
      <c r="AVV3" s="17"/>
      <c r="AVW3" s="17"/>
      <c r="AVX3" s="17"/>
      <c r="AVY3" s="17"/>
      <c r="AVZ3" s="17"/>
      <c r="AWA3" s="17"/>
      <c r="AWB3" s="17"/>
      <c r="AWC3" s="17"/>
      <c r="AWD3" s="17"/>
      <c r="AWE3" s="17"/>
      <c r="AWF3" s="17"/>
      <c r="AWG3" s="17"/>
      <c r="AWH3" s="17"/>
      <c r="AWI3" s="17"/>
      <c r="AWJ3" s="17"/>
      <c r="AWK3" s="17"/>
      <c r="AWL3" s="17"/>
      <c r="AWM3" s="17"/>
      <c r="AWN3" s="17"/>
      <c r="AWO3" s="17"/>
      <c r="AWP3" s="17"/>
      <c r="AWQ3" s="17"/>
      <c r="AWR3" s="17"/>
      <c r="AWS3" s="17"/>
      <c r="AWT3" s="17"/>
      <c r="AWU3" s="17"/>
      <c r="AWV3" s="17"/>
      <c r="AWW3" s="17"/>
      <c r="AWX3" s="17"/>
      <c r="AWY3" s="17"/>
      <c r="AWZ3" s="17"/>
      <c r="AXA3" s="17"/>
      <c r="AXB3" s="17"/>
      <c r="AXC3" s="17"/>
      <c r="AXD3" s="17"/>
      <c r="AXE3" s="17"/>
      <c r="AXF3" s="17"/>
      <c r="AXG3" s="17"/>
      <c r="AXH3" s="17"/>
      <c r="AXI3" s="17"/>
      <c r="AXJ3" s="17"/>
      <c r="AXK3" s="17"/>
      <c r="AXL3" s="17"/>
      <c r="AXM3" s="17"/>
      <c r="AXN3" s="17"/>
      <c r="AXO3" s="17"/>
      <c r="AXP3" s="17"/>
      <c r="AXQ3" s="17"/>
      <c r="AXR3" s="17"/>
      <c r="AXS3" s="17"/>
      <c r="AXT3" s="17"/>
      <c r="AXU3" s="17"/>
      <c r="AXV3" s="17"/>
      <c r="AXW3" s="17"/>
      <c r="AXX3" s="17"/>
      <c r="AXY3" s="17"/>
      <c r="AXZ3" s="17"/>
      <c r="AYA3" s="17"/>
      <c r="AYB3" s="17"/>
      <c r="AYC3" s="17"/>
      <c r="AYD3" s="17"/>
      <c r="AYE3" s="17"/>
      <c r="AYF3" s="17"/>
      <c r="AYG3" s="17"/>
      <c r="AYH3" s="17"/>
      <c r="AYI3" s="17"/>
      <c r="AYJ3" s="17"/>
      <c r="AYK3" s="17"/>
      <c r="AYL3" s="17"/>
      <c r="AYM3" s="17"/>
      <c r="AYN3" s="17"/>
      <c r="AYO3" s="17"/>
      <c r="AYP3" s="17"/>
      <c r="AYQ3" s="17"/>
      <c r="AYR3" s="17"/>
      <c r="AYS3" s="17"/>
      <c r="AYT3" s="17"/>
      <c r="AYU3" s="17"/>
      <c r="AYV3" s="17"/>
      <c r="AYW3" s="17"/>
      <c r="AYX3" s="17"/>
      <c r="AYY3" s="17"/>
      <c r="AYZ3" s="17"/>
      <c r="AZA3" s="17"/>
      <c r="AZB3" s="17"/>
      <c r="AZC3" s="17"/>
      <c r="AZD3" s="17"/>
      <c r="AZE3" s="17"/>
      <c r="AZF3" s="17"/>
      <c r="AZG3" s="17"/>
      <c r="AZH3" s="17"/>
      <c r="AZI3" s="17"/>
      <c r="AZJ3" s="17"/>
      <c r="AZK3" s="17"/>
      <c r="AZL3" s="17"/>
      <c r="AZM3" s="17"/>
      <c r="AZN3" s="17"/>
      <c r="AZO3" s="17"/>
      <c r="AZP3" s="17"/>
      <c r="AZQ3" s="17"/>
      <c r="AZR3" s="17"/>
      <c r="AZS3" s="17"/>
      <c r="AZT3" s="17"/>
      <c r="AZU3" s="17"/>
      <c r="AZV3" s="17"/>
      <c r="AZW3" s="17"/>
      <c r="AZX3" s="17"/>
      <c r="AZY3" s="17"/>
      <c r="AZZ3" s="17"/>
      <c r="BAA3" s="17"/>
      <c r="BAB3" s="17"/>
      <c r="BAC3" s="17"/>
      <c r="BAD3" s="17"/>
      <c r="BAE3" s="17"/>
      <c r="BAF3" s="17"/>
      <c r="BAG3" s="17"/>
      <c r="BAH3" s="17"/>
      <c r="BAI3" s="17"/>
      <c r="BAJ3" s="17"/>
      <c r="BAK3" s="17"/>
      <c r="BAL3" s="17"/>
      <c r="BAM3" s="17"/>
      <c r="BAN3" s="17"/>
      <c r="BAO3" s="17"/>
      <c r="BAP3" s="17"/>
      <c r="BAQ3" s="17"/>
      <c r="BAR3" s="17"/>
      <c r="BAS3" s="17"/>
      <c r="BAT3" s="17"/>
      <c r="BAU3" s="17"/>
      <c r="BAV3" s="17"/>
      <c r="BAW3" s="17"/>
      <c r="BAX3" s="17"/>
      <c r="BAY3" s="17"/>
      <c r="BAZ3" s="17"/>
      <c r="BBA3" s="17"/>
      <c r="BBB3" s="17"/>
      <c r="BBC3" s="17"/>
      <c r="BBD3" s="17"/>
      <c r="BBE3" s="17"/>
      <c r="BBF3" s="17"/>
      <c r="BBG3" s="17"/>
      <c r="BBH3" s="17"/>
      <c r="BBI3" s="17"/>
      <c r="BBJ3" s="17"/>
      <c r="BBK3" s="17"/>
      <c r="BBL3" s="17"/>
      <c r="BBM3" s="17"/>
      <c r="BBN3" s="17"/>
      <c r="BBO3" s="17"/>
      <c r="BBP3" s="17"/>
      <c r="BBQ3" s="17"/>
      <c r="BBR3" s="17"/>
      <c r="BBS3" s="17"/>
      <c r="BBT3" s="17"/>
      <c r="BBU3" s="17"/>
      <c r="BBV3" s="17"/>
      <c r="BBW3" s="17"/>
      <c r="BBX3" s="17"/>
      <c r="BBY3" s="17"/>
      <c r="BBZ3" s="17"/>
      <c r="BCA3" s="17"/>
      <c r="BCB3" s="17"/>
      <c r="BCC3" s="17"/>
      <c r="BCD3" s="17"/>
      <c r="BCE3" s="17"/>
      <c r="BCF3" s="17"/>
      <c r="BCG3" s="17"/>
      <c r="BCH3" s="17"/>
      <c r="BCI3" s="17"/>
      <c r="BCJ3" s="17"/>
      <c r="BCK3" s="17"/>
      <c r="BCL3" s="17"/>
      <c r="BCM3" s="17"/>
      <c r="BCN3" s="17"/>
      <c r="BCO3" s="17"/>
      <c r="BCP3" s="17"/>
      <c r="BCQ3" s="17"/>
      <c r="BCR3" s="17"/>
      <c r="BCS3" s="17"/>
      <c r="BCT3" s="17"/>
      <c r="BCU3" s="17"/>
      <c r="BCV3" s="17"/>
      <c r="BCW3" s="17"/>
      <c r="BCX3" s="17"/>
      <c r="BCY3" s="17"/>
      <c r="BCZ3" s="17"/>
      <c r="BDA3" s="17"/>
      <c r="BDB3" s="17"/>
      <c r="BDC3" s="17"/>
      <c r="BDD3" s="17"/>
      <c r="BDE3" s="17"/>
      <c r="BDF3" s="17"/>
      <c r="BDG3" s="17"/>
      <c r="BDH3" s="17"/>
      <c r="BDI3" s="17"/>
      <c r="BDJ3" s="17"/>
      <c r="BDK3" s="17"/>
      <c r="BDL3" s="17"/>
      <c r="BDM3" s="17"/>
      <c r="BDN3" s="17"/>
      <c r="BDO3" s="17"/>
      <c r="BDP3" s="17"/>
      <c r="BDQ3" s="17"/>
      <c r="BDR3" s="17"/>
      <c r="BDS3" s="17"/>
      <c r="BDT3" s="17"/>
      <c r="BDU3" s="17"/>
      <c r="BDV3" s="17"/>
      <c r="BDW3" s="17"/>
      <c r="BDX3" s="17"/>
      <c r="BDY3" s="17"/>
      <c r="BDZ3" s="17"/>
      <c r="BEA3" s="17"/>
      <c r="BEB3" s="17"/>
      <c r="BEC3" s="17"/>
      <c r="BED3" s="17"/>
      <c r="BEE3" s="17"/>
      <c r="BEF3" s="17"/>
      <c r="BEG3" s="17"/>
      <c r="BEH3" s="17"/>
      <c r="BEI3" s="17"/>
      <c r="BEJ3" s="17"/>
      <c r="BEK3" s="17"/>
      <c r="BEL3" s="17"/>
      <c r="BEM3" s="17"/>
      <c r="BEN3" s="17"/>
      <c r="BEO3" s="17"/>
      <c r="BEP3" s="17"/>
      <c r="BEQ3" s="17"/>
      <c r="BER3" s="17"/>
      <c r="BES3" s="17"/>
      <c r="BET3" s="17"/>
      <c r="BEU3" s="17"/>
      <c r="BEV3" s="17"/>
      <c r="BEW3" s="17"/>
      <c r="BEX3" s="17"/>
      <c r="BEY3" s="17"/>
      <c r="BEZ3" s="17"/>
      <c r="BFA3" s="17"/>
      <c r="BFB3" s="17"/>
      <c r="BFC3" s="17"/>
      <c r="BFD3" s="17"/>
      <c r="BFE3" s="17"/>
      <c r="BFF3" s="17"/>
      <c r="BFG3" s="17"/>
      <c r="BFH3" s="17"/>
      <c r="BFI3" s="17"/>
      <c r="BFJ3" s="17"/>
      <c r="BFK3" s="17"/>
      <c r="BFL3" s="17"/>
      <c r="BFM3" s="17"/>
      <c r="BFN3" s="17"/>
      <c r="BFO3" s="17"/>
      <c r="BFP3" s="17"/>
      <c r="BFQ3" s="17"/>
      <c r="BFR3" s="17"/>
      <c r="BFS3" s="17"/>
      <c r="BFT3" s="17"/>
      <c r="BFU3" s="17"/>
      <c r="BFV3" s="17"/>
      <c r="BFW3" s="17"/>
      <c r="BFX3" s="17"/>
      <c r="BFY3" s="17"/>
      <c r="BFZ3" s="17"/>
      <c r="BGA3" s="17"/>
      <c r="BGB3" s="17"/>
      <c r="BGC3" s="17"/>
      <c r="BGD3" s="17"/>
      <c r="BGE3" s="17"/>
      <c r="BGF3" s="17"/>
      <c r="BGG3" s="17"/>
      <c r="BGH3" s="17"/>
      <c r="BGI3" s="17"/>
      <c r="BGJ3" s="17"/>
      <c r="BGK3" s="17"/>
      <c r="BGL3" s="17"/>
      <c r="BGM3" s="17"/>
      <c r="BGN3" s="17"/>
      <c r="BGO3" s="17"/>
      <c r="BGP3" s="17"/>
      <c r="BGQ3" s="17"/>
      <c r="BGR3" s="17"/>
      <c r="BGS3" s="17"/>
      <c r="BGT3" s="17"/>
      <c r="BGU3" s="17"/>
      <c r="BGV3" s="17"/>
      <c r="BGW3" s="17"/>
      <c r="BGX3" s="17"/>
      <c r="BGY3" s="17"/>
      <c r="BGZ3" s="17"/>
      <c r="BHA3" s="17"/>
      <c r="BHB3" s="17"/>
      <c r="BHC3" s="17"/>
      <c r="BHD3" s="17"/>
      <c r="BHE3" s="17"/>
      <c r="BHF3" s="17"/>
      <c r="BHG3" s="17"/>
      <c r="BHH3" s="17"/>
      <c r="BHI3" s="17"/>
      <c r="BHJ3" s="17"/>
      <c r="BHK3" s="17"/>
      <c r="BHL3" s="17"/>
      <c r="BHM3" s="17"/>
      <c r="BHN3" s="17"/>
      <c r="BHO3" s="17"/>
      <c r="BHP3" s="17"/>
      <c r="BHQ3" s="17"/>
      <c r="BHR3" s="17"/>
      <c r="BHS3" s="17"/>
      <c r="BHT3" s="17"/>
      <c r="BHU3" s="17"/>
      <c r="BHV3" s="17"/>
      <c r="BHW3" s="17"/>
      <c r="BHX3" s="17"/>
      <c r="BHY3" s="17"/>
      <c r="BHZ3" s="17"/>
      <c r="BIA3" s="17"/>
      <c r="BIB3" s="17"/>
      <c r="BIC3" s="17"/>
      <c r="BID3" s="17"/>
      <c r="BIE3" s="17"/>
      <c r="BIF3" s="17"/>
      <c r="BIG3" s="17"/>
      <c r="BIH3" s="17"/>
      <c r="BII3" s="17"/>
      <c r="BIJ3" s="17"/>
      <c r="BIK3" s="17"/>
      <c r="BIL3" s="17"/>
      <c r="BIM3" s="17"/>
      <c r="BIN3" s="17"/>
      <c r="BIO3" s="17"/>
      <c r="BIP3" s="17"/>
      <c r="BIQ3" s="17"/>
      <c r="BIR3" s="17"/>
      <c r="BIS3" s="17"/>
      <c r="BIT3" s="17"/>
      <c r="BIU3" s="17"/>
      <c r="BIV3" s="17"/>
      <c r="BIW3" s="17"/>
      <c r="BIX3" s="17"/>
      <c r="BIY3" s="17"/>
      <c r="BIZ3" s="17"/>
      <c r="BJA3" s="17"/>
      <c r="BJB3" s="17"/>
      <c r="BJC3" s="17"/>
      <c r="BJD3" s="17"/>
      <c r="BJE3" s="17"/>
      <c r="BJF3" s="17"/>
      <c r="BJG3" s="17"/>
      <c r="BJH3" s="17"/>
      <c r="BJI3" s="17"/>
      <c r="BJJ3" s="17"/>
      <c r="BJK3" s="17"/>
      <c r="BJL3" s="17"/>
      <c r="BJM3" s="17"/>
      <c r="BJN3" s="17"/>
      <c r="BJO3" s="17"/>
      <c r="BJP3" s="17"/>
      <c r="BJQ3" s="17"/>
      <c r="BJR3" s="17"/>
      <c r="BJS3" s="17"/>
      <c r="BJT3" s="17"/>
      <c r="BJU3" s="17"/>
      <c r="BJV3" s="17"/>
      <c r="BJW3" s="17"/>
      <c r="BJX3" s="17"/>
      <c r="BJY3" s="17"/>
      <c r="BJZ3" s="17"/>
      <c r="BKA3" s="17"/>
      <c r="BKB3" s="17"/>
      <c r="BKC3" s="17"/>
      <c r="BKD3" s="17"/>
      <c r="BKE3" s="17"/>
      <c r="BKF3" s="17"/>
      <c r="BKG3" s="17"/>
      <c r="BKH3" s="17"/>
      <c r="BKI3" s="17"/>
      <c r="BKJ3" s="17"/>
      <c r="BKK3" s="17"/>
      <c r="BKL3" s="17"/>
      <c r="BKM3" s="17"/>
      <c r="BKN3" s="17"/>
      <c r="BKO3" s="17"/>
      <c r="BKP3" s="17"/>
      <c r="BKQ3" s="17"/>
      <c r="BKR3" s="17"/>
      <c r="BKS3" s="17"/>
      <c r="BKT3" s="17"/>
      <c r="BKU3" s="17"/>
      <c r="BKV3" s="17"/>
      <c r="BKW3" s="17"/>
      <c r="BKX3" s="17"/>
      <c r="BKY3" s="17"/>
      <c r="BKZ3" s="17"/>
      <c r="BLA3" s="17"/>
      <c r="BLB3" s="17"/>
      <c r="BLC3" s="17"/>
      <c r="BLD3" s="17"/>
      <c r="BLE3" s="17"/>
      <c r="BLF3" s="17"/>
      <c r="BLG3" s="17"/>
      <c r="BLH3" s="17"/>
      <c r="BLI3" s="17"/>
      <c r="BLJ3" s="17"/>
      <c r="BLK3" s="17"/>
      <c r="BLL3" s="17"/>
      <c r="BLM3" s="17"/>
      <c r="BLN3" s="17"/>
      <c r="BLO3" s="17"/>
      <c r="BLP3" s="17"/>
      <c r="BLQ3" s="17"/>
      <c r="BLR3" s="17"/>
      <c r="BLS3" s="17"/>
      <c r="BLT3" s="17"/>
      <c r="BLU3" s="17"/>
      <c r="BLV3" s="17"/>
      <c r="BLW3" s="17"/>
      <c r="BLX3" s="17"/>
      <c r="BLY3" s="17"/>
      <c r="BLZ3" s="17"/>
      <c r="BMA3" s="17"/>
      <c r="BMB3" s="17"/>
      <c r="BMC3" s="17"/>
      <c r="BMD3" s="17"/>
      <c r="BME3" s="17"/>
      <c r="BMF3" s="17"/>
      <c r="BMG3" s="17"/>
      <c r="BMH3" s="17"/>
      <c r="BMI3" s="17"/>
      <c r="BMJ3" s="17"/>
      <c r="BMK3" s="17"/>
      <c r="BML3" s="17"/>
      <c r="BMM3" s="17"/>
      <c r="BMN3" s="17"/>
      <c r="BMO3" s="17"/>
      <c r="BMP3" s="17"/>
      <c r="BMQ3" s="17"/>
      <c r="BMR3" s="17"/>
      <c r="BMS3" s="17"/>
      <c r="BMT3" s="17"/>
      <c r="BMU3" s="17"/>
      <c r="BMV3" s="17"/>
      <c r="BMW3" s="17"/>
      <c r="BMX3" s="17"/>
      <c r="BMY3" s="17"/>
      <c r="BMZ3" s="17"/>
      <c r="BNA3" s="17"/>
      <c r="BNB3" s="17"/>
      <c r="BNC3" s="17"/>
      <c r="BND3" s="17"/>
      <c r="BNE3" s="17"/>
      <c r="BNF3" s="17"/>
      <c r="BNG3" s="17"/>
      <c r="BNH3" s="17"/>
      <c r="BNI3" s="17"/>
      <c r="BNJ3" s="17"/>
      <c r="BNK3" s="17"/>
      <c r="BNL3" s="17"/>
      <c r="BNM3" s="17"/>
      <c r="BNN3" s="17"/>
      <c r="BNO3" s="17"/>
      <c r="BNP3" s="17"/>
      <c r="BNQ3" s="17"/>
      <c r="BNR3" s="17"/>
      <c r="BNS3" s="17"/>
      <c r="BNT3" s="17"/>
      <c r="BNU3" s="17"/>
      <c r="BNV3" s="17"/>
      <c r="BNW3" s="17"/>
      <c r="BNX3" s="17"/>
      <c r="BNY3" s="17"/>
      <c r="BNZ3" s="17"/>
      <c r="BOA3" s="17"/>
      <c r="BOB3" s="17"/>
      <c r="BOC3" s="17"/>
      <c r="BOD3" s="17"/>
      <c r="BOE3" s="17"/>
      <c r="BOF3" s="17"/>
      <c r="BOG3" s="17"/>
      <c r="BOH3" s="17"/>
      <c r="BOI3" s="17"/>
      <c r="BOJ3" s="17"/>
      <c r="BOK3" s="17"/>
      <c r="BOL3" s="17"/>
      <c r="BOM3" s="17"/>
      <c r="BON3" s="17"/>
      <c r="BOO3" s="17"/>
      <c r="BOP3" s="17"/>
      <c r="BOQ3" s="17"/>
      <c r="BOR3" s="17"/>
      <c r="BOS3" s="17"/>
      <c r="BOT3" s="17"/>
      <c r="BOU3" s="17"/>
      <c r="BOV3" s="17"/>
      <c r="BOW3" s="17"/>
      <c r="BOX3" s="17"/>
      <c r="BOY3" s="17"/>
      <c r="BOZ3" s="17"/>
      <c r="BPA3" s="17"/>
      <c r="BPB3" s="17"/>
      <c r="BPC3" s="17"/>
      <c r="BPD3" s="17"/>
      <c r="BPE3" s="17"/>
      <c r="BPF3" s="17"/>
      <c r="BPG3" s="17"/>
      <c r="BPH3" s="17"/>
      <c r="BPI3" s="17"/>
      <c r="BPJ3" s="17"/>
      <c r="BPK3" s="17"/>
      <c r="BPL3" s="17"/>
      <c r="BPM3" s="17"/>
      <c r="BPN3" s="17"/>
      <c r="BPO3" s="17"/>
      <c r="BPP3" s="17"/>
      <c r="BPQ3" s="17"/>
      <c r="BPR3" s="17"/>
      <c r="BPS3" s="17"/>
      <c r="BPT3" s="17"/>
      <c r="BPU3" s="17"/>
      <c r="BPV3" s="17"/>
      <c r="BPW3" s="17"/>
      <c r="BPX3" s="17"/>
      <c r="BPY3" s="17"/>
      <c r="BPZ3" s="17"/>
      <c r="BQA3" s="17"/>
      <c r="BQB3" s="17"/>
      <c r="BQC3" s="17"/>
      <c r="BQD3" s="17"/>
      <c r="BQE3" s="17"/>
      <c r="BQF3" s="17"/>
      <c r="BQG3" s="17"/>
      <c r="BQH3" s="17"/>
      <c r="BQI3" s="17"/>
      <c r="BQJ3" s="17"/>
      <c r="BQK3" s="17"/>
      <c r="BQL3" s="17"/>
      <c r="BQM3" s="17"/>
      <c r="BQN3" s="17"/>
      <c r="BQO3" s="17"/>
      <c r="BQP3" s="17"/>
      <c r="BQQ3" s="17"/>
      <c r="BQR3" s="17"/>
      <c r="BQS3" s="17"/>
      <c r="BQT3" s="17"/>
      <c r="BQU3" s="17"/>
      <c r="BQV3" s="17"/>
      <c r="BQW3" s="17"/>
      <c r="BQX3" s="17"/>
      <c r="BQY3" s="17"/>
      <c r="BQZ3" s="17"/>
      <c r="BRA3" s="17"/>
      <c r="BRB3" s="17"/>
      <c r="BRC3" s="17"/>
      <c r="BRD3" s="17"/>
      <c r="BRE3" s="17"/>
      <c r="BRF3" s="17"/>
      <c r="BRG3" s="17"/>
      <c r="BRH3" s="17"/>
      <c r="BRI3" s="17"/>
      <c r="BRJ3" s="17"/>
      <c r="BRK3" s="17"/>
      <c r="BRL3" s="17"/>
      <c r="BRM3" s="17"/>
      <c r="BRN3" s="17"/>
      <c r="BRO3" s="17"/>
      <c r="BRP3" s="17"/>
      <c r="BRQ3" s="17"/>
      <c r="BRR3" s="17"/>
      <c r="BRS3" s="17"/>
      <c r="BRT3" s="17"/>
      <c r="BRU3" s="17"/>
      <c r="BRV3" s="17"/>
      <c r="BRW3" s="17"/>
      <c r="BRX3" s="17"/>
      <c r="BRY3" s="17"/>
      <c r="BRZ3" s="17"/>
      <c r="BSA3" s="17"/>
      <c r="BSB3" s="17"/>
      <c r="BSC3" s="17"/>
      <c r="BSD3" s="17"/>
      <c r="BSE3" s="17"/>
      <c r="BSF3" s="17"/>
      <c r="BSG3" s="17"/>
      <c r="BSH3" s="17"/>
      <c r="BSI3" s="17"/>
      <c r="BSJ3" s="17"/>
      <c r="BSK3" s="17"/>
      <c r="BSL3" s="17"/>
      <c r="BSM3" s="17"/>
      <c r="BSN3" s="17"/>
      <c r="BSO3" s="17"/>
      <c r="BSP3" s="17"/>
      <c r="BSQ3" s="17"/>
      <c r="BSR3" s="17"/>
      <c r="BSS3" s="17"/>
      <c r="BST3" s="17"/>
      <c r="BSU3" s="17"/>
      <c r="BSV3" s="17"/>
      <c r="BSW3" s="17"/>
      <c r="BSX3" s="17"/>
      <c r="BSY3" s="17"/>
      <c r="BSZ3" s="17"/>
      <c r="BTA3" s="17"/>
      <c r="BTB3" s="17"/>
      <c r="BTC3" s="17"/>
      <c r="BTD3" s="17"/>
      <c r="BTE3" s="17"/>
      <c r="BTF3" s="17"/>
      <c r="BTG3" s="17"/>
      <c r="BTH3" s="17"/>
      <c r="BTI3" s="17"/>
      <c r="BTJ3" s="17"/>
      <c r="BTK3" s="17"/>
      <c r="BTL3" s="17"/>
      <c r="BTM3" s="17"/>
      <c r="BTN3" s="17"/>
      <c r="BTO3" s="17"/>
      <c r="BTP3" s="17"/>
      <c r="BTQ3" s="17"/>
      <c r="BTR3" s="17"/>
      <c r="BTS3" s="17"/>
      <c r="BTT3" s="17"/>
      <c r="BTU3" s="17"/>
      <c r="BTV3" s="17"/>
      <c r="BTW3" s="17"/>
      <c r="BTX3" s="17"/>
      <c r="BTY3" s="17"/>
      <c r="BTZ3" s="17"/>
      <c r="BUA3" s="17"/>
      <c r="BUB3" s="17"/>
      <c r="BUC3" s="17"/>
      <c r="BUD3" s="17"/>
      <c r="BUE3" s="17"/>
      <c r="BUF3" s="17"/>
      <c r="BUG3" s="17"/>
      <c r="BUH3" s="17"/>
      <c r="BUI3" s="17"/>
      <c r="BUJ3" s="17"/>
      <c r="BUK3" s="17"/>
      <c r="BUL3" s="17"/>
      <c r="BUM3" s="17"/>
      <c r="BUN3" s="17"/>
      <c r="BUO3" s="17"/>
      <c r="BUP3" s="17"/>
      <c r="BUQ3" s="17"/>
      <c r="BUR3" s="17"/>
      <c r="BUS3" s="17"/>
      <c r="BUT3" s="17"/>
      <c r="BUU3" s="17"/>
      <c r="BUV3" s="17"/>
      <c r="BUW3" s="17"/>
      <c r="BUX3" s="17"/>
      <c r="BUY3" s="17"/>
      <c r="BUZ3" s="17"/>
      <c r="BVA3" s="17"/>
      <c r="BVB3" s="17"/>
      <c r="BVC3" s="17"/>
      <c r="BVD3" s="17"/>
      <c r="BVE3" s="17"/>
      <c r="BVF3" s="17"/>
      <c r="BVG3" s="17"/>
      <c r="BVH3" s="17"/>
      <c r="BVI3" s="17"/>
      <c r="BVJ3" s="17"/>
      <c r="BVK3" s="17"/>
      <c r="BVL3" s="17"/>
      <c r="BVM3" s="17"/>
      <c r="BVN3" s="17"/>
      <c r="BVO3" s="17"/>
      <c r="BVP3" s="17"/>
      <c r="BVQ3" s="17"/>
      <c r="BVR3" s="17"/>
      <c r="BVS3" s="17"/>
      <c r="BVT3" s="17"/>
      <c r="BVU3" s="17"/>
      <c r="BVV3" s="17"/>
      <c r="BVW3" s="17"/>
      <c r="BVX3" s="17"/>
      <c r="BVY3" s="17"/>
      <c r="BVZ3" s="17"/>
      <c r="BWA3" s="17"/>
      <c r="BWB3" s="17"/>
      <c r="BWC3" s="17"/>
      <c r="BWD3" s="17"/>
      <c r="BWE3" s="17"/>
      <c r="BWF3" s="17"/>
      <c r="BWG3" s="17"/>
      <c r="BWH3" s="17"/>
      <c r="BWI3" s="17"/>
      <c r="BWJ3" s="17"/>
      <c r="BWK3" s="17"/>
      <c r="BWL3" s="17"/>
      <c r="BWM3" s="17"/>
      <c r="BWN3" s="17"/>
      <c r="BWO3" s="17"/>
      <c r="BWP3" s="17"/>
      <c r="BWQ3" s="17"/>
      <c r="BWR3" s="17"/>
      <c r="BWS3" s="17"/>
      <c r="BWT3" s="17"/>
      <c r="BWU3" s="17"/>
      <c r="BWV3" s="17"/>
      <c r="BWW3" s="17"/>
      <c r="BWX3" s="17"/>
      <c r="BWY3" s="17"/>
      <c r="BWZ3" s="17"/>
      <c r="BXA3" s="17"/>
      <c r="BXB3" s="17"/>
      <c r="BXC3" s="17"/>
      <c r="BXD3" s="17"/>
      <c r="BXE3" s="17"/>
      <c r="BXF3" s="17"/>
      <c r="BXG3" s="17"/>
      <c r="BXH3" s="17"/>
      <c r="BXI3" s="17"/>
      <c r="BXJ3" s="17"/>
      <c r="BXK3" s="17"/>
      <c r="BXL3" s="17"/>
      <c r="BXM3" s="17"/>
      <c r="BXN3" s="17"/>
      <c r="BXO3" s="17"/>
      <c r="BXP3" s="17"/>
      <c r="BXQ3" s="17"/>
      <c r="BXR3" s="17"/>
      <c r="BXS3" s="17"/>
      <c r="BXT3" s="17"/>
      <c r="BXU3" s="17"/>
      <c r="BXV3" s="17"/>
      <c r="BXW3" s="17"/>
      <c r="BXX3" s="17"/>
      <c r="BXY3" s="17"/>
      <c r="BXZ3" s="17"/>
      <c r="BYA3" s="17"/>
      <c r="BYB3" s="17"/>
      <c r="BYC3" s="17"/>
      <c r="BYD3" s="17"/>
      <c r="BYE3" s="17"/>
      <c r="BYF3" s="17"/>
      <c r="BYG3" s="17"/>
      <c r="BYH3" s="17"/>
      <c r="BYI3" s="17"/>
      <c r="BYJ3" s="17"/>
      <c r="BYK3" s="17"/>
      <c r="BYL3" s="17"/>
      <c r="BYM3" s="17"/>
      <c r="BYN3" s="17"/>
      <c r="BYO3" s="17"/>
      <c r="BYP3" s="17"/>
      <c r="BYQ3" s="17"/>
      <c r="BYR3" s="17"/>
      <c r="BYS3" s="17"/>
      <c r="BYT3" s="17"/>
      <c r="BYU3" s="17"/>
      <c r="BYV3" s="17"/>
      <c r="BYW3" s="17"/>
      <c r="BYX3" s="17"/>
      <c r="BYY3" s="17"/>
      <c r="BYZ3" s="17"/>
      <c r="BZA3" s="17"/>
      <c r="BZB3" s="17"/>
      <c r="BZC3" s="17"/>
      <c r="BZD3" s="17"/>
      <c r="BZE3" s="17"/>
      <c r="BZF3" s="17"/>
      <c r="BZG3" s="17"/>
      <c r="BZH3" s="17"/>
      <c r="BZI3" s="17"/>
      <c r="BZJ3" s="17"/>
      <c r="BZK3" s="17"/>
      <c r="BZL3" s="17"/>
      <c r="BZM3" s="17"/>
      <c r="BZN3" s="17"/>
      <c r="BZO3" s="17"/>
      <c r="BZP3" s="17"/>
      <c r="BZQ3" s="17"/>
      <c r="BZR3" s="17"/>
      <c r="BZS3" s="17"/>
      <c r="BZT3" s="17"/>
      <c r="BZU3" s="17"/>
      <c r="BZV3" s="17"/>
      <c r="BZW3" s="17"/>
      <c r="BZX3" s="17"/>
      <c r="BZY3" s="17"/>
      <c r="BZZ3" s="17"/>
      <c r="CAA3" s="17"/>
      <c r="CAB3" s="17"/>
      <c r="CAC3" s="17"/>
      <c r="CAD3" s="17"/>
      <c r="CAE3" s="17"/>
      <c r="CAF3" s="17"/>
      <c r="CAG3" s="17"/>
      <c r="CAH3" s="17"/>
      <c r="CAI3" s="17"/>
      <c r="CAJ3" s="17"/>
      <c r="CAK3" s="17"/>
      <c r="CAL3" s="17"/>
      <c r="CAM3" s="17"/>
      <c r="CAN3" s="17"/>
      <c r="CAO3" s="17"/>
      <c r="CAP3" s="17"/>
      <c r="CAQ3" s="17"/>
      <c r="CAR3" s="17"/>
      <c r="CAS3" s="17"/>
      <c r="CAT3" s="17"/>
      <c r="CAU3" s="17"/>
      <c r="CAV3" s="17"/>
      <c r="CAW3" s="17"/>
      <c r="CAX3" s="17"/>
      <c r="CAY3" s="17"/>
      <c r="CAZ3" s="17"/>
      <c r="CBA3" s="17"/>
      <c r="CBB3" s="17"/>
      <c r="CBC3" s="17"/>
      <c r="CBD3" s="17"/>
      <c r="CBE3" s="17"/>
      <c r="CBF3" s="17"/>
      <c r="CBG3" s="17"/>
      <c r="CBH3" s="17"/>
      <c r="CBI3" s="17"/>
      <c r="CBJ3" s="17"/>
      <c r="CBK3" s="17"/>
      <c r="CBL3" s="17"/>
      <c r="CBM3" s="17"/>
      <c r="CBN3" s="17"/>
      <c r="CBO3" s="17"/>
      <c r="CBP3" s="17"/>
      <c r="CBQ3" s="17"/>
      <c r="CBR3" s="17"/>
      <c r="CBS3" s="17"/>
      <c r="CBT3" s="17"/>
      <c r="CBU3" s="17"/>
      <c r="CBV3" s="17"/>
      <c r="CBW3" s="17"/>
      <c r="CBX3" s="17"/>
      <c r="CBY3" s="17"/>
      <c r="CBZ3" s="17"/>
      <c r="CCA3" s="17"/>
      <c r="CCB3" s="17"/>
      <c r="CCC3" s="17"/>
      <c r="CCD3" s="17"/>
      <c r="CCE3" s="17"/>
      <c r="CCF3" s="17"/>
      <c r="CCG3" s="17"/>
      <c r="CCH3" s="17"/>
      <c r="CCI3" s="17"/>
      <c r="CCJ3" s="17"/>
      <c r="CCK3" s="17"/>
      <c r="CCL3" s="17"/>
      <c r="CCM3" s="17"/>
      <c r="CCN3" s="17"/>
      <c r="CCO3" s="17"/>
      <c r="CCP3" s="17"/>
      <c r="CCQ3" s="17"/>
      <c r="CCR3" s="17"/>
      <c r="CCS3" s="17"/>
      <c r="CCT3" s="17"/>
      <c r="CCU3" s="17"/>
      <c r="CCV3" s="17"/>
      <c r="CCW3" s="17"/>
      <c r="CCX3" s="17"/>
      <c r="CCY3" s="17"/>
      <c r="CCZ3" s="17"/>
      <c r="CDA3" s="17"/>
      <c r="CDB3" s="17"/>
      <c r="CDC3" s="17"/>
      <c r="CDD3" s="17"/>
      <c r="CDE3" s="17"/>
      <c r="CDF3" s="17"/>
      <c r="CDG3" s="17"/>
      <c r="CDH3" s="17"/>
      <c r="CDI3" s="17"/>
      <c r="CDJ3" s="17"/>
      <c r="CDK3" s="17"/>
      <c r="CDL3" s="17"/>
      <c r="CDM3" s="17"/>
      <c r="CDN3" s="17"/>
      <c r="CDO3" s="17"/>
      <c r="CDP3" s="17"/>
      <c r="CDQ3" s="17"/>
      <c r="CDR3" s="17"/>
      <c r="CDS3" s="17"/>
      <c r="CDT3" s="17"/>
      <c r="CDU3" s="17"/>
      <c r="CDV3" s="17"/>
      <c r="CDW3" s="17"/>
      <c r="CDX3" s="17"/>
      <c r="CDY3" s="17"/>
      <c r="CDZ3" s="17"/>
      <c r="CEA3" s="17"/>
      <c r="CEB3" s="17"/>
      <c r="CEC3" s="17"/>
      <c r="CED3" s="17"/>
      <c r="CEE3" s="17"/>
      <c r="CEF3" s="17"/>
      <c r="CEG3" s="17"/>
      <c r="CEH3" s="17"/>
      <c r="CEI3" s="17"/>
      <c r="CEJ3" s="17"/>
      <c r="CEK3" s="17"/>
      <c r="CEL3" s="17"/>
      <c r="CEM3" s="17"/>
      <c r="CEN3" s="17"/>
      <c r="CEO3" s="17"/>
      <c r="CEP3" s="17"/>
      <c r="CEQ3" s="17"/>
      <c r="CER3" s="17"/>
      <c r="CES3" s="17"/>
      <c r="CET3" s="17"/>
      <c r="CEU3" s="17"/>
      <c r="CEV3" s="17"/>
      <c r="CEW3" s="17"/>
      <c r="CEX3" s="17"/>
      <c r="CEY3" s="17"/>
      <c r="CEZ3" s="17"/>
      <c r="CFA3" s="17"/>
      <c r="CFB3" s="17"/>
      <c r="CFC3" s="17"/>
      <c r="CFD3" s="17"/>
      <c r="CFE3" s="17"/>
      <c r="CFF3" s="17"/>
      <c r="CFG3" s="17"/>
      <c r="CFH3" s="17"/>
      <c r="CFI3" s="17"/>
      <c r="CFJ3" s="17"/>
      <c r="CFK3" s="17"/>
      <c r="CFL3" s="17"/>
      <c r="CFM3" s="17"/>
      <c r="CFN3" s="17"/>
      <c r="CFO3" s="17"/>
      <c r="CFP3" s="17"/>
      <c r="CFQ3" s="17"/>
      <c r="CFR3" s="17"/>
      <c r="CFS3" s="17"/>
      <c r="CFT3" s="17"/>
      <c r="CFU3" s="17"/>
      <c r="CFV3" s="17"/>
      <c r="CFW3" s="17"/>
      <c r="CFX3" s="17"/>
      <c r="CFY3" s="17"/>
      <c r="CFZ3" s="17"/>
      <c r="CGA3" s="17"/>
      <c r="CGB3" s="17"/>
      <c r="CGC3" s="17"/>
      <c r="CGD3" s="17"/>
      <c r="CGE3" s="17"/>
      <c r="CGF3" s="17"/>
      <c r="CGG3" s="17"/>
      <c r="CGH3" s="17"/>
      <c r="CGI3" s="17"/>
      <c r="CGJ3" s="17"/>
      <c r="CGK3" s="17"/>
      <c r="CGL3" s="17"/>
      <c r="CGM3" s="17"/>
      <c r="CGN3" s="17"/>
      <c r="CGO3" s="17"/>
      <c r="CGP3" s="17"/>
      <c r="CGQ3" s="17"/>
      <c r="CGR3" s="17"/>
      <c r="CGS3" s="17"/>
      <c r="CGT3" s="17"/>
      <c r="CGU3" s="17"/>
      <c r="CGV3" s="17"/>
      <c r="CGW3" s="17"/>
      <c r="CGX3" s="17"/>
      <c r="CGY3" s="17"/>
      <c r="CGZ3" s="17"/>
      <c r="CHA3" s="17"/>
      <c r="CHB3" s="17"/>
      <c r="CHC3" s="17"/>
      <c r="CHD3" s="17"/>
      <c r="CHE3" s="17"/>
      <c r="CHF3" s="17"/>
      <c r="CHG3" s="17"/>
      <c r="CHH3" s="17"/>
      <c r="CHI3" s="17"/>
      <c r="CHJ3" s="17"/>
      <c r="CHK3" s="17"/>
      <c r="CHL3" s="17"/>
      <c r="CHM3" s="17"/>
      <c r="CHN3" s="17"/>
      <c r="CHO3" s="17"/>
      <c r="CHP3" s="17"/>
      <c r="CHQ3" s="17"/>
      <c r="CHR3" s="17"/>
      <c r="CHS3" s="17"/>
      <c r="CHT3" s="17"/>
      <c r="CHU3" s="17"/>
      <c r="CHV3" s="17"/>
      <c r="CHW3" s="17"/>
      <c r="CHX3" s="17"/>
      <c r="CHY3" s="17"/>
      <c r="CHZ3" s="17"/>
      <c r="CIA3" s="17"/>
      <c r="CIB3" s="17"/>
      <c r="CIC3" s="17"/>
      <c r="CID3" s="17"/>
      <c r="CIE3" s="17"/>
      <c r="CIF3" s="17"/>
      <c r="CIG3" s="17"/>
      <c r="CIH3" s="17"/>
      <c r="CII3" s="17"/>
      <c r="CIJ3" s="17"/>
      <c r="CIK3" s="17"/>
      <c r="CIL3" s="17"/>
      <c r="CIM3" s="17"/>
      <c r="CIN3" s="17"/>
      <c r="CIO3" s="17"/>
      <c r="CIP3" s="17"/>
      <c r="CIQ3" s="17"/>
      <c r="CIR3" s="17"/>
      <c r="CIS3" s="17"/>
      <c r="CIT3" s="17"/>
      <c r="CIU3" s="17"/>
      <c r="CIV3" s="17"/>
      <c r="CIW3" s="17"/>
      <c r="CIX3" s="17"/>
      <c r="CIY3" s="17"/>
      <c r="CIZ3" s="17"/>
      <c r="CJA3" s="17"/>
      <c r="CJB3" s="17"/>
      <c r="CJC3" s="17"/>
      <c r="CJD3" s="17"/>
      <c r="CJE3" s="17"/>
      <c r="CJF3" s="17"/>
      <c r="CJG3" s="17"/>
      <c r="CJH3" s="17"/>
      <c r="CJI3" s="17"/>
      <c r="CJJ3" s="17"/>
      <c r="CJK3" s="17"/>
      <c r="CJL3" s="17"/>
      <c r="CJM3" s="17"/>
      <c r="CJN3" s="17"/>
      <c r="CJO3" s="17"/>
      <c r="CJP3" s="17"/>
      <c r="CJQ3" s="17"/>
      <c r="CJR3" s="17"/>
      <c r="CJS3" s="17"/>
      <c r="CJT3" s="17"/>
      <c r="CJU3" s="17"/>
      <c r="CJV3" s="17"/>
      <c r="CJW3" s="17"/>
      <c r="CJX3" s="17"/>
      <c r="CJY3" s="17"/>
      <c r="CJZ3" s="17"/>
      <c r="CKA3" s="17"/>
      <c r="CKB3" s="17"/>
      <c r="CKC3" s="17"/>
      <c r="CKD3" s="17"/>
      <c r="CKE3" s="17"/>
      <c r="CKF3" s="17"/>
      <c r="CKG3" s="17"/>
      <c r="CKH3" s="17"/>
      <c r="CKI3" s="17"/>
      <c r="CKJ3" s="17"/>
      <c r="CKK3" s="17"/>
      <c r="CKL3" s="17"/>
      <c r="CKM3" s="17"/>
      <c r="CKN3" s="17"/>
      <c r="CKO3" s="17"/>
      <c r="CKP3" s="17"/>
      <c r="CKQ3" s="17"/>
      <c r="CKR3" s="17"/>
      <c r="CKS3" s="17"/>
      <c r="CKT3" s="17"/>
      <c r="CKU3" s="17"/>
      <c r="CKV3" s="17"/>
      <c r="CKW3" s="17"/>
      <c r="CKX3" s="17"/>
      <c r="CKY3" s="17"/>
      <c r="CKZ3" s="17"/>
      <c r="CLA3" s="17"/>
      <c r="CLB3" s="17"/>
      <c r="CLC3" s="17"/>
      <c r="CLD3" s="17"/>
      <c r="CLE3" s="17"/>
      <c r="CLF3" s="17"/>
      <c r="CLG3" s="17"/>
      <c r="CLH3" s="17"/>
      <c r="CLI3" s="17"/>
      <c r="CLJ3" s="17"/>
      <c r="CLK3" s="17"/>
      <c r="CLL3" s="17"/>
      <c r="CLM3" s="17"/>
      <c r="CLN3" s="17"/>
      <c r="CLO3" s="17"/>
      <c r="CLP3" s="17"/>
      <c r="CLQ3" s="17"/>
      <c r="CLR3" s="17"/>
      <c r="CLS3" s="17"/>
      <c r="CLT3" s="17"/>
      <c r="CLU3" s="17"/>
      <c r="CLV3" s="17"/>
      <c r="CLW3" s="17"/>
      <c r="CLX3" s="17"/>
      <c r="CLY3" s="17"/>
      <c r="CLZ3" s="17"/>
      <c r="CMA3" s="17"/>
      <c r="CMB3" s="17"/>
      <c r="CMC3" s="17"/>
      <c r="CMD3" s="17"/>
      <c r="CME3" s="17"/>
      <c r="CMF3" s="17"/>
      <c r="CMG3" s="17"/>
      <c r="CMH3" s="17"/>
      <c r="CMI3" s="17"/>
      <c r="CMJ3" s="17"/>
      <c r="CMK3" s="17"/>
      <c r="CML3" s="17"/>
      <c r="CMM3" s="17"/>
      <c r="CMN3" s="17"/>
      <c r="CMO3" s="17"/>
      <c r="CMP3" s="17"/>
      <c r="CMQ3" s="17"/>
      <c r="CMR3" s="17"/>
      <c r="CMS3" s="17"/>
      <c r="CMT3" s="17"/>
      <c r="CMU3" s="17"/>
      <c r="CMV3" s="17"/>
      <c r="CMW3" s="17"/>
      <c r="CMX3" s="17"/>
      <c r="CMY3" s="17"/>
      <c r="CMZ3" s="17"/>
      <c r="CNA3" s="17"/>
      <c r="CNB3" s="17"/>
      <c r="CNC3" s="17"/>
      <c r="CND3" s="17"/>
      <c r="CNE3" s="17"/>
      <c r="CNF3" s="17"/>
      <c r="CNG3" s="17"/>
      <c r="CNH3" s="17"/>
      <c r="CNI3" s="17"/>
      <c r="CNJ3" s="17"/>
      <c r="CNK3" s="17"/>
      <c r="CNL3" s="17"/>
      <c r="CNM3" s="17"/>
      <c r="CNN3" s="17"/>
      <c r="CNO3" s="17"/>
      <c r="CNP3" s="17"/>
      <c r="CNQ3" s="17"/>
      <c r="CNR3" s="17"/>
      <c r="CNS3" s="17"/>
      <c r="CNT3" s="17"/>
      <c r="CNU3" s="17"/>
      <c r="CNV3" s="17"/>
      <c r="CNW3" s="17"/>
      <c r="CNX3" s="17"/>
      <c r="CNY3" s="17"/>
      <c r="CNZ3" s="17"/>
      <c r="COA3" s="17"/>
      <c r="COB3" s="17"/>
      <c r="COC3" s="17"/>
      <c r="COD3" s="17"/>
      <c r="COE3" s="17"/>
      <c r="COF3" s="17"/>
      <c r="COG3" s="17"/>
      <c r="COH3" s="17"/>
      <c r="COI3" s="17"/>
      <c r="COJ3" s="17"/>
      <c r="COK3" s="17"/>
      <c r="COL3" s="17"/>
      <c r="COM3" s="17"/>
      <c r="CON3" s="17"/>
      <c r="COO3" s="17"/>
      <c r="COP3" s="17"/>
      <c r="COQ3" s="17"/>
      <c r="COR3" s="17"/>
      <c r="COS3" s="17"/>
      <c r="COT3" s="17"/>
      <c r="COU3" s="17"/>
      <c r="COV3" s="17"/>
      <c r="COW3" s="17"/>
      <c r="COX3" s="17"/>
      <c r="COY3" s="17"/>
      <c r="COZ3" s="17"/>
      <c r="CPA3" s="17"/>
      <c r="CPB3" s="17"/>
      <c r="CPC3" s="17"/>
      <c r="CPD3" s="17"/>
      <c r="CPE3" s="17"/>
      <c r="CPF3" s="17"/>
      <c r="CPG3" s="17"/>
      <c r="CPH3" s="17"/>
      <c r="CPI3" s="17"/>
      <c r="CPJ3" s="17"/>
      <c r="CPK3" s="17"/>
      <c r="CPL3" s="17"/>
      <c r="CPM3" s="17"/>
      <c r="CPN3" s="17"/>
      <c r="CPO3" s="17"/>
      <c r="CPP3" s="17"/>
      <c r="CPQ3" s="17"/>
      <c r="CPR3" s="17"/>
      <c r="CPS3" s="17"/>
      <c r="CPT3" s="17"/>
      <c r="CPU3" s="17"/>
      <c r="CPV3" s="17"/>
      <c r="CPW3" s="17"/>
      <c r="CPX3" s="17"/>
      <c r="CPY3" s="17"/>
      <c r="CPZ3" s="17"/>
      <c r="CQA3" s="17"/>
      <c r="CQB3" s="17"/>
      <c r="CQC3" s="17"/>
      <c r="CQD3" s="17"/>
      <c r="CQE3" s="17"/>
      <c r="CQF3" s="17"/>
      <c r="CQG3" s="17"/>
      <c r="CQH3" s="17"/>
      <c r="CQI3" s="17"/>
      <c r="CQJ3" s="17"/>
      <c r="CQK3" s="17"/>
      <c r="CQL3" s="17"/>
      <c r="CQM3" s="17"/>
      <c r="CQN3" s="17"/>
      <c r="CQO3" s="17"/>
      <c r="CQP3" s="17"/>
      <c r="CQQ3" s="17"/>
      <c r="CQR3" s="17"/>
      <c r="CQS3" s="17"/>
      <c r="CQT3" s="17"/>
      <c r="CQU3" s="17"/>
      <c r="CQV3" s="17"/>
      <c r="CQW3" s="17"/>
      <c r="CQX3" s="17"/>
      <c r="CQY3" s="17"/>
      <c r="CQZ3" s="17"/>
      <c r="CRA3" s="17"/>
      <c r="CRB3" s="17"/>
      <c r="CRC3" s="17"/>
      <c r="CRD3" s="17"/>
      <c r="CRE3" s="17"/>
      <c r="CRF3" s="17"/>
      <c r="CRG3" s="17"/>
      <c r="CRH3" s="17"/>
      <c r="CRI3" s="17"/>
      <c r="CRJ3" s="17"/>
      <c r="CRK3" s="17"/>
      <c r="CRL3" s="17"/>
      <c r="CRM3" s="17"/>
      <c r="CRN3" s="17"/>
      <c r="CRO3" s="17"/>
      <c r="CRP3" s="17"/>
      <c r="CRQ3" s="17"/>
      <c r="CRR3" s="17"/>
      <c r="CRS3" s="17"/>
      <c r="CRT3" s="17"/>
      <c r="CRU3" s="17"/>
      <c r="CRV3" s="17"/>
      <c r="CRW3" s="17"/>
      <c r="CRX3" s="17"/>
      <c r="CRY3" s="17"/>
      <c r="CRZ3" s="17"/>
      <c r="CSA3" s="17"/>
      <c r="CSB3" s="17"/>
      <c r="CSC3" s="17"/>
      <c r="CSD3" s="17"/>
      <c r="CSE3" s="17"/>
      <c r="CSF3" s="17"/>
      <c r="CSG3" s="17"/>
      <c r="CSH3" s="17"/>
      <c r="CSI3" s="17"/>
      <c r="CSJ3" s="17"/>
      <c r="CSK3" s="17"/>
      <c r="CSL3" s="17"/>
      <c r="CSM3" s="17"/>
      <c r="CSN3" s="17"/>
      <c r="CSO3" s="17"/>
      <c r="CSP3" s="17"/>
      <c r="CSQ3" s="17"/>
      <c r="CSR3" s="17"/>
      <c r="CSS3" s="17"/>
      <c r="CST3" s="17"/>
      <c r="CSU3" s="17"/>
      <c r="CSV3" s="17"/>
      <c r="CSW3" s="17"/>
      <c r="CSX3" s="17"/>
      <c r="CSY3" s="17"/>
      <c r="CSZ3" s="17"/>
      <c r="CTA3" s="17"/>
      <c r="CTB3" s="17"/>
      <c r="CTC3" s="17"/>
      <c r="CTD3" s="17"/>
      <c r="CTE3" s="17"/>
      <c r="CTF3" s="17"/>
      <c r="CTG3" s="17"/>
      <c r="CTH3" s="17"/>
      <c r="CTI3" s="17"/>
      <c r="CTJ3" s="17"/>
      <c r="CTK3" s="17"/>
      <c r="CTL3" s="17"/>
      <c r="CTM3" s="17"/>
      <c r="CTN3" s="17"/>
      <c r="CTO3" s="17"/>
      <c r="CTP3" s="17"/>
      <c r="CTQ3" s="17"/>
      <c r="CTR3" s="17"/>
      <c r="CTS3" s="17"/>
      <c r="CTT3" s="17"/>
      <c r="CTU3" s="17"/>
      <c r="CTV3" s="17"/>
      <c r="CTW3" s="17"/>
      <c r="CTX3" s="17"/>
      <c r="CTY3" s="17"/>
      <c r="CTZ3" s="17"/>
      <c r="CUA3" s="17"/>
      <c r="CUB3" s="17"/>
      <c r="CUC3" s="17"/>
      <c r="CUD3" s="17"/>
      <c r="CUE3" s="17"/>
      <c r="CUF3" s="17"/>
      <c r="CUG3" s="17"/>
      <c r="CUH3" s="17"/>
      <c r="CUI3" s="17"/>
      <c r="CUJ3" s="17"/>
      <c r="CUK3" s="17"/>
      <c r="CUL3" s="17"/>
      <c r="CUM3" s="17"/>
      <c r="CUN3" s="17"/>
      <c r="CUO3" s="17"/>
      <c r="CUP3" s="17"/>
      <c r="CUQ3" s="17"/>
      <c r="CUR3" s="17"/>
      <c r="CUS3" s="17"/>
      <c r="CUT3" s="17"/>
      <c r="CUU3" s="17"/>
      <c r="CUV3" s="17"/>
      <c r="CUW3" s="17"/>
      <c r="CUX3" s="17"/>
      <c r="CUY3" s="17"/>
      <c r="CUZ3" s="17"/>
      <c r="CVA3" s="17"/>
      <c r="CVB3" s="17"/>
      <c r="CVC3" s="17"/>
      <c r="CVD3" s="17"/>
      <c r="CVE3" s="17"/>
      <c r="CVF3" s="17"/>
      <c r="CVG3" s="17"/>
      <c r="CVH3" s="17"/>
      <c r="CVI3" s="17"/>
      <c r="CVJ3" s="17"/>
      <c r="CVK3" s="17"/>
      <c r="CVL3" s="17"/>
      <c r="CVM3" s="17"/>
      <c r="CVN3" s="17"/>
      <c r="CVO3" s="17"/>
      <c r="CVP3" s="17"/>
      <c r="CVQ3" s="17"/>
      <c r="CVR3" s="17"/>
      <c r="CVS3" s="17"/>
      <c r="CVT3" s="17"/>
      <c r="CVU3" s="17"/>
      <c r="CVV3" s="17"/>
      <c r="CVW3" s="17"/>
      <c r="CVX3" s="17"/>
      <c r="CVY3" s="17"/>
      <c r="CVZ3" s="17"/>
      <c r="CWA3" s="17"/>
      <c r="CWB3" s="17"/>
      <c r="CWC3" s="17"/>
      <c r="CWD3" s="17"/>
      <c r="CWE3" s="17"/>
      <c r="CWF3" s="17"/>
      <c r="CWG3" s="17"/>
      <c r="CWH3" s="17"/>
      <c r="CWI3" s="17"/>
      <c r="CWJ3" s="17"/>
      <c r="CWK3" s="17"/>
      <c r="CWL3" s="17"/>
      <c r="CWM3" s="17"/>
      <c r="CWN3" s="17"/>
      <c r="CWO3" s="17"/>
      <c r="CWP3" s="17"/>
      <c r="CWQ3" s="17"/>
      <c r="CWR3" s="17"/>
      <c r="CWS3" s="17"/>
      <c r="CWT3" s="17"/>
      <c r="CWU3" s="17"/>
      <c r="CWV3" s="17"/>
      <c r="CWW3" s="17"/>
      <c r="CWX3" s="17"/>
      <c r="CWY3" s="17"/>
      <c r="CWZ3" s="17"/>
      <c r="CXA3" s="17"/>
      <c r="CXB3" s="17"/>
      <c r="CXC3" s="17"/>
      <c r="CXD3" s="17"/>
      <c r="CXE3" s="17"/>
      <c r="CXF3" s="17"/>
      <c r="CXG3" s="17"/>
      <c r="CXH3" s="17"/>
      <c r="CXI3" s="17"/>
      <c r="CXJ3" s="17"/>
      <c r="CXK3" s="17"/>
      <c r="CXL3" s="17"/>
      <c r="CXM3" s="17"/>
      <c r="CXN3" s="17"/>
      <c r="CXO3" s="17"/>
      <c r="CXP3" s="17"/>
      <c r="CXQ3" s="17"/>
      <c r="CXR3" s="17"/>
      <c r="CXS3" s="17"/>
      <c r="CXT3" s="17"/>
      <c r="CXU3" s="17"/>
      <c r="CXV3" s="17"/>
      <c r="CXW3" s="17"/>
      <c r="CXX3" s="17"/>
      <c r="CXY3" s="17"/>
      <c r="CXZ3" s="17"/>
      <c r="CYA3" s="17"/>
      <c r="CYB3" s="17"/>
      <c r="CYC3" s="17"/>
      <c r="CYD3" s="17"/>
      <c r="CYE3" s="17"/>
      <c r="CYF3" s="17"/>
      <c r="CYG3" s="17"/>
      <c r="CYH3" s="17"/>
      <c r="CYI3" s="17"/>
      <c r="CYJ3" s="17"/>
      <c r="CYK3" s="17"/>
      <c r="CYL3" s="17"/>
      <c r="CYM3" s="17"/>
      <c r="CYN3" s="17"/>
      <c r="CYO3" s="17"/>
      <c r="CYP3" s="17"/>
      <c r="CYQ3" s="17"/>
      <c r="CYR3" s="17"/>
      <c r="CYS3" s="17"/>
      <c r="CYT3" s="17"/>
      <c r="CYU3" s="17"/>
      <c r="CYV3" s="17"/>
      <c r="CYW3" s="17"/>
      <c r="CYX3" s="17"/>
      <c r="CYY3" s="17"/>
      <c r="CYZ3" s="17"/>
      <c r="CZA3" s="17"/>
      <c r="CZB3" s="17"/>
      <c r="CZC3" s="17"/>
      <c r="CZD3" s="17"/>
      <c r="CZE3" s="17"/>
      <c r="CZF3" s="17"/>
      <c r="CZG3" s="17"/>
      <c r="CZH3" s="17"/>
      <c r="CZI3" s="17"/>
      <c r="CZJ3" s="17"/>
      <c r="CZK3" s="17"/>
      <c r="CZL3" s="17"/>
      <c r="CZM3" s="17"/>
      <c r="CZN3" s="17"/>
      <c r="CZO3" s="17"/>
      <c r="CZP3" s="17"/>
      <c r="CZQ3" s="17"/>
      <c r="CZR3" s="17"/>
      <c r="CZS3" s="17"/>
      <c r="CZT3" s="17"/>
      <c r="CZU3" s="17"/>
      <c r="CZV3" s="17"/>
      <c r="CZW3" s="17"/>
      <c r="CZX3" s="17"/>
      <c r="CZY3" s="17"/>
      <c r="CZZ3" s="17"/>
      <c r="DAA3" s="17"/>
      <c r="DAB3" s="17"/>
      <c r="DAC3" s="17"/>
      <c r="DAD3" s="17"/>
      <c r="DAE3" s="17"/>
      <c r="DAF3" s="17"/>
      <c r="DAG3" s="17"/>
      <c r="DAH3" s="17"/>
      <c r="DAI3" s="17"/>
      <c r="DAJ3" s="17"/>
      <c r="DAK3" s="17"/>
      <c r="DAL3" s="17"/>
      <c r="DAM3" s="17"/>
      <c r="DAN3" s="17"/>
      <c r="DAO3" s="17"/>
      <c r="DAP3" s="17"/>
      <c r="DAQ3" s="17"/>
      <c r="DAR3" s="17"/>
      <c r="DAS3" s="17"/>
      <c r="DAT3" s="17"/>
      <c r="DAU3" s="17"/>
      <c r="DAV3" s="17"/>
      <c r="DAW3" s="17"/>
      <c r="DAX3" s="17"/>
      <c r="DAY3" s="17"/>
      <c r="DAZ3" s="17"/>
      <c r="DBA3" s="17"/>
      <c r="DBB3" s="17"/>
      <c r="DBC3" s="17"/>
      <c r="DBD3" s="17"/>
      <c r="DBE3" s="17"/>
      <c r="DBF3" s="17"/>
      <c r="DBG3" s="17"/>
      <c r="DBH3" s="17"/>
      <c r="DBI3" s="17"/>
      <c r="DBJ3" s="17"/>
      <c r="DBK3" s="17"/>
      <c r="DBL3" s="17"/>
      <c r="DBM3" s="17"/>
      <c r="DBN3" s="17"/>
      <c r="DBO3" s="17"/>
      <c r="DBP3" s="17"/>
      <c r="DBQ3" s="17"/>
      <c r="DBR3" s="17"/>
      <c r="DBS3" s="17"/>
      <c r="DBT3" s="17"/>
      <c r="DBU3" s="17"/>
      <c r="DBV3" s="17"/>
      <c r="DBW3" s="17"/>
      <c r="DBX3" s="17"/>
      <c r="DBY3" s="17"/>
      <c r="DBZ3" s="17"/>
      <c r="DCA3" s="17"/>
      <c r="DCB3" s="17"/>
      <c r="DCC3" s="17"/>
      <c r="DCD3" s="17"/>
      <c r="DCE3" s="17"/>
      <c r="DCF3" s="17"/>
      <c r="DCG3" s="17"/>
      <c r="DCH3" s="17"/>
      <c r="DCI3" s="17"/>
      <c r="DCJ3" s="17"/>
      <c r="DCK3" s="17"/>
      <c r="DCL3" s="17"/>
      <c r="DCM3" s="17"/>
      <c r="DCN3" s="17"/>
      <c r="DCO3" s="17"/>
      <c r="DCP3" s="17"/>
      <c r="DCQ3" s="17"/>
      <c r="DCR3" s="17"/>
      <c r="DCS3" s="17"/>
      <c r="DCT3" s="17"/>
      <c r="DCU3" s="17"/>
      <c r="DCV3" s="17"/>
      <c r="DCW3" s="17"/>
      <c r="DCX3" s="17"/>
      <c r="DCY3" s="17"/>
      <c r="DCZ3" s="17"/>
      <c r="DDA3" s="17"/>
      <c r="DDB3" s="17"/>
      <c r="DDC3" s="17"/>
      <c r="DDD3" s="17"/>
      <c r="DDE3" s="17"/>
      <c r="DDF3" s="17"/>
      <c r="DDG3" s="17"/>
      <c r="DDH3" s="17"/>
      <c r="DDI3" s="17"/>
      <c r="DDJ3" s="17"/>
      <c r="DDK3" s="17"/>
      <c r="DDL3" s="17"/>
      <c r="DDM3" s="17"/>
      <c r="DDN3" s="17"/>
      <c r="DDO3" s="17"/>
      <c r="DDP3" s="17"/>
      <c r="DDQ3" s="17"/>
      <c r="DDR3" s="17"/>
      <c r="DDS3" s="17"/>
      <c r="DDT3" s="17"/>
      <c r="DDU3" s="17"/>
      <c r="DDV3" s="17"/>
      <c r="DDW3" s="17"/>
      <c r="DDX3" s="17"/>
      <c r="DDY3" s="17"/>
      <c r="DDZ3" s="17"/>
      <c r="DEA3" s="17"/>
      <c r="DEB3" s="17"/>
      <c r="DEC3" s="17"/>
      <c r="DED3" s="17"/>
      <c r="DEE3" s="17"/>
      <c r="DEF3" s="17"/>
      <c r="DEG3" s="17"/>
      <c r="DEH3" s="17"/>
      <c r="DEI3" s="17"/>
      <c r="DEJ3" s="17"/>
      <c r="DEK3" s="17"/>
      <c r="DEL3" s="17"/>
      <c r="DEM3" s="17"/>
      <c r="DEN3" s="17"/>
      <c r="DEO3" s="17"/>
      <c r="DEP3" s="17"/>
      <c r="DEQ3" s="17"/>
      <c r="DER3" s="17"/>
      <c r="DES3" s="17"/>
      <c r="DET3" s="17"/>
      <c r="DEU3" s="17"/>
      <c r="DEV3" s="17"/>
      <c r="DEW3" s="17"/>
      <c r="DEX3" s="17"/>
      <c r="DEY3" s="17"/>
      <c r="DEZ3" s="17"/>
      <c r="DFA3" s="17"/>
      <c r="DFB3" s="17"/>
      <c r="DFC3" s="17"/>
      <c r="DFD3" s="17"/>
      <c r="DFE3" s="17"/>
      <c r="DFF3" s="17"/>
      <c r="DFG3" s="17"/>
      <c r="DFH3" s="17"/>
      <c r="DFI3" s="17"/>
      <c r="DFJ3" s="17"/>
      <c r="DFK3" s="17"/>
      <c r="DFL3" s="17"/>
      <c r="DFM3" s="17"/>
      <c r="DFN3" s="17"/>
      <c r="DFO3" s="17"/>
      <c r="DFP3" s="17"/>
      <c r="DFQ3" s="17"/>
      <c r="DFR3" s="17"/>
      <c r="DFS3" s="17"/>
      <c r="DFT3" s="17"/>
      <c r="DFU3" s="17"/>
      <c r="DFV3" s="17"/>
      <c r="DFW3" s="17"/>
      <c r="DFX3" s="17"/>
      <c r="DFY3" s="17"/>
      <c r="DFZ3" s="17"/>
      <c r="DGA3" s="17"/>
      <c r="DGB3" s="17"/>
      <c r="DGC3" s="17"/>
      <c r="DGD3" s="17"/>
      <c r="DGE3" s="17"/>
      <c r="DGF3" s="17"/>
      <c r="DGG3" s="17"/>
      <c r="DGH3" s="17"/>
      <c r="DGI3" s="17"/>
      <c r="DGJ3" s="17"/>
      <c r="DGK3" s="17"/>
      <c r="DGL3" s="17"/>
      <c r="DGM3" s="17"/>
      <c r="DGN3" s="17"/>
      <c r="DGO3" s="17"/>
      <c r="DGP3" s="17"/>
      <c r="DGQ3" s="17"/>
      <c r="DGR3" s="17"/>
      <c r="DGS3" s="17"/>
      <c r="DGT3" s="17"/>
      <c r="DGU3" s="17"/>
      <c r="DGV3" s="17"/>
      <c r="DGW3" s="17"/>
      <c r="DGX3" s="17"/>
      <c r="DGY3" s="17"/>
      <c r="DGZ3" s="17"/>
      <c r="DHA3" s="17"/>
      <c r="DHB3" s="17"/>
      <c r="DHC3" s="17"/>
      <c r="DHD3" s="17"/>
      <c r="DHE3" s="17"/>
      <c r="DHF3" s="17"/>
      <c r="DHG3" s="17"/>
      <c r="DHH3" s="17"/>
      <c r="DHI3" s="17"/>
      <c r="DHJ3" s="17"/>
      <c r="DHK3" s="17"/>
      <c r="DHL3" s="17"/>
      <c r="DHM3" s="17"/>
      <c r="DHN3" s="17"/>
      <c r="DHO3" s="17"/>
      <c r="DHP3" s="17"/>
      <c r="DHQ3" s="17"/>
      <c r="DHR3" s="17"/>
      <c r="DHS3" s="17"/>
      <c r="DHT3" s="17"/>
      <c r="DHU3" s="17"/>
      <c r="DHV3" s="17"/>
      <c r="DHW3" s="17"/>
      <c r="DHX3" s="17"/>
      <c r="DHY3" s="17"/>
      <c r="DHZ3" s="17"/>
      <c r="DIA3" s="17"/>
      <c r="DIB3" s="17"/>
      <c r="DIC3" s="17"/>
      <c r="DID3" s="17"/>
      <c r="DIE3" s="17"/>
      <c r="DIF3" s="17"/>
      <c r="DIG3" s="17"/>
      <c r="DIH3" s="17"/>
      <c r="DII3" s="17"/>
      <c r="DIJ3" s="17"/>
      <c r="DIK3" s="17"/>
      <c r="DIL3" s="17"/>
      <c r="DIM3" s="17"/>
      <c r="DIN3" s="17"/>
      <c r="DIO3" s="17"/>
      <c r="DIP3" s="17"/>
      <c r="DIQ3" s="17"/>
      <c r="DIR3" s="17"/>
      <c r="DIS3" s="17"/>
      <c r="DIT3" s="17"/>
      <c r="DIU3" s="17"/>
      <c r="DIV3" s="17"/>
      <c r="DIW3" s="17"/>
      <c r="DIX3" s="17"/>
      <c r="DIY3" s="17"/>
      <c r="DIZ3" s="17"/>
      <c r="DJA3" s="17"/>
      <c r="DJB3" s="17"/>
      <c r="DJC3" s="17"/>
      <c r="DJD3" s="17"/>
      <c r="DJE3" s="17"/>
      <c r="DJF3" s="17"/>
      <c r="DJG3" s="17"/>
      <c r="DJH3" s="17"/>
      <c r="DJI3" s="17"/>
      <c r="DJJ3" s="17"/>
      <c r="DJK3" s="17"/>
      <c r="DJL3" s="17"/>
      <c r="DJM3" s="17"/>
      <c r="DJN3" s="17"/>
      <c r="DJO3" s="17"/>
      <c r="DJP3" s="17"/>
      <c r="DJQ3" s="17"/>
      <c r="DJR3" s="17"/>
      <c r="DJS3" s="17"/>
      <c r="DJT3" s="17"/>
      <c r="DJU3" s="17"/>
      <c r="DJV3" s="17"/>
      <c r="DJW3" s="17"/>
      <c r="DJX3" s="17"/>
      <c r="DJY3" s="17"/>
      <c r="DJZ3" s="17"/>
      <c r="DKA3" s="17"/>
      <c r="DKB3" s="17"/>
      <c r="DKC3" s="17"/>
      <c r="DKD3" s="17"/>
      <c r="DKE3" s="17"/>
      <c r="DKF3" s="17"/>
      <c r="DKG3" s="17"/>
      <c r="DKH3" s="17"/>
      <c r="DKI3" s="17"/>
      <c r="DKJ3" s="17"/>
      <c r="DKK3" s="17"/>
      <c r="DKL3" s="17"/>
      <c r="DKM3" s="17"/>
      <c r="DKN3" s="17"/>
      <c r="DKO3" s="17"/>
      <c r="DKP3" s="17"/>
      <c r="DKQ3" s="17"/>
      <c r="DKR3" s="17"/>
      <c r="DKS3" s="17"/>
      <c r="DKT3" s="17"/>
      <c r="DKU3" s="17"/>
      <c r="DKV3" s="17"/>
      <c r="DKW3" s="17"/>
      <c r="DKX3" s="17"/>
      <c r="DKY3" s="17"/>
      <c r="DKZ3" s="17"/>
      <c r="DLA3" s="17"/>
      <c r="DLB3" s="17"/>
      <c r="DLC3" s="17"/>
      <c r="DLD3" s="17"/>
      <c r="DLE3" s="17"/>
      <c r="DLF3" s="17"/>
      <c r="DLG3" s="17"/>
      <c r="DLH3" s="17"/>
      <c r="DLI3" s="17"/>
      <c r="DLJ3" s="17"/>
      <c r="DLK3" s="17"/>
      <c r="DLL3" s="17"/>
      <c r="DLM3" s="17"/>
      <c r="DLN3" s="17"/>
      <c r="DLO3" s="17"/>
      <c r="DLP3" s="17"/>
      <c r="DLQ3" s="17"/>
      <c r="DLR3" s="17"/>
      <c r="DLS3" s="17"/>
      <c r="DLT3" s="17"/>
      <c r="DLU3" s="17"/>
      <c r="DLV3" s="17"/>
      <c r="DLW3" s="17"/>
      <c r="DLX3" s="17"/>
      <c r="DLY3" s="17"/>
      <c r="DLZ3" s="17"/>
      <c r="DMA3" s="17"/>
      <c r="DMB3" s="17"/>
      <c r="DMC3" s="17"/>
      <c r="DMD3" s="17"/>
      <c r="DME3" s="17"/>
      <c r="DMF3" s="17"/>
      <c r="DMG3" s="17"/>
      <c r="DMH3" s="17"/>
      <c r="DMI3" s="17"/>
      <c r="DMJ3" s="17"/>
      <c r="DMK3" s="17"/>
      <c r="DML3" s="17"/>
      <c r="DMM3" s="17"/>
      <c r="DMN3" s="17"/>
      <c r="DMO3" s="17"/>
      <c r="DMP3" s="17"/>
      <c r="DMQ3" s="17"/>
      <c r="DMR3" s="17"/>
      <c r="DMS3" s="17"/>
      <c r="DMT3" s="17"/>
      <c r="DMU3" s="17"/>
      <c r="DMV3" s="17"/>
      <c r="DMW3" s="17"/>
      <c r="DMX3" s="17"/>
      <c r="DMY3" s="17"/>
      <c r="DMZ3" s="17"/>
      <c r="DNA3" s="17"/>
      <c r="DNB3" s="17"/>
      <c r="DNC3" s="17"/>
      <c r="DND3" s="17"/>
      <c r="DNE3" s="17"/>
      <c r="DNF3" s="17"/>
      <c r="DNG3" s="17"/>
      <c r="DNH3" s="17"/>
      <c r="DNI3" s="17"/>
      <c r="DNJ3" s="17"/>
      <c r="DNK3" s="17"/>
      <c r="DNL3" s="17"/>
      <c r="DNM3" s="17"/>
      <c r="DNN3" s="17"/>
      <c r="DNO3" s="17"/>
      <c r="DNP3" s="17"/>
      <c r="DNQ3" s="17"/>
      <c r="DNR3" s="17"/>
      <c r="DNS3" s="17"/>
      <c r="DNT3" s="17"/>
      <c r="DNU3" s="17"/>
      <c r="DNV3" s="17"/>
      <c r="DNW3" s="17"/>
      <c r="DNX3" s="17"/>
      <c r="DNY3" s="17"/>
      <c r="DNZ3" s="17"/>
      <c r="DOA3" s="17"/>
      <c r="DOB3" s="17"/>
      <c r="DOC3" s="17"/>
      <c r="DOD3" s="17"/>
      <c r="DOE3" s="17"/>
      <c r="DOF3" s="17"/>
      <c r="DOG3" s="17"/>
      <c r="DOH3" s="17"/>
      <c r="DOI3" s="17"/>
      <c r="DOJ3" s="17"/>
      <c r="DOK3" s="17"/>
      <c r="DOL3" s="17"/>
      <c r="DOM3" s="17"/>
      <c r="DON3" s="17"/>
      <c r="DOO3" s="17"/>
      <c r="DOP3" s="17"/>
      <c r="DOQ3" s="17"/>
      <c r="DOR3" s="17"/>
      <c r="DOS3" s="17"/>
      <c r="DOT3" s="17"/>
      <c r="DOU3" s="17"/>
      <c r="DOV3" s="17"/>
      <c r="DOW3" s="17"/>
      <c r="DOX3" s="17"/>
      <c r="DOY3" s="17"/>
      <c r="DOZ3" s="17"/>
      <c r="DPA3" s="17"/>
      <c r="DPB3" s="17"/>
      <c r="DPC3" s="17"/>
      <c r="DPD3" s="17"/>
      <c r="DPE3" s="17"/>
      <c r="DPF3" s="17"/>
      <c r="DPG3" s="17"/>
      <c r="DPH3" s="17"/>
      <c r="DPI3" s="17"/>
      <c r="DPJ3" s="17"/>
      <c r="DPK3" s="17"/>
      <c r="DPL3" s="17"/>
      <c r="DPM3" s="17"/>
      <c r="DPN3" s="17"/>
      <c r="DPO3" s="17"/>
      <c r="DPP3" s="17"/>
      <c r="DPQ3" s="17"/>
      <c r="DPR3" s="17"/>
      <c r="DPS3" s="17"/>
      <c r="DPT3" s="17"/>
      <c r="DPU3" s="17"/>
      <c r="DPV3" s="17"/>
      <c r="DPW3" s="17"/>
      <c r="DPX3" s="17"/>
      <c r="DPY3" s="17"/>
      <c r="DPZ3" s="17"/>
      <c r="DQA3" s="17"/>
      <c r="DQB3" s="17"/>
      <c r="DQC3" s="17"/>
      <c r="DQD3" s="17"/>
      <c r="DQE3" s="17"/>
      <c r="DQF3" s="17"/>
      <c r="DQG3" s="17"/>
      <c r="DQH3" s="17"/>
      <c r="DQI3" s="17"/>
      <c r="DQJ3" s="17"/>
      <c r="DQK3" s="17"/>
      <c r="DQL3" s="17"/>
      <c r="DQM3" s="17"/>
      <c r="DQN3" s="17"/>
      <c r="DQO3" s="17"/>
      <c r="DQP3" s="17"/>
      <c r="DQQ3" s="17"/>
      <c r="DQR3" s="17"/>
      <c r="DQS3" s="17"/>
      <c r="DQT3" s="17"/>
      <c r="DQU3" s="17"/>
      <c r="DQV3" s="17"/>
      <c r="DQW3" s="17"/>
      <c r="DQX3" s="17"/>
      <c r="DQY3" s="17"/>
      <c r="DQZ3" s="17"/>
      <c r="DRA3" s="17"/>
      <c r="DRB3" s="17"/>
      <c r="DRC3" s="17"/>
      <c r="DRD3" s="17"/>
      <c r="DRE3" s="17"/>
      <c r="DRF3" s="17"/>
      <c r="DRG3" s="17"/>
      <c r="DRH3" s="17"/>
      <c r="DRI3" s="17"/>
      <c r="DRJ3" s="17"/>
      <c r="DRK3" s="17"/>
      <c r="DRL3" s="17"/>
      <c r="DRM3" s="17"/>
      <c r="DRN3" s="17"/>
      <c r="DRO3" s="17"/>
      <c r="DRP3" s="17"/>
      <c r="DRQ3" s="17"/>
      <c r="DRR3" s="17"/>
      <c r="DRS3" s="17"/>
      <c r="DRT3" s="17"/>
      <c r="DRU3" s="17"/>
      <c r="DRV3" s="17"/>
      <c r="DRW3" s="17"/>
      <c r="DRX3" s="17"/>
      <c r="DRY3" s="17"/>
      <c r="DRZ3" s="17"/>
      <c r="DSA3" s="17"/>
      <c r="DSB3" s="17"/>
      <c r="DSC3" s="17"/>
      <c r="DSD3" s="17"/>
      <c r="DSE3" s="17"/>
      <c r="DSF3" s="17"/>
      <c r="DSG3" s="17"/>
      <c r="DSH3" s="17"/>
      <c r="DSI3" s="17"/>
      <c r="DSJ3" s="17"/>
      <c r="DSK3" s="17"/>
      <c r="DSL3" s="17"/>
      <c r="DSM3" s="17"/>
      <c r="DSN3" s="17"/>
      <c r="DSO3" s="17"/>
      <c r="DSP3" s="17"/>
      <c r="DSQ3" s="17"/>
      <c r="DSR3" s="17"/>
      <c r="DSS3" s="17"/>
      <c r="DST3" s="17"/>
      <c r="DSU3" s="17"/>
      <c r="DSV3" s="17"/>
      <c r="DSW3" s="17"/>
      <c r="DSX3" s="17"/>
      <c r="DSY3" s="17"/>
      <c r="DSZ3" s="17"/>
      <c r="DTA3" s="17"/>
      <c r="DTB3" s="17"/>
      <c r="DTC3" s="17"/>
      <c r="DTD3" s="17"/>
      <c r="DTE3" s="17"/>
      <c r="DTF3" s="17"/>
      <c r="DTG3" s="17"/>
      <c r="DTH3" s="17"/>
      <c r="DTI3" s="17"/>
      <c r="DTJ3" s="17"/>
      <c r="DTK3" s="17"/>
      <c r="DTL3" s="17"/>
      <c r="DTM3" s="17"/>
      <c r="DTN3" s="17"/>
      <c r="DTO3" s="17"/>
      <c r="DTP3" s="17"/>
      <c r="DTQ3" s="17"/>
      <c r="DTR3" s="17"/>
      <c r="DTS3" s="17"/>
      <c r="DTT3" s="17"/>
      <c r="DTU3" s="17"/>
      <c r="DTV3" s="17"/>
      <c r="DTW3" s="17"/>
      <c r="DTX3" s="17"/>
      <c r="DTY3" s="17"/>
      <c r="DTZ3" s="17"/>
      <c r="DUA3" s="17"/>
      <c r="DUB3" s="17"/>
      <c r="DUC3" s="17"/>
      <c r="DUD3" s="17"/>
      <c r="DUE3" s="17"/>
      <c r="DUF3" s="17"/>
      <c r="DUG3" s="17"/>
      <c r="DUH3" s="17"/>
      <c r="DUI3" s="17"/>
      <c r="DUJ3" s="17"/>
      <c r="DUK3" s="17"/>
      <c r="DUL3" s="17"/>
      <c r="DUM3" s="17"/>
      <c r="DUN3" s="17"/>
      <c r="DUO3" s="17"/>
      <c r="DUP3" s="17"/>
      <c r="DUQ3" s="17"/>
      <c r="DUR3" s="17"/>
      <c r="DUS3" s="17"/>
      <c r="DUT3" s="17"/>
      <c r="DUU3" s="17"/>
      <c r="DUV3" s="17"/>
      <c r="DUW3" s="17"/>
      <c r="DUX3" s="17"/>
      <c r="DUY3" s="17"/>
      <c r="DUZ3" s="17"/>
      <c r="DVA3" s="17"/>
      <c r="DVB3" s="17"/>
      <c r="DVC3" s="17"/>
      <c r="DVD3" s="17"/>
      <c r="DVE3" s="17"/>
      <c r="DVF3" s="17"/>
      <c r="DVG3" s="17"/>
      <c r="DVH3" s="17"/>
      <c r="DVI3" s="17"/>
      <c r="DVJ3" s="17"/>
      <c r="DVK3" s="17"/>
      <c r="DVL3" s="17"/>
      <c r="DVM3" s="17"/>
      <c r="DVN3" s="17"/>
      <c r="DVO3" s="17"/>
      <c r="DVP3" s="17"/>
      <c r="DVQ3" s="17"/>
      <c r="DVR3" s="17"/>
      <c r="DVS3" s="17"/>
      <c r="DVT3" s="17"/>
      <c r="DVU3" s="17"/>
      <c r="DVV3" s="17"/>
      <c r="DVW3" s="17"/>
      <c r="DVX3" s="17"/>
      <c r="DVY3" s="17"/>
      <c r="DVZ3" s="17"/>
      <c r="DWA3" s="17"/>
      <c r="DWB3" s="17"/>
      <c r="DWC3" s="17"/>
      <c r="DWD3" s="17"/>
      <c r="DWE3" s="17"/>
      <c r="DWF3" s="17"/>
      <c r="DWG3" s="17"/>
      <c r="DWH3" s="17"/>
      <c r="DWI3" s="17"/>
      <c r="DWJ3" s="17"/>
      <c r="DWK3" s="17"/>
      <c r="DWL3" s="17"/>
      <c r="DWM3" s="17"/>
      <c r="DWN3" s="17"/>
      <c r="DWO3" s="17"/>
      <c r="DWP3" s="17"/>
      <c r="DWQ3" s="17"/>
      <c r="DWR3" s="17"/>
      <c r="DWS3" s="17"/>
      <c r="DWT3" s="17"/>
      <c r="DWU3" s="17"/>
      <c r="DWV3" s="17"/>
      <c r="DWW3" s="17"/>
      <c r="DWX3" s="17"/>
      <c r="DWY3" s="17"/>
      <c r="DWZ3" s="17"/>
      <c r="DXA3" s="17"/>
      <c r="DXB3" s="17"/>
      <c r="DXC3" s="17"/>
      <c r="DXD3" s="17"/>
      <c r="DXE3" s="17"/>
      <c r="DXF3" s="17"/>
      <c r="DXG3" s="17"/>
      <c r="DXH3" s="17"/>
      <c r="DXI3" s="17"/>
      <c r="DXJ3" s="17"/>
      <c r="DXK3" s="17"/>
      <c r="DXL3" s="17"/>
      <c r="DXM3" s="17"/>
      <c r="DXN3" s="17"/>
      <c r="DXO3" s="17"/>
      <c r="DXP3" s="17"/>
      <c r="DXQ3" s="17"/>
      <c r="DXR3" s="17"/>
      <c r="DXS3" s="17"/>
      <c r="DXT3" s="17"/>
      <c r="DXU3" s="17"/>
      <c r="DXV3" s="17"/>
      <c r="DXW3" s="17"/>
      <c r="DXX3" s="17"/>
      <c r="DXY3" s="17"/>
      <c r="DXZ3" s="17"/>
      <c r="DYA3" s="17"/>
      <c r="DYB3" s="17"/>
      <c r="DYC3" s="17"/>
      <c r="DYD3" s="17"/>
      <c r="DYE3" s="17"/>
      <c r="DYF3" s="17"/>
      <c r="DYG3" s="17"/>
      <c r="DYH3" s="17"/>
      <c r="DYI3" s="17"/>
      <c r="DYJ3" s="17"/>
      <c r="DYK3" s="17"/>
      <c r="DYL3" s="17"/>
      <c r="DYM3" s="17"/>
      <c r="DYN3" s="17"/>
      <c r="DYO3" s="17"/>
      <c r="DYP3" s="17"/>
      <c r="DYQ3" s="17"/>
      <c r="DYR3" s="17"/>
      <c r="DYS3" s="17"/>
      <c r="DYT3" s="17"/>
      <c r="DYU3" s="17"/>
      <c r="DYV3" s="17"/>
      <c r="DYW3" s="17"/>
      <c r="DYX3" s="17"/>
      <c r="DYY3" s="17"/>
      <c r="DYZ3" s="17"/>
      <c r="DZA3" s="17"/>
      <c r="DZB3" s="17"/>
      <c r="DZC3" s="17"/>
      <c r="DZD3" s="17"/>
      <c r="DZE3" s="17"/>
      <c r="DZF3" s="17"/>
      <c r="DZG3" s="17"/>
      <c r="DZH3" s="17"/>
      <c r="DZI3" s="17"/>
      <c r="DZJ3" s="17"/>
      <c r="DZK3" s="17"/>
      <c r="DZL3" s="17"/>
      <c r="DZM3" s="17"/>
      <c r="DZN3" s="17"/>
      <c r="DZO3" s="17"/>
      <c r="DZP3" s="17"/>
      <c r="DZQ3" s="17"/>
      <c r="DZR3" s="17"/>
      <c r="DZS3" s="17"/>
      <c r="DZT3" s="17"/>
      <c r="DZU3" s="17"/>
      <c r="DZV3" s="17"/>
      <c r="DZW3" s="17"/>
      <c r="DZX3" s="17"/>
      <c r="DZY3" s="17"/>
      <c r="DZZ3" s="17"/>
      <c r="EAA3" s="17"/>
      <c r="EAB3" s="17"/>
      <c r="EAC3" s="17"/>
      <c r="EAD3" s="17"/>
      <c r="EAE3" s="17"/>
      <c r="EAF3" s="17"/>
      <c r="EAG3" s="17"/>
      <c r="EAH3" s="17"/>
      <c r="EAI3" s="17"/>
      <c r="EAJ3" s="17"/>
      <c r="EAK3" s="17"/>
      <c r="EAL3" s="17"/>
      <c r="EAM3" s="17"/>
      <c r="EAN3" s="17"/>
      <c r="EAO3" s="17"/>
      <c r="EAP3" s="17"/>
      <c r="EAQ3" s="17"/>
      <c r="EAR3" s="17"/>
      <c r="EAS3" s="17"/>
      <c r="EAT3" s="17"/>
      <c r="EAU3" s="17"/>
      <c r="EAV3" s="17"/>
      <c r="EAW3" s="17"/>
      <c r="EAX3" s="17"/>
      <c r="EAY3" s="17"/>
      <c r="EAZ3" s="17"/>
      <c r="EBA3" s="17"/>
      <c r="EBB3" s="17"/>
      <c r="EBC3" s="17"/>
      <c r="EBD3" s="17"/>
      <c r="EBE3" s="17"/>
      <c r="EBF3" s="17"/>
      <c r="EBG3" s="17"/>
      <c r="EBH3" s="17"/>
      <c r="EBI3" s="17"/>
      <c r="EBJ3" s="17"/>
      <c r="EBK3" s="17"/>
      <c r="EBL3" s="17"/>
      <c r="EBM3" s="17"/>
      <c r="EBN3" s="17"/>
      <c r="EBO3" s="17"/>
      <c r="EBP3" s="17"/>
      <c r="EBQ3" s="17"/>
      <c r="EBR3" s="17"/>
      <c r="EBS3" s="17"/>
      <c r="EBT3" s="17"/>
      <c r="EBU3" s="17"/>
      <c r="EBV3" s="17"/>
      <c r="EBW3" s="17"/>
      <c r="EBX3" s="17"/>
      <c r="EBY3" s="17"/>
      <c r="EBZ3" s="17"/>
      <c r="ECA3" s="17"/>
      <c r="ECB3" s="17"/>
      <c r="ECC3" s="17"/>
      <c r="ECD3" s="17"/>
      <c r="ECE3" s="17"/>
      <c r="ECF3" s="17"/>
      <c r="ECG3" s="17"/>
      <c r="ECH3" s="17"/>
      <c r="ECI3" s="17"/>
      <c r="ECJ3" s="17"/>
      <c r="ECK3" s="17"/>
      <c r="ECL3" s="17"/>
      <c r="ECM3" s="17"/>
      <c r="ECN3" s="17"/>
      <c r="ECO3" s="17"/>
      <c r="ECP3" s="17"/>
      <c r="ECQ3" s="17"/>
      <c r="ECR3" s="17"/>
      <c r="ECS3" s="17"/>
      <c r="ECT3" s="17"/>
      <c r="ECU3" s="17"/>
      <c r="ECV3" s="17"/>
      <c r="ECW3" s="17"/>
      <c r="ECX3" s="17"/>
      <c r="ECY3" s="17"/>
      <c r="ECZ3" s="17"/>
      <c r="EDA3" s="17"/>
      <c r="EDB3" s="17"/>
      <c r="EDC3" s="17"/>
      <c r="EDD3" s="17"/>
      <c r="EDE3" s="17"/>
      <c r="EDF3" s="17"/>
      <c r="EDG3" s="17"/>
      <c r="EDH3" s="17"/>
      <c r="EDI3" s="17"/>
      <c r="EDJ3" s="17"/>
      <c r="EDK3" s="17"/>
      <c r="EDL3" s="17"/>
      <c r="EDM3" s="17"/>
      <c r="EDN3" s="17"/>
      <c r="EDO3" s="17"/>
      <c r="EDP3" s="17"/>
      <c r="EDQ3" s="17"/>
      <c r="EDR3" s="17"/>
      <c r="EDS3" s="17"/>
      <c r="EDT3" s="17"/>
      <c r="EDU3" s="17"/>
      <c r="EDV3" s="17"/>
      <c r="EDW3" s="17"/>
      <c r="EDX3" s="17"/>
      <c r="EDY3" s="17"/>
      <c r="EDZ3" s="17"/>
      <c r="EEA3" s="17"/>
      <c r="EEB3" s="17"/>
      <c r="EEC3" s="17"/>
      <c r="EED3" s="17"/>
      <c r="EEE3" s="17"/>
      <c r="EEF3" s="17"/>
      <c r="EEG3" s="17"/>
      <c r="EEH3" s="17"/>
      <c r="EEI3" s="17"/>
      <c r="EEJ3" s="17"/>
      <c r="EEK3" s="17"/>
      <c r="EEL3" s="17"/>
      <c r="EEM3" s="17"/>
      <c r="EEN3" s="17"/>
      <c r="EEO3" s="17"/>
      <c r="EEP3" s="17"/>
      <c r="EEQ3" s="17"/>
      <c r="EER3" s="17"/>
      <c r="EES3" s="17"/>
      <c r="EET3" s="17"/>
      <c r="EEU3" s="17"/>
      <c r="EEV3" s="17"/>
      <c r="EEW3" s="17"/>
      <c r="EEX3" s="17"/>
      <c r="EEY3" s="17"/>
      <c r="EEZ3" s="17"/>
      <c r="EFA3" s="17"/>
      <c r="EFB3" s="17"/>
      <c r="EFC3" s="17"/>
      <c r="EFD3" s="17"/>
      <c r="EFE3" s="17"/>
      <c r="EFF3" s="17"/>
      <c r="EFG3" s="17"/>
      <c r="EFH3" s="17"/>
      <c r="EFI3" s="17"/>
      <c r="EFJ3" s="17"/>
      <c r="EFK3" s="17"/>
      <c r="EFL3" s="17"/>
      <c r="EFM3" s="17"/>
      <c r="EFN3" s="17"/>
      <c r="EFO3" s="17"/>
      <c r="EFP3" s="17"/>
      <c r="EFQ3" s="17"/>
      <c r="EFR3" s="17"/>
      <c r="EFS3" s="17"/>
      <c r="EFT3" s="17"/>
      <c r="EFU3" s="17"/>
      <c r="EFV3" s="17"/>
      <c r="EFW3" s="17"/>
      <c r="EFX3" s="17"/>
      <c r="EFY3" s="17"/>
      <c r="EFZ3" s="17"/>
      <c r="EGA3" s="17"/>
      <c r="EGB3" s="17"/>
      <c r="EGC3" s="17"/>
      <c r="EGD3" s="17"/>
      <c r="EGE3" s="17"/>
      <c r="EGF3" s="17"/>
      <c r="EGG3" s="17"/>
      <c r="EGH3" s="17"/>
      <c r="EGI3" s="17"/>
      <c r="EGJ3" s="17"/>
      <c r="EGK3" s="17"/>
      <c r="EGL3" s="17"/>
      <c r="EGM3" s="17"/>
      <c r="EGN3" s="17"/>
      <c r="EGO3" s="17"/>
      <c r="EGP3" s="17"/>
      <c r="EGQ3" s="17"/>
      <c r="EGR3" s="17"/>
      <c r="EGS3" s="17"/>
      <c r="EGT3" s="17"/>
      <c r="EGU3" s="17"/>
      <c r="EGV3" s="17"/>
      <c r="EGW3" s="17"/>
      <c r="EGX3" s="17"/>
      <c r="EGY3" s="17"/>
      <c r="EGZ3" s="17"/>
      <c r="EHA3" s="17"/>
      <c r="EHB3" s="17"/>
      <c r="EHC3" s="17"/>
      <c r="EHD3" s="17"/>
      <c r="EHE3" s="17"/>
      <c r="EHF3" s="17"/>
      <c r="EHG3" s="17"/>
      <c r="EHH3" s="17"/>
      <c r="EHI3" s="17"/>
      <c r="EHJ3" s="17"/>
      <c r="EHK3" s="17"/>
      <c r="EHL3" s="17"/>
      <c r="EHM3" s="17"/>
      <c r="EHN3" s="17"/>
      <c r="EHO3" s="17"/>
      <c r="EHP3" s="17"/>
      <c r="EHQ3" s="17"/>
      <c r="EHR3" s="17"/>
      <c r="EHS3" s="17"/>
      <c r="EHT3" s="17"/>
      <c r="EHU3" s="17"/>
      <c r="EHV3" s="17"/>
      <c r="EHW3" s="17"/>
      <c r="EHX3" s="17"/>
      <c r="EHY3" s="17"/>
      <c r="EHZ3" s="17"/>
      <c r="EIA3" s="17"/>
      <c r="EIB3" s="17"/>
      <c r="EIC3" s="17"/>
      <c r="EID3" s="17"/>
      <c r="EIE3" s="17"/>
      <c r="EIF3" s="17"/>
      <c r="EIG3" s="17"/>
      <c r="EIH3" s="17"/>
      <c r="EII3" s="17"/>
      <c r="EIJ3" s="17"/>
      <c r="EIK3" s="17"/>
      <c r="EIL3" s="17"/>
      <c r="EIM3" s="17"/>
      <c r="EIN3" s="17"/>
      <c r="EIO3" s="17"/>
      <c r="EIP3" s="17"/>
      <c r="EIQ3" s="17"/>
      <c r="EIR3" s="17"/>
      <c r="EIS3" s="17"/>
      <c r="EIT3" s="17"/>
      <c r="EIU3" s="17"/>
      <c r="EIV3" s="17"/>
      <c r="EIW3" s="17"/>
      <c r="EIX3" s="17"/>
      <c r="EIY3" s="17"/>
      <c r="EIZ3" s="17"/>
      <c r="EJA3" s="17"/>
      <c r="EJB3" s="17"/>
      <c r="EJC3" s="17"/>
      <c r="EJD3" s="17"/>
      <c r="EJE3" s="17"/>
      <c r="EJF3" s="17"/>
      <c r="EJG3" s="17"/>
      <c r="EJH3" s="17"/>
      <c r="EJI3" s="17"/>
      <c r="EJJ3" s="17"/>
      <c r="EJK3" s="17"/>
      <c r="EJL3" s="17"/>
      <c r="EJM3" s="17"/>
      <c r="EJN3" s="17"/>
      <c r="EJO3" s="17"/>
      <c r="EJP3" s="17"/>
      <c r="EJQ3" s="17"/>
      <c r="EJR3" s="17"/>
      <c r="EJS3" s="17"/>
      <c r="EJT3" s="17"/>
      <c r="EJU3" s="17"/>
      <c r="EJV3" s="17"/>
      <c r="EJW3" s="17"/>
      <c r="EJX3" s="17"/>
      <c r="EJY3" s="17"/>
      <c r="EJZ3" s="17"/>
      <c r="EKA3" s="17"/>
      <c r="EKB3" s="17"/>
      <c r="EKC3" s="17"/>
      <c r="EKD3" s="17"/>
      <c r="EKE3" s="17"/>
      <c r="EKF3" s="17"/>
      <c r="EKG3" s="17"/>
      <c r="EKH3" s="17"/>
      <c r="EKI3" s="17"/>
      <c r="EKJ3" s="17"/>
      <c r="EKK3" s="17"/>
      <c r="EKL3" s="17"/>
      <c r="EKM3" s="17"/>
      <c r="EKN3" s="17"/>
      <c r="EKO3" s="17"/>
      <c r="EKP3" s="17"/>
      <c r="EKQ3" s="17"/>
      <c r="EKR3" s="17"/>
      <c r="EKS3" s="17"/>
      <c r="EKT3" s="17"/>
      <c r="EKU3" s="17"/>
      <c r="EKV3" s="17"/>
      <c r="EKW3" s="17"/>
      <c r="EKX3" s="17"/>
      <c r="EKY3" s="17"/>
      <c r="EKZ3" s="17"/>
      <c r="ELA3" s="17"/>
      <c r="ELB3" s="17"/>
      <c r="ELC3" s="17"/>
      <c r="ELD3" s="17"/>
      <c r="ELE3" s="17"/>
      <c r="ELF3" s="17"/>
      <c r="ELG3" s="17"/>
      <c r="ELH3" s="17"/>
      <c r="ELI3" s="17"/>
      <c r="ELJ3" s="17"/>
      <c r="ELK3" s="17"/>
      <c r="ELL3" s="17"/>
      <c r="ELM3" s="17"/>
      <c r="ELN3" s="17"/>
      <c r="ELO3" s="17"/>
      <c r="ELP3" s="17"/>
      <c r="ELQ3" s="17"/>
      <c r="ELR3" s="17"/>
      <c r="ELS3" s="17"/>
      <c r="ELT3" s="17"/>
      <c r="ELU3" s="17"/>
      <c r="ELV3" s="17"/>
      <c r="ELW3" s="17"/>
      <c r="ELX3" s="17"/>
      <c r="ELY3" s="17"/>
      <c r="ELZ3" s="17"/>
      <c r="EMA3" s="17"/>
      <c r="EMB3" s="17"/>
      <c r="EMC3" s="17"/>
      <c r="EMD3" s="17"/>
      <c r="EME3" s="17"/>
      <c r="EMF3" s="17"/>
      <c r="EMG3" s="17"/>
      <c r="EMH3" s="17"/>
      <c r="EMI3" s="17"/>
      <c r="EMJ3" s="17"/>
      <c r="EMK3" s="17"/>
      <c r="EML3" s="17"/>
      <c r="EMM3" s="17"/>
      <c r="EMN3" s="17"/>
      <c r="EMO3" s="17"/>
      <c r="EMP3" s="17"/>
      <c r="EMQ3" s="17"/>
      <c r="EMR3" s="17"/>
      <c r="EMS3" s="17"/>
      <c r="EMT3" s="17"/>
      <c r="EMU3" s="17"/>
      <c r="EMV3" s="17"/>
      <c r="EMW3" s="17"/>
      <c r="EMX3" s="17"/>
      <c r="EMY3" s="17"/>
      <c r="EMZ3" s="17"/>
      <c r="ENA3" s="17"/>
      <c r="ENB3" s="17"/>
      <c r="ENC3" s="17"/>
      <c r="END3" s="17"/>
      <c r="ENE3" s="17"/>
      <c r="ENF3" s="17"/>
      <c r="ENG3" s="17"/>
      <c r="ENH3" s="17"/>
      <c r="ENI3" s="17"/>
      <c r="ENJ3" s="17"/>
      <c r="ENK3" s="17"/>
      <c r="ENL3" s="17"/>
      <c r="ENM3" s="17"/>
      <c r="ENN3" s="17"/>
      <c r="ENO3" s="17"/>
      <c r="ENP3" s="17"/>
      <c r="ENQ3" s="17"/>
      <c r="ENR3" s="17"/>
      <c r="ENS3" s="17"/>
      <c r="ENT3" s="17"/>
      <c r="ENU3" s="17"/>
      <c r="ENV3" s="17"/>
      <c r="ENW3" s="17"/>
      <c r="ENX3" s="17"/>
      <c r="ENY3" s="17"/>
      <c r="ENZ3" s="17"/>
      <c r="EOA3" s="17"/>
      <c r="EOB3" s="17"/>
      <c r="EOC3" s="17"/>
      <c r="EOD3" s="17"/>
      <c r="EOE3" s="17"/>
      <c r="EOF3" s="17"/>
      <c r="EOG3" s="17"/>
      <c r="EOH3" s="17"/>
      <c r="EOI3" s="17"/>
      <c r="EOJ3" s="17"/>
      <c r="EOK3" s="17"/>
      <c r="EOL3" s="17"/>
      <c r="EOM3" s="17"/>
      <c r="EON3" s="17"/>
      <c r="EOO3" s="17"/>
      <c r="EOP3" s="17"/>
      <c r="EOQ3" s="17"/>
      <c r="EOR3" s="17"/>
      <c r="EOS3" s="17"/>
      <c r="EOT3" s="17"/>
      <c r="EOU3" s="17"/>
      <c r="EOV3" s="17"/>
      <c r="EOW3" s="17"/>
      <c r="EOX3" s="17"/>
      <c r="EOY3" s="17"/>
      <c r="EOZ3" s="17"/>
      <c r="EPA3" s="17"/>
      <c r="EPB3" s="17"/>
      <c r="EPC3" s="17"/>
      <c r="EPD3" s="17"/>
      <c r="EPE3" s="17"/>
      <c r="EPF3" s="17"/>
      <c r="EPG3" s="17"/>
      <c r="EPH3" s="17"/>
      <c r="EPI3" s="17"/>
      <c r="EPJ3" s="17"/>
      <c r="EPK3" s="17"/>
      <c r="EPL3" s="17"/>
      <c r="EPM3" s="17"/>
      <c r="EPN3" s="17"/>
      <c r="EPO3" s="17"/>
      <c r="EPP3" s="17"/>
      <c r="EPQ3" s="17"/>
      <c r="EPR3" s="17"/>
      <c r="EPS3" s="17"/>
      <c r="EPT3" s="17"/>
      <c r="EPU3" s="17"/>
      <c r="EPV3" s="17"/>
      <c r="EPW3" s="17"/>
      <c r="EPX3" s="17"/>
      <c r="EPY3" s="17"/>
      <c r="EPZ3" s="17"/>
      <c r="EQA3" s="17"/>
      <c r="EQB3" s="17"/>
      <c r="EQC3" s="17"/>
      <c r="EQD3" s="17"/>
      <c r="EQE3" s="17"/>
      <c r="EQF3" s="17"/>
      <c r="EQG3" s="17"/>
      <c r="EQH3" s="17"/>
      <c r="EQI3" s="17"/>
      <c r="EQJ3" s="17"/>
      <c r="EQK3" s="17"/>
      <c r="EQL3" s="17"/>
      <c r="EQM3" s="17"/>
      <c r="EQN3" s="17"/>
      <c r="EQO3" s="17"/>
      <c r="EQP3" s="17"/>
      <c r="EQQ3" s="17"/>
      <c r="EQR3" s="17"/>
      <c r="EQS3" s="17"/>
      <c r="EQT3" s="17"/>
      <c r="EQU3" s="17"/>
      <c r="EQV3" s="17"/>
      <c r="EQW3" s="17"/>
      <c r="EQX3" s="17"/>
      <c r="EQY3" s="17"/>
      <c r="EQZ3" s="17"/>
      <c r="ERA3" s="17"/>
      <c r="ERB3" s="17"/>
      <c r="ERC3" s="17"/>
      <c r="ERD3" s="17"/>
      <c r="ERE3" s="17"/>
      <c r="ERF3" s="17"/>
      <c r="ERG3" s="17"/>
      <c r="ERH3" s="17"/>
      <c r="ERI3" s="17"/>
      <c r="ERJ3" s="17"/>
      <c r="ERK3" s="17"/>
      <c r="ERL3" s="17"/>
      <c r="ERM3" s="17"/>
      <c r="ERN3" s="17"/>
      <c r="ERO3" s="17"/>
      <c r="ERP3" s="17"/>
      <c r="ERQ3" s="17"/>
      <c r="ERR3" s="17"/>
      <c r="ERS3" s="17"/>
      <c r="ERT3" s="17"/>
      <c r="ERU3" s="17"/>
      <c r="ERV3" s="17"/>
      <c r="ERW3" s="17"/>
      <c r="ERX3" s="17"/>
      <c r="ERY3" s="17"/>
      <c r="ERZ3" s="17"/>
      <c r="ESA3" s="17"/>
      <c r="ESB3" s="17"/>
      <c r="ESC3" s="17"/>
      <c r="ESD3" s="17"/>
      <c r="ESE3" s="17"/>
      <c r="ESF3" s="17"/>
      <c r="ESG3" s="17"/>
      <c r="ESH3" s="17"/>
      <c r="ESI3" s="17"/>
      <c r="ESJ3" s="17"/>
      <c r="ESK3" s="17"/>
      <c r="ESL3" s="17"/>
      <c r="ESM3" s="17"/>
      <c r="ESN3" s="17"/>
      <c r="ESO3" s="17"/>
      <c r="ESP3" s="17"/>
      <c r="ESQ3" s="17"/>
      <c r="ESR3" s="17"/>
      <c r="ESS3" s="17"/>
      <c r="EST3" s="17"/>
      <c r="ESU3" s="17"/>
      <c r="ESV3" s="17"/>
      <c r="ESW3" s="17"/>
      <c r="ESX3" s="17"/>
      <c r="ESY3" s="17"/>
      <c r="ESZ3" s="17"/>
      <c r="ETA3" s="17"/>
      <c r="ETB3" s="17"/>
      <c r="ETC3" s="17"/>
      <c r="ETD3" s="17"/>
      <c r="ETE3" s="17"/>
      <c r="ETF3" s="17"/>
      <c r="ETG3" s="17"/>
      <c r="ETH3" s="17"/>
      <c r="ETI3" s="17"/>
      <c r="ETJ3" s="17"/>
      <c r="ETK3" s="17"/>
      <c r="ETL3" s="17"/>
      <c r="ETM3" s="17"/>
      <c r="ETN3" s="17"/>
      <c r="ETO3" s="17"/>
      <c r="ETP3" s="17"/>
      <c r="ETQ3" s="17"/>
      <c r="ETR3" s="17"/>
      <c r="ETS3" s="17"/>
      <c r="ETT3" s="17"/>
      <c r="ETU3" s="17"/>
      <c r="ETV3" s="17"/>
      <c r="ETW3" s="17"/>
      <c r="ETX3" s="17"/>
      <c r="ETY3" s="17"/>
      <c r="ETZ3" s="17"/>
      <c r="EUA3" s="17"/>
      <c r="EUB3" s="17"/>
      <c r="EUC3" s="17"/>
      <c r="EUD3" s="17"/>
      <c r="EUE3" s="17"/>
      <c r="EUF3" s="17"/>
      <c r="EUG3" s="17"/>
      <c r="EUH3" s="17"/>
      <c r="EUI3" s="17"/>
      <c r="EUJ3" s="17"/>
      <c r="EUK3" s="17"/>
      <c r="EUL3" s="17"/>
      <c r="EUM3" s="17"/>
      <c r="EUN3" s="17"/>
      <c r="EUO3" s="17"/>
      <c r="EUP3" s="17"/>
      <c r="EUQ3" s="17"/>
      <c r="EUR3" s="17"/>
      <c r="EUS3" s="17"/>
      <c r="EUT3" s="17"/>
      <c r="EUU3" s="17"/>
      <c r="EUV3" s="17"/>
      <c r="EUW3" s="17"/>
      <c r="EUX3" s="17"/>
      <c r="EUY3" s="17"/>
      <c r="EUZ3" s="17"/>
      <c r="EVA3" s="17"/>
      <c r="EVB3" s="17"/>
      <c r="EVC3" s="17"/>
      <c r="EVD3" s="17"/>
      <c r="EVE3" s="17"/>
      <c r="EVF3" s="17"/>
      <c r="EVG3" s="17"/>
      <c r="EVH3" s="17"/>
      <c r="EVI3" s="17"/>
      <c r="EVJ3" s="17"/>
      <c r="EVK3" s="17"/>
      <c r="EVL3" s="17"/>
      <c r="EVM3" s="17"/>
      <c r="EVN3" s="17"/>
      <c r="EVO3" s="17"/>
      <c r="EVP3" s="17"/>
      <c r="EVQ3" s="17"/>
      <c r="EVR3" s="17"/>
      <c r="EVS3" s="17"/>
      <c r="EVT3" s="17"/>
      <c r="EVU3" s="17"/>
      <c r="EVV3" s="17"/>
      <c r="EVW3" s="17"/>
      <c r="EVX3" s="17"/>
      <c r="EVY3" s="17"/>
      <c r="EVZ3" s="17"/>
      <c r="EWA3" s="17"/>
      <c r="EWB3" s="17"/>
      <c r="EWC3" s="17"/>
      <c r="EWD3" s="17"/>
      <c r="EWE3" s="17"/>
      <c r="EWF3" s="17"/>
      <c r="EWG3" s="17"/>
      <c r="EWH3" s="17"/>
      <c r="EWI3" s="17"/>
      <c r="EWJ3" s="17"/>
      <c r="EWK3" s="17"/>
      <c r="EWL3" s="17"/>
      <c r="EWM3" s="17"/>
      <c r="EWN3" s="17"/>
      <c r="EWO3" s="17"/>
      <c r="EWP3" s="17"/>
      <c r="EWQ3" s="17"/>
      <c r="EWR3" s="17"/>
      <c r="EWS3" s="17"/>
      <c r="EWT3" s="17"/>
      <c r="EWU3" s="17"/>
      <c r="EWV3" s="17"/>
      <c r="EWW3" s="17"/>
      <c r="EWX3" s="17"/>
      <c r="EWY3" s="17"/>
      <c r="EWZ3" s="17"/>
      <c r="EXA3" s="17"/>
      <c r="EXB3" s="17"/>
      <c r="EXC3" s="17"/>
      <c r="EXD3" s="17"/>
      <c r="EXE3" s="17"/>
      <c r="EXF3" s="17"/>
      <c r="EXG3" s="17"/>
      <c r="EXH3" s="17"/>
      <c r="EXI3" s="17"/>
      <c r="EXJ3" s="17"/>
      <c r="EXK3" s="17"/>
      <c r="EXL3" s="17"/>
      <c r="EXM3" s="17"/>
      <c r="EXN3" s="17"/>
      <c r="EXO3" s="17"/>
      <c r="EXP3" s="17"/>
      <c r="EXQ3" s="17"/>
      <c r="EXR3" s="17"/>
      <c r="EXS3" s="17"/>
      <c r="EXT3" s="17"/>
      <c r="EXU3" s="17"/>
      <c r="EXV3" s="17"/>
      <c r="EXW3" s="17"/>
      <c r="EXX3" s="17"/>
      <c r="EXY3" s="17"/>
      <c r="EXZ3" s="17"/>
      <c r="EYA3" s="17"/>
      <c r="EYB3" s="17"/>
      <c r="EYC3" s="17"/>
      <c r="EYD3" s="17"/>
      <c r="EYE3" s="17"/>
      <c r="EYF3" s="17"/>
      <c r="EYG3" s="17"/>
      <c r="EYH3" s="17"/>
      <c r="EYI3" s="17"/>
      <c r="EYJ3" s="17"/>
      <c r="EYK3" s="17"/>
      <c r="EYL3" s="17"/>
      <c r="EYM3" s="17"/>
      <c r="EYN3" s="17"/>
      <c r="EYO3" s="17"/>
      <c r="EYP3" s="17"/>
      <c r="EYQ3" s="17"/>
      <c r="EYR3" s="17"/>
      <c r="EYS3" s="17"/>
      <c r="EYT3" s="17"/>
      <c r="EYU3" s="17"/>
      <c r="EYV3" s="17"/>
      <c r="EYW3" s="17"/>
      <c r="EYX3" s="17"/>
      <c r="EYY3" s="17"/>
      <c r="EYZ3" s="17"/>
      <c r="EZA3" s="17"/>
      <c r="EZB3" s="17"/>
      <c r="EZC3" s="17"/>
      <c r="EZD3" s="17"/>
      <c r="EZE3" s="17"/>
      <c r="EZF3" s="17"/>
      <c r="EZG3" s="17"/>
      <c r="EZH3" s="17"/>
      <c r="EZI3" s="17"/>
      <c r="EZJ3" s="17"/>
      <c r="EZK3" s="17"/>
      <c r="EZL3" s="17"/>
      <c r="EZM3" s="17"/>
      <c r="EZN3" s="17"/>
      <c r="EZO3" s="17"/>
      <c r="EZP3" s="17"/>
      <c r="EZQ3" s="17"/>
      <c r="EZR3" s="17"/>
      <c r="EZS3" s="17"/>
      <c r="EZT3" s="17"/>
      <c r="EZU3" s="17"/>
      <c r="EZV3" s="17"/>
      <c r="EZW3" s="17"/>
      <c r="EZX3" s="17"/>
      <c r="EZY3" s="17"/>
      <c r="EZZ3" s="17"/>
      <c r="FAA3" s="17"/>
      <c r="FAB3" s="17"/>
      <c r="FAC3" s="17"/>
      <c r="FAD3" s="17"/>
      <c r="FAE3" s="17"/>
      <c r="FAF3" s="17"/>
      <c r="FAG3" s="17"/>
      <c r="FAH3" s="17"/>
      <c r="FAI3" s="17"/>
      <c r="FAJ3" s="17"/>
      <c r="FAK3" s="17"/>
      <c r="FAL3" s="17"/>
      <c r="FAM3" s="17"/>
      <c r="FAN3" s="17"/>
      <c r="FAO3" s="17"/>
      <c r="FAP3" s="17"/>
      <c r="FAQ3" s="17"/>
      <c r="FAR3" s="17"/>
      <c r="FAS3" s="17"/>
      <c r="FAT3" s="17"/>
      <c r="FAU3" s="17"/>
      <c r="FAV3" s="17"/>
      <c r="FAW3" s="17"/>
      <c r="FAX3" s="17"/>
      <c r="FAY3" s="17"/>
      <c r="FAZ3" s="17"/>
      <c r="FBA3" s="17"/>
      <c r="FBB3" s="17"/>
      <c r="FBC3" s="17"/>
      <c r="FBD3" s="17"/>
      <c r="FBE3" s="17"/>
      <c r="FBF3" s="17"/>
      <c r="FBG3" s="17"/>
      <c r="FBH3" s="17"/>
      <c r="FBI3" s="17"/>
      <c r="FBJ3" s="17"/>
      <c r="FBK3" s="17"/>
      <c r="FBL3" s="17"/>
      <c r="FBM3" s="17"/>
      <c r="FBN3" s="17"/>
      <c r="FBO3" s="17"/>
      <c r="FBP3" s="17"/>
      <c r="FBQ3" s="17"/>
      <c r="FBR3" s="17"/>
      <c r="FBS3" s="17"/>
      <c r="FBT3" s="17"/>
      <c r="FBU3" s="17"/>
      <c r="FBV3" s="17"/>
      <c r="FBW3" s="17"/>
      <c r="FBX3" s="17"/>
      <c r="FBY3" s="17"/>
      <c r="FBZ3" s="17"/>
      <c r="FCA3" s="17"/>
      <c r="FCB3" s="17"/>
      <c r="FCC3" s="17"/>
      <c r="FCD3" s="17"/>
      <c r="FCE3" s="17"/>
      <c r="FCF3" s="17"/>
      <c r="FCG3" s="17"/>
      <c r="FCH3" s="17"/>
      <c r="FCI3" s="17"/>
      <c r="FCJ3" s="17"/>
      <c r="FCK3" s="17"/>
      <c r="FCL3" s="17"/>
      <c r="FCM3" s="17"/>
      <c r="FCN3" s="17"/>
      <c r="FCO3" s="17"/>
      <c r="FCP3" s="17"/>
      <c r="FCQ3" s="17"/>
      <c r="FCR3" s="17"/>
      <c r="FCS3" s="17"/>
      <c r="FCT3" s="17"/>
      <c r="FCU3" s="17"/>
      <c r="FCV3" s="17"/>
      <c r="FCW3" s="17"/>
      <c r="FCX3" s="17"/>
      <c r="FCY3" s="17"/>
      <c r="FCZ3" s="17"/>
      <c r="FDA3" s="17"/>
      <c r="FDB3" s="17"/>
      <c r="FDC3" s="17"/>
      <c r="FDD3" s="17"/>
      <c r="FDE3" s="17"/>
      <c r="FDF3" s="17"/>
      <c r="FDG3" s="17"/>
      <c r="FDH3" s="17"/>
      <c r="FDI3" s="17"/>
      <c r="FDJ3" s="17"/>
      <c r="FDK3" s="17"/>
      <c r="FDL3" s="17"/>
      <c r="FDM3" s="17"/>
      <c r="FDN3" s="17"/>
      <c r="FDO3" s="17"/>
      <c r="FDP3" s="17"/>
      <c r="FDQ3" s="17"/>
      <c r="FDR3" s="17"/>
      <c r="FDS3" s="17"/>
      <c r="FDT3" s="17"/>
      <c r="FDU3" s="17"/>
      <c r="FDV3" s="17"/>
      <c r="FDW3" s="17"/>
      <c r="FDX3" s="17"/>
      <c r="FDY3" s="17"/>
      <c r="FDZ3" s="17"/>
      <c r="FEA3" s="17"/>
      <c r="FEB3" s="17"/>
      <c r="FEC3" s="17"/>
      <c r="FED3" s="17"/>
      <c r="FEE3" s="17"/>
      <c r="FEF3" s="17"/>
      <c r="FEG3" s="17"/>
      <c r="FEH3" s="17"/>
      <c r="FEI3" s="17"/>
      <c r="FEJ3" s="17"/>
      <c r="FEK3" s="17"/>
      <c r="FEL3" s="17"/>
      <c r="FEM3" s="17"/>
      <c r="FEN3" s="17"/>
      <c r="FEO3" s="17"/>
      <c r="FEP3" s="17"/>
      <c r="FEQ3" s="17"/>
      <c r="FER3" s="17"/>
      <c r="FES3" s="17"/>
      <c r="FET3" s="17"/>
      <c r="FEU3" s="17"/>
      <c r="FEV3" s="17"/>
      <c r="FEW3" s="17"/>
      <c r="FEX3" s="17"/>
      <c r="FEY3" s="17"/>
      <c r="FEZ3" s="17"/>
      <c r="FFA3" s="17"/>
      <c r="FFB3" s="17"/>
      <c r="FFC3" s="17"/>
      <c r="FFD3" s="17"/>
      <c r="FFE3" s="17"/>
      <c r="FFF3" s="17"/>
      <c r="FFG3" s="17"/>
      <c r="FFH3" s="17"/>
      <c r="FFI3" s="17"/>
      <c r="FFJ3" s="17"/>
      <c r="FFK3" s="17"/>
      <c r="FFL3" s="17"/>
      <c r="FFM3" s="17"/>
      <c r="FFN3" s="17"/>
      <c r="FFO3" s="17"/>
      <c r="FFP3" s="17"/>
      <c r="FFQ3" s="17"/>
      <c r="FFR3" s="17"/>
      <c r="FFS3" s="17"/>
      <c r="FFT3" s="17"/>
      <c r="FFU3" s="17"/>
      <c r="FFV3" s="17"/>
      <c r="FFW3" s="17"/>
      <c r="FFX3" s="17"/>
      <c r="FFY3" s="17"/>
      <c r="FFZ3" s="17"/>
      <c r="FGA3" s="17"/>
      <c r="FGB3" s="17"/>
      <c r="FGC3" s="17"/>
      <c r="FGD3" s="17"/>
      <c r="FGE3" s="17"/>
      <c r="FGF3" s="17"/>
      <c r="FGG3" s="17"/>
      <c r="FGH3" s="17"/>
      <c r="FGI3" s="17"/>
      <c r="FGJ3" s="17"/>
      <c r="FGK3" s="17"/>
      <c r="FGL3" s="17"/>
      <c r="FGM3" s="17"/>
      <c r="FGN3" s="17"/>
      <c r="FGO3" s="17"/>
      <c r="FGP3" s="17"/>
      <c r="FGQ3" s="17"/>
      <c r="FGR3" s="17"/>
      <c r="FGS3" s="17"/>
      <c r="FGT3" s="17"/>
      <c r="FGU3" s="17"/>
      <c r="FGV3" s="17"/>
      <c r="FGW3" s="17"/>
      <c r="FGX3" s="17"/>
      <c r="FGY3" s="17"/>
      <c r="FGZ3" s="17"/>
      <c r="FHA3" s="17"/>
      <c r="FHB3" s="17"/>
      <c r="FHC3" s="17"/>
      <c r="FHD3" s="17"/>
      <c r="FHE3" s="17"/>
      <c r="FHF3" s="17"/>
      <c r="FHG3" s="17"/>
      <c r="FHH3" s="17"/>
      <c r="FHI3" s="17"/>
      <c r="FHJ3" s="17"/>
      <c r="FHK3" s="17"/>
      <c r="FHL3" s="17"/>
      <c r="FHM3" s="17"/>
      <c r="FHN3" s="17"/>
      <c r="FHO3" s="17"/>
      <c r="FHP3" s="17"/>
      <c r="FHQ3" s="17"/>
      <c r="FHR3" s="17"/>
      <c r="FHS3" s="17"/>
      <c r="FHT3" s="17"/>
      <c r="FHU3" s="17"/>
      <c r="FHV3" s="17"/>
      <c r="FHW3" s="17"/>
      <c r="FHX3" s="17"/>
      <c r="FHY3" s="17"/>
      <c r="FHZ3" s="17"/>
      <c r="FIA3" s="17"/>
      <c r="FIB3" s="17"/>
      <c r="FIC3" s="17"/>
      <c r="FID3" s="17"/>
      <c r="FIE3" s="17"/>
      <c r="FIF3" s="17"/>
      <c r="FIG3" s="17"/>
      <c r="FIH3" s="17"/>
      <c r="FII3" s="17"/>
      <c r="FIJ3" s="17"/>
      <c r="FIK3" s="17"/>
      <c r="FIL3" s="17"/>
      <c r="FIM3" s="17"/>
      <c r="FIN3" s="17"/>
      <c r="FIO3" s="17"/>
      <c r="FIP3" s="17"/>
      <c r="FIQ3" s="17"/>
      <c r="FIR3" s="17"/>
      <c r="FIS3" s="17"/>
      <c r="FIT3" s="17"/>
      <c r="FIU3" s="17"/>
      <c r="FIV3" s="17"/>
      <c r="FIW3" s="17"/>
      <c r="FIX3" s="17"/>
      <c r="FIY3" s="17"/>
      <c r="FIZ3" s="17"/>
      <c r="FJA3" s="17"/>
      <c r="FJB3" s="17"/>
      <c r="FJC3" s="17"/>
      <c r="FJD3" s="17"/>
      <c r="FJE3" s="17"/>
      <c r="FJF3" s="17"/>
      <c r="FJG3" s="17"/>
      <c r="FJH3" s="17"/>
      <c r="FJI3" s="17"/>
      <c r="FJJ3" s="17"/>
      <c r="FJK3" s="17"/>
      <c r="FJL3" s="17"/>
      <c r="FJM3" s="17"/>
      <c r="FJN3" s="17"/>
      <c r="FJO3" s="17"/>
      <c r="FJP3" s="17"/>
      <c r="FJQ3" s="17"/>
      <c r="FJR3" s="17"/>
      <c r="FJS3" s="17"/>
      <c r="FJT3" s="17"/>
      <c r="FJU3" s="17"/>
      <c r="FJV3" s="17"/>
      <c r="FJW3" s="17"/>
      <c r="FJX3" s="17"/>
      <c r="FJY3" s="17"/>
      <c r="FJZ3" s="17"/>
      <c r="FKA3" s="17"/>
      <c r="FKB3" s="17"/>
      <c r="FKC3" s="17"/>
      <c r="FKD3" s="17"/>
      <c r="FKE3" s="17"/>
      <c r="FKF3" s="17"/>
      <c r="FKG3" s="17"/>
      <c r="FKH3" s="17"/>
      <c r="FKI3" s="17"/>
      <c r="FKJ3" s="17"/>
      <c r="FKK3" s="17"/>
      <c r="FKL3" s="17"/>
      <c r="FKM3" s="17"/>
      <c r="FKN3" s="17"/>
      <c r="FKO3" s="17"/>
      <c r="FKP3" s="17"/>
      <c r="FKQ3" s="17"/>
      <c r="FKR3" s="17"/>
      <c r="FKS3" s="17"/>
      <c r="FKT3" s="17"/>
      <c r="FKU3" s="17"/>
      <c r="FKV3" s="17"/>
      <c r="FKW3" s="17"/>
      <c r="FKX3" s="17"/>
      <c r="FKY3" s="17"/>
      <c r="FKZ3" s="17"/>
      <c r="FLA3" s="17"/>
      <c r="FLB3" s="17"/>
      <c r="FLC3" s="17"/>
      <c r="FLD3" s="17"/>
      <c r="FLE3" s="17"/>
      <c r="FLF3" s="17"/>
      <c r="FLG3" s="17"/>
      <c r="FLH3" s="17"/>
      <c r="FLI3" s="17"/>
      <c r="FLJ3" s="17"/>
      <c r="FLK3" s="17"/>
      <c r="FLL3" s="17"/>
      <c r="FLM3" s="17"/>
      <c r="FLN3" s="17"/>
      <c r="FLO3" s="17"/>
      <c r="FLP3" s="17"/>
      <c r="FLQ3" s="17"/>
      <c r="FLR3" s="17"/>
      <c r="FLS3" s="17"/>
      <c r="FLT3" s="17"/>
      <c r="FLU3" s="17"/>
      <c r="FLV3" s="17"/>
      <c r="FLW3" s="17"/>
      <c r="FLX3" s="17"/>
      <c r="FLY3" s="17"/>
      <c r="FLZ3" s="17"/>
      <c r="FMA3" s="17"/>
      <c r="FMB3" s="17"/>
      <c r="FMC3" s="17"/>
      <c r="FMD3" s="17"/>
      <c r="FME3" s="17"/>
      <c r="FMF3" s="17"/>
      <c r="FMG3" s="17"/>
      <c r="FMH3" s="17"/>
      <c r="FMI3" s="17"/>
      <c r="FMJ3" s="17"/>
      <c r="FMK3" s="17"/>
      <c r="FML3" s="17"/>
      <c r="FMM3" s="17"/>
      <c r="FMN3" s="17"/>
      <c r="FMO3" s="17"/>
      <c r="FMP3" s="17"/>
      <c r="FMQ3" s="17"/>
      <c r="FMR3" s="17"/>
      <c r="FMS3" s="17"/>
      <c r="FMT3" s="17"/>
      <c r="FMU3" s="17"/>
      <c r="FMV3" s="17"/>
      <c r="FMW3" s="17"/>
      <c r="FMX3" s="17"/>
      <c r="FMY3" s="17"/>
      <c r="FMZ3" s="17"/>
      <c r="FNA3" s="17"/>
      <c r="FNB3" s="17"/>
      <c r="FNC3" s="17"/>
      <c r="FND3" s="17"/>
      <c r="FNE3" s="17"/>
      <c r="FNF3" s="17"/>
      <c r="FNG3" s="17"/>
      <c r="FNH3" s="17"/>
      <c r="FNI3" s="17"/>
      <c r="FNJ3" s="17"/>
      <c r="FNK3" s="17"/>
      <c r="FNL3" s="17"/>
      <c r="FNM3" s="17"/>
      <c r="FNN3" s="17"/>
      <c r="FNO3" s="17"/>
      <c r="FNP3" s="17"/>
      <c r="FNQ3" s="17"/>
      <c r="FNR3" s="17"/>
      <c r="FNS3" s="17"/>
      <c r="FNT3" s="17"/>
      <c r="FNU3" s="17"/>
      <c r="FNV3" s="17"/>
      <c r="FNW3" s="17"/>
      <c r="FNX3" s="17"/>
      <c r="FNY3" s="17"/>
      <c r="FNZ3" s="17"/>
      <c r="FOA3" s="17"/>
      <c r="FOB3" s="17"/>
      <c r="FOC3" s="17"/>
      <c r="FOD3" s="17"/>
      <c r="FOE3" s="17"/>
      <c r="FOF3" s="17"/>
      <c r="FOG3" s="17"/>
      <c r="FOH3" s="17"/>
      <c r="FOI3" s="17"/>
      <c r="FOJ3" s="17"/>
      <c r="FOK3" s="17"/>
      <c r="FOL3" s="17"/>
      <c r="FOM3" s="17"/>
      <c r="FON3" s="17"/>
      <c r="FOO3" s="17"/>
      <c r="FOP3" s="17"/>
      <c r="FOQ3" s="17"/>
      <c r="FOR3" s="17"/>
      <c r="FOS3" s="17"/>
      <c r="FOT3" s="17"/>
      <c r="FOU3" s="17"/>
      <c r="FOV3" s="17"/>
      <c r="FOW3" s="17"/>
      <c r="FOX3" s="17"/>
      <c r="FOY3" s="17"/>
      <c r="FOZ3" s="17"/>
      <c r="FPA3" s="17"/>
      <c r="FPB3" s="17"/>
      <c r="FPC3" s="17"/>
      <c r="FPD3" s="17"/>
      <c r="FPE3" s="17"/>
      <c r="FPF3" s="17"/>
      <c r="FPG3" s="17"/>
      <c r="FPH3" s="17"/>
      <c r="FPI3" s="17"/>
      <c r="FPJ3" s="17"/>
      <c r="FPK3" s="17"/>
      <c r="FPL3" s="17"/>
      <c r="FPM3" s="17"/>
      <c r="FPN3" s="17"/>
      <c r="FPO3" s="17"/>
      <c r="FPP3" s="17"/>
      <c r="FPQ3" s="17"/>
      <c r="FPR3" s="17"/>
      <c r="FPS3" s="17"/>
      <c r="FPT3" s="17"/>
      <c r="FPU3" s="17"/>
      <c r="FPV3" s="17"/>
      <c r="FPW3" s="17"/>
      <c r="FPX3" s="17"/>
      <c r="FPY3" s="17"/>
      <c r="FPZ3" s="17"/>
      <c r="FQA3" s="17"/>
      <c r="FQB3" s="17"/>
      <c r="FQC3" s="17"/>
      <c r="FQD3" s="17"/>
      <c r="FQE3" s="17"/>
      <c r="FQF3" s="17"/>
      <c r="FQG3" s="17"/>
      <c r="FQH3" s="17"/>
      <c r="FQI3" s="17"/>
      <c r="FQJ3" s="17"/>
      <c r="FQK3" s="17"/>
      <c r="FQL3" s="17"/>
      <c r="FQM3" s="17"/>
      <c r="FQN3" s="17"/>
      <c r="FQO3" s="17"/>
      <c r="FQP3" s="17"/>
      <c r="FQQ3" s="17"/>
      <c r="FQR3" s="17"/>
      <c r="FQS3" s="17"/>
      <c r="FQT3" s="17"/>
      <c r="FQU3" s="17"/>
      <c r="FQV3" s="17"/>
      <c r="FQW3" s="17"/>
      <c r="FQX3" s="17"/>
      <c r="FQY3" s="17"/>
      <c r="FQZ3" s="17"/>
      <c r="FRA3" s="17"/>
      <c r="FRB3" s="17"/>
      <c r="FRC3" s="17"/>
      <c r="FRD3" s="17"/>
      <c r="FRE3" s="17"/>
      <c r="FRF3" s="17"/>
      <c r="FRG3" s="17"/>
      <c r="FRH3" s="17"/>
      <c r="FRI3" s="17"/>
      <c r="FRJ3" s="17"/>
      <c r="FRK3" s="17"/>
      <c r="FRL3" s="17"/>
      <c r="FRM3" s="17"/>
      <c r="FRN3" s="17"/>
      <c r="FRO3" s="17"/>
      <c r="FRP3" s="17"/>
      <c r="FRQ3" s="17"/>
      <c r="FRR3" s="17"/>
      <c r="FRS3" s="17"/>
      <c r="FRT3" s="17"/>
      <c r="FRU3" s="17"/>
      <c r="FRV3" s="17"/>
      <c r="FRW3" s="17"/>
      <c r="FRX3" s="17"/>
      <c r="FRY3" s="17"/>
      <c r="FRZ3" s="17"/>
      <c r="FSA3" s="17"/>
      <c r="FSB3" s="17"/>
      <c r="FSC3" s="17"/>
      <c r="FSD3" s="17"/>
      <c r="FSE3" s="17"/>
      <c r="FSF3" s="17"/>
      <c r="FSG3" s="17"/>
      <c r="FSH3" s="17"/>
      <c r="FSI3" s="17"/>
      <c r="FSJ3" s="17"/>
      <c r="FSK3" s="17"/>
      <c r="FSL3" s="17"/>
      <c r="FSM3" s="17"/>
      <c r="FSN3" s="17"/>
      <c r="FSO3" s="17"/>
      <c r="FSP3" s="17"/>
      <c r="FSQ3" s="17"/>
      <c r="FSR3" s="17"/>
      <c r="FSS3" s="17"/>
      <c r="FST3" s="17"/>
      <c r="FSU3" s="17"/>
      <c r="FSV3" s="17"/>
      <c r="FSW3" s="17"/>
      <c r="FSX3" s="17"/>
      <c r="FSY3" s="17"/>
      <c r="FSZ3" s="17"/>
      <c r="FTA3" s="17"/>
      <c r="FTB3" s="17"/>
      <c r="FTC3" s="17"/>
      <c r="FTD3" s="17"/>
      <c r="FTE3" s="17"/>
      <c r="FTF3" s="17"/>
      <c r="FTG3" s="17"/>
      <c r="FTH3" s="17"/>
      <c r="FTI3" s="17"/>
      <c r="FTJ3" s="17"/>
      <c r="FTK3" s="17"/>
      <c r="FTL3" s="17"/>
      <c r="FTM3" s="17"/>
      <c r="FTN3" s="17"/>
      <c r="FTO3" s="17"/>
      <c r="FTP3" s="17"/>
      <c r="FTQ3" s="17"/>
      <c r="FTR3" s="17"/>
      <c r="FTS3" s="17"/>
      <c r="FTT3" s="17"/>
      <c r="FTU3" s="17"/>
      <c r="FTV3" s="17"/>
      <c r="FTW3" s="17"/>
      <c r="FTX3" s="17"/>
      <c r="FTY3" s="17"/>
      <c r="FTZ3" s="17"/>
      <c r="FUA3" s="17"/>
      <c r="FUB3" s="17"/>
      <c r="FUC3" s="17"/>
      <c r="FUD3" s="17"/>
      <c r="FUE3" s="17"/>
      <c r="FUF3" s="17"/>
      <c r="FUG3" s="17"/>
      <c r="FUH3" s="17"/>
      <c r="FUI3" s="17"/>
      <c r="FUJ3" s="17"/>
      <c r="FUK3" s="17"/>
      <c r="FUL3" s="17"/>
      <c r="FUM3" s="17"/>
      <c r="FUN3" s="17"/>
      <c r="FUO3" s="17"/>
      <c r="FUP3" s="17"/>
      <c r="FUQ3" s="17"/>
      <c r="FUR3" s="17"/>
      <c r="FUS3" s="17"/>
      <c r="FUT3" s="17"/>
      <c r="FUU3" s="17"/>
      <c r="FUV3" s="17"/>
      <c r="FUW3" s="17"/>
      <c r="FUX3" s="17"/>
      <c r="FUY3" s="17"/>
      <c r="FUZ3" s="17"/>
      <c r="FVA3" s="17"/>
      <c r="FVB3" s="17"/>
      <c r="FVC3" s="17"/>
      <c r="FVD3" s="17"/>
      <c r="FVE3" s="17"/>
      <c r="FVF3" s="17"/>
      <c r="FVG3" s="17"/>
      <c r="FVH3" s="17"/>
      <c r="FVI3" s="17"/>
      <c r="FVJ3" s="17"/>
      <c r="FVK3" s="17"/>
      <c r="FVL3" s="17"/>
      <c r="FVM3" s="17"/>
      <c r="FVN3" s="17"/>
      <c r="FVO3" s="17"/>
      <c r="FVP3" s="17"/>
      <c r="FVQ3" s="17"/>
      <c r="FVR3" s="17"/>
      <c r="FVS3" s="17"/>
      <c r="FVT3" s="17"/>
      <c r="FVU3" s="17"/>
      <c r="FVV3" s="17"/>
      <c r="FVW3" s="17"/>
      <c r="FVX3" s="17"/>
      <c r="FVY3" s="17"/>
      <c r="FVZ3" s="17"/>
      <c r="FWA3" s="17"/>
      <c r="FWB3" s="17"/>
      <c r="FWC3" s="17"/>
      <c r="FWD3" s="17"/>
      <c r="FWE3" s="17"/>
      <c r="FWF3" s="17"/>
      <c r="FWG3" s="17"/>
      <c r="FWH3" s="17"/>
      <c r="FWI3" s="17"/>
      <c r="FWJ3" s="17"/>
      <c r="FWK3" s="17"/>
      <c r="FWL3" s="17"/>
      <c r="FWM3" s="17"/>
      <c r="FWN3" s="17"/>
      <c r="FWO3" s="17"/>
      <c r="FWP3" s="17"/>
      <c r="FWQ3" s="17"/>
      <c r="FWR3" s="17"/>
      <c r="FWS3" s="17"/>
      <c r="FWT3" s="17"/>
      <c r="FWU3" s="17"/>
      <c r="FWV3" s="17"/>
      <c r="FWW3" s="17"/>
      <c r="FWX3" s="17"/>
      <c r="FWY3" s="17"/>
      <c r="FWZ3" s="17"/>
      <c r="FXA3" s="17"/>
      <c r="FXB3" s="17"/>
      <c r="FXC3" s="17"/>
      <c r="FXD3" s="17"/>
      <c r="FXE3" s="17"/>
      <c r="FXF3" s="17"/>
      <c r="FXG3" s="17"/>
      <c r="FXH3" s="17"/>
      <c r="FXI3" s="17"/>
      <c r="FXJ3" s="17"/>
      <c r="FXK3" s="17"/>
      <c r="FXL3" s="17"/>
      <c r="FXM3" s="17"/>
      <c r="FXN3" s="17"/>
      <c r="FXO3" s="17"/>
      <c r="FXP3" s="17"/>
      <c r="FXQ3" s="17"/>
      <c r="FXR3" s="17"/>
      <c r="FXS3" s="17"/>
      <c r="FXT3" s="17"/>
      <c r="FXU3" s="17"/>
      <c r="FXV3" s="17"/>
      <c r="FXW3" s="17"/>
      <c r="FXX3" s="17"/>
      <c r="FXY3" s="17"/>
      <c r="FXZ3" s="17"/>
      <c r="FYA3" s="17"/>
      <c r="FYB3" s="17"/>
      <c r="FYC3" s="17"/>
      <c r="FYD3" s="17"/>
      <c r="FYE3" s="17"/>
      <c r="FYF3" s="17"/>
      <c r="FYG3" s="17"/>
      <c r="FYH3" s="17"/>
      <c r="FYI3" s="17"/>
      <c r="FYJ3" s="17"/>
      <c r="FYK3" s="17"/>
      <c r="FYL3" s="17"/>
      <c r="FYM3" s="17"/>
      <c r="FYN3" s="17"/>
      <c r="FYO3" s="17"/>
      <c r="FYP3" s="17"/>
      <c r="FYQ3" s="17"/>
      <c r="FYR3" s="17"/>
      <c r="FYS3" s="17"/>
      <c r="FYT3" s="17"/>
      <c r="FYU3" s="17"/>
      <c r="FYV3" s="17"/>
      <c r="FYW3" s="17"/>
      <c r="FYX3" s="17"/>
      <c r="FYY3" s="17"/>
      <c r="FYZ3" s="17"/>
      <c r="FZA3" s="17"/>
      <c r="FZB3" s="17"/>
      <c r="FZC3" s="17"/>
      <c r="FZD3" s="17"/>
      <c r="FZE3" s="17"/>
      <c r="FZF3" s="17"/>
      <c r="FZG3" s="17"/>
      <c r="FZH3" s="17"/>
      <c r="FZI3" s="17"/>
      <c r="FZJ3" s="17"/>
      <c r="FZK3" s="17"/>
      <c r="FZL3" s="17"/>
      <c r="FZM3" s="17"/>
      <c r="FZN3" s="17"/>
      <c r="FZO3" s="17"/>
      <c r="FZP3" s="17"/>
      <c r="FZQ3" s="17"/>
      <c r="FZR3" s="17"/>
      <c r="FZS3" s="17"/>
      <c r="FZT3" s="17"/>
      <c r="FZU3" s="17"/>
      <c r="FZV3" s="17"/>
      <c r="FZW3" s="17"/>
      <c r="FZX3" s="17"/>
      <c r="FZY3" s="17"/>
      <c r="FZZ3" s="17"/>
      <c r="GAA3" s="17"/>
      <c r="GAB3" s="17"/>
      <c r="GAC3" s="17"/>
      <c r="GAD3" s="17"/>
      <c r="GAE3" s="17"/>
      <c r="GAF3" s="17"/>
      <c r="GAG3" s="17"/>
      <c r="GAH3" s="17"/>
      <c r="GAI3" s="17"/>
      <c r="GAJ3" s="17"/>
      <c r="GAK3" s="17"/>
      <c r="GAL3" s="17"/>
      <c r="GAM3" s="17"/>
      <c r="GAN3" s="17"/>
      <c r="GAO3" s="17"/>
      <c r="GAP3" s="17"/>
      <c r="GAQ3" s="17"/>
      <c r="GAR3" s="17"/>
      <c r="GAS3" s="17"/>
      <c r="GAT3" s="17"/>
      <c r="GAU3" s="17"/>
      <c r="GAV3" s="17"/>
      <c r="GAW3" s="17"/>
      <c r="GAX3" s="17"/>
      <c r="GAY3" s="17"/>
      <c r="GAZ3" s="17"/>
      <c r="GBA3" s="17"/>
      <c r="GBB3" s="17"/>
      <c r="GBC3" s="17"/>
      <c r="GBD3" s="17"/>
      <c r="GBE3" s="17"/>
      <c r="GBF3" s="17"/>
      <c r="GBG3" s="17"/>
      <c r="GBH3" s="17"/>
      <c r="GBI3" s="17"/>
      <c r="GBJ3" s="17"/>
      <c r="GBK3" s="17"/>
      <c r="GBL3" s="17"/>
      <c r="GBM3" s="17"/>
      <c r="GBN3" s="17"/>
      <c r="GBO3" s="17"/>
      <c r="GBP3" s="17"/>
      <c r="GBQ3" s="17"/>
      <c r="GBR3" s="17"/>
      <c r="GBS3" s="17"/>
      <c r="GBT3" s="17"/>
      <c r="GBU3" s="17"/>
      <c r="GBV3" s="17"/>
      <c r="GBW3" s="17"/>
      <c r="GBX3" s="17"/>
      <c r="GBY3" s="17"/>
      <c r="GBZ3" s="17"/>
      <c r="GCA3" s="17"/>
      <c r="GCB3" s="17"/>
      <c r="GCC3" s="17"/>
      <c r="GCD3" s="17"/>
      <c r="GCE3" s="17"/>
      <c r="GCF3" s="17"/>
      <c r="GCG3" s="17"/>
      <c r="GCH3" s="17"/>
      <c r="GCI3" s="17"/>
      <c r="GCJ3" s="17"/>
      <c r="GCK3" s="17"/>
      <c r="GCL3" s="17"/>
      <c r="GCM3" s="17"/>
      <c r="GCN3" s="17"/>
      <c r="GCO3" s="17"/>
      <c r="GCP3" s="17"/>
      <c r="GCQ3" s="17"/>
      <c r="GCR3" s="17"/>
      <c r="GCS3" s="17"/>
      <c r="GCT3" s="17"/>
      <c r="GCU3" s="17"/>
      <c r="GCV3" s="17"/>
      <c r="GCW3" s="17"/>
      <c r="GCX3" s="17"/>
      <c r="GCY3" s="17"/>
      <c r="GCZ3" s="17"/>
      <c r="GDA3" s="17"/>
      <c r="GDB3" s="17"/>
      <c r="GDC3" s="17"/>
      <c r="GDD3" s="17"/>
      <c r="GDE3" s="17"/>
      <c r="GDF3" s="17"/>
      <c r="GDG3" s="17"/>
      <c r="GDH3" s="17"/>
      <c r="GDI3" s="17"/>
      <c r="GDJ3" s="17"/>
      <c r="GDK3" s="17"/>
      <c r="GDL3" s="17"/>
      <c r="GDM3" s="17"/>
      <c r="GDN3" s="17"/>
      <c r="GDO3" s="17"/>
      <c r="GDP3" s="17"/>
      <c r="GDQ3" s="17"/>
      <c r="GDR3" s="17"/>
      <c r="GDS3" s="17"/>
      <c r="GDT3" s="17"/>
      <c r="GDU3" s="17"/>
      <c r="GDV3" s="17"/>
      <c r="GDW3" s="17"/>
      <c r="GDX3" s="17"/>
      <c r="GDY3" s="17"/>
      <c r="GDZ3" s="17"/>
      <c r="GEA3" s="17"/>
      <c r="GEB3" s="17"/>
      <c r="GEC3" s="17"/>
      <c r="GED3" s="17"/>
      <c r="GEE3" s="17"/>
      <c r="GEF3" s="17"/>
      <c r="GEG3" s="17"/>
      <c r="GEH3" s="17"/>
      <c r="GEI3" s="17"/>
      <c r="GEJ3" s="17"/>
      <c r="GEK3" s="17"/>
      <c r="GEL3" s="17"/>
      <c r="GEM3" s="17"/>
      <c r="GEN3" s="17"/>
      <c r="GEO3" s="17"/>
      <c r="GEP3" s="17"/>
      <c r="GEQ3" s="17"/>
      <c r="GER3" s="17"/>
      <c r="GES3" s="17"/>
      <c r="GET3" s="17"/>
      <c r="GEU3" s="17"/>
      <c r="GEV3" s="17"/>
      <c r="GEW3" s="17"/>
      <c r="GEX3" s="17"/>
      <c r="GEY3" s="17"/>
      <c r="GEZ3" s="17"/>
      <c r="GFA3" s="17"/>
      <c r="GFB3" s="17"/>
      <c r="GFC3" s="17"/>
      <c r="GFD3" s="17"/>
      <c r="GFE3" s="17"/>
      <c r="GFF3" s="17"/>
      <c r="GFG3" s="17"/>
      <c r="GFH3" s="17"/>
      <c r="GFI3" s="17"/>
      <c r="GFJ3" s="17"/>
      <c r="GFK3" s="17"/>
      <c r="GFL3" s="17"/>
      <c r="GFM3" s="17"/>
      <c r="GFN3" s="17"/>
      <c r="GFO3" s="17"/>
      <c r="GFP3" s="17"/>
      <c r="GFQ3" s="17"/>
      <c r="GFR3" s="17"/>
      <c r="GFS3" s="17"/>
      <c r="GFT3" s="17"/>
      <c r="GFU3" s="17"/>
      <c r="GFV3" s="17"/>
      <c r="GFW3" s="17"/>
      <c r="GFX3" s="17"/>
      <c r="GFY3" s="17"/>
      <c r="GFZ3" s="17"/>
      <c r="GGA3" s="17"/>
      <c r="GGB3" s="17"/>
      <c r="GGC3" s="17"/>
      <c r="GGD3" s="17"/>
      <c r="GGE3" s="17"/>
      <c r="GGF3" s="17"/>
      <c r="GGG3" s="17"/>
      <c r="GGH3" s="17"/>
      <c r="GGI3" s="17"/>
      <c r="GGJ3" s="17"/>
      <c r="GGK3" s="17"/>
      <c r="GGL3" s="17"/>
      <c r="GGM3" s="17"/>
      <c r="GGN3" s="17"/>
      <c r="GGO3" s="17"/>
      <c r="GGP3" s="17"/>
      <c r="GGQ3" s="17"/>
      <c r="GGR3" s="17"/>
      <c r="GGS3" s="17"/>
      <c r="GGT3" s="17"/>
      <c r="GGU3" s="17"/>
      <c r="GGV3" s="17"/>
      <c r="GGW3" s="17"/>
      <c r="GGX3" s="17"/>
      <c r="GGY3" s="17"/>
      <c r="GGZ3" s="17"/>
      <c r="GHA3" s="17"/>
      <c r="GHB3" s="17"/>
      <c r="GHC3" s="17"/>
      <c r="GHD3" s="17"/>
      <c r="GHE3" s="17"/>
      <c r="GHF3" s="17"/>
      <c r="GHG3" s="17"/>
      <c r="GHH3" s="17"/>
      <c r="GHI3" s="17"/>
      <c r="GHJ3" s="17"/>
      <c r="GHK3" s="17"/>
      <c r="GHL3" s="17"/>
      <c r="GHM3" s="17"/>
      <c r="GHN3" s="17"/>
      <c r="GHO3" s="17"/>
      <c r="GHP3" s="17"/>
      <c r="GHQ3" s="17"/>
      <c r="GHR3" s="17"/>
      <c r="GHS3" s="17"/>
      <c r="GHT3" s="17"/>
      <c r="GHU3" s="17"/>
      <c r="GHV3" s="17"/>
      <c r="GHW3" s="17"/>
      <c r="GHX3" s="17"/>
      <c r="GHY3" s="17"/>
      <c r="GHZ3" s="17"/>
      <c r="GIA3" s="17"/>
      <c r="GIB3" s="17"/>
      <c r="GIC3" s="17"/>
      <c r="GID3" s="17"/>
      <c r="GIE3" s="17"/>
      <c r="GIF3" s="17"/>
      <c r="GIG3" s="17"/>
      <c r="GIH3" s="17"/>
      <c r="GII3" s="17"/>
      <c r="GIJ3" s="17"/>
      <c r="GIK3" s="17"/>
      <c r="GIL3" s="17"/>
      <c r="GIM3" s="17"/>
      <c r="GIN3" s="17"/>
      <c r="GIO3" s="17"/>
      <c r="GIP3" s="17"/>
      <c r="GIQ3" s="17"/>
      <c r="GIR3" s="17"/>
      <c r="GIS3" s="17"/>
      <c r="GIT3" s="17"/>
      <c r="GIU3" s="17"/>
      <c r="GIV3" s="17"/>
      <c r="GIW3" s="17"/>
      <c r="GIX3" s="17"/>
      <c r="GIY3" s="17"/>
      <c r="GIZ3" s="17"/>
      <c r="GJA3" s="17"/>
      <c r="GJB3" s="17"/>
      <c r="GJC3" s="17"/>
      <c r="GJD3" s="17"/>
      <c r="GJE3" s="17"/>
      <c r="GJF3" s="17"/>
      <c r="GJG3" s="17"/>
      <c r="GJH3" s="17"/>
      <c r="GJI3" s="17"/>
      <c r="GJJ3" s="17"/>
      <c r="GJK3" s="17"/>
      <c r="GJL3" s="17"/>
      <c r="GJM3" s="17"/>
      <c r="GJN3" s="17"/>
      <c r="GJO3" s="17"/>
      <c r="GJP3" s="17"/>
      <c r="GJQ3" s="17"/>
      <c r="GJR3" s="17"/>
      <c r="GJS3" s="17"/>
      <c r="GJT3" s="17"/>
      <c r="GJU3" s="17"/>
      <c r="GJV3" s="17"/>
      <c r="GJW3" s="17"/>
      <c r="GJX3" s="17"/>
      <c r="GJY3" s="17"/>
      <c r="GJZ3" s="17"/>
      <c r="GKA3" s="17"/>
      <c r="GKB3" s="17"/>
      <c r="GKC3" s="17"/>
      <c r="GKD3" s="17"/>
      <c r="GKE3" s="17"/>
      <c r="GKF3" s="17"/>
      <c r="GKG3" s="17"/>
      <c r="GKH3" s="17"/>
      <c r="GKI3" s="17"/>
      <c r="GKJ3" s="17"/>
      <c r="GKK3" s="17"/>
      <c r="GKL3" s="17"/>
      <c r="GKM3" s="17"/>
      <c r="GKN3" s="17"/>
      <c r="GKO3" s="17"/>
      <c r="GKP3" s="17"/>
      <c r="GKQ3" s="17"/>
      <c r="GKR3" s="17"/>
      <c r="GKS3" s="17"/>
      <c r="GKT3" s="17"/>
      <c r="GKU3" s="17"/>
      <c r="GKV3" s="17"/>
      <c r="GKW3" s="17"/>
      <c r="GKX3" s="17"/>
      <c r="GKY3" s="17"/>
      <c r="GKZ3" s="17"/>
      <c r="GLA3" s="17"/>
      <c r="GLB3" s="17"/>
      <c r="GLC3" s="17"/>
      <c r="GLD3" s="17"/>
      <c r="GLE3" s="17"/>
      <c r="GLF3" s="17"/>
      <c r="GLG3" s="17"/>
      <c r="GLH3" s="17"/>
      <c r="GLI3" s="17"/>
      <c r="GLJ3" s="17"/>
      <c r="GLK3" s="17"/>
      <c r="GLL3" s="17"/>
      <c r="GLM3" s="17"/>
      <c r="GLN3" s="17"/>
      <c r="GLO3" s="17"/>
      <c r="GLP3" s="17"/>
      <c r="GLQ3" s="17"/>
      <c r="GLR3" s="17"/>
      <c r="GLS3" s="17"/>
      <c r="GLT3" s="17"/>
      <c r="GLU3" s="17"/>
      <c r="GLV3" s="17"/>
      <c r="GLW3" s="17"/>
      <c r="GLX3" s="17"/>
      <c r="GLY3" s="17"/>
      <c r="GLZ3" s="17"/>
      <c r="GMA3" s="17"/>
      <c r="GMB3" s="17"/>
      <c r="GMC3" s="17"/>
      <c r="GMD3" s="17"/>
      <c r="GME3" s="17"/>
      <c r="GMF3" s="17"/>
      <c r="GMG3" s="17"/>
      <c r="GMH3" s="17"/>
      <c r="GMI3" s="17"/>
      <c r="GMJ3" s="17"/>
      <c r="GMK3" s="17"/>
      <c r="GML3" s="17"/>
      <c r="GMM3" s="17"/>
      <c r="GMN3" s="17"/>
      <c r="GMO3" s="17"/>
      <c r="GMP3" s="17"/>
      <c r="GMQ3" s="17"/>
      <c r="GMR3" s="17"/>
      <c r="GMS3" s="17"/>
      <c r="GMT3" s="17"/>
      <c r="GMU3" s="17"/>
      <c r="GMV3" s="17"/>
      <c r="GMW3" s="17"/>
      <c r="GMX3" s="17"/>
      <c r="GMY3" s="17"/>
      <c r="GMZ3" s="17"/>
      <c r="GNA3" s="17"/>
      <c r="GNB3" s="17"/>
      <c r="GNC3" s="17"/>
      <c r="GND3" s="17"/>
      <c r="GNE3" s="17"/>
      <c r="GNF3" s="17"/>
      <c r="GNG3" s="17"/>
      <c r="GNH3" s="17"/>
      <c r="GNI3" s="17"/>
      <c r="GNJ3" s="17"/>
      <c r="GNK3" s="17"/>
      <c r="GNL3" s="17"/>
      <c r="GNM3" s="17"/>
      <c r="GNN3" s="17"/>
      <c r="GNO3" s="17"/>
      <c r="GNP3" s="17"/>
      <c r="GNQ3" s="17"/>
      <c r="GNR3" s="17"/>
      <c r="GNS3" s="17"/>
      <c r="GNT3" s="17"/>
      <c r="GNU3" s="17"/>
      <c r="GNV3" s="17"/>
      <c r="GNW3" s="17"/>
      <c r="GNX3" s="17"/>
      <c r="GNY3" s="17"/>
      <c r="GNZ3" s="17"/>
      <c r="GOA3" s="17"/>
      <c r="GOB3" s="17"/>
      <c r="GOC3" s="17"/>
      <c r="GOD3" s="17"/>
      <c r="GOE3" s="17"/>
      <c r="GOF3" s="17"/>
      <c r="GOG3" s="17"/>
      <c r="GOH3" s="17"/>
      <c r="GOI3" s="17"/>
      <c r="GOJ3" s="17"/>
      <c r="GOK3" s="17"/>
      <c r="GOL3" s="17"/>
      <c r="GOM3" s="17"/>
      <c r="GON3" s="17"/>
      <c r="GOO3" s="17"/>
      <c r="GOP3" s="17"/>
      <c r="GOQ3" s="17"/>
      <c r="GOR3" s="17"/>
      <c r="GOS3" s="17"/>
      <c r="GOT3" s="17"/>
      <c r="GOU3" s="17"/>
      <c r="GOV3" s="17"/>
      <c r="GOW3" s="17"/>
      <c r="GOX3" s="17"/>
      <c r="GOY3" s="17"/>
      <c r="GOZ3" s="17"/>
      <c r="GPA3" s="17"/>
      <c r="GPB3" s="17"/>
      <c r="GPC3" s="17"/>
      <c r="GPD3" s="17"/>
      <c r="GPE3" s="17"/>
      <c r="GPF3" s="17"/>
      <c r="GPG3" s="17"/>
      <c r="GPH3" s="17"/>
      <c r="GPI3" s="17"/>
      <c r="GPJ3" s="17"/>
      <c r="GPK3" s="17"/>
      <c r="GPL3" s="17"/>
      <c r="GPM3" s="17"/>
      <c r="GPN3" s="17"/>
      <c r="GPO3" s="17"/>
      <c r="GPP3" s="17"/>
      <c r="GPQ3" s="17"/>
      <c r="GPR3" s="17"/>
      <c r="GPS3" s="17"/>
      <c r="GPT3" s="17"/>
      <c r="GPU3" s="17"/>
      <c r="GPV3" s="17"/>
      <c r="GPW3" s="17"/>
      <c r="GPX3" s="17"/>
      <c r="GPY3" s="17"/>
      <c r="GPZ3" s="17"/>
      <c r="GQA3" s="17"/>
      <c r="GQB3" s="17"/>
      <c r="GQC3" s="17"/>
      <c r="GQD3" s="17"/>
      <c r="GQE3" s="17"/>
      <c r="GQF3" s="17"/>
      <c r="GQG3" s="17"/>
      <c r="GQH3" s="17"/>
      <c r="GQI3" s="17"/>
      <c r="GQJ3" s="17"/>
      <c r="GQK3" s="17"/>
      <c r="GQL3" s="17"/>
      <c r="GQM3" s="17"/>
      <c r="GQN3" s="17"/>
      <c r="GQO3" s="17"/>
      <c r="GQP3" s="17"/>
      <c r="GQQ3" s="17"/>
      <c r="GQR3" s="17"/>
      <c r="GQS3" s="17"/>
      <c r="GQT3" s="17"/>
      <c r="GQU3" s="17"/>
      <c r="GQV3" s="17"/>
      <c r="GQW3" s="17"/>
      <c r="GQX3" s="17"/>
      <c r="GQY3" s="17"/>
      <c r="GQZ3" s="17"/>
      <c r="GRA3" s="17"/>
      <c r="GRB3" s="17"/>
      <c r="GRC3" s="17"/>
      <c r="GRD3" s="17"/>
      <c r="GRE3" s="17"/>
      <c r="GRF3" s="17"/>
      <c r="GRG3" s="17"/>
      <c r="GRH3" s="17"/>
      <c r="GRI3" s="17"/>
      <c r="GRJ3" s="17"/>
      <c r="GRK3" s="17"/>
      <c r="GRL3" s="17"/>
      <c r="GRM3" s="17"/>
      <c r="GRN3" s="17"/>
      <c r="GRO3" s="17"/>
      <c r="GRP3" s="17"/>
      <c r="GRQ3" s="17"/>
      <c r="GRR3" s="17"/>
      <c r="GRS3" s="17"/>
      <c r="GRT3" s="17"/>
      <c r="GRU3" s="17"/>
      <c r="GRV3" s="17"/>
      <c r="GRW3" s="17"/>
      <c r="GRX3" s="17"/>
      <c r="GRY3" s="17"/>
      <c r="GRZ3" s="17"/>
      <c r="GSA3" s="17"/>
      <c r="GSB3" s="17"/>
      <c r="GSC3" s="17"/>
      <c r="GSD3" s="17"/>
      <c r="GSE3" s="17"/>
      <c r="GSF3" s="17"/>
      <c r="GSG3" s="17"/>
      <c r="GSH3" s="17"/>
      <c r="GSI3" s="17"/>
      <c r="GSJ3" s="17"/>
      <c r="GSK3" s="17"/>
      <c r="GSL3" s="17"/>
      <c r="GSM3" s="17"/>
      <c r="GSN3" s="17"/>
      <c r="GSO3" s="17"/>
      <c r="GSP3" s="17"/>
      <c r="GSQ3" s="17"/>
      <c r="GSR3" s="17"/>
      <c r="GSS3" s="17"/>
      <c r="GST3" s="17"/>
      <c r="GSU3" s="17"/>
      <c r="GSV3" s="17"/>
      <c r="GSW3" s="17"/>
      <c r="GSX3" s="17"/>
      <c r="GSY3" s="17"/>
      <c r="GSZ3" s="17"/>
      <c r="GTA3" s="17"/>
      <c r="GTB3" s="17"/>
      <c r="GTC3" s="17"/>
      <c r="GTD3" s="17"/>
      <c r="GTE3" s="17"/>
      <c r="GTF3" s="17"/>
      <c r="GTG3" s="17"/>
      <c r="GTH3" s="17"/>
      <c r="GTI3" s="17"/>
      <c r="GTJ3" s="17"/>
      <c r="GTK3" s="17"/>
      <c r="GTL3" s="17"/>
      <c r="GTM3" s="17"/>
      <c r="GTN3" s="17"/>
      <c r="GTO3" s="17"/>
      <c r="GTP3" s="17"/>
      <c r="GTQ3" s="17"/>
      <c r="GTR3" s="17"/>
      <c r="GTS3" s="17"/>
      <c r="GTT3" s="17"/>
      <c r="GTU3" s="17"/>
      <c r="GTV3" s="17"/>
      <c r="GTW3" s="17"/>
      <c r="GTX3" s="17"/>
      <c r="GTY3" s="17"/>
      <c r="GTZ3" s="17"/>
      <c r="GUA3" s="17"/>
      <c r="GUB3" s="17"/>
      <c r="GUC3" s="17"/>
      <c r="GUD3" s="17"/>
      <c r="GUE3" s="17"/>
      <c r="GUF3" s="17"/>
      <c r="GUG3" s="17"/>
      <c r="GUH3" s="17"/>
      <c r="GUI3" s="17"/>
      <c r="GUJ3" s="17"/>
      <c r="GUK3" s="17"/>
      <c r="GUL3" s="17"/>
      <c r="GUM3" s="17"/>
      <c r="GUN3" s="17"/>
      <c r="GUO3" s="17"/>
      <c r="GUP3" s="17"/>
      <c r="GUQ3" s="17"/>
      <c r="GUR3" s="17"/>
      <c r="GUS3" s="17"/>
      <c r="GUT3" s="17"/>
      <c r="GUU3" s="17"/>
      <c r="GUV3" s="17"/>
      <c r="GUW3" s="17"/>
      <c r="GUX3" s="17"/>
      <c r="GUY3" s="17"/>
      <c r="GUZ3" s="17"/>
      <c r="GVA3" s="17"/>
      <c r="GVB3" s="17"/>
      <c r="GVC3" s="17"/>
      <c r="GVD3" s="17"/>
      <c r="GVE3" s="17"/>
      <c r="GVF3" s="17"/>
      <c r="GVG3" s="17"/>
      <c r="GVH3" s="17"/>
      <c r="GVI3" s="17"/>
      <c r="GVJ3" s="17"/>
      <c r="GVK3" s="17"/>
      <c r="GVL3" s="17"/>
      <c r="GVM3" s="17"/>
      <c r="GVN3" s="17"/>
      <c r="GVO3" s="17"/>
      <c r="GVP3" s="17"/>
      <c r="GVQ3" s="17"/>
      <c r="GVR3" s="17"/>
      <c r="GVS3" s="17"/>
      <c r="GVT3" s="17"/>
      <c r="GVU3" s="17"/>
      <c r="GVV3" s="17"/>
      <c r="GVW3" s="17"/>
      <c r="GVX3" s="17"/>
      <c r="GVY3" s="17"/>
      <c r="GVZ3" s="17"/>
      <c r="GWA3" s="17"/>
      <c r="GWB3" s="17"/>
      <c r="GWC3" s="17"/>
      <c r="GWD3" s="17"/>
      <c r="GWE3" s="17"/>
      <c r="GWF3" s="17"/>
      <c r="GWG3" s="17"/>
      <c r="GWH3" s="17"/>
      <c r="GWI3" s="17"/>
      <c r="GWJ3" s="17"/>
      <c r="GWK3" s="17"/>
      <c r="GWL3" s="17"/>
      <c r="GWM3" s="17"/>
      <c r="GWN3" s="17"/>
      <c r="GWO3" s="17"/>
      <c r="GWP3" s="17"/>
      <c r="GWQ3" s="17"/>
      <c r="GWR3" s="17"/>
      <c r="GWS3" s="17"/>
      <c r="GWT3" s="17"/>
      <c r="GWU3" s="17"/>
      <c r="GWV3" s="17"/>
      <c r="GWW3" s="17"/>
      <c r="GWX3" s="17"/>
      <c r="GWY3" s="17"/>
      <c r="GWZ3" s="17"/>
      <c r="GXA3" s="17"/>
      <c r="GXB3" s="17"/>
      <c r="GXC3" s="17"/>
      <c r="GXD3" s="17"/>
      <c r="GXE3" s="17"/>
      <c r="GXF3" s="17"/>
      <c r="GXG3" s="17"/>
      <c r="GXH3" s="17"/>
      <c r="GXI3" s="17"/>
      <c r="GXJ3" s="17"/>
      <c r="GXK3" s="17"/>
      <c r="GXL3" s="17"/>
      <c r="GXM3" s="17"/>
      <c r="GXN3" s="17"/>
      <c r="GXO3" s="17"/>
      <c r="GXP3" s="17"/>
      <c r="GXQ3" s="17"/>
      <c r="GXR3" s="17"/>
      <c r="GXS3" s="17"/>
      <c r="GXT3" s="17"/>
      <c r="GXU3" s="17"/>
      <c r="GXV3" s="17"/>
      <c r="GXW3" s="17"/>
      <c r="GXX3" s="17"/>
      <c r="GXY3" s="17"/>
      <c r="GXZ3" s="17"/>
      <c r="GYA3" s="17"/>
      <c r="GYB3" s="17"/>
      <c r="GYC3" s="17"/>
      <c r="GYD3" s="17"/>
      <c r="GYE3" s="17"/>
      <c r="GYF3" s="17"/>
      <c r="GYG3" s="17"/>
      <c r="GYH3" s="17"/>
      <c r="GYI3" s="17"/>
      <c r="GYJ3" s="17"/>
      <c r="GYK3" s="17"/>
      <c r="GYL3" s="17"/>
      <c r="GYM3" s="17"/>
      <c r="GYN3" s="17"/>
      <c r="GYO3" s="17"/>
      <c r="GYP3" s="17"/>
      <c r="GYQ3" s="17"/>
      <c r="GYR3" s="17"/>
      <c r="GYS3" s="17"/>
      <c r="GYT3" s="17"/>
      <c r="GYU3" s="17"/>
      <c r="GYV3" s="17"/>
      <c r="GYW3" s="17"/>
      <c r="GYX3" s="17"/>
      <c r="GYY3" s="17"/>
      <c r="GYZ3" s="17"/>
      <c r="GZA3" s="17"/>
      <c r="GZB3" s="17"/>
      <c r="GZC3" s="17"/>
      <c r="GZD3" s="17"/>
      <c r="GZE3" s="17"/>
      <c r="GZF3" s="17"/>
      <c r="GZG3" s="17"/>
      <c r="GZH3" s="17"/>
      <c r="GZI3" s="17"/>
      <c r="GZJ3" s="17"/>
      <c r="GZK3" s="17"/>
      <c r="GZL3" s="17"/>
      <c r="GZM3" s="17"/>
      <c r="GZN3" s="17"/>
      <c r="GZO3" s="17"/>
      <c r="GZP3" s="17"/>
      <c r="GZQ3" s="17"/>
      <c r="GZR3" s="17"/>
      <c r="GZS3" s="17"/>
      <c r="GZT3" s="17"/>
      <c r="GZU3" s="17"/>
      <c r="GZV3" s="17"/>
      <c r="GZW3" s="17"/>
      <c r="GZX3" s="17"/>
      <c r="GZY3" s="17"/>
      <c r="GZZ3" s="17"/>
      <c r="HAA3" s="17"/>
      <c r="HAB3" s="17"/>
      <c r="HAC3" s="17"/>
      <c r="HAD3" s="17"/>
      <c r="HAE3" s="17"/>
      <c r="HAF3" s="17"/>
      <c r="HAG3" s="17"/>
      <c r="HAH3" s="17"/>
      <c r="HAI3" s="17"/>
      <c r="HAJ3" s="17"/>
      <c r="HAK3" s="17"/>
      <c r="HAL3" s="17"/>
      <c r="HAM3" s="17"/>
      <c r="HAN3" s="17"/>
      <c r="HAO3" s="17"/>
      <c r="HAP3" s="17"/>
      <c r="HAQ3" s="17"/>
      <c r="HAR3" s="17"/>
      <c r="HAS3" s="17"/>
      <c r="HAT3" s="17"/>
      <c r="HAU3" s="17"/>
      <c r="HAV3" s="17"/>
      <c r="HAW3" s="17"/>
      <c r="HAX3" s="17"/>
      <c r="HAY3" s="17"/>
      <c r="HAZ3" s="17"/>
      <c r="HBA3" s="17"/>
      <c r="HBB3" s="17"/>
      <c r="HBC3" s="17"/>
      <c r="HBD3" s="17"/>
      <c r="HBE3" s="17"/>
      <c r="HBF3" s="17"/>
      <c r="HBG3" s="17"/>
      <c r="HBH3" s="17"/>
      <c r="HBI3" s="17"/>
      <c r="HBJ3" s="17"/>
      <c r="HBK3" s="17"/>
      <c r="HBL3" s="17"/>
      <c r="HBM3" s="17"/>
      <c r="HBN3" s="17"/>
      <c r="HBO3" s="17"/>
      <c r="HBP3" s="17"/>
      <c r="HBQ3" s="17"/>
      <c r="HBR3" s="17"/>
      <c r="HBS3" s="17"/>
      <c r="HBT3" s="17"/>
      <c r="HBU3" s="17"/>
      <c r="HBV3" s="17"/>
      <c r="HBW3" s="17"/>
      <c r="HBX3" s="17"/>
      <c r="HBY3" s="17"/>
      <c r="HBZ3" s="17"/>
      <c r="HCA3" s="17"/>
      <c r="HCB3" s="17"/>
      <c r="HCC3" s="17"/>
      <c r="HCD3" s="17"/>
      <c r="HCE3" s="17"/>
      <c r="HCF3" s="17"/>
      <c r="HCG3" s="17"/>
      <c r="HCH3" s="17"/>
      <c r="HCI3" s="17"/>
      <c r="HCJ3" s="17"/>
      <c r="HCK3" s="17"/>
      <c r="HCL3" s="17"/>
      <c r="HCM3" s="17"/>
      <c r="HCN3" s="17"/>
      <c r="HCO3" s="17"/>
      <c r="HCP3" s="17"/>
      <c r="HCQ3" s="17"/>
      <c r="HCR3" s="17"/>
      <c r="HCS3" s="17"/>
      <c r="HCT3" s="17"/>
      <c r="HCU3" s="17"/>
      <c r="HCV3" s="17"/>
      <c r="HCW3" s="17"/>
      <c r="HCX3" s="17"/>
      <c r="HCY3" s="17"/>
      <c r="HCZ3" s="17"/>
      <c r="HDA3" s="17"/>
      <c r="HDB3" s="17"/>
      <c r="HDC3" s="17"/>
      <c r="HDD3" s="17"/>
      <c r="HDE3" s="17"/>
      <c r="HDF3" s="17"/>
      <c r="HDG3" s="17"/>
      <c r="HDH3" s="17"/>
      <c r="HDI3" s="17"/>
      <c r="HDJ3" s="17"/>
      <c r="HDK3" s="17"/>
      <c r="HDL3" s="17"/>
      <c r="HDM3" s="17"/>
      <c r="HDN3" s="17"/>
      <c r="HDO3" s="17"/>
      <c r="HDP3" s="17"/>
      <c r="HDQ3" s="17"/>
      <c r="HDR3" s="17"/>
      <c r="HDS3" s="17"/>
      <c r="HDT3" s="17"/>
      <c r="HDU3" s="17"/>
      <c r="HDV3" s="17"/>
      <c r="HDW3" s="17"/>
      <c r="HDX3" s="17"/>
      <c r="HDY3" s="17"/>
      <c r="HDZ3" s="17"/>
      <c r="HEA3" s="17"/>
      <c r="HEB3" s="17"/>
      <c r="HEC3" s="17"/>
      <c r="HED3" s="17"/>
      <c r="HEE3" s="17"/>
      <c r="HEF3" s="17"/>
      <c r="HEG3" s="17"/>
      <c r="HEH3" s="17"/>
      <c r="HEI3" s="17"/>
      <c r="HEJ3" s="17"/>
      <c r="HEK3" s="17"/>
      <c r="HEL3" s="17"/>
      <c r="HEM3" s="17"/>
      <c r="HEN3" s="17"/>
      <c r="HEO3" s="17"/>
      <c r="HEP3" s="17"/>
      <c r="HEQ3" s="17"/>
      <c r="HER3" s="17"/>
      <c r="HES3" s="17"/>
      <c r="HET3" s="17"/>
      <c r="HEU3" s="17"/>
      <c r="HEV3" s="17"/>
      <c r="HEW3" s="17"/>
      <c r="HEX3" s="17"/>
      <c r="HEY3" s="17"/>
      <c r="HEZ3" s="17"/>
      <c r="HFA3" s="17"/>
      <c r="HFB3" s="17"/>
      <c r="HFC3" s="17"/>
      <c r="HFD3" s="17"/>
      <c r="HFE3" s="17"/>
      <c r="HFF3" s="17"/>
      <c r="HFG3" s="17"/>
      <c r="HFH3" s="17"/>
      <c r="HFI3" s="17"/>
      <c r="HFJ3" s="17"/>
      <c r="HFK3" s="17"/>
      <c r="HFL3" s="17"/>
      <c r="HFM3" s="17"/>
      <c r="HFN3" s="17"/>
      <c r="HFO3" s="17"/>
      <c r="HFP3" s="17"/>
      <c r="HFQ3" s="17"/>
      <c r="HFR3" s="17"/>
      <c r="HFS3" s="17"/>
      <c r="HFT3" s="17"/>
      <c r="HFU3" s="17"/>
      <c r="HFV3" s="17"/>
      <c r="HFW3" s="17"/>
      <c r="HFX3" s="17"/>
      <c r="HFY3" s="17"/>
      <c r="HFZ3" s="17"/>
      <c r="HGA3" s="17"/>
      <c r="HGB3" s="17"/>
      <c r="HGC3" s="17"/>
      <c r="HGD3" s="17"/>
      <c r="HGE3" s="17"/>
      <c r="HGF3" s="17"/>
      <c r="HGG3" s="17"/>
      <c r="HGH3" s="17"/>
      <c r="HGI3" s="17"/>
      <c r="HGJ3" s="17"/>
      <c r="HGK3" s="17"/>
      <c r="HGL3" s="17"/>
      <c r="HGM3" s="17"/>
      <c r="HGN3" s="17"/>
      <c r="HGO3" s="17"/>
      <c r="HGP3" s="17"/>
      <c r="HGQ3" s="17"/>
      <c r="HGR3" s="17"/>
      <c r="HGS3" s="17"/>
      <c r="HGT3" s="17"/>
      <c r="HGU3" s="17"/>
      <c r="HGV3" s="17"/>
      <c r="HGW3" s="17"/>
      <c r="HGX3" s="17"/>
      <c r="HGY3" s="17"/>
      <c r="HGZ3" s="17"/>
      <c r="HHA3" s="17"/>
      <c r="HHB3" s="17"/>
      <c r="HHC3" s="17"/>
      <c r="HHD3" s="17"/>
      <c r="HHE3" s="17"/>
      <c r="HHF3" s="17"/>
      <c r="HHG3" s="17"/>
      <c r="HHH3" s="17"/>
      <c r="HHI3" s="17"/>
      <c r="HHJ3" s="17"/>
      <c r="HHK3" s="17"/>
      <c r="HHL3" s="17"/>
      <c r="HHM3" s="17"/>
      <c r="HHN3" s="17"/>
      <c r="HHO3" s="17"/>
      <c r="HHP3" s="17"/>
      <c r="HHQ3" s="17"/>
      <c r="HHR3" s="17"/>
      <c r="HHS3" s="17"/>
      <c r="HHT3" s="17"/>
      <c r="HHU3" s="17"/>
      <c r="HHV3" s="17"/>
      <c r="HHW3" s="17"/>
      <c r="HHX3" s="17"/>
      <c r="HHY3" s="17"/>
      <c r="HHZ3" s="17"/>
      <c r="HIA3" s="17"/>
      <c r="HIB3" s="17"/>
      <c r="HIC3" s="17"/>
      <c r="HID3" s="17"/>
      <c r="HIE3" s="17"/>
      <c r="HIF3" s="17"/>
      <c r="HIG3" s="17"/>
      <c r="HIH3" s="17"/>
      <c r="HII3" s="17"/>
      <c r="HIJ3" s="17"/>
      <c r="HIK3" s="17"/>
      <c r="HIL3" s="17"/>
      <c r="HIM3" s="17"/>
      <c r="HIN3" s="17"/>
      <c r="HIO3" s="17"/>
      <c r="HIP3" s="17"/>
      <c r="HIQ3" s="17"/>
      <c r="HIR3" s="17"/>
      <c r="HIS3" s="17"/>
      <c r="HIT3" s="17"/>
      <c r="HIU3" s="17"/>
      <c r="HIV3" s="17"/>
      <c r="HIW3" s="17"/>
      <c r="HIX3" s="17"/>
      <c r="HIY3" s="17"/>
      <c r="HIZ3" s="17"/>
      <c r="HJA3" s="17"/>
      <c r="HJB3" s="17"/>
      <c r="HJC3" s="17"/>
      <c r="HJD3" s="17"/>
      <c r="HJE3" s="17"/>
      <c r="HJF3" s="17"/>
      <c r="HJG3" s="17"/>
      <c r="HJH3" s="17"/>
      <c r="HJI3" s="17"/>
      <c r="HJJ3" s="17"/>
      <c r="HJK3" s="17"/>
      <c r="HJL3" s="17"/>
      <c r="HJM3" s="17"/>
      <c r="HJN3" s="17"/>
      <c r="HJO3" s="17"/>
      <c r="HJP3" s="17"/>
      <c r="HJQ3" s="17"/>
      <c r="HJR3" s="17"/>
      <c r="HJS3" s="17"/>
      <c r="HJT3" s="17"/>
      <c r="HJU3" s="17"/>
      <c r="HJV3" s="17"/>
      <c r="HJW3" s="17"/>
      <c r="HJX3" s="17"/>
      <c r="HJY3" s="17"/>
      <c r="HJZ3" s="17"/>
      <c r="HKA3" s="17"/>
      <c r="HKB3" s="17"/>
      <c r="HKC3" s="17"/>
      <c r="HKD3" s="17"/>
      <c r="HKE3" s="17"/>
      <c r="HKF3" s="17"/>
      <c r="HKG3" s="17"/>
      <c r="HKH3" s="17"/>
      <c r="HKI3" s="17"/>
      <c r="HKJ3" s="17"/>
      <c r="HKK3" s="17"/>
      <c r="HKL3" s="17"/>
      <c r="HKM3" s="17"/>
      <c r="HKN3" s="17"/>
      <c r="HKO3" s="17"/>
      <c r="HKP3" s="17"/>
      <c r="HKQ3" s="17"/>
      <c r="HKR3" s="17"/>
      <c r="HKS3" s="17"/>
      <c r="HKT3" s="17"/>
      <c r="HKU3" s="17"/>
      <c r="HKV3" s="17"/>
      <c r="HKW3" s="17"/>
      <c r="HKX3" s="17"/>
      <c r="HKY3" s="17"/>
      <c r="HKZ3" s="17"/>
      <c r="HLA3" s="17"/>
      <c r="HLB3" s="17"/>
      <c r="HLC3" s="17"/>
      <c r="HLD3" s="17"/>
      <c r="HLE3" s="17"/>
      <c r="HLF3" s="17"/>
      <c r="HLG3" s="17"/>
      <c r="HLH3" s="17"/>
      <c r="HLI3" s="17"/>
      <c r="HLJ3" s="17"/>
      <c r="HLK3" s="17"/>
      <c r="HLL3" s="17"/>
      <c r="HLM3" s="17"/>
      <c r="HLN3" s="17"/>
      <c r="HLO3" s="17"/>
      <c r="HLP3" s="17"/>
      <c r="HLQ3" s="17"/>
      <c r="HLR3" s="17"/>
      <c r="HLS3" s="17"/>
      <c r="HLT3" s="17"/>
      <c r="HLU3" s="17"/>
      <c r="HLV3" s="17"/>
      <c r="HLW3" s="17"/>
      <c r="HLX3" s="17"/>
      <c r="HLY3" s="17"/>
      <c r="HLZ3" s="17"/>
      <c r="HMA3" s="17"/>
      <c r="HMB3" s="17"/>
      <c r="HMC3" s="17"/>
      <c r="HMD3" s="17"/>
      <c r="HME3" s="17"/>
      <c r="HMF3" s="17"/>
      <c r="HMG3" s="17"/>
      <c r="HMH3" s="17"/>
      <c r="HMI3" s="17"/>
      <c r="HMJ3" s="17"/>
      <c r="HMK3" s="17"/>
      <c r="HML3" s="17"/>
      <c r="HMM3" s="17"/>
      <c r="HMN3" s="17"/>
      <c r="HMO3" s="17"/>
      <c r="HMP3" s="17"/>
      <c r="HMQ3" s="17"/>
      <c r="HMR3" s="17"/>
      <c r="HMS3" s="17"/>
      <c r="HMT3" s="17"/>
      <c r="HMU3" s="17"/>
      <c r="HMV3" s="17"/>
      <c r="HMW3" s="17"/>
      <c r="HMX3" s="17"/>
      <c r="HMY3" s="17"/>
      <c r="HMZ3" s="17"/>
      <c r="HNA3" s="17"/>
      <c r="HNB3" s="17"/>
      <c r="HNC3" s="17"/>
      <c r="HND3" s="17"/>
      <c r="HNE3" s="17"/>
      <c r="HNF3" s="17"/>
      <c r="HNG3" s="17"/>
      <c r="HNH3" s="17"/>
      <c r="HNI3" s="17"/>
      <c r="HNJ3" s="17"/>
      <c r="HNK3" s="17"/>
      <c r="HNL3" s="17"/>
      <c r="HNM3" s="17"/>
      <c r="HNN3" s="17"/>
      <c r="HNO3" s="17"/>
      <c r="HNP3" s="17"/>
      <c r="HNQ3" s="17"/>
      <c r="HNR3" s="17"/>
      <c r="HNS3" s="17"/>
      <c r="HNT3" s="17"/>
      <c r="HNU3" s="17"/>
      <c r="HNV3" s="17"/>
      <c r="HNW3" s="17"/>
      <c r="HNX3" s="17"/>
      <c r="HNY3" s="17"/>
      <c r="HNZ3" s="17"/>
      <c r="HOA3" s="17"/>
      <c r="HOB3" s="17"/>
      <c r="HOC3" s="17"/>
      <c r="HOD3" s="17"/>
      <c r="HOE3" s="17"/>
      <c r="HOF3" s="17"/>
      <c r="HOG3" s="17"/>
      <c r="HOH3" s="17"/>
      <c r="HOI3" s="17"/>
      <c r="HOJ3" s="17"/>
      <c r="HOK3" s="17"/>
      <c r="HOL3" s="17"/>
      <c r="HOM3" s="17"/>
      <c r="HON3" s="17"/>
      <c r="HOO3" s="17"/>
      <c r="HOP3" s="17"/>
      <c r="HOQ3" s="17"/>
      <c r="HOR3" s="17"/>
      <c r="HOS3" s="17"/>
      <c r="HOT3" s="17"/>
      <c r="HOU3" s="17"/>
      <c r="HOV3" s="17"/>
      <c r="HOW3" s="17"/>
      <c r="HOX3" s="17"/>
      <c r="HOY3" s="17"/>
      <c r="HOZ3" s="17"/>
      <c r="HPA3" s="17"/>
      <c r="HPB3" s="17"/>
      <c r="HPC3" s="17"/>
      <c r="HPD3" s="17"/>
      <c r="HPE3" s="17"/>
      <c r="HPF3" s="17"/>
      <c r="HPG3" s="17"/>
      <c r="HPH3" s="17"/>
      <c r="HPI3" s="17"/>
      <c r="HPJ3" s="17"/>
      <c r="HPK3" s="17"/>
      <c r="HPL3" s="17"/>
      <c r="HPM3" s="17"/>
      <c r="HPN3" s="17"/>
      <c r="HPO3" s="17"/>
      <c r="HPP3" s="17"/>
      <c r="HPQ3" s="17"/>
      <c r="HPR3" s="17"/>
      <c r="HPS3" s="17"/>
      <c r="HPT3" s="17"/>
      <c r="HPU3" s="17"/>
      <c r="HPV3" s="17"/>
      <c r="HPW3" s="17"/>
      <c r="HPX3" s="17"/>
      <c r="HPY3" s="17"/>
      <c r="HPZ3" s="17"/>
      <c r="HQA3" s="17"/>
      <c r="HQB3" s="17"/>
      <c r="HQC3" s="17"/>
      <c r="HQD3" s="17"/>
      <c r="HQE3" s="17"/>
      <c r="HQF3" s="17"/>
      <c r="HQG3" s="17"/>
      <c r="HQH3" s="17"/>
      <c r="HQI3" s="17"/>
      <c r="HQJ3" s="17"/>
      <c r="HQK3" s="17"/>
      <c r="HQL3" s="17"/>
      <c r="HQM3" s="17"/>
      <c r="HQN3" s="17"/>
      <c r="HQO3" s="17"/>
      <c r="HQP3" s="17"/>
      <c r="HQQ3" s="17"/>
      <c r="HQR3" s="17"/>
      <c r="HQS3" s="17"/>
      <c r="HQT3" s="17"/>
      <c r="HQU3" s="17"/>
      <c r="HQV3" s="17"/>
      <c r="HQW3" s="17"/>
      <c r="HQX3" s="17"/>
      <c r="HQY3" s="17"/>
      <c r="HQZ3" s="17"/>
      <c r="HRA3" s="17"/>
      <c r="HRB3" s="17"/>
      <c r="HRC3" s="17"/>
      <c r="HRD3" s="17"/>
      <c r="HRE3" s="17"/>
      <c r="HRF3" s="17"/>
      <c r="HRG3" s="17"/>
      <c r="HRH3" s="17"/>
      <c r="HRI3" s="17"/>
      <c r="HRJ3" s="17"/>
      <c r="HRK3" s="17"/>
      <c r="HRL3" s="17"/>
      <c r="HRM3" s="17"/>
      <c r="HRN3" s="17"/>
      <c r="HRO3" s="17"/>
      <c r="HRP3" s="17"/>
      <c r="HRQ3" s="17"/>
      <c r="HRR3" s="17"/>
      <c r="HRS3" s="17"/>
      <c r="HRT3" s="17"/>
      <c r="HRU3" s="17"/>
      <c r="HRV3" s="17"/>
      <c r="HRW3" s="17"/>
      <c r="HRX3" s="17"/>
      <c r="HRY3" s="17"/>
      <c r="HRZ3" s="17"/>
      <c r="HSA3" s="17"/>
      <c r="HSB3" s="17"/>
      <c r="HSC3" s="17"/>
      <c r="HSD3" s="17"/>
      <c r="HSE3" s="17"/>
      <c r="HSF3" s="17"/>
      <c r="HSG3" s="17"/>
      <c r="HSH3" s="17"/>
      <c r="HSI3" s="17"/>
      <c r="HSJ3" s="17"/>
      <c r="HSK3" s="17"/>
      <c r="HSL3" s="17"/>
      <c r="HSM3" s="17"/>
      <c r="HSN3" s="17"/>
      <c r="HSO3" s="17"/>
      <c r="HSP3" s="17"/>
      <c r="HSQ3" s="17"/>
      <c r="HSR3" s="17"/>
      <c r="HSS3" s="17"/>
      <c r="HST3" s="17"/>
      <c r="HSU3" s="17"/>
      <c r="HSV3" s="17"/>
      <c r="HSW3" s="17"/>
      <c r="HSX3" s="17"/>
      <c r="HSY3" s="17"/>
      <c r="HSZ3" s="17"/>
      <c r="HTA3" s="17"/>
      <c r="HTB3" s="17"/>
      <c r="HTC3" s="17"/>
      <c r="HTD3" s="17"/>
      <c r="HTE3" s="17"/>
      <c r="HTF3" s="17"/>
      <c r="HTG3" s="17"/>
      <c r="HTH3" s="17"/>
      <c r="HTI3" s="17"/>
      <c r="HTJ3" s="17"/>
      <c r="HTK3" s="17"/>
      <c r="HTL3" s="17"/>
      <c r="HTM3" s="17"/>
      <c r="HTN3" s="17"/>
      <c r="HTO3" s="17"/>
      <c r="HTP3" s="17"/>
      <c r="HTQ3" s="17"/>
      <c r="HTR3" s="17"/>
      <c r="HTS3" s="17"/>
      <c r="HTT3" s="17"/>
      <c r="HTU3" s="17"/>
      <c r="HTV3" s="17"/>
      <c r="HTW3" s="17"/>
      <c r="HTX3" s="17"/>
      <c r="HTY3" s="17"/>
      <c r="HTZ3" s="17"/>
      <c r="HUA3" s="17"/>
      <c r="HUB3" s="17"/>
      <c r="HUC3" s="17"/>
      <c r="HUD3" s="17"/>
      <c r="HUE3" s="17"/>
      <c r="HUF3" s="17"/>
      <c r="HUG3" s="17"/>
      <c r="HUH3" s="17"/>
      <c r="HUI3" s="17"/>
      <c r="HUJ3" s="17"/>
      <c r="HUK3" s="17"/>
      <c r="HUL3" s="17"/>
      <c r="HUM3" s="17"/>
      <c r="HUN3" s="17"/>
      <c r="HUO3" s="17"/>
      <c r="HUP3" s="17"/>
      <c r="HUQ3" s="17"/>
      <c r="HUR3" s="17"/>
      <c r="HUS3" s="17"/>
      <c r="HUT3" s="17"/>
      <c r="HUU3" s="17"/>
      <c r="HUV3" s="17"/>
      <c r="HUW3" s="17"/>
      <c r="HUX3" s="17"/>
      <c r="HUY3" s="17"/>
      <c r="HUZ3" s="17"/>
      <c r="HVA3" s="17"/>
      <c r="HVB3" s="17"/>
      <c r="HVC3" s="17"/>
      <c r="HVD3" s="17"/>
      <c r="HVE3" s="17"/>
      <c r="HVF3" s="17"/>
      <c r="HVG3" s="17"/>
      <c r="HVH3" s="17"/>
      <c r="HVI3" s="17"/>
      <c r="HVJ3" s="17"/>
      <c r="HVK3" s="17"/>
      <c r="HVL3" s="17"/>
      <c r="HVM3" s="17"/>
      <c r="HVN3" s="17"/>
      <c r="HVO3" s="17"/>
      <c r="HVP3" s="17"/>
      <c r="HVQ3" s="17"/>
      <c r="HVR3" s="17"/>
      <c r="HVS3" s="17"/>
      <c r="HVT3" s="17"/>
      <c r="HVU3" s="17"/>
      <c r="HVV3" s="17"/>
      <c r="HVW3" s="17"/>
      <c r="HVX3" s="17"/>
      <c r="HVY3" s="17"/>
      <c r="HVZ3" s="17"/>
      <c r="HWA3" s="17"/>
      <c r="HWB3" s="17"/>
      <c r="HWC3" s="17"/>
      <c r="HWD3" s="17"/>
      <c r="HWE3" s="17"/>
      <c r="HWF3" s="17"/>
      <c r="HWG3" s="17"/>
      <c r="HWH3" s="17"/>
      <c r="HWI3" s="17"/>
      <c r="HWJ3" s="17"/>
      <c r="HWK3" s="17"/>
      <c r="HWL3" s="17"/>
      <c r="HWM3" s="17"/>
      <c r="HWN3" s="17"/>
      <c r="HWO3" s="17"/>
      <c r="HWP3" s="17"/>
      <c r="HWQ3" s="17"/>
      <c r="HWR3" s="17"/>
      <c r="HWS3" s="17"/>
      <c r="HWT3" s="17"/>
      <c r="HWU3" s="17"/>
      <c r="HWV3" s="17"/>
      <c r="HWW3" s="17"/>
      <c r="HWX3" s="17"/>
      <c r="HWY3" s="17"/>
      <c r="HWZ3" s="17"/>
      <c r="HXA3" s="17"/>
      <c r="HXB3" s="17"/>
      <c r="HXC3" s="17"/>
      <c r="HXD3" s="17"/>
      <c r="HXE3" s="17"/>
      <c r="HXF3" s="17"/>
      <c r="HXG3" s="17"/>
      <c r="HXH3" s="17"/>
      <c r="HXI3" s="17"/>
      <c r="HXJ3" s="17"/>
      <c r="HXK3" s="17"/>
      <c r="HXL3" s="17"/>
      <c r="HXM3" s="17"/>
      <c r="HXN3" s="17"/>
      <c r="HXO3" s="17"/>
      <c r="HXP3" s="17"/>
      <c r="HXQ3" s="17"/>
      <c r="HXR3" s="17"/>
      <c r="HXS3" s="17"/>
      <c r="HXT3" s="17"/>
      <c r="HXU3" s="17"/>
      <c r="HXV3" s="17"/>
      <c r="HXW3" s="17"/>
      <c r="HXX3" s="17"/>
      <c r="HXY3" s="17"/>
      <c r="HXZ3" s="17"/>
      <c r="HYA3" s="17"/>
      <c r="HYB3" s="17"/>
      <c r="HYC3" s="17"/>
      <c r="HYD3" s="17"/>
      <c r="HYE3" s="17"/>
      <c r="HYF3" s="17"/>
      <c r="HYG3" s="17"/>
      <c r="HYH3" s="17"/>
      <c r="HYI3" s="17"/>
      <c r="HYJ3" s="17"/>
      <c r="HYK3" s="17"/>
      <c r="HYL3" s="17"/>
      <c r="HYM3" s="17"/>
      <c r="HYN3" s="17"/>
      <c r="HYO3" s="17"/>
      <c r="HYP3" s="17"/>
      <c r="HYQ3" s="17"/>
      <c r="HYR3" s="17"/>
      <c r="HYS3" s="17"/>
      <c r="HYT3" s="17"/>
      <c r="HYU3" s="17"/>
      <c r="HYV3" s="17"/>
      <c r="HYW3" s="17"/>
      <c r="HYX3" s="17"/>
      <c r="HYY3" s="17"/>
      <c r="HYZ3" s="17"/>
      <c r="HZA3" s="17"/>
      <c r="HZB3" s="17"/>
      <c r="HZC3" s="17"/>
      <c r="HZD3" s="17"/>
      <c r="HZE3" s="17"/>
      <c r="HZF3" s="17"/>
      <c r="HZG3" s="17"/>
      <c r="HZH3" s="17"/>
      <c r="HZI3" s="17"/>
      <c r="HZJ3" s="17"/>
      <c r="HZK3" s="17"/>
      <c r="HZL3" s="17"/>
      <c r="HZM3" s="17"/>
      <c r="HZN3" s="17"/>
      <c r="HZO3" s="17"/>
      <c r="HZP3" s="17"/>
      <c r="HZQ3" s="17"/>
      <c r="HZR3" s="17"/>
      <c r="HZS3" s="17"/>
      <c r="HZT3" s="17"/>
      <c r="HZU3" s="17"/>
      <c r="HZV3" s="17"/>
      <c r="HZW3" s="17"/>
      <c r="HZX3" s="17"/>
      <c r="HZY3" s="17"/>
      <c r="HZZ3" s="17"/>
      <c r="IAA3" s="17"/>
      <c r="IAB3" s="17"/>
      <c r="IAC3" s="17"/>
      <c r="IAD3" s="17"/>
      <c r="IAE3" s="17"/>
      <c r="IAF3" s="17"/>
      <c r="IAG3" s="17"/>
      <c r="IAH3" s="17"/>
      <c r="IAI3" s="17"/>
      <c r="IAJ3" s="17"/>
      <c r="IAK3" s="17"/>
      <c r="IAL3" s="17"/>
      <c r="IAM3" s="17"/>
      <c r="IAN3" s="17"/>
      <c r="IAO3" s="17"/>
      <c r="IAP3" s="17"/>
      <c r="IAQ3" s="17"/>
      <c r="IAR3" s="17"/>
      <c r="IAS3" s="17"/>
      <c r="IAT3" s="17"/>
      <c r="IAU3" s="17"/>
      <c r="IAV3" s="17"/>
      <c r="IAW3" s="17"/>
      <c r="IAX3" s="17"/>
      <c r="IAY3" s="17"/>
      <c r="IAZ3" s="17"/>
      <c r="IBA3" s="17"/>
      <c r="IBB3" s="17"/>
      <c r="IBC3" s="17"/>
      <c r="IBD3" s="17"/>
      <c r="IBE3" s="17"/>
      <c r="IBF3" s="17"/>
      <c r="IBG3" s="17"/>
      <c r="IBH3" s="17"/>
      <c r="IBI3" s="17"/>
      <c r="IBJ3" s="17"/>
      <c r="IBK3" s="17"/>
      <c r="IBL3" s="17"/>
      <c r="IBM3" s="17"/>
      <c r="IBN3" s="17"/>
      <c r="IBO3" s="17"/>
      <c r="IBP3" s="17"/>
      <c r="IBQ3" s="17"/>
      <c r="IBR3" s="17"/>
      <c r="IBS3" s="17"/>
      <c r="IBT3" s="17"/>
      <c r="IBU3" s="17"/>
      <c r="IBV3" s="17"/>
      <c r="IBW3" s="17"/>
      <c r="IBX3" s="17"/>
      <c r="IBY3" s="17"/>
      <c r="IBZ3" s="17"/>
      <c r="ICA3" s="17"/>
      <c r="ICB3" s="17"/>
      <c r="ICC3" s="17"/>
      <c r="ICD3" s="17"/>
      <c r="ICE3" s="17"/>
      <c r="ICF3" s="17"/>
      <c r="ICG3" s="17"/>
      <c r="ICH3" s="17"/>
      <c r="ICI3" s="17"/>
      <c r="ICJ3" s="17"/>
      <c r="ICK3" s="17"/>
      <c r="ICL3" s="17"/>
      <c r="ICM3" s="17"/>
      <c r="ICN3" s="17"/>
      <c r="ICO3" s="17"/>
      <c r="ICP3" s="17"/>
      <c r="ICQ3" s="17"/>
      <c r="ICR3" s="17"/>
      <c r="ICS3" s="17"/>
      <c r="ICT3" s="17"/>
      <c r="ICU3" s="17"/>
      <c r="ICV3" s="17"/>
      <c r="ICW3" s="17"/>
      <c r="ICX3" s="17"/>
      <c r="ICY3" s="17"/>
      <c r="ICZ3" s="17"/>
      <c r="IDA3" s="17"/>
      <c r="IDB3" s="17"/>
      <c r="IDC3" s="17"/>
      <c r="IDD3" s="17"/>
      <c r="IDE3" s="17"/>
      <c r="IDF3" s="17"/>
      <c r="IDG3" s="17"/>
      <c r="IDH3" s="17"/>
      <c r="IDI3" s="17"/>
      <c r="IDJ3" s="17"/>
      <c r="IDK3" s="17"/>
      <c r="IDL3" s="17"/>
      <c r="IDM3" s="17"/>
      <c r="IDN3" s="17"/>
      <c r="IDO3" s="17"/>
      <c r="IDP3" s="17"/>
      <c r="IDQ3" s="17"/>
      <c r="IDR3" s="17"/>
      <c r="IDS3" s="17"/>
      <c r="IDT3" s="17"/>
      <c r="IDU3" s="17"/>
      <c r="IDV3" s="17"/>
      <c r="IDW3" s="17"/>
      <c r="IDX3" s="17"/>
      <c r="IDY3" s="17"/>
      <c r="IDZ3" s="17"/>
      <c r="IEA3" s="17"/>
      <c r="IEB3" s="17"/>
      <c r="IEC3" s="17"/>
      <c r="IED3" s="17"/>
      <c r="IEE3" s="17"/>
      <c r="IEF3" s="17"/>
      <c r="IEG3" s="17"/>
      <c r="IEH3" s="17"/>
      <c r="IEI3" s="17"/>
      <c r="IEJ3" s="17"/>
      <c r="IEK3" s="17"/>
      <c r="IEL3" s="17"/>
      <c r="IEM3" s="17"/>
      <c r="IEN3" s="17"/>
      <c r="IEO3" s="17"/>
      <c r="IEP3" s="17"/>
      <c r="IEQ3" s="17"/>
      <c r="IER3" s="17"/>
      <c r="IES3" s="17"/>
      <c r="IET3" s="17"/>
      <c r="IEU3" s="17"/>
      <c r="IEV3" s="17"/>
      <c r="IEW3" s="17"/>
      <c r="IEX3" s="17"/>
      <c r="IEY3" s="17"/>
      <c r="IEZ3" s="17"/>
      <c r="IFA3" s="17"/>
      <c r="IFB3" s="17"/>
      <c r="IFC3" s="17"/>
      <c r="IFD3" s="17"/>
      <c r="IFE3" s="17"/>
      <c r="IFF3" s="17"/>
      <c r="IFG3" s="17"/>
      <c r="IFH3" s="17"/>
      <c r="IFI3" s="17"/>
      <c r="IFJ3" s="17"/>
      <c r="IFK3" s="17"/>
      <c r="IFL3" s="17"/>
      <c r="IFM3" s="17"/>
      <c r="IFN3" s="17"/>
      <c r="IFO3" s="17"/>
      <c r="IFP3" s="17"/>
      <c r="IFQ3" s="17"/>
      <c r="IFR3" s="17"/>
      <c r="IFS3" s="17"/>
      <c r="IFT3" s="17"/>
      <c r="IFU3" s="17"/>
      <c r="IFV3" s="17"/>
      <c r="IFW3" s="17"/>
      <c r="IFX3" s="17"/>
      <c r="IFY3" s="17"/>
      <c r="IFZ3" s="17"/>
      <c r="IGA3" s="17"/>
      <c r="IGB3" s="17"/>
      <c r="IGC3" s="17"/>
      <c r="IGD3" s="17"/>
      <c r="IGE3" s="17"/>
      <c r="IGF3" s="17"/>
      <c r="IGG3" s="17"/>
      <c r="IGH3" s="17"/>
      <c r="IGI3" s="17"/>
      <c r="IGJ3" s="17"/>
      <c r="IGK3" s="17"/>
      <c r="IGL3" s="17"/>
      <c r="IGM3" s="17"/>
      <c r="IGN3" s="17"/>
      <c r="IGO3" s="17"/>
      <c r="IGP3" s="17"/>
      <c r="IGQ3" s="17"/>
      <c r="IGR3" s="17"/>
      <c r="IGS3" s="17"/>
      <c r="IGT3" s="17"/>
      <c r="IGU3" s="17"/>
      <c r="IGV3" s="17"/>
      <c r="IGW3" s="17"/>
      <c r="IGX3" s="17"/>
      <c r="IGY3" s="17"/>
      <c r="IGZ3" s="17"/>
      <c r="IHA3" s="17"/>
      <c r="IHB3" s="17"/>
      <c r="IHC3" s="17"/>
      <c r="IHD3" s="17"/>
      <c r="IHE3" s="17"/>
      <c r="IHF3" s="17"/>
      <c r="IHG3" s="17"/>
      <c r="IHH3" s="17"/>
      <c r="IHI3" s="17"/>
      <c r="IHJ3" s="17"/>
      <c r="IHK3" s="17"/>
      <c r="IHL3" s="17"/>
      <c r="IHM3" s="17"/>
      <c r="IHN3" s="17"/>
      <c r="IHO3" s="17"/>
      <c r="IHP3" s="17"/>
      <c r="IHQ3" s="17"/>
      <c r="IHR3" s="17"/>
      <c r="IHS3" s="17"/>
      <c r="IHT3" s="17"/>
      <c r="IHU3" s="17"/>
      <c r="IHV3" s="17"/>
      <c r="IHW3" s="17"/>
      <c r="IHX3" s="17"/>
      <c r="IHY3" s="17"/>
      <c r="IHZ3" s="17"/>
      <c r="IIA3" s="17"/>
      <c r="IIB3" s="17"/>
      <c r="IIC3" s="17"/>
      <c r="IID3" s="17"/>
      <c r="IIE3" s="17"/>
      <c r="IIF3" s="17"/>
      <c r="IIG3" s="17"/>
      <c r="IIH3" s="17"/>
      <c r="III3" s="17"/>
      <c r="IIJ3" s="17"/>
      <c r="IIK3" s="17"/>
      <c r="IIL3" s="17"/>
      <c r="IIM3" s="17"/>
      <c r="IIN3" s="17"/>
      <c r="IIO3" s="17"/>
      <c r="IIP3" s="17"/>
      <c r="IIQ3" s="17"/>
      <c r="IIR3" s="17"/>
      <c r="IIS3" s="17"/>
      <c r="IIT3" s="17"/>
      <c r="IIU3" s="17"/>
      <c r="IIV3" s="17"/>
      <c r="IIW3" s="17"/>
      <c r="IIX3" s="17"/>
      <c r="IIY3" s="17"/>
      <c r="IIZ3" s="17"/>
      <c r="IJA3" s="17"/>
      <c r="IJB3" s="17"/>
      <c r="IJC3" s="17"/>
      <c r="IJD3" s="17"/>
      <c r="IJE3" s="17"/>
      <c r="IJF3" s="17"/>
      <c r="IJG3" s="17"/>
      <c r="IJH3" s="17"/>
      <c r="IJI3" s="17"/>
      <c r="IJJ3" s="17"/>
      <c r="IJK3" s="17"/>
      <c r="IJL3" s="17"/>
      <c r="IJM3" s="17"/>
      <c r="IJN3" s="17"/>
      <c r="IJO3" s="17"/>
      <c r="IJP3" s="17"/>
      <c r="IJQ3" s="17"/>
      <c r="IJR3" s="17"/>
      <c r="IJS3" s="17"/>
      <c r="IJT3" s="17"/>
      <c r="IJU3" s="17"/>
      <c r="IJV3" s="17"/>
      <c r="IJW3" s="17"/>
      <c r="IJX3" s="17"/>
      <c r="IJY3" s="17"/>
      <c r="IJZ3" s="17"/>
      <c r="IKA3" s="17"/>
      <c r="IKB3" s="17"/>
      <c r="IKC3" s="17"/>
      <c r="IKD3" s="17"/>
      <c r="IKE3" s="17"/>
      <c r="IKF3" s="17"/>
      <c r="IKG3" s="17"/>
      <c r="IKH3" s="17"/>
      <c r="IKI3" s="17"/>
      <c r="IKJ3" s="17"/>
      <c r="IKK3" s="17"/>
      <c r="IKL3" s="17"/>
      <c r="IKM3" s="17"/>
      <c r="IKN3" s="17"/>
      <c r="IKO3" s="17"/>
      <c r="IKP3" s="17"/>
      <c r="IKQ3" s="17"/>
      <c r="IKR3" s="17"/>
      <c r="IKS3" s="17"/>
      <c r="IKT3" s="17"/>
      <c r="IKU3" s="17"/>
      <c r="IKV3" s="17"/>
      <c r="IKW3" s="17"/>
      <c r="IKX3" s="17"/>
      <c r="IKY3" s="17"/>
      <c r="IKZ3" s="17"/>
      <c r="ILA3" s="17"/>
      <c r="ILB3" s="17"/>
      <c r="ILC3" s="17"/>
      <c r="ILD3" s="17"/>
      <c r="ILE3" s="17"/>
      <c r="ILF3" s="17"/>
      <c r="ILG3" s="17"/>
      <c r="ILH3" s="17"/>
      <c r="ILI3" s="17"/>
      <c r="ILJ3" s="17"/>
      <c r="ILK3" s="17"/>
      <c r="ILL3" s="17"/>
      <c r="ILM3" s="17"/>
      <c r="ILN3" s="17"/>
      <c r="ILO3" s="17"/>
      <c r="ILP3" s="17"/>
      <c r="ILQ3" s="17"/>
      <c r="ILR3" s="17"/>
      <c r="ILS3" s="17"/>
      <c r="ILT3" s="17"/>
      <c r="ILU3" s="17"/>
      <c r="ILV3" s="17"/>
      <c r="ILW3" s="17"/>
      <c r="ILX3" s="17"/>
      <c r="ILY3" s="17"/>
      <c r="ILZ3" s="17"/>
      <c r="IMA3" s="17"/>
      <c r="IMB3" s="17"/>
      <c r="IMC3" s="17"/>
      <c r="IMD3" s="17"/>
      <c r="IME3" s="17"/>
      <c r="IMF3" s="17"/>
      <c r="IMG3" s="17"/>
      <c r="IMH3" s="17"/>
      <c r="IMI3" s="17"/>
      <c r="IMJ3" s="17"/>
      <c r="IMK3" s="17"/>
      <c r="IML3" s="17"/>
      <c r="IMM3" s="17"/>
      <c r="IMN3" s="17"/>
      <c r="IMO3" s="17"/>
      <c r="IMP3" s="17"/>
      <c r="IMQ3" s="17"/>
      <c r="IMR3" s="17"/>
      <c r="IMS3" s="17"/>
      <c r="IMT3" s="17"/>
      <c r="IMU3" s="17"/>
      <c r="IMV3" s="17"/>
      <c r="IMW3" s="17"/>
      <c r="IMX3" s="17"/>
      <c r="IMY3" s="17"/>
      <c r="IMZ3" s="17"/>
      <c r="INA3" s="17"/>
      <c r="INB3" s="17"/>
      <c r="INC3" s="17"/>
      <c r="IND3" s="17"/>
      <c r="INE3" s="17"/>
      <c r="INF3" s="17"/>
      <c r="ING3" s="17"/>
      <c r="INH3" s="17"/>
      <c r="INI3" s="17"/>
      <c r="INJ3" s="17"/>
      <c r="INK3" s="17"/>
      <c r="INL3" s="17"/>
      <c r="INM3" s="17"/>
      <c r="INN3" s="17"/>
      <c r="INO3" s="17"/>
      <c r="INP3" s="17"/>
      <c r="INQ3" s="17"/>
      <c r="INR3" s="17"/>
      <c r="INS3" s="17"/>
      <c r="INT3" s="17"/>
      <c r="INU3" s="17"/>
      <c r="INV3" s="17"/>
      <c r="INW3" s="17"/>
      <c r="INX3" s="17"/>
      <c r="INY3" s="17"/>
      <c r="INZ3" s="17"/>
      <c r="IOA3" s="17"/>
      <c r="IOB3" s="17"/>
      <c r="IOC3" s="17"/>
      <c r="IOD3" s="17"/>
      <c r="IOE3" s="17"/>
      <c r="IOF3" s="17"/>
      <c r="IOG3" s="17"/>
      <c r="IOH3" s="17"/>
      <c r="IOI3" s="17"/>
      <c r="IOJ3" s="17"/>
      <c r="IOK3" s="17"/>
      <c r="IOL3" s="17"/>
      <c r="IOM3" s="17"/>
      <c r="ION3" s="17"/>
      <c r="IOO3" s="17"/>
      <c r="IOP3" s="17"/>
      <c r="IOQ3" s="17"/>
      <c r="IOR3" s="17"/>
      <c r="IOS3" s="17"/>
      <c r="IOT3" s="17"/>
      <c r="IOU3" s="17"/>
      <c r="IOV3" s="17"/>
      <c r="IOW3" s="17"/>
      <c r="IOX3" s="17"/>
      <c r="IOY3" s="17"/>
      <c r="IOZ3" s="17"/>
      <c r="IPA3" s="17"/>
      <c r="IPB3" s="17"/>
      <c r="IPC3" s="17"/>
      <c r="IPD3" s="17"/>
      <c r="IPE3" s="17"/>
      <c r="IPF3" s="17"/>
      <c r="IPG3" s="17"/>
      <c r="IPH3" s="17"/>
      <c r="IPI3" s="17"/>
      <c r="IPJ3" s="17"/>
      <c r="IPK3" s="17"/>
      <c r="IPL3" s="17"/>
      <c r="IPM3" s="17"/>
      <c r="IPN3" s="17"/>
      <c r="IPO3" s="17"/>
      <c r="IPP3" s="17"/>
      <c r="IPQ3" s="17"/>
      <c r="IPR3" s="17"/>
      <c r="IPS3" s="17"/>
      <c r="IPT3" s="17"/>
      <c r="IPU3" s="17"/>
      <c r="IPV3" s="17"/>
      <c r="IPW3" s="17"/>
      <c r="IPX3" s="17"/>
      <c r="IPY3" s="17"/>
      <c r="IPZ3" s="17"/>
      <c r="IQA3" s="17"/>
      <c r="IQB3" s="17"/>
      <c r="IQC3" s="17"/>
      <c r="IQD3" s="17"/>
      <c r="IQE3" s="17"/>
      <c r="IQF3" s="17"/>
      <c r="IQG3" s="17"/>
      <c r="IQH3" s="17"/>
      <c r="IQI3" s="17"/>
      <c r="IQJ3" s="17"/>
      <c r="IQK3" s="17"/>
      <c r="IQL3" s="17"/>
      <c r="IQM3" s="17"/>
      <c r="IQN3" s="17"/>
      <c r="IQO3" s="17"/>
      <c r="IQP3" s="17"/>
      <c r="IQQ3" s="17"/>
      <c r="IQR3" s="17"/>
      <c r="IQS3" s="17"/>
      <c r="IQT3" s="17"/>
      <c r="IQU3" s="17"/>
      <c r="IQV3" s="17"/>
      <c r="IQW3" s="17"/>
      <c r="IQX3" s="17"/>
      <c r="IQY3" s="17"/>
      <c r="IQZ3" s="17"/>
      <c r="IRA3" s="17"/>
      <c r="IRB3" s="17"/>
      <c r="IRC3" s="17"/>
      <c r="IRD3" s="17"/>
      <c r="IRE3" s="17"/>
      <c r="IRF3" s="17"/>
      <c r="IRG3" s="17"/>
      <c r="IRH3" s="17"/>
      <c r="IRI3" s="17"/>
      <c r="IRJ3" s="17"/>
      <c r="IRK3" s="17"/>
      <c r="IRL3" s="17"/>
      <c r="IRM3" s="17"/>
      <c r="IRN3" s="17"/>
      <c r="IRO3" s="17"/>
      <c r="IRP3" s="17"/>
      <c r="IRQ3" s="17"/>
      <c r="IRR3" s="17"/>
      <c r="IRS3" s="17"/>
      <c r="IRT3" s="17"/>
      <c r="IRU3" s="17"/>
      <c r="IRV3" s="17"/>
      <c r="IRW3" s="17"/>
      <c r="IRX3" s="17"/>
      <c r="IRY3" s="17"/>
      <c r="IRZ3" s="17"/>
      <c r="ISA3" s="17"/>
      <c r="ISB3" s="17"/>
      <c r="ISC3" s="17"/>
      <c r="ISD3" s="17"/>
      <c r="ISE3" s="17"/>
      <c r="ISF3" s="17"/>
      <c r="ISG3" s="17"/>
      <c r="ISH3" s="17"/>
      <c r="ISI3" s="17"/>
      <c r="ISJ3" s="17"/>
      <c r="ISK3" s="17"/>
      <c r="ISL3" s="17"/>
      <c r="ISM3" s="17"/>
      <c r="ISN3" s="17"/>
      <c r="ISO3" s="17"/>
      <c r="ISP3" s="17"/>
      <c r="ISQ3" s="17"/>
      <c r="ISR3" s="17"/>
      <c r="ISS3" s="17"/>
      <c r="IST3" s="17"/>
      <c r="ISU3" s="17"/>
      <c r="ISV3" s="17"/>
      <c r="ISW3" s="17"/>
      <c r="ISX3" s="17"/>
      <c r="ISY3" s="17"/>
      <c r="ISZ3" s="17"/>
      <c r="ITA3" s="17"/>
      <c r="ITB3" s="17"/>
      <c r="ITC3" s="17"/>
      <c r="ITD3" s="17"/>
      <c r="ITE3" s="17"/>
      <c r="ITF3" s="17"/>
      <c r="ITG3" s="17"/>
      <c r="ITH3" s="17"/>
      <c r="ITI3" s="17"/>
      <c r="ITJ3" s="17"/>
      <c r="ITK3" s="17"/>
      <c r="ITL3" s="17"/>
      <c r="ITM3" s="17"/>
      <c r="ITN3" s="17"/>
      <c r="ITO3" s="17"/>
      <c r="ITP3" s="17"/>
      <c r="ITQ3" s="17"/>
      <c r="ITR3" s="17"/>
      <c r="ITS3" s="17"/>
      <c r="ITT3" s="17"/>
      <c r="ITU3" s="17"/>
      <c r="ITV3" s="17"/>
      <c r="ITW3" s="17"/>
      <c r="ITX3" s="17"/>
      <c r="ITY3" s="17"/>
      <c r="ITZ3" s="17"/>
      <c r="IUA3" s="17"/>
      <c r="IUB3" s="17"/>
      <c r="IUC3" s="17"/>
      <c r="IUD3" s="17"/>
      <c r="IUE3" s="17"/>
      <c r="IUF3" s="17"/>
      <c r="IUG3" s="17"/>
      <c r="IUH3" s="17"/>
      <c r="IUI3" s="17"/>
      <c r="IUJ3" s="17"/>
      <c r="IUK3" s="17"/>
      <c r="IUL3" s="17"/>
      <c r="IUM3" s="17"/>
      <c r="IUN3" s="17"/>
      <c r="IUO3" s="17"/>
      <c r="IUP3" s="17"/>
      <c r="IUQ3" s="17"/>
      <c r="IUR3" s="17"/>
      <c r="IUS3" s="17"/>
      <c r="IUT3" s="17"/>
      <c r="IUU3" s="17"/>
      <c r="IUV3" s="17"/>
      <c r="IUW3" s="17"/>
      <c r="IUX3" s="17"/>
      <c r="IUY3" s="17"/>
      <c r="IUZ3" s="17"/>
      <c r="IVA3" s="17"/>
      <c r="IVB3" s="17"/>
      <c r="IVC3" s="17"/>
      <c r="IVD3" s="17"/>
      <c r="IVE3" s="17"/>
      <c r="IVF3" s="17"/>
      <c r="IVG3" s="17"/>
      <c r="IVH3" s="17"/>
      <c r="IVI3" s="17"/>
      <c r="IVJ3" s="17"/>
      <c r="IVK3" s="17"/>
      <c r="IVL3" s="17"/>
      <c r="IVM3" s="17"/>
      <c r="IVN3" s="17"/>
      <c r="IVO3" s="17"/>
      <c r="IVP3" s="17"/>
      <c r="IVQ3" s="17"/>
      <c r="IVR3" s="17"/>
      <c r="IVS3" s="17"/>
      <c r="IVT3" s="17"/>
      <c r="IVU3" s="17"/>
      <c r="IVV3" s="17"/>
      <c r="IVW3" s="17"/>
      <c r="IVX3" s="17"/>
      <c r="IVY3" s="17"/>
      <c r="IVZ3" s="17"/>
      <c r="IWA3" s="17"/>
      <c r="IWB3" s="17"/>
      <c r="IWC3" s="17"/>
      <c r="IWD3" s="17"/>
      <c r="IWE3" s="17"/>
      <c r="IWF3" s="17"/>
      <c r="IWG3" s="17"/>
      <c r="IWH3" s="17"/>
      <c r="IWI3" s="17"/>
      <c r="IWJ3" s="17"/>
      <c r="IWK3" s="17"/>
      <c r="IWL3" s="17"/>
      <c r="IWM3" s="17"/>
      <c r="IWN3" s="17"/>
      <c r="IWO3" s="17"/>
      <c r="IWP3" s="17"/>
      <c r="IWQ3" s="17"/>
      <c r="IWR3" s="17"/>
      <c r="IWS3" s="17"/>
      <c r="IWT3" s="17"/>
      <c r="IWU3" s="17"/>
      <c r="IWV3" s="17"/>
      <c r="IWW3" s="17"/>
      <c r="IWX3" s="17"/>
      <c r="IWY3" s="17"/>
      <c r="IWZ3" s="17"/>
      <c r="IXA3" s="17"/>
      <c r="IXB3" s="17"/>
      <c r="IXC3" s="17"/>
      <c r="IXD3" s="17"/>
      <c r="IXE3" s="17"/>
      <c r="IXF3" s="17"/>
      <c r="IXG3" s="17"/>
      <c r="IXH3" s="17"/>
      <c r="IXI3" s="17"/>
      <c r="IXJ3" s="17"/>
      <c r="IXK3" s="17"/>
      <c r="IXL3" s="17"/>
      <c r="IXM3" s="17"/>
      <c r="IXN3" s="17"/>
      <c r="IXO3" s="17"/>
      <c r="IXP3" s="17"/>
      <c r="IXQ3" s="17"/>
      <c r="IXR3" s="17"/>
      <c r="IXS3" s="17"/>
      <c r="IXT3" s="17"/>
      <c r="IXU3" s="17"/>
      <c r="IXV3" s="17"/>
      <c r="IXW3" s="17"/>
      <c r="IXX3" s="17"/>
      <c r="IXY3" s="17"/>
      <c r="IXZ3" s="17"/>
      <c r="IYA3" s="17"/>
      <c r="IYB3" s="17"/>
      <c r="IYC3" s="17"/>
      <c r="IYD3" s="17"/>
      <c r="IYE3" s="17"/>
      <c r="IYF3" s="17"/>
      <c r="IYG3" s="17"/>
      <c r="IYH3" s="17"/>
      <c r="IYI3" s="17"/>
      <c r="IYJ3" s="17"/>
      <c r="IYK3" s="17"/>
      <c r="IYL3" s="17"/>
      <c r="IYM3" s="17"/>
      <c r="IYN3" s="17"/>
      <c r="IYO3" s="17"/>
      <c r="IYP3" s="17"/>
      <c r="IYQ3" s="17"/>
      <c r="IYR3" s="17"/>
      <c r="IYS3" s="17"/>
      <c r="IYT3" s="17"/>
      <c r="IYU3" s="17"/>
      <c r="IYV3" s="17"/>
      <c r="IYW3" s="17"/>
      <c r="IYX3" s="17"/>
      <c r="IYY3" s="17"/>
      <c r="IYZ3" s="17"/>
      <c r="IZA3" s="17"/>
      <c r="IZB3" s="17"/>
      <c r="IZC3" s="17"/>
      <c r="IZD3" s="17"/>
      <c r="IZE3" s="17"/>
      <c r="IZF3" s="17"/>
      <c r="IZG3" s="17"/>
      <c r="IZH3" s="17"/>
      <c r="IZI3" s="17"/>
      <c r="IZJ3" s="17"/>
      <c r="IZK3" s="17"/>
      <c r="IZL3" s="17"/>
      <c r="IZM3" s="17"/>
      <c r="IZN3" s="17"/>
      <c r="IZO3" s="17"/>
      <c r="IZP3" s="17"/>
      <c r="IZQ3" s="17"/>
      <c r="IZR3" s="17"/>
      <c r="IZS3" s="17"/>
      <c r="IZT3" s="17"/>
      <c r="IZU3" s="17"/>
      <c r="IZV3" s="17"/>
      <c r="IZW3" s="17"/>
      <c r="IZX3" s="17"/>
      <c r="IZY3" s="17"/>
      <c r="IZZ3" s="17"/>
      <c r="JAA3" s="17"/>
      <c r="JAB3" s="17"/>
      <c r="JAC3" s="17"/>
      <c r="JAD3" s="17"/>
      <c r="JAE3" s="17"/>
      <c r="JAF3" s="17"/>
      <c r="JAG3" s="17"/>
      <c r="JAH3" s="17"/>
      <c r="JAI3" s="17"/>
      <c r="JAJ3" s="17"/>
      <c r="JAK3" s="17"/>
      <c r="JAL3" s="17"/>
      <c r="JAM3" s="17"/>
      <c r="JAN3" s="17"/>
      <c r="JAO3" s="17"/>
      <c r="JAP3" s="17"/>
      <c r="JAQ3" s="17"/>
      <c r="JAR3" s="17"/>
      <c r="JAS3" s="17"/>
      <c r="JAT3" s="17"/>
      <c r="JAU3" s="17"/>
      <c r="JAV3" s="17"/>
      <c r="JAW3" s="17"/>
      <c r="JAX3" s="17"/>
      <c r="JAY3" s="17"/>
      <c r="JAZ3" s="17"/>
      <c r="JBA3" s="17"/>
      <c r="JBB3" s="17"/>
      <c r="JBC3" s="17"/>
      <c r="JBD3" s="17"/>
      <c r="JBE3" s="17"/>
      <c r="JBF3" s="17"/>
      <c r="JBG3" s="17"/>
      <c r="JBH3" s="17"/>
      <c r="JBI3" s="17"/>
      <c r="JBJ3" s="17"/>
      <c r="JBK3" s="17"/>
      <c r="JBL3" s="17"/>
      <c r="JBM3" s="17"/>
      <c r="JBN3" s="17"/>
      <c r="JBO3" s="17"/>
      <c r="JBP3" s="17"/>
      <c r="JBQ3" s="17"/>
      <c r="JBR3" s="17"/>
      <c r="JBS3" s="17"/>
      <c r="JBT3" s="17"/>
      <c r="JBU3" s="17"/>
      <c r="JBV3" s="17"/>
      <c r="JBW3" s="17"/>
      <c r="JBX3" s="17"/>
      <c r="JBY3" s="17"/>
      <c r="JBZ3" s="17"/>
      <c r="JCA3" s="17"/>
      <c r="JCB3" s="17"/>
      <c r="JCC3" s="17"/>
      <c r="JCD3" s="17"/>
      <c r="JCE3" s="17"/>
      <c r="JCF3" s="17"/>
      <c r="JCG3" s="17"/>
      <c r="JCH3" s="17"/>
      <c r="JCI3" s="17"/>
      <c r="JCJ3" s="17"/>
      <c r="JCK3" s="17"/>
      <c r="JCL3" s="17"/>
      <c r="JCM3" s="17"/>
      <c r="JCN3" s="17"/>
      <c r="JCO3" s="17"/>
      <c r="JCP3" s="17"/>
      <c r="JCQ3" s="17"/>
      <c r="JCR3" s="17"/>
      <c r="JCS3" s="17"/>
      <c r="JCT3" s="17"/>
      <c r="JCU3" s="17"/>
      <c r="JCV3" s="17"/>
      <c r="JCW3" s="17"/>
      <c r="JCX3" s="17"/>
      <c r="JCY3" s="17"/>
      <c r="JCZ3" s="17"/>
      <c r="JDA3" s="17"/>
      <c r="JDB3" s="17"/>
      <c r="JDC3" s="17"/>
      <c r="JDD3" s="17"/>
      <c r="JDE3" s="17"/>
      <c r="JDF3" s="17"/>
      <c r="JDG3" s="17"/>
      <c r="JDH3" s="17"/>
      <c r="JDI3" s="17"/>
      <c r="JDJ3" s="17"/>
      <c r="JDK3" s="17"/>
      <c r="JDL3" s="17"/>
      <c r="JDM3" s="17"/>
      <c r="JDN3" s="17"/>
      <c r="JDO3" s="17"/>
      <c r="JDP3" s="17"/>
      <c r="JDQ3" s="17"/>
      <c r="JDR3" s="17"/>
      <c r="JDS3" s="17"/>
      <c r="JDT3" s="17"/>
      <c r="JDU3" s="17"/>
      <c r="JDV3" s="17"/>
      <c r="JDW3" s="17"/>
      <c r="JDX3" s="17"/>
      <c r="JDY3" s="17"/>
      <c r="JDZ3" s="17"/>
      <c r="JEA3" s="17"/>
      <c r="JEB3" s="17"/>
      <c r="JEC3" s="17"/>
      <c r="JED3" s="17"/>
      <c r="JEE3" s="17"/>
      <c r="JEF3" s="17"/>
      <c r="JEG3" s="17"/>
      <c r="JEH3" s="17"/>
      <c r="JEI3" s="17"/>
      <c r="JEJ3" s="17"/>
      <c r="JEK3" s="17"/>
      <c r="JEL3" s="17"/>
      <c r="JEM3" s="17"/>
      <c r="JEN3" s="17"/>
      <c r="JEO3" s="17"/>
      <c r="JEP3" s="17"/>
      <c r="JEQ3" s="17"/>
      <c r="JER3" s="17"/>
      <c r="JES3" s="17"/>
      <c r="JET3" s="17"/>
      <c r="JEU3" s="17"/>
      <c r="JEV3" s="17"/>
      <c r="JEW3" s="17"/>
      <c r="JEX3" s="17"/>
      <c r="JEY3" s="17"/>
      <c r="JEZ3" s="17"/>
      <c r="JFA3" s="17"/>
      <c r="JFB3" s="17"/>
      <c r="JFC3" s="17"/>
      <c r="JFD3" s="17"/>
      <c r="JFE3" s="17"/>
      <c r="JFF3" s="17"/>
      <c r="JFG3" s="17"/>
      <c r="JFH3" s="17"/>
      <c r="JFI3" s="17"/>
      <c r="JFJ3" s="17"/>
      <c r="JFK3" s="17"/>
      <c r="JFL3" s="17"/>
      <c r="JFM3" s="17"/>
      <c r="JFN3" s="17"/>
      <c r="JFO3" s="17"/>
      <c r="JFP3" s="17"/>
      <c r="JFQ3" s="17"/>
      <c r="JFR3" s="17"/>
      <c r="JFS3" s="17"/>
      <c r="JFT3" s="17"/>
      <c r="JFU3" s="17"/>
      <c r="JFV3" s="17"/>
      <c r="JFW3" s="17"/>
      <c r="JFX3" s="17"/>
      <c r="JFY3" s="17"/>
      <c r="JFZ3" s="17"/>
      <c r="JGA3" s="17"/>
      <c r="JGB3" s="17"/>
      <c r="JGC3" s="17"/>
      <c r="JGD3" s="17"/>
      <c r="JGE3" s="17"/>
      <c r="JGF3" s="17"/>
      <c r="JGG3" s="17"/>
      <c r="JGH3" s="17"/>
      <c r="JGI3" s="17"/>
      <c r="JGJ3" s="17"/>
      <c r="JGK3" s="17"/>
      <c r="JGL3" s="17"/>
      <c r="JGM3" s="17"/>
      <c r="JGN3" s="17"/>
      <c r="JGO3" s="17"/>
      <c r="JGP3" s="17"/>
      <c r="JGQ3" s="17"/>
      <c r="JGR3" s="17"/>
      <c r="JGS3" s="17"/>
      <c r="JGT3" s="17"/>
      <c r="JGU3" s="17"/>
      <c r="JGV3" s="17"/>
      <c r="JGW3" s="17"/>
      <c r="JGX3" s="17"/>
      <c r="JGY3" s="17"/>
      <c r="JGZ3" s="17"/>
      <c r="JHA3" s="17"/>
      <c r="JHB3" s="17"/>
      <c r="JHC3" s="17"/>
      <c r="JHD3" s="17"/>
      <c r="JHE3" s="17"/>
      <c r="JHF3" s="17"/>
      <c r="JHG3" s="17"/>
      <c r="JHH3" s="17"/>
      <c r="JHI3" s="17"/>
      <c r="JHJ3" s="17"/>
      <c r="JHK3" s="17"/>
      <c r="JHL3" s="17"/>
      <c r="JHM3" s="17"/>
      <c r="JHN3" s="17"/>
      <c r="JHO3" s="17"/>
      <c r="JHP3" s="17"/>
      <c r="JHQ3" s="17"/>
      <c r="JHR3" s="17"/>
      <c r="JHS3" s="17"/>
      <c r="JHT3" s="17"/>
      <c r="JHU3" s="17"/>
      <c r="JHV3" s="17"/>
      <c r="JHW3" s="17"/>
      <c r="JHX3" s="17"/>
      <c r="JHY3" s="17"/>
      <c r="JHZ3" s="17"/>
      <c r="JIA3" s="17"/>
      <c r="JIB3" s="17"/>
      <c r="JIC3" s="17"/>
      <c r="JID3" s="17"/>
      <c r="JIE3" s="17"/>
      <c r="JIF3" s="17"/>
      <c r="JIG3" s="17"/>
      <c r="JIH3" s="17"/>
      <c r="JII3" s="17"/>
      <c r="JIJ3" s="17"/>
      <c r="JIK3" s="17"/>
      <c r="JIL3" s="17"/>
      <c r="JIM3" s="17"/>
      <c r="JIN3" s="17"/>
      <c r="JIO3" s="17"/>
      <c r="JIP3" s="17"/>
      <c r="JIQ3" s="17"/>
      <c r="JIR3" s="17"/>
      <c r="JIS3" s="17"/>
      <c r="JIT3" s="17"/>
      <c r="JIU3" s="17"/>
      <c r="JIV3" s="17"/>
      <c r="JIW3" s="17"/>
      <c r="JIX3" s="17"/>
      <c r="JIY3" s="17"/>
      <c r="JIZ3" s="17"/>
      <c r="JJA3" s="17"/>
      <c r="JJB3" s="17"/>
      <c r="JJC3" s="17"/>
      <c r="JJD3" s="17"/>
      <c r="JJE3" s="17"/>
      <c r="JJF3" s="17"/>
      <c r="JJG3" s="17"/>
      <c r="JJH3" s="17"/>
      <c r="JJI3" s="17"/>
      <c r="JJJ3" s="17"/>
      <c r="JJK3" s="17"/>
      <c r="JJL3" s="17"/>
      <c r="JJM3" s="17"/>
      <c r="JJN3" s="17"/>
      <c r="JJO3" s="17"/>
      <c r="JJP3" s="17"/>
      <c r="JJQ3" s="17"/>
      <c r="JJR3" s="17"/>
      <c r="JJS3" s="17"/>
      <c r="JJT3" s="17"/>
      <c r="JJU3" s="17"/>
      <c r="JJV3" s="17"/>
      <c r="JJW3" s="17"/>
      <c r="JJX3" s="17"/>
      <c r="JJY3" s="17"/>
      <c r="JJZ3" s="17"/>
      <c r="JKA3" s="17"/>
      <c r="JKB3" s="17"/>
      <c r="JKC3" s="17"/>
      <c r="JKD3" s="17"/>
      <c r="JKE3" s="17"/>
      <c r="JKF3" s="17"/>
      <c r="JKG3" s="17"/>
      <c r="JKH3" s="17"/>
      <c r="JKI3" s="17"/>
      <c r="JKJ3" s="17"/>
      <c r="JKK3" s="17"/>
      <c r="JKL3" s="17"/>
      <c r="JKM3" s="17"/>
      <c r="JKN3" s="17"/>
      <c r="JKO3" s="17"/>
      <c r="JKP3" s="17"/>
      <c r="JKQ3" s="17"/>
      <c r="JKR3" s="17"/>
      <c r="JKS3" s="17"/>
      <c r="JKT3" s="17"/>
      <c r="JKU3" s="17"/>
      <c r="JKV3" s="17"/>
      <c r="JKW3" s="17"/>
      <c r="JKX3" s="17"/>
      <c r="JKY3" s="17"/>
      <c r="JKZ3" s="17"/>
      <c r="JLA3" s="17"/>
      <c r="JLB3" s="17"/>
      <c r="JLC3" s="17"/>
      <c r="JLD3" s="17"/>
      <c r="JLE3" s="17"/>
      <c r="JLF3" s="17"/>
      <c r="JLG3" s="17"/>
      <c r="JLH3" s="17"/>
      <c r="JLI3" s="17"/>
      <c r="JLJ3" s="17"/>
      <c r="JLK3" s="17"/>
      <c r="JLL3" s="17"/>
      <c r="JLM3" s="17"/>
      <c r="JLN3" s="17"/>
      <c r="JLO3" s="17"/>
      <c r="JLP3" s="17"/>
      <c r="JLQ3" s="17"/>
      <c r="JLR3" s="17"/>
      <c r="JLS3" s="17"/>
      <c r="JLT3" s="17"/>
      <c r="JLU3" s="17"/>
      <c r="JLV3" s="17"/>
      <c r="JLW3" s="17"/>
      <c r="JLX3" s="17"/>
      <c r="JLY3" s="17"/>
      <c r="JLZ3" s="17"/>
      <c r="JMA3" s="17"/>
      <c r="JMB3" s="17"/>
      <c r="JMC3" s="17"/>
      <c r="JMD3" s="17"/>
      <c r="JME3" s="17"/>
      <c r="JMF3" s="17"/>
      <c r="JMG3" s="17"/>
      <c r="JMH3" s="17"/>
      <c r="JMI3" s="17"/>
      <c r="JMJ3" s="17"/>
      <c r="JMK3" s="17"/>
      <c r="JML3" s="17"/>
      <c r="JMM3" s="17"/>
      <c r="JMN3" s="17"/>
      <c r="JMO3" s="17"/>
      <c r="JMP3" s="17"/>
      <c r="JMQ3" s="17"/>
      <c r="JMR3" s="17"/>
      <c r="JMS3" s="17"/>
      <c r="JMT3" s="17"/>
      <c r="JMU3" s="17"/>
      <c r="JMV3" s="17"/>
      <c r="JMW3" s="17"/>
      <c r="JMX3" s="17"/>
      <c r="JMY3" s="17"/>
      <c r="JMZ3" s="17"/>
      <c r="JNA3" s="17"/>
      <c r="JNB3" s="17"/>
      <c r="JNC3" s="17"/>
      <c r="JND3" s="17"/>
      <c r="JNE3" s="17"/>
      <c r="JNF3" s="17"/>
      <c r="JNG3" s="17"/>
      <c r="JNH3" s="17"/>
      <c r="JNI3" s="17"/>
      <c r="JNJ3" s="17"/>
      <c r="JNK3" s="17"/>
      <c r="JNL3" s="17"/>
      <c r="JNM3" s="17"/>
      <c r="JNN3" s="17"/>
      <c r="JNO3" s="17"/>
      <c r="JNP3" s="17"/>
      <c r="JNQ3" s="17"/>
      <c r="JNR3" s="17"/>
      <c r="JNS3" s="17"/>
      <c r="JNT3" s="17"/>
      <c r="JNU3" s="17"/>
      <c r="JNV3" s="17"/>
      <c r="JNW3" s="17"/>
      <c r="JNX3" s="17"/>
      <c r="JNY3" s="17"/>
      <c r="JNZ3" s="17"/>
      <c r="JOA3" s="17"/>
      <c r="JOB3" s="17"/>
      <c r="JOC3" s="17"/>
      <c r="JOD3" s="17"/>
      <c r="JOE3" s="17"/>
      <c r="JOF3" s="17"/>
      <c r="JOG3" s="17"/>
      <c r="JOH3" s="17"/>
      <c r="JOI3" s="17"/>
      <c r="JOJ3" s="17"/>
      <c r="JOK3" s="17"/>
      <c r="JOL3" s="17"/>
      <c r="JOM3" s="17"/>
      <c r="JON3" s="17"/>
      <c r="JOO3" s="17"/>
      <c r="JOP3" s="17"/>
      <c r="JOQ3" s="17"/>
      <c r="JOR3" s="17"/>
      <c r="JOS3" s="17"/>
      <c r="JOT3" s="17"/>
      <c r="JOU3" s="17"/>
      <c r="JOV3" s="17"/>
      <c r="JOW3" s="17"/>
      <c r="JOX3" s="17"/>
      <c r="JOY3" s="17"/>
      <c r="JOZ3" s="17"/>
      <c r="JPA3" s="17"/>
      <c r="JPB3" s="17"/>
      <c r="JPC3" s="17"/>
      <c r="JPD3" s="17"/>
      <c r="JPE3" s="17"/>
      <c r="JPF3" s="17"/>
      <c r="JPG3" s="17"/>
      <c r="JPH3" s="17"/>
      <c r="JPI3" s="17"/>
      <c r="JPJ3" s="17"/>
      <c r="JPK3" s="17"/>
      <c r="JPL3" s="17"/>
      <c r="JPM3" s="17"/>
      <c r="JPN3" s="17"/>
      <c r="JPO3" s="17"/>
      <c r="JPP3" s="17"/>
      <c r="JPQ3" s="17"/>
      <c r="JPR3" s="17"/>
      <c r="JPS3" s="17"/>
      <c r="JPT3" s="17"/>
      <c r="JPU3" s="17"/>
      <c r="JPV3" s="17"/>
      <c r="JPW3" s="17"/>
      <c r="JPX3" s="17"/>
      <c r="JPY3" s="17"/>
      <c r="JPZ3" s="17"/>
      <c r="JQA3" s="17"/>
      <c r="JQB3" s="17"/>
      <c r="JQC3" s="17"/>
      <c r="JQD3" s="17"/>
      <c r="JQE3" s="17"/>
      <c r="JQF3" s="17"/>
      <c r="JQG3" s="17"/>
      <c r="JQH3" s="17"/>
      <c r="JQI3" s="17"/>
      <c r="JQJ3" s="17"/>
      <c r="JQK3" s="17"/>
      <c r="JQL3" s="17"/>
      <c r="JQM3" s="17"/>
      <c r="JQN3" s="17"/>
      <c r="JQO3" s="17"/>
      <c r="JQP3" s="17"/>
      <c r="JQQ3" s="17"/>
      <c r="JQR3" s="17"/>
      <c r="JQS3" s="17"/>
      <c r="JQT3" s="17"/>
      <c r="JQU3" s="17"/>
      <c r="JQV3" s="17"/>
      <c r="JQW3" s="17"/>
      <c r="JQX3" s="17"/>
      <c r="JQY3" s="17"/>
      <c r="JQZ3" s="17"/>
      <c r="JRA3" s="17"/>
      <c r="JRB3" s="17"/>
      <c r="JRC3" s="17"/>
      <c r="JRD3" s="17"/>
      <c r="JRE3" s="17"/>
      <c r="JRF3" s="17"/>
      <c r="JRG3" s="17"/>
      <c r="JRH3" s="17"/>
      <c r="JRI3" s="17"/>
      <c r="JRJ3" s="17"/>
      <c r="JRK3" s="17"/>
      <c r="JRL3" s="17"/>
      <c r="JRM3" s="17"/>
      <c r="JRN3" s="17"/>
      <c r="JRO3" s="17"/>
      <c r="JRP3" s="17"/>
      <c r="JRQ3" s="17"/>
      <c r="JRR3" s="17"/>
      <c r="JRS3" s="17"/>
      <c r="JRT3" s="17"/>
      <c r="JRU3" s="17"/>
      <c r="JRV3" s="17"/>
      <c r="JRW3" s="17"/>
      <c r="JRX3" s="17"/>
      <c r="JRY3" s="17"/>
      <c r="JRZ3" s="17"/>
      <c r="JSA3" s="17"/>
      <c r="JSB3" s="17"/>
      <c r="JSC3" s="17"/>
      <c r="JSD3" s="17"/>
      <c r="JSE3" s="17"/>
      <c r="JSF3" s="17"/>
      <c r="JSG3" s="17"/>
      <c r="JSH3" s="17"/>
      <c r="JSI3" s="17"/>
      <c r="JSJ3" s="17"/>
      <c r="JSK3" s="17"/>
      <c r="JSL3" s="17"/>
      <c r="JSM3" s="17"/>
      <c r="JSN3" s="17"/>
      <c r="JSO3" s="17"/>
      <c r="JSP3" s="17"/>
      <c r="JSQ3" s="17"/>
      <c r="JSR3" s="17"/>
      <c r="JSS3" s="17"/>
      <c r="JST3" s="17"/>
      <c r="JSU3" s="17"/>
      <c r="JSV3" s="17"/>
      <c r="JSW3" s="17"/>
      <c r="JSX3" s="17"/>
      <c r="JSY3" s="17"/>
      <c r="JSZ3" s="17"/>
      <c r="JTA3" s="17"/>
      <c r="JTB3" s="17"/>
      <c r="JTC3" s="17"/>
      <c r="JTD3" s="17"/>
      <c r="JTE3" s="17"/>
      <c r="JTF3" s="17"/>
      <c r="JTG3" s="17"/>
      <c r="JTH3" s="17"/>
      <c r="JTI3" s="17"/>
      <c r="JTJ3" s="17"/>
      <c r="JTK3" s="17"/>
      <c r="JTL3" s="17"/>
      <c r="JTM3" s="17"/>
      <c r="JTN3" s="17"/>
      <c r="JTO3" s="17"/>
      <c r="JTP3" s="17"/>
      <c r="JTQ3" s="17"/>
      <c r="JTR3" s="17"/>
      <c r="JTS3" s="17"/>
      <c r="JTT3" s="17"/>
      <c r="JTU3" s="17"/>
      <c r="JTV3" s="17"/>
      <c r="JTW3" s="17"/>
      <c r="JTX3" s="17"/>
      <c r="JTY3" s="17"/>
      <c r="JTZ3" s="17"/>
      <c r="JUA3" s="17"/>
      <c r="JUB3" s="17"/>
      <c r="JUC3" s="17"/>
      <c r="JUD3" s="17"/>
      <c r="JUE3" s="17"/>
      <c r="JUF3" s="17"/>
      <c r="JUG3" s="17"/>
      <c r="JUH3" s="17"/>
      <c r="JUI3" s="17"/>
      <c r="JUJ3" s="17"/>
      <c r="JUK3" s="17"/>
      <c r="JUL3" s="17"/>
      <c r="JUM3" s="17"/>
      <c r="JUN3" s="17"/>
      <c r="JUO3" s="17"/>
      <c r="JUP3" s="17"/>
      <c r="JUQ3" s="17"/>
      <c r="JUR3" s="17"/>
      <c r="JUS3" s="17"/>
      <c r="JUT3" s="17"/>
      <c r="JUU3" s="17"/>
      <c r="JUV3" s="17"/>
      <c r="JUW3" s="17"/>
      <c r="JUX3" s="17"/>
      <c r="JUY3" s="17"/>
      <c r="JUZ3" s="17"/>
      <c r="JVA3" s="17"/>
      <c r="JVB3" s="17"/>
      <c r="JVC3" s="17"/>
      <c r="JVD3" s="17"/>
      <c r="JVE3" s="17"/>
      <c r="JVF3" s="17"/>
      <c r="JVG3" s="17"/>
      <c r="JVH3" s="17"/>
      <c r="JVI3" s="17"/>
      <c r="JVJ3" s="17"/>
      <c r="JVK3" s="17"/>
      <c r="JVL3" s="17"/>
      <c r="JVM3" s="17"/>
      <c r="JVN3" s="17"/>
      <c r="JVO3" s="17"/>
      <c r="JVP3" s="17"/>
      <c r="JVQ3" s="17"/>
      <c r="JVR3" s="17"/>
      <c r="JVS3" s="17"/>
      <c r="JVT3" s="17"/>
      <c r="JVU3" s="17"/>
      <c r="JVV3" s="17"/>
      <c r="JVW3" s="17"/>
      <c r="JVX3" s="17"/>
      <c r="JVY3" s="17"/>
      <c r="JVZ3" s="17"/>
      <c r="JWA3" s="17"/>
      <c r="JWB3" s="17"/>
      <c r="JWC3" s="17"/>
      <c r="JWD3" s="17"/>
      <c r="JWE3" s="17"/>
      <c r="JWF3" s="17"/>
      <c r="JWG3" s="17"/>
      <c r="JWH3" s="17"/>
      <c r="JWI3" s="17"/>
      <c r="JWJ3" s="17"/>
      <c r="JWK3" s="17"/>
      <c r="JWL3" s="17"/>
      <c r="JWM3" s="17"/>
      <c r="JWN3" s="17"/>
      <c r="JWO3" s="17"/>
      <c r="JWP3" s="17"/>
      <c r="JWQ3" s="17"/>
      <c r="JWR3" s="17"/>
      <c r="JWS3" s="17"/>
      <c r="JWT3" s="17"/>
      <c r="JWU3" s="17"/>
      <c r="JWV3" s="17"/>
      <c r="JWW3" s="17"/>
      <c r="JWX3" s="17"/>
      <c r="JWY3" s="17"/>
      <c r="JWZ3" s="17"/>
      <c r="JXA3" s="17"/>
      <c r="JXB3" s="17"/>
      <c r="JXC3" s="17"/>
      <c r="JXD3" s="17"/>
      <c r="JXE3" s="17"/>
      <c r="JXF3" s="17"/>
      <c r="JXG3" s="17"/>
      <c r="JXH3" s="17"/>
      <c r="JXI3" s="17"/>
      <c r="JXJ3" s="17"/>
      <c r="JXK3" s="17"/>
      <c r="JXL3" s="17"/>
      <c r="JXM3" s="17"/>
      <c r="JXN3" s="17"/>
      <c r="JXO3" s="17"/>
      <c r="JXP3" s="17"/>
      <c r="JXQ3" s="17"/>
      <c r="JXR3" s="17"/>
      <c r="JXS3" s="17"/>
      <c r="JXT3" s="17"/>
      <c r="JXU3" s="17"/>
      <c r="JXV3" s="17"/>
      <c r="JXW3" s="17"/>
      <c r="JXX3" s="17"/>
      <c r="JXY3" s="17"/>
      <c r="JXZ3" s="17"/>
      <c r="JYA3" s="17"/>
      <c r="JYB3" s="17"/>
      <c r="JYC3" s="17"/>
      <c r="JYD3" s="17"/>
      <c r="JYE3" s="17"/>
      <c r="JYF3" s="17"/>
      <c r="JYG3" s="17"/>
      <c r="JYH3" s="17"/>
      <c r="JYI3" s="17"/>
      <c r="JYJ3" s="17"/>
      <c r="JYK3" s="17"/>
      <c r="JYL3" s="17"/>
      <c r="JYM3" s="17"/>
      <c r="JYN3" s="17"/>
      <c r="JYO3" s="17"/>
      <c r="JYP3" s="17"/>
      <c r="JYQ3" s="17"/>
      <c r="JYR3" s="17"/>
      <c r="JYS3" s="17"/>
      <c r="JYT3" s="17"/>
      <c r="JYU3" s="17"/>
      <c r="JYV3" s="17"/>
      <c r="JYW3" s="17"/>
      <c r="JYX3" s="17"/>
      <c r="JYY3" s="17"/>
      <c r="JYZ3" s="17"/>
      <c r="JZA3" s="17"/>
      <c r="JZB3" s="17"/>
      <c r="JZC3" s="17"/>
      <c r="JZD3" s="17"/>
      <c r="JZE3" s="17"/>
      <c r="JZF3" s="17"/>
      <c r="JZG3" s="17"/>
      <c r="JZH3" s="17"/>
      <c r="JZI3" s="17"/>
      <c r="JZJ3" s="17"/>
      <c r="JZK3" s="17"/>
      <c r="JZL3" s="17"/>
      <c r="JZM3" s="17"/>
      <c r="JZN3" s="17"/>
      <c r="JZO3" s="17"/>
      <c r="JZP3" s="17"/>
      <c r="JZQ3" s="17"/>
      <c r="JZR3" s="17"/>
      <c r="JZS3" s="17"/>
      <c r="JZT3" s="17"/>
      <c r="JZU3" s="17"/>
      <c r="JZV3" s="17"/>
      <c r="JZW3" s="17"/>
      <c r="JZX3" s="17"/>
      <c r="JZY3" s="17"/>
      <c r="JZZ3" s="17"/>
      <c r="KAA3" s="17"/>
      <c r="KAB3" s="17"/>
      <c r="KAC3" s="17"/>
      <c r="KAD3" s="17"/>
      <c r="KAE3" s="17"/>
      <c r="KAF3" s="17"/>
      <c r="KAG3" s="17"/>
      <c r="KAH3" s="17"/>
      <c r="KAI3" s="17"/>
      <c r="KAJ3" s="17"/>
      <c r="KAK3" s="17"/>
      <c r="KAL3" s="17"/>
      <c r="KAM3" s="17"/>
      <c r="KAN3" s="17"/>
      <c r="KAO3" s="17"/>
      <c r="KAP3" s="17"/>
      <c r="KAQ3" s="17"/>
      <c r="KAR3" s="17"/>
      <c r="KAS3" s="17"/>
      <c r="KAT3" s="17"/>
      <c r="KAU3" s="17"/>
      <c r="KAV3" s="17"/>
      <c r="KAW3" s="17"/>
      <c r="KAX3" s="17"/>
      <c r="KAY3" s="17"/>
      <c r="KAZ3" s="17"/>
      <c r="KBA3" s="17"/>
      <c r="KBB3" s="17"/>
      <c r="KBC3" s="17"/>
      <c r="KBD3" s="17"/>
      <c r="KBE3" s="17"/>
      <c r="KBF3" s="17"/>
      <c r="KBG3" s="17"/>
      <c r="KBH3" s="17"/>
      <c r="KBI3" s="17"/>
      <c r="KBJ3" s="17"/>
      <c r="KBK3" s="17"/>
      <c r="KBL3" s="17"/>
      <c r="KBM3" s="17"/>
      <c r="KBN3" s="17"/>
      <c r="KBO3" s="17"/>
      <c r="KBP3" s="17"/>
      <c r="KBQ3" s="17"/>
      <c r="KBR3" s="17"/>
      <c r="KBS3" s="17"/>
      <c r="KBT3" s="17"/>
      <c r="KBU3" s="17"/>
      <c r="KBV3" s="17"/>
      <c r="KBW3" s="17"/>
      <c r="KBX3" s="17"/>
      <c r="KBY3" s="17"/>
      <c r="KBZ3" s="17"/>
      <c r="KCA3" s="17"/>
      <c r="KCB3" s="17"/>
      <c r="KCC3" s="17"/>
      <c r="KCD3" s="17"/>
      <c r="KCE3" s="17"/>
      <c r="KCF3" s="17"/>
      <c r="KCG3" s="17"/>
      <c r="KCH3" s="17"/>
      <c r="KCI3" s="17"/>
      <c r="KCJ3" s="17"/>
      <c r="KCK3" s="17"/>
      <c r="KCL3" s="17"/>
      <c r="KCM3" s="17"/>
      <c r="KCN3" s="17"/>
      <c r="KCO3" s="17"/>
      <c r="KCP3" s="17"/>
      <c r="KCQ3" s="17"/>
      <c r="KCR3" s="17"/>
      <c r="KCS3" s="17"/>
      <c r="KCT3" s="17"/>
      <c r="KCU3" s="17"/>
      <c r="KCV3" s="17"/>
      <c r="KCW3" s="17"/>
      <c r="KCX3" s="17"/>
      <c r="KCY3" s="17"/>
      <c r="KCZ3" s="17"/>
      <c r="KDA3" s="17"/>
      <c r="KDB3" s="17"/>
      <c r="KDC3" s="17"/>
      <c r="KDD3" s="17"/>
      <c r="KDE3" s="17"/>
      <c r="KDF3" s="17"/>
      <c r="KDG3" s="17"/>
      <c r="KDH3" s="17"/>
      <c r="KDI3" s="17"/>
      <c r="KDJ3" s="17"/>
      <c r="KDK3" s="17"/>
      <c r="KDL3" s="17"/>
      <c r="KDM3" s="17"/>
      <c r="KDN3" s="17"/>
      <c r="KDO3" s="17"/>
      <c r="KDP3" s="17"/>
      <c r="KDQ3" s="17"/>
      <c r="KDR3" s="17"/>
      <c r="KDS3" s="17"/>
      <c r="KDT3" s="17"/>
      <c r="KDU3" s="17"/>
      <c r="KDV3" s="17"/>
      <c r="KDW3" s="17"/>
      <c r="KDX3" s="17"/>
      <c r="KDY3" s="17"/>
      <c r="KDZ3" s="17"/>
      <c r="KEA3" s="17"/>
      <c r="KEB3" s="17"/>
      <c r="KEC3" s="17"/>
      <c r="KED3" s="17"/>
      <c r="KEE3" s="17"/>
      <c r="KEF3" s="17"/>
      <c r="KEG3" s="17"/>
      <c r="KEH3" s="17"/>
      <c r="KEI3" s="17"/>
      <c r="KEJ3" s="17"/>
      <c r="KEK3" s="17"/>
      <c r="KEL3" s="17"/>
      <c r="KEM3" s="17"/>
      <c r="KEN3" s="17"/>
      <c r="KEO3" s="17"/>
      <c r="KEP3" s="17"/>
      <c r="KEQ3" s="17"/>
      <c r="KER3" s="17"/>
      <c r="KES3" s="17"/>
      <c r="KET3" s="17"/>
      <c r="KEU3" s="17"/>
      <c r="KEV3" s="17"/>
      <c r="KEW3" s="17"/>
      <c r="KEX3" s="17"/>
      <c r="KEY3" s="17"/>
      <c r="KEZ3" s="17"/>
      <c r="KFA3" s="17"/>
      <c r="KFB3" s="17"/>
      <c r="KFC3" s="17"/>
      <c r="KFD3" s="17"/>
      <c r="KFE3" s="17"/>
      <c r="KFF3" s="17"/>
      <c r="KFG3" s="17"/>
      <c r="KFH3" s="17"/>
      <c r="KFI3" s="17"/>
      <c r="KFJ3" s="17"/>
      <c r="KFK3" s="17"/>
      <c r="KFL3" s="17"/>
      <c r="KFM3" s="17"/>
      <c r="KFN3" s="17"/>
      <c r="KFO3" s="17"/>
      <c r="KFP3" s="17"/>
      <c r="KFQ3" s="17"/>
      <c r="KFR3" s="17"/>
      <c r="KFS3" s="17"/>
      <c r="KFT3" s="17"/>
      <c r="KFU3" s="17"/>
      <c r="KFV3" s="17"/>
      <c r="KFW3" s="17"/>
      <c r="KFX3" s="17"/>
      <c r="KFY3" s="17"/>
      <c r="KFZ3" s="17"/>
      <c r="KGA3" s="17"/>
      <c r="KGB3" s="17"/>
      <c r="KGC3" s="17"/>
      <c r="KGD3" s="17"/>
      <c r="KGE3" s="17"/>
      <c r="KGF3" s="17"/>
      <c r="KGG3" s="17"/>
      <c r="KGH3" s="17"/>
      <c r="KGI3" s="17"/>
      <c r="KGJ3" s="17"/>
      <c r="KGK3" s="17"/>
      <c r="KGL3" s="17"/>
      <c r="KGM3" s="17"/>
      <c r="KGN3" s="17"/>
      <c r="KGO3" s="17"/>
      <c r="KGP3" s="17"/>
      <c r="KGQ3" s="17"/>
      <c r="KGR3" s="17"/>
      <c r="KGS3" s="17"/>
      <c r="KGT3" s="17"/>
      <c r="KGU3" s="17"/>
      <c r="KGV3" s="17"/>
      <c r="KGW3" s="17"/>
      <c r="KGX3" s="17"/>
      <c r="KGY3" s="17"/>
      <c r="KGZ3" s="17"/>
      <c r="KHA3" s="17"/>
      <c r="KHB3" s="17"/>
      <c r="KHC3" s="17"/>
      <c r="KHD3" s="17"/>
      <c r="KHE3" s="17"/>
      <c r="KHF3" s="17"/>
      <c r="KHG3" s="17"/>
      <c r="KHH3" s="17"/>
      <c r="KHI3" s="17"/>
      <c r="KHJ3" s="17"/>
      <c r="KHK3" s="17"/>
      <c r="KHL3" s="17"/>
      <c r="KHM3" s="17"/>
      <c r="KHN3" s="17"/>
      <c r="KHO3" s="17"/>
      <c r="KHP3" s="17"/>
      <c r="KHQ3" s="17"/>
      <c r="KHR3" s="17"/>
      <c r="KHS3" s="17"/>
      <c r="KHT3" s="17"/>
      <c r="KHU3" s="17"/>
      <c r="KHV3" s="17"/>
      <c r="KHW3" s="17"/>
      <c r="KHX3" s="17"/>
      <c r="KHY3" s="17"/>
      <c r="KHZ3" s="17"/>
      <c r="KIA3" s="17"/>
      <c r="KIB3" s="17"/>
      <c r="KIC3" s="17"/>
      <c r="KID3" s="17"/>
      <c r="KIE3" s="17"/>
      <c r="KIF3" s="17"/>
      <c r="KIG3" s="17"/>
      <c r="KIH3" s="17"/>
      <c r="KII3" s="17"/>
      <c r="KIJ3" s="17"/>
      <c r="KIK3" s="17"/>
      <c r="KIL3" s="17"/>
      <c r="KIM3" s="17"/>
      <c r="KIN3" s="17"/>
      <c r="KIO3" s="17"/>
      <c r="KIP3" s="17"/>
      <c r="KIQ3" s="17"/>
      <c r="KIR3" s="17"/>
      <c r="KIS3" s="17"/>
      <c r="KIT3" s="17"/>
      <c r="KIU3" s="17"/>
      <c r="KIV3" s="17"/>
      <c r="KIW3" s="17"/>
      <c r="KIX3" s="17"/>
      <c r="KIY3" s="17"/>
      <c r="KIZ3" s="17"/>
      <c r="KJA3" s="17"/>
      <c r="KJB3" s="17"/>
      <c r="KJC3" s="17"/>
      <c r="KJD3" s="17"/>
      <c r="KJE3" s="17"/>
      <c r="KJF3" s="17"/>
      <c r="KJG3" s="17"/>
      <c r="KJH3" s="17"/>
      <c r="KJI3" s="17"/>
      <c r="KJJ3" s="17"/>
      <c r="KJK3" s="17"/>
      <c r="KJL3" s="17"/>
      <c r="KJM3" s="17"/>
      <c r="KJN3" s="17"/>
      <c r="KJO3" s="17"/>
      <c r="KJP3" s="17"/>
      <c r="KJQ3" s="17"/>
      <c r="KJR3" s="17"/>
      <c r="KJS3" s="17"/>
      <c r="KJT3" s="17"/>
      <c r="KJU3" s="17"/>
      <c r="KJV3" s="17"/>
      <c r="KJW3" s="17"/>
      <c r="KJX3" s="17"/>
      <c r="KJY3" s="17"/>
      <c r="KJZ3" s="17"/>
      <c r="KKA3" s="17"/>
      <c r="KKB3" s="17"/>
      <c r="KKC3" s="17"/>
      <c r="KKD3" s="17"/>
      <c r="KKE3" s="17"/>
      <c r="KKF3" s="17"/>
      <c r="KKG3" s="17"/>
      <c r="KKH3" s="17"/>
      <c r="KKI3" s="17"/>
      <c r="KKJ3" s="17"/>
      <c r="KKK3" s="17"/>
      <c r="KKL3" s="17"/>
      <c r="KKM3" s="17"/>
      <c r="KKN3" s="17"/>
      <c r="KKO3" s="17"/>
      <c r="KKP3" s="17"/>
      <c r="KKQ3" s="17"/>
      <c r="KKR3" s="17"/>
      <c r="KKS3" s="17"/>
      <c r="KKT3" s="17"/>
      <c r="KKU3" s="17"/>
      <c r="KKV3" s="17"/>
      <c r="KKW3" s="17"/>
      <c r="KKX3" s="17"/>
      <c r="KKY3" s="17"/>
      <c r="KKZ3" s="17"/>
      <c r="KLA3" s="17"/>
      <c r="KLB3" s="17"/>
      <c r="KLC3" s="17"/>
      <c r="KLD3" s="17"/>
      <c r="KLE3" s="17"/>
      <c r="KLF3" s="17"/>
      <c r="KLG3" s="17"/>
      <c r="KLH3" s="17"/>
      <c r="KLI3" s="17"/>
      <c r="KLJ3" s="17"/>
      <c r="KLK3" s="17"/>
      <c r="KLL3" s="17"/>
      <c r="KLM3" s="17"/>
      <c r="KLN3" s="17"/>
      <c r="KLO3" s="17"/>
      <c r="KLP3" s="17"/>
      <c r="KLQ3" s="17"/>
      <c r="KLR3" s="17"/>
      <c r="KLS3" s="17"/>
      <c r="KLT3" s="17"/>
      <c r="KLU3" s="17"/>
      <c r="KLV3" s="17"/>
      <c r="KLW3" s="17"/>
      <c r="KLX3" s="17"/>
      <c r="KLY3" s="17"/>
      <c r="KLZ3" s="17"/>
      <c r="KMA3" s="17"/>
      <c r="KMB3" s="17"/>
      <c r="KMC3" s="17"/>
      <c r="KMD3" s="17"/>
      <c r="KME3" s="17"/>
      <c r="KMF3" s="17"/>
      <c r="KMG3" s="17"/>
      <c r="KMH3" s="17"/>
      <c r="KMI3" s="17"/>
      <c r="KMJ3" s="17"/>
      <c r="KMK3" s="17"/>
      <c r="KML3" s="17"/>
      <c r="KMM3" s="17"/>
      <c r="KMN3" s="17"/>
      <c r="KMO3" s="17"/>
      <c r="KMP3" s="17"/>
      <c r="KMQ3" s="17"/>
      <c r="KMR3" s="17"/>
      <c r="KMS3" s="17"/>
      <c r="KMT3" s="17"/>
      <c r="KMU3" s="17"/>
      <c r="KMV3" s="17"/>
      <c r="KMW3" s="17"/>
      <c r="KMX3" s="17"/>
      <c r="KMY3" s="17"/>
      <c r="KMZ3" s="17"/>
      <c r="KNA3" s="17"/>
      <c r="KNB3" s="17"/>
      <c r="KNC3" s="17"/>
      <c r="KND3" s="17"/>
      <c r="KNE3" s="17"/>
      <c r="KNF3" s="17"/>
      <c r="KNG3" s="17"/>
      <c r="KNH3" s="17"/>
      <c r="KNI3" s="17"/>
      <c r="KNJ3" s="17"/>
      <c r="KNK3" s="17"/>
      <c r="KNL3" s="17"/>
      <c r="KNM3" s="17"/>
      <c r="KNN3" s="17"/>
      <c r="KNO3" s="17"/>
      <c r="KNP3" s="17"/>
      <c r="KNQ3" s="17"/>
      <c r="KNR3" s="17"/>
      <c r="KNS3" s="17"/>
      <c r="KNT3" s="17"/>
      <c r="KNU3" s="17"/>
      <c r="KNV3" s="17"/>
      <c r="KNW3" s="17"/>
      <c r="KNX3" s="17"/>
      <c r="KNY3" s="17"/>
      <c r="KNZ3" s="17"/>
      <c r="KOA3" s="17"/>
      <c r="KOB3" s="17"/>
      <c r="KOC3" s="17"/>
      <c r="KOD3" s="17"/>
      <c r="KOE3" s="17"/>
      <c r="KOF3" s="17"/>
      <c r="KOG3" s="17"/>
      <c r="KOH3" s="17"/>
      <c r="KOI3" s="17"/>
      <c r="KOJ3" s="17"/>
      <c r="KOK3" s="17"/>
      <c r="KOL3" s="17"/>
      <c r="KOM3" s="17"/>
      <c r="KON3" s="17"/>
      <c r="KOO3" s="17"/>
      <c r="KOP3" s="17"/>
      <c r="KOQ3" s="17"/>
      <c r="KOR3" s="17"/>
      <c r="KOS3" s="17"/>
      <c r="KOT3" s="17"/>
      <c r="KOU3" s="17"/>
      <c r="KOV3" s="17"/>
      <c r="KOW3" s="17"/>
      <c r="KOX3" s="17"/>
      <c r="KOY3" s="17"/>
      <c r="KOZ3" s="17"/>
      <c r="KPA3" s="17"/>
      <c r="KPB3" s="17"/>
      <c r="KPC3" s="17"/>
      <c r="KPD3" s="17"/>
      <c r="KPE3" s="17"/>
      <c r="KPF3" s="17"/>
      <c r="KPG3" s="17"/>
      <c r="KPH3" s="17"/>
      <c r="KPI3" s="17"/>
      <c r="KPJ3" s="17"/>
      <c r="KPK3" s="17"/>
      <c r="KPL3" s="17"/>
      <c r="KPM3" s="17"/>
      <c r="KPN3" s="17"/>
      <c r="KPO3" s="17"/>
      <c r="KPP3" s="17"/>
      <c r="KPQ3" s="17"/>
      <c r="KPR3" s="17"/>
      <c r="KPS3" s="17"/>
      <c r="KPT3" s="17"/>
      <c r="KPU3" s="17"/>
      <c r="KPV3" s="17"/>
      <c r="KPW3" s="17"/>
      <c r="KPX3" s="17"/>
      <c r="KPY3" s="17"/>
      <c r="KPZ3" s="17"/>
      <c r="KQA3" s="17"/>
      <c r="KQB3" s="17"/>
      <c r="KQC3" s="17"/>
      <c r="KQD3" s="17"/>
      <c r="KQE3" s="17"/>
      <c r="KQF3" s="17"/>
      <c r="KQG3" s="17"/>
      <c r="KQH3" s="17"/>
      <c r="KQI3" s="17"/>
      <c r="KQJ3" s="17"/>
      <c r="KQK3" s="17"/>
      <c r="KQL3" s="17"/>
      <c r="KQM3" s="17"/>
      <c r="KQN3" s="17"/>
      <c r="KQO3" s="17"/>
      <c r="KQP3" s="17"/>
      <c r="KQQ3" s="17"/>
      <c r="KQR3" s="17"/>
      <c r="KQS3" s="17"/>
      <c r="KQT3" s="17"/>
      <c r="KQU3" s="17"/>
      <c r="KQV3" s="17"/>
      <c r="KQW3" s="17"/>
      <c r="KQX3" s="17"/>
      <c r="KQY3" s="17"/>
      <c r="KQZ3" s="17"/>
      <c r="KRA3" s="17"/>
      <c r="KRB3" s="17"/>
      <c r="KRC3" s="17"/>
      <c r="KRD3" s="17"/>
      <c r="KRE3" s="17"/>
      <c r="KRF3" s="17"/>
      <c r="KRG3" s="17"/>
      <c r="KRH3" s="17"/>
      <c r="KRI3" s="17"/>
      <c r="KRJ3" s="17"/>
      <c r="KRK3" s="17"/>
      <c r="KRL3" s="17"/>
      <c r="KRM3" s="17"/>
      <c r="KRN3" s="17"/>
      <c r="KRO3" s="17"/>
      <c r="KRP3" s="17"/>
      <c r="KRQ3" s="17"/>
      <c r="KRR3" s="17"/>
      <c r="KRS3" s="17"/>
      <c r="KRT3" s="17"/>
      <c r="KRU3" s="17"/>
      <c r="KRV3" s="17"/>
      <c r="KRW3" s="17"/>
      <c r="KRX3" s="17"/>
      <c r="KRY3" s="17"/>
      <c r="KRZ3" s="17"/>
      <c r="KSA3" s="17"/>
      <c r="KSB3" s="17"/>
      <c r="KSC3" s="17"/>
      <c r="KSD3" s="17"/>
      <c r="KSE3" s="17"/>
      <c r="KSF3" s="17"/>
      <c r="KSG3" s="17"/>
      <c r="KSH3" s="17"/>
      <c r="KSI3" s="17"/>
      <c r="KSJ3" s="17"/>
      <c r="KSK3" s="17"/>
      <c r="KSL3" s="17"/>
      <c r="KSM3" s="17"/>
      <c r="KSN3" s="17"/>
      <c r="KSO3" s="17"/>
      <c r="KSP3" s="17"/>
      <c r="KSQ3" s="17"/>
      <c r="KSR3" s="17"/>
      <c r="KSS3" s="17"/>
      <c r="KST3" s="17"/>
      <c r="KSU3" s="17"/>
      <c r="KSV3" s="17"/>
      <c r="KSW3" s="17"/>
      <c r="KSX3" s="17"/>
      <c r="KSY3" s="17"/>
      <c r="KSZ3" s="17"/>
      <c r="KTA3" s="17"/>
      <c r="KTB3" s="17"/>
      <c r="KTC3" s="17"/>
      <c r="KTD3" s="17"/>
      <c r="KTE3" s="17"/>
      <c r="KTF3" s="17"/>
      <c r="KTG3" s="17"/>
      <c r="KTH3" s="17"/>
      <c r="KTI3" s="17"/>
      <c r="KTJ3" s="17"/>
      <c r="KTK3" s="17"/>
      <c r="KTL3" s="17"/>
      <c r="KTM3" s="17"/>
      <c r="KTN3" s="17"/>
      <c r="KTO3" s="17"/>
      <c r="KTP3" s="17"/>
      <c r="KTQ3" s="17"/>
      <c r="KTR3" s="17"/>
      <c r="KTS3" s="17"/>
      <c r="KTT3" s="17"/>
      <c r="KTU3" s="17"/>
      <c r="KTV3" s="17"/>
      <c r="KTW3" s="17"/>
      <c r="KTX3" s="17"/>
      <c r="KTY3" s="17"/>
      <c r="KTZ3" s="17"/>
      <c r="KUA3" s="17"/>
      <c r="KUB3" s="17"/>
      <c r="KUC3" s="17"/>
      <c r="KUD3" s="17"/>
      <c r="KUE3" s="17"/>
      <c r="KUF3" s="17"/>
      <c r="KUG3" s="17"/>
      <c r="KUH3" s="17"/>
      <c r="KUI3" s="17"/>
      <c r="KUJ3" s="17"/>
      <c r="KUK3" s="17"/>
      <c r="KUL3" s="17"/>
      <c r="KUM3" s="17"/>
      <c r="KUN3" s="17"/>
      <c r="KUO3" s="17"/>
      <c r="KUP3" s="17"/>
      <c r="KUQ3" s="17"/>
      <c r="KUR3" s="17"/>
      <c r="KUS3" s="17"/>
      <c r="KUT3" s="17"/>
      <c r="KUU3" s="17"/>
      <c r="KUV3" s="17"/>
      <c r="KUW3" s="17"/>
      <c r="KUX3" s="17"/>
      <c r="KUY3" s="17"/>
      <c r="KUZ3" s="17"/>
      <c r="KVA3" s="17"/>
      <c r="KVB3" s="17"/>
      <c r="KVC3" s="17"/>
      <c r="KVD3" s="17"/>
      <c r="KVE3" s="17"/>
      <c r="KVF3" s="17"/>
      <c r="KVG3" s="17"/>
      <c r="KVH3" s="17"/>
      <c r="KVI3" s="17"/>
      <c r="KVJ3" s="17"/>
      <c r="KVK3" s="17"/>
      <c r="KVL3" s="17"/>
      <c r="KVM3" s="17"/>
      <c r="KVN3" s="17"/>
      <c r="KVO3" s="17"/>
      <c r="KVP3" s="17"/>
      <c r="KVQ3" s="17"/>
      <c r="KVR3" s="17"/>
      <c r="KVS3" s="17"/>
      <c r="KVT3" s="17"/>
      <c r="KVU3" s="17"/>
      <c r="KVV3" s="17"/>
      <c r="KVW3" s="17"/>
      <c r="KVX3" s="17"/>
      <c r="KVY3" s="17"/>
      <c r="KVZ3" s="17"/>
      <c r="KWA3" s="17"/>
      <c r="KWB3" s="17"/>
      <c r="KWC3" s="17"/>
      <c r="KWD3" s="17"/>
      <c r="KWE3" s="17"/>
      <c r="KWF3" s="17"/>
      <c r="KWG3" s="17"/>
      <c r="KWH3" s="17"/>
      <c r="KWI3" s="17"/>
      <c r="KWJ3" s="17"/>
      <c r="KWK3" s="17"/>
      <c r="KWL3" s="17"/>
      <c r="KWM3" s="17"/>
      <c r="KWN3" s="17"/>
      <c r="KWO3" s="17"/>
      <c r="KWP3" s="17"/>
      <c r="KWQ3" s="17"/>
      <c r="KWR3" s="17"/>
      <c r="KWS3" s="17"/>
      <c r="KWT3" s="17"/>
      <c r="KWU3" s="17"/>
      <c r="KWV3" s="17"/>
      <c r="KWW3" s="17"/>
      <c r="KWX3" s="17"/>
      <c r="KWY3" s="17"/>
      <c r="KWZ3" s="17"/>
      <c r="KXA3" s="17"/>
      <c r="KXB3" s="17"/>
      <c r="KXC3" s="17"/>
      <c r="KXD3" s="17"/>
      <c r="KXE3" s="17"/>
      <c r="KXF3" s="17"/>
      <c r="KXG3" s="17"/>
      <c r="KXH3" s="17"/>
      <c r="KXI3" s="17"/>
      <c r="KXJ3" s="17"/>
      <c r="KXK3" s="17"/>
      <c r="KXL3" s="17"/>
      <c r="KXM3" s="17"/>
      <c r="KXN3" s="17"/>
      <c r="KXO3" s="17"/>
      <c r="KXP3" s="17"/>
      <c r="KXQ3" s="17"/>
      <c r="KXR3" s="17"/>
      <c r="KXS3" s="17"/>
      <c r="KXT3" s="17"/>
      <c r="KXU3" s="17"/>
      <c r="KXV3" s="17"/>
      <c r="KXW3" s="17"/>
      <c r="KXX3" s="17"/>
      <c r="KXY3" s="17"/>
      <c r="KXZ3" s="17"/>
      <c r="KYA3" s="17"/>
      <c r="KYB3" s="17"/>
      <c r="KYC3" s="17"/>
      <c r="KYD3" s="17"/>
      <c r="KYE3" s="17"/>
      <c r="KYF3" s="17"/>
      <c r="KYG3" s="17"/>
      <c r="KYH3" s="17"/>
      <c r="KYI3" s="17"/>
      <c r="KYJ3" s="17"/>
      <c r="KYK3" s="17"/>
      <c r="KYL3" s="17"/>
      <c r="KYM3" s="17"/>
      <c r="KYN3" s="17"/>
      <c r="KYO3" s="17"/>
      <c r="KYP3" s="17"/>
      <c r="KYQ3" s="17"/>
      <c r="KYR3" s="17"/>
      <c r="KYS3" s="17"/>
      <c r="KYT3" s="17"/>
      <c r="KYU3" s="17"/>
      <c r="KYV3" s="17"/>
      <c r="KYW3" s="17"/>
      <c r="KYX3" s="17"/>
      <c r="KYY3" s="17"/>
      <c r="KYZ3" s="17"/>
      <c r="KZA3" s="17"/>
      <c r="KZB3" s="17"/>
      <c r="KZC3" s="17"/>
      <c r="KZD3" s="17"/>
      <c r="KZE3" s="17"/>
      <c r="KZF3" s="17"/>
      <c r="KZG3" s="17"/>
      <c r="KZH3" s="17"/>
      <c r="KZI3" s="17"/>
      <c r="KZJ3" s="17"/>
      <c r="KZK3" s="17"/>
      <c r="KZL3" s="17"/>
      <c r="KZM3" s="17"/>
      <c r="KZN3" s="17"/>
      <c r="KZO3" s="17"/>
      <c r="KZP3" s="17"/>
      <c r="KZQ3" s="17"/>
      <c r="KZR3" s="17"/>
      <c r="KZS3" s="17"/>
      <c r="KZT3" s="17"/>
      <c r="KZU3" s="17"/>
      <c r="KZV3" s="17"/>
      <c r="KZW3" s="17"/>
      <c r="KZX3" s="17"/>
      <c r="KZY3" s="17"/>
      <c r="KZZ3" s="17"/>
      <c r="LAA3" s="17"/>
      <c r="LAB3" s="17"/>
      <c r="LAC3" s="17"/>
      <c r="LAD3" s="17"/>
      <c r="LAE3" s="17"/>
      <c r="LAF3" s="17"/>
      <c r="LAG3" s="17"/>
      <c r="LAH3" s="17"/>
      <c r="LAI3" s="17"/>
      <c r="LAJ3" s="17"/>
      <c r="LAK3" s="17"/>
      <c r="LAL3" s="17"/>
      <c r="LAM3" s="17"/>
      <c r="LAN3" s="17"/>
      <c r="LAO3" s="17"/>
      <c r="LAP3" s="17"/>
      <c r="LAQ3" s="17"/>
      <c r="LAR3" s="17"/>
      <c r="LAS3" s="17"/>
      <c r="LAT3" s="17"/>
      <c r="LAU3" s="17"/>
      <c r="LAV3" s="17"/>
      <c r="LAW3" s="17"/>
      <c r="LAX3" s="17"/>
      <c r="LAY3" s="17"/>
      <c r="LAZ3" s="17"/>
      <c r="LBA3" s="17"/>
      <c r="LBB3" s="17"/>
      <c r="LBC3" s="17"/>
      <c r="LBD3" s="17"/>
      <c r="LBE3" s="17"/>
      <c r="LBF3" s="17"/>
      <c r="LBG3" s="17"/>
      <c r="LBH3" s="17"/>
      <c r="LBI3" s="17"/>
      <c r="LBJ3" s="17"/>
      <c r="LBK3" s="17"/>
      <c r="LBL3" s="17"/>
      <c r="LBM3" s="17"/>
      <c r="LBN3" s="17"/>
      <c r="LBO3" s="17"/>
      <c r="LBP3" s="17"/>
      <c r="LBQ3" s="17"/>
      <c r="LBR3" s="17"/>
      <c r="LBS3" s="17"/>
      <c r="LBT3" s="17"/>
      <c r="LBU3" s="17"/>
      <c r="LBV3" s="17"/>
      <c r="LBW3" s="17"/>
      <c r="LBX3" s="17"/>
      <c r="LBY3" s="17"/>
      <c r="LBZ3" s="17"/>
      <c r="LCA3" s="17"/>
      <c r="LCB3" s="17"/>
      <c r="LCC3" s="17"/>
      <c r="LCD3" s="17"/>
      <c r="LCE3" s="17"/>
      <c r="LCF3" s="17"/>
      <c r="LCG3" s="17"/>
      <c r="LCH3" s="17"/>
      <c r="LCI3" s="17"/>
      <c r="LCJ3" s="17"/>
      <c r="LCK3" s="17"/>
      <c r="LCL3" s="17"/>
      <c r="LCM3" s="17"/>
      <c r="LCN3" s="17"/>
      <c r="LCO3" s="17"/>
      <c r="LCP3" s="17"/>
      <c r="LCQ3" s="17"/>
      <c r="LCR3" s="17"/>
      <c r="LCS3" s="17"/>
      <c r="LCT3" s="17"/>
      <c r="LCU3" s="17"/>
      <c r="LCV3" s="17"/>
      <c r="LCW3" s="17"/>
      <c r="LCX3" s="17"/>
      <c r="LCY3" s="17"/>
      <c r="LCZ3" s="17"/>
      <c r="LDA3" s="17"/>
      <c r="LDB3" s="17"/>
      <c r="LDC3" s="17"/>
      <c r="LDD3" s="17"/>
      <c r="LDE3" s="17"/>
      <c r="LDF3" s="17"/>
      <c r="LDG3" s="17"/>
      <c r="LDH3" s="17"/>
      <c r="LDI3" s="17"/>
      <c r="LDJ3" s="17"/>
      <c r="LDK3" s="17"/>
      <c r="LDL3" s="17"/>
      <c r="LDM3" s="17"/>
      <c r="LDN3" s="17"/>
      <c r="LDO3" s="17"/>
      <c r="LDP3" s="17"/>
      <c r="LDQ3" s="17"/>
      <c r="LDR3" s="17"/>
      <c r="LDS3" s="17"/>
      <c r="LDT3" s="17"/>
      <c r="LDU3" s="17"/>
      <c r="LDV3" s="17"/>
      <c r="LDW3" s="17"/>
      <c r="LDX3" s="17"/>
      <c r="LDY3" s="17"/>
      <c r="LDZ3" s="17"/>
      <c r="LEA3" s="17"/>
      <c r="LEB3" s="17"/>
      <c r="LEC3" s="17"/>
      <c r="LED3" s="17"/>
      <c r="LEE3" s="17"/>
      <c r="LEF3" s="17"/>
      <c r="LEG3" s="17"/>
      <c r="LEH3" s="17"/>
      <c r="LEI3" s="17"/>
      <c r="LEJ3" s="17"/>
      <c r="LEK3" s="17"/>
      <c r="LEL3" s="17"/>
      <c r="LEM3" s="17"/>
      <c r="LEN3" s="17"/>
      <c r="LEO3" s="17"/>
      <c r="LEP3" s="17"/>
      <c r="LEQ3" s="17"/>
      <c r="LER3" s="17"/>
      <c r="LES3" s="17"/>
      <c r="LET3" s="17"/>
      <c r="LEU3" s="17"/>
      <c r="LEV3" s="17"/>
      <c r="LEW3" s="17"/>
      <c r="LEX3" s="17"/>
      <c r="LEY3" s="17"/>
      <c r="LEZ3" s="17"/>
      <c r="LFA3" s="17"/>
      <c r="LFB3" s="17"/>
      <c r="LFC3" s="17"/>
      <c r="LFD3" s="17"/>
      <c r="LFE3" s="17"/>
      <c r="LFF3" s="17"/>
      <c r="LFG3" s="17"/>
      <c r="LFH3" s="17"/>
      <c r="LFI3" s="17"/>
      <c r="LFJ3" s="17"/>
      <c r="LFK3" s="17"/>
      <c r="LFL3" s="17"/>
      <c r="LFM3" s="17"/>
      <c r="LFN3" s="17"/>
      <c r="LFO3" s="17"/>
      <c r="LFP3" s="17"/>
      <c r="LFQ3" s="17"/>
      <c r="LFR3" s="17"/>
      <c r="LFS3" s="17"/>
      <c r="LFT3" s="17"/>
      <c r="LFU3" s="17"/>
      <c r="LFV3" s="17"/>
      <c r="LFW3" s="17"/>
      <c r="LFX3" s="17"/>
      <c r="LFY3" s="17"/>
      <c r="LFZ3" s="17"/>
      <c r="LGA3" s="17"/>
      <c r="LGB3" s="17"/>
      <c r="LGC3" s="17"/>
      <c r="LGD3" s="17"/>
      <c r="LGE3" s="17"/>
      <c r="LGF3" s="17"/>
      <c r="LGG3" s="17"/>
      <c r="LGH3" s="17"/>
      <c r="LGI3" s="17"/>
      <c r="LGJ3" s="17"/>
      <c r="LGK3" s="17"/>
      <c r="LGL3" s="17"/>
      <c r="LGM3" s="17"/>
      <c r="LGN3" s="17"/>
      <c r="LGO3" s="17"/>
      <c r="LGP3" s="17"/>
      <c r="LGQ3" s="17"/>
      <c r="LGR3" s="17"/>
      <c r="LGS3" s="17"/>
      <c r="LGT3" s="17"/>
      <c r="LGU3" s="17"/>
      <c r="LGV3" s="17"/>
      <c r="LGW3" s="17"/>
      <c r="LGX3" s="17"/>
      <c r="LGY3" s="17"/>
      <c r="LGZ3" s="17"/>
      <c r="LHA3" s="17"/>
      <c r="LHB3" s="17"/>
      <c r="LHC3" s="17"/>
      <c r="LHD3" s="17"/>
      <c r="LHE3" s="17"/>
      <c r="LHF3" s="17"/>
      <c r="LHG3" s="17"/>
      <c r="LHH3" s="17"/>
      <c r="LHI3" s="17"/>
      <c r="LHJ3" s="17"/>
      <c r="LHK3" s="17"/>
      <c r="LHL3" s="17"/>
      <c r="LHM3" s="17"/>
      <c r="LHN3" s="17"/>
      <c r="LHO3" s="17"/>
      <c r="LHP3" s="17"/>
      <c r="LHQ3" s="17"/>
      <c r="LHR3" s="17"/>
      <c r="LHS3" s="17"/>
      <c r="LHT3" s="17"/>
      <c r="LHU3" s="17"/>
      <c r="LHV3" s="17"/>
      <c r="LHW3" s="17"/>
      <c r="LHX3" s="17"/>
      <c r="LHY3" s="17"/>
      <c r="LHZ3" s="17"/>
      <c r="LIA3" s="17"/>
      <c r="LIB3" s="17"/>
      <c r="LIC3" s="17"/>
      <c r="LID3" s="17"/>
      <c r="LIE3" s="17"/>
      <c r="LIF3" s="17"/>
      <c r="LIG3" s="17"/>
      <c r="LIH3" s="17"/>
      <c r="LII3" s="17"/>
      <c r="LIJ3" s="17"/>
      <c r="LIK3" s="17"/>
      <c r="LIL3" s="17"/>
      <c r="LIM3" s="17"/>
      <c r="LIN3" s="17"/>
      <c r="LIO3" s="17"/>
      <c r="LIP3" s="17"/>
      <c r="LIQ3" s="17"/>
      <c r="LIR3" s="17"/>
      <c r="LIS3" s="17"/>
      <c r="LIT3" s="17"/>
      <c r="LIU3" s="17"/>
      <c r="LIV3" s="17"/>
      <c r="LIW3" s="17"/>
      <c r="LIX3" s="17"/>
      <c r="LIY3" s="17"/>
      <c r="LIZ3" s="17"/>
      <c r="LJA3" s="17"/>
      <c r="LJB3" s="17"/>
      <c r="LJC3" s="17"/>
      <c r="LJD3" s="17"/>
      <c r="LJE3" s="17"/>
      <c r="LJF3" s="17"/>
      <c r="LJG3" s="17"/>
      <c r="LJH3" s="17"/>
      <c r="LJI3" s="17"/>
      <c r="LJJ3" s="17"/>
      <c r="LJK3" s="17"/>
      <c r="LJL3" s="17"/>
      <c r="LJM3" s="17"/>
      <c r="LJN3" s="17"/>
      <c r="LJO3" s="17"/>
      <c r="LJP3" s="17"/>
      <c r="LJQ3" s="17"/>
      <c r="LJR3" s="17"/>
      <c r="LJS3" s="17"/>
      <c r="LJT3" s="17"/>
      <c r="LJU3" s="17"/>
      <c r="LJV3" s="17"/>
      <c r="LJW3" s="17"/>
      <c r="LJX3" s="17"/>
      <c r="LJY3" s="17"/>
      <c r="LJZ3" s="17"/>
      <c r="LKA3" s="17"/>
      <c r="LKB3" s="17"/>
      <c r="LKC3" s="17"/>
      <c r="LKD3" s="17"/>
      <c r="LKE3" s="17"/>
      <c r="LKF3" s="17"/>
      <c r="LKG3" s="17"/>
      <c r="LKH3" s="17"/>
      <c r="LKI3" s="17"/>
      <c r="LKJ3" s="17"/>
      <c r="LKK3" s="17"/>
      <c r="LKL3" s="17"/>
      <c r="LKM3" s="17"/>
      <c r="LKN3" s="17"/>
      <c r="LKO3" s="17"/>
      <c r="LKP3" s="17"/>
      <c r="LKQ3" s="17"/>
      <c r="LKR3" s="17"/>
      <c r="LKS3" s="17"/>
      <c r="LKT3" s="17"/>
      <c r="LKU3" s="17"/>
      <c r="LKV3" s="17"/>
      <c r="LKW3" s="17"/>
      <c r="LKX3" s="17"/>
      <c r="LKY3" s="17"/>
      <c r="LKZ3" s="17"/>
      <c r="LLA3" s="17"/>
      <c r="LLB3" s="17"/>
      <c r="LLC3" s="17"/>
      <c r="LLD3" s="17"/>
      <c r="LLE3" s="17"/>
      <c r="LLF3" s="17"/>
      <c r="LLG3" s="17"/>
      <c r="LLH3" s="17"/>
      <c r="LLI3" s="17"/>
      <c r="LLJ3" s="17"/>
      <c r="LLK3" s="17"/>
      <c r="LLL3" s="17"/>
      <c r="LLM3" s="17"/>
      <c r="LLN3" s="17"/>
      <c r="LLO3" s="17"/>
      <c r="LLP3" s="17"/>
      <c r="LLQ3" s="17"/>
      <c r="LLR3" s="17"/>
      <c r="LLS3" s="17"/>
      <c r="LLT3" s="17"/>
      <c r="LLU3" s="17"/>
      <c r="LLV3" s="17"/>
      <c r="LLW3" s="17"/>
      <c r="LLX3" s="17"/>
      <c r="LLY3" s="17"/>
      <c r="LLZ3" s="17"/>
      <c r="LMA3" s="17"/>
      <c r="LMB3" s="17"/>
      <c r="LMC3" s="17"/>
      <c r="LMD3" s="17"/>
      <c r="LME3" s="17"/>
      <c r="LMF3" s="17"/>
      <c r="LMG3" s="17"/>
      <c r="LMH3" s="17"/>
      <c r="LMI3" s="17"/>
      <c r="LMJ3" s="17"/>
      <c r="LMK3" s="17"/>
      <c r="LML3" s="17"/>
      <c r="LMM3" s="17"/>
      <c r="LMN3" s="17"/>
      <c r="LMO3" s="17"/>
      <c r="LMP3" s="17"/>
      <c r="LMQ3" s="17"/>
      <c r="LMR3" s="17"/>
      <c r="LMS3" s="17"/>
      <c r="LMT3" s="17"/>
      <c r="LMU3" s="17"/>
      <c r="LMV3" s="17"/>
      <c r="LMW3" s="17"/>
      <c r="LMX3" s="17"/>
      <c r="LMY3" s="17"/>
      <c r="LMZ3" s="17"/>
      <c r="LNA3" s="17"/>
      <c r="LNB3" s="17"/>
      <c r="LNC3" s="17"/>
      <c r="LND3" s="17"/>
      <c r="LNE3" s="17"/>
      <c r="LNF3" s="17"/>
      <c r="LNG3" s="17"/>
      <c r="LNH3" s="17"/>
      <c r="LNI3" s="17"/>
      <c r="LNJ3" s="17"/>
      <c r="LNK3" s="17"/>
      <c r="LNL3" s="17"/>
      <c r="LNM3" s="17"/>
      <c r="LNN3" s="17"/>
      <c r="LNO3" s="17"/>
      <c r="LNP3" s="17"/>
      <c r="LNQ3" s="17"/>
      <c r="LNR3" s="17"/>
      <c r="LNS3" s="17"/>
      <c r="LNT3" s="17"/>
      <c r="LNU3" s="17"/>
      <c r="LNV3" s="17"/>
      <c r="LNW3" s="17"/>
      <c r="LNX3" s="17"/>
      <c r="LNY3" s="17"/>
      <c r="LNZ3" s="17"/>
      <c r="LOA3" s="17"/>
      <c r="LOB3" s="17"/>
      <c r="LOC3" s="17"/>
      <c r="LOD3" s="17"/>
      <c r="LOE3" s="17"/>
      <c r="LOF3" s="17"/>
      <c r="LOG3" s="17"/>
      <c r="LOH3" s="17"/>
      <c r="LOI3" s="17"/>
      <c r="LOJ3" s="17"/>
      <c r="LOK3" s="17"/>
      <c r="LOL3" s="17"/>
      <c r="LOM3" s="17"/>
      <c r="LON3" s="17"/>
      <c r="LOO3" s="17"/>
      <c r="LOP3" s="17"/>
      <c r="LOQ3" s="17"/>
      <c r="LOR3" s="17"/>
      <c r="LOS3" s="17"/>
      <c r="LOT3" s="17"/>
      <c r="LOU3" s="17"/>
      <c r="LOV3" s="17"/>
      <c r="LOW3" s="17"/>
      <c r="LOX3" s="17"/>
      <c r="LOY3" s="17"/>
      <c r="LOZ3" s="17"/>
      <c r="LPA3" s="17"/>
      <c r="LPB3" s="17"/>
      <c r="LPC3" s="17"/>
      <c r="LPD3" s="17"/>
      <c r="LPE3" s="17"/>
      <c r="LPF3" s="17"/>
      <c r="LPG3" s="17"/>
      <c r="LPH3" s="17"/>
      <c r="LPI3" s="17"/>
      <c r="LPJ3" s="17"/>
      <c r="LPK3" s="17"/>
      <c r="LPL3" s="17"/>
      <c r="LPM3" s="17"/>
      <c r="LPN3" s="17"/>
      <c r="LPO3" s="17"/>
      <c r="LPP3" s="17"/>
      <c r="LPQ3" s="17"/>
      <c r="LPR3" s="17"/>
      <c r="LPS3" s="17"/>
      <c r="LPT3" s="17"/>
      <c r="LPU3" s="17"/>
      <c r="LPV3" s="17"/>
      <c r="LPW3" s="17"/>
      <c r="LPX3" s="17"/>
      <c r="LPY3" s="17"/>
      <c r="LPZ3" s="17"/>
      <c r="LQA3" s="17"/>
      <c r="LQB3" s="17"/>
      <c r="LQC3" s="17"/>
      <c r="LQD3" s="17"/>
      <c r="LQE3" s="17"/>
      <c r="LQF3" s="17"/>
      <c r="LQG3" s="17"/>
      <c r="LQH3" s="17"/>
      <c r="LQI3" s="17"/>
      <c r="LQJ3" s="17"/>
      <c r="LQK3" s="17"/>
      <c r="LQL3" s="17"/>
      <c r="LQM3" s="17"/>
      <c r="LQN3" s="17"/>
      <c r="LQO3" s="17"/>
      <c r="LQP3" s="17"/>
      <c r="LQQ3" s="17"/>
      <c r="LQR3" s="17"/>
      <c r="LQS3" s="17"/>
      <c r="LQT3" s="17"/>
      <c r="LQU3" s="17"/>
      <c r="LQV3" s="17"/>
      <c r="LQW3" s="17"/>
      <c r="LQX3" s="17"/>
      <c r="LQY3" s="17"/>
      <c r="LQZ3" s="17"/>
      <c r="LRA3" s="17"/>
      <c r="LRB3" s="17"/>
      <c r="LRC3" s="17"/>
      <c r="LRD3" s="17"/>
      <c r="LRE3" s="17"/>
      <c r="LRF3" s="17"/>
      <c r="LRG3" s="17"/>
      <c r="LRH3" s="17"/>
      <c r="LRI3" s="17"/>
      <c r="LRJ3" s="17"/>
      <c r="LRK3" s="17"/>
      <c r="LRL3" s="17"/>
      <c r="LRM3" s="17"/>
      <c r="LRN3" s="17"/>
      <c r="LRO3" s="17"/>
      <c r="LRP3" s="17"/>
      <c r="LRQ3" s="17"/>
      <c r="LRR3" s="17"/>
      <c r="LRS3" s="17"/>
      <c r="LRT3" s="17"/>
      <c r="LRU3" s="17"/>
      <c r="LRV3" s="17"/>
      <c r="LRW3" s="17"/>
      <c r="LRX3" s="17"/>
      <c r="LRY3" s="17"/>
      <c r="LRZ3" s="17"/>
      <c r="LSA3" s="17"/>
      <c r="LSB3" s="17"/>
      <c r="LSC3" s="17"/>
      <c r="LSD3" s="17"/>
      <c r="LSE3" s="17"/>
      <c r="LSF3" s="17"/>
      <c r="LSG3" s="17"/>
      <c r="LSH3" s="17"/>
      <c r="LSI3" s="17"/>
      <c r="LSJ3" s="17"/>
      <c r="LSK3" s="17"/>
      <c r="LSL3" s="17"/>
      <c r="LSM3" s="17"/>
      <c r="LSN3" s="17"/>
      <c r="LSO3" s="17"/>
      <c r="LSP3" s="17"/>
      <c r="LSQ3" s="17"/>
      <c r="LSR3" s="17"/>
      <c r="LSS3" s="17"/>
      <c r="LST3" s="17"/>
      <c r="LSU3" s="17"/>
      <c r="LSV3" s="17"/>
      <c r="LSW3" s="17"/>
      <c r="LSX3" s="17"/>
      <c r="LSY3" s="17"/>
      <c r="LSZ3" s="17"/>
      <c r="LTA3" s="17"/>
      <c r="LTB3" s="17"/>
      <c r="LTC3" s="17"/>
      <c r="LTD3" s="17"/>
      <c r="LTE3" s="17"/>
      <c r="LTF3" s="17"/>
      <c r="LTG3" s="17"/>
      <c r="LTH3" s="17"/>
      <c r="LTI3" s="17"/>
      <c r="LTJ3" s="17"/>
      <c r="LTK3" s="17"/>
      <c r="LTL3" s="17"/>
      <c r="LTM3" s="17"/>
      <c r="LTN3" s="17"/>
      <c r="LTO3" s="17"/>
      <c r="LTP3" s="17"/>
      <c r="LTQ3" s="17"/>
      <c r="LTR3" s="17"/>
      <c r="LTS3" s="17"/>
      <c r="LTT3" s="17"/>
      <c r="LTU3" s="17"/>
      <c r="LTV3" s="17"/>
      <c r="LTW3" s="17"/>
      <c r="LTX3" s="17"/>
      <c r="LTY3" s="17"/>
      <c r="LTZ3" s="17"/>
      <c r="LUA3" s="17"/>
      <c r="LUB3" s="17"/>
      <c r="LUC3" s="17"/>
      <c r="LUD3" s="17"/>
      <c r="LUE3" s="17"/>
      <c r="LUF3" s="17"/>
      <c r="LUG3" s="17"/>
      <c r="LUH3" s="17"/>
      <c r="LUI3" s="17"/>
      <c r="LUJ3" s="17"/>
      <c r="LUK3" s="17"/>
      <c r="LUL3" s="17"/>
      <c r="LUM3" s="17"/>
      <c r="LUN3" s="17"/>
      <c r="LUO3" s="17"/>
      <c r="LUP3" s="17"/>
      <c r="LUQ3" s="17"/>
      <c r="LUR3" s="17"/>
      <c r="LUS3" s="17"/>
      <c r="LUT3" s="17"/>
      <c r="LUU3" s="17"/>
      <c r="LUV3" s="17"/>
      <c r="LUW3" s="17"/>
      <c r="LUX3" s="17"/>
      <c r="LUY3" s="17"/>
      <c r="LUZ3" s="17"/>
      <c r="LVA3" s="17"/>
      <c r="LVB3" s="17"/>
      <c r="LVC3" s="17"/>
      <c r="LVD3" s="17"/>
      <c r="LVE3" s="17"/>
      <c r="LVF3" s="17"/>
      <c r="LVG3" s="17"/>
      <c r="LVH3" s="17"/>
      <c r="LVI3" s="17"/>
      <c r="LVJ3" s="17"/>
      <c r="LVK3" s="17"/>
      <c r="LVL3" s="17"/>
      <c r="LVM3" s="17"/>
      <c r="LVN3" s="17"/>
      <c r="LVO3" s="17"/>
      <c r="LVP3" s="17"/>
      <c r="LVQ3" s="17"/>
      <c r="LVR3" s="17"/>
      <c r="LVS3" s="17"/>
      <c r="LVT3" s="17"/>
      <c r="LVU3" s="17"/>
      <c r="LVV3" s="17"/>
      <c r="LVW3" s="17"/>
      <c r="LVX3" s="17"/>
      <c r="LVY3" s="17"/>
      <c r="LVZ3" s="17"/>
      <c r="LWA3" s="17"/>
      <c r="LWB3" s="17"/>
      <c r="LWC3" s="17"/>
      <c r="LWD3" s="17"/>
      <c r="LWE3" s="17"/>
      <c r="LWF3" s="17"/>
      <c r="LWG3" s="17"/>
      <c r="LWH3" s="17"/>
      <c r="LWI3" s="17"/>
      <c r="LWJ3" s="17"/>
      <c r="LWK3" s="17"/>
      <c r="LWL3" s="17"/>
      <c r="LWM3" s="17"/>
      <c r="LWN3" s="17"/>
      <c r="LWO3" s="17"/>
      <c r="LWP3" s="17"/>
      <c r="LWQ3" s="17"/>
      <c r="LWR3" s="17"/>
      <c r="LWS3" s="17"/>
      <c r="LWT3" s="17"/>
      <c r="LWU3" s="17"/>
      <c r="LWV3" s="17"/>
      <c r="LWW3" s="17"/>
      <c r="LWX3" s="17"/>
      <c r="LWY3" s="17"/>
      <c r="LWZ3" s="17"/>
      <c r="LXA3" s="17"/>
      <c r="LXB3" s="17"/>
      <c r="LXC3" s="17"/>
      <c r="LXD3" s="17"/>
      <c r="LXE3" s="17"/>
      <c r="LXF3" s="17"/>
      <c r="LXG3" s="17"/>
      <c r="LXH3" s="17"/>
      <c r="LXI3" s="17"/>
      <c r="LXJ3" s="17"/>
      <c r="LXK3" s="17"/>
      <c r="LXL3" s="17"/>
      <c r="LXM3" s="17"/>
      <c r="LXN3" s="17"/>
      <c r="LXO3" s="17"/>
      <c r="LXP3" s="17"/>
      <c r="LXQ3" s="17"/>
      <c r="LXR3" s="17"/>
      <c r="LXS3" s="17"/>
      <c r="LXT3" s="17"/>
      <c r="LXU3" s="17"/>
      <c r="LXV3" s="17"/>
      <c r="LXW3" s="17"/>
      <c r="LXX3" s="17"/>
      <c r="LXY3" s="17"/>
      <c r="LXZ3" s="17"/>
      <c r="LYA3" s="17"/>
      <c r="LYB3" s="17"/>
      <c r="LYC3" s="17"/>
      <c r="LYD3" s="17"/>
      <c r="LYE3" s="17"/>
      <c r="LYF3" s="17"/>
      <c r="LYG3" s="17"/>
      <c r="LYH3" s="17"/>
      <c r="LYI3" s="17"/>
      <c r="LYJ3" s="17"/>
      <c r="LYK3" s="17"/>
      <c r="LYL3" s="17"/>
      <c r="LYM3" s="17"/>
      <c r="LYN3" s="17"/>
      <c r="LYO3" s="17"/>
      <c r="LYP3" s="17"/>
      <c r="LYQ3" s="17"/>
      <c r="LYR3" s="17"/>
      <c r="LYS3" s="17"/>
      <c r="LYT3" s="17"/>
      <c r="LYU3" s="17"/>
      <c r="LYV3" s="17"/>
      <c r="LYW3" s="17"/>
      <c r="LYX3" s="17"/>
      <c r="LYY3" s="17"/>
      <c r="LYZ3" s="17"/>
      <c r="LZA3" s="17"/>
      <c r="LZB3" s="17"/>
      <c r="LZC3" s="17"/>
      <c r="LZD3" s="17"/>
      <c r="LZE3" s="17"/>
      <c r="LZF3" s="17"/>
      <c r="LZG3" s="17"/>
      <c r="LZH3" s="17"/>
      <c r="LZI3" s="17"/>
      <c r="LZJ3" s="17"/>
      <c r="LZK3" s="17"/>
      <c r="LZL3" s="17"/>
      <c r="LZM3" s="17"/>
      <c r="LZN3" s="17"/>
      <c r="LZO3" s="17"/>
      <c r="LZP3" s="17"/>
      <c r="LZQ3" s="17"/>
      <c r="LZR3" s="17"/>
      <c r="LZS3" s="17"/>
      <c r="LZT3" s="17"/>
      <c r="LZU3" s="17"/>
      <c r="LZV3" s="17"/>
      <c r="LZW3" s="17"/>
      <c r="LZX3" s="17"/>
      <c r="LZY3" s="17"/>
      <c r="LZZ3" s="17"/>
      <c r="MAA3" s="17"/>
      <c r="MAB3" s="17"/>
      <c r="MAC3" s="17"/>
      <c r="MAD3" s="17"/>
      <c r="MAE3" s="17"/>
      <c r="MAF3" s="17"/>
      <c r="MAG3" s="17"/>
      <c r="MAH3" s="17"/>
      <c r="MAI3" s="17"/>
      <c r="MAJ3" s="17"/>
      <c r="MAK3" s="17"/>
      <c r="MAL3" s="17"/>
      <c r="MAM3" s="17"/>
      <c r="MAN3" s="17"/>
      <c r="MAO3" s="17"/>
      <c r="MAP3" s="17"/>
      <c r="MAQ3" s="17"/>
      <c r="MAR3" s="17"/>
      <c r="MAS3" s="17"/>
      <c r="MAT3" s="17"/>
      <c r="MAU3" s="17"/>
      <c r="MAV3" s="17"/>
      <c r="MAW3" s="17"/>
      <c r="MAX3" s="17"/>
      <c r="MAY3" s="17"/>
      <c r="MAZ3" s="17"/>
      <c r="MBA3" s="17"/>
      <c r="MBB3" s="17"/>
      <c r="MBC3" s="17"/>
      <c r="MBD3" s="17"/>
      <c r="MBE3" s="17"/>
      <c r="MBF3" s="17"/>
      <c r="MBG3" s="17"/>
      <c r="MBH3" s="17"/>
      <c r="MBI3" s="17"/>
      <c r="MBJ3" s="17"/>
      <c r="MBK3" s="17"/>
      <c r="MBL3" s="17"/>
      <c r="MBM3" s="17"/>
      <c r="MBN3" s="17"/>
      <c r="MBO3" s="17"/>
      <c r="MBP3" s="17"/>
      <c r="MBQ3" s="17"/>
      <c r="MBR3" s="17"/>
      <c r="MBS3" s="17"/>
      <c r="MBT3" s="17"/>
      <c r="MBU3" s="17"/>
      <c r="MBV3" s="17"/>
      <c r="MBW3" s="17"/>
      <c r="MBX3" s="17"/>
      <c r="MBY3" s="17"/>
      <c r="MBZ3" s="17"/>
      <c r="MCA3" s="17"/>
      <c r="MCB3" s="17"/>
      <c r="MCC3" s="17"/>
      <c r="MCD3" s="17"/>
      <c r="MCE3" s="17"/>
      <c r="MCF3" s="17"/>
      <c r="MCG3" s="17"/>
      <c r="MCH3" s="17"/>
      <c r="MCI3" s="17"/>
      <c r="MCJ3" s="17"/>
      <c r="MCK3" s="17"/>
      <c r="MCL3" s="17"/>
      <c r="MCM3" s="17"/>
      <c r="MCN3" s="17"/>
      <c r="MCO3" s="17"/>
      <c r="MCP3" s="17"/>
      <c r="MCQ3" s="17"/>
      <c r="MCR3" s="17"/>
      <c r="MCS3" s="17"/>
      <c r="MCT3" s="17"/>
      <c r="MCU3" s="17"/>
      <c r="MCV3" s="17"/>
      <c r="MCW3" s="17"/>
      <c r="MCX3" s="17"/>
      <c r="MCY3" s="17"/>
      <c r="MCZ3" s="17"/>
      <c r="MDA3" s="17"/>
      <c r="MDB3" s="17"/>
      <c r="MDC3" s="17"/>
      <c r="MDD3" s="17"/>
      <c r="MDE3" s="17"/>
      <c r="MDF3" s="17"/>
      <c r="MDG3" s="17"/>
      <c r="MDH3" s="17"/>
      <c r="MDI3" s="17"/>
      <c r="MDJ3" s="17"/>
      <c r="MDK3" s="17"/>
      <c r="MDL3" s="17"/>
      <c r="MDM3" s="17"/>
      <c r="MDN3" s="17"/>
      <c r="MDO3" s="17"/>
      <c r="MDP3" s="17"/>
      <c r="MDQ3" s="17"/>
      <c r="MDR3" s="17"/>
      <c r="MDS3" s="17"/>
      <c r="MDT3" s="17"/>
      <c r="MDU3" s="17"/>
      <c r="MDV3" s="17"/>
      <c r="MDW3" s="17"/>
      <c r="MDX3" s="17"/>
      <c r="MDY3" s="17"/>
      <c r="MDZ3" s="17"/>
      <c r="MEA3" s="17"/>
      <c r="MEB3" s="17"/>
      <c r="MEC3" s="17"/>
      <c r="MED3" s="17"/>
      <c r="MEE3" s="17"/>
      <c r="MEF3" s="17"/>
      <c r="MEG3" s="17"/>
      <c r="MEH3" s="17"/>
      <c r="MEI3" s="17"/>
      <c r="MEJ3" s="17"/>
      <c r="MEK3" s="17"/>
      <c r="MEL3" s="17"/>
      <c r="MEM3" s="17"/>
      <c r="MEN3" s="17"/>
      <c r="MEO3" s="17"/>
      <c r="MEP3" s="17"/>
      <c r="MEQ3" s="17"/>
      <c r="MER3" s="17"/>
      <c r="MES3" s="17"/>
      <c r="MET3" s="17"/>
      <c r="MEU3" s="17"/>
      <c r="MEV3" s="17"/>
      <c r="MEW3" s="17"/>
      <c r="MEX3" s="17"/>
      <c r="MEY3" s="17"/>
      <c r="MEZ3" s="17"/>
      <c r="MFA3" s="17"/>
      <c r="MFB3" s="17"/>
      <c r="MFC3" s="17"/>
      <c r="MFD3" s="17"/>
      <c r="MFE3" s="17"/>
      <c r="MFF3" s="17"/>
      <c r="MFG3" s="17"/>
      <c r="MFH3" s="17"/>
      <c r="MFI3" s="17"/>
      <c r="MFJ3" s="17"/>
      <c r="MFK3" s="17"/>
      <c r="MFL3" s="17"/>
      <c r="MFM3" s="17"/>
      <c r="MFN3" s="17"/>
      <c r="MFO3" s="17"/>
      <c r="MFP3" s="17"/>
      <c r="MFQ3" s="17"/>
      <c r="MFR3" s="17"/>
      <c r="MFS3" s="17"/>
      <c r="MFT3" s="17"/>
      <c r="MFU3" s="17"/>
      <c r="MFV3" s="17"/>
      <c r="MFW3" s="17"/>
      <c r="MFX3" s="17"/>
      <c r="MFY3" s="17"/>
      <c r="MFZ3" s="17"/>
      <c r="MGA3" s="17"/>
      <c r="MGB3" s="17"/>
      <c r="MGC3" s="17"/>
      <c r="MGD3" s="17"/>
      <c r="MGE3" s="17"/>
      <c r="MGF3" s="17"/>
      <c r="MGG3" s="17"/>
      <c r="MGH3" s="17"/>
      <c r="MGI3" s="17"/>
      <c r="MGJ3" s="17"/>
      <c r="MGK3" s="17"/>
      <c r="MGL3" s="17"/>
      <c r="MGM3" s="17"/>
      <c r="MGN3" s="17"/>
      <c r="MGO3" s="17"/>
      <c r="MGP3" s="17"/>
      <c r="MGQ3" s="17"/>
      <c r="MGR3" s="17"/>
      <c r="MGS3" s="17"/>
      <c r="MGT3" s="17"/>
      <c r="MGU3" s="17"/>
      <c r="MGV3" s="17"/>
      <c r="MGW3" s="17"/>
      <c r="MGX3" s="17"/>
      <c r="MGY3" s="17"/>
      <c r="MGZ3" s="17"/>
      <c r="MHA3" s="17"/>
      <c r="MHB3" s="17"/>
      <c r="MHC3" s="17"/>
      <c r="MHD3" s="17"/>
      <c r="MHE3" s="17"/>
      <c r="MHF3" s="17"/>
      <c r="MHG3" s="17"/>
      <c r="MHH3" s="17"/>
      <c r="MHI3" s="17"/>
      <c r="MHJ3" s="17"/>
      <c r="MHK3" s="17"/>
      <c r="MHL3" s="17"/>
      <c r="MHM3" s="17"/>
      <c r="MHN3" s="17"/>
      <c r="MHO3" s="17"/>
      <c r="MHP3" s="17"/>
      <c r="MHQ3" s="17"/>
      <c r="MHR3" s="17"/>
      <c r="MHS3" s="17"/>
      <c r="MHT3" s="17"/>
      <c r="MHU3" s="17"/>
      <c r="MHV3" s="17"/>
      <c r="MHW3" s="17"/>
      <c r="MHX3" s="17"/>
      <c r="MHY3" s="17"/>
      <c r="MHZ3" s="17"/>
      <c r="MIA3" s="17"/>
      <c r="MIB3" s="17"/>
      <c r="MIC3" s="17"/>
      <c r="MID3" s="17"/>
      <c r="MIE3" s="17"/>
      <c r="MIF3" s="17"/>
      <c r="MIG3" s="17"/>
      <c r="MIH3" s="17"/>
      <c r="MII3" s="17"/>
      <c r="MIJ3" s="17"/>
      <c r="MIK3" s="17"/>
      <c r="MIL3" s="17"/>
      <c r="MIM3" s="17"/>
      <c r="MIN3" s="17"/>
      <c r="MIO3" s="17"/>
      <c r="MIP3" s="17"/>
      <c r="MIQ3" s="17"/>
      <c r="MIR3" s="17"/>
      <c r="MIS3" s="17"/>
      <c r="MIT3" s="17"/>
      <c r="MIU3" s="17"/>
      <c r="MIV3" s="17"/>
      <c r="MIW3" s="17"/>
      <c r="MIX3" s="17"/>
      <c r="MIY3" s="17"/>
      <c r="MIZ3" s="17"/>
      <c r="MJA3" s="17"/>
      <c r="MJB3" s="17"/>
      <c r="MJC3" s="17"/>
      <c r="MJD3" s="17"/>
      <c r="MJE3" s="17"/>
      <c r="MJF3" s="17"/>
      <c r="MJG3" s="17"/>
      <c r="MJH3" s="17"/>
      <c r="MJI3" s="17"/>
      <c r="MJJ3" s="17"/>
      <c r="MJK3" s="17"/>
      <c r="MJL3" s="17"/>
      <c r="MJM3" s="17"/>
      <c r="MJN3" s="17"/>
      <c r="MJO3" s="17"/>
      <c r="MJP3" s="17"/>
      <c r="MJQ3" s="17"/>
      <c r="MJR3" s="17"/>
      <c r="MJS3" s="17"/>
      <c r="MJT3" s="17"/>
      <c r="MJU3" s="17"/>
      <c r="MJV3" s="17"/>
      <c r="MJW3" s="17"/>
      <c r="MJX3" s="17"/>
      <c r="MJY3" s="17"/>
      <c r="MJZ3" s="17"/>
      <c r="MKA3" s="17"/>
      <c r="MKB3" s="17"/>
      <c r="MKC3" s="17"/>
      <c r="MKD3" s="17"/>
      <c r="MKE3" s="17"/>
      <c r="MKF3" s="17"/>
      <c r="MKG3" s="17"/>
      <c r="MKH3" s="17"/>
      <c r="MKI3" s="17"/>
      <c r="MKJ3" s="17"/>
      <c r="MKK3" s="17"/>
      <c r="MKL3" s="17"/>
      <c r="MKM3" s="17"/>
      <c r="MKN3" s="17"/>
      <c r="MKO3" s="17"/>
      <c r="MKP3" s="17"/>
      <c r="MKQ3" s="17"/>
      <c r="MKR3" s="17"/>
      <c r="MKS3" s="17"/>
      <c r="MKT3" s="17"/>
      <c r="MKU3" s="17"/>
      <c r="MKV3" s="17"/>
      <c r="MKW3" s="17"/>
      <c r="MKX3" s="17"/>
      <c r="MKY3" s="17"/>
      <c r="MKZ3" s="17"/>
      <c r="MLA3" s="17"/>
      <c r="MLB3" s="17"/>
      <c r="MLC3" s="17"/>
      <c r="MLD3" s="17"/>
      <c r="MLE3" s="17"/>
      <c r="MLF3" s="17"/>
      <c r="MLG3" s="17"/>
      <c r="MLH3" s="17"/>
      <c r="MLI3" s="17"/>
      <c r="MLJ3" s="17"/>
      <c r="MLK3" s="17"/>
      <c r="MLL3" s="17"/>
      <c r="MLM3" s="17"/>
      <c r="MLN3" s="17"/>
      <c r="MLO3" s="17"/>
      <c r="MLP3" s="17"/>
      <c r="MLQ3" s="17"/>
      <c r="MLR3" s="17"/>
      <c r="MLS3" s="17"/>
      <c r="MLT3" s="17"/>
      <c r="MLU3" s="17"/>
      <c r="MLV3" s="17"/>
      <c r="MLW3" s="17"/>
      <c r="MLX3" s="17"/>
      <c r="MLY3" s="17"/>
      <c r="MLZ3" s="17"/>
      <c r="MMA3" s="17"/>
      <c r="MMB3" s="17"/>
      <c r="MMC3" s="17"/>
      <c r="MMD3" s="17"/>
      <c r="MME3" s="17"/>
      <c r="MMF3" s="17"/>
      <c r="MMG3" s="17"/>
      <c r="MMH3" s="17"/>
      <c r="MMI3" s="17"/>
      <c r="MMJ3" s="17"/>
      <c r="MMK3" s="17"/>
      <c r="MML3" s="17"/>
      <c r="MMM3" s="17"/>
      <c r="MMN3" s="17"/>
      <c r="MMO3" s="17"/>
      <c r="MMP3" s="17"/>
      <c r="MMQ3" s="17"/>
      <c r="MMR3" s="17"/>
      <c r="MMS3" s="17"/>
      <c r="MMT3" s="17"/>
      <c r="MMU3" s="17"/>
      <c r="MMV3" s="17"/>
      <c r="MMW3" s="17"/>
      <c r="MMX3" s="17"/>
      <c r="MMY3" s="17"/>
      <c r="MMZ3" s="17"/>
      <c r="MNA3" s="17"/>
      <c r="MNB3" s="17"/>
      <c r="MNC3" s="17"/>
      <c r="MND3" s="17"/>
      <c r="MNE3" s="17"/>
      <c r="MNF3" s="17"/>
      <c r="MNG3" s="17"/>
      <c r="MNH3" s="17"/>
      <c r="MNI3" s="17"/>
      <c r="MNJ3" s="17"/>
      <c r="MNK3" s="17"/>
      <c r="MNL3" s="17"/>
      <c r="MNM3" s="17"/>
      <c r="MNN3" s="17"/>
      <c r="MNO3" s="17"/>
      <c r="MNP3" s="17"/>
      <c r="MNQ3" s="17"/>
      <c r="MNR3" s="17"/>
      <c r="MNS3" s="17"/>
      <c r="MNT3" s="17"/>
      <c r="MNU3" s="17"/>
      <c r="MNV3" s="17"/>
      <c r="MNW3" s="17"/>
      <c r="MNX3" s="17"/>
      <c r="MNY3" s="17"/>
      <c r="MNZ3" s="17"/>
      <c r="MOA3" s="17"/>
      <c r="MOB3" s="17"/>
      <c r="MOC3" s="17"/>
      <c r="MOD3" s="17"/>
      <c r="MOE3" s="17"/>
      <c r="MOF3" s="17"/>
      <c r="MOG3" s="17"/>
      <c r="MOH3" s="17"/>
      <c r="MOI3" s="17"/>
      <c r="MOJ3" s="17"/>
      <c r="MOK3" s="17"/>
      <c r="MOL3" s="17"/>
      <c r="MOM3" s="17"/>
      <c r="MON3" s="17"/>
      <c r="MOO3" s="17"/>
      <c r="MOP3" s="17"/>
      <c r="MOQ3" s="17"/>
      <c r="MOR3" s="17"/>
      <c r="MOS3" s="17"/>
      <c r="MOT3" s="17"/>
      <c r="MOU3" s="17"/>
      <c r="MOV3" s="17"/>
      <c r="MOW3" s="17"/>
      <c r="MOX3" s="17"/>
      <c r="MOY3" s="17"/>
      <c r="MOZ3" s="17"/>
      <c r="MPA3" s="17"/>
      <c r="MPB3" s="17"/>
      <c r="MPC3" s="17"/>
      <c r="MPD3" s="17"/>
      <c r="MPE3" s="17"/>
      <c r="MPF3" s="17"/>
      <c r="MPG3" s="17"/>
      <c r="MPH3" s="17"/>
      <c r="MPI3" s="17"/>
      <c r="MPJ3" s="17"/>
      <c r="MPK3" s="17"/>
      <c r="MPL3" s="17"/>
      <c r="MPM3" s="17"/>
      <c r="MPN3" s="17"/>
      <c r="MPO3" s="17"/>
      <c r="MPP3" s="17"/>
      <c r="MPQ3" s="17"/>
      <c r="MPR3" s="17"/>
      <c r="MPS3" s="17"/>
      <c r="MPT3" s="17"/>
      <c r="MPU3" s="17"/>
      <c r="MPV3" s="17"/>
      <c r="MPW3" s="17"/>
      <c r="MPX3" s="17"/>
      <c r="MPY3" s="17"/>
      <c r="MPZ3" s="17"/>
      <c r="MQA3" s="17"/>
      <c r="MQB3" s="17"/>
      <c r="MQC3" s="17"/>
      <c r="MQD3" s="17"/>
      <c r="MQE3" s="17"/>
      <c r="MQF3" s="17"/>
      <c r="MQG3" s="17"/>
      <c r="MQH3" s="17"/>
      <c r="MQI3" s="17"/>
      <c r="MQJ3" s="17"/>
      <c r="MQK3" s="17"/>
      <c r="MQL3" s="17"/>
      <c r="MQM3" s="17"/>
      <c r="MQN3" s="17"/>
      <c r="MQO3" s="17"/>
      <c r="MQP3" s="17"/>
      <c r="MQQ3" s="17"/>
      <c r="MQR3" s="17"/>
      <c r="MQS3" s="17"/>
      <c r="MQT3" s="17"/>
      <c r="MQU3" s="17"/>
      <c r="MQV3" s="17"/>
      <c r="MQW3" s="17"/>
      <c r="MQX3" s="17"/>
      <c r="MQY3" s="17"/>
      <c r="MQZ3" s="17"/>
      <c r="MRA3" s="17"/>
      <c r="MRB3" s="17"/>
      <c r="MRC3" s="17"/>
      <c r="MRD3" s="17"/>
      <c r="MRE3" s="17"/>
      <c r="MRF3" s="17"/>
      <c r="MRG3" s="17"/>
      <c r="MRH3" s="17"/>
      <c r="MRI3" s="17"/>
      <c r="MRJ3" s="17"/>
      <c r="MRK3" s="17"/>
      <c r="MRL3" s="17"/>
      <c r="MRM3" s="17"/>
      <c r="MRN3" s="17"/>
      <c r="MRO3" s="17"/>
      <c r="MRP3" s="17"/>
      <c r="MRQ3" s="17"/>
      <c r="MRR3" s="17"/>
      <c r="MRS3" s="17"/>
      <c r="MRT3" s="17"/>
      <c r="MRU3" s="17"/>
      <c r="MRV3" s="17"/>
      <c r="MRW3" s="17"/>
      <c r="MRX3" s="17"/>
      <c r="MRY3" s="17"/>
      <c r="MRZ3" s="17"/>
      <c r="MSA3" s="17"/>
      <c r="MSB3" s="17"/>
      <c r="MSC3" s="17"/>
      <c r="MSD3" s="17"/>
      <c r="MSE3" s="17"/>
      <c r="MSF3" s="17"/>
      <c r="MSG3" s="17"/>
      <c r="MSH3" s="17"/>
      <c r="MSI3" s="17"/>
      <c r="MSJ3" s="17"/>
      <c r="MSK3" s="17"/>
      <c r="MSL3" s="17"/>
      <c r="MSM3" s="17"/>
      <c r="MSN3" s="17"/>
      <c r="MSO3" s="17"/>
      <c r="MSP3" s="17"/>
      <c r="MSQ3" s="17"/>
      <c r="MSR3" s="17"/>
      <c r="MSS3" s="17"/>
      <c r="MST3" s="17"/>
      <c r="MSU3" s="17"/>
      <c r="MSV3" s="17"/>
      <c r="MSW3" s="17"/>
      <c r="MSX3" s="17"/>
      <c r="MSY3" s="17"/>
      <c r="MSZ3" s="17"/>
      <c r="MTA3" s="17"/>
      <c r="MTB3" s="17"/>
      <c r="MTC3" s="17"/>
      <c r="MTD3" s="17"/>
      <c r="MTE3" s="17"/>
      <c r="MTF3" s="17"/>
      <c r="MTG3" s="17"/>
      <c r="MTH3" s="17"/>
      <c r="MTI3" s="17"/>
      <c r="MTJ3" s="17"/>
      <c r="MTK3" s="17"/>
      <c r="MTL3" s="17"/>
      <c r="MTM3" s="17"/>
      <c r="MTN3" s="17"/>
      <c r="MTO3" s="17"/>
      <c r="MTP3" s="17"/>
      <c r="MTQ3" s="17"/>
      <c r="MTR3" s="17"/>
      <c r="MTS3" s="17"/>
      <c r="MTT3" s="17"/>
      <c r="MTU3" s="17"/>
      <c r="MTV3" s="17"/>
      <c r="MTW3" s="17"/>
      <c r="MTX3" s="17"/>
      <c r="MTY3" s="17"/>
      <c r="MTZ3" s="17"/>
      <c r="MUA3" s="17"/>
      <c r="MUB3" s="17"/>
      <c r="MUC3" s="17"/>
      <c r="MUD3" s="17"/>
      <c r="MUE3" s="17"/>
      <c r="MUF3" s="17"/>
      <c r="MUG3" s="17"/>
      <c r="MUH3" s="17"/>
      <c r="MUI3" s="17"/>
      <c r="MUJ3" s="17"/>
      <c r="MUK3" s="17"/>
      <c r="MUL3" s="17"/>
      <c r="MUM3" s="17"/>
      <c r="MUN3" s="17"/>
      <c r="MUO3" s="17"/>
      <c r="MUP3" s="17"/>
      <c r="MUQ3" s="17"/>
      <c r="MUR3" s="17"/>
      <c r="MUS3" s="17"/>
      <c r="MUT3" s="17"/>
      <c r="MUU3" s="17"/>
      <c r="MUV3" s="17"/>
      <c r="MUW3" s="17"/>
      <c r="MUX3" s="17"/>
      <c r="MUY3" s="17"/>
      <c r="MUZ3" s="17"/>
      <c r="MVA3" s="17"/>
      <c r="MVB3" s="17"/>
      <c r="MVC3" s="17"/>
      <c r="MVD3" s="17"/>
      <c r="MVE3" s="17"/>
      <c r="MVF3" s="17"/>
      <c r="MVG3" s="17"/>
      <c r="MVH3" s="17"/>
      <c r="MVI3" s="17"/>
      <c r="MVJ3" s="17"/>
      <c r="MVK3" s="17"/>
      <c r="MVL3" s="17"/>
      <c r="MVM3" s="17"/>
      <c r="MVN3" s="17"/>
      <c r="MVO3" s="17"/>
      <c r="MVP3" s="17"/>
      <c r="MVQ3" s="17"/>
      <c r="MVR3" s="17"/>
      <c r="MVS3" s="17"/>
      <c r="MVT3" s="17"/>
      <c r="MVU3" s="17"/>
      <c r="MVV3" s="17"/>
      <c r="MVW3" s="17"/>
      <c r="MVX3" s="17"/>
      <c r="MVY3" s="17"/>
      <c r="MVZ3" s="17"/>
      <c r="MWA3" s="17"/>
      <c r="MWB3" s="17"/>
      <c r="MWC3" s="17"/>
      <c r="MWD3" s="17"/>
      <c r="MWE3" s="17"/>
      <c r="MWF3" s="17"/>
      <c r="MWG3" s="17"/>
      <c r="MWH3" s="17"/>
      <c r="MWI3" s="17"/>
      <c r="MWJ3" s="17"/>
      <c r="MWK3" s="17"/>
      <c r="MWL3" s="17"/>
      <c r="MWM3" s="17"/>
      <c r="MWN3" s="17"/>
      <c r="MWO3" s="17"/>
      <c r="MWP3" s="17"/>
      <c r="MWQ3" s="17"/>
      <c r="MWR3" s="17"/>
      <c r="MWS3" s="17"/>
      <c r="MWT3" s="17"/>
      <c r="MWU3" s="17"/>
      <c r="MWV3" s="17"/>
      <c r="MWW3" s="17"/>
      <c r="MWX3" s="17"/>
      <c r="MWY3" s="17"/>
      <c r="MWZ3" s="17"/>
      <c r="MXA3" s="17"/>
      <c r="MXB3" s="17"/>
      <c r="MXC3" s="17"/>
      <c r="MXD3" s="17"/>
      <c r="MXE3" s="17"/>
      <c r="MXF3" s="17"/>
      <c r="MXG3" s="17"/>
      <c r="MXH3" s="17"/>
      <c r="MXI3" s="17"/>
      <c r="MXJ3" s="17"/>
      <c r="MXK3" s="17"/>
      <c r="MXL3" s="17"/>
      <c r="MXM3" s="17"/>
      <c r="MXN3" s="17"/>
      <c r="MXO3" s="17"/>
      <c r="MXP3" s="17"/>
      <c r="MXQ3" s="17"/>
      <c r="MXR3" s="17"/>
      <c r="MXS3" s="17"/>
      <c r="MXT3" s="17"/>
      <c r="MXU3" s="17"/>
      <c r="MXV3" s="17"/>
      <c r="MXW3" s="17"/>
      <c r="MXX3" s="17"/>
      <c r="MXY3" s="17"/>
      <c r="MXZ3" s="17"/>
      <c r="MYA3" s="17"/>
      <c r="MYB3" s="17"/>
      <c r="MYC3" s="17"/>
      <c r="MYD3" s="17"/>
      <c r="MYE3" s="17"/>
      <c r="MYF3" s="17"/>
      <c r="MYG3" s="17"/>
      <c r="MYH3" s="17"/>
      <c r="MYI3" s="17"/>
      <c r="MYJ3" s="17"/>
      <c r="MYK3" s="17"/>
      <c r="MYL3" s="17"/>
      <c r="MYM3" s="17"/>
      <c r="MYN3" s="17"/>
      <c r="MYO3" s="17"/>
      <c r="MYP3" s="17"/>
      <c r="MYQ3" s="17"/>
      <c r="MYR3" s="17"/>
      <c r="MYS3" s="17"/>
      <c r="MYT3" s="17"/>
      <c r="MYU3" s="17"/>
      <c r="MYV3" s="17"/>
      <c r="MYW3" s="17"/>
      <c r="MYX3" s="17"/>
      <c r="MYY3" s="17"/>
      <c r="MYZ3" s="17"/>
      <c r="MZA3" s="17"/>
      <c r="MZB3" s="17"/>
      <c r="MZC3" s="17"/>
      <c r="MZD3" s="17"/>
      <c r="MZE3" s="17"/>
      <c r="MZF3" s="17"/>
      <c r="MZG3" s="17"/>
      <c r="MZH3" s="17"/>
      <c r="MZI3" s="17"/>
      <c r="MZJ3" s="17"/>
      <c r="MZK3" s="17"/>
      <c r="MZL3" s="17"/>
      <c r="MZM3" s="17"/>
      <c r="MZN3" s="17"/>
      <c r="MZO3" s="17"/>
      <c r="MZP3" s="17"/>
      <c r="MZQ3" s="17"/>
      <c r="MZR3" s="17"/>
      <c r="MZS3" s="17"/>
      <c r="MZT3" s="17"/>
      <c r="MZU3" s="17"/>
      <c r="MZV3" s="17"/>
      <c r="MZW3" s="17"/>
      <c r="MZX3" s="17"/>
      <c r="MZY3" s="17"/>
      <c r="MZZ3" s="17"/>
      <c r="NAA3" s="17"/>
      <c r="NAB3" s="17"/>
      <c r="NAC3" s="17"/>
      <c r="NAD3" s="17"/>
      <c r="NAE3" s="17"/>
      <c r="NAF3" s="17"/>
      <c r="NAG3" s="17"/>
      <c r="NAH3" s="17"/>
      <c r="NAI3" s="17"/>
      <c r="NAJ3" s="17"/>
      <c r="NAK3" s="17"/>
      <c r="NAL3" s="17"/>
      <c r="NAM3" s="17"/>
      <c r="NAN3" s="17"/>
      <c r="NAO3" s="17"/>
      <c r="NAP3" s="17"/>
      <c r="NAQ3" s="17"/>
      <c r="NAR3" s="17"/>
      <c r="NAS3" s="17"/>
      <c r="NAT3" s="17"/>
      <c r="NAU3" s="17"/>
      <c r="NAV3" s="17"/>
      <c r="NAW3" s="17"/>
      <c r="NAX3" s="17"/>
      <c r="NAY3" s="17"/>
      <c r="NAZ3" s="17"/>
      <c r="NBA3" s="17"/>
      <c r="NBB3" s="17"/>
      <c r="NBC3" s="17"/>
      <c r="NBD3" s="17"/>
      <c r="NBE3" s="17"/>
      <c r="NBF3" s="17"/>
      <c r="NBG3" s="17"/>
      <c r="NBH3" s="17"/>
      <c r="NBI3" s="17"/>
      <c r="NBJ3" s="17"/>
      <c r="NBK3" s="17"/>
      <c r="NBL3" s="17"/>
      <c r="NBM3" s="17"/>
      <c r="NBN3" s="17"/>
      <c r="NBO3" s="17"/>
      <c r="NBP3" s="17"/>
      <c r="NBQ3" s="17"/>
      <c r="NBR3" s="17"/>
      <c r="NBS3" s="17"/>
      <c r="NBT3" s="17"/>
      <c r="NBU3" s="17"/>
      <c r="NBV3" s="17"/>
      <c r="NBW3" s="17"/>
      <c r="NBX3" s="17"/>
      <c r="NBY3" s="17"/>
      <c r="NBZ3" s="17"/>
      <c r="NCA3" s="17"/>
      <c r="NCB3" s="17"/>
      <c r="NCC3" s="17"/>
      <c r="NCD3" s="17"/>
      <c r="NCE3" s="17"/>
      <c r="NCF3" s="17"/>
      <c r="NCG3" s="17"/>
      <c r="NCH3" s="17"/>
      <c r="NCI3" s="17"/>
      <c r="NCJ3" s="17"/>
      <c r="NCK3" s="17"/>
      <c r="NCL3" s="17"/>
      <c r="NCM3" s="17"/>
      <c r="NCN3" s="17"/>
      <c r="NCO3" s="17"/>
      <c r="NCP3" s="17"/>
      <c r="NCQ3" s="17"/>
      <c r="NCR3" s="17"/>
      <c r="NCS3" s="17"/>
      <c r="NCT3" s="17"/>
      <c r="NCU3" s="17"/>
      <c r="NCV3" s="17"/>
      <c r="NCW3" s="17"/>
      <c r="NCX3" s="17"/>
      <c r="NCY3" s="17"/>
      <c r="NCZ3" s="17"/>
      <c r="NDA3" s="17"/>
      <c r="NDB3" s="17"/>
      <c r="NDC3" s="17"/>
      <c r="NDD3" s="17"/>
      <c r="NDE3" s="17"/>
      <c r="NDF3" s="17"/>
      <c r="NDG3" s="17"/>
      <c r="NDH3" s="17"/>
      <c r="NDI3" s="17"/>
      <c r="NDJ3" s="17"/>
      <c r="NDK3" s="17"/>
      <c r="NDL3" s="17"/>
      <c r="NDM3" s="17"/>
      <c r="NDN3" s="17"/>
      <c r="NDO3" s="17"/>
      <c r="NDP3" s="17"/>
      <c r="NDQ3" s="17"/>
      <c r="NDR3" s="17"/>
      <c r="NDS3" s="17"/>
      <c r="NDT3" s="17"/>
      <c r="NDU3" s="17"/>
      <c r="NDV3" s="17"/>
      <c r="NDW3" s="17"/>
      <c r="NDX3" s="17"/>
      <c r="NDY3" s="17"/>
      <c r="NDZ3" s="17"/>
      <c r="NEA3" s="17"/>
      <c r="NEB3" s="17"/>
      <c r="NEC3" s="17"/>
      <c r="NED3" s="17"/>
      <c r="NEE3" s="17"/>
      <c r="NEF3" s="17"/>
      <c r="NEG3" s="17"/>
      <c r="NEH3" s="17"/>
      <c r="NEI3" s="17"/>
      <c r="NEJ3" s="17"/>
      <c r="NEK3" s="17"/>
      <c r="NEL3" s="17"/>
      <c r="NEM3" s="17"/>
      <c r="NEN3" s="17"/>
      <c r="NEO3" s="17"/>
      <c r="NEP3" s="17"/>
      <c r="NEQ3" s="17"/>
      <c r="NER3" s="17"/>
      <c r="NES3" s="17"/>
      <c r="NET3" s="17"/>
      <c r="NEU3" s="17"/>
      <c r="NEV3" s="17"/>
      <c r="NEW3" s="17"/>
      <c r="NEX3" s="17"/>
      <c r="NEY3" s="17"/>
      <c r="NEZ3" s="17"/>
      <c r="NFA3" s="17"/>
      <c r="NFB3" s="17"/>
      <c r="NFC3" s="17"/>
      <c r="NFD3" s="17"/>
      <c r="NFE3" s="17"/>
      <c r="NFF3" s="17"/>
      <c r="NFG3" s="17"/>
      <c r="NFH3" s="17"/>
      <c r="NFI3" s="17"/>
      <c r="NFJ3" s="17"/>
      <c r="NFK3" s="17"/>
      <c r="NFL3" s="17"/>
      <c r="NFM3" s="17"/>
      <c r="NFN3" s="17"/>
      <c r="NFO3" s="17"/>
      <c r="NFP3" s="17"/>
      <c r="NFQ3" s="17"/>
      <c r="NFR3" s="17"/>
      <c r="NFS3" s="17"/>
      <c r="NFT3" s="17"/>
      <c r="NFU3" s="17"/>
      <c r="NFV3" s="17"/>
      <c r="NFW3" s="17"/>
      <c r="NFX3" s="17"/>
      <c r="NFY3" s="17"/>
      <c r="NFZ3" s="17"/>
      <c r="NGA3" s="17"/>
      <c r="NGB3" s="17"/>
      <c r="NGC3" s="17"/>
      <c r="NGD3" s="17"/>
      <c r="NGE3" s="17"/>
      <c r="NGF3" s="17"/>
      <c r="NGG3" s="17"/>
      <c r="NGH3" s="17"/>
      <c r="NGI3" s="17"/>
      <c r="NGJ3" s="17"/>
      <c r="NGK3" s="17"/>
      <c r="NGL3" s="17"/>
      <c r="NGM3" s="17"/>
      <c r="NGN3" s="17"/>
      <c r="NGO3" s="17"/>
      <c r="NGP3" s="17"/>
      <c r="NGQ3" s="17"/>
      <c r="NGR3" s="17"/>
      <c r="NGS3" s="17"/>
      <c r="NGT3" s="17"/>
      <c r="NGU3" s="17"/>
      <c r="NGV3" s="17"/>
      <c r="NGW3" s="17"/>
      <c r="NGX3" s="17"/>
      <c r="NGY3" s="17"/>
      <c r="NGZ3" s="17"/>
      <c r="NHA3" s="17"/>
      <c r="NHB3" s="17"/>
      <c r="NHC3" s="17"/>
      <c r="NHD3" s="17"/>
      <c r="NHE3" s="17"/>
      <c r="NHF3" s="17"/>
      <c r="NHG3" s="17"/>
      <c r="NHH3" s="17"/>
      <c r="NHI3" s="17"/>
      <c r="NHJ3" s="17"/>
      <c r="NHK3" s="17"/>
      <c r="NHL3" s="17"/>
      <c r="NHM3" s="17"/>
      <c r="NHN3" s="17"/>
      <c r="NHO3" s="17"/>
      <c r="NHP3" s="17"/>
      <c r="NHQ3" s="17"/>
      <c r="NHR3" s="17"/>
      <c r="NHS3" s="17"/>
      <c r="NHT3" s="17"/>
      <c r="NHU3" s="17"/>
      <c r="NHV3" s="17"/>
      <c r="NHW3" s="17"/>
      <c r="NHX3" s="17"/>
      <c r="NHY3" s="17"/>
      <c r="NHZ3" s="17"/>
      <c r="NIA3" s="17"/>
      <c r="NIB3" s="17"/>
      <c r="NIC3" s="17"/>
      <c r="NID3" s="17"/>
      <c r="NIE3" s="17"/>
      <c r="NIF3" s="17"/>
      <c r="NIG3" s="17"/>
      <c r="NIH3" s="17"/>
      <c r="NII3" s="17"/>
      <c r="NIJ3" s="17"/>
      <c r="NIK3" s="17"/>
      <c r="NIL3" s="17"/>
      <c r="NIM3" s="17"/>
      <c r="NIN3" s="17"/>
      <c r="NIO3" s="17"/>
      <c r="NIP3" s="17"/>
      <c r="NIQ3" s="17"/>
      <c r="NIR3" s="17"/>
      <c r="NIS3" s="17"/>
      <c r="NIT3" s="17"/>
      <c r="NIU3" s="17"/>
      <c r="NIV3" s="17"/>
      <c r="NIW3" s="17"/>
      <c r="NIX3" s="17"/>
      <c r="NIY3" s="17"/>
      <c r="NIZ3" s="17"/>
      <c r="NJA3" s="17"/>
      <c r="NJB3" s="17"/>
      <c r="NJC3" s="17"/>
      <c r="NJD3" s="17"/>
      <c r="NJE3" s="17"/>
      <c r="NJF3" s="17"/>
      <c r="NJG3" s="17"/>
      <c r="NJH3" s="17"/>
      <c r="NJI3" s="17"/>
      <c r="NJJ3" s="17"/>
      <c r="NJK3" s="17"/>
      <c r="NJL3" s="17"/>
      <c r="NJM3" s="17"/>
      <c r="NJN3" s="17"/>
      <c r="NJO3" s="17"/>
      <c r="NJP3" s="17"/>
      <c r="NJQ3" s="17"/>
      <c r="NJR3" s="17"/>
      <c r="NJS3" s="17"/>
      <c r="NJT3" s="17"/>
      <c r="NJU3" s="17"/>
      <c r="NJV3" s="17"/>
      <c r="NJW3" s="17"/>
      <c r="NJX3" s="17"/>
      <c r="NJY3" s="17"/>
      <c r="NJZ3" s="17"/>
      <c r="NKA3" s="17"/>
      <c r="NKB3" s="17"/>
      <c r="NKC3" s="17"/>
      <c r="NKD3" s="17"/>
      <c r="NKE3" s="17"/>
      <c r="NKF3" s="17"/>
      <c r="NKG3" s="17"/>
      <c r="NKH3" s="17"/>
      <c r="NKI3" s="17"/>
      <c r="NKJ3" s="17"/>
      <c r="NKK3" s="17"/>
      <c r="NKL3" s="17"/>
      <c r="NKM3" s="17"/>
      <c r="NKN3" s="17"/>
      <c r="NKO3" s="17"/>
      <c r="NKP3" s="17"/>
      <c r="NKQ3" s="17"/>
      <c r="NKR3" s="17"/>
      <c r="NKS3" s="17"/>
      <c r="NKT3" s="17"/>
      <c r="NKU3" s="17"/>
      <c r="NKV3" s="17"/>
      <c r="NKW3" s="17"/>
      <c r="NKX3" s="17"/>
      <c r="NKY3" s="17"/>
      <c r="NKZ3" s="17"/>
      <c r="NLA3" s="17"/>
      <c r="NLB3" s="17"/>
      <c r="NLC3" s="17"/>
      <c r="NLD3" s="17"/>
      <c r="NLE3" s="17"/>
      <c r="NLF3" s="17"/>
      <c r="NLG3" s="17"/>
      <c r="NLH3" s="17"/>
      <c r="NLI3" s="17"/>
      <c r="NLJ3" s="17"/>
      <c r="NLK3" s="17"/>
      <c r="NLL3" s="17"/>
      <c r="NLM3" s="17"/>
      <c r="NLN3" s="17"/>
      <c r="NLO3" s="17"/>
      <c r="NLP3" s="17"/>
      <c r="NLQ3" s="17"/>
      <c r="NLR3" s="17"/>
      <c r="NLS3" s="17"/>
      <c r="NLT3" s="17"/>
      <c r="NLU3" s="17"/>
      <c r="NLV3" s="17"/>
      <c r="NLW3" s="17"/>
      <c r="NLX3" s="17"/>
      <c r="NLY3" s="17"/>
      <c r="NLZ3" s="17"/>
      <c r="NMA3" s="17"/>
      <c r="NMB3" s="17"/>
      <c r="NMC3" s="17"/>
      <c r="NMD3" s="17"/>
      <c r="NME3" s="17"/>
      <c r="NMF3" s="17"/>
      <c r="NMG3" s="17"/>
      <c r="NMH3" s="17"/>
      <c r="NMI3" s="17"/>
      <c r="NMJ3" s="17"/>
      <c r="NMK3" s="17"/>
      <c r="NML3" s="17"/>
      <c r="NMM3" s="17"/>
      <c r="NMN3" s="17"/>
      <c r="NMO3" s="17"/>
      <c r="NMP3" s="17"/>
      <c r="NMQ3" s="17"/>
      <c r="NMR3" s="17"/>
      <c r="NMS3" s="17"/>
      <c r="NMT3" s="17"/>
      <c r="NMU3" s="17"/>
      <c r="NMV3" s="17"/>
      <c r="NMW3" s="17"/>
      <c r="NMX3" s="17"/>
      <c r="NMY3" s="17"/>
      <c r="NMZ3" s="17"/>
      <c r="NNA3" s="17"/>
      <c r="NNB3" s="17"/>
      <c r="NNC3" s="17"/>
      <c r="NND3" s="17"/>
      <c r="NNE3" s="17"/>
      <c r="NNF3" s="17"/>
      <c r="NNG3" s="17"/>
      <c r="NNH3" s="17"/>
      <c r="NNI3" s="17"/>
      <c r="NNJ3" s="17"/>
      <c r="NNK3" s="17"/>
      <c r="NNL3" s="17"/>
      <c r="NNM3" s="17"/>
      <c r="NNN3" s="17"/>
      <c r="NNO3" s="17"/>
      <c r="NNP3" s="17"/>
      <c r="NNQ3" s="17"/>
      <c r="NNR3" s="17"/>
      <c r="NNS3" s="17"/>
      <c r="NNT3" s="17"/>
      <c r="NNU3" s="17"/>
      <c r="NNV3" s="17"/>
      <c r="NNW3" s="17"/>
      <c r="NNX3" s="17"/>
      <c r="NNY3" s="17"/>
      <c r="NNZ3" s="17"/>
      <c r="NOA3" s="17"/>
      <c r="NOB3" s="17"/>
      <c r="NOC3" s="17"/>
      <c r="NOD3" s="17"/>
      <c r="NOE3" s="17"/>
      <c r="NOF3" s="17"/>
      <c r="NOG3" s="17"/>
      <c r="NOH3" s="17"/>
      <c r="NOI3" s="17"/>
      <c r="NOJ3" s="17"/>
      <c r="NOK3" s="17"/>
      <c r="NOL3" s="17"/>
      <c r="NOM3" s="17"/>
      <c r="NON3" s="17"/>
      <c r="NOO3" s="17"/>
      <c r="NOP3" s="17"/>
      <c r="NOQ3" s="17"/>
      <c r="NOR3" s="17"/>
      <c r="NOS3" s="17"/>
      <c r="NOT3" s="17"/>
      <c r="NOU3" s="17"/>
      <c r="NOV3" s="17"/>
      <c r="NOW3" s="17"/>
      <c r="NOX3" s="17"/>
      <c r="NOY3" s="17"/>
      <c r="NOZ3" s="17"/>
      <c r="NPA3" s="17"/>
      <c r="NPB3" s="17"/>
      <c r="NPC3" s="17"/>
      <c r="NPD3" s="17"/>
      <c r="NPE3" s="17"/>
      <c r="NPF3" s="17"/>
      <c r="NPG3" s="17"/>
      <c r="NPH3" s="17"/>
      <c r="NPI3" s="17"/>
      <c r="NPJ3" s="17"/>
      <c r="NPK3" s="17"/>
      <c r="NPL3" s="17"/>
      <c r="NPM3" s="17"/>
      <c r="NPN3" s="17"/>
      <c r="NPO3" s="17"/>
      <c r="NPP3" s="17"/>
      <c r="NPQ3" s="17"/>
      <c r="NPR3" s="17"/>
      <c r="NPS3" s="17"/>
      <c r="NPT3" s="17"/>
      <c r="NPU3" s="17"/>
      <c r="NPV3" s="17"/>
      <c r="NPW3" s="17"/>
      <c r="NPX3" s="17"/>
      <c r="NPY3" s="17"/>
      <c r="NPZ3" s="17"/>
      <c r="NQA3" s="17"/>
      <c r="NQB3" s="17"/>
      <c r="NQC3" s="17"/>
      <c r="NQD3" s="17"/>
      <c r="NQE3" s="17"/>
      <c r="NQF3" s="17"/>
      <c r="NQG3" s="17"/>
      <c r="NQH3" s="17"/>
      <c r="NQI3" s="17"/>
      <c r="NQJ3" s="17"/>
      <c r="NQK3" s="17"/>
      <c r="NQL3" s="17"/>
      <c r="NQM3" s="17"/>
      <c r="NQN3" s="17"/>
      <c r="NQO3" s="17"/>
      <c r="NQP3" s="17"/>
      <c r="NQQ3" s="17"/>
      <c r="NQR3" s="17"/>
      <c r="NQS3" s="17"/>
      <c r="NQT3" s="17"/>
      <c r="NQU3" s="17"/>
      <c r="NQV3" s="17"/>
      <c r="NQW3" s="17"/>
      <c r="NQX3" s="17"/>
      <c r="NQY3" s="17"/>
      <c r="NQZ3" s="17"/>
      <c r="NRA3" s="17"/>
      <c r="NRB3" s="17"/>
      <c r="NRC3" s="17"/>
      <c r="NRD3" s="17"/>
      <c r="NRE3" s="17"/>
      <c r="NRF3" s="17"/>
      <c r="NRG3" s="17"/>
      <c r="NRH3" s="17"/>
      <c r="NRI3" s="17"/>
      <c r="NRJ3" s="17"/>
      <c r="NRK3" s="17"/>
      <c r="NRL3" s="17"/>
      <c r="NRM3" s="17"/>
      <c r="NRN3" s="17"/>
      <c r="NRO3" s="17"/>
      <c r="NRP3" s="17"/>
      <c r="NRQ3" s="17"/>
      <c r="NRR3" s="17"/>
      <c r="NRS3" s="17"/>
      <c r="NRT3" s="17"/>
      <c r="NRU3" s="17"/>
      <c r="NRV3" s="17"/>
      <c r="NRW3" s="17"/>
      <c r="NRX3" s="17"/>
      <c r="NRY3" s="17"/>
      <c r="NRZ3" s="17"/>
      <c r="NSA3" s="17"/>
      <c r="NSB3" s="17"/>
      <c r="NSC3" s="17"/>
      <c r="NSD3" s="17"/>
      <c r="NSE3" s="17"/>
      <c r="NSF3" s="17"/>
      <c r="NSG3" s="17"/>
      <c r="NSH3" s="17"/>
      <c r="NSI3" s="17"/>
      <c r="NSJ3" s="17"/>
      <c r="NSK3" s="17"/>
      <c r="NSL3" s="17"/>
      <c r="NSM3" s="17"/>
      <c r="NSN3" s="17"/>
      <c r="NSO3" s="17"/>
      <c r="NSP3" s="17"/>
      <c r="NSQ3" s="17"/>
      <c r="NSR3" s="17"/>
      <c r="NSS3" s="17"/>
      <c r="NST3" s="17"/>
      <c r="NSU3" s="17"/>
      <c r="NSV3" s="17"/>
      <c r="NSW3" s="17"/>
      <c r="NSX3" s="17"/>
      <c r="NSY3" s="17"/>
      <c r="NSZ3" s="17"/>
      <c r="NTA3" s="17"/>
      <c r="NTB3" s="17"/>
      <c r="NTC3" s="17"/>
      <c r="NTD3" s="17"/>
      <c r="NTE3" s="17"/>
      <c r="NTF3" s="17"/>
      <c r="NTG3" s="17"/>
      <c r="NTH3" s="17"/>
      <c r="NTI3" s="17"/>
      <c r="NTJ3" s="17"/>
      <c r="NTK3" s="17"/>
      <c r="NTL3" s="17"/>
      <c r="NTM3" s="17"/>
      <c r="NTN3" s="17"/>
      <c r="NTO3" s="17"/>
      <c r="NTP3" s="17"/>
      <c r="NTQ3" s="17"/>
      <c r="NTR3" s="17"/>
      <c r="NTS3" s="17"/>
      <c r="NTT3" s="17"/>
      <c r="NTU3" s="17"/>
      <c r="NTV3" s="17"/>
      <c r="NTW3" s="17"/>
      <c r="NTX3" s="17"/>
      <c r="NTY3" s="17"/>
      <c r="NTZ3" s="17"/>
      <c r="NUA3" s="17"/>
      <c r="NUB3" s="17"/>
      <c r="NUC3" s="17"/>
      <c r="NUD3" s="17"/>
      <c r="NUE3" s="17"/>
      <c r="NUF3" s="17"/>
      <c r="NUG3" s="17"/>
      <c r="NUH3" s="17"/>
      <c r="NUI3" s="17"/>
      <c r="NUJ3" s="17"/>
      <c r="NUK3" s="17"/>
      <c r="NUL3" s="17"/>
      <c r="NUM3" s="17"/>
      <c r="NUN3" s="17"/>
      <c r="NUO3" s="17"/>
      <c r="NUP3" s="17"/>
      <c r="NUQ3" s="17"/>
      <c r="NUR3" s="17"/>
      <c r="NUS3" s="17"/>
      <c r="NUT3" s="17"/>
      <c r="NUU3" s="17"/>
      <c r="NUV3" s="17"/>
      <c r="NUW3" s="17"/>
      <c r="NUX3" s="17"/>
      <c r="NUY3" s="17"/>
      <c r="NUZ3" s="17"/>
      <c r="NVA3" s="17"/>
      <c r="NVB3" s="17"/>
      <c r="NVC3" s="17"/>
      <c r="NVD3" s="17"/>
      <c r="NVE3" s="17"/>
      <c r="NVF3" s="17"/>
      <c r="NVG3" s="17"/>
      <c r="NVH3" s="17"/>
      <c r="NVI3" s="17"/>
      <c r="NVJ3" s="17"/>
      <c r="NVK3" s="17"/>
      <c r="NVL3" s="17"/>
      <c r="NVM3" s="17"/>
      <c r="NVN3" s="17"/>
      <c r="NVO3" s="17"/>
      <c r="NVP3" s="17"/>
      <c r="NVQ3" s="17"/>
      <c r="NVR3" s="17"/>
      <c r="NVS3" s="17"/>
      <c r="NVT3" s="17"/>
      <c r="NVU3" s="17"/>
      <c r="NVV3" s="17"/>
      <c r="NVW3" s="17"/>
      <c r="NVX3" s="17"/>
      <c r="NVY3" s="17"/>
      <c r="NVZ3" s="17"/>
      <c r="NWA3" s="17"/>
      <c r="NWB3" s="17"/>
      <c r="NWC3" s="17"/>
      <c r="NWD3" s="17"/>
      <c r="NWE3" s="17"/>
      <c r="NWF3" s="17"/>
      <c r="NWG3" s="17"/>
      <c r="NWH3" s="17"/>
      <c r="NWI3" s="17"/>
      <c r="NWJ3" s="17"/>
      <c r="NWK3" s="17"/>
      <c r="NWL3" s="17"/>
      <c r="NWM3" s="17"/>
      <c r="NWN3" s="17"/>
      <c r="NWO3" s="17"/>
      <c r="NWP3" s="17"/>
      <c r="NWQ3" s="17"/>
      <c r="NWR3" s="17"/>
      <c r="NWS3" s="17"/>
      <c r="NWT3" s="17"/>
      <c r="NWU3" s="17"/>
      <c r="NWV3" s="17"/>
      <c r="NWW3" s="17"/>
      <c r="NWX3" s="17"/>
      <c r="NWY3" s="17"/>
      <c r="NWZ3" s="17"/>
      <c r="NXA3" s="17"/>
      <c r="NXB3" s="17"/>
      <c r="NXC3" s="17"/>
      <c r="NXD3" s="17"/>
      <c r="NXE3" s="17"/>
      <c r="NXF3" s="17"/>
      <c r="NXG3" s="17"/>
      <c r="NXH3" s="17"/>
      <c r="NXI3" s="17"/>
      <c r="NXJ3" s="17"/>
      <c r="NXK3" s="17"/>
      <c r="NXL3" s="17"/>
      <c r="NXM3" s="17"/>
      <c r="NXN3" s="17"/>
      <c r="NXO3" s="17"/>
      <c r="NXP3" s="17"/>
      <c r="NXQ3" s="17"/>
      <c r="NXR3" s="17"/>
      <c r="NXS3" s="17"/>
      <c r="NXT3" s="17"/>
      <c r="NXU3" s="17"/>
      <c r="NXV3" s="17"/>
      <c r="NXW3" s="17"/>
      <c r="NXX3" s="17"/>
      <c r="NXY3" s="17"/>
      <c r="NXZ3" s="17"/>
      <c r="NYA3" s="17"/>
      <c r="NYB3" s="17"/>
      <c r="NYC3" s="17"/>
      <c r="NYD3" s="17"/>
      <c r="NYE3" s="17"/>
      <c r="NYF3" s="17"/>
      <c r="NYG3" s="17"/>
      <c r="NYH3" s="17"/>
      <c r="NYI3" s="17"/>
      <c r="NYJ3" s="17"/>
      <c r="NYK3" s="17"/>
      <c r="NYL3" s="17"/>
      <c r="NYM3" s="17"/>
      <c r="NYN3" s="17"/>
      <c r="NYO3" s="17"/>
      <c r="NYP3" s="17"/>
      <c r="NYQ3" s="17"/>
      <c r="NYR3" s="17"/>
      <c r="NYS3" s="17"/>
      <c r="NYT3" s="17"/>
      <c r="NYU3" s="17"/>
      <c r="NYV3" s="17"/>
      <c r="NYW3" s="17"/>
      <c r="NYX3" s="17"/>
      <c r="NYY3" s="17"/>
      <c r="NYZ3" s="17"/>
      <c r="NZA3" s="17"/>
      <c r="NZB3" s="17"/>
      <c r="NZC3" s="17"/>
      <c r="NZD3" s="17"/>
      <c r="NZE3" s="17"/>
      <c r="NZF3" s="17"/>
      <c r="NZG3" s="17"/>
      <c r="NZH3" s="17"/>
      <c r="NZI3" s="17"/>
      <c r="NZJ3" s="17"/>
      <c r="NZK3" s="17"/>
      <c r="NZL3" s="17"/>
      <c r="NZM3" s="17"/>
      <c r="NZN3" s="17"/>
      <c r="NZO3" s="17"/>
      <c r="NZP3" s="17"/>
      <c r="NZQ3" s="17"/>
      <c r="NZR3" s="17"/>
      <c r="NZS3" s="17"/>
      <c r="NZT3" s="17"/>
      <c r="NZU3" s="17"/>
      <c r="NZV3" s="17"/>
      <c r="NZW3" s="17"/>
      <c r="NZX3" s="17"/>
      <c r="NZY3" s="17"/>
      <c r="NZZ3" s="17"/>
      <c r="OAA3" s="17"/>
      <c r="OAB3" s="17"/>
      <c r="OAC3" s="17"/>
      <c r="OAD3" s="17"/>
      <c r="OAE3" s="17"/>
      <c r="OAF3" s="17"/>
      <c r="OAG3" s="17"/>
      <c r="OAH3" s="17"/>
      <c r="OAI3" s="17"/>
      <c r="OAJ3" s="17"/>
      <c r="OAK3" s="17"/>
      <c r="OAL3" s="17"/>
      <c r="OAM3" s="17"/>
      <c r="OAN3" s="17"/>
      <c r="OAO3" s="17"/>
      <c r="OAP3" s="17"/>
      <c r="OAQ3" s="17"/>
      <c r="OAR3" s="17"/>
      <c r="OAS3" s="17"/>
      <c r="OAT3" s="17"/>
      <c r="OAU3" s="17"/>
      <c r="OAV3" s="17"/>
      <c r="OAW3" s="17"/>
      <c r="OAX3" s="17"/>
      <c r="OAY3" s="17"/>
      <c r="OAZ3" s="17"/>
      <c r="OBA3" s="17"/>
      <c r="OBB3" s="17"/>
      <c r="OBC3" s="17"/>
      <c r="OBD3" s="17"/>
      <c r="OBE3" s="17"/>
      <c r="OBF3" s="17"/>
      <c r="OBG3" s="17"/>
      <c r="OBH3" s="17"/>
      <c r="OBI3" s="17"/>
      <c r="OBJ3" s="17"/>
      <c r="OBK3" s="17"/>
      <c r="OBL3" s="17"/>
      <c r="OBM3" s="17"/>
      <c r="OBN3" s="17"/>
      <c r="OBO3" s="17"/>
      <c r="OBP3" s="17"/>
      <c r="OBQ3" s="17"/>
      <c r="OBR3" s="17"/>
      <c r="OBS3" s="17"/>
      <c r="OBT3" s="17"/>
      <c r="OBU3" s="17"/>
      <c r="OBV3" s="17"/>
      <c r="OBW3" s="17"/>
      <c r="OBX3" s="17"/>
      <c r="OBY3" s="17"/>
      <c r="OBZ3" s="17"/>
      <c r="OCA3" s="17"/>
      <c r="OCB3" s="17"/>
      <c r="OCC3" s="17"/>
      <c r="OCD3" s="17"/>
      <c r="OCE3" s="17"/>
      <c r="OCF3" s="17"/>
      <c r="OCG3" s="17"/>
      <c r="OCH3" s="17"/>
      <c r="OCI3" s="17"/>
      <c r="OCJ3" s="17"/>
      <c r="OCK3" s="17"/>
      <c r="OCL3" s="17"/>
      <c r="OCM3" s="17"/>
      <c r="OCN3" s="17"/>
      <c r="OCO3" s="17"/>
      <c r="OCP3" s="17"/>
      <c r="OCQ3" s="17"/>
      <c r="OCR3" s="17"/>
      <c r="OCS3" s="17"/>
      <c r="OCT3" s="17"/>
      <c r="OCU3" s="17"/>
      <c r="OCV3" s="17"/>
      <c r="OCW3" s="17"/>
      <c r="OCX3" s="17"/>
      <c r="OCY3" s="17"/>
      <c r="OCZ3" s="17"/>
      <c r="ODA3" s="17"/>
      <c r="ODB3" s="17"/>
      <c r="ODC3" s="17"/>
      <c r="ODD3" s="17"/>
      <c r="ODE3" s="17"/>
      <c r="ODF3" s="17"/>
      <c r="ODG3" s="17"/>
      <c r="ODH3" s="17"/>
      <c r="ODI3" s="17"/>
      <c r="ODJ3" s="17"/>
      <c r="ODK3" s="17"/>
      <c r="ODL3" s="17"/>
      <c r="ODM3" s="17"/>
      <c r="ODN3" s="17"/>
      <c r="ODO3" s="17"/>
      <c r="ODP3" s="17"/>
      <c r="ODQ3" s="17"/>
      <c r="ODR3" s="17"/>
      <c r="ODS3" s="17"/>
      <c r="ODT3" s="17"/>
      <c r="ODU3" s="17"/>
      <c r="ODV3" s="17"/>
      <c r="ODW3" s="17"/>
      <c r="ODX3" s="17"/>
      <c r="ODY3" s="17"/>
      <c r="ODZ3" s="17"/>
      <c r="OEA3" s="17"/>
      <c r="OEB3" s="17"/>
      <c r="OEC3" s="17"/>
      <c r="OED3" s="17"/>
      <c r="OEE3" s="17"/>
      <c r="OEF3" s="17"/>
      <c r="OEG3" s="17"/>
      <c r="OEH3" s="17"/>
      <c r="OEI3" s="17"/>
      <c r="OEJ3" s="17"/>
      <c r="OEK3" s="17"/>
      <c r="OEL3" s="17"/>
      <c r="OEM3" s="17"/>
      <c r="OEN3" s="17"/>
      <c r="OEO3" s="17"/>
      <c r="OEP3" s="17"/>
      <c r="OEQ3" s="17"/>
      <c r="OER3" s="17"/>
      <c r="OES3" s="17"/>
      <c r="OET3" s="17"/>
      <c r="OEU3" s="17"/>
      <c r="OEV3" s="17"/>
      <c r="OEW3" s="17"/>
      <c r="OEX3" s="17"/>
      <c r="OEY3" s="17"/>
      <c r="OEZ3" s="17"/>
      <c r="OFA3" s="17"/>
      <c r="OFB3" s="17"/>
      <c r="OFC3" s="17"/>
      <c r="OFD3" s="17"/>
      <c r="OFE3" s="17"/>
      <c r="OFF3" s="17"/>
      <c r="OFG3" s="17"/>
      <c r="OFH3" s="17"/>
      <c r="OFI3" s="17"/>
      <c r="OFJ3" s="17"/>
      <c r="OFK3" s="17"/>
      <c r="OFL3" s="17"/>
      <c r="OFM3" s="17"/>
      <c r="OFN3" s="17"/>
      <c r="OFO3" s="17"/>
      <c r="OFP3" s="17"/>
      <c r="OFQ3" s="17"/>
      <c r="OFR3" s="17"/>
      <c r="OFS3" s="17"/>
      <c r="OFT3" s="17"/>
      <c r="OFU3" s="17"/>
      <c r="OFV3" s="17"/>
      <c r="OFW3" s="17"/>
      <c r="OFX3" s="17"/>
      <c r="OFY3" s="17"/>
      <c r="OFZ3" s="17"/>
      <c r="OGA3" s="17"/>
      <c r="OGB3" s="17"/>
      <c r="OGC3" s="17"/>
      <c r="OGD3" s="17"/>
      <c r="OGE3" s="17"/>
      <c r="OGF3" s="17"/>
      <c r="OGG3" s="17"/>
      <c r="OGH3" s="17"/>
      <c r="OGI3" s="17"/>
      <c r="OGJ3" s="17"/>
      <c r="OGK3" s="17"/>
      <c r="OGL3" s="17"/>
      <c r="OGM3" s="17"/>
      <c r="OGN3" s="17"/>
      <c r="OGO3" s="17"/>
      <c r="OGP3" s="17"/>
      <c r="OGQ3" s="17"/>
      <c r="OGR3" s="17"/>
      <c r="OGS3" s="17"/>
      <c r="OGT3" s="17"/>
      <c r="OGU3" s="17"/>
      <c r="OGV3" s="17"/>
      <c r="OGW3" s="17"/>
      <c r="OGX3" s="17"/>
      <c r="OGY3" s="17"/>
      <c r="OGZ3" s="17"/>
      <c r="OHA3" s="17"/>
      <c r="OHB3" s="17"/>
      <c r="OHC3" s="17"/>
      <c r="OHD3" s="17"/>
      <c r="OHE3" s="17"/>
      <c r="OHF3" s="17"/>
      <c r="OHG3" s="17"/>
      <c r="OHH3" s="17"/>
      <c r="OHI3" s="17"/>
      <c r="OHJ3" s="17"/>
      <c r="OHK3" s="17"/>
      <c r="OHL3" s="17"/>
      <c r="OHM3" s="17"/>
      <c r="OHN3" s="17"/>
      <c r="OHO3" s="17"/>
      <c r="OHP3" s="17"/>
      <c r="OHQ3" s="17"/>
      <c r="OHR3" s="17"/>
      <c r="OHS3" s="17"/>
      <c r="OHT3" s="17"/>
      <c r="OHU3" s="17"/>
      <c r="OHV3" s="17"/>
      <c r="OHW3" s="17"/>
      <c r="OHX3" s="17"/>
      <c r="OHY3" s="17"/>
      <c r="OHZ3" s="17"/>
      <c r="OIA3" s="17"/>
      <c r="OIB3" s="17"/>
      <c r="OIC3" s="17"/>
      <c r="OID3" s="17"/>
      <c r="OIE3" s="17"/>
      <c r="OIF3" s="17"/>
      <c r="OIG3" s="17"/>
      <c r="OIH3" s="17"/>
      <c r="OII3" s="17"/>
      <c r="OIJ3" s="17"/>
      <c r="OIK3" s="17"/>
      <c r="OIL3" s="17"/>
      <c r="OIM3" s="17"/>
      <c r="OIN3" s="17"/>
      <c r="OIO3" s="17"/>
      <c r="OIP3" s="17"/>
      <c r="OIQ3" s="17"/>
      <c r="OIR3" s="17"/>
      <c r="OIS3" s="17"/>
      <c r="OIT3" s="17"/>
      <c r="OIU3" s="17"/>
      <c r="OIV3" s="17"/>
      <c r="OIW3" s="17"/>
      <c r="OIX3" s="17"/>
      <c r="OIY3" s="17"/>
      <c r="OIZ3" s="17"/>
      <c r="OJA3" s="17"/>
      <c r="OJB3" s="17"/>
      <c r="OJC3" s="17"/>
      <c r="OJD3" s="17"/>
      <c r="OJE3" s="17"/>
      <c r="OJF3" s="17"/>
      <c r="OJG3" s="17"/>
      <c r="OJH3" s="17"/>
      <c r="OJI3" s="17"/>
      <c r="OJJ3" s="17"/>
      <c r="OJK3" s="17"/>
      <c r="OJL3" s="17"/>
      <c r="OJM3" s="17"/>
      <c r="OJN3" s="17"/>
      <c r="OJO3" s="17"/>
      <c r="OJP3" s="17"/>
      <c r="OJQ3" s="17"/>
      <c r="OJR3" s="17"/>
      <c r="OJS3" s="17"/>
      <c r="OJT3" s="17"/>
      <c r="OJU3" s="17"/>
      <c r="OJV3" s="17"/>
      <c r="OJW3" s="17"/>
      <c r="OJX3" s="17"/>
      <c r="OJY3" s="17"/>
      <c r="OJZ3" s="17"/>
      <c r="OKA3" s="17"/>
      <c r="OKB3" s="17"/>
      <c r="OKC3" s="17"/>
      <c r="OKD3" s="17"/>
      <c r="OKE3" s="17"/>
      <c r="OKF3" s="17"/>
      <c r="OKG3" s="17"/>
      <c r="OKH3" s="17"/>
      <c r="OKI3" s="17"/>
      <c r="OKJ3" s="17"/>
      <c r="OKK3" s="17"/>
      <c r="OKL3" s="17"/>
      <c r="OKM3" s="17"/>
      <c r="OKN3" s="17"/>
      <c r="OKO3" s="17"/>
      <c r="OKP3" s="17"/>
      <c r="OKQ3" s="17"/>
      <c r="OKR3" s="17"/>
      <c r="OKS3" s="17"/>
      <c r="OKT3" s="17"/>
      <c r="OKU3" s="17"/>
      <c r="OKV3" s="17"/>
      <c r="OKW3" s="17"/>
      <c r="OKX3" s="17"/>
      <c r="OKY3" s="17"/>
      <c r="OKZ3" s="17"/>
      <c r="OLA3" s="17"/>
      <c r="OLB3" s="17"/>
      <c r="OLC3" s="17"/>
      <c r="OLD3" s="17"/>
      <c r="OLE3" s="17"/>
      <c r="OLF3" s="17"/>
      <c r="OLG3" s="17"/>
      <c r="OLH3" s="17"/>
      <c r="OLI3" s="17"/>
      <c r="OLJ3" s="17"/>
      <c r="OLK3" s="17"/>
      <c r="OLL3" s="17"/>
      <c r="OLM3" s="17"/>
      <c r="OLN3" s="17"/>
      <c r="OLO3" s="17"/>
      <c r="OLP3" s="17"/>
      <c r="OLQ3" s="17"/>
      <c r="OLR3" s="17"/>
      <c r="OLS3" s="17"/>
      <c r="OLT3" s="17"/>
      <c r="OLU3" s="17"/>
      <c r="OLV3" s="17"/>
      <c r="OLW3" s="17"/>
      <c r="OLX3" s="17"/>
      <c r="OLY3" s="17"/>
      <c r="OLZ3" s="17"/>
      <c r="OMA3" s="17"/>
      <c r="OMB3" s="17"/>
      <c r="OMC3" s="17"/>
      <c r="OMD3" s="17"/>
      <c r="OME3" s="17"/>
      <c r="OMF3" s="17"/>
      <c r="OMG3" s="17"/>
      <c r="OMH3" s="17"/>
      <c r="OMI3" s="17"/>
      <c r="OMJ3" s="17"/>
      <c r="OMK3" s="17"/>
      <c r="OML3" s="17"/>
      <c r="OMM3" s="17"/>
      <c r="OMN3" s="17"/>
      <c r="OMO3" s="17"/>
      <c r="OMP3" s="17"/>
      <c r="OMQ3" s="17"/>
      <c r="OMR3" s="17"/>
      <c r="OMS3" s="17"/>
      <c r="OMT3" s="17"/>
      <c r="OMU3" s="17"/>
      <c r="OMV3" s="17"/>
      <c r="OMW3" s="17"/>
      <c r="OMX3" s="17"/>
      <c r="OMY3" s="17"/>
      <c r="OMZ3" s="17"/>
      <c r="ONA3" s="17"/>
      <c r="ONB3" s="17"/>
      <c r="ONC3" s="17"/>
      <c r="OND3" s="17"/>
      <c r="ONE3" s="17"/>
      <c r="ONF3" s="17"/>
      <c r="ONG3" s="17"/>
      <c r="ONH3" s="17"/>
      <c r="ONI3" s="17"/>
      <c r="ONJ3" s="17"/>
      <c r="ONK3" s="17"/>
      <c r="ONL3" s="17"/>
      <c r="ONM3" s="17"/>
      <c r="ONN3" s="17"/>
      <c r="ONO3" s="17"/>
      <c r="ONP3" s="17"/>
      <c r="ONQ3" s="17"/>
      <c r="ONR3" s="17"/>
      <c r="ONS3" s="17"/>
      <c r="ONT3" s="17"/>
      <c r="ONU3" s="17"/>
      <c r="ONV3" s="17"/>
      <c r="ONW3" s="17"/>
      <c r="ONX3" s="17"/>
      <c r="ONY3" s="17"/>
      <c r="ONZ3" s="17"/>
      <c r="OOA3" s="17"/>
      <c r="OOB3" s="17"/>
      <c r="OOC3" s="17"/>
      <c r="OOD3" s="17"/>
      <c r="OOE3" s="17"/>
      <c r="OOF3" s="17"/>
      <c r="OOG3" s="17"/>
      <c r="OOH3" s="17"/>
      <c r="OOI3" s="17"/>
      <c r="OOJ3" s="17"/>
      <c r="OOK3" s="17"/>
      <c r="OOL3" s="17"/>
      <c r="OOM3" s="17"/>
      <c r="OON3" s="17"/>
      <c r="OOO3" s="17"/>
      <c r="OOP3" s="17"/>
      <c r="OOQ3" s="17"/>
      <c r="OOR3" s="17"/>
      <c r="OOS3" s="17"/>
      <c r="OOT3" s="17"/>
      <c r="OOU3" s="17"/>
      <c r="OOV3" s="17"/>
      <c r="OOW3" s="17"/>
      <c r="OOX3" s="17"/>
      <c r="OOY3" s="17"/>
      <c r="OOZ3" s="17"/>
      <c r="OPA3" s="17"/>
      <c r="OPB3" s="17"/>
      <c r="OPC3" s="17"/>
      <c r="OPD3" s="17"/>
      <c r="OPE3" s="17"/>
      <c r="OPF3" s="17"/>
      <c r="OPG3" s="17"/>
      <c r="OPH3" s="17"/>
      <c r="OPI3" s="17"/>
      <c r="OPJ3" s="17"/>
      <c r="OPK3" s="17"/>
      <c r="OPL3" s="17"/>
      <c r="OPM3" s="17"/>
      <c r="OPN3" s="17"/>
      <c r="OPO3" s="17"/>
      <c r="OPP3" s="17"/>
      <c r="OPQ3" s="17"/>
      <c r="OPR3" s="17"/>
      <c r="OPS3" s="17"/>
      <c r="OPT3" s="17"/>
      <c r="OPU3" s="17"/>
      <c r="OPV3" s="17"/>
      <c r="OPW3" s="17"/>
      <c r="OPX3" s="17"/>
      <c r="OPY3" s="17"/>
      <c r="OPZ3" s="17"/>
      <c r="OQA3" s="17"/>
      <c r="OQB3" s="17"/>
      <c r="OQC3" s="17"/>
      <c r="OQD3" s="17"/>
      <c r="OQE3" s="17"/>
      <c r="OQF3" s="17"/>
      <c r="OQG3" s="17"/>
      <c r="OQH3" s="17"/>
      <c r="OQI3" s="17"/>
      <c r="OQJ3" s="17"/>
      <c r="OQK3" s="17"/>
      <c r="OQL3" s="17"/>
      <c r="OQM3" s="17"/>
      <c r="OQN3" s="17"/>
      <c r="OQO3" s="17"/>
      <c r="OQP3" s="17"/>
      <c r="OQQ3" s="17"/>
      <c r="OQR3" s="17"/>
      <c r="OQS3" s="17"/>
      <c r="OQT3" s="17"/>
      <c r="OQU3" s="17"/>
      <c r="OQV3" s="17"/>
      <c r="OQW3" s="17"/>
      <c r="OQX3" s="17"/>
      <c r="OQY3" s="17"/>
      <c r="OQZ3" s="17"/>
      <c r="ORA3" s="17"/>
      <c r="ORB3" s="17"/>
      <c r="ORC3" s="17"/>
      <c r="ORD3" s="17"/>
      <c r="ORE3" s="17"/>
      <c r="ORF3" s="17"/>
      <c r="ORG3" s="17"/>
      <c r="ORH3" s="17"/>
      <c r="ORI3" s="17"/>
      <c r="ORJ3" s="17"/>
      <c r="ORK3" s="17"/>
      <c r="ORL3" s="17"/>
      <c r="ORM3" s="17"/>
      <c r="ORN3" s="17"/>
      <c r="ORO3" s="17"/>
      <c r="ORP3" s="17"/>
      <c r="ORQ3" s="17"/>
      <c r="ORR3" s="17"/>
      <c r="ORS3" s="17"/>
      <c r="ORT3" s="17"/>
      <c r="ORU3" s="17"/>
      <c r="ORV3" s="17"/>
      <c r="ORW3" s="17"/>
      <c r="ORX3" s="17"/>
      <c r="ORY3" s="17"/>
      <c r="ORZ3" s="17"/>
      <c r="OSA3" s="17"/>
      <c r="OSB3" s="17"/>
      <c r="OSC3" s="17"/>
      <c r="OSD3" s="17"/>
      <c r="OSE3" s="17"/>
      <c r="OSF3" s="17"/>
      <c r="OSG3" s="17"/>
      <c r="OSH3" s="17"/>
      <c r="OSI3" s="17"/>
      <c r="OSJ3" s="17"/>
      <c r="OSK3" s="17"/>
      <c r="OSL3" s="17"/>
      <c r="OSM3" s="17"/>
      <c r="OSN3" s="17"/>
      <c r="OSO3" s="17"/>
      <c r="OSP3" s="17"/>
      <c r="OSQ3" s="17"/>
      <c r="OSR3" s="17"/>
      <c r="OSS3" s="17"/>
      <c r="OST3" s="17"/>
      <c r="OSU3" s="17"/>
      <c r="OSV3" s="17"/>
      <c r="OSW3" s="17"/>
      <c r="OSX3" s="17"/>
      <c r="OSY3" s="17"/>
      <c r="OSZ3" s="17"/>
      <c r="OTA3" s="17"/>
      <c r="OTB3" s="17"/>
      <c r="OTC3" s="17"/>
      <c r="OTD3" s="17"/>
      <c r="OTE3" s="17"/>
      <c r="OTF3" s="17"/>
      <c r="OTG3" s="17"/>
      <c r="OTH3" s="17"/>
      <c r="OTI3" s="17"/>
      <c r="OTJ3" s="17"/>
      <c r="OTK3" s="17"/>
      <c r="OTL3" s="17"/>
      <c r="OTM3" s="17"/>
      <c r="OTN3" s="17"/>
      <c r="OTO3" s="17"/>
      <c r="OTP3" s="17"/>
      <c r="OTQ3" s="17"/>
      <c r="OTR3" s="17"/>
      <c r="OTS3" s="17"/>
      <c r="OTT3" s="17"/>
      <c r="OTU3" s="17"/>
      <c r="OTV3" s="17"/>
      <c r="OTW3" s="17"/>
      <c r="OTX3" s="17"/>
      <c r="OTY3" s="17"/>
      <c r="OTZ3" s="17"/>
      <c r="OUA3" s="17"/>
      <c r="OUB3" s="17"/>
      <c r="OUC3" s="17"/>
      <c r="OUD3" s="17"/>
      <c r="OUE3" s="17"/>
      <c r="OUF3" s="17"/>
      <c r="OUG3" s="17"/>
      <c r="OUH3" s="17"/>
      <c r="OUI3" s="17"/>
      <c r="OUJ3" s="17"/>
      <c r="OUK3" s="17"/>
      <c r="OUL3" s="17"/>
      <c r="OUM3" s="17"/>
      <c r="OUN3" s="17"/>
      <c r="OUO3" s="17"/>
      <c r="OUP3" s="17"/>
      <c r="OUQ3" s="17"/>
      <c r="OUR3" s="17"/>
      <c r="OUS3" s="17"/>
      <c r="OUT3" s="17"/>
      <c r="OUU3" s="17"/>
      <c r="OUV3" s="17"/>
      <c r="OUW3" s="17"/>
      <c r="OUX3" s="17"/>
      <c r="OUY3" s="17"/>
      <c r="OUZ3" s="17"/>
      <c r="OVA3" s="17"/>
      <c r="OVB3" s="17"/>
      <c r="OVC3" s="17"/>
      <c r="OVD3" s="17"/>
      <c r="OVE3" s="17"/>
      <c r="OVF3" s="17"/>
      <c r="OVG3" s="17"/>
      <c r="OVH3" s="17"/>
      <c r="OVI3" s="17"/>
      <c r="OVJ3" s="17"/>
      <c r="OVK3" s="17"/>
      <c r="OVL3" s="17"/>
      <c r="OVM3" s="17"/>
      <c r="OVN3" s="17"/>
      <c r="OVO3" s="17"/>
      <c r="OVP3" s="17"/>
      <c r="OVQ3" s="17"/>
      <c r="OVR3" s="17"/>
      <c r="OVS3" s="17"/>
      <c r="OVT3" s="17"/>
      <c r="OVU3" s="17"/>
      <c r="OVV3" s="17"/>
      <c r="OVW3" s="17"/>
      <c r="OVX3" s="17"/>
      <c r="OVY3" s="17"/>
      <c r="OVZ3" s="17"/>
      <c r="OWA3" s="17"/>
      <c r="OWB3" s="17"/>
      <c r="OWC3" s="17"/>
      <c r="OWD3" s="17"/>
      <c r="OWE3" s="17"/>
      <c r="OWF3" s="17"/>
      <c r="OWG3" s="17"/>
      <c r="OWH3" s="17"/>
      <c r="OWI3" s="17"/>
      <c r="OWJ3" s="17"/>
      <c r="OWK3" s="17"/>
      <c r="OWL3" s="17"/>
      <c r="OWM3" s="17"/>
      <c r="OWN3" s="17"/>
      <c r="OWO3" s="17"/>
      <c r="OWP3" s="17"/>
      <c r="OWQ3" s="17"/>
      <c r="OWR3" s="17"/>
      <c r="OWS3" s="17"/>
      <c r="OWT3" s="17"/>
      <c r="OWU3" s="17"/>
      <c r="OWV3" s="17"/>
      <c r="OWW3" s="17"/>
      <c r="OWX3" s="17"/>
      <c r="OWY3" s="17"/>
      <c r="OWZ3" s="17"/>
      <c r="OXA3" s="17"/>
      <c r="OXB3" s="17"/>
      <c r="OXC3" s="17"/>
      <c r="OXD3" s="17"/>
      <c r="OXE3" s="17"/>
      <c r="OXF3" s="17"/>
      <c r="OXG3" s="17"/>
      <c r="OXH3" s="17"/>
      <c r="OXI3" s="17"/>
      <c r="OXJ3" s="17"/>
      <c r="OXK3" s="17"/>
      <c r="OXL3" s="17"/>
      <c r="OXM3" s="17"/>
      <c r="OXN3" s="17"/>
      <c r="OXO3" s="17"/>
      <c r="OXP3" s="17"/>
      <c r="OXQ3" s="17"/>
      <c r="OXR3" s="17"/>
      <c r="OXS3" s="17"/>
      <c r="OXT3" s="17"/>
      <c r="OXU3" s="17"/>
      <c r="OXV3" s="17"/>
      <c r="OXW3" s="17"/>
      <c r="OXX3" s="17"/>
      <c r="OXY3" s="17"/>
      <c r="OXZ3" s="17"/>
      <c r="OYA3" s="17"/>
      <c r="OYB3" s="17"/>
      <c r="OYC3" s="17"/>
      <c r="OYD3" s="17"/>
      <c r="OYE3" s="17"/>
      <c r="OYF3" s="17"/>
      <c r="OYG3" s="17"/>
      <c r="OYH3" s="17"/>
      <c r="OYI3" s="17"/>
      <c r="OYJ3" s="17"/>
      <c r="OYK3" s="17"/>
      <c r="OYL3" s="17"/>
      <c r="OYM3" s="17"/>
      <c r="OYN3" s="17"/>
      <c r="OYO3" s="17"/>
      <c r="OYP3" s="17"/>
      <c r="OYQ3" s="17"/>
      <c r="OYR3" s="17"/>
      <c r="OYS3" s="17"/>
      <c r="OYT3" s="17"/>
      <c r="OYU3" s="17"/>
      <c r="OYV3" s="17"/>
      <c r="OYW3" s="17"/>
      <c r="OYX3" s="17"/>
      <c r="OYY3" s="17"/>
      <c r="OYZ3" s="17"/>
      <c r="OZA3" s="17"/>
      <c r="OZB3" s="17"/>
      <c r="OZC3" s="17"/>
      <c r="OZD3" s="17"/>
      <c r="OZE3" s="17"/>
      <c r="OZF3" s="17"/>
      <c r="OZG3" s="17"/>
      <c r="OZH3" s="17"/>
      <c r="OZI3" s="17"/>
      <c r="OZJ3" s="17"/>
      <c r="OZK3" s="17"/>
      <c r="OZL3" s="17"/>
      <c r="OZM3" s="17"/>
      <c r="OZN3" s="17"/>
      <c r="OZO3" s="17"/>
      <c r="OZP3" s="17"/>
      <c r="OZQ3" s="17"/>
      <c r="OZR3" s="17"/>
      <c r="OZS3" s="17"/>
      <c r="OZT3" s="17"/>
      <c r="OZU3" s="17"/>
      <c r="OZV3" s="17"/>
      <c r="OZW3" s="17"/>
      <c r="OZX3" s="17"/>
      <c r="OZY3" s="17"/>
      <c r="OZZ3" s="17"/>
      <c r="PAA3" s="17"/>
      <c r="PAB3" s="17"/>
      <c r="PAC3" s="17"/>
      <c r="PAD3" s="17"/>
      <c r="PAE3" s="17"/>
      <c r="PAF3" s="17"/>
      <c r="PAG3" s="17"/>
      <c r="PAH3" s="17"/>
      <c r="PAI3" s="17"/>
      <c r="PAJ3" s="17"/>
      <c r="PAK3" s="17"/>
      <c r="PAL3" s="17"/>
      <c r="PAM3" s="17"/>
      <c r="PAN3" s="17"/>
      <c r="PAO3" s="17"/>
      <c r="PAP3" s="17"/>
      <c r="PAQ3" s="17"/>
      <c r="PAR3" s="17"/>
      <c r="PAS3" s="17"/>
      <c r="PAT3" s="17"/>
      <c r="PAU3" s="17"/>
      <c r="PAV3" s="17"/>
      <c r="PAW3" s="17"/>
      <c r="PAX3" s="17"/>
      <c r="PAY3" s="17"/>
      <c r="PAZ3" s="17"/>
      <c r="PBA3" s="17"/>
      <c r="PBB3" s="17"/>
      <c r="PBC3" s="17"/>
      <c r="PBD3" s="17"/>
      <c r="PBE3" s="17"/>
      <c r="PBF3" s="17"/>
      <c r="PBG3" s="17"/>
      <c r="PBH3" s="17"/>
      <c r="PBI3" s="17"/>
      <c r="PBJ3" s="17"/>
      <c r="PBK3" s="17"/>
      <c r="PBL3" s="17"/>
      <c r="PBM3" s="17"/>
      <c r="PBN3" s="17"/>
      <c r="PBO3" s="17"/>
      <c r="PBP3" s="17"/>
      <c r="PBQ3" s="17"/>
      <c r="PBR3" s="17"/>
      <c r="PBS3" s="17"/>
      <c r="PBT3" s="17"/>
      <c r="PBU3" s="17"/>
      <c r="PBV3" s="17"/>
      <c r="PBW3" s="17"/>
      <c r="PBX3" s="17"/>
      <c r="PBY3" s="17"/>
      <c r="PBZ3" s="17"/>
      <c r="PCA3" s="17"/>
      <c r="PCB3" s="17"/>
      <c r="PCC3" s="17"/>
      <c r="PCD3" s="17"/>
      <c r="PCE3" s="17"/>
      <c r="PCF3" s="17"/>
      <c r="PCG3" s="17"/>
      <c r="PCH3" s="17"/>
      <c r="PCI3" s="17"/>
      <c r="PCJ3" s="17"/>
      <c r="PCK3" s="17"/>
      <c r="PCL3" s="17"/>
      <c r="PCM3" s="17"/>
      <c r="PCN3" s="17"/>
      <c r="PCO3" s="17"/>
      <c r="PCP3" s="17"/>
      <c r="PCQ3" s="17"/>
      <c r="PCR3" s="17"/>
      <c r="PCS3" s="17"/>
      <c r="PCT3" s="17"/>
      <c r="PCU3" s="17"/>
      <c r="PCV3" s="17"/>
      <c r="PCW3" s="17"/>
      <c r="PCX3" s="17"/>
      <c r="PCY3" s="17"/>
      <c r="PCZ3" s="17"/>
      <c r="PDA3" s="17"/>
      <c r="PDB3" s="17"/>
      <c r="PDC3" s="17"/>
      <c r="PDD3" s="17"/>
      <c r="PDE3" s="17"/>
      <c r="PDF3" s="17"/>
      <c r="PDG3" s="17"/>
      <c r="PDH3" s="17"/>
      <c r="PDI3" s="17"/>
      <c r="PDJ3" s="17"/>
      <c r="PDK3" s="17"/>
      <c r="PDL3" s="17"/>
      <c r="PDM3" s="17"/>
      <c r="PDN3" s="17"/>
      <c r="PDO3" s="17"/>
      <c r="PDP3" s="17"/>
      <c r="PDQ3" s="17"/>
      <c r="PDR3" s="17"/>
      <c r="PDS3" s="17"/>
      <c r="PDT3" s="17"/>
      <c r="PDU3" s="17"/>
      <c r="PDV3" s="17"/>
      <c r="PDW3" s="17"/>
      <c r="PDX3" s="17"/>
      <c r="PDY3" s="17"/>
      <c r="PDZ3" s="17"/>
      <c r="PEA3" s="17"/>
      <c r="PEB3" s="17"/>
      <c r="PEC3" s="17"/>
      <c r="PED3" s="17"/>
      <c r="PEE3" s="17"/>
      <c r="PEF3" s="17"/>
      <c r="PEG3" s="17"/>
      <c r="PEH3" s="17"/>
      <c r="PEI3" s="17"/>
      <c r="PEJ3" s="17"/>
      <c r="PEK3" s="17"/>
      <c r="PEL3" s="17"/>
      <c r="PEM3" s="17"/>
      <c r="PEN3" s="17"/>
      <c r="PEO3" s="17"/>
      <c r="PEP3" s="17"/>
      <c r="PEQ3" s="17"/>
      <c r="PER3" s="17"/>
      <c r="PES3" s="17"/>
      <c r="PET3" s="17"/>
      <c r="PEU3" s="17"/>
      <c r="PEV3" s="17"/>
      <c r="PEW3" s="17"/>
      <c r="PEX3" s="17"/>
      <c r="PEY3" s="17"/>
      <c r="PEZ3" s="17"/>
      <c r="PFA3" s="17"/>
      <c r="PFB3" s="17"/>
      <c r="PFC3" s="17"/>
      <c r="PFD3" s="17"/>
      <c r="PFE3" s="17"/>
      <c r="PFF3" s="17"/>
      <c r="PFG3" s="17"/>
      <c r="PFH3" s="17"/>
      <c r="PFI3" s="17"/>
      <c r="PFJ3" s="17"/>
      <c r="PFK3" s="17"/>
      <c r="PFL3" s="17"/>
      <c r="PFM3" s="17"/>
      <c r="PFN3" s="17"/>
      <c r="PFO3" s="17"/>
      <c r="PFP3" s="17"/>
      <c r="PFQ3" s="17"/>
      <c r="PFR3" s="17"/>
      <c r="PFS3" s="17"/>
      <c r="PFT3" s="17"/>
      <c r="PFU3" s="17"/>
      <c r="PFV3" s="17"/>
      <c r="PFW3" s="17"/>
      <c r="PFX3" s="17"/>
      <c r="PFY3" s="17"/>
      <c r="PFZ3" s="17"/>
      <c r="PGA3" s="17"/>
      <c r="PGB3" s="17"/>
      <c r="PGC3" s="17"/>
      <c r="PGD3" s="17"/>
      <c r="PGE3" s="17"/>
      <c r="PGF3" s="17"/>
      <c r="PGG3" s="17"/>
      <c r="PGH3" s="17"/>
      <c r="PGI3" s="17"/>
      <c r="PGJ3" s="17"/>
      <c r="PGK3" s="17"/>
      <c r="PGL3" s="17"/>
      <c r="PGM3" s="17"/>
      <c r="PGN3" s="17"/>
      <c r="PGO3" s="17"/>
      <c r="PGP3" s="17"/>
      <c r="PGQ3" s="17"/>
      <c r="PGR3" s="17"/>
      <c r="PGS3" s="17"/>
      <c r="PGT3" s="17"/>
      <c r="PGU3" s="17"/>
      <c r="PGV3" s="17"/>
      <c r="PGW3" s="17"/>
      <c r="PGX3" s="17"/>
      <c r="PGY3" s="17"/>
      <c r="PGZ3" s="17"/>
      <c r="PHA3" s="17"/>
      <c r="PHB3" s="17"/>
      <c r="PHC3" s="17"/>
      <c r="PHD3" s="17"/>
      <c r="PHE3" s="17"/>
      <c r="PHF3" s="17"/>
      <c r="PHG3" s="17"/>
      <c r="PHH3" s="17"/>
      <c r="PHI3" s="17"/>
      <c r="PHJ3" s="17"/>
      <c r="PHK3" s="17"/>
      <c r="PHL3" s="17"/>
      <c r="PHM3" s="17"/>
      <c r="PHN3" s="17"/>
      <c r="PHO3" s="17"/>
      <c r="PHP3" s="17"/>
      <c r="PHQ3" s="17"/>
      <c r="PHR3" s="17"/>
      <c r="PHS3" s="17"/>
      <c r="PHT3" s="17"/>
      <c r="PHU3" s="17"/>
      <c r="PHV3" s="17"/>
      <c r="PHW3" s="17"/>
      <c r="PHX3" s="17"/>
      <c r="PHY3" s="17"/>
      <c r="PHZ3" s="17"/>
      <c r="PIA3" s="17"/>
      <c r="PIB3" s="17"/>
      <c r="PIC3" s="17"/>
      <c r="PID3" s="17"/>
      <c r="PIE3" s="17"/>
      <c r="PIF3" s="17"/>
      <c r="PIG3" s="17"/>
      <c r="PIH3" s="17"/>
      <c r="PII3" s="17"/>
      <c r="PIJ3" s="17"/>
      <c r="PIK3" s="17"/>
      <c r="PIL3" s="17"/>
      <c r="PIM3" s="17"/>
      <c r="PIN3" s="17"/>
      <c r="PIO3" s="17"/>
      <c r="PIP3" s="17"/>
      <c r="PIQ3" s="17"/>
      <c r="PIR3" s="17"/>
      <c r="PIS3" s="17"/>
      <c r="PIT3" s="17"/>
      <c r="PIU3" s="17"/>
      <c r="PIV3" s="17"/>
      <c r="PIW3" s="17"/>
      <c r="PIX3" s="17"/>
      <c r="PIY3" s="17"/>
      <c r="PIZ3" s="17"/>
      <c r="PJA3" s="17"/>
      <c r="PJB3" s="17"/>
      <c r="PJC3" s="17"/>
      <c r="PJD3" s="17"/>
      <c r="PJE3" s="17"/>
      <c r="PJF3" s="17"/>
      <c r="PJG3" s="17"/>
      <c r="PJH3" s="17"/>
      <c r="PJI3" s="17"/>
      <c r="PJJ3" s="17"/>
      <c r="PJK3" s="17"/>
      <c r="PJL3" s="17"/>
      <c r="PJM3" s="17"/>
      <c r="PJN3" s="17"/>
      <c r="PJO3" s="17"/>
      <c r="PJP3" s="17"/>
      <c r="PJQ3" s="17"/>
      <c r="PJR3" s="17"/>
      <c r="PJS3" s="17"/>
      <c r="PJT3" s="17"/>
      <c r="PJU3" s="17"/>
      <c r="PJV3" s="17"/>
      <c r="PJW3" s="17"/>
      <c r="PJX3" s="17"/>
      <c r="PJY3" s="17"/>
      <c r="PJZ3" s="17"/>
      <c r="PKA3" s="17"/>
      <c r="PKB3" s="17"/>
      <c r="PKC3" s="17"/>
      <c r="PKD3" s="17"/>
      <c r="PKE3" s="17"/>
      <c r="PKF3" s="17"/>
      <c r="PKG3" s="17"/>
      <c r="PKH3" s="17"/>
      <c r="PKI3" s="17"/>
      <c r="PKJ3" s="17"/>
      <c r="PKK3" s="17"/>
      <c r="PKL3" s="17"/>
      <c r="PKM3" s="17"/>
      <c r="PKN3" s="17"/>
      <c r="PKO3" s="17"/>
      <c r="PKP3" s="17"/>
      <c r="PKQ3" s="17"/>
      <c r="PKR3" s="17"/>
      <c r="PKS3" s="17"/>
      <c r="PKT3" s="17"/>
      <c r="PKU3" s="17"/>
      <c r="PKV3" s="17"/>
      <c r="PKW3" s="17"/>
      <c r="PKX3" s="17"/>
      <c r="PKY3" s="17"/>
      <c r="PKZ3" s="17"/>
      <c r="PLA3" s="17"/>
      <c r="PLB3" s="17"/>
      <c r="PLC3" s="17"/>
      <c r="PLD3" s="17"/>
      <c r="PLE3" s="17"/>
      <c r="PLF3" s="17"/>
      <c r="PLG3" s="17"/>
      <c r="PLH3" s="17"/>
      <c r="PLI3" s="17"/>
      <c r="PLJ3" s="17"/>
      <c r="PLK3" s="17"/>
      <c r="PLL3" s="17"/>
      <c r="PLM3" s="17"/>
      <c r="PLN3" s="17"/>
      <c r="PLO3" s="17"/>
      <c r="PLP3" s="17"/>
      <c r="PLQ3" s="17"/>
      <c r="PLR3" s="17"/>
      <c r="PLS3" s="17"/>
      <c r="PLT3" s="17"/>
      <c r="PLU3" s="17"/>
      <c r="PLV3" s="17"/>
      <c r="PLW3" s="17"/>
      <c r="PLX3" s="17"/>
      <c r="PLY3" s="17"/>
      <c r="PLZ3" s="17"/>
      <c r="PMA3" s="17"/>
      <c r="PMB3" s="17"/>
      <c r="PMC3" s="17"/>
      <c r="PMD3" s="17"/>
      <c r="PME3" s="17"/>
      <c r="PMF3" s="17"/>
      <c r="PMG3" s="17"/>
      <c r="PMH3" s="17"/>
      <c r="PMI3" s="17"/>
      <c r="PMJ3" s="17"/>
      <c r="PMK3" s="17"/>
      <c r="PML3" s="17"/>
      <c r="PMM3" s="17"/>
      <c r="PMN3" s="17"/>
      <c r="PMO3" s="17"/>
      <c r="PMP3" s="17"/>
      <c r="PMQ3" s="17"/>
      <c r="PMR3" s="17"/>
      <c r="PMS3" s="17"/>
      <c r="PMT3" s="17"/>
      <c r="PMU3" s="17"/>
      <c r="PMV3" s="17"/>
      <c r="PMW3" s="17"/>
      <c r="PMX3" s="17"/>
      <c r="PMY3" s="17"/>
      <c r="PMZ3" s="17"/>
      <c r="PNA3" s="17"/>
      <c r="PNB3" s="17"/>
      <c r="PNC3" s="17"/>
      <c r="PND3" s="17"/>
      <c r="PNE3" s="17"/>
      <c r="PNF3" s="17"/>
      <c r="PNG3" s="17"/>
      <c r="PNH3" s="17"/>
      <c r="PNI3" s="17"/>
      <c r="PNJ3" s="17"/>
      <c r="PNK3" s="17"/>
      <c r="PNL3" s="17"/>
      <c r="PNM3" s="17"/>
      <c r="PNN3" s="17"/>
      <c r="PNO3" s="17"/>
      <c r="PNP3" s="17"/>
      <c r="PNQ3" s="17"/>
      <c r="PNR3" s="17"/>
      <c r="PNS3" s="17"/>
      <c r="PNT3" s="17"/>
      <c r="PNU3" s="17"/>
      <c r="PNV3" s="17"/>
      <c r="PNW3" s="17"/>
      <c r="PNX3" s="17"/>
      <c r="PNY3" s="17"/>
      <c r="PNZ3" s="17"/>
      <c r="POA3" s="17"/>
      <c r="POB3" s="17"/>
      <c r="POC3" s="17"/>
      <c r="POD3" s="17"/>
      <c r="POE3" s="17"/>
      <c r="POF3" s="17"/>
      <c r="POG3" s="17"/>
      <c r="POH3" s="17"/>
      <c r="POI3" s="17"/>
      <c r="POJ3" s="17"/>
      <c r="POK3" s="17"/>
      <c r="POL3" s="17"/>
      <c r="POM3" s="17"/>
      <c r="PON3" s="17"/>
      <c r="POO3" s="17"/>
      <c r="POP3" s="17"/>
      <c r="POQ3" s="17"/>
      <c r="POR3" s="17"/>
      <c r="POS3" s="17"/>
      <c r="POT3" s="17"/>
      <c r="POU3" s="17"/>
      <c r="POV3" s="17"/>
      <c r="POW3" s="17"/>
      <c r="POX3" s="17"/>
      <c r="POY3" s="17"/>
      <c r="POZ3" s="17"/>
      <c r="PPA3" s="17"/>
      <c r="PPB3" s="17"/>
      <c r="PPC3" s="17"/>
      <c r="PPD3" s="17"/>
      <c r="PPE3" s="17"/>
      <c r="PPF3" s="17"/>
      <c r="PPG3" s="17"/>
      <c r="PPH3" s="17"/>
      <c r="PPI3" s="17"/>
      <c r="PPJ3" s="17"/>
      <c r="PPK3" s="17"/>
      <c r="PPL3" s="17"/>
      <c r="PPM3" s="17"/>
      <c r="PPN3" s="17"/>
      <c r="PPO3" s="17"/>
      <c r="PPP3" s="17"/>
      <c r="PPQ3" s="17"/>
      <c r="PPR3" s="17"/>
      <c r="PPS3" s="17"/>
      <c r="PPT3" s="17"/>
      <c r="PPU3" s="17"/>
      <c r="PPV3" s="17"/>
      <c r="PPW3" s="17"/>
      <c r="PPX3" s="17"/>
      <c r="PPY3" s="17"/>
      <c r="PPZ3" s="17"/>
      <c r="PQA3" s="17"/>
      <c r="PQB3" s="17"/>
      <c r="PQC3" s="17"/>
      <c r="PQD3" s="17"/>
      <c r="PQE3" s="17"/>
      <c r="PQF3" s="17"/>
      <c r="PQG3" s="17"/>
      <c r="PQH3" s="17"/>
      <c r="PQI3" s="17"/>
      <c r="PQJ3" s="17"/>
      <c r="PQK3" s="17"/>
      <c r="PQL3" s="17"/>
      <c r="PQM3" s="17"/>
      <c r="PQN3" s="17"/>
      <c r="PQO3" s="17"/>
      <c r="PQP3" s="17"/>
      <c r="PQQ3" s="17"/>
      <c r="PQR3" s="17"/>
      <c r="PQS3" s="17"/>
      <c r="PQT3" s="17"/>
      <c r="PQU3" s="17"/>
      <c r="PQV3" s="17"/>
      <c r="PQW3" s="17"/>
      <c r="PQX3" s="17"/>
      <c r="PQY3" s="17"/>
      <c r="PQZ3" s="17"/>
      <c r="PRA3" s="17"/>
      <c r="PRB3" s="17"/>
      <c r="PRC3" s="17"/>
      <c r="PRD3" s="17"/>
      <c r="PRE3" s="17"/>
      <c r="PRF3" s="17"/>
      <c r="PRG3" s="17"/>
      <c r="PRH3" s="17"/>
      <c r="PRI3" s="17"/>
      <c r="PRJ3" s="17"/>
      <c r="PRK3" s="17"/>
      <c r="PRL3" s="17"/>
      <c r="PRM3" s="17"/>
      <c r="PRN3" s="17"/>
      <c r="PRO3" s="17"/>
      <c r="PRP3" s="17"/>
      <c r="PRQ3" s="17"/>
      <c r="PRR3" s="17"/>
      <c r="PRS3" s="17"/>
      <c r="PRT3" s="17"/>
      <c r="PRU3" s="17"/>
      <c r="PRV3" s="17"/>
      <c r="PRW3" s="17"/>
      <c r="PRX3" s="17"/>
      <c r="PRY3" s="17"/>
      <c r="PRZ3" s="17"/>
      <c r="PSA3" s="17"/>
      <c r="PSB3" s="17"/>
      <c r="PSC3" s="17"/>
      <c r="PSD3" s="17"/>
      <c r="PSE3" s="17"/>
      <c r="PSF3" s="17"/>
      <c r="PSG3" s="17"/>
      <c r="PSH3" s="17"/>
      <c r="PSI3" s="17"/>
      <c r="PSJ3" s="17"/>
      <c r="PSK3" s="17"/>
      <c r="PSL3" s="17"/>
      <c r="PSM3" s="17"/>
      <c r="PSN3" s="17"/>
      <c r="PSO3" s="17"/>
      <c r="PSP3" s="17"/>
      <c r="PSQ3" s="17"/>
      <c r="PSR3" s="17"/>
      <c r="PSS3" s="17"/>
      <c r="PST3" s="17"/>
      <c r="PSU3" s="17"/>
      <c r="PSV3" s="17"/>
      <c r="PSW3" s="17"/>
      <c r="PSX3" s="17"/>
      <c r="PSY3" s="17"/>
      <c r="PSZ3" s="17"/>
      <c r="PTA3" s="17"/>
      <c r="PTB3" s="17"/>
      <c r="PTC3" s="17"/>
      <c r="PTD3" s="17"/>
      <c r="PTE3" s="17"/>
      <c r="PTF3" s="17"/>
      <c r="PTG3" s="17"/>
      <c r="PTH3" s="17"/>
      <c r="PTI3" s="17"/>
      <c r="PTJ3" s="17"/>
      <c r="PTK3" s="17"/>
      <c r="PTL3" s="17"/>
      <c r="PTM3" s="17"/>
      <c r="PTN3" s="17"/>
      <c r="PTO3" s="17"/>
      <c r="PTP3" s="17"/>
      <c r="PTQ3" s="17"/>
      <c r="PTR3" s="17"/>
      <c r="PTS3" s="17"/>
      <c r="PTT3" s="17"/>
      <c r="PTU3" s="17"/>
      <c r="PTV3" s="17"/>
      <c r="PTW3" s="17"/>
      <c r="PTX3" s="17"/>
      <c r="PTY3" s="17"/>
      <c r="PTZ3" s="17"/>
      <c r="PUA3" s="17"/>
      <c r="PUB3" s="17"/>
      <c r="PUC3" s="17"/>
      <c r="PUD3" s="17"/>
      <c r="PUE3" s="17"/>
      <c r="PUF3" s="17"/>
      <c r="PUG3" s="17"/>
      <c r="PUH3" s="17"/>
      <c r="PUI3" s="17"/>
      <c r="PUJ3" s="17"/>
      <c r="PUK3" s="17"/>
      <c r="PUL3" s="17"/>
      <c r="PUM3" s="17"/>
      <c r="PUN3" s="17"/>
      <c r="PUO3" s="17"/>
      <c r="PUP3" s="17"/>
      <c r="PUQ3" s="17"/>
      <c r="PUR3" s="17"/>
      <c r="PUS3" s="17"/>
      <c r="PUT3" s="17"/>
      <c r="PUU3" s="17"/>
      <c r="PUV3" s="17"/>
      <c r="PUW3" s="17"/>
      <c r="PUX3" s="17"/>
      <c r="PUY3" s="17"/>
      <c r="PUZ3" s="17"/>
      <c r="PVA3" s="17"/>
      <c r="PVB3" s="17"/>
      <c r="PVC3" s="17"/>
      <c r="PVD3" s="17"/>
      <c r="PVE3" s="17"/>
      <c r="PVF3" s="17"/>
      <c r="PVG3" s="17"/>
      <c r="PVH3" s="17"/>
      <c r="PVI3" s="17"/>
      <c r="PVJ3" s="17"/>
      <c r="PVK3" s="17"/>
      <c r="PVL3" s="17"/>
      <c r="PVM3" s="17"/>
      <c r="PVN3" s="17"/>
      <c r="PVO3" s="17"/>
      <c r="PVP3" s="17"/>
      <c r="PVQ3" s="17"/>
      <c r="PVR3" s="17"/>
      <c r="PVS3" s="17"/>
      <c r="PVT3" s="17"/>
      <c r="PVU3" s="17"/>
      <c r="PVV3" s="17"/>
      <c r="PVW3" s="17"/>
      <c r="PVX3" s="17"/>
      <c r="PVY3" s="17"/>
      <c r="PVZ3" s="17"/>
      <c r="PWA3" s="17"/>
      <c r="PWB3" s="17"/>
      <c r="PWC3" s="17"/>
      <c r="PWD3" s="17"/>
      <c r="PWE3" s="17"/>
      <c r="PWF3" s="17"/>
      <c r="PWG3" s="17"/>
      <c r="PWH3" s="17"/>
      <c r="PWI3" s="17"/>
      <c r="PWJ3" s="17"/>
      <c r="PWK3" s="17"/>
      <c r="PWL3" s="17"/>
      <c r="PWM3" s="17"/>
      <c r="PWN3" s="17"/>
      <c r="PWO3" s="17"/>
      <c r="PWP3" s="17"/>
      <c r="PWQ3" s="17"/>
      <c r="PWR3" s="17"/>
      <c r="PWS3" s="17"/>
      <c r="PWT3" s="17"/>
      <c r="PWU3" s="17"/>
      <c r="PWV3" s="17"/>
      <c r="PWW3" s="17"/>
      <c r="PWX3" s="17"/>
      <c r="PWY3" s="17"/>
      <c r="PWZ3" s="17"/>
      <c r="PXA3" s="17"/>
      <c r="PXB3" s="17"/>
      <c r="PXC3" s="17"/>
      <c r="PXD3" s="17"/>
      <c r="PXE3" s="17"/>
      <c r="PXF3" s="17"/>
      <c r="PXG3" s="17"/>
      <c r="PXH3" s="17"/>
      <c r="PXI3" s="17"/>
      <c r="PXJ3" s="17"/>
      <c r="PXK3" s="17"/>
      <c r="PXL3" s="17"/>
      <c r="PXM3" s="17"/>
      <c r="PXN3" s="17"/>
      <c r="PXO3" s="17"/>
      <c r="PXP3" s="17"/>
      <c r="PXQ3" s="17"/>
      <c r="PXR3" s="17"/>
      <c r="PXS3" s="17"/>
      <c r="PXT3" s="17"/>
      <c r="PXU3" s="17"/>
      <c r="PXV3" s="17"/>
      <c r="PXW3" s="17"/>
      <c r="PXX3" s="17"/>
      <c r="PXY3" s="17"/>
      <c r="PXZ3" s="17"/>
      <c r="PYA3" s="17"/>
      <c r="PYB3" s="17"/>
      <c r="PYC3" s="17"/>
      <c r="PYD3" s="17"/>
      <c r="PYE3" s="17"/>
      <c r="PYF3" s="17"/>
      <c r="PYG3" s="17"/>
      <c r="PYH3" s="17"/>
      <c r="PYI3" s="17"/>
      <c r="PYJ3" s="17"/>
      <c r="PYK3" s="17"/>
      <c r="PYL3" s="17"/>
      <c r="PYM3" s="17"/>
      <c r="PYN3" s="17"/>
      <c r="PYO3" s="17"/>
      <c r="PYP3" s="17"/>
      <c r="PYQ3" s="17"/>
      <c r="PYR3" s="17"/>
      <c r="PYS3" s="17"/>
      <c r="PYT3" s="17"/>
      <c r="PYU3" s="17"/>
      <c r="PYV3" s="17"/>
      <c r="PYW3" s="17"/>
      <c r="PYX3" s="17"/>
      <c r="PYY3" s="17"/>
      <c r="PYZ3" s="17"/>
      <c r="PZA3" s="17"/>
      <c r="PZB3" s="17"/>
      <c r="PZC3" s="17"/>
      <c r="PZD3" s="17"/>
      <c r="PZE3" s="17"/>
      <c r="PZF3" s="17"/>
      <c r="PZG3" s="17"/>
      <c r="PZH3" s="17"/>
      <c r="PZI3" s="17"/>
      <c r="PZJ3" s="17"/>
      <c r="PZK3" s="17"/>
      <c r="PZL3" s="17"/>
      <c r="PZM3" s="17"/>
      <c r="PZN3" s="17"/>
      <c r="PZO3" s="17"/>
      <c r="PZP3" s="17"/>
      <c r="PZQ3" s="17"/>
      <c r="PZR3" s="17"/>
      <c r="PZS3" s="17"/>
      <c r="PZT3" s="17"/>
      <c r="PZU3" s="17"/>
      <c r="PZV3" s="17"/>
      <c r="PZW3" s="17"/>
      <c r="PZX3" s="17"/>
      <c r="PZY3" s="17"/>
      <c r="PZZ3" s="17"/>
      <c r="QAA3" s="17"/>
      <c r="QAB3" s="17"/>
      <c r="QAC3" s="17"/>
      <c r="QAD3" s="17"/>
      <c r="QAE3" s="17"/>
      <c r="QAF3" s="17"/>
      <c r="QAG3" s="17"/>
      <c r="QAH3" s="17"/>
      <c r="QAI3" s="17"/>
      <c r="QAJ3" s="17"/>
      <c r="QAK3" s="17"/>
      <c r="QAL3" s="17"/>
      <c r="QAM3" s="17"/>
      <c r="QAN3" s="17"/>
      <c r="QAO3" s="17"/>
      <c r="QAP3" s="17"/>
      <c r="QAQ3" s="17"/>
      <c r="QAR3" s="17"/>
      <c r="QAS3" s="17"/>
      <c r="QAT3" s="17"/>
      <c r="QAU3" s="17"/>
      <c r="QAV3" s="17"/>
      <c r="QAW3" s="17"/>
      <c r="QAX3" s="17"/>
      <c r="QAY3" s="17"/>
      <c r="QAZ3" s="17"/>
      <c r="QBA3" s="17"/>
      <c r="QBB3" s="17"/>
      <c r="QBC3" s="17"/>
      <c r="QBD3" s="17"/>
      <c r="QBE3" s="17"/>
      <c r="QBF3" s="17"/>
      <c r="QBG3" s="17"/>
      <c r="QBH3" s="17"/>
      <c r="QBI3" s="17"/>
      <c r="QBJ3" s="17"/>
      <c r="QBK3" s="17"/>
      <c r="QBL3" s="17"/>
      <c r="QBM3" s="17"/>
      <c r="QBN3" s="17"/>
      <c r="QBO3" s="17"/>
      <c r="QBP3" s="17"/>
      <c r="QBQ3" s="17"/>
      <c r="QBR3" s="17"/>
      <c r="QBS3" s="17"/>
      <c r="QBT3" s="17"/>
      <c r="QBU3" s="17"/>
      <c r="QBV3" s="17"/>
      <c r="QBW3" s="17"/>
      <c r="QBX3" s="17"/>
      <c r="QBY3" s="17"/>
      <c r="QBZ3" s="17"/>
      <c r="QCA3" s="17"/>
      <c r="QCB3" s="17"/>
      <c r="QCC3" s="17"/>
      <c r="QCD3" s="17"/>
      <c r="QCE3" s="17"/>
      <c r="QCF3" s="17"/>
      <c r="QCG3" s="17"/>
      <c r="QCH3" s="17"/>
      <c r="QCI3" s="17"/>
      <c r="QCJ3" s="17"/>
      <c r="QCK3" s="17"/>
      <c r="QCL3" s="17"/>
      <c r="QCM3" s="17"/>
      <c r="QCN3" s="17"/>
      <c r="QCO3" s="17"/>
      <c r="QCP3" s="17"/>
      <c r="QCQ3" s="17"/>
      <c r="QCR3" s="17"/>
      <c r="QCS3" s="17"/>
      <c r="QCT3" s="17"/>
      <c r="QCU3" s="17"/>
      <c r="QCV3" s="17"/>
      <c r="QCW3" s="17"/>
      <c r="QCX3" s="17"/>
      <c r="QCY3" s="17"/>
      <c r="QCZ3" s="17"/>
      <c r="QDA3" s="17"/>
      <c r="QDB3" s="17"/>
      <c r="QDC3" s="17"/>
      <c r="QDD3" s="17"/>
      <c r="QDE3" s="17"/>
      <c r="QDF3" s="17"/>
      <c r="QDG3" s="17"/>
      <c r="QDH3" s="17"/>
      <c r="QDI3" s="17"/>
      <c r="QDJ3" s="17"/>
      <c r="QDK3" s="17"/>
      <c r="QDL3" s="17"/>
      <c r="QDM3" s="17"/>
      <c r="QDN3" s="17"/>
      <c r="QDO3" s="17"/>
      <c r="QDP3" s="17"/>
      <c r="QDQ3" s="17"/>
      <c r="QDR3" s="17"/>
      <c r="QDS3" s="17"/>
      <c r="QDT3" s="17"/>
      <c r="QDU3" s="17"/>
      <c r="QDV3" s="17"/>
      <c r="QDW3" s="17"/>
      <c r="QDX3" s="17"/>
      <c r="QDY3" s="17"/>
      <c r="QDZ3" s="17"/>
      <c r="QEA3" s="17"/>
      <c r="QEB3" s="17"/>
      <c r="QEC3" s="17"/>
      <c r="QED3" s="17"/>
      <c r="QEE3" s="17"/>
      <c r="QEF3" s="17"/>
      <c r="QEG3" s="17"/>
      <c r="QEH3" s="17"/>
      <c r="QEI3" s="17"/>
      <c r="QEJ3" s="17"/>
      <c r="QEK3" s="17"/>
      <c r="QEL3" s="17"/>
      <c r="QEM3" s="17"/>
      <c r="QEN3" s="17"/>
      <c r="QEO3" s="17"/>
      <c r="QEP3" s="17"/>
      <c r="QEQ3" s="17"/>
      <c r="QER3" s="17"/>
      <c r="QES3" s="17"/>
      <c r="QET3" s="17"/>
      <c r="QEU3" s="17"/>
      <c r="QEV3" s="17"/>
      <c r="QEW3" s="17"/>
      <c r="QEX3" s="17"/>
      <c r="QEY3" s="17"/>
      <c r="QEZ3" s="17"/>
      <c r="QFA3" s="17"/>
      <c r="QFB3" s="17"/>
      <c r="QFC3" s="17"/>
      <c r="QFD3" s="17"/>
      <c r="QFE3" s="17"/>
      <c r="QFF3" s="17"/>
      <c r="QFG3" s="17"/>
      <c r="QFH3" s="17"/>
      <c r="QFI3" s="17"/>
      <c r="QFJ3" s="17"/>
      <c r="QFK3" s="17"/>
      <c r="QFL3" s="17"/>
      <c r="QFM3" s="17"/>
      <c r="QFN3" s="17"/>
      <c r="QFO3" s="17"/>
      <c r="QFP3" s="17"/>
      <c r="QFQ3" s="17"/>
      <c r="QFR3" s="17"/>
      <c r="QFS3" s="17"/>
      <c r="QFT3" s="17"/>
      <c r="QFU3" s="17"/>
      <c r="QFV3" s="17"/>
      <c r="QFW3" s="17"/>
      <c r="QFX3" s="17"/>
      <c r="QFY3" s="17"/>
      <c r="QFZ3" s="17"/>
      <c r="QGA3" s="17"/>
      <c r="QGB3" s="17"/>
      <c r="QGC3" s="17"/>
      <c r="QGD3" s="17"/>
      <c r="QGE3" s="17"/>
      <c r="QGF3" s="17"/>
      <c r="QGG3" s="17"/>
      <c r="QGH3" s="17"/>
      <c r="QGI3" s="17"/>
      <c r="QGJ3" s="17"/>
      <c r="QGK3" s="17"/>
      <c r="QGL3" s="17"/>
      <c r="QGM3" s="17"/>
      <c r="QGN3" s="17"/>
      <c r="QGO3" s="17"/>
      <c r="QGP3" s="17"/>
      <c r="QGQ3" s="17"/>
      <c r="QGR3" s="17"/>
      <c r="QGS3" s="17"/>
      <c r="QGT3" s="17"/>
      <c r="QGU3" s="17"/>
      <c r="QGV3" s="17"/>
      <c r="QGW3" s="17"/>
      <c r="QGX3" s="17"/>
      <c r="QGY3" s="17"/>
      <c r="QGZ3" s="17"/>
      <c r="QHA3" s="17"/>
      <c r="QHB3" s="17"/>
      <c r="QHC3" s="17"/>
      <c r="QHD3" s="17"/>
      <c r="QHE3" s="17"/>
      <c r="QHF3" s="17"/>
      <c r="QHG3" s="17"/>
      <c r="QHH3" s="17"/>
      <c r="QHI3" s="17"/>
      <c r="QHJ3" s="17"/>
      <c r="QHK3" s="17"/>
      <c r="QHL3" s="17"/>
      <c r="QHM3" s="17"/>
      <c r="QHN3" s="17"/>
      <c r="QHO3" s="17"/>
      <c r="QHP3" s="17"/>
      <c r="QHQ3" s="17"/>
      <c r="QHR3" s="17"/>
      <c r="QHS3" s="17"/>
      <c r="QHT3" s="17"/>
      <c r="QHU3" s="17"/>
      <c r="QHV3" s="17"/>
      <c r="QHW3" s="17"/>
      <c r="QHX3" s="17"/>
      <c r="QHY3" s="17"/>
      <c r="QHZ3" s="17"/>
      <c r="QIA3" s="17"/>
      <c r="QIB3" s="17"/>
      <c r="QIC3" s="17"/>
      <c r="QID3" s="17"/>
      <c r="QIE3" s="17"/>
      <c r="QIF3" s="17"/>
      <c r="QIG3" s="17"/>
      <c r="QIH3" s="17"/>
      <c r="QII3" s="17"/>
      <c r="QIJ3" s="17"/>
      <c r="QIK3" s="17"/>
      <c r="QIL3" s="17"/>
      <c r="QIM3" s="17"/>
      <c r="QIN3" s="17"/>
      <c r="QIO3" s="17"/>
      <c r="QIP3" s="17"/>
      <c r="QIQ3" s="17"/>
      <c r="QIR3" s="17"/>
      <c r="QIS3" s="17"/>
      <c r="QIT3" s="17"/>
      <c r="QIU3" s="17"/>
      <c r="QIV3" s="17"/>
      <c r="QIW3" s="17"/>
      <c r="QIX3" s="17"/>
      <c r="QIY3" s="17"/>
      <c r="QIZ3" s="17"/>
      <c r="QJA3" s="17"/>
      <c r="QJB3" s="17"/>
      <c r="QJC3" s="17"/>
      <c r="QJD3" s="17"/>
      <c r="QJE3" s="17"/>
      <c r="QJF3" s="17"/>
      <c r="QJG3" s="17"/>
      <c r="QJH3" s="17"/>
      <c r="QJI3" s="17"/>
      <c r="QJJ3" s="17"/>
      <c r="QJK3" s="17"/>
      <c r="QJL3" s="17"/>
      <c r="QJM3" s="17"/>
      <c r="QJN3" s="17"/>
      <c r="QJO3" s="17"/>
      <c r="QJP3" s="17"/>
      <c r="QJQ3" s="17"/>
      <c r="QJR3" s="17"/>
      <c r="QJS3" s="17"/>
      <c r="QJT3" s="17"/>
      <c r="QJU3" s="17"/>
      <c r="QJV3" s="17"/>
      <c r="QJW3" s="17"/>
      <c r="QJX3" s="17"/>
      <c r="QJY3" s="17"/>
      <c r="QJZ3" s="17"/>
      <c r="QKA3" s="17"/>
      <c r="QKB3" s="17"/>
      <c r="QKC3" s="17"/>
      <c r="QKD3" s="17"/>
      <c r="QKE3" s="17"/>
      <c r="QKF3" s="17"/>
      <c r="QKG3" s="17"/>
      <c r="QKH3" s="17"/>
      <c r="QKI3" s="17"/>
      <c r="QKJ3" s="17"/>
      <c r="QKK3" s="17"/>
      <c r="QKL3" s="17"/>
      <c r="QKM3" s="17"/>
      <c r="QKN3" s="17"/>
      <c r="QKO3" s="17"/>
      <c r="QKP3" s="17"/>
      <c r="QKQ3" s="17"/>
      <c r="QKR3" s="17"/>
      <c r="QKS3" s="17"/>
      <c r="QKT3" s="17"/>
      <c r="QKU3" s="17"/>
      <c r="QKV3" s="17"/>
      <c r="QKW3" s="17"/>
      <c r="QKX3" s="17"/>
      <c r="QKY3" s="17"/>
      <c r="QKZ3" s="17"/>
      <c r="QLA3" s="17"/>
      <c r="QLB3" s="17"/>
      <c r="QLC3" s="17"/>
      <c r="QLD3" s="17"/>
      <c r="QLE3" s="17"/>
      <c r="QLF3" s="17"/>
      <c r="QLG3" s="17"/>
      <c r="QLH3" s="17"/>
      <c r="QLI3" s="17"/>
      <c r="QLJ3" s="17"/>
      <c r="QLK3" s="17"/>
      <c r="QLL3" s="17"/>
      <c r="QLM3" s="17"/>
      <c r="QLN3" s="17"/>
      <c r="QLO3" s="17"/>
      <c r="QLP3" s="17"/>
      <c r="QLQ3" s="17"/>
      <c r="QLR3" s="17"/>
      <c r="QLS3" s="17"/>
      <c r="QLT3" s="17"/>
      <c r="QLU3" s="17"/>
      <c r="QLV3" s="17"/>
      <c r="QLW3" s="17"/>
      <c r="QLX3" s="17"/>
      <c r="QLY3" s="17"/>
      <c r="QLZ3" s="17"/>
      <c r="QMA3" s="17"/>
      <c r="QMB3" s="17"/>
      <c r="QMC3" s="17"/>
      <c r="QMD3" s="17"/>
      <c r="QME3" s="17"/>
      <c r="QMF3" s="17"/>
      <c r="QMG3" s="17"/>
      <c r="QMH3" s="17"/>
      <c r="QMI3" s="17"/>
      <c r="QMJ3" s="17"/>
      <c r="QMK3" s="17"/>
      <c r="QML3" s="17"/>
      <c r="QMM3" s="17"/>
      <c r="QMN3" s="17"/>
      <c r="QMO3" s="17"/>
      <c r="QMP3" s="17"/>
      <c r="QMQ3" s="17"/>
      <c r="QMR3" s="17"/>
      <c r="QMS3" s="17"/>
      <c r="QMT3" s="17"/>
      <c r="QMU3" s="17"/>
      <c r="QMV3" s="17"/>
      <c r="QMW3" s="17"/>
      <c r="QMX3" s="17"/>
      <c r="QMY3" s="17"/>
      <c r="QMZ3" s="17"/>
      <c r="QNA3" s="17"/>
      <c r="QNB3" s="17"/>
      <c r="QNC3" s="17"/>
      <c r="QND3" s="17"/>
      <c r="QNE3" s="17"/>
      <c r="QNF3" s="17"/>
      <c r="QNG3" s="17"/>
      <c r="QNH3" s="17"/>
      <c r="QNI3" s="17"/>
      <c r="QNJ3" s="17"/>
      <c r="QNK3" s="17"/>
      <c r="QNL3" s="17"/>
      <c r="QNM3" s="17"/>
      <c r="QNN3" s="17"/>
      <c r="QNO3" s="17"/>
      <c r="QNP3" s="17"/>
      <c r="QNQ3" s="17"/>
      <c r="QNR3" s="17"/>
      <c r="QNS3" s="17"/>
      <c r="QNT3" s="17"/>
      <c r="QNU3" s="17"/>
      <c r="QNV3" s="17"/>
      <c r="QNW3" s="17"/>
      <c r="QNX3" s="17"/>
      <c r="QNY3" s="17"/>
      <c r="QNZ3" s="17"/>
      <c r="QOA3" s="17"/>
      <c r="QOB3" s="17"/>
      <c r="QOC3" s="17"/>
      <c r="QOD3" s="17"/>
      <c r="QOE3" s="17"/>
      <c r="QOF3" s="17"/>
      <c r="QOG3" s="17"/>
      <c r="QOH3" s="17"/>
      <c r="QOI3" s="17"/>
      <c r="QOJ3" s="17"/>
      <c r="QOK3" s="17"/>
      <c r="QOL3" s="17"/>
      <c r="QOM3" s="17"/>
      <c r="QON3" s="17"/>
      <c r="QOO3" s="17"/>
      <c r="QOP3" s="17"/>
      <c r="QOQ3" s="17"/>
      <c r="QOR3" s="17"/>
      <c r="QOS3" s="17"/>
      <c r="QOT3" s="17"/>
      <c r="QOU3" s="17"/>
      <c r="QOV3" s="17"/>
      <c r="QOW3" s="17"/>
      <c r="QOX3" s="17"/>
      <c r="QOY3" s="17"/>
      <c r="QOZ3" s="17"/>
      <c r="QPA3" s="17"/>
      <c r="QPB3" s="17"/>
      <c r="QPC3" s="17"/>
      <c r="QPD3" s="17"/>
      <c r="QPE3" s="17"/>
      <c r="QPF3" s="17"/>
      <c r="QPG3" s="17"/>
      <c r="QPH3" s="17"/>
      <c r="QPI3" s="17"/>
      <c r="QPJ3" s="17"/>
      <c r="QPK3" s="17"/>
      <c r="QPL3" s="17"/>
      <c r="QPM3" s="17"/>
      <c r="QPN3" s="17"/>
      <c r="QPO3" s="17"/>
      <c r="QPP3" s="17"/>
      <c r="QPQ3" s="17"/>
      <c r="QPR3" s="17"/>
      <c r="QPS3" s="17"/>
      <c r="QPT3" s="17"/>
      <c r="QPU3" s="17"/>
      <c r="QPV3" s="17"/>
      <c r="QPW3" s="17"/>
      <c r="QPX3" s="17"/>
      <c r="QPY3" s="17"/>
      <c r="QPZ3" s="17"/>
      <c r="QQA3" s="17"/>
      <c r="QQB3" s="17"/>
      <c r="QQC3" s="17"/>
      <c r="QQD3" s="17"/>
      <c r="QQE3" s="17"/>
      <c r="QQF3" s="17"/>
      <c r="QQG3" s="17"/>
      <c r="QQH3" s="17"/>
      <c r="QQI3" s="17"/>
      <c r="QQJ3" s="17"/>
      <c r="QQK3" s="17"/>
      <c r="QQL3" s="17"/>
      <c r="QQM3" s="17"/>
      <c r="QQN3" s="17"/>
      <c r="QQO3" s="17"/>
      <c r="QQP3" s="17"/>
      <c r="QQQ3" s="17"/>
      <c r="QQR3" s="17"/>
      <c r="QQS3" s="17"/>
      <c r="QQT3" s="17"/>
      <c r="QQU3" s="17"/>
      <c r="QQV3" s="17"/>
      <c r="QQW3" s="17"/>
      <c r="QQX3" s="17"/>
      <c r="QQY3" s="17"/>
      <c r="QQZ3" s="17"/>
      <c r="QRA3" s="17"/>
      <c r="QRB3" s="17"/>
      <c r="QRC3" s="17"/>
      <c r="QRD3" s="17"/>
      <c r="QRE3" s="17"/>
      <c r="QRF3" s="17"/>
      <c r="QRG3" s="17"/>
      <c r="QRH3" s="17"/>
      <c r="QRI3" s="17"/>
      <c r="QRJ3" s="17"/>
      <c r="QRK3" s="17"/>
      <c r="QRL3" s="17"/>
      <c r="QRM3" s="17"/>
      <c r="QRN3" s="17"/>
      <c r="QRO3" s="17"/>
      <c r="QRP3" s="17"/>
      <c r="QRQ3" s="17"/>
      <c r="QRR3" s="17"/>
      <c r="QRS3" s="17"/>
      <c r="QRT3" s="17"/>
      <c r="QRU3" s="17"/>
      <c r="QRV3" s="17"/>
      <c r="QRW3" s="17"/>
      <c r="QRX3" s="17"/>
      <c r="QRY3" s="17"/>
      <c r="QRZ3" s="17"/>
      <c r="QSA3" s="17"/>
      <c r="QSB3" s="17"/>
      <c r="QSC3" s="17"/>
      <c r="QSD3" s="17"/>
      <c r="QSE3" s="17"/>
      <c r="QSF3" s="17"/>
      <c r="QSG3" s="17"/>
      <c r="QSH3" s="17"/>
      <c r="QSI3" s="17"/>
      <c r="QSJ3" s="17"/>
      <c r="QSK3" s="17"/>
      <c r="QSL3" s="17"/>
      <c r="QSM3" s="17"/>
      <c r="QSN3" s="17"/>
      <c r="QSO3" s="17"/>
      <c r="QSP3" s="17"/>
      <c r="QSQ3" s="17"/>
      <c r="QSR3" s="17"/>
      <c r="QSS3" s="17"/>
      <c r="QST3" s="17"/>
      <c r="QSU3" s="17"/>
      <c r="QSV3" s="17"/>
      <c r="QSW3" s="17"/>
      <c r="QSX3" s="17"/>
      <c r="QSY3" s="17"/>
      <c r="QSZ3" s="17"/>
      <c r="QTA3" s="17"/>
      <c r="QTB3" s="17"/>
      <c r="QTC3" s="17"/>
      <c r="QTD3" s="17"/>
      <c r="QTE3" s="17"/>
      <c r="QTF3" s="17"/>
      <c r="QTG3" s="17"/>
      <c r="QTH3" s="17"/>
      <c r="QTI3" s="17"/>
      <c r="QTJ3" s="17"/>
      <c r="QTK3" s="17"/>
      <c r="QTL3" s="17"/>
      <c r="QTM3" s="17"/>
      <c r="QTN3" s="17"/>
      <c r="QTO3" s="17"/>
      <c r="QTP3" s="17"/>
      <c r="QTQ3" s="17"/>
      <c r="QTR3" s="17"/>
      <c r="QTS3" s="17"/>
      <c r="QTT3" s="17"/>
      <c r="QTU3" s="17"/>
      <c r="QTV3" s="17"/>
      <c r="QTW3" s="17"/>
      <c r="QTX3" s="17"/>
      <c r="QTY3" s="17"/>
      <c r="QTZ3" s="17"/>
      <c r="QUA3" s="17"/>
      <c r="QUB3" s="17"/>
      <c r="QUC3" s="17"/>
      <c r="QUD3" s="17"/>
      <c r="QUE3" s="17"/>
      <c r="QUF3" s="17"/>
      <c r="QUG3" s="17"/>
      <c r="QUH3" s="17"/>
      <c r="QUI3" s="17"/>
      <c r="QUJ3" s="17"/>
      <c r="QUK3" s="17"/>
      <c r="QUL3" s="17"/>
      <c r="QUM3" s="17"/>
      <c r="QUN3" s="17"/>
      <c r="QUO3" s="17"/>
      <c r="QUP3" s="17"/>
      <c r="QUQ3" s="17"/>
      <c r="QUR3" s="17"/>
      <c r="QUS3" s="17"/>
      <c r="QUT3" s="17"/>
      <c r="QUU3" s="17"/>
      <c r="QUV3" s="17"/>
      <c r="QUW3" s="17"/>
      <c r="QUX3" s="17"/>
      <c r="QUY3" s="17"/>
      <c r="QUZ3" s="17"/>
      <c r="QVA3" s="17"/>
      <c r="QVB3" s="17"/>
      <c r="QVC3" s="17"/>
      <c r="QVD3" s="17"/>
      <c r="QVE3" s="17"/>
      <c r="QVF3" s="17"/>
      <c r="QVG3" s="17"/>
      <c r="QVH3" s="17"/>
      <c r="QVI3" s="17"/>
      <c r="QVJ3" s="17"/>
      <c r="QVK3" s="17"/>
      <c r="QVL3" s="17"/>
      <c r="QVM3" s="17"/>
      <c r="QVN3" s="17"/>
      <c r="QVO3" s="17"/>
      <c r="QVP3" s="17"/>
      <c r="QVQ3" s="17"/>
      <c r="QVR3" s="17"/>
      <c r="QVS3" s="17"/>
      <c r="QVT3" s="17"/>
      <c r="QVU3" s="17"/>
      <c r="QVV3" s="17"/>
      <c r="QVW3" s="17"/>
      <c r="QVX3" s="17"/>
      <c r="QVY3" s="17"/>
      <c r="QVZ3" s="17"/>
      <c r="QWA3" s="17"/>
      <c r="QWB3" s="17"/>
      <c r="QWC3" s="17"/>
      <c r="QWD3" s="17"/>
      <c r="QWE3" s="17"/>
      <c r="QWF3" s="17"/>
      <c r="QWG3" s="17"/>
      <c r="QWH3" s="17"/>
      <c r="QWI3" s="17"/>
      <c r="QWJ3" s="17"/>
      <c r="QWK3" s="17"/>
      <c r="QWL3" s="17"/>
      <c r="QWM3" s="17"/>
      <c r="QWN3" s="17"/>
      <c r="QWO3" s="17"/>
      <c r="QWP3" s="17"/>
      <c r="QWQ3" s="17"/>
      <c r="QWR3" s="17"/>
      <c r="QWS3" s="17"/>
      <c r="QWT3" s="17"/>
      <c r="QWU3" s="17"/>
      <c r="QWV3" s="17"/>
      <c r="QWW3" s="17"/>
      <c r="QWX3" s="17"/>
      <c r="QWY3" s="17"/>
      <c r="QWZ3" s="17"/>
      <c r="QXA3" s="17"/>
      <c r="QXB3" s="17"/>
      <c r="QXC3" s="17"/>
      <c r="QXD3" s="17"/>
      <c r="QXE3" s="17"/>
      <c r="QXF3" s="17"/>
      <c r="QXG3" s="17"/>
      <c r="QXH3" s="17"/>
      <c r="QXI3" s="17"/>
      <c r="QXJ3" s="17"/>
      <c r="QXK3" s="17"/>
      <c r="QXL3" s="17"/>
      <c r="QXM3" s="17"/>
      <c r="QXN3" s="17"/>
      <c r="QXO3" s="17"/>
      <c r="QXP3" s="17"/>
      <c r="QXQ3" s="17"/>
      <c r="QXR3" s="17"/>
      <c r="QXS3" s="17"/>
      <c r="QXT3" s="17"/>
      <c r="QXU3" s="17"/>
      <c r="QXV3" s="17"/>
      <c r="QXW3" s="17"/>
      <c r="QXX3" s="17"/>
      <c r="QXY3" s="17"/>
      <c r="QXZ3" s="17"/>
      <c r="QYA3" s="17"/>
      <c r="QYB3" s="17"/>
      <c r="QYC3" s="17"/>
      <c r="QYD3" s="17"/>
      <c r="QYE3" s="17"/>
      <c r="QYF3" s="17"/>
      <c r="QYG3" s="17"/>
      <c r="QYH3" s="17"/>
      <c r="QYI3" s="17"/>
      <c r="QYJ3" s="17"/>
      <c r="QYK3" s="17"/>
      <c r="QYL3" s="17"/>
      <c r="QYM3" s="17"/>
      <c r="QYN3" s="17"/>
      <c r="QYO3" s="17"/>
      <c r="QYP3" s="17"/>
      <c r="QYQ3" s="17"/>
      <c r="QYR3" s="17"/>
      <c r="QYS3" s="17"/>
      <c r="QYT3" s="17"/>
      <c r="QYU3" s="17"/>
      <c r="QYV3" s="17"/>
      <c r="QYW3" s="17"/>
      <c r="QYX3" s="17"/>
      <c r="QYY3" s="17"/>
      <c r="QYZ3" s="17"/>
      <c r="QZA3" s="17"/>
      <c r="QZB3" s="17"/>
      <c r="QZC3" s="17"/>
      <c r="QZD3" s="17"/>
      <c r="QZE3" s="17"/>
      <c r="QZF3" s="17"/>
      <c r="QZG3" s="17"/>
      <c r="QZH3" s="17"/>
      <c r="QZI3" s="17"/>
      <c r="QZJ3" s="17"/>
      <c r="QZK3" s="17"/>
      <c r="QZL3" s="17"/>
      <c r="QZM3" s="17"/>
      <c r="QZN3" s="17"/>
      <c r="QZO3" s="17"/>
      <c r="QZP3" s="17"/>
      <c r="QZQ3" s="17"/>
      <c r="QZR3" s="17"/>
      <c r="QZS3" s="17"/>
      <c r="QZT3" s="17"/>
      <c r="QZU3" s="17"/>
      <c r="QZV3" s="17"/>
      <c r="QZW3" s="17"/>
      <c r="QZX3" s="17"/>
      <c r="QZY3" s="17"/>
      <c r="QZZ3" s="17"/>
      <c r="RAA3" s="17"/>
      <c r="RAB3" s="17"/>
      <c r="RAC3" s="17"/>
      <c r="RAD3" s="17"/>
      <c r="RAE3" s="17"/>
      <c r="RAF3" s="17"/>
      <c r="RAG3" s="17"/>
      <c r="RAH3" s="17"/>
      <c r="RAI3" s="17"/>
      <c r="RAJ3" s="17"/>
      <c r="RAK3" s="17"/>
      <c r="RAL3" s="17"/>
      <c r="RAM3" s="17"/>
      <c r="RAN3" s="17"/>
      <c r="RAO3" s="17"/>
      <c r="RAP3" s="17"/>
      <c r="RAQ3" s="17"/>
      <c r="RAR3" s="17"/>
      <c r="RAS3" s="17"/>
      <c r="RAT3" s="17"/>
      <c r="RAU3" s="17"/>
      <c r="RAV3" s="17"/>
      <c r="RAW3" s="17"/>
      <c r="RAX3" s="17"/>
      <c r="RAY3" s="17"/>
      <c r="RAZ3" s="17"/>
      <c r="RBA3" s="17"/>
      <c r="RBB3" s="17"/>
      <c r="RBC3" s="17"/>
      <c r="RBD3" s="17"/>
      <c r="RBE3" s="17"/>
      <c r="RBF3" s="17"/>
      <c r="RBG3" s="17"/>
      <c r="RBH3" s="17"/>
      <c r="RBI3" s="17"/>
      <c r="RBJ3" s="17"/>
      <c r="RBK3" s="17"/>
      <c r="RBL3" s="17"/>
      <c r="RBM3" s="17"/>
      <c r="RBN3" s="17"/>
      <c r="RBO3" s="17"/>
      <c r="RBP3" s="17"/>
      <c r="RBQ3" s="17"/>
      <c r="RBR3" s="17"/>
      <c r="RBS3" s="17"/>
      <c r="RBT3" s="17"/>
      <c r="RBU3" s="17"/>
      <c r="RBV3" s="17"/>
      <c r="RBW3" s="17"/>
      <c r="RBX3" s="17"/>
      <c r="RBY3" s="17"/>
      <c r="RBZ3" s="17"/>
      <c r="RCA3" s="17"/>
      <c r="RCB3" s="17"/>
      <c r="RCC3" s="17"/>
      <c r="RCD3" s="17"/>
      <c r="RCE3" s="17"/>
      <c r="RCF3" s="17"/>
      <c r="RCG3" s="17"/>
      <c r="RCH3" s="17"/>
      <c r="RCI3" s="17"/>
      <c r="RCJ3" s="17"/>
      <c r="RCK3" s="17"/>
      <c r="RCL3" s="17"/>
      <c r="RCM3" s="17"/>
      <c r="RCN3" s="17"/>
      <c r="RCO3" s="17"/>
      <c r="RCP3" s="17"/>
      <c r="RCQ3" s="17"/>
      <c r="RCR3" s="17"/>
      <c r="RCS3" s="17"/>
      <c r="RCT3" s="17"/>
      <c r="RCU3" s="17"/>
      <c r="RCV3" s="17"/>
      <c r="RCW3" s="17"/>
      <c r="RCX3" s="17"/>
      <c r="RCY3" s="17"/>
      <c r="RCZ3" s="17"/>
      <c r="RDA3" s="17"/>
      <c r="RDB3" s="17"/>
      <c r="RDC3" s="17"/>
      <c r="RDD3" s="17"/>
      <c r="RDE3" s="17"/>
      <c r="RDF3" s="17"/>
      <c r="RDG3" s="17"/>
      <c r="RDH3" s="17"/>
      <c r="RDI3" s="17"/>
      <c r="RDJ3" s="17"/>
      <c r="RDK3" s="17"/>
      <c r="RDL3" s="17"/>
      <c r="RDM3" s="17"/>
      <c r="RDN3" s="17"/>
      <c r="RDO3" s="17"/>
      <c r="RDP3" s="17"/>
      <c r="RDQ3" s="17"/>
      <c r="RDR3" s="17"/>
      <c r="RDS3" s="17"/>
      <c r="RDT3" s="17"/>
      <c r="RDU3" s="17"/>
      <c r="RDV3" s="17"/>
      <c r="RDW3" s="17"/>
      <c r="RDX3" s="17"/>
      <c r="RDY3" s="17"/>
      <c r="RDZ3" s="17"/>
      <c r="REA3" s="17"/>
      <c r="REB3" s="17"/>
      <c r="REC3" s="17"/>
      <c r="RED3" s="17"/>
      <c r="REE3" s="17"/>
      <c r="REF3" s="17"/>
      <c r="REG3" s="17"/>
      <c r="REH3" s="17"/>
      <c r="REI3" s="17"/>
      <c r="REJ3" s="17"/>
      <c r="REK3" s="17"/>
      <c r="REL3" s="17"/>
      <c r="REM3" s="17"/>
      <c r="REN3" s="17"/>
      <c r="REO3" s="17"/>
      <c r="REP3" s="17"/>
      <c r="REQ3" s="17"/>
      <c r="RER3" s="17"/>
      <c r="RES3" s="17"/>
      <c r="RET3" s="17"/>
      <c r="REU3" s="17"/>
      <c r="REV3" s="17"/>
      <c r="REW3" s="17"/>
      <c r="REX3" s="17"/>
      <c r="REY3" s="17"/>
      <c r="REZ3" s="17"/>
      <c r="RFA3" s="17"/>
      <c r="RFB3" s="17"/>
      <c r="RFC3" s="17"/>
      <c r="RFD3" s="17"/>
      <c r="RFE3" s="17"/>
      <c r="RFF3" s="17"/>
      <c r="RFG3" s="17"/>
      <c r="RFH3" s="17"/>
      <c r="RFI3" s="17"/>
      <c r="RFJ3" s="17"/>
      <c r="RFK3" s="17"/>
      <c r="RFL3" s="17"/>
      <c r="RFM3" s="17"/>
      <c r="RFN3" s="17"/>
      <c r="RFO3" s="17"/>
      <c r="RFP3" s="17"/>
      <c r="RFQ3" s="17"/>
      <c r="RFR3" s="17"/>
      <c r="RFS3" s="17"/>
      <c r="RFT3" s="17"/>
      <c r="RFU3" s="17"/>
      <c r="RFV3" s="17"/>
      <c r="RFW3" s="17"/>
      <c r="RFX3" s="17"/>
      <c r="RFY3" s="17"/>
      <c r="RFZ3" s="17"/>
      <c r="RGA3" s="17"/>
      <c r="RGB3" s="17"/>
      <c r="RGC3" s="17"/>
      <c r="RGD3" s="17"/>
      <c r="RGE3" s="17"/>
      <c r="RGF3" s="17"/>
      <c r="RGG3" s="17"/>
      <c r="RGH3" s="17"/>
      <c r="RGI3" s="17"/>
      <c r="RGJ3" s="17"/>
      <c r="RGK3" s="17"/>
      <c r="RGL3" s="17"/>
      <c r="RGM3" s="17"/>
      <c r="RGN3" s="17"/>
      <c r="RGO3" s="17"/>
      <c r="RGP3" s="17"/>
      <c r="RGQ3" s="17"/>
      <c r="RGR3" s="17"/>
      <c r="RGS3" s="17"/>
      <c r="RGT3" s="17"/>
      <c r="RGU3" s="17"/>
      <c r="RGV3" s="17"/>
      <c r="RGW3" s="17"/>
      <c r="RGX3" s="17"/>
      <c r="RGY3" s="17"/>
      <c r="RGZ3" s="17"/>
      <c r="RHA3" s="17"/>
      <c r="RHB3" s="17"/>
      <c r="RHC3" s="17"/>
      <c r="RHD3" s="17"/>
      <c r="RHE3" s="17"/>
      <c r="RHF3" s="17"/>
      <c r="RHG3" s="17"/>
      <c r="RHH3" s="17"/>
      <c r="RHI3" s="17"/>
      <c r="RHJ3" s="17"/>
      <c r="RHK3" s="17"/>
      <c r="RHL3" s="17"/>
      <c r="RHM3" s="17"/>
      <c r="RHN3" s="17"/>
      <c r="RHO3" s="17"/>
      <c r="RHP3" s="17"/>
      <c r="RHQ3" s="17"/>
      <c r="RHR3" s="17"/>
      <c r="RHS3" s="17"/>
      <c r="RHT3" s="17"/>
      <c r="RHU3" s="17"/>
      <c r="RHV3" s="17"/>
      <c r="RHW3" s="17"/>
      <c r="RHX3" s="17"/>
      <c r="RHY3" s="17"/>
      <c r="RHZ3" s="17"/>
      <c r="RIA3" s="17"/>
      <c r="RIB3" s="17"/>
      <c r="RIC3" s="17"/>
      <c r="RID3" s="17"/>
      <c r="RIE3" s="17"/>
      <c r="RIF3" s="17"/>
      <c r="RIG3" s="17"/>
      <c r="RIH3" s="17"/>
      <c r="RII3" s="17"/>
      <c r="RIJ3" s="17"/>
      <c r="RIK3" s="17"/>
      <c r="RIL3" s="17"/>
      <c r="RIM3" s="17"/>
      <c r="RIN3" s="17"/>
      <c r="RIO3" s="17"/>
      <c r="RIP3" s="17"/>
      <c r="RIQ3" s="17"/>
      <c r="RIR3" s="17"/>
      <c r="RIS3" s="17"/>
      <c r="RIT3" s="17"/>
      <c r="RIU3" s="17"/>
      <c r="RIV3" s="17"/>
      <c r="RIW3" s="17"/>
      <c r="RIX3" s="17"/>
      <c r="RIY3" s="17"/>
      <c r="RIZ3" s="17"/>
      <c r="RJA3" s="17"/>
      <c r="RJB3" s="17"/>
      <c r="RJC3" s="17"/>
      <c r="RJD3" s="17"/>
      <c r="RJE3" s="17"/>
      <c r="RJF3" s="17"/>
      <c r="RJG3" s="17"/>
      <c r="RJH3" s="17"/>
      <c r="RJI3" s="17"/>
      <c r="RJJ3" s="17"/>
      <c r="RJK3" s="17"/>
      <c r="RJL3" s="17"/>
      <c r="RJM3" s="17"/>
      <c r="RJN3" s="17"/>
      <c r="RJO3" s="17"/>
      <c r="RJP3" s="17"/>
      <c r="RJQ3" s="17"/>
      <c r="RJR3" s="17"/>
      <c r="RJS3" s="17"/>
      <c r="RJT3" s="17"/>
      <c r="RJU3" s="17"/>
      <c r="RJV3" s="17"/>
      <c r="RJW3" s="17"/>
      <c r="RJX3" s="17"/>
      <c r="RJY3" s="17"/>
      <c r="RJZ3" s="17"/>
      <c r="RKA3" s="17"/>
      <c r="RKB3" s="17"/>
      <c r="RKC3" s="17"/>
      <c r="RKD3" s="17"/>
      <c r="RKE3" s="17"/>
      <c r="RKF3" s="17"/>
      <c r="RKG3" s="17"/>
      <c r="RKH3" s="17"/>
      <c r="RKI3" s="17"/>
      <c r="RKJ3" s="17"/>
      <c r="RKK3" s="17"/>
      <c r="RKL3" s="17"/>
      <c r="RKM3" s="17"/>
      <c r="RKN3" s="17"/>
      <c r="RKO3" s="17"/>
      <c r="RKP3" s="17"/>
      <c r="RKQ3" s="17"/>
      <c r="RKR3" s="17"/>
      <c r="RKS3" s="17"/>
      <c r="RKT3" s="17"/>
      <c r="RKU3" s="17"/>
      <c r="RKV3" s="17"/>
      <c r="RKW3" s="17"/>
      <c r="RKX3" s="17"/>
      <c r="RKY3" s="17"/>
      <c r="RKZ3" s="17"/>
      <c r="RLA3" s="17"/>
      <c r="RLB3" s="17"/>
      <c r="RLC3" s="17"/>
      <c r="RLD3" s="17"/>
      <c r="RLE3" s="17"/>
      <c r="RLF3" s="17"/>
      <c r="RLG3" s="17"/>
      <c r="RLH3" s="17"/>
      <c r="RLI3" s="17"/>
      <c r="RLJ3" s="17"/>
      <c r="RLK3" s="17"/>
      <c r="RLL3" s="17"/>
      <c r="RLM3" s="17"/>
      <c r="RLN3" s="17"/>
      <c r="RLO3" s="17"/>
      <c r="RLP3" s="17"/>
      <c r="RLQ3" s="17"/>
      <c r="RLR3" s="17"/>
      <c r="RLS3" s="17"/>
      <c r="RLT3" s="17"/>
      <c r="RLU3" s="17"/>
      <c r="RLV3" s="17"/>
      <c r="RLW3" s="17"/>
      <c r="RLX3" s="17"/>
      <c r="RLY3" s="17"/>
      <c r="RLZ3" s="17"/>
      <c r="RMA3" s="17"/>
      <c r="RMB3" s="17"/>
      <c r="RMC3" s="17"/>
      <c r="RMD3" s="17"/>
      <c r="RME3" s="17"/>
      <c r="RMF3" s="17"/>
      <c r="RMG3" s="17"/>
      <c r="RMH3" s="17"/>
      <c r="RMI3" s="17"/>
      <c r="RMJ3" s="17"/>
      <c r="RMK3" s="17"/>
      <c r="RML3" s="17"/>
      <c r="RMM3" s="17"/>
      <c r="RMN3" s="17"/>
      <c r="RMO3" s="17"/>
      <c r="RMP3" s="17"/>
      <c r="RMQ3" s="17"/>
      <c r="RMR3" s="17"/>
      <c r="RMS3" s="17"/>
      <c r="RMT3" s="17"/>
      <c r="RMU3" s="17"/>
      <c r="RMV3" s="17"/>
      <c r="RMW3" s="17"/>
      <c r="RMX3" s="17"/>
      <c r="RMY3" s="17"/>
      <c r="RMZ3" s="17"/>
      <c r="RNA3" s="17"/>
      <c r="RNB3" s="17"/>
      <c r="RNC3" s="17"/>
      <c r="RND3" s="17"/>
      <c r="RNE3" s="17"/>
      <c r="RNF3" s="17"/>
      <c r="RNG3" s="17"/>
      <c r="RNH3" s="17"/>
      <c r="RNI3" s="17"/>
      <c r="RNJ3" s="17"/>
      <c r="RNK3" s="17"/>
      <c r="RNL3" s="17"/>
      <c r="RNM3" s="17"/>
      <c r="RNN3" s="17"/>
      <c r="RNO3" s="17"/>
      <c r="RNP3" s="17"/>
      <c r="RNQ3" s="17"/>
      <c r="RNR3" s="17"/>
      <c r="RNS3" s="17"/>
      <c r="RNT3" s="17"/>
      <c r="RNU3" s="17"/>
      <c r="RNV3" s="17"/>
      <c r="RNW3" s="17"/>
      <c r="RNX3" s="17"/>
      <c r="RNY3" s="17"/>
      <c r="RNZ3" s="17"/>
      <c r="ROA3" s="17"/>
      <c r="ROB3" s="17"/>
      <c r="ROC3" s="17"/>
      <c r="ROD3" s="17"/>
      <c r="ROE3" s="17"/>
      <c r="ROF3" s="17"/>
      <c r="ROG3" s="17"/>
      <c r="ROH3" s="17"/>
      <c r="ROI3" s="17"/>
      <c r="ROJ3" s="17"/>
      <c r="ROK3" s="17"/>
      <c r="ROL3" s="17"/>
      <c r="ROM3" s="17"/>
      <c r="RON3" s="17"/>
      <c r="ROO3" s="17"/>
      <c r="ROP3" s="17"/>
      <c r="ROQ3" s="17"/>
      <c r="ROR3" s="17"/>
      <c r="ROS3" s="17"/>
      <c r="ROT3" s="17"/>
      <c r="ROU3" s="17"/>
      <c r="ROV3" s="17"/>
      <c r="ROW3" s="17"/>
      <c r="ROX3" s="17"/>
      <c r="ROY3" s="17"/>
      <c r="ROZ3" s="17"/>
      <c r="RPA3" s="17"/>
      <c r="RPB3" s="17"/>
      <c r="RPC3" s="17"/>
      <c r="RPD3" s="17"/>
      <c r="RPE3" s="17"/>
      <c r="RPF3" s="17"/>
      <c r="RPG3" s="17"/>
      <c r="RPH3" s="17"/>
      <c r="RPI3" s="17"/>
      <c r="RPJ3" s="17"/>
      <c r="RPK3" s="17"/>
      <c r="RPL3" s="17"/>
      <c r="RPM3" s="17"/>
      <c r="RPN3" s="17"/>
      <c r="RPO3" s="17"/>
      <c r="RPP3" s="17"/>
      <c r="RPQ3" s="17"/>
      <c r="RPR3" s="17"/>
      <c r="RPS3" s="17"/>
      <c r="RPT3" s="17"/>
      <c r="RPU3" s="17"/>
      <c r="RPV3" s="17"/>
      <c r="RPW3" s="17"/>
      <c r="RPX3" s="17"/>
      <c r="RPY3" s="17"/>
      <c r="RPZ3" s="17"/>
      <c r="RQA3" s="17"/>
      <c r="RQB3" s="17"/>
      <c r="RQC3" s="17"/>
      <c r="RQD3" s="17"/>
      <c r="RQE3" s="17"/>
      <c r="RQF3" s="17"/>
      <c r="RQG3" s="17"/>
      <c r="RQH3" s="17"/>
      <c r="RQI3" s="17"/>
      <c r="RQJ3" s="17"/>
      <c r="RQK3" s="17"/>
      <c r="RQL3" s="17"/>
      <c r="RQM3" s="17"/>
      <c r="RQN3" s="17"/>
      <c r="RQO3" s="17"/>
      <c r="RQP3" s="17"/>
      <c r="RQQ3" s="17"/>
      <c r="RQR3" s="17"/>
      <c r="RQS3" s="17"/>
      <c r="RQT3" s="17"/>
      <c r="RQU3" s="17"/>
      <c r="RQV3" s="17"/>
      <c r="RQW3" s="17"/>
      <c r="RQX3" s="17"/>
      <c r="RQY3" s="17"/>
      <c r="RQZ3" s="17"/>
      <c r="RRA3" s="17"/>
      <c r="RRB3" s="17"/>
      <c r="RRC3" s="17"/>
      <c r="RRD3" s="17"/>
      <c r="RRE3" s="17"/>
      <c r="RRF3" s="17"/>
      <c r="RRG3" s="17"/>
      <c r="RRH3" s="17"/>
      <c r="RRI3" s="17"/>
      <c r="RRJ3" s="17"/>
      <c r="RRK3" s="17"/>
      <c r="RRL3" s="17"/>
      <c r="RRM3" s="17"/>
      <c r="RRN3" s="17"/>
      <c r="RRO3" s="17"/>
      <c r="RRP3" s="17"/>
      <c r="RRQ3" s="17"/>
      <c r="RRR3" s="17"/>
      <c r="RRS3" s="17"/>
      <c r="RRT3" s="17"/>
      <c r="RRU3" s="17"/>
      <c r="RRV3" s="17"/>
      <c r="RRW3" s="17"/>
      <c r="RRX3" s="17"/>
      <c r="RRY3" s="17"/>
      <c r="RRZ3" s="17"/>
      <c r="RSA3" s="17"/>
      <c r="RSB3" s="17"/>
      <c r="RSC3" s="17"/>
      <c r="RSD3" s="17"/>
      <c r="RSE3" s="17"/>
      <c r="RSF3" s="17"/>
      <c r="RSG3" s="17"/>
      <c r="RSH3" s="17"/>
      <c r="RSI3" s="17"/>
      <c r="RSJ3" s="17"/>
      <c r="RSK3" s="17"/>
      <c r="RSL3" s="17"/>
      <c r="RSM3" s="17"/>
      <c r="RSN3" s="17"/>
      <c r="RSO3" s="17"/>
      <c r="RSP3" s="17"/>
      <c r="RSQ3" s="17"/>
      <c r="RSR3" s="17"/>
      <c r="RSS3" s="17"/>
      <c r="RST3" s="17"/>
      <c r="RSU3" s="17"/>
      <c r="RSV3" s="17"/>
      <c r="RSW3" s="17"/>
      <c r="RSX3" s="17"/>
      <c r="RSY3" s="17"/>
      <c r="RSZ3" s="17"/>
      <c r="RTA3" s="17"/>
      <c r="RTB3" s="17"/>
      <c r="RTC3" s="17"/>
      <c r="RTD3" s="17"/>
      <c r="RTE3" s="17"/>
      <c r="RTF3" s="17"/>
      <c r="RTG3" s="17"/>
      <c r="RTH3" s="17"/>
      <c r="RTI3" s="17"/>
      <c r="RTJ3" s="17"/>
      <c r="RTK3" s="17"/>
      <c r="RTL3" s="17"/>
      <c r="RTM3" s="17"/>
      <c r="RTN3" s="17"/>
      <c r="RTO3" s="17"/>
      <c r="RTP3" s="17"/>
      <c r="RTQ3" s="17"/>
      <c r="RTR3" s="17"/>
      <c r="RTS3" s="17"/>
      <c r="RTT3" s="17"/>
      <c r="RTU3" s="17"/>
      <c r="RTV3" s="17"/>
      <c r="RTW3" s="17"/>
      <c r="RTX3" s="17"/>
      <c r="RTY3" s="17"/>
      <c r="RTZ3" s="17"/>
      <c r="RUA3" s="17"/>
      <c r="RUB3" s="17"/>
      <c r="RUC3" s="17"/>
      <c r="RUD3" s="17"/>
      <c r="RUE3" s="17"/>
      <c r="RUF3" s="17"/>
      <c r="RUG3" s="17"/>
      <c r="RUH3" s="17"/>
      <c r="RUI3" s="17"/>
      <c r="RUJ3" s="17"/>
      <c r="RUK3" s="17"/>
      <c r="RUL3" s="17"/>
      <c r="RUM3" s="17"/>
      <c r="RUN3" s="17"/>
      <c r="RUO3" s="17"/>
      <c r="RUP3" s="17"/>
      <c r="RUQ3" s="17"/>
      <c r="RUR3" s="17"/>
      <c r="RUS3" s="17"/>
      <c r="RUT3" s="17"/>
      <c r="RUU3" s="17"/>
      <c r="RUV3" s="17"/>
      <c r="RUW3" s="17"/>
      <c r="RUX3" s="17"/>
      <c r="RUY3" s="17"/>
      <c r="RUZ3" s="17"/>
      <c r="RVA3" s="17"/>
      <c r="RVB3" s="17"/>
      <c r="RVC3" s="17"/>
      <c r="RVD3" s="17"/>
      <c r="RVE3" s="17"/>
      <c r="RVF3" s="17"/>
      <c r="RVG3" s="17"/>
      <c r="RVH3" s="17"/>
      <c r="RVI3" s="17"/>
      <c r="RVJ3" s="17"/>
      <c r="RVK3" s="17"/>
      <c r="RVL3" s="17"/>
      <c r="RVM3" s="17"/>
      <c r="RVN3" s="17"/>
      <c r="RVO3" s="17"/>
      <c r="RVP3" s="17"/>
      <c r="RVQ3" s="17"/>
      <c r="RVR3" s="17"/>
      <c r="RVS3" s="17"/>
      <c r="RVT3" s="17"/>
      <c r="RVU3" s="17"/>
      <c r="RVV3" s="17"/>
      <c r="RVW3" s="17"/>
      <c r="RVX3" s="17"/>
      <c r="RVY3" s="17"/>
      <c r="RVZ3" s="17"/>
      <c r="RWA3" s="17"/>
      <c r="RWB3" s="17"/>
      <c r="RWC3" s="17"/>
      <c r="RWD3" s="17"/>
      <c r="RWE3" s="17"/>
      <c r="RWF3" s="17"/>
      <c r="RWG3" s="17"/>
      <c r="RWH3" s="17"/>
      <c r="RWI3" s="17"/>
      <c r="RWJ3" s="17"/>
      <c r="RWK3" s="17"/>
      <c r="RWL3" s="17"/>
      <c r="RWM3" s="17"/>
      <c r="RWN3" s="17"/>
      <c r="RWO3" s="17"/>
      <c r="RWP3" s="17"/>
      <c r="RWQ3" s="17"/>
      <c r="RWR3" s="17"/>
      <c r="RWS3" s="17"/>
      <c r="RWT3" s="17"/>
      <c r="RWU3" s="17"/>
      <c r="RWV3" s="17"/>
      <c r="RWW3" s="17"/>
      <c r="RWX3" s="17"/>
      <c r="RWY3" s="17"/>
      <c r="RWZ3" s="17"/>
      <c r="RXA3" s="17"/>
      <c r="RXB3" s="17"/>
      <c r="RXC3" s="17"/>
      <c r="RXD3" s="17"/>
      <c r="RXE3" s="17"/>
      <c r="RXF3" s="17"/>
      <c r="RXG3" s="17"/>
      <c r="RXH3" s="17"/>
      <c r="RXI3" s="17"/>
      <c r="RXJ3" s="17"/>
      <c r="RXK3" s="17"/>
      <c r="RXL3" s="17"/>
      <c r="RXM3" s="17"/>
      <c r="RXN3" s="17"/>
      <c r="RXO3" s="17"/>
      <c r="RXP3" s="17"/>
      <c r="RXQ3" s="17"/>
      <c r="RXR3" s="17"/>
      <c r="RXS3" s="17"/>
      <c r="RXT3" s="17"/>
      <c r="RXU3" s="17"/>
      <c r="RXV3" s="17"/>
      <c r="RXW3" s="17"/>
      <c r="RXX3" s="17"/>
      <c r="RXY3" s="17"/>
      <c r="RXZ3" s="17"/>
      <c r="RYA3" s="17"/>
      <c r="RYB3" s="17"/>
      <c r="RYC3" s="17"/>
      <c r="RYD3" s="17"/>
      <c r="RYE3" s="17"/>
      <c r="RYF3" s="17"/>
      <c r="RYG3" s="17"/>
      <c r="RYH3" s="17"/>
      <c r="RYI3" s="17"/>
      <c r="RYJ3" s="17"/>
      <c r="RYK3" s="17"/>
      <c r="RYL3" s="17"/>
      <c r="RYM3" s="17"/>
      <c r="RYN3" s="17"/>
      <c r="RYO3" s="17"/>
      <c r="RYP3" s="17"/>
      <c r="RYQ3" s="17"/>
      <c r="RYR3" s="17"/>
      <c r="RYS3" s="17"/>
      <c r="RYT3" s="17"/>
      <c r="RYU3" s="17"/>
      <c r="RYV3" s="17"/>
      <c r="RYW3" s="17"/>
      <c r="RYX3" s="17"/>
      <c r="RYY3" s="17"/>
      <c r="RYZ3" s="17"/>
      <c r="RZA3" s="17"/>
      <c r="RZB3" s="17"/>
      <c r="RZC3" s="17"/>
      <c r="RZD3" s="17"/>
      <c r="RZE3" s="17"/>
      <c r="RZF3" s="17"/>
      <c r="RZG3" s="17"/>
      <c r="RZH3" s="17"/>
      <c r="RZI3" s="17"/>
      <c r="RZJ3" s="17"/>
      <c r="RZK3" s="17"/>
      <c r="RZL3" s="17"/>
      <c r="RZM3" s="17"/>
      <c r="RZN3" s="17"/>
      <c r="RZO3" s="17"/>
      <c r="RZP3" s="17"/>
      <c r="RZQ3" s="17"/>
      <c r="RZR3" s="17"/>
      <c r="RZS3" s="17"/>
      <c r="RZT3" s="17"/>
      <c r="RZU3" s="17"/>
      <c r="RZV3" s="17"/>
      <c r="RZW3" s="17"/>
      <c r="RZX3" s="17"/>
      <c r="RZY3" s="17"/>
      <c r="RZZ3" s="17"/>
      <c r="SAA3" s="17"/>
      <c r="SAB3" s="17"/>
      <c r="SAC3" s="17"/>
      <c r="SAD3" s="17"/>
      <c r="SAE3" s="17"/>
      <c r="SAF3" s="17"/>
      <c r="SAG3" s="17"/>
      <c r="SAH3" s="17"/>
      <c r="SAI3" s="17"/>
      <c r="SAJ3" s="17"/>
      <c r="SAK3" s="17"/>
      <c r="SAL3" s="17"/>
      <c r="SAM3" s="17"/>
      <c r="SAN3" s="17"/>
      <c r="SAO3" s="17"/>
      <c r="SAP3" s="17"/>
      <c r="SAQ3" s="17"/>
      <c r="SAR3" s="17"/>
      <c r="SAS3" s="17"/>
      <c r="SAT3" s="17"/>
      <c r="SAU3" s="17"/>
      <c r="SAV3" s="17"/>
      <c r="SAW3" s="17"/>
      <c r="SAX3" s="17"/>
      <c r="SAY3" s="17"/>
      <c r="SAZ3" s="17"/>
      <c r="SBA3" s="17"/>
      <c r="SBB3" s="17"/>
      <c r="SBC3" s="17"/>
      <c r="SBD3" s="17"/>
      <c r="SBE3" s="17"/>
      <c r="SBF3" s="17"/>
      <c r="SBG3" s="17"/>
      <c r="SBH3" s="17"/>
      <c r="SBI3" s="17"/>
      <c r="SBJ3" s="17"/>
      <c r="SBK3" s="17"/>
      <c r="SBL3" s="17"/>
      <c r="SBM3" s="17"/>
      <c r="SBN3" s="17"/>
      <c r="SBO3" s="17"/>
      <c r="SBP3" s="17"/>
      <c r="SBQ3" s="17"/>
      <c r="SBR3" s="17"/>
      <c r="SBS3" s="17"/>
      <c r="SBT3" s="17"/>
      <c r="SBU3" s="17"/>
      <c r="SBV3" s="17"/>
      <c r="SBW3" s="17"/>
      <c r="SBX3" s="17"/>
      <c r="SBY3" s="17"/>
      <c r="SBZ3" s="17"/>
      <c r="SCA3" s="17"/>
      <c r="SCB3" s="17"/>
      <c r="SCC3" s="17"/>
      <c r="SCD3" s="17"/>
      <c r="SCE3" s="17"/>
      <c r="SCF3" s="17"/>
      <c r="SCG3" s="17"/>
      <c r="SCH3" s="17"/>
      <c r="SCI3" s="17"/>
      <c r="SCJ3" s="17"/>
      <c r="SCK3" s="17"/>
      <c r="SCL3" s="17"/>
      <c r="SCM3" s="17"/>
      <c r="SCN3" s="17"/>
      <c r="SCO3" s="17"/>
      <c r="SCP3" s="17"/>
      <c r="SCQ3" s="17"/>
      <c r="SCR3" s="17"/>
      <c r="SCS3" s="17"/>
      <c r="SCT3" s="17"/>
      <c r="SCU3" s="17"/>
      <c r="SCV3" s="17"/>
      <c r="SCW3" s="17"/>
      <c r="SCX3" s="17"/>
      <c r="SCY3" s="17"/>
      <c r="SCZ3" s="17"/>
      <c r="SDA3" s="17"/>
      <c r="SDB3" s="17"/>
      <c r="SDC3" s="17"/>
      <c r="SDD3" s="17"/>
      <c r="SDE3" s="17"/>
      <c r="SDF3" s="17"/>
      <c r="SDG3" s="17"/>
      <c r="SDH3" s="17"/>
      <c r="SDI3" s="17"/>
      <c r="SDJ3" s="17"/>
      <c r="SDK3" s="17"/>
      <c r="SDL3" s="17"/>
      <c r="SDM3" s="17"/>
      <c r="SDN3" s="17"/>
      <c r="SDO3" s="17"/>
      <c r="SDP3" s="17"/>
      <c r="SDQ3" s="17"/>
      <c r="SDR3" s="17"/>
      <c r="SDS3" s="17"/>
      <c r="SDT3" s="17"/>
      <c r="SDU3" s="17"/>
      <c r="SDV3" s="17"/>
      <c r="SDW3" s="17"/>
      <c r="SDX3" s="17"/>
      <c r="SDY3" s="17"/>
      <c r="SDZ3" s="17"/>
      <c r="SEA3" s="17"/>
      <c r="SEB3" s="17"/>
      <c r="SEC3" s="17"/>
      <c r="SED3" s="17"/>
      <c r="SEE3" s="17"/>
      <c r="SEF3" s="17"/>
      <c r="SEG3" s="17"/>
      <c r="SEH3" s="17"/>
      <c r="SEI3" s="17"/>
      <c r="SEJ3" s="17"/>
      <c r="SEK3" s="17"/>
      <c r="SEL3" s="17"/>
      <c r="SEM3" s="17"/>
      <c r="SEN3" s="17"/>
      <c r="SEO3" s="17"/>
      <c r="SEP3" s="17"/>
      <c r="SEQ3" s="17"/>
      <c r="SER3" s="17"/>
      <c r="SES3" s="17"/>
      <c r="SET3" s="17"/>
      <c r="SEU3" s="17"/>
      <c r="SEV3" s="17"/>
      <c r="SEW3" s="17"/>
      <c r="SEX3" s="17"/>
      <c r="SEY3" s="17"/>
      <c r="SEZ3" s="17"/>
      <c r="SFA3" s="17"/>
      <c r="SFB3" s="17"/>
      <c r="SFC3" s="17"/>
      <c r="SFD3" s="17"/>
      <c r="SFE3" s="17"/>
      <c r="SFF3" s="17"/>
      <c r="SFG3" s="17"/>
      <c r="SFH3" s="17"/>
      <c r="SFI3" s="17"/>
      <c r="SFJ3" s="17"/>
      <c r="SFK3" s="17"/>
      <c r="SFL3" s="17"/>
      <c r="SFM3" s="17"/>
      <c r="SFN3" s="17"/>
      <c r="SFO3" s="17"/>
      <c r="SFP3" s="17"/>
      <c r="SFQ3" s="17"/>
      <c r="SFR3" s="17"/>
      <c r="SFS3" s="17"/>
      <c r="SFT3" s="17"/>
      <c r="SFU3" s="17"/>
      <c r="SFV3" s="17"/>
      <c r="SFW3" s="17"/>
      <c r="SFX3" s="17"/>
      <c r="SFY3" s="17"/>
      <c r="SFZ3" s="17"/>
      <c r="SGA3" s="17"/>
      <c r="SGB3" s="17"/>
      <c r="SGC3" s="17"/>
      <c r="SGD3" s="17"/>
      <c r="SGE3" s="17"/>
      <c r="SGF3" s="17"/>
      <c r="SGG3" s="17"/>
      <c r="SGH3" s="17"/>
      <c r="SGI3" s="17"/>
      <c r="SGJ3" s="17"/>
      <c r="SGK3" s="17"/>
      <c r="SGL3" s="17"/>
      <c r="SGM3" s="17"/>
      <c r="SGN3" s="17"/>
      <c r="SGO3" s="17"/>
      <c r="SGP3" s="17"/>
      <c r="SGQ3" s="17"/>
      <c r="SGR3" s="17"/>
      <c r="SGS3" s="17"/>
      <c r="SGT3" s="17"/>
      <c r="SGU3" s="17"/>
      <c r="SGV3" s="17"/>
      <c r="SGW3" s="17"/>
      <c r="SGX3" s="17"/>
      <c r="SGY3" s="17"/>
      <c r="SGZ3" s="17"/>
      <c r="SHA3" s="17"/>
      <c r="SHB3" s="17"/>
      <c r="SHC3" s="17"/>
      <c r="SHD3" s="17"/>
      <c r="SHE3" s="17"/>
      <c r="SHF3" s="17"/>
      <c r="SHG3" s="17"/>
      <c r="SHH3" s="17"/>
      <c r="SHI3" s="17"/>
      <c r="SHJ3" s="17"/>
      <c r="SHK3" s="17"/>
      <c r="SHL3" s="17"/>
      <c r="SHM3" s="17"/>
      <c r="SHN3" s="17"/>
      <c r="SHO3" s="17"/>
      <c r="SHP3" s="17"/>
      <c r="SHQ3" s="17"/>
      <c r="SHR3" s="17"/>
      <c r="SHS3" s="17"/>
      <c r="SHT3" s="17"/>
      <c r="SHU3" s="17"/>
      <c r="SHV3" s="17"/>
      <c r="SHW3" s="17"/>
      <c r="SHX3" s="17"/>
      <c r="SHY3" s="17"/>
      <c r="SHZ3" s="17"/>
      <c r="SIA3" s="17"/>
      <c r="SIB3" s="17"/>
      <c r="SIC3" s="17"/>
      <c r="SID3" s="17"/>
      <c r="SIE3" s="17"/>
      <c r="SIF3" s="17"/>
      <c r="SIG3" s="17"/>
      <c r="SIH3" s="17"/>
      <c r="SII3" s="17"/>
      <c r="SIJ3" s="17"/>
      <c r="SIK3" s="17"/>
      <c r="SIL3" s="17"/>
      <c r="SIM3" s="17"/>
      <c r="SIN3" s="17"/>
      <c r="SIO3" s="17"/>
      <c r="SIP3" s="17"/>
      <c r="SIQ3" s="17"/>
      <c r="SIR3" s="17"/>
      <c r="SIS3" s="17"/>
      <c r="SIT3" s="17"/>
      <c r="SIU3" s="17"/>
      <c r="SIV3" s="17"/>
      <c r="SIW3" s="17"/>
      <c r="SIX3" s="17"/>
      <c r="SIY3" s="17"/>
      <c r="SIZ3" s="17"/>
      <c r="SJA3" s="17"/>
      <c r="SJB3" s="17"/>
      <c r="SJC3" s="17"/>
      <c r="SJD3" s="17"/>
      <c r="SJE3" s="17"/>
      <c r="SJF3" s="17"/>
      <c r="SJG3" s="17"/>
      <c r="SJH3" s="17"/>
      <c r="SJI3" s="17"/>
      <c r="SJJ3" s="17"/>
      <c r="SJK3" s="17"/>
      <c r="SJL3" s="17"/>
      <c r="SJM3" s="17"/>
      <c r="SJN3" s="17"/>
      <c r="SJO3" s="17"/>
      <c r="SJP3" s="17"/>
      <c r="SJQ3" s="17"/>
      <c r="SJR3" s="17"/>
      <c r="SJS3" s="17"/>
      <c r="SJT3" s="17"/>
      <c r="SJU3" s="17"/>
      <c r="SJV3" s="17"/>
      <c r="SJW3" s="17"/>
      <c r="SJX3" s="17"/>
      <c r="SJY3" s="17"/>
      <c r="SJZ3" s="17"/>
      <c r="SKA3" s="17"/>
      <c r="SKB3" s="17"/>
      <c r="SKC3" s="17"/>
      <c r="SKD3" s="17"/>
      <c r="SKE3" s="17"/>
      <c r="SKF3" s="17"/>
      <c r="SKG3" s="17"/>
      <c r="SKH3" s="17"/>
      <c r="SKI3" s="17"/>
      <c r="SKJ3" s="17"/>
      <c r="SKK3" s="17"/>
      <c r="SKL3" s="17"/>
      <c r="SKM3" s="17"/>
      <c r="SKN3" s="17"/>
      <c r="SKO3" s="17"/>
      <c r="SKP3" s="17"/>
      <c r="SKQ3" s="17"/>
      <c r="SKR3" s="17"/>
      <c r="SKS3" s="17"/>
      <c r="SKT3" s="17"/>
      <c r="SKU3" s="17"/>
      <c r="SKV3" s="17"/>
      <c r="SKW3" s="17"/>
      <c r="SKX3" s="17"/>
      <c r="SKY3" s="17"/>
      <c r="SKZ3" s="17"/>
      <c r="SLA3" s="17"/>
      <c r="SLB3" s="17"/>
      <c r="SLC3" s="17"/>
      <c r="SLD3" s="17"/>
      <c r="SLE3" s="17"/>
      <c r="SLF3" s="17"/>
      <c r="SLG3" s="17"/>
      <c r="SLH3" s="17"/>
      <c r="SLI3" s="17"/>
      <c r="SLJ3" s="17"/>
      <c r="SLK3" s="17"/>
      <c r="SLL3" s="17"/>
      <c r="SLM3" s="17"/>
      <c r="SLN3" s="17"/>
      <c r="SLO3" s="17"/>
      <c r="SLP3" s="17"/>
      <c r="SLQ3" s="17"/>
      <c r="SLR3" s="17"/>
      <c r="SLS3" s="17"/>
      <c r="SLT3" s="17"/>
      <c r="SLU3" s="17"/>
      <c r="SLV3" s="17"/>
      <c r="SLW3" s="17"/>
      <c r="SLX3" s="17"/>
      <c r="SLY3" s="17"/>
      <c r="SLZ3" s="17"/>
      <c r="SMA3" s="17"/>
      <c r="SMB3" s="17"/>
      <c r="SMC3" s="17"/>
      <c r="SMD3" s="17"/>
      <c r="SME3" s="17"/>
      <c r="SMF3" s="17"/>
      <c r="SMG3" s="17"/>
      <c r="SMH3" s="17"/>
      <c r="SMI3" s="17"/>
      <c r="SMJ3" s="17"/>
      <c r="SMK3" s="17"/>
      <c r="SML3" s="17"/>
      <c r="SMM3" s="17"/>
      <c r="SMN3" s="17"/>
      <c r="SMO3" s="17"/>
      <c r="SMP3" s="17"/>
      <c r="SMQ3" s="17"/>
      <c r="SMR3" s="17"/>
      <c r="SMS3" s="17"/>
      <c r="SMT3" s="17"/>
      <c r="SMU3" s="17"/>
      <c r="SMV3" s="17"/>
      <c r="SMW3" s="17"/>
      <c r="SMX3" s="17"/>
      <c r="SMY3" s="17"/>
      <c r="SMZ3" s="17"/>
      <c r="SNA3" s="17"/>
      <c r="SNB3" s="17"/>
      <c r="SNC3" s="17"/>
      <c r="SND3" s="17"/>
      <c r="SNE3" s="17"/>
      <c r="SNF3" s="17"/>
      <c r="SNG3" s="17"/>
      <c r="SNH3" s="17"/>
      <c r="SNI3" s="17"/>
      <c r="SNJ3" s="17"/>
      <c r="SNK3" s="17"/>
      <c r="SNL3" s="17"/>
      <c r="SNM3" s="17"/>
      <c r="SNN3" s="17"/>
      <c r="SNO3" s="17"/>
      <c r="SNP3" s="17"/>
      <c r="SNQ3" s="17"/>
      <c r="SNR3" s="17"/>
      <c r="SNS3" s="17"/>
      <c r="SNT3" s="17"/>
      <c r="SNU3" s="17"/>
      <c r="SNV3" s="17"/>
      <c r="SNW3" s="17"/>
      <c r="SNX3" s="17"/>
      <c r="SNY3" s="17"/>
      <c r="SNZ3" s="17"/>
      <c r="SOA3" s="17"/>
      <c r="SOB3" s="17"/>
      <c r="SOC3" s="17"/>
      <c r="SOD3" s="17"/>
      <c r="SOE3" s="17"/>
      <c r="SOF3" s="17"/>
      <c r="SOG3" s="17"/>
      <c r="SOH3" s="17"/>
      <c r="SOI3" s="17"/>
      <c r="SOJ3" s="17"/>
      <c r="SOK3" s="17"/>
      <c r="SOL3" s="17"/>
      <c r="SOM3" s="17"/>
      <c r="SON3" s="17"/>
      <c r="SOO3" s="17"/>
      <c r="SOP3" s="17"/>
      <c r="SOQ3" s="17"/>
      <c r="SOR3" s="17"/>
      <c r="SOS3" s="17"/>
      <c r="SOT3" s="17"/>
      <c r="SOU3" s="17"/>
      <c r="SOV3" s="17"/>
      <c r="SOW3" s="17"/>
      <c r="SOX3" s="17"/>
      <c r="SOY3" s="17"/>
      <c r="SOZ3" s="17"/>
      <c r="SPA3" s="17"/>
      <c r="SPB3" s="17"/>
      <c r="SPC3" s="17"/>
      <c r="SPD3" s="17"/>
      <c r="SPE3" s="17"/>
      <c r="SPF3" s="17"/>
      <c r="SPG3" s="17"/>
      <c r="SPH3" s="17"/>
      <c r="SPI3" s="17"/>
      <c r="SPJ3" s="17"/>
      <c r="SPK3" s="17"/>
      <c r="SPL3" s="17"/>
      <c r="SPM3" s="17"/>
      <c r="SPN3" s="17"/>
      <c r="SPO3" s="17"/>
      <c r="SPP3" s="17"/>
      <c r="SPQ3" s="17"/>
      <c r="SPR3" s="17"/>
      <c r="SPS3" s="17"/>
      <c r="SPT3" s="17"/>
      <c r="SPU3" s="17"/>
      <c r="SPV3" s="17"/>
      <c r="SPW3" s="17"/>
      <c r="SPX3" s="17"/>
      <c r="SPY3" s="17"/>
      <c r="SPZ3" s="17"/>
      <c r="SQA3" s="17"/>
      <c r="SQB3" s="17"/>
      <c r="SQC3" s="17"/>
      <c r="SQD3" s="17"/>
      <c r="SQE3" s="17"/>
      <c r="SQF3" s="17"/>
      <c r="SQG3" s="17"/>
      <c r="SQH3" s="17"/>
      <c r="SQI3" s="17"/>
      <c r="SQJ3" s="17"/>
      <c r="SQK3" s="17"/>
      <c r="SQL3" s="17"/>
      <c r="SQM3" s="17"/>
      <c r="SQN3" s="17"/>
      <c r="SQO3" s="17"/>
      <c r="SQP3" s="17"/>
      <c r="SQQ3" s="17"/>
      <c r="SQR3" s="17"/>
      <c r="SQS3" s="17"/>
      <c r="SQT3" s="17"/>
      <c r="SQU3" s="17"/>
      <c r="SQV3" s="17"/>
      <c r="SQW3" s="17"/>
      <c r="SQX3" s="17"/>
      <c r="SQY3" s="17"/>
      <c r="SQZ3" s="17"/>
      <c r="SRA3" s="17"/>
      <c r="SRB3" s="17"/>
      <c r="SRC3" s="17"/>
      <c r="SRD3" s="17"/>
      <c r="SRE3" s="17"/>
      <c r="SRF3" s="17"/>
      <c r="SRG3" s="17"/>
      <c r="SRH3" s="17"/>
      <c r="SRI3" s="17"/>
      <c r="SRJ3" s="17"/>
      <c r="SRK3" s="17"/>
      <c r="SRL3" s="17"/>
      <c r="SRM3" s="17"/>
      <c r="SRN3" s="17"/>
      <c r="SRO3" s="17"/>
      <c r="SRP3" s="17"/>
      <c r="SRQ3" s="17"/>
      <c r="SRR3" s="17"/>
      <c r="SRS3" s="17"/>
      <c r="SRT3" s="17"/>
      <c r="SRU3" s="17"/>
      <c r="SRV3" s="17"/>
      <c r="SRW3" s="17"/>
      <c r="SRX3" s="17"/>
      <c r="SRY3" s="17"/>
      <c r="SRZ3" s="17"/>
      <c r="SSA3" s="17"/>
      <c r="SSB3" s="17"/>
      <c r="SSC3" s="17"/>
      <c r="SSD3" s="17"/>
      <c r="SSE3" s="17"/>
      <c r="SSF3" s="17"/>
      <c r="SSG3" s="17"/>
      <c r="SSH3" s="17"/>
      <c r="SSI3" s="17"/>
      <c r="SSJ3" s="17"/>
      <c r="SSK3" s="17"/>
      <c r="SSL3" s="17"/>
      <c r="SSM3" s="17"/>
      <c r="SSN3" s="17"/>
      <c r="SSO3" s="17"/>
      <c r="SSP3" s="17"/>
      <c r="SSQ3" s="17"/>
      <c r="SSR3" s="17"/>
      <c r="SSS3" s="17"/>
      <c r="SST3" s="17"/>
      <c r="SSU3" s="17"/>
      <c r="SSV3" s="17"/>
      <c r="SSW3" s="17"/>
      <c r="SSX3" s="17"/>
      <c r="SSY3" s="17"/>
      <c r="SSZ3" s="17"/>
      <c r="STA3" s="17"/>
      <c r="STB3" s="17"/>
      <c r="STC3" s="17"/>
      <c r="STD3" s="17"/>
      <c r="STE3" s="17"/>
      <c r="STF3" s="17"/>
      <c r="STG3" s="17"/>
      <c r="STH3" s="17"/>
      <c r="STI3" s="17"/>
      <c r="STJ3" s="17"/>
      <c r="STK3" s="17"/>
      <c r="STL3" s="17"/>
      <c r="STM3" s="17"/>
      <c r="STN3" s="17"/>
      <c r="STO3" s="17"/>
      <c r="STP3" s="17"/>
      <c r="STQ3" s="17"/>
      <c r="STR3" s="17"/>
      <c r="STS3" s="17"/>
      <c r="STT3" s="17"/>
      <c r="STU3" s="17"/>
      <c r="STV3" s="17"/>
      <c r="STW3" s="17"/>
      <c r="STX3" s="17"/>
      <c r="STY3" s="17"/>
      <c r="STZ3" s="17"/>
      <c r="SUA3" s="17"/>
      <c r="SUB3" s="17"/>
      <c r="SUC3" s="17"/>
      <c r="SUD3" s="17"/>
      <c r="SUE3" s="17"/>
      <c r="SUF3" s="17"/>
      <c r="SUG3" s="17"/>
      <c r="SUH3" s="17"/>
      <c r="SUI3" s="17"/>
      <c r="SUJ3" s="17"/>
      <c r="SUK3" s="17"/>
      <c r="SUL3" s="17"/>
      <c r="SUM3" s="17"/>
      <c r="SUN3" s="17"/>
      <c r="SUO3" s="17"/>
      <c r="SUP3" s="17"/>
      <c r="SUQ3" s="17"/>
      <c r="SUR3" s="17"/>
      <c r="SUS3" s="17"/>
      <c r="SUT3" s="17"/>
      <c r="SUU3" s="17"/>
      <c r="SUV3" s="17"/>
      <c r="SUW3" s="17"/>
      <c r="SUX3" s="17"/>
      <c r="SUY3" s="17"/>
      <c r="SUZ3" s="17"/>
      <c r="SVA3" s="17"/>
      <c r="SVB3" s="17"/>
      <c r="SVC3" s="17"/>
      <c r="SVD3" s="17"/>
      <c r="SVE3" s="17"/>
      <c r="SVF3" s="17"/>
      <c r="SVG3" s="17"/>
      <c r="SVH3" s="17"/>
      <c r="SVI3" s="17"/>
      <c r="SVJ3" s="17"/>
      <c r="SVK3" s="17"/>
      <c r="SVL3" s="17"/>
      <c r="SVM3" s="17"/>
      <c r="SVN3" s="17"/>
      <c r="SVO3" s="17"/>
      <c r="SVP3" s="17"/>
      <c r="SVQ3" s="17"/>
      <c r="SVR3" s="17"/>
      <c r="SVS3" s="17"/>
      <c r="SVT3" s="17"/>
      <c r="SVU3" s="17"/>
      <c r="SVV3" s="17"/>
      <c r="SVW3" s="17"/>
      <c r="SVX3" s="17"/>
      <c r="SVY3" s="17"/>
      <c r="SVZ3" s="17"/>
      <c r="SWA3" s="17"/>
      <c r="SWB3" s="17"/>
      <c r="SWC3" s="17"/>
      <c r="SWD3" s="17"/>
      <c r="SWE3" s="17"/>
      <c r="SWF3" s="17"/>
      <c r="SWG3" s="17"/>
      <c r="SWH3" s="17"/>
      <c r="SWI3" s="17"/>
      <c r="SWJ3" s="17"/>
      <c r="SWK3" s="17"/>
      <c r="SWL3" s="17"/>
      <c r="SWM3" s="17"/>
      <c r="SWN3" s="17"/>
      <c r="SWO3" s="17"/>
      <c r="SWP3" s="17"/>
      <c r="SWQ3" s="17"/>
      <c r="SWR3" s="17"/>
      <c r="SWS3" s="17"/>
      <c r="SWT3" s="17"/>
      <c r="SWU3" s="17"/>
      <c r="SWV3" s="17"/>
      <c r="SWW3" s="17"/>
      <c r="SWX3" s="17"/>
      <c r="SWY3" s="17"/>
      <c r="SWZ3" s="17"/>
      <c r="SXA3" s="17"/>
      <c r="SXB3" s="17"/>
      <c r="SXC3" s="17"/>
      <c r="SXD3" s="17"/>
      <c r="SXE3" s="17"/>
      <c r="SXF3" s="17"/>
      <c r="SXG3" s="17"/>
      <c r="SXH3" s="17"/>
      <c r="SXI3" s="17"/>
      <c r="SXJ3" s="17"/>
      <c r="SXK3" s="17"/>
      <c r="SXL3" s="17"/>
      <c r="SXM3" s="17"/>
      <c r="SXN3" s="17"/>
      <c r="SXO3" s="17"/>
      <c r="SXP3" s="17"/>
      <c r="SXQ3" s="17"/>
      <c r="SXR3" s="17"/>
      <c r="SXS3" s="17"/>
      <c r="SXT3" s="17"/>
      <c r="SXU3" s="17"/>
      <c r="SXV3" s="17"/>
      <c r="SXW3" s="17"/>
      <c r="SXX3" s="17"/>
      <c r="SXY3" s="17"/>
      <c r="SXZ3" s="17"/>
      <c r="SYA3" s="17"/>
      <c r="SYB3" s="17"/>
      <c r="SYC3" s="17"/>
      <c r="SYD3" s="17"/>
      <c r="SYE3" s="17"/>
      <c r="SYF3" s="17"/>
      <c r="SYG3" s="17"/>
      <c r="SYH3" s="17"/>
      <c r="SYI3" s="17"/>
      <c r="SYJ3" s="17"/>
      <c r="SYK3" s="17"/>
      <c r="SYL3" s="17"/>
      <c r="SYM3" s="17"/>
      <c r="SYN3" s="17"/>
      <c r="SYO3" s="17"/>
      <c r="SYP3" s="17"/>
      <c r="SYQ3" s="17"/>
      <c r="SYR3" s="17"/>
      <c r="SYS3" s="17"/>
      <c r="SYT3" s="17"/>
      <c r="SYU3" s="17"/>
      <c r="SYV3" s="17"/>
      <c r="SYW3" s="17"/>
      <c r="SYX3" s="17"/>
      <c r="SYY3" s="17"/>
      <c r="SYZ3" s="17"/>
      <c r="SZA3" s="17"/>
      <c r="SZB3" s="17"/>
      <c r="SZC3" s="17"/>
      <c r="SZD3" s="17"/>
      <c r="SZE3" s="17"/>
      <c r="SZF3" s="17"/>
      <c r="SZG3" s="17"/>
      <c r="SZH3" s="17"/>
      <c r="SZI3" s="17"/>
      <c r="SZJ3" s="17"/>
      <c r="SZK3" s="17"/>
      <c r="SZL3" s="17"/>
      <c r="SZM3" s="17"/>
      <c r="SZN3" s="17"/>
      <c r="SZO3" s="17"/>
      <c r="SZP3" s="17"/>
      <c r="SZQ3" s="17"/>
      <c r="SZR3" s="17"/>
      <c r="SZS3" s="17"/>
      <c r="SZT3" s="17"/>
      <c r="SZU3" s="17"/>
      <c r="SZV3" s="17"/>
      <c r="SZW3" s="17"/>
      <c r="SZX3" s="17"/>
      <c r="SZY3" s="17"/>
      <c r="SZZ3" s="17"/>
      <c r="TAA3" s="17"/>
      <c r="TAB3" s="17"/>
      <c r="TAC3" s="17"/>
      <c r="TAD3" s="17"/>
      <c r="TAE3" s="17"/>
      <c r="TAF3" s="17"/>
      <c r="TAG3" s="17"/>
      <c r="TAH3" s="17"/>
      <c r="TAI3" s="17"/>
      <c r="TAJ3" s="17"/>
      <c r="TAK3" s="17"/>
      <c r="TAL3" s="17"/>
      <c r="TAM3" s="17"/>
      <c r="TAN3" s="17"/>
      <c r="TAO3" s="17"/>
      <c r="TAP3" s="17"/>
      <c r="TAQ3" s="17"/>
      <c r="TAR3" s="17"/>
      <c r="TAS3" s="17"/>
      <c r="TAT3" s="17"/>
      <c r="TAU3" s="17"/>
      <c r="TAV3" s="17"/>
      <c r="TAW3" s="17"/>
      <c r="TAX3" s="17"/>
      <c r="TAY3" s="17"/>
      <c r="TAZ3" s="17"/>
      <c r="TBA3" s="17"/>
      <c r="TBB3" s="17"/>
      <c r="TBC3" s="17"/>
      <c r="TBD3" s="17"/>
      <c r="TBE3" s="17"/>
      <c r="TBF3" s="17"/>
      <c r="TBG3" s="17"/>
      <c r="TBH3" s="17"/>
      <c r="TBI3" s="17"/>
      <c r="TBJ3" s="17"/>
      <c r="TBK3" s="17"/>
      <c r="TBL3" s="17"/>
      <c r="TBM3" s="17"/>
      <c r="TBN3" s="17"/>
      <c r="TBO3" s="17"/>
      <c r="TBP3" s="17"/>
      <c r="TBQ3" s="17"/>
      <c r="TBR3" s="17"/>
      <c r="TBS3" s="17"/>
      <c r="TBT3" s="17"/>
      <c r="TBU3" s="17"/>
      <c r="TBV3" s="17"/>
      <c r="TBW3" s="17"/>
      <c r="TBX3" s="17"/>
      <c r="TBY3" s="17"/>
      <c r="TBZ3" s="17"/>
      <c r="TCA3" s="17"/>
      <c r="TCB3" s="17"/>
      <c r="TCC3" s="17"/>
      <c r="TCD3" s="17"/>
      <c r="TCE3" s="17"/>
      <c r="TCF3" s="17"/>
      <c r="TCG3" s="17"/>
      <c r="TCH3" s="17"/>
      <c r="TCI3" s="17"/>
      <c r="TCJ3" s="17"/>
      <c r="TCK3" s="17"/>
      <c r="TCL3" s="17"/>
      <c r="TCM3" s="17"/>
      <c r="TCN3" s="17"/>
      <c r="TCO3" s="17"/>
      <c r="TCP3" s="17"/>
      <c r="TCQ3" s="17"/>
      <c r="TCR3" s="17"/>
      <c r="TCS3" s="17"/>
      <c r="TCT3" s="17"/>
      <c r="TCU3" s="17"/>
      <c r="TCV3" s="17"/>
      <c r="TCW3" s="17"/>
      <c r="TCX3" s="17"/>
      <c r="TCY3" s="17"/>
      <c r="TCZ3" s="17"/>
      <c r="TDA3" s="17"/>
      <c r="TDB3" s="17"/>
      <c r="TDC3" s="17"/>
      <c r="TDD3" s="17"/>
      <c r="TDE3" s="17"/>
      <c r="TDF3" s="17"/>
      <c r="TDG3" s="17"/>
      <c r="TDH3" s="17"/>
      <c r="TDI3" s="17"/>
      <c r="TDJ3" s="17"/>
      <c r="TDK3" s="17"/>
      <c r="TDL3" s="17"/>
      <c r="TDM3" s="17"/>
      <c r="TDN3" s="17"/>
      <c r="TDO3" s="17"/>
      <c r="TDP3" s="17"/>
      <c r="TDQ3" s="17"/>
      <c r="TDR3" s="17"/>
      <c r="TDS3" s="17"/>
      <c r="TDT3" s="17"/>
      <c r="TDU3" s="17"/>
      <c r="TDV3" s="17"/>
      <c r="TDW3" s="17"/>
      <c r="TDX3" s="17"/>
      <c r="TDY3" s="17"/>
      <c r="TDZ3" s="17"/>
      <c r="TEA3" s="17"/>
      <c r="TEB3" s="17"/>
      <c r="TEC3" s="17"/>
      <c r="TED3" s="17"/>
      <c r="TEE3" s="17"/>
      <c r="TEF3" s="17"/>
      <c r="TEG3" s="17"/>
      <c r="TEH3" s="17"/>
      <c r="TEI3" s="17"/>
      <c r="TEJ3" s="17"/>
      <c r="TEK3" s="17"/>
      <c r="TEL3" s="17"/>
      <c r="TEM3" s="17"/>
      <c r="TEN3" s="17"/>
      <c r="TEO3" s="17"/>
      <c r="TEP3" s="17"/>
      <c r="TEQ3" s="17"/>
      <c r="TER3" s="17"/>
      <c r="TES3" s="17"/>
      <c r="TET3" s="17"/>
      <c r="TEU3" s="17"/>
      <c r="TEV3" s="17"/>
      <c r="TEW3" s="17"/>
      <c r="TEX3" s="17"/>
      <c r="TEY3" s="17"/>
      <c r="TEZ3" s="17"/>
      <c r="TFA3" s="17"/>
      <c r="TFB3" s="17"/>
      <c r="TFC3" s="17"/>
      <c r="TFD3" s="17"/>
      <c r="TFE3" s="17"/>
      <c r="TFF3" s="17"/>
      <c r="TFG3" s="17"/>
      <c r="TFH3" s="17"/>
      <c r="TFI3" s="17"/>
      <c r="TFJ3" s="17"/>
      <c r="TFK3" s="17"/>
      <c r="TFL3" s="17"/>
      <c r="TFM3" s="17"/>
      <c r="TFN3" s="17"/>
      <c r="TFO3" s="17"/>
      <c r="TFP3" s="17"/>
      <c r="TFQ3" s="17"/>
      <c r="TFR3" s="17"/>
      <c r="TFS3" s="17"/>
      <c r="TFT3" s="17"/>
      <c r="TFU3" s="17"/>
      <c r="TFV3" s="17"/>
      <c r="TFW3" s="17"/>
      <c r="TFX3" s="17"/>
      <c r="TFY3" s="17"/>
      <c r="TFZ3" s="17"/>
      <c r="TGA3" s="17"/>
      <c r="TGB3" s="17"/>
      <c r="TGC3" s="17"/>
      <c r="TGD3" s="17"/>
      <c r="TGE3" s="17"/>
      <c r="TGF3" s="17"/>
      <c r="TGG3" s="17"/>
      <c r="TGH3" s="17"/>
      <c r="TGI3" s="17"/>
      <c r="TGJ3" s="17"/>
      <c r="TGK3" s="17"/>
      <c r="TGL3" s="17"/>
      <c r="TGM3" s="17"/>
      <c r="TGN3" s="17"/>
      <c r="TGO3" s="17"/>
      <c r="TGP3" s="17"/>
      <c r="TGQ3" s="17"/>
      <c r="TGR3" s="17"/>
      <c r="TGS3" s="17"/>
      <c r="TGT3" s="17"/>
      <c r="TGU3" s="17"/>
      <c r="TGV3" s="17"/>
      <c r="TGW3" s="17"/>
      <c r="TGX3" s="17"/>
      <c r="TGY3" s="17"/>
      <c r="TGZ3" s="17"/>
      <c r="THA3" s="17"/>
      <c r="THB3" s="17"/>
      <c r="THC3" s="17"/>
      <c r="THD3" s="17"/>
      <c r="THE3" s="17"/>
      <c r="THF3" s="17"/>
      <c r="THG3" s="17"/>
      <c r="THH3" s="17"/>
      <c r="THI3" s="17"/>
      <c r="THJ3" s="17"/>
      <c r="THK3" s="17"/>
      <c r="THL3" s="17"/>
      <c r="THM3" s="17"/>
      <c r="THN3" s="17"/>
      <c r="THO3" s="17"/>
      <c r="THP3" s="17"/>
      <c r="THQ3" s="17"/>
      <c r="THR3" s="17"/>
      <c r="THS3" s="17"/>
      <c r="THT3" s="17"/>
      <c r="THU3" s="17"/>
      <c r="THV3" s="17"/>
      <c r="THW3" s="17"/>
      <c r="THX3" s="17"/>
      <c r="THY3" s="17"/>
      <c r="THZ3" s="17"/>
      <c r="TIA3" s="17"/>
      <c r="TIB3" s="17"/>
      <c r="TIC3" s="17"/>
      <c r="TID3" s="17"/>
      <c r="TIE3" s="17"/>
      <c r="TIF3" s="17"/>
      <c r="TIG3" s="17"/>
      <c r="TIH3" s="17"/>
      <c r="TII3" s="17"/>
      <c r="TIJ3" s="17"/>
      <c r="TIK3" s="17"/>
      <c r="TIL3" s="17"/>
      <c r="TIM3" s="17"/>
      <c r="TIN3" s="17"/>
      <c r="TIO3" s="17"/>
      <c r="TIP3" s="17"/>
      <c r="TIQ3" s="17"/>
      <c r="TIR3" s="17"/>
      <c r="TIS3" s="17"/>
      <c r="TIT3" s="17"/>
      <c r="TIU3" s="17"/>
      <c r="TIV3" s="17"/>
      <c r="TIW3" s="17"/>
      <c r="TIX3" s="17"/>
      <c r="TIY3" s="17"/>
      <c r="TIZ3" s="17"/>
      <c r="TJA3" s="17"/>
      <c r="TJB3" s="17"/>
      <c r="TJC3" s="17"/>
      <c r="TJD3" s="17"/>
      <c r="TJE3" s="17"/>
      <c r="TJF3" s="17"/>
      <c r="TJG3" s="17"/>
      <c r="TJH3" s="17"/>
      <c r="TJI3" s="17"/>
      <c r="TJJ3" s="17"/>
      <c r="TJK3" s="17"/>
      <c r="TJL3" s="17"/>
      <c r="TJM3" s="17"/>
      <c r="TJN3" s="17"/>
      <c r="TJO3" s="17"/>
      <c r="TJP3" s="17"/>
      <c r="TJQ3" s="17"/>
      <c r="TJR3" s="17"/>
      <c r="TJS3" s="17"/>
      <c r="TJT3" s="17"/>
      <c r="TJU3" s="17"/>
      <c r="TJV3" s="17"/>
      <c r="TJW3" s="17"/>
      <c r="TJX3" s="17"/>
      <c r="TJY3" s="17"/>
      <c r="TJZ3" s="17"/>
      <c r="TKA3" s="17"/>
      <c r="TKB3" s="17"/>
      <c r="TKC3" s="17"/>
      <c r="TKD3" s="17"/>
      <c r="TKE3" s="17"/>
      <c r="TKF3" s="17"/>
      <c r="TKG3" s="17"/>
      <c r="TKH3" s="17"/>
      <c r="TKI3" s="17"/>
      <c r="TKJ3" s="17"/>
      <c r="TKK3" s="17"/>
      <c r="TKL3" s="17"/>
      <c r="TKM3" s="17"/>
      <c r="TKN3" s="17"/>
      <c r="TKO3" s="17"/>
      <c r="TKP3" s="17"/>
      <c r="TKQ3" s="17"/>
      <c r="TKR3" s="17"/>
      <c r="TKS3" s="17"/>
      <c r="TKT3" s="17"/>
      <c r="TKU3" s="17"/>
      <c r="TKV3" s="17"/>
      <c r="TKW3" s="17"/>
      <c r="TKX3" s="17"/>
      <c r="TKY3" s="17"/>
      <c r="TKZ3" s="17"/>
      <c r="TLA3" s="17"/>
      <c r="TLB3" s="17"/>
      <c r="TLC3" s="17"/>
      <c r="TLD3" s="17"/>
      <c r="TLE3" s="17"/>
      <c r="TLF3" s="17"/>
      <c r="TLG3" s="17"/>
      <c r="TLH3" s="17"/>
      <c r="TLI3" s="17"/>
      <c r="TLJ3" s="17"/>
      <c r="TLK3" s="17"/>
      <c r="TLL3" s="17"/>
      <c r="TLM3" s="17"/>
      <c r="TLN3" s="17"/>
      <c r="TLO3" s="17"/>
      <c r="TLP3" s="17"/>
      <c r="TLQ3" s="17"/>
      <c r="TLR3" s="17"/>
      <c r="TLS3" s="17"/>
      <c r="TLT3" s="17"/>
      <c r="TLU3" s="17"/>
      <c r="TLV3" s="17"/>
      <c r="TLW3" s="17"/>
      <c r="TLX3" s="17"/>
      <c r="TLY3" s="17"/>
      <c r="TLZ3" s="17"/>
      <c r="TMA3" s="17"/>
      <c r="TMB3" s="17"/>
      <c r="TMC3" s="17"/>
      <c r="TMD3" s="17"/>
      <c r="TME3" s="17"/>
      <c r="TMF3" s="17"/>
      <c r="TMG3" s="17"/>
      <c r="TMH3" s="17"/>
      <c r="TMI3" s="17"/>
      <c r="TMJ3" s="17"/>
      <c r="TMK3" s="17"/>
      <c r="TML3" s="17"/>
      <c r="TMM3" s="17"/>
      <c r="TMN3" s="17"/>
      <c r="TMO3" s="17"/>
      <c r="TMP3" s="17"/>
      <c r="TMQ3" s="17"/>
      <c r="TMR3" s="17"/>
      <c r="TMS3" s="17"/>
      <c r="TMT3" s="17"/>
      <c r="TMU3" s="17"/>
      <c r="TMV3" s="17"/>
      <c r="TMW3" s="17"/>
      <c r="TMX3" s="17"/>
      <c r="TMY3" s="17"/>
      <c r="TMZ3" s="17"/>
      <c r="TNA3" s="17"/>
      <c r="TNB3" s="17"/>
      <c r="TNC3" s="17"/>
      <c r="TND3" s="17"/>
      <c r="TNE3" s="17"/>
      <c r="TNF3" s="17"/>
      <c r="TNG3" s="17"/>
      <c r="TNH3" s="17"/>
      <c r="TNI3" s="17"/>
      <c r="TNJ3" s="17"/>
      <c r="TNK3" s="17"/>
      <c r="TNL3" s="17"/>
      <c r="TNM3" s="17"/>
      <c r="TNN3" s="17"/>
      <c r="TNO3" s="17"/>
      <c r="TNP3" s="17"/>
      <c r="TNQ3" s="17"/>
      <c r="TNR3" s="17"/>
      <c r="TNS3" s="17"/>
      <c r="TNT3" s="17"/>
      <c r="TNU3" s="17"/>
      <c r="TNV3" s="17"/>
      <c r="TNW3" s="17"/>
      <c r="TNX3" s="17"/>
      <c r="TNY3" s="17"/>
      <c r="TNZ3" s="17"/>
      <c r="TOA3" s="17"/>
      <c r="TOB3" s="17"/>
      <c r="TOC3" s="17"/>
      <c r="TOD3" s="17"/>
      <c r="TOE3" s="17"/>
      <c r="TOF3" s="17"/>
      <c r="TOG3" s="17"/>
      <c r="TOH3" s="17"/>
      <c r="TOI3" s="17"/>
      <c r="TOJ3" s="17"/>
      <c r="TOK3" s="17"/>
      <c r="TOL3" s="17"/>
      <c r="TOM3" s="17"/>
      <c r="TON3" s="17"/>
      <c r="TOO3" s="17"/>
      <c r="TOP3" s="17"/>
      <c r="TOQ3" s="17"/>
      <c r="TOR3" s="17"/>
      <c r="TOS3" s="17"/>
      <c r="TOT3" s="17"/>
      <c r="TOU3" s="17"/>
      <c r="TOV3" s="17"/>
      <c r="TOW3" s="17"/>
      <c r="TOX3" s="17"/>
      <c r="TOY3" s="17"/>
      <c r="TOZ3" s="17"/>
      <c r="TPA3" s="17"/>
      <c r="TPB3" s="17"/>
      <c r="TPC3" s="17"/>
      <c r="TPD3" s="17"/>
      <c r="TPE3" s="17"/>
      <c r="TPF3" s="17"/>
      <c r="TPG3" s="17"/>
      <c r="TPH3" s="17"/>
      <c r="TPI3" s="17"/>
      <c r="TPJ3" s="17"/>
      <c r="TPK3" s="17"/>
      <c r="TPL3" s="17"/>
      <c r="TPM3" s="17"/>
      <c r="TPN3" s="17"/>
      <c r="TPO3" s="17"/>
      <c r="TPP3" s="17"/>
      <c r="TPQ3" s="17"/>
      <c r="TPR3" s="17"/>
      <c r="TPS3" s="17"/>
      <c r="TPT3" s="17"/>
      <c r="TPU3" s="17"/>
      <c r="TPV3" s="17"/>
      <c r="TPW3" s="17"/>
      <c r="TPX3" s="17"/>
      <c r="TPY3" s="17"/>
      <c r="TPZ3" s="17"/>
      <c r="TQA3" s="17"/>
      <c r="TQB3" s="17"/>
      <c r="TQC3" s="17"/>
      <c r="TQD3" s="17"/>
      <c r="TQE3" s="17"/>
      <c r="TQF3" s="17"/>
      <c r="TQG3" s="17"/>
      <c r="TQH3" s="17"/>
      <c r="TQI3" s="17"/>
      <c r="TQJ3" s="17"/>
      <c r="TQK3" s="17"/>
      <c r="TQL3" s="17"/>
      <c r="TQM3" s="17"/>
      <c r="TQN3" s="17"/>
      <c r="TQO3" s="17"/>
      <c r="TQP3" s="17"/>
      <c r="TQQ3" s="17"/>
      <c r="TQR3" s="17"/>
      <c r="TQS3" s="17"/>
      <c r="TQT3" s="17"/>
      <c r="TQU3" s="17"/>
      <c r="TQV3" s="17"/>
      <c r="TQW3" s="17"/>
      <c r="TQX3" s="17"/>
      <c r="TQY3" s="17"/>
      <c r="TQZ3" s="17"/>
      <c r="TRA3" s="17"/>
      <c r="TRB3" s="17"/>
      <c r="TRC3" s="17"/>
      <c r="TRD3" s="17"/>
      <c r="TRE3" s="17"/>
      <c r="TRF3" s="17"/>
      <c r="TRG3" s="17"/>
      <c r="TRH3" s="17"/>
      <c r="TRI3" s="17"/>
      <c r="TRJ3" s="17"/>
      <c r="TRK3" s="17"/>
      <c r="TRL3" s="17"/>
      <c r="TRM3" s="17"/>
      <c r="TRN3" s="17"/>
      <c r="TRO3" s="17"/>
      <c r="TRP3" s="17"/>
      <c r="TRQ3" s="17"/>
      <c r="TRR3" s="17"/>
      <c r="TRS3" s="17"/>
      <c r="TRT3" s="17"/>
      <c r="TRU3" s="17"/>
      <c r="TRV3" s="17"/>
      <c r="TRW3" s="17"/>
      <c r="TRX3" s="17"/>
      <c r="TRY3" s="17"/>
      <c r="TRZ3" s="17"/>
      <c r="TSA3" s="17"/>
      <c r="TSB3" s="17"/>
      <c r="TSC3" s="17"/>
      <c r="TSD3" s="17"/>
      <c r="TSE3" s="17"/>
      <c r="TSF3" s="17"/>
      <c r="TSG3" s="17"/>
      <c r="TSH3" s="17"/>
      <c r="TSI3" s="17"/>
      <c r="TSJ3" s="17"/>
      <c r="TSK3" s="17"/>
      <c r="TSL3" s="17"/>
      <c r="TSM3" s="17"/>
      <c r="TSN3" s="17"/>
      <c r="TSO3" s="17"/>
      <c r="TSP3" s="17"/>
      <c r="TSQ3" s="17"/>
      <c r="TSR3" s="17"/>
      <c r="TSS3" s="17"/>
      <c r="TST3" s="17"/>
      <c r="TSU3" s="17"/>
      <c r="TSV3" s="17"/>
      <c r="TSW3" s="17"/>
      <c r="TSX3" s="17"/>
      <c r="TSY3" s="17"/>
      <c r="TSZ3" s="17"/>
      <c r="TTA3" s="17"/>
      <c r="TTB3" s="17"/>
      <c r="TTC3" s="17"/>
      <c r="TTD3" s="17"/>
      <c r="TTE3" s="17"/>
      <c r="TTF3" s="17"/>
      <c r="TTG3" s="17"/>
      <c r="TTH3" s="17"/>
      <c r="TTI3" s="17"/>
      <c r="TTJ3" s="17"/>
      <c r="TTK3" s="17"/>
      <c r="TTL3" s="17"/>
      <c r="TTM3" s="17"/>
      <c r="TTN3" s="17"/>
      <c r="TTO3" s="17"/>
      <c r="TTP3" s="17"/>
      <c r="TTQ3" s="17"/>
      <c r="TTR3" s="17"/>
      <c r="TTS3" s="17"/>
      <c r="TTT3" s="17"/>
      <c r="TTU3" s="17"/>
      <c r="TTV3" s="17"/>
      <c r="TTW3" s="17"/>
      <c r="TTX3" s="17"/>
      <c r="TTY3" s="17"/>
      <c r="TTZ3" s="17"/>
      <c r="TUA3" s="17"/>
      <c r="TUB3" s="17"/>
      <c r="TUC3" s="17"/>
      <c r="TUD3" s="17"/>
      <c r="TUE3" s="17"/>
      <c r="TUF3" s="17"/>
      <c r="TUG3" s="17"/>
      <c r="TUH3" s="17"/>
      <c r="TUI3" s="17"/>
      <c r="TUJ3" s="17"/>
      <c r="TUK3" s="17"/>
      <c r="TUL3" s="17"/>
      <c r="TUM3" s="17"/>
      <c r="TUN3" s="17"/>
      <c r="TUO3" s="17"/>
      <c r="TUP3" s="17"/>
      <c r="TUQ3" s="17"/>
      <c r="TUR3" s="17"/>
      <c r="TUS3" s="17"/>
      <c r="TUT3" s="17"/>
      <c r="TUU3" s="17"/>
      <c r="TUV3" s="17"/>
      <c r="TUW3" s="17"/>
      <c r="TUX3" s="17"/>
      <c r="TUY3" s="17"/>
      <c r="TUZ3" s="17"/>
      <c r="TVA3" s="17"/>
      <c r="TVB3" s="17"/>
      <c r="TVC3" s="17"/>
      <c r="TVD3" s="17"/>
      <c r="TVE3" s="17"/>
      <c r="TVF3" s="17"/>
      <c r="TVG3" s="17"/>
      <c r="TVH3" s="17"/>
      <c r="TVI3" s="17"/>
      <c r="TVJ3" s="17"/>
      <c r="TVK3" s="17"/>
      <c r="TVL3" s="17"/>
      <c r="TVM3" s="17"/>
      <c r="TVN3" s="17"/>
      <c r="TVO3" s="17"/>
      <c r="TVP3" s="17"/>
      <c r="TVQ3" s="17"/>
      <c r="TVR3" s="17"/>
      <c r="TVS3" s="17"/>
      <c r="TVT3" s="17"/>
      <c r="TVU3" s="17"/>
      <c r="TVV3" s="17"/>
      <c r="TVW3" s="17"/>
      <c r="TVX3" s="17"/>
      <c r="TVY3" s="17"/>
      <c r="TVZ3" s="17"/>
      <c r="TWA3" s="17"/>
      <c r="TWB3" s="17"/>
      <c r="TWC3" s="17"/>
      <c r="TWD3" s="17"/>
      <c r="TWE3" s="17"/>
      <c r="TWF3" s="17"/>
      <c r="TWG3" s="17"/>
      <c r="TWH3" s="17"/>
      <c r="TWI3" s="17"/>
      <c r="TWJ3" s="17"/>
      <c r="TWK3" s="17"/>
      <c r="TWL3" s="17"/>
      <c r="TWM3" s="17"/>
      <c r="TWN3" s="17"/>
      <c r="TWO3" s="17"/>
      <c r="TWP3" s="17"/>
      <c r="TWQ3" s="17"/>
      <c r="TWR3" s="17"/>
      <c r="TWS3" s="17"/>
      <c r="TWT3" s="17"/>
      <c r="TWU3" s="17"/>
      <c r="TWV3" s="17"/>
      <c r="TWW3" s="17"/>
      <c r="TWX3" s="17"/>
      <c r="TWY3" s="17"/>
      <c r="TWZ3" s="17"/>
      <c r="TXA3" s="17"/>
      <c r="TXB3" s="17"/>
      <c r="TXC3" s="17"/>
      <c r="TXD3" s="17"/>
      <c r="TXE3" s="17"/>
      <c r="TXF3" s="17"/>
      <c r="TXG3" s="17"/>
      <c r="TXH3" s="17"/>
      <c r="TXI3" s="17"/>
      <c r="TXJ3" s="17"/>
      <c r="TXK3" s="17"/>
      <c r="TXL3" s="17"/>
      <c r="TXM3" s="17"/>
      <c r="TXN3" s="17"/>
      <c r="TXO3" s="17"/>
      <c r="TXP3" s="17"/>
      <c r="TXQ3" s="17"/>
      <c r="TXR3" s="17"/>
      <c r="TXS3" s="17"/>
      <c r="TXT3" s="17"/>
      <c r="TXU3" s="17"/>
      <c r="TXV3" s="17"/>
      <c r="TXW3" s="17"/>
      <c r="TXX3" s="17"/>
      <c r="TXY3" s="17"/>
      <c r="TXZ3" s="17"/>
      <c r="TYA3" s="17"/>
      <c r="TYB3" s="17"/>
      <c r="TYC3" s="17"/>
      <c r="TYD3" s="17"/>
      <c r="TYE3" s="17"/>
      <c r="TYF3" s="17"/>
      <c r="TYG3" s="17"/>
      <c r="TYH3" s="17"/>
      <c r="TYI3" s="17"/>
      <c r="TYJ3" s="17"/>
      <c r="TYK3" s="17"/>
      <c r="TYL3" s="17"/>
      <c r="TYM3" s="17"/>
      <c r="TYN3" s="17"/>
      <c r="TYO3" s="17"/>
      <c r="TYP3" s="17"/>
      <c r="TYQ3" s="17"/>
      <c r="TYR3" s="17"/>
      <c r="TYS3" s="17"/>
      <c r="TYT3" s="17"/>
      <c r="TYU3" s="17"/>
      <c r="TYV3" s="17"/>
      <c r="TYW3" s="17"/>
      <c r="TYX3" s="17"/>
      <c r="TYY3" s="17"/>
      <c r="TYZ3" s="17"/>
      <c r="TZA3" s="17"/>
      <c r="TZB3" s="17"/>
      <c r="TZC3" s="17"/>
      <c r="TZD3" s="17"/>
      <c r="TZE3" s="17"/>
      <c r="TZF3" s="17"/>
      <c r="TZG3" s="17"/>
      <c r="TZH3" s="17"/>
      <c r="TZI3" s="17"/>
      <c r="TZJ3" s="17"/>
      <c r="TZK3" s="17"/>
      <c r="TZL3" s="17"/>
      <c r="TZM3" s="17"/>
      <c r="TZN3" s="17"/>
      <c r="TZO3" s="17"/>
      <c r="TZP3" s="17"/>
      <c r="TZQ3" s="17"/>
      <c r="TZR3" s="17"/>
      <c r="TZS3" s="17"/>
      <c r="TZT3" s="17"/>
      <c r="TZU3" s="17"/>
      <c r="TZV3" s="17"/>
      <c r="TZW3" s="17"/>
      <c r="TZX3" s="17"/>
      <c r="TZY3" s="17"/>
      <c r="TZZ3" s="17"/>
      <c r="UAA3" s="17"/>
      <c r="UAB3" s="17"/>
      <c r="UAC3" s="17"/>
      <c r="UAD3" s="17"/>
      <c r="UAE3" s="17"/>
      <c r="UAF3" s="17"/>
      <c r="UAG3" s="17"/>
      <c r="UAH3" s="17"/>
      <c r="UAI3" s="17"/>
      <c r="UAJ3" s="17"/>
      <c r="UAK3" s="17"/>
      <c r="UAL3" s="17"/>
      <c r="UAM3" s="17"/>
      <c r="UAN3" s="17"/>
      <c r="UAO3" s="17"/>
      <c r="UAP3" s="17"/>
      <c r="UAQ3" s="17"/>
      <c r="UAR3" s="17"/>
      <c r="UAS3" s="17"/>
      <c r="UAT3" s="17"/>
      <c r="UAU3" s="17"/>
      <c r="UAV3" s="17"/>
      <c r="UAW3" s="17"/>
      <c r="UAX3" s="17"/>
      <c r="UAY3" s="17"/>
      <c r="UAZ3" s="17"/>
      <c r="UBA3" s="17"/>
      <c r="UBB3" s="17"/>
      <c r="UBC3" s="17"/>
      <c r="UBD3" s="17"/>
      <c r="UBE3" s="17"/>
      <c r="UBF3" s="17"/>
      <c r="UBG3" s="17"/>
      <c r="UBH3" s="17"/>
      <c r="UBI3" s="17"/>
      <c r="UBJ3" s="17"/>
      <c r="UBK3" s="17"/>
      <c r="UBL3" s="17"/>
      <c r="UBM3" s="17"/>
      <c r="UBN3" s="17"/>
      <c r="UBO3" s="17"/>
      <c r="UBP3" s="17"/>
      <c r="UBQ3" s="17"/>
      <c r="UBR3" s="17"/>
      <c r="UBS3" s="17"/>
      <c r="UBT3" s="17"/>
      <c r="UBU3" s="17"/>
      <c r="UBV3" s="17"/>
      <c r="UBW3" s="17"/>
      <c r="UBX3" s="17"/>
      <c r="UBY3" s="17"/>
      <c r="UBZ3" s="17"/>
      <c r="UCA3" s="17"/>
      <c r="UCB3" s="17"/>
      <c r="UCC3" s="17"/>
      <c r="UCD3" s="17"/>
      <c r="UCE3" s="17"/>
      <c r="UCF3" s="17"/>
      <c r="UCG3" s="17"/>
      <c r="UCH3" s="17"/>
      <c r="UCI3" s="17"/>
      <c r="UCJ3" s="17"/>
      <c r="UCK3" s="17"/>
      <c r="UCL3" s="17"/>
      <c r="UCM3" s="17"/>
      <c r="UCN3" s="17"/>
      <c r="UCO3" s="17"/>
      <c r="UCP3" s="17"/>
      <c r="UCQ3" s="17"/>
      <c r="UCR3" s="17"/>
      <c r="UCS3" s="17"/>
      <c r="UCT3" s="17"/>
      <c r="UCU3" s="17"/>
      <c r="UCV3" s="17"/>
      <c r="UCW3" s="17"/>
      <c r="UCX3" s="17"/>
      <c r="UCY3" s="17"/>
      <c r="UCZ3" s="17"/>
      <c r="UDA3" s="17"/>
      <c r="UDB3" s="17"/>
      <c r="UDC3" s="17"/>
      <c r="UDD3" s="17"/>
      <c r="UDE3" s="17"/>
      <c r="UDF3" s="17"/>
      <c r="UDG3" s="17"/>
      <c r="UDH3" s="17"/>
      <c r="UDI3" s="17"/>
      <c r="UDJ3" s="17"/>
      <c r="UDK3" s="17"/>
      <c r="UDL3" s="17"/>
      <c r="UDM3" s="17"/>
      <c r="UDN3" s="17"/>
      <c r="UDO3" s="17"/>
      <c r="UDP3" s="17"/>
      <c r="UDQ3" s="17"/>
      <c r="UDR3" s="17"/>
      <c r="UDS3" s="17"/>
      <c r="UDT3" s="17"/>
      <c r="UDU3" s="17"/>
      <c r="UDV3" s="17"/>
      <c r="UDW3" s="17"/>
      <c r="UDX3" s="17"/>
      <c r="UDY3" s="17"/>
      <c r="UDZ3" s="17"/>
      <c r="UEA3" s="17"/>
      <c r="UEB3" s="17"/>
      <c r="UEC3" s="17"/>
      <c r="UED3" s="17"/>
      <c r="UEE3" s="17"/>
      <c r="UEF3" s="17"/>
      <c r="UEG3" s="17"/>
      <c r="UEH3" s="17"/>
      <c r="UEI3" s="17"/>
      <c r="UEJ3" s="17"/>
      <c r="UEK3" s="17"/>
      <c r="UEL3" s="17"/>
      <c r="UEM3" s="17"/>
      <c r="UEN3" s="17"/>
      <c r="UEO3" s="17"/>
      <c r="UEP3" s="17"/>
      <c r="UEQ3" s="17"/>
      <c r="UER3" s="17"/>
      <c r="UES3" s="17"/>
      <c r="UET3" s="17"/>
      <c r="UEU3" s="17"/>
      <c r="UEV3" s="17"/>
      <c r="UEW3" s="17"/>
      <c r="UEX3" s="17"/>
      <c r="UEY3" s="17"/>
      <c r="UEZ3" s="17"/>
      <c r="UFA3" s="17"/>
      <c r="UFB3" s="17"/>
      <c r="UFC3" s="17"/>
      <c r="UFD3" s="17"/>
      <c r="UFE3" s="17"/>
      <c r="UFF3" s="17"/>
      <c r="UFG3" s="17"/>
      <c r="UFH3" s="17"/>
      <c r="UFI3" s="17"/>
      <c r="UFJ3" s="17"/>
      <c r="UFK3" s="17"/>
      <c r="UFL3" s="17"/>
      <c r="UFM3" s="17"/>
      <c r="UFN3" s="17"/>
      <c r="UFO3" s="17"/>
      <c r="UFP3" s="17"/>
      <c r="UFQ3" s="17"/>
      <c r="UFR3" s="17"/>
      <c r="UFS3" s="17"/>
      <c r="UFT3" s="17"/>
      <c r="UFU3" s="17"/>
      <c r="UFV3" s="17"/>
      <c r="UFW3" s="17"/>
      <c r="UFX3" s="17"/>
      <c r="UFY3" s="17"/>
      <c r="UFZ3" s="17"/>
      <c r="UGA3" s="17"/>
      <c r="UGB3" s="17"/>
      <c r="UGC3" s="17"/>
      <c r="UGD3" s="17"/>
      <c r="UGE3" s="17"/>
      <c r="UGF3" s="17"/>
      <c r="UGG3" s="17"/>
      <c r="UGH3" s="17"/>
      <c r="UGI3" s="17"/>
      <c r="UGJ3" s="17"/>
      <c r="UGK3" s="17"/>
      <c r="UGL3" s="17"/>
      <c r="UGM3" s="17"/>
      <c r="UGN3" s="17"/>
      <c r="UGO3" s="17"/>
      <c r="UGP3" s="17"/>
      <c r="UGQ3" s="17"/>
      <c r="UGR3" s="17"/>
      <c r="UGS3" s="17"/>
      <c r="UGT3" s="17"/>
      <c r="UGU3" s="17"/>
      <c r="UGV3" s="17"/>
      <c r="UGW3" s="17"/>
      <c r="UGX3" s="17"/>
      <c r="UGY3" s="17"/>
      <c r="UGZ3" s="17"/>
      <c r="UHA3" s="17"/>
      <c r="UHB3" s="17"/>
      <c r="UHC3" s="17"/>
      <c r="UHD3" s="17"/>
      <c r="UHE3" s="17"/>
      <c r="UHF3" s="17"/>
      <c r="UHG3" s="17"/>
      <c r="UHH3" s="17"/>
      <c r="UHI3" s="17"/>
      <c r="UHJ3" s="17"/>
      <c r="UHK3" s="17"/>
      <c r="UHL3" s="17"/>
      <c r="UHM3" s="17"/>
      <c r="UHN3" s="17"/>
      <c r="UHO3" s="17"/>
      <c r="UHP3" s="17"/>
      <c r="UHQ3" s="17"/>
      <c r="UHR3" s="17"/>
      <c r="UHS3" s="17"/>
      <c r="UHT3" s="17"/>
      <c r="UHU3" s="17"/>
      <c r="UHV3" s="17"/>
      <c r="UHW3" s="17"/>
      <c r="UHX3" s="17"/>
      <c r="UHY3" s="17"/>
      <c r="UHZ3" s="17"/>
      <c r="UIA3" s="17"/>
      <c r="UIB3" s="17"/>
      <c r="UIC3" s="17"/>
      <c r="UID3" s="17"/>
      <c r="UIE3" s="17"/>
      <c r="UIF3" s="17"/>
      <c r="UIG3" s="17"/>
      <c r="UIH3" s="17"/>
      <c r="UII3" s="17"/>
      <c r="UIJ3" s="17"/>
      <c r="UIK3" s="17"/>
      <c r="UIL3" s="17"/>
      <c r="UIM3" s="17"/>
      <c r="UIN3" s="17"/>
      <c r="UIO3" s="17"/>
      <c r="UIP3" s="17"/>
      <c r="UIQ3" s="17"/>
      <c r="UIR3" s="17"/>
      <c r="UIS3" s="17"/>
      <c r="UIT3" s="17"/>
      <c r="UIU3" s="17"/>
      <c r="UIV3" s="17"/>
      <c r="UIW3" s="17"/>
      <c r="UIX3" s="17"/>
      <c r="UIY3" s="17"/>
      <c r="UIZ3" s="17"/>
      <c r="UJA3" s="17"/>
      <c r="UJB3" s="17"/>
      <c r="UJC3" s="17"/>
      <c r="UJD3" s="17"/>
      <c r="UJE3" s="17"/>
      <c r="UJF3" s="17"/>
      <c r="UJG3" s="17"/>
      <c r="UJH3" s="17"/>
      <c r="UJI3" s="17"/>
      <c r="UJJ3" s="17"/>
      <c r="UJK3" s="17"/>
      <c r="UJL3" s="17"/>
      <c r="UJM3" s="17"/>
      <c r="UJN3" s="17"/>
      <c r="UJO3" s="17"/>
      <c r="UJP3" s="17"/>
      <c r="UJQ3" s="17"/>
      <c r="UJR3" s="17"/>
      <c r="UJS3" s="17"/>
      <c r="UJT3" s="17"/>
      <c r="UJU3" s="17"/>
      <c r="UJV3" s="17"/>
      <c r="UJW3" s="17"/>
      <c r="UJX3" s="17"/>
      <c r="UJY3" s="17"/>
      <c r="UJZ3" s="17"/>
      <c r="UKA3" s="17"/>
      <c r="UKB3" s="17"/>
      <c r="UKC3" s="17"/>
      <c r="UKD3" s="17"/>
      <c r="UKE3" s="17"/>
      <c r="UKF3" s="17"/>
      <c r="UKG3" s="17"/>
      <c r="UKH3" s="17"/>
      <c r="UKI3" s="17"/>
      <c r="UKJ3" s="17"/>
      <c r="UKK3" s="17"/>
      <c r="UKL3" s="17"/>
      <c r="UKM3" s="17"/>
      <c r="UKN3" s="17"/>
      <c r="UKO3" s="17"/>
      <c r="UKP3" s="17"/>
      <c r="UKQ3" s="17"/>
      <c r="UKR3" s="17"/>
      <c r="UKS3" s="17"/>
      <c r="UKT3" s="17"/>
      <c r="UKU3" s="17"/>
      <c r="UKV3" s="17"/>
      <c r="UKW3" s="17"/>
      <c r="UKX3" s="17"/>
      <c r="UKY3" s="17"/>
      <c r="UKZ3" s="17"/>
      <c r="ULA3" s="17"/>
      <c r="ULB3" s="17"/>
      <c r="ULC3" s="17"/>
      <c r="ULD3" s="17"/>
      <c r="ULE3" s="17"/>
      <c r="ULF3" s="17"/>
      <c r="ULG3" s="17"/>
      <c r="ULH3" s="17"/>
      <c r="ULI3" s="17"/>
      <c r="ULJ3" s="17"/>
      <c r="ULK3" s="17"/>
      <c r="ULL3" s="17"/>
      <c r="ULM3" s="17"/>
      <c r="ULN3" s="17"/>
      <c r="ULO3" s="17"/>
      <c r="ULP3" s="17"/>
      <c r="ULQ3" s="17"/>
      <c r="ULR3" s="17"/>
      <c r="ULS3" s="17"/>
      <c r="ULT3" s="17"/>
      <c r="ULU3" s="17"/>
      <c r="ULV3" s="17"/>
      <c r="ULW3" s="17"/>
      <c r="ULX3" s="17"/>
      <c r="ULY3" s="17"/>
      <c r="ULZ3" s="17"/>
      <c r="UMA3" s="17"/>
      <c r="UMB3" s="17"/>
      <c r="UMC3" s="17"/>
      <c r="UMD3" s="17"/>
      <c r="UME3" s="17"/>
      <c r="UMF3" s="17"/>
      <c r="UMG3" s="17"/>
      <c r="UMH3" s="17"/>
      <c r="UMI3" s="17"/>
      <c r="UMJ3" s="17"/>
      <c r="UMK3" s="17"/>
      <c r="UML3" s="17"/>
      <c r="UMM3" s="17"/>
      <c r="UMN3" s="17"/>
      <c r="UMO3" s="17"/>
      <c r="UMP3" s="17"/>
      <c r="UMQ3" s="17"/>
      <c r="UMR3" s="17"/>
      <c r="UMS3" s="17"/>
      <c r="UMT3" s="17"/>
      <c r="UMU3" s="17"/>
      <c r="UMV3" s="17"/>
      <c r="UMW3" s="17"/>
      <c r="UMX3" s="17"/>
      <c r="UMY3" s="17"/>
      <c r="UMZ3" s="17"/>
      <c r="UNA3" s="17"/>
      <c r="UNB3" s="17"/>
      <c r="UNC3" s="17"/>
      <c r="UND3" s="17"/>
      <c r="UNE3" s="17"/>
      <c r="UNF3" s="17"/>
      <c r="UNG3" s="17"/>
      <c r="UNH3" s="17"/>
      <c r="UNI3" s="17"/>
      <c r="UNJ3" s="17"/>
      <c r="UNK3" s="17"/>
      <c r="UNL3" s="17"/>
      <c r="UNM3" s="17"/>
      <c r="UNN3" s="17"/>
      <c r="UNO3" s="17"/>
      <c r="UNP3" s="17"/>
      <c r="UNQ3" s="17"/>
      <c r="UNR3" s="17"/>
      <c r="UNS3" s="17"/>
      <c r="UNT3" s="17"/>
      <c r="UNU3" s="17"/>
      <c r="UNV3" s="17"/>
      <c r="UNW3" s="17"/>
      <c r="UNX3" s="17"/>
      <c r="UNY3" s="17"/>
      <c r="UNZ3" s="17"/>
      <c r="UOA3" s="17"/>
      <c r="UOB3" s="17"/>
      <c r="UOC3" s="17"/>
      <c r="UOD3" s="17"/>
      <c r="UOE3" s="17"/>
      <c r="UOF3" s="17"/>
      <c r="UOG3" s="17"/>
      <c r="UOH3" s="17"/>
      <c r="UOI3" s="17"/>
      <c r="UOJ3" s="17"/>
      <c r="UOK3" s="17"/>
      <c r="UOL3" s="17"/>
      <c r="UOM3" s="17"/>
      <c r="UON3" s="17"/>
      <c r="UOO3" s="17"/>
      <c r="UOP3" s="17"/>
      <c r="UOQ3" s="17"/>
      <c r="UOR3" s="17"/>
      <c r="UOS3" s="17"/>
      <c r="UOT3" s="17"/>
      <c r="UOU3" s="17"/>
      <c r="UOV3" s="17"/>
      <c r="UOW3" s="17"/>
      <c r="UOX3" s="17"/>
      <c r="UOY3" s="17"/>
      <c r="UOZ3" s="17"/>
      <c r="UPA3" s="17"/>
      <c r="UPB3" s="17"/>
      <c r="UPC3" s="17"/>
      <c r="UPD3" s="17"/>
      <c r="UPE3" s="17"/>
      <c r="UPF3" s="17"/>
      <c r="UPG3" s="17"/>
      <c r="UPH3" s="17"/>
      <c r="UPI3" s="17"/>
      <c r="UPJ3" s="17"/>
      <c r="UPK3" s="17"/>
      <c r="UPL3" s="17"/>
      <c r="UPM3" s="17"/>
      <c r="UPN3" s="17"/>
      <c r="UPO3" s="17"/>
      <c r="UPP3" s="17"/>
      <c r="UPQ3" s="17"/>
      <c r="UPR3" s="17"/>
      <c r="UPS3" s="17"/>
      <c r="UPT3" s="17"/>
      <c r="UPU3" s="17"/>
      <c r="UPV3" s="17"/>
      <c r="UPW3" s="17"/>
      <c r="UPX3" s="17"/>
      <c r="UPY3" s="17"/>
      <c r="UPZ3" s="17"/>
      <c r="UQA3" s="17"/>
      <c r="UQB3" s="17"/>
      <c r="UQC3" s="17"/>
      <c r="UQD3" s="17"/>
      <c r="UQE3" s="17"/>
      <c r="UQF3" s="17"/>
      <c r="UQG3" s="17"/>
      <c r="UQH3" s="17"/>
      <c r="UQI3" s="17"/>
      <c r="UQJ3" s="17"/>
      <c r="UQK3" s="17"/>
      <c r="UQL3" s="17"/>
      <c r="UQM3" s="17"/>
      <c r="UQN3" s="17"/>
      <c r="UQO3" s="17"/>
      <c r="UQP3" s="17"/>
      <c r="UQQ3" s="17"/>
      <c r="UQR3" s="17"/>
      <c r="UQS3" s="17"/>
      <c r="UQT3" s="17"/>
      <c r="UQU3" s="17"/>
      <c r="UQV3" s="17"/>
      <c r="UQW3" s="17"/>
      <c r="UQX3" s="17"/>
      <c r="UQY3" s="17"/>
      <c r="UQZ3" s="17"/>
      <c r="URA3" s="17"/>
      <c r="URB3" s="17"/>
      <c r="URC3" s="17"/>
      <c r="URD3" s="17"/>
      <c r="URE3" s="17"/>
      <c r="URF3" s="17"/>
      <c r="URG3" s="17"/>
      <c r="URH3" s="17"/>
      <c r="URI3" s="17"/>
      <c r="URJ3" s="17"/>
      <c r="URK3" s="17"/>
      <c r="URL3" s="17"/>
      <c r="URM3" s="17"/>
      <c r="URN3" s="17"/>
      <c r="URO3" s="17"/>
      <c r="URP3" s="17"/>
      <c r="URQ3" s="17"/>
      <c r="URR3" s="17"/>
      <c r="URS3" s="17"/>
      <c r="URT3" s="17"/>
      <c r="URU3" s="17"/>
      <c r="URV3" s="17"/>
      <c r="URW3" s="17"/>
      <c r="URX3" s="17"/>
      <c r="URY3" s="17"/>
      <c r="URZ3" s="17"/>
      <c r="USA3" s="17"/>
      <c r="USB3" s="17"/>
      <c r="USC3" s="17"/>
      <c r="USD3" s="17"/>
      <c r="USE3" s="17"/>
      <c r="USF3" s="17"/>
      <c r="USG3" s="17"/>
      <c r="USH3" s="17"/>
      <c r="USI3" s="17"/>
      <c r="USJ3" s="17"/>
      <c r="USK3" s="17"/>
      <c r="USL3" s="17"/>
      <c r="USM3" s="17"/>
      <c r="USN3" s="17"/>
      <c r="USO3" s="17"/>
      <c r="USP3" s="17"/>
      <c r="USQ3" s="17"/>
      <c r="USR3" s="17"/>
      <c r="USS3" s="17"/>
      <c r="UST3" s="17"/>
      <c r="USU3" s="17"/>
      <c r="USV3" s="17"/>
      <c r="USW3" s="17"/>
      <c r="USX3" s="17"/>
      <c r="USY3" s="17"/>
      <c r="USZ3" s="17"/>
      <c r="UTA3" s="17"/>
      <c r="UTB3" s="17"/>
      <c r="UTC3" s="17"/>
      <c r="UTD3" s="17"/>
      <c r="UTE3" s="17"/>
      <c r="UTF3" s="17"/>
      <c r="UTG3" s="17"/>
      <c r="UTH3" s="17"/>
      <c r="UTI3" s="17"/>
      <c r="UTJ3" s="17"/>
      <c r="UTK3" s="17"/>
      <c r="UTL3" s="17"/>
      <c r="UTM3" s="17"/>
      <c r="UTN3" s="17"/>
      <c r="UTO3" s="17"/>
      <c r="UTP3" s="17"/>
      <c r="UTQ3" s="17"/>
      <c r="UTR3" s="17"/>
      <c r="UTS3" s="17"/>
      <c r="UTT3" s="17"/>
      <c r="UTU3" s="17"/>
      <c r="UTV3" s="17"/>
      <c r="UTW3" s="17"/>
      <c r="UTX3" s="17"/>
      <c r="UTY3" s="17"/>
      <c r="UTZ3" s="17"/>
      <c r="UUA3" s="17"/>
      <c r="UUB3" s="17"/>
      <c r="UUC3" s="17"/>
      <c r="UUD3" s="17"/>
      <c r="UUE3" s="17"/>
      <c r="UUF3" s="17"/>
      <c r="UUG3" s="17"/>
      <c r="UUH3" s="17"/>
      <c r="UUI3" s="17"/>
      <c r="UUJ3" s="17"/>
      <c r="UUK3" s="17"/>
      <c r="UUL3" s="17"/>
      <c r="UUM3" s="17"/>
      <c r="UUN3" s="17"/>
      <c r="UUO3" s="17"/>
      <c r="UUP3" s="17"/>
      <c r="UUQ3" s="17"/>
      <c r="UUR3" s="17"/>
      <c r="UUS3" s="17"/>
      <c r="UUT3" s="17"/>
      <c r="UUU3" s="17"/>
      <c r="UUV3" s="17"/>
      <c r="UUW3" s="17"/>
      <c r="UUX3" s="17"/>
      <c r="UUY3" s="17"/>
      <c r="UUZ3" s="17"/>
      <c r="UVA3" s="17"/>
      <c r="UVB3" s="17"/>
      <c r="UVC3" s="17"/>
      <c r="UVD3" s="17"/>
      <c r="UVE3" s="17"/>
      <c r="UVF3" s="17"/>
      <c r="UVG3" s="17"/>
      <c r="UVH3" s="17"/>
      <c r="UVI3" s="17"/>
      <c r="UVJ3" s="17"/>
      <c r="UVK3" s="17"/>
      <c r="UVL3" s="17"/>
      <c r="UVM3" s="17"/>
      <c r="UVN3" s="17"/>
      <c r="UVO3" s="17"/>
      <c r="UVP3" s="17"/>
      <c r="UVQ3" s="17"/>
      <c r="UVR3" s="17"/>
      <c r="UVS3" s="17"/>
      <c r="UVT3" s="17"/>
      <c r="UVU3" s="17"/>
      <c r="UVV3" s="17"/>
      <c r="UVW3" s="17"/>
      <c r="UVX3" s="17"/>
      <c r="UVY3" s="17"/>
      <c r="UVZ3" s="17"/>
      <c r="UWA3" s="17"/>
      <c r="UWB3" s="17"/>
      <c r="UWC3" s="17"/>
      <c r="UWD3" s="17"/>
      <c r="UWE3" s="17"/>
      <c r="UWF3" s="17"/>
      <c r="UWG3" s="17"/>
      <c r="UWH3" s="17"/>
      <c r="UWI3" s="17"/>
      <c r="UWJ3" s="17"/>
      <c r="UWK3" s="17"/>
      <c r="UWL3" s="17"/>
      <c r="UWM3" s="17"/>
      <c r="UWN3" s="17"/>
      <c r="UWO3" s="17"/>
      <c r="UWP3" s="17"/>
      <c r="UWQ3" s="17"/>
      <c r="UWR3" s="17"/>
      <c r="UWS3" s="17"/>
      <c r="UWT3" s="17"/>
      <c r="UWU3" s="17"/>
      <c r="UWV3" s="17"/>
      <c r="UWW3" s="17"/>
      <c r="UWX3" s="17"/>
      <c r="UWY3" s="17"/>
      <c r="UWZ3" s="17"/>
      <c r="UXA3" s="17"/>
      <c r="UXB3" s="17"/>
      <c r="UXC3" s="17"/>
      <c r="UXD3" s="17"/>
      <c r="UXE3" s="17"/>
      <c r="UXF3" s="17"/>
      <c r="UXG3" s="17"/>
      <c r="UXH3" s="17"/>
      <c r="UXI3" s="17"/>
      <c r="UXJ3" s="17"/>
      <c r="UXK3" s="17"/>
      <c r="UXL3" s="17"/>
      <c r="UXM3" s="17"/>
      <c r="UXN3" s="17"/>
      <c r="UXO3" s="17"/>
      <c r="UXP3" s="17"/>
      <c r="UXQ3" s="17"/>
      <c r="UXR3" s="17"/>
      <c r="UXS3" s="17"/>
      <c r="UXT3" s="17"/>
      <c r="UXU3" s="17"/>
      <c r="UXV3" s="17"/>
      <c r="UXW3" s="17"/>
      <c r="UXX3" s="17"/>
      <c r="UXY3" s="17"/>
      <c r="UXZ3" s="17"/>
      <c r="UYA3" s="17"/>
      <c r="UYB3" s="17"/>
      <c r="UYC3" s="17"/>
      <c r="UYD3" s="17"/>
      <c r="UYE3" s="17"/>
      <c r="UYF3" s="17"/>
      <c r="UYG3" s="17"/>
      <c r="UYH3" s="17"/>
      <c r="UYI3" s="17"/>
      <c r="UYJ3" s="17"/>
      <c r="UYK3" s="17"/>
      <c r="UYL3" s="17"/>
      <c r="UYM3" s="17"/>
      <c r="UYN3" s="17"/>
      <c r="UYO3" s="17"/>
      <c r="UYP3" s="17"/>
      <c r="UYQ3" s="17"/>
      <c r="UYR3" s="17"/>
      <c r="UYS3" s="17"/>
      <c r="UYT3" s="17"/>
      <c r="UYU3" s="17"/>
      <c r="UYV3" s="17"/>
      <c r="UYW3" s="17"/>
      <c r="UYX3" s="17"/>
      <c r="UYY3" s="17"/>
      <c r="UYZ3" s="17"/>
      <c r="UZA3" s="17"/>
      <c r="UZB3" s="17"/>
      <c r="UZC3" s="17"/>
      <c r="UZD3" s="17"/>
      <c r="UZE3" s="17"/>
      <c r="UZF3" s="17"/>
      <c r="UZG3" s="17"/>
      <c r="UZH3" s="17"/>
      <c r="UZI3" s="17"/>
      <c r="UZJ3" s="17"/>
      <c r="UZK3" s="17"/>
      <c r="UZL3" s="17"/>
      <c r="UZM3" s="17"/>
      <c r="UZN3" s="17"/>
      <c r="UZO3" s="17"/>
      <c r="UZP3" s="17"/>
      <c r="UZQ3" s="17"/>
      <c r="UZR3" s="17"/>
      <c r="UZS3" s="17"/>
      <c r="UZT3" s="17"/>
      <c r="UZU3" s="17"/>
      <c r="UZV3" s="17"/>
      <c r="UZW3" s="17"/>
      <c r="UZX3" s="17"/>
      <c r="UZY3" s="17"/>
      <c r="UZZ3" s="17"/>
      <c r="VAA3" s="17"/>
      <c r="VAB3" s="17"/>
      <c r="VAC3" s="17"/>
      <c r="VAD3" s="17"/>
      <c r="VAE3" s="17"/>
      <c r="VAF3" s="17"/>
      <c r="VAG3" s="17"/>
      <c r="VAH3" s="17"/>
      <c r="VAI3" s="17"/>
      <c r="VAJ3" s="17"/>
      <c r="VAK3" s="17"/>
      <c r="VAL3" s="17"/>
      <c r="VAM3" s="17"/>
      <c r="VAN3" s="17"/>
      <c r="VAO3" s="17"/>
      <c r="VAP3" s="17"/>
      <c r="VAQ3" s="17"/>
      <c r="VAR3" s="17"/>
      <c r="VAS3" s="17"/>
      <c r="VAT3" s="17"/>
      <c r="VAU3" s="17"/>
      <c r="VAV3" s="17"/>
      <c r="VAW3" s="17"/>
      <c r="VAX3" s="17"/>
      <c r="VAY3" s="17"/>
      <c r="VAZ3" s="17"/>
      <c r="VBA3" s="17"/>
      <c r="VBB3" s="17"/>
      <c r="VBC3" s="17"/>
      <c r="VBD3" s="17"/>
      <c r="VBE3" s="17"/>
      <c r="VBF3" s="17"/>
      <c r="VBG3" s="17"/>
      <c r="VBH3" s="17"/>
      <c r="VBI3" s="17"/>
      <c r="VBJ3" s="17"/>
      <c r="VBK3" s="17"/>
      <c r="VBL3" s="17"/>
      <c r="VBM3" s="17"/>
      <c r="VBN3" s="17"/>
      <c r="VBO3" s="17"/>
      <c r="VBP3" s="17"/>
      <c r="VBQ3" s="17"/>
      <c r="VBR3" s="17"/>
      <c r="VBS3" s="17"/>
      <c r="VBT3" s="17"/>
      <c r="VBU3" s="17"/>
      <c r="VBV3" s="17"/>
      <c r="VBW3" s="17"/>
      <c r="VBX3" s="17"/>
      <c r="VBY3" s="17"/>
      <c r="VBZ3" s="17"/>
      <c r="VCA3" s="17"/>
      <c r="VCB3" s="17"/>
      <c r="VCC3" s="17"/>
      <c r="VCD3" s="17"/>
      <c r="VCE3" s="17"/>
      <c r="VCF3" s="17"/>
      <c r="VCG3" s="17"/>
      <c r="VCH3" s="17"/>
      <c r="VCI3" s="17"/>
      <c r="VCJ3" s="17"/>
      <c r="VCK3" s="17"/>
      <c r="VCL3" s="17"/>
      <c r="VCM3" s="17"/>
      <c r="VCN3" s="17"/>
      <c r="VCO3" s="17"/>
      <c r="VCP3" s="17"/>
      <c r="VCQ3" s="17"/>
      <c r="VCR3" s="17"/>
      <c r="VCS3" s="17"/>
      <c r="VCT3" s="17"/>
      <c r="VCU3" s="17"/>
      <c r="VCV3" s="17"/>
      <c r="VCW3" s="17"/>
      <c r="VCX3" s="17"/>
      <c r="VCY3" s="17"/>
      <c r="VCZ3" s="17"/>
      <c r="VDA3" s="17"/>
      <c r="VDB3" s="17"/>
      <c r="VDC3" s="17"/>
      <c r="VDD3" s="17"/>
      <c r="VDE3" s="17"/>
      <c r="VDF3" s="17"/>
      <c r="VDG3" s="17"/>
      <c r="VDH3" s="17"/>
      <c r="VDI3" s="17"/>
      <c r="VDJ3" s="17"/>
      <c r="VDK3" s="17"/>
      <c r="VDL3" s="17"/>
      <c r="VDM3" s="17"/>
      <c r="VDN3" s="17"/>
      <c r="VDO3" s="17"/>
      <c r="VDP3" s="17"/>
      <c r="VDQ3" s="17"/>
      <c r="VDR3" s="17"/>
      <c r="VDS3" s="17"/>
      <c r="VDT3" s="17"/>
      <c r="VDU3" s="17"/>
      <c r="VDV3" s="17"/>
      <c r="VDW3" s="17"/>
      <c r="VDX3" s="17"/>
      <c r="VDY3" s="17"/>
      <c r="VDZ3" s="17"/>
      <c r="VEA3" s="17"/>
      <c r="VEB3" s="17"/>
      <c r="VEC3" s="17"/>
      <c r="VED3" s="17"/>
      <c r="VEE3" s="17"/>
      <c r="VEF3" s="17"/>
      <c r="VEG3" s="17"/>
      <c r="VEH3" s="17"/>
      <c r="VEI3" s="17"/>
      <c r="VEJ3" s="17"/>
      <c r="VEK3" s="17"/>
      <c r="VEL3" s="17"/>
      <c r="VEM3" s="17"/>
      <c r="VEN3" s="17"/>
      <c r="VEO3" s="17"/>
      <c r="VEP3" s="17"/>
      <c r="VEQ3" s="17"/>
      <c r="VER3" s="17"/>
      <c r="VES3" s="17"/>
      <c r="VET3" s="17"/>
      <c r="VEU3" s="17"/>
      <c r="VEV3" s="17"/>
      <c r="VEW3" s="17"/>
      <c r="VEX3" s="17"/>
      <c r="VEY3" s="17"/>
      <c r="VEZ3" s="17"/>
      <c r="VFA3" s="17"/>
      <c r="VFB3" s="17"/>
      <c r="VFC3" s="17"/>
      <c r="VFD3" s="17"/>
      <c r="VFE3" s="17"/>
      <c r="VFF3" s="17"/>
      <c r="VFG3" s="17"/>
      <c r="VFH3" s="17"/>
      <c r="VFI3" s="17"/>
      <c r="VFJ3" s="17"/>
      <c r="VFK3" s="17"/>
      <c r="VFL3" s="17"/>
      <c r="VFM3" s="17"/>
      <c r="VFN3" s="17"/>
      <c r="VFO3" s="17"/>
      <c r="VFP3" s="17"/>
      <c r="VFQ3" s="17"/>
      <c r="VFR3" s="17"/>
      <c r="VFS3" s="17"/>
      <c r="VFT3" s="17"/>
      <c r="VFU3" s="17"/>
      <c r="VFV3" s="17"/>
      <c r="VFW3" s="17"/>
      <c r="VFX3" s="17"/>
      <c r="VFY3" s="17"/>
      <c r="VFZ3" s="17"/>
      <c r="VGA3" s="17"/>
      <c r="VGB3" s="17"/>
      <c r="VGC3" s="17"/>
      <c r="VGD3" s="17"/>
      <c r="VGE3" s="17"/>
      <c r="VGF3" s="17"/>
      <c r="VGG3" s="17"/>
      <c r="VGH3" s="17"/>
      <c r="VGI3" s="17"/>
      <c r="VGJ3" s="17"/>
      <c r="VGK3" s="17"/>
      <c r="VGL3" s="17"/>
      <c r="VGM3" s="17"/>
      <c r="VGN3" s="17"/>
      <c r="VGO3" s="17"/>
      <c r="VGP3" s="17"/>
      <c r="VGQ3" s="17"/>
      <c r="VGR3" s="17"/>
      <c r="VGS3" s="17"/>
      <c r="VGT3" s="17"/>
      <c r="VGU3" s="17"/>
      <c r="VGV3" s="17"/>
      <c r="VGW3" s="17"/>
      <c r="VGX3" s="17"/>
      <c r="VGY3" s="17"/>
      <c r="VGZ3" s="17"/>
      <c r="VHA3" s="17"/>
      <c r="VHB3" s="17"/>
      <c r="VHC3" s="17"/>
      <c r="VHD3" s="17"/>
      <c r="VHE3" s="17"/>
      <c r="VHF3" s="17"/>
      <c r="VHG3" s="17"/>
      <c r="VHH3" s="17"/>
      <c r="VHI3" s="17"/>
      <c r="VHJ3" s="17"/>
      <c r="VHK3" s="17"/>
      <c r="VHL3" s="17"/>
      <c r="VHM3" s="17"/>
      <c r="VHN3" s="17"/>
      <c r="VHO3" s="17"/>
      <c r="VHP3" s="17"/>
      <c r="VHQ3" s="17"/>
      <c r="VHR3" s="17"/>
      <c r="VHS3" s="17"/>
      <c r="VHT3" s="17"/>
      <c r="VHU3" s="17"/>
      <c r="VHV3" s="17"/>
      <c r="VHW3" s="17"/>
      <c r="VHX3" s="17"/>
      <c r="VHY3" s="17"/>
      <c r="VHZ3" s="17"/>
      <c r="VIA3" s="17"/>
      <c r="VIB3" s="17"/>
      <c r="VIC3" s="17"/>
      <c r="VID3" s="17"/>
      <c r="VIE3" s="17"/>
      <c r="VIF3" s="17"/>
      <c r="VIG3" s="17"/>
      <c r="VIH3" s="17"/>
      <c r="VII3" s="17"/>
      <c r="VIJ3" s="17"/>
      <c r="VIK3" s="17"/>
      <c r="VIL3" s="17"/>
      <c r="VIM3" s="17"/>
      <c r="VIN3" s="17"/>
      <c r="VIO3" s="17"/>
      <c r="VIP3" s="17"/>
      <c r="VIQ3" s="17"/>
      <c r="VIR3" s="17"/>
      <c r="VIS3" s="17"/>
      <c r="VIT3" s="17"/>
      <c r="VIU3" s="17"/>
      <c r="VIV3" s="17"/>
      <c r="VIW3" s="17"/>
      <c r="VIX3" s="17"/>
      <c r="VIY3" s="17"/>
      <c r="VIZ3" s="17"/>
      <c r="VJA3" s="17"/>
      <c r="VJB3" s="17"/>
      <c r="VJC3" s="17"/>
      <c r="VJD3" s="17"/>
      <c r="VJE3" s="17"/>
      <c r="VJF3" s="17"/>
      <c r="VJG3" s="17"/>
      <c r="VJH3" s="17"/>
      <c r="VJI3" s="17"/>
      <c r="VJJ3" s="17"/>
      <c r="VJK3" s="17"/>
      <c r="VJL3" s="17"/>
      <c r="VJM3" s="17"/>
      <c r="VJN3" s="17"/>
      <c r="VJO3" s="17"/>
      <c r="VJP3" s="17"/>
      <c r="VJQ3" s="17"/>
      <c r="VJR3" s="17"/>
      <c r="VJS3" s="17"/>
      <c r="VJT3" s="17"/>
      <c r="VJU3" s="17"/>
      <c r="VJV3" s="17"/>
      <c r="VJW3" s="17"/>
      <c r="VJX3" s="17"/>
      <c r="VJY3" s="17"/>
      <c r="VJZ3" s="17"/>
      <c r="VKA3" s="17"/>
      <c r="VKB3" s="17"/>
      <c r="VKC3" s="17"/>
      <c r="VKD3" s="17"/>
      <c r="VKE3" s="17"/>
      <c r="VKF3" s="17"/>
      <c r="VKG3" s="17"/>
      <c r="VKH3" s="17"/>
      <c r="VKI3" s="17"/>
      <c r="VKJ3" s="17"/>
      <c r="VKK3" s="17"/>
      <c r="VKL3" s="17"/>
      <c r="VKM3" s="17"/>
      <c r="VKN3" s="17"/>
      <c r="VKO3" s="17"/>
      <c r="VKP3" s="17"/>
      <c r="VKQ3" s="17"/>
      <c r="VKR3" s="17"/>
      <c r="VKS3" s="17"/>
      <c r="VKT3" s="17"/>
      <c r="VKU3" s="17"/>
      <c r="VKV3" s="17"/>
      <c r="VKW3" s="17"/>
      <c r="VKX3" s="17"/>
      <c r="VKY3" s="17"/>
      <c r="VKZ3" s="17"/>
      <c r="VLA3" s="17"/>
      <c r="VLB3" s="17"/>
      <c r="VLC3" s="17"/>
      <c r="VLD3" s="17"/>
      <c r="VLE3" s="17"/>
      <c r="VLF3" s="17"/>
      <c r="VLG3" s="17"/>
      <c r="VLH3" s="17"/>
      <c r="VLI3" s="17"/>
      <c r="VLJ3" s="17"/>
      <c r="VLK3" s="17"/>
      <c r="VLL3" s="17"/>
      <c r="VLM3" s="17"/>
      <c r="VLN3" s="17"/>
      <c r="VLO3" s="17"/>
      <c r="VLP3" s="17"/>
      <c r="VLQ3" s="17"/>
      <c r="VLR3" s="17"/>
      <c r="VLS3" s="17"/>
      <c r="VLT3" s="17"/>
      <c r="VLU3" s="17"/>
      <c r="VLV3" s="17"/>
      <c r="VLW3" s="17"/>
      <c r="VLX3" s="17"/>
      <c r="VLY3" s="17"/>
      <c r="VLZ3" s="17"/>
      <c r="VMA3" s="17"/>
      <c r="VMB3" s="17"/>
      <c r="VMC3" s="17"/>
      <c r="VMD3" s="17"/>
      <c r="VME3" s="17"/>
      <c r="VMF3" s="17"/>
      <c r="VMG3" s="17"/>
      <c r="VMH3" s="17"/>
      <c r="VMI3" s="17"/>
      <c r="VMJ3" s="17"/>
      <c r="VMK3" s="17"/>
      <c r="VML3" s="17"/>
      <c r="VMM3" s="17"/>
      <c r="VMN3" s="17"/>
      <c r="VMO3" s="17"/>
      <c r="VMP3" s="17"/>
      <c r="VMQ3" s="17"/>
      <c r="VMR3" s="17"/>
      <c r="VMS3" s="17"/>
      <c r="VMT3" s="17"/>
      <c r="VMU3" s="17"/>
      <c r="VMV3" s="17"/>
      <c r="VMW3" s="17"/>
      <c r="VMX3" s="17"/>
      <c r="VMY3" s="17"/>
      <c r="VMZ3" s="17"/>
      <c r="VNA3" s="17"/>
      <c r="VNB3" s="17"/>
      <c r="VNC3" s="17"/>
      <c r="VND3" s="17"/>
      <c r="VNE3" s="17"/>
      <c r="VNF3" s="17"/>
      <c r="VNG3" s="17"/>
      <c r="VNH3" s="17"/>
      <c r="VNI3" s="17"/>
      <c r="VNJ3" s="17"/>
      <c r="VNK3" s="17"/>
      <c r="VNL3" s="17"/>
      <c r="VNM3" s="17"/>
      <c r="VNN3" s="17"/>
      <c r="VNO3" s="17"/>
      <c r="VNP3" s="17"/>
      <c r="VNQ3" s="17"/>
      <c r="VNR3" s="17"/>
      <c r="VNS3" s="17"/>
      <c r="VNT3" s="17"/>
      <c r="VNU3" s="17"/>
      <c r="VNV3" s="17"/>
      <c r="VNW3" s="17"/>
      <c r="VNX3" s="17"/>
      <c r="VNY3" s="17"/>
      <c r="VNZ3" s="17"/>
      <c r="VOA3" s="17"/>
      <c r="VOB3" s="17"/>
      <c r="VOC3" s="17"/>
      <c r="VOD3" s="17"/>
      <c r="VOE3" s="17"/>
      <c r="VOF3" s="17"/>
      <c r="VOG3" s="17"/>
      <c r="VOH3" s="17"/>
      <c r="VOI3" s="17"/>
      <c r="VOJ3" s="17"/>
      <c r="VOK3" s="17"/>
      <c r="VOL3" s="17"/>
      <c r="VOM3" s="17"/>
      <c r="VON3" s="17"/>
      <c r="VOO3" s="17"/>
      <c r="VOP3" s="17"/>
      <c r="VOQ3" s="17"/>
      <c r="VOR3" s="17"/>
      <c r="VOS3" s="17"/>
      <c r="VOT3" s="17"/>
      <c r="VOU3" s="17"/>
      <c r="VOV3" s="17"/>
      <c r="VOW3" s="17"/>
      <c r="VOX3" s="17"/>
      <c r="VOY3" s="17"/>
      <c r="VOZ3" s="17"/>
      <c r="VPA3" s="17"/>
      <c r="VPB3" s="17"/>
      <c r="VPC3" s="17"/>
      <c r="VPD3" s="17"/>
      <c r="VPE3" s="17"/>
      <c r="VPF3" s="17"/>
      <c r="VPG3" s="17"/>
      <c r="VPH3" s="17"/>
      <c r="VPI3" s="17"/>
      <c r="VPJ3" s="17"/>
      <c r="VPK3" s="17"/>
      <c r="VPL3" s="17"/>
      <c r="VPM3" s="17"/>
      <c r="VPN3" s="17"/>
      <c r="VPO3" s="17"/>
      <c r="VPP3" s="17"/>
      <c r="VPQ3" s="17"/>
      <c r="VPR3" s="17"/>
      <c r="VPS3" s="17"/>
      <c r="VPT3" s="17"/>
      <c r="VPU3" s="17"/>
      <c r="VPV3" s="17"/>
      <c r="VPW3" s="17"/>
      <c r="VPX3" s="17"/>
      <c r="VPY3" s="17"/>
      <c r="VPZ3" s="17"/>
      <c r="VQA3" s="17"/>
      <c r="VQB3" s="17"/>
      <c r="VQC3" s="17"/>
      <c r="VQD3" s="17"/>
      <c r="VQE3" s="17"/>
      <c r="VQF3" s="17"/>
      <c r="VQG3" s="17"/>
      <c r="VQH3" s="17"/>
      <c r="VQI3" s="17"/>
      <c r="VQJ3" s="17"/>
      <c r="VQK3" s="17"/>
      <c r="VQL3" s="17"/>
      <c r="VQM3" s="17"/>
      <c r="VQN3" s="17"/>
      <c r="VQO3" s="17"/>
      <c r="VQP3" s="17"/>
      <c r="VQQ3" s="17"/>
      <c r="VQR3" s="17"/>
      <c r="VQS3" s="17"/>
      <c r="VQT3" s="17"/>
      <c r="VQU3" s="17"/>
      <c r="VQV3" s="17"/>
      <c r="VQW3" s="17"/>
      <c r="VQX3" s="17"/>
      <c r="VQY3" s="17"/>
      <c r="VQZ3" s="17"/>
      <c r="VRA3" s="17"/>
      <c r="VRB3" s="17"/>
      <c r="VRC3" s="17"/>
      <c r="VRD3" s="17"/>
      <c r="VRE3" s="17"/>
      <c r="VRF3" s="17"/>
      <c r="VRG3" s="17"/>
      <c r="VRH3" s="17"/>
      <c r="VRI3" s="17"/>
      <c r="VRJ3" s="17"/>
      <c r="VRK3" s="17"/>
      <c r="VRL3" s="17"/>
      <c r="VRM3" s="17"/>
      <c r="VRN3" s="17"/>
      <c r="VRO3" s="17"/>
      <c r="VRP3" s="17"/>
      <c r="VRQ3" s="17"/>
      <c r="VRR3" s="17"/>
      <c r="VRS3" s="17"/>
      <c r="VRT3" s="17"/>
      <c r="VRU3" s="17"/>
      <c r="VRV3" s="17"/>
      <c r="VRW3" s="17"/>
      <c r="VRX3" s="17"/>
      <c r="VRY3" s="17"/>
      <c r="VRZ3" s="17"/>
      <c r="VSA3" s="17"/>
      <c r="VSB3" s="17"/>
      <c r="VSC3" s="17"/>
      <c r="VSD3" s="17"/>
      <c r="VSE3" s="17"/>
      <c r="VSF3" s="17"/>
      <c r="VSG3" s="17"/>
      <c r="VSH3" s="17"/>
      <c r="VSI3" s="17"/>
      <c r="VSJ3" s="17"/>
      <c r="VSK3" s="17"/>
      <c r="VSL3" s="17"/>
      <c r="VSM3" s="17"/>
      <c r="VSN3" s="17"/>
      <c r="VSO3" s="17"/>
      <c r="VSP3" s="17"/>
      <c r="VSQ3" s="17"/>
      <c r="VSR3" s="17"/>
      <c r="VSS3" s="17"/>
      <c r="VST3" s="17"/>
      <c r="VSU3" s="17"/>
      <c r="VSV3" s="17"/>
      <c r="VSW3" s="17"/>
      <c r="VSX3" s="17"/>
      <c r="VSY3" s="17"/>
      <c r="VSZ3" s="17"/>
      <c r="VTA3" s="17"/>
      <c r="VTB3" s="17"/>
      <c r="VTC3" s="17"/>
      <c r="VTD3" s="17"/>
      <c r="VTE3" s="17"/>
      <c r="VTF3" s="17"/>
      <c r="VTG3" s="17"/>
      <c r="VTH3" s="17"/>
      <c r="VTI3" s="17"/>
      <c r="VTJ3" s="17"/>
      <c r="VTK3" s="17"/>
      <c r="VTL3" s="17"/>
      <c r="VTM3" s="17"/>
      <c r="VTN3" s="17"/>
      <c r="VTO3" s="17"/>
      <c r="VTP3" s="17"/>
      <c r="VTQ3" s="17"/>
      <c r="VTR3" s="17"/>
      <c r="VTS3" s="17"/>
      <c r="VTT3" s="17"/>
      <c r="VTU3" s="17"/>
      <c r="VTV3" s="17"/>
      <c r="VTW3" s="17"/>
      <c r="VTX3" s="17"/>
      <c r="VTY3" s="17"/>
      <c r="VTZ3" s="17"/>
      <c r="VUA3" s="17"/>
      <c r="VUB3" s="17"/>
      <c r="VUC3" s="17"/>
      <c r="VUD3" s="17"/>
      <c r="VUE3" s="17"/>
      <c r="VUF3" s="17"/>
      <c r="VUG3" s="17"/>
      <c r="VUH3" s="17"/>
      <c r="VUI3" s="17"/>
      <c r="VUJ3" s="17"/>
      <c r="VUK3" s="17"/>
      <c r="VUL3" s="17"/>
      <c r="VUM3" s="17"/>
      <c r="VUN3" s="17"/>
      <c r="VUO3" s="17"/>
      <c r="VUP3" s="17"/>
      <c r="VUQ3" s="17"/>
      <c r="VUR3" s="17"/>
      <c r="VUS3" s="17"/>
      <c r="VUT3" s="17"/>
      <c r="VUU3" s="17"/>
      <c r="VUV3" s="17"/>
      <c r="VUW3" s="17"/>
      <c r="VUX3" s="17"/>
      <c r="VUY3" s="17"/>
      <c r="VUZ3" s="17"/>
      <c r="VVA3" s="17"/>
      <c r="VVB3" s="17"/>
      <c r="VVC3" s="17"/>
      <c r="VVD3" s="17"/>
      <c r="VVE3" s="17"/>
      <c r="VVF3" s="17"/>
      <c r="VVG3" s="17"/>
      <c r="VVH3" s="17"/>
      <c r="VVI3" s="17"/>
      <c r="VVJ3" s="17"/>
      <c r="VVK3" s="17"/>
      <c r="VVL3" s="17"/>
      <c r="VVM3" s="17"/>
      <c r="VVN3" s="17"/>
      <c r="VVO3" s="17"/>
      <c r="VVP3" s="17"/>
      <c r="VVQ3" s="17"/>
      <c r="VVR3" s="17"/>
      <c r="VVS3" s="17"/>
      <c r="VVT3" s="17"/>
      <c r="VVU3" s="17"/>
      <c r="VVV3" s="17"/>
      <c r="VVW3" s="17"/>
      <c r="VVX3" s="17"/>
      <c r="VVY3" s="17"/>
      <c r="VVZ3" s="17"/>
      <c r="VWA3" s="17"/>
      <c r="VWB3" s="17"/>
      <c r="VWC3" s="17"/>
      <c r="VWD3" s="17"/>
      <c r="VWE3" s="17"/>
      <c r="VWF3" s="17"/>
      <c r="VWG3" s="17"/>
      <c r="VWH3" s="17"/>
      <c r="VWI3" s="17"/>
      <c r="VWJ3" s="17"/>
      <c r="VWK3" s="17"/>
      <c r="VWL3" s="17"/>
      <c r="VWM3" s="17"/>
      <c r="VWN3" s="17"/>
      <c r="VWO3" s="17"/>
      <c r="VWP3" s="17"/>
      <c r="VWQ3" s="17"/>
      <c r="VWR3" s="17"/>
      <c r="VWS3" s="17"/>
      <c r="VWT3" s="17"/>
      <c r="VWU3" s="17"/>
      <c r="VWV3" s="17"/>
      <c r="VWW3" s="17"/>
      <c r="VWX3" s="17"/>
      <c r="VWY3" s="17"/>
      <c r="VWZ3" s="17"/>
      <c r="VXA3" s="17"/>
      <c r="VXB3" s="17"/>
      <c r="VXC3" s="17"/>
      <c r="VXD3" s="17"/>
      <c r="VXE3" s="17"/>
      <c r="VXF3" s="17"/>
      <c r="VXG3" s="17"/>
      <c r="VXH3" s="17"/>
      <c r="VXI3" s="17"/>
      <c r="VXJ3" s="17"/>
      <c r="VXK3" s="17"/>
      <c r="VXL3" s="17"/>
      <c r="VXM3" s="17"/>
      <c r="VXN3" s="17"/>
      <c r="VXO3" s="17"/>
      <c r="VXP3" s="17"/>
      <c r="VXQ3" s="17"/>
      <c r="VXR3" s="17"/>
      <c r="VXS3" s="17"/>
      <c r="VXT3" s="17"/>
      <c r="VXU3" s="17"/>
      <c r="VXV3" s="17"/>
      <c r="VXW3" s="17"/>
      <c r="VXX3" s="17"/>
      <c r="VXY3" s="17"/>
      <c r="VXZ3" s="17"/>
      <c r="VYA3" s="17"/>
      <c r="VYB3" s="17"/>
      <c r="VYC3" s="17"/>
      <c r="VYD3" s="17"/>
      <c r="VYE3" s="17"/>
      <c r="VYF3" s="17"/>
      <c r="VYG3" s="17"/>
      <c r="VYH3" s="17"/>
      <c r="VYI3" s="17"/>
      <c r="VYJ3" s="17"/>
      <c r="VYK3" s="17"/>
      <c r="VYL3" s="17"/>
      <c r="VYM3" s="17"/>
      <c r="VYN3" s="17"/>
      <c r="VYO3" s="17"/>
      <c r="VYP3" s="17"/>
      <c r="VYQ3" s="17"/>
      <c r="VYR3" s="17"/>
      <c r="VYS3" s="17"/>
      <c r="VYT3" s="17"/>
      <c r="VYU3" s="17"/>
      <c r="VYV3" s="17"/>
      <c r="VYW3" s="17"/>
      <c r="VYX3" s="17"/>
      <c r="VYY3" s="17"/>
      <c r="VYZ3" s="17"/>
      <c r="VZA3" s="17"/>
      <c r="VZB3" s="17"/>
      <c r="VZC3" s="17"/>
      <c r="VZD3" s="17"/>
      <c r="VZE3" s="17"/>
      <c r="VZF3" s="17"/>
      <c r="VZG3" s="17"/>
      <c r="VZH3" s="17"/>
      <c r="VZI3" s="17"/>
      <c r="VZJ3" s="17"/>
      <c r="VZK3" s="17"/>
      <c r="VZL3" s="17"/>
      <c r="VZM3" s="17"/>
      <c r="VZN3" s="17"/>
      <c r="VZO3" s="17"/>
      <c r="VZP3" s="17"/>
      <c r="VZQ3" s="17"/>
      <c r="VZR3" s="17"/>
      <c r="VZS3" s="17"/>
      <c r="VZT3" s="17"/>
      <c r="VZU3" s="17"/>
      <c r="VZV3" s="17"/>
      <c r="VZW3" s="17"/>
      <c r="VZX3" s="17"/>
      <c r="VZY3" s="17"/>
      <c r="VZZ3" s="17"/>
      <c r="WAA3" s="17"/>
      <c r="WAB3" s="17"/>
      <c r="WAC3" s="17"/>
      <c r="WAD3" s="17"/>
      <c r="WAE3" s="17"/>
      <c r="WAF3" s="17"/>
      <c r="WAG3" s="17"/>
      <c r="WAH3" s="17"/>
      <c r="WAI3" s="17"/>
      <c r="WAJ3" s="17"/>
      <c r="WAK3" s="17"/>
      <c r="WAL3" s="17"/>
      <c r="WAM3" s="17"/>
      <c r="WAN3" s="17"/>
      <c r="WAO3" s="17"/>
      <c r="WAP3" s="17"/>
      <c r="WAQ3" s="17"/>
      <c r="WAR3" s="17"/>
      <c r="WAS3" s="17"/>
      <c r="WAT3" s="17"/>
      <c r="WAU3" s="17"/>
      <c r="WAV3" s="17"/>
      <c r="WAW3" s="17"/>
      <c r="WAX3" s="17"/>
      <c r="WAY3" s="17"/>
      <c r="WAZ3" s="17"/>
      <c r="WBA3" s="17"/>
      <c r="WBB3" s="17"/>
      <c r="WBC3" s="17"/>
      <c r="WBD3" s="17"/>
      <c r="WBE3" s="17"/>
      <c r="WBF3" s="17"/>
      <c r="WBG3" s="17"/>
      <c r="WBH3" s="17"/>
      <c r="WBI3" s="17"/>
      <c r="WBJ3" s="17"/>
      <c r="WBK3" s="17"/>
      <c r="WBL3" s="17"/>
      <c r="WBM3" s="17"/>
      <c r="WBN3" s="17"/>
      <c r="WBO3" s="17"/>
      <c r="WBP3" s="17"/>
      <c r="WBQ3" s="17"/>
      <c r="WBR3" s="17"/>
      <c r="WBS3" s="17"/>
      <c r="WBT3" s="17"/>
      <c r="WBU3" s="17"/>
      <c r="WBV3" s="17"/>
      <c r="WBW3" s="17"/>
      <c r="WBX3" s="17"/>
      <c r="WBY3" s="17"/>
      <c r="WBZ3" s="17"/>
      <c r="WCA3" s="17"/>
      <c r="WCB3" s="17"/>
      <c r="WCC3" s="17"/>
      <c r="WCD3" s="17"/>
      <c r="WCE3" s="17"/>
      <c r="WCF3" s="17"/>
      <c r="WCG3" s="17"/>
      <c r="WCH3" s="17"/>
      <c r="WCI3" s="17"/>
      <c r="WCJ3" s="17"/>
      <c r="WCK3" s="17"/>
      <c r="WCL3" s="17"/>
      <c r="WCM3" s="17"/>
      <c r="WCN3" s="17"/>
      <c r="WCO3" s="17"/>
      <c r="WCP3" s="17"/>
      <c r="WCQ3" s="17"/>
      <c r="WCR3" s="17"/>
      <c r="WCS3" s="17"/>
      <c r="WCT3" s="17"/>
      <c r="WCU3" s="17"/>
      <c r="WCV3" s="17"/>
      <c r="WCW3" s="17"/>
      <c r="WCX3" s="17"/>
      <c r="WCY3" s="17"/>
      <c r="WCZ3" s="17"/>
      <c r="WDA3" s="17"/>
      <c r="WDB3" s="17"/>
      <c r="WDC3" s="17"/>
      <c r="WDD3" s="17"/>
      <c r="WDE3" s="17"/>
      <c r="WDF3" s="17"/>
      <c r="WDG3" s="17"/>
      <c r="WDH3" s="17"/>
      <c r="WDI3" s="17"/>
      <c r="WDJ3" s="17"/>
      <c r="WDK3" s="17"/>
      <c r="WDL3" s="17"/>
      <c r="WDM3" s="17"/>
      <c r="WDN3" s="17"/>
      <c r="WDO3" s="17"/>
      <c r="WDP3" s="17"/>
      <c r="WDQ3" s="17"/>
      <c r="WDR3" s="17"/>
      <c r="WDS3" s="17"/>
      <c r="WDT3" s="17"/>
      <c r="WDU3" s="17"/>
      <c r="WDV3" s="17"/>
      <c r="WDW3" s="17"/>
      <c r="WDX3" s="17"/>
      <c r="WDY3" s="17"/>
      <c r="WDZ3" s="17"/>
      <c r="WEA3" s="17"/>
      <c r="WEB3" s="17"/>
      <c r="WEC3" s="17"/>
      <c r="WED3" s="17"/>
      <c r="WEE3" s="17"/>
      <c r="WEF3" s="17"/>
      <c r="WEG3" s="17"/>
      <c r="WEH3" s="17"/>
      <c r="WEI3" s="17"/>
      <c r="WEJ3" s="17"/>
      <c r="WEK3" s="17"/>
      <c r="WEL3" s="17"/>
      <c r="WEM3" s="17"/>
      <c r="WEN3" s="17"/>
      <c r="WEO3" s="17"/>
      <c r="WEP3" s="17"/>
      <c r="WEQ3" s="17"/>
      <c r="WER3" s="17"/>
      <c r="WES3" s="17"/>
      <c r="WET3" s="17"/>
      <c r="WEU3" s="17"/>
      <c r="WEV3" s="17"/>
      <c r="WEW3" s="17"/>
      <c r="WEX3" s="17"/>
      <c r="WEY3" s="17"/>
      <c r="WEZ3" s="17"/>
      <c r="WFA3" s="17"/>
      <c r="WFB3" s="17"/>
      <c r="WFC3" s="17"/>
      <c r="WFD3" s="17"/>
      <c r="WFE3" s="17"/>
      <c r="WFF3" s="17"/>
      <c r="WFG3" s="17"/>
      <c r="WFH3" s="17"/>
      <c r="WFI3" s="17"/>
      <c r="WFJ3" s="17"/>
      <c r="WFK3" s="17"/>
      <c r="WFL3" s="17"/>
      <c r="WFM3" s="17"/>
      <c r="WFN3" s="17"/>
      <c r="WFO3" s="17"/>
      <c r="WFP3" s="17"/>
      <c r="WFQ3" s="17"/>
      <c r="WFR3" s="17"/>
      <c r="WFS3" s="17"/>
      <c r="WFT3" s="17"/>
      <c r="WFU3" s="17"/>
      <c r="WFV3" s="17"/>
      <c r="WFW3" s="17"/>
      <c r="WFX3" s="17"/>
      <c r="WFY3" s="17"/>
      <c r="WFZ3" s="17"/>
      <c r="WGA3" s="17"/>
      <c r="WGB3" s="17"/>
      <c r="WGC3" s="17"/>
      <c r="WGD3" s="17"/>
      <c r="WGE3" s="17"/>
      <c r="WGF3" s="17"/>
      <c r="WGG3" s="17"/>
      <c r="WGH3" s="17"/>
      <c r="WGI3" s="17"/>
      <c r="WGJ3" s="17"/>
      <c r="WGK3" s="17"/>
      <c r="WGL3" s="17"/>
      <c r="WGM3" s="17"/>
      <c r="WGN3" s="17"/>
      <c r="WGO3" s="17"/>
      <c r="WGP3" s="17"/>
      <c r="WGQ3" s="17"/>
      <c r="WGR3" s="17"/>
      <c r="WGS3" s="17"/>
      <c r="WGT3" s="17"/>
      <c r="WGU3" s="17"/>
      <c r="WGV3" s="17"/>
      <c r="WGW3" s="17"/>
      <c r="WGX3" s="17"/>
      <c r="WGY3" s="17"/>
      <c r="WGZ3" s="17"/>
      <c r="WHA3" s="17"/>
      <c r="WHB3" s="17"/>
      <c r="WHC3" s="17"/>
      <c r="WHD3" s="17"/>
      <c r="WHE3" s="17"/>
      <c r="WHF3" s="17"/>
      <c r="WHG3" s="17"/>
      <c r="WHH3" s="17"/>
      <c r="WHI3" s="17"/>
      <c r="WHJ3" s="17"/>
      <c r="WHK3" s="17"/>
      <c r="WHL3" s="17"/>
      <c r="WHM3" s="17"/>
      <c r="WHN3" s="17"/>
      <c r="WHO3" s="17"/>
      <c r="WHP3" s="17"/>
      <c r="WHQ3" s="17"/>
      <c r="WHR3" s="17"/>
      <c r="WHS3" s="17"/>
      <c r="WHT3" s="17"/>
      <c r="WHU3" s="17"/>
      <c r="WHV3" s="17"/>
      <c r="WHW3" s="17"/>
      <c r="WHX3" s="17"/>
      <c r="WHY3" s="17"/>
      <c r="WHZ3" s="17"/>
      <c r="WIA3" s="17"/>
      <c r="WIB3" s="17"/>
      <c r="WIC3" s="17"/>
      <c r="WID3" s="17"/>
      <c r="WIE3" s="17"/>
      <c r="WIF3" s="17"/>
      <c r="WIG3" s="17"/>
      <c r="WIH3" s="17"/>
      <c r="WII3" s="17"/>
      <c r="WIJ3" s="17"/>
      <c r="WIK3" s="17"/>
      <c r="WIL3" s="17"/>
      <c r="WIM3" s="17"/>
      <c r="WIN3" s="17"/>
      <c r="WIO3" s="17"/>
      <c r="WIP3" s="17"/>
      <c r="WIQ3" s="17"/>
      <c r="WIR3" s="17"/>
      <c r="WIS3" s="17"/>
      <c r="WIT3" s="17"/>
      <c r="WIU3" s="17"/>
      <c r="WIV3" s="17"/>
      <c r="WIW3" s="17"/>
      <c r="WIX3" s="17"/>
      <c r="WIY3" s="17"/>
      <c r="WIZ3" s="17"/>
      <c r="WJA3" s="17"/>
      <c r="WJB3" s="17"/>
      <c r="WJC3" s="17"/>
      <c r="WJD3" s="17"/>
      <c r="WJE3" s="17"/>
      <c r="WJF3" s="17"/>
      <c r="WJG3" s="17"/>
      <c r="WJH3" s="17"/>
      <c r="WJI3" s="17"/>
      <c r="WJJ3" s="17"/>
      <c r="WJK3" s="17"/>
      <c r="WJL3" s="17"/>
      <c r="WJM3" s="17"/>
      <c r="WJN3" s="17"/>
      <c r="WJO3" s="17"/>
      <c r="WJP3" s="17"/>
      <c r="WJQ3" s="17"/>
      <c r="WJR3" s="17"/>
      <c r="WJS3" s="17"/>
      <c r="WJT3" s="17"/>
      <c r="WJU3" s="17"/>
      <c r="WJV3" s="17"/>
      <c r="WJW3" s="17"/>
      <c r="WJX3" s="17"/>
      <c r="WJY3" s="17"/>
      <c r="WJZ3" s="17"/>
      <c r="WKA3" s="17"/>
      <c r="WKB3" s="17"/>
      <c r="WKC3" s="17"/>
      <c r="WKD3" s="17"/>
      <c r="WKE3" s="17"/>
      <c r="WKF3" s="17"/>
      <c r="WKG3" s="17"/>
      <c r="WKH3" s="17"/>
      <c r="WKI3" s="17"/>
      <c r="WKJ3" s="17"/>
      <c r="WKK3" s="17"/>
      <c r="WKL3" s="17"/>
      <c r="WKM3" s="17"/>
      <c r="WKN3" s="17"/>
      <c r="WKO3" s="17"/>
      <c r="WKP3" s="17"/>
      <c r="WKQ3" s="17"/>
      <c r="WKR3" s="17"/>
      <c r="WKS3" s="17"/>
      <c r="WKT3" s="17"/>
      <c r="WKU3" s="17"/>
      <c r="WKV3" s="17"/>
      <c r="WKW3" s="17"/>
      <c r="WKX3" s="17"/>
      <c r="WKY3" s="17"/>
      <c r="WKZ3" s="17"/>
      <c r="WLA3" s="17"/>
      <c r="WLB3" s="17"/>
      <c r="WLC3" s="17"/>
      <c r="WLD3" s="17"/>
      <c r="WLE3" s="17"/>
      <c r="WLF3" s="17"/>
      <c r="WLG3" s="17"/>
      <c r="WLH3" s="17"/>
      <c r="WLI3" s="17"/>
      <c r="WLJ3" s="17"/>
      <c r="WLK3" s="17"/>
      <c r="WLL3" s="17"/>
      <c r="WLM3" s="17"/>
      <c r="WLN3" s="17"/>
      <c r="WLO3" s="17"/>
      <c r="WLP3" s="17"/>
      <c r="WLQ3" s="17"/>
      <c r="WLR3" s="17"/>
      <c r="WLS3" s="17"/>
      <c r="WLT3" s="17"/>
      <c r="WLU3" s="17"/>
      <c r="WLV3" s="17"/>
      <c r="WLW3" s="17"/>
      <c r="WLX3" s="17"/>
      <c r="WLY3" s="17"/>
      <c r="WLZ3" s="17"/>
      <c r="WMA3" s="17"/>
      <c r="WMB3" s="17"/>
      <c r="WMC3" s="17"/>
      <c r="WMD3" s="17"/>
      <c r="WME3" s="17"/>
      <c r="WMF3" s="17"/>
      <c r="WMG3" s="17"/>
      <c r="WMH3" s="17"/>
      <c r="WMI3" s="17"/>
      <c r="WMJ3" s="17"/>
      <c r="WMK3" s="17"/>
      <c r="WML3" s="17"/>
      <c r="WMM3" s="17"/>
      <c r="WMN3" s="17"/>
      <c r="WMO3" s="17"/>
      <c r="WMP3" s="17"/>
      <c r="WMQ3" s="17"/>
      <c r="WMR3" s="17"/>
      <c r="WMS3" s="17"/>
      <c r="WMT3" s="17"/>
      <c r="WMU3" s="17"/>
      <c r="WMV3" s="17"/>
      <c r="WMW3" s="17"/>
      <c r="WMX3" s="17"/>
      <c r="WMY3" s="17"/>
      <c r="WMZ3" s="17"/>
      <c r="WNA3" s="17"/>
      <c r="WNB3" s="17"/>
      <c r="WNC3" s="17"/>
      <c r="WND3" s="17"/>
      <c r="WNE3" s="17"/>
      <c r="WNF3" s="17"/>
      <c r="WNG3" s="17"/>
      <c r="WNH3" s="17"/>
      <c r="WNI3" s="17"/>
      <c r="WNJ3" s="17"/>
      <c r="WNK3" s="17"/>
      <c r="WNL3" s="17"/>
      <c r="WNM3" s="17"/>
      <c r="WNN3" s="17"/>
      <c r="WNO3" s="17"/>
      <c r="WNP3" s="17"/>
      <c r="WNQ3" s="17"/>
      <c r="WNR3" s="17"/>
      <c r="WNS3" s="17"/>
      <c r="WNT3" s="17"/>
      <c r="WNU3" s="17"/>
      <c r="WNV3" s="17"/>
      <c r="WNW3" s="17"/>
      <c r="WNX3" s="17"/>
      <c r="WNY3" s="17"/>
      <c r="WNZ3" s="17"/>
      <c r="WOA3" s="17"/>
      <c r="WOB3" s="17"/>
      <c r="WOC3" s="17"/>
      <c r="WOD3" s="17"/>
      <c r="WOE3" s="17"/>
      <c r="WOF3" s="17"/>
      <c r="WOG3" s="17"/>
      <c r="WOH3" s="17"/>
      <c r="WOI3" s="17"/>
      <c r="WOJ3" s="17"/>
      <c r="WOK3" s="17"/>
      <c r="WOL3" s="17"/>
      <c r="WOM3" s="17"/>
      <c r="WON3" s="17"/>
      <c r="WOO3" s="17"/>
      <c r="WOP3" s="17"/>
      <c r="WOQ3" s="17"/>
      <c r="WOR3" s="17"/>
      <c r="WOS3" s="17"/>
      <c r="WOT3" s="17"/>
      <c r="WOU3" s="17"/>
      <c r="WOV3" s="17"/>
      <c r="WOW3" s="17"/>
      <c r="WOX3" s="17"/>
      <c r="WOY3" s="17"/>
      <c r="WOZ3" s="17"/>
      <c r="WPA3" s="17"/>
      <c r="WPB3" s="17"/>
      <c r="WPC3" s="17"/>
      <c r="WPD3" s="17"/>
      <c r="WPE3" s="17"/>
      <c r="WPF3" s="17"/>
      <c r="WPG3" s="17"/>
      <c r="WPH3" s="17"/>
      <c r="WPI3" s="17"/>
      <c r="WPJ3" s="17"/>
      <c r="WPK3" s="17"/>
      <c r="WPL3" s="17"/>
      <c r="WPM3" s="17"/>
      <c r="WPN3" s="17"/>
      <c r="WPO3" s="17"/>
      <c r="WPP3" s="17"/>
      <c r="WPQ3" s="17"/>
      <c r="WPR3" s="17"/>
      <c r="WPS3" s="17"/>
      <c r="WPT3" s="17"/>
      <c r="WPU3" s="17"/>
      <c r="WPV3" s="17"/>
      <c r="WPW3" s="17"/>
      <c r="WPX3" s="17"/>
      <c r="WPY3" s="17"/>
      <c r="WPZ3" s="17"/>
      <c r="WQA3" s="17"/>
      <c r="WQB3" s="17"/>
      <c r="WQC3" s="17"/>
      <c r="WQD3" s="17"/>
      <c r="WQE3" s="17"/>
      <c r="WQF3" s="17"/>
      <c r="WQG3" s="17"/>
      <c r="WQH3" s="17"/>
      <c r="WQI3" s="17"/>
      <c r="WQJ3" s="17"/>
      <c r="WQK3" s="17"/>
      <c r="WQL3" s="17"/>
      <c r="WQM3" s="17"/>
      <c r="WQN3" s="17"/>
      <c r="WQO3" s="17"/>
      <c r="WQP3" s="17"/>
      <c r="WQQ3" s="17"/>
      <c r="WQR3" s="17"/>
      <c r="WQS3" s="17"/>
      <c r="WQT3" s="17"/>
      <c r="WQU3" s="17"/>
      <c r="WQV3" s="17"/>
      <c r="WQW3" s="17"/>
      <c r="WQX3" s="17"/>
      <c r="WQY3" s="17"/>
      <c r="WQZ3" s="17"/>
      <c r="WRA3" s="17"/>
      <c r="WRB3" s="17"/>
      <c r="WRC3" s="17"/>
      <c r="WRD3" s="17"/>
      <c r="WRE3" s="17"/>
      <c r="WRF3" s="17"/>
      <c r="WRG3" s="17"/>
      <c r="WRH3" s="17"/>
      <c r="WRI3" s="17"/>
      <c r="WRJ3" s="17"/>
      <c r="WRK3" s="17"/>
      <c r="WRL3" s="17"/>
      <c r="WRM3" s="17"/>
      <c r="WRN3" s="17"/>
      <c r="WRO3" s="17"/>
      <c r="WRP3" s="17"/>
      <c r="WRQ3" s="17"/>
      <c r="WRR3" s="17"/>
      <c r="WRS3" s="17"/>
      <c r="WRT3" s="17"/>
      <c r="WRU3" s="17"/>
      <c r="WRV3" s="17"/>
      <c r="WRW3" s="17"/>
      <c r="WRX3" s="17"/>
      <c r="WRY3" s="17"/>
      <c r="WRZ3" s="17"/>
      <c r="WSA3" s="17"/>
      <c r="WSB3" s="17"/>
      <c r="WSC3" s="17"/>
      <c r="WSD3" s="17"/>
      <c r="WSE3" s="17"/>
      <c r="WSF3" s="17"/>
      <c r="WSG3" s="17"/>
      <c r="WSH3" s="17"/>
      <c r="WSI3" s="17"/>
      <c r="WSJ3" s="17"/>
      <c r="WSK3" s="17"/>
      <c r="WSL3" s="17"/>
      <c r="WSM3" s="17"/>
      <c r="WSN3" s="17"/>
      <c r="WSO3" s="17"/>
      <c r="WSP3" s="17"/>
      <c r="WSQ3" s="17"/>
      <c r="WSR3" s="17"/>
      <c r="WSS3" s="17"/>
      <c r="WST3" s="17"/>
      <c r="WSU3" s="17"/>
      <c r="WSV3" s="17"/>
      <c r="WSW3" s="17"/>
      <c r="WSX3" s="17"/>
      <c r="WSY3" s="17"/>
      <c r="WSZ3" s="17"/>
      <c r="WTA3" s="17"/>
      <c r="WTB3" s="17"/>
      <c r="WTC3" s="17"/>
      <c r="WTD3" s="17"/>
      <c r="WTE3" s="17"/>
      <c r="WTF3" s="17"/>
      <c r="WTG3" s="17"/>
      <c r="WTH3" s="17"/>
      <c r="WTI3" s="17"/>
      <c r="WTJ3" s="17"/>
      <c r="WTK3" s="17"/>
      <c r="WTL3" s="17"/>
      <c r="WTM3" s="17"/>
      <c r="WTN3" s="17"/>
      <c r="WTO3" s="17"/>
      <c r="WTP3" s="17"/>
      <c r="WTQ3" s="17"/>
      <c r="WTR3" s="17"/>
      <c r="WTS3" s="17"/>
      <c r="WTT3" s="17"/>
      <c r="WTU3" s="17"/>
      <c r="WTV3" s="17"/>
      <c r="WTW3" s="17"/>
      <c r="WTX3" s="17"/>
      <c r="WTY3" s="17"/>
      <c r="WTZ3" s="17"/>
      <c r="WUA3" s="17"/>
      <c r="WUB3" s="17"/>
      <c r="WUC3" s="17"/>
      <c r="WUD3" s="17"/>
      <c r="WUE3" s="17"/>
      <c r="WUF3" s="17"/>
      <c r="WUG3" s="17"/>
      <c r="WUH3" s="17"/>
      <c r="WUI3" s="17"/>
      <c r="WUJ3" s="17"/>
      <c r="WUK3" s="17"/>
      <c r="WUL3" s="17"/>
      <c r="WUM3" s="17"/>
      <c r="WUN3" s="17"/>
      <c r="WUO3" s="17"/>
      <c r="WUP3" s="17"/>
      <c r="WUQ3" s="17"/>
      <c r="WUR3" s="17"/>
      <c r="WUS3" s="17"/>
      <c r="WUT3" s="17"/>
      <c r="WUU3" s="17"/>
      <c r="WUV3" s="17"/>
      <c r="WUW3" s="17"/>
      <c r="WUX3" s="17"/>
      <c r="WUY3" s="17"/>
      <c r="WUZ3" s="17"/>
      <c r="WVA3" s="17"/>
      <c r="WVB3" s="17"/>
      <c r="WVC3" s="17"/>
      <c r="WVD3" s="17"/>
      <c r="WVE3" s="17"/>
      <c r="WVF3" s="17"/>
      <c r="WVG3" s="17"/>
      <c r="WVH3" s="17"/>
      <c r="WVI3" s="17"/>
      <c r="WVJ3" s="17"/>
      <c r="WVK3" s="17"/>
      <c r="WVL3" s="17"/>
      <c r="WVM3" s="17"/>
      <c r="WVN3" s="17"/>
      <c r="WVO3" s="17"/>
      <c r="WVP3" s="17"/>
      <c r="WVQ3" s="17"/>
      <c r="WVR3" s="17"/>
      <c r="WVS3" s="17"/>
      <c r="WVT3" s="17"/>
      <c r="WVU3" s="17"/>
      <c r="WVV3" s="17"/>
      <c r="WVW3" s="17"/>
      <c r="WVX3" s="17"/>
      <c r="WVY3" s="17"/>
      <c r="WVZ3" s="17"/>
      <c r="WWA3" s="17"/>
      <c r="WWB3" s="17"/>
      <c r="WWC3" s="17"/>
      <c r="WWD3" s="17"/>
      <c r="WWE3" s="17"/>
      <c r="WWF3" s="17"/>
      <c r="WWG3" s="17"/>
      <c r="WWH3" s="17"/>
      <c r="WWI3" s="17"/>
      <c r="WWJ3" s="17"/>
      <c r="WWK3" s="17"/>
      <c r="WWL3" s="17"/>
      <c r="WWM3" s="17"/>
      <c r="WWN3" s="17"/>
      <c r="WWO3" s="17"/>
      <c r="WWP3" s="17"/>
      <c r="WWQ3" s="17"/>
      <c r="WWR3" s="17"/>
      <c r="WWS3" s="17"/>
      <c r="WWT3" s="17"/>
      <c r="WWU3" s="17"/>
      <c r="WWV3" s="17"/>
      <c r="WWW3" s="17"/>
      <c r="WWX3" s="17"/>
      <c r="WWY3" s="17"/>
      <c r="WWZ3" s="17"/>
      <c r="WXA3" s="17"/>
      <c r="WXB3" s="17"/>
      <c r="WXC3" s="17"/>
      <c r="WXD3" s="17"/>
      <c r="WXE3" s="17"/>
      <c r="WXF3" s="17"/>
      <c r="WXG3" s="17"/>
      <c r="WXH3" s="17"/>
      <c r="WXI3" s="17"/>
      <c r="WXJ3" s="17"/>
      <c r="WXK3" s="17"/>
      <c r="WXL3" s="17"/>
      <c r="WXM3" s="17"/>
      <c r="WXN3" s="17"/>
      <c r="WXO3" s="17"/>
      <c r="WXP3" s="17"/>
      <c r="WXQ3" s="17"/>
      <c r="WXR3" s="17"/>
      <c r="WXS3" s="17"/>
      <c r="WXT3" s="17"/>
      <c r="WXU3" s="17"/>
      <c r="WXV3" s="17"/>
      <c r="WXW3" s="17"/>
      <c r="WXX3" s="17"/>
      <c r="WXY3" s="17"/>
      <c r="WXZ3" s="17"/>
      <c r="WYA3" s="17"/>
      <c r="WYB3" s="17"/>
      <c r="WYC3" s="17"/>
      <c r="WYD3" s="17"/>
      <c r="WYE3" s="17"/>
      <c r="WYF3" s="17"/>
      <c r="WYG3" s="17"/>
      <c r="WYH3" s="17"/>
      <c r="WYI3" s="17"/>
      <c r="WYJ3" s="17"/>
      <c r="WYK3" s="17"/>
      <c r="WYL3" s="17"/>
      <c r="WYM3" s="17"/>
      <c r="WYN3" s="17"/>
      <c r="WYO3" s="17"/>
      <c r="WYP3" s="17"/>
      <c r="WYQ3" s="17"/>
      <c r="WYR3" s="17"/>
      <c r="WYS3" s="17"/>
      <c r="WYT3" s="17"/>
      <c r="WYU3" s="17"/>
      <c r="WYV3" s="17"/>
      <c r="WYW3" s="17"/>
      <c r="WYX3" s="17"/>
      <c r="WYY3" s="17"/>
      <c r="WYZ3" s="17"/>
      <c r="WZA3" s="17"/>
      <c r="WZB3" s="17"/>
      <c r="WZC3" s="17"/>
      <c r="WZD3" s="17"/>
      <c r="WZE3" s="17"/>
      <c r="WZF3" s="17"/>
      <c r="WZG3" s="17"/>
      <c r="WZH3" s="17"/>
      <c r="WZI3" s="17"/>
      <c r="WZJ3" s="17"/>
      <c r="WZK3" s="17"/>
      <c r="WZL3" s="17"/>
      <c r="WZM3" s="17"/>
      <c r="WZN3" s="17"/>
      <c r="WZO3" s="17"/>
      <c r="WZP3" s="17"/>
      <c r="WZQ3" s="17"/>
      <c r="WZR3" s="17"/>
      <c r="WZS3" s="17"/>
      <c r="WZT3" s="17"/>
      <c r="WZU3" s="17"/>
      <c r="WZV3" s="17"/>
      <c r="WZW3" s="17"/>
      <c r="WZX3" s="17"/>
      <c r="WZY3" s="17"/>
      <c r="WZZ3" s="17"/>
      <c r="XAA3" s="17"/>
      <c r="XAB3" s="17"/>
      <c r="XAC3" s="17"/>
      <c r="XAD3" s="17"/>
      <c r="XAE3" s="17"/>
      <c r="XAF3" s="17"/>
      <c r="XAG3" s="17"/>
      <c r="XAH3" s="17"/>
      <c r="XAI3" s="17"/>
      <c r="XAJ3" s="17"/>
      <c r="XAK3" s="17"/>
      <c r="XAL3" s="17"/>
      <c r="XAM3" s="17"/>
      <c r="XAN3" s="17"/>
      <c r="XAO3" s="17"/>
      <c r="XAP3" s="17"/>
      <c r="XAQ3" s="17"/>
      <c r="XAR3" s="17"/>
      <c r="XAS3" s="17"/>
      <c r="XAT3" s="17"/>
      <c r="XAU3" s="17"/>
      <c r="XAV3" s="17"/>
      <c r="XAW3" s="17"/>
      <c r="XAX3" s="17"/>
      <c r="XAY3" s="17"/>
      <c r="XAZ3" s="17"/>
      <c r="XBA3" s="17"/>
      <c r="XBB3" s="17"/>
      <c r="XBC3" s="17"/>
      <c r="XBD3" s="17"/>
      <c r="XBE3" s="17"/>
      <c r="XBF3" s="17"/>
      <c r="XBG3" s="17"/>
      <c r="XBH3" s="17"/>
      <c r="XBI3" s="17"/>
      <c r="XBJ3" s="17"/>
      <c r="XBK3" s="17"/>
      <c r="XBL3" s="17"/>
      <c r="XBM3" s="17"/>
      <c r="XBN3" s="17"/>
      <c r="XBO3" s="17"/>
      <c r="XBP3" s="17"/>
      <c r="XBQ3" s="17"/>
      <c r="XBR3" s="17"/>
      <c r="XBS3" s="17"/>
      <c r="XBT3" s="17"/>
      <c r="XBU3" s="17"/>
      <c r="XBV3" s="17"/>
      <c r="XBW3" s="17"/>
      <c r="XBX3" s="17"/>
      <c r="XBY3" s="17"/>
      <c r="XBZ3" s="17"/>
      <c r="XCA3" s="17"/>
      <c r="XCB3" s="17"/>
      <c r="XCC3" s="17"/>
      <c r="XCD3" s="17"/>
      <c r="XCE3" s="17"/>
      <c r="XCF3" s="17"/>
      <c r="XCG3" s="17"/>
      <c r="XCH3" s="17"/>
      <c r="XCI3" s="17"/>
      <c r="XCJ3" s="17"/>
      <c r="XCK3" s="17"/>
      <c r="XCL3" s="17"/>
      <c r="XCM3" s="17"/>
      <c r="XCN3" s="17"/>
      <c r="XCO3" s="17"/>
      <c r="XCP3" s="17"/>
      <c r="XCQ3" s="17"/>
      <c r="XCR3" s="17"/>
      <c r="XCS3" s="17"/>
      <c r="XCT3" s="17"/>
      <c r="XCU3" s="17"/>
      <c r="XCV3" s="17"/>
      <c r="XCW3" s="17"/>
      <c r="XCX3" s="17"/>
      <c r="XCY3" s="17"/>
      <c r="XCZ3" s="17"/>
      <c r="XDA3" s="17"/>
      <c r="XDB3" s="17"/>
      <c r="XDC3" s="17"/>
      <c r="XDD3" s="17"/>
      <c r="XDE3" s="17"/>
      <c r="XDF3" s="17"/>
      <c r="XDG3" s="17"/>
      <c r="XDH3" s="17"/>
      <c r="XDI3" s="17"/>
      <c r="XDJ3" s="17"/>
      <c r="XDK3" s="17"/>
      <c r="XDL3" s="17"/>
      <c r="XDM3" s="17"/>
      <c r="XDN3" s="17"/>
      <c r="XDO3" s="17"/>
      <c r="XDP3" s="17"/>
      <c r="XDQ3" s="17"/>
      <c r="XDR3" s="17"/>
      <c r="XDS3" s="17"/>
      <c r="XDT3" s="17"/>
      <c r="XDU3" s="17"/>
      <c r="XDV3" s="17"/>
      <c r="XDW3" s="17"/>
      <c r="XDX3" s="17"/>
      <c r="XDY3" s="17"/>
      <c r="XDZ3" s="17"/>
      <c r="XEA3" s="17"/>
      <c r="XEB3" s="17"/>
      <c r="XEC3" s="17"/>
      <c r="XED3" s="17"/>
      <c r="XEE3" s="17"/>
      <c r="XEF3" s="17"/>
      <c r="XEG3" s="17"/>
      <c r="XEH3" s="17"/>
      <c r="XEI3" s="17"/>
      <c r="XEJ3" s="17"/>
      <c r="XEK3" s="17"/>
      <c r="XEL3" s="17"/>
      <c r="XEM3" s="17"/>
      <c r="XEN3" s="17"/>
      <c r="XEO3" s="17"/>
      <c r="XEP3" s="17"/>
      <c r="XEQ3" s="17"/>
      <c r="XER3" s="17"/>
      <c r="XES3" s="17"/>
      <c r="XET3" s="17"/>
      <c r="XEU3" s="17"/>
      <c r="XEV3" s="17"/>
      <c r="XEW3" s="17"/>
      <c r="XEX3" s="17"/>
      <c r="XEY3" s="17"/>
      <c r="XEZ3" s="17"/>
      <c r="XFA3" s="17"/>
      <c r="XFB3" s="17"/>
      <c r="XFC3" s="17"/>
      <c r="XFD3" s="17"/>
    </row>
    <row r="4" spans="1:16384" s="16" customFormat="1">
      <c r="A4" s="224" t="s">
        <v>133</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f>BenefitCalculations!AG71</f>
        <v>100591802.03483796</v>
      </c>
      <c r="AH4" s="17">
        <f>BenefitCalculations!AH71</f>
        <v>114768043.87048027</v>
      </c>
      <c r="AI4" s="17">
        <f>BenefitCalculations!AI71</f>
        <v>131416634.93975681</v>
      </c>
      <c r="AJ4" s="17">
        <f>BenefitCalculations!AJ71</f>
        <v>151270598.69221532</v>
      </c>
      <c r="AK4" s="17">
        <f>BenefitCalculations!AK71</f>
        <v>175174662.40138263</v>
      </c>
      <c r="AL4" s="17">
        <f>BenefitCalculations!AL71</f>
        <v>207264396.24797347</v>
      </c>
      <c r="AM4" s="17">
        <f>BenefitCalculations!AM71</f>
        <v>246154784.18456763</v>
      </c>
      <c r="AN4" s="17">
        <f>BenefitCalculations!AN71</f>
        <v>293031298.28095323</v>
      </c>
      <c r="AO4" s="17">
        <f>BenefitCalculations!AO71</f>
        <v>349077943.51133919</v>
      </c>
      <c r="AP4" s="17">
        <f>BenefitCalculations!AP71</f>
        <v>415692769.9442113</v>
      </c>
      <c r="AQ4" s="17">
        <f>BenefitCalculations!AQ71</f>
        <v>494344649.38526273</v>
      </c>
      <c r="AR4" s="17">
        <f>BenefitCalculations!AR71</f>
        <v>587216939.4216733</v>
      </c>
      <c r="AS4" s="17">
        <f>BenefitCalculations!AS71</f>
        <v>696808355.87023199</v>
      </c>
      <c r="AT4" s="17">
        <f>BenefitCalculations!AT71</f>
        <v>826144240.17664647</v>
      </c>
      <c r="AU4" s="17">
        <f>BenefitCalculations!AU71</f>
        <v>978754975.1897434</v>
      </c>
      <c r="AV4" s="17">
        <f>BenefitCalculations!AV71</f>
        <v>1158674806.3076973</v>
      </c>
      <c r="AW4" s="17">
        <f>BenefitCalculations!AW71</f>
        <v>1370493738.4017823</v>
      </c>
      <c r="AX4" s="17">
        <f>BenefitCalculations!AX71</f>
        <v>1619588234.0373678</v>
      </c>
      <c r="AY4" s="17">
        <f>BenefitCalculations!AY71</f>
        <v>1912157600.2943931</v>
      </c>
      <c r="AZ4" s="17">
        <f>BenefitCalculations!AZ71</f>
        <v>2255441778.7742038</v>
      </c>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Q4" s="17"/>
      <c r="PR4" s="17"/>
      <c r="PS4" s="17"/>
      <c r="PT4" s="17"/>
      <c r="PU4" s="17"/>
      <c r="PV4" s="17"/>
      <c r="PW4" s="17"/>
      <c r="PX4" s="17"/>
      <c r="PY4" s="17"/>
      <c r="PZ4" s="17"/>
      <c r="QA4" s="17"/>
      <c r="QB4" s="17"/>
      <c r="QC4" s="17"/>
      <c r="QD4" s="17"/>
      <c r="QE4" s="17"/>
      <c r="QF4" s="17"/>
      <c r="QG4" s="17"/>
      <c r="QH4" s="17"/>
      <c r="QI4" s="17"/>
      <c r="QJ4" s="17"/>
      <c r="QK4" s="17"/>
      <c r="QL4" s="17"/>
      <c r="QM4" s="17"/>
      <c r="QN4" s="17"/>
      <c r="QO4" s="17"/>
      <c r="QP4" s="17"/>
      <c r="QQ4" s="17"/>
      <c r="QR4" s="17"/>
      <c r="QS4" s="17"/>
      <c r="QT4" s="17"/>
      <c r="QU4" s="17"/>
      <c r="QV4" s="17"/>
      <c r="QW4" s="17"/>
      <c r="QX4" s="17"/>
      <c r="QY4" s="17"/>
      <c r="QZ4" s="17"/>
      <c r="RA4" s="17"/>
      <c r="RB4" s="17"/>
      <c r="RC4" s="17"/>
      <c r="RD4" s="17"/>
      <c r="RE4" s="17"/>
      <c r="RF4" s="17"/>
      <c r="RG4" s="17"/>
      <c r="RH4" s="17"/>
      <c r="RI4" s="17"/>
      <c r="RJ4" s="17"/>
      <c r="RK4" s="17"/>
      <c r="RL4" s="17"/>
      <c r="RM4" s="17"/>
      <c r="RN4" s="17"/>
      <c r="RO4" s="17"/>
      <c r="RP4" s="17"/>
      <c r="RQ4" s="17"/>
      <c r="RR4" s="17"/>
      <c r="RS4" s="17"/>
      <c r="RT4" s="17"/>
      <c r="RU4" s="17"/>
      <c r="RV4" s="17"/>
      <c r="RW4" s="17"/>
      <c r="RX4" s="17"/>
      <c r="RY4" s="17"/>
      <c r="RZ4" s="17"/>
      <c r="SA4" s="17"/>
      <c r="SB4" s="17"/>
      <c r="SC4" s="17"/>
      <c r="SD4" s="17"/>
      <c r="SE4" s="17"/>
      <c r="SF4" s="17"/>
      <c r="SG4" s="17"/>
      <c r="SH4" s="17"/>
      <c r="SI4" s="17"/>
      <c r="SJ4" s="17"/>
      <c r="SK4" s="17"/>
      <c r="SL4" s="17"/>
      <c r="SM4" s="17"/>
      <c r="SN4" s="17"/>
      <c r="SO4" s="17"/>
      <c r="SP4" s="17"/>
      <c r="SQ4" s="17"/>
      <c r="SR4" s="17"/>
      <c r="SS4" s="17"/>
      <c r="ST4" s="17"/>
      <c r="SU4" s="17"/>
      <c r="SV4" s="17"/>
      <c r="SW4" s="17"/>
      <c r="SX4" s="17"/>
      <c r="SY4" s="17"/>
      <c r="SZ4" s="17"/>
      <c r="TA4" s="17"/>
      <c r="TB4" s="17"/>
      <c r="TC4" s="17"/>
      <c r="TD4" s="17"/>
      <c r="TE4" s="17"/>
      <c r="TF4" s="17"/>
      <c r="TG4" s="17"/>
      <c r="TH4" s="17"/>
      <c r="TI4" s="17"/>
      <c r="TJ4" s="17"/>
      <c r="TK4" s="17"/>
      <c r="TL4" s="17"/>
      <c r="TM4" s="17"/>
      <c r="TN4" s="17"/>
      <c r="TO4" s="17"/>
      <c r="TP4" s="17"/>
      <c r="TQ4" s="17"/>
      <c r="TR4" s="17"/>
      <c r="TS4" s="17"/>
      <c r="TT4" s="17"/>
      <c r="TU4" s="17"/>
      <c r="TV4" s="17"/>
      <c r="TW4" s="17"/>
      <c r="TX4" s="17"/>
      <c r="TY4" s="17"/>
      <c r="TZ4" s="17"/>
      <c r="UA4" s="17"/>
      <c r="UB4" s="17"/>
      <c r="UC4" s="17"/>
      <c r="UD4" s="17"/>
      <c r="UE4" s="17"/>
      <c r="UF4" s="17"/>
      <c r="UG4" s="17"/>
      <c r="UH4" s="17"/>
      <c r="UI4" s="17"/>
      <c r="UJ4" s="17"/>
      <c r="UK4" s="17"/>
      <c r="UL4" s="17"/>
      <c r="UM4" s="17"/>
      <c r="UN4" s="17"/>
      <c r="UO4" s="17"/>
      <c r="UP4" s="17"/>
      <c r="UQ4" s="17"/>
      <c r="UR4" s="17"/>
      <c r="US4" s="17"/>
      <c r="UT4" s="17"/>
      <c r="UU4" s="17"/>
      <c r="UV4" s="17"/>
      <c r="UW4" s="17"/>
      <c r="UX4" s="17"/>
      <c r="UY4" s="17"/>
      <c r="UZ4" s="17"/>
      <c r="VA4" s="17"/>
      <c r="VB4" s="17"/>
      <c r="VC4" s="17"/>
      <c r="VD4" s="17"/>
      <c r="VE4" s="17"/>
      <c r="VF4" s="17"/>
      <c r="VG4" s="17"/>
      <c r="VH4" s="17"/>
      <c r="VI4" s="17"/>
      <c r="VJ4" s="17"/>
      <c r="VK4" s="17"/>
      <c r="VL4" s="17"/>
      <c r="VM4" s="17"/>
      <c r="VN4" s="17"/>
      <c r="VO4" s="17"/>
      <c r="VP4" s="17"/>
      <c r="VQ4" s="17"/>
      <c r="VR4" s="17"/>
      <c r="VS4" s="17"/>
      <c r="VT4" s="17"/>
      <c r="VU4" s="17"/>
      <c r="VV4" s="17"/>
      <c r="VW4" s="17"/>
      <c r="VX4" s="17"/>
      <c r="VY4" s="17"/>
      <c r="VZ4" s="17"/>
      <c r="WA4" s="17"/>
      <c r="WB4" s="17"/>
      <c r="WC4" s="17"/>
      <c r="WD4" s="17"/>
      <c r="WE4" s="17"/>
      <c r="WF4" s="17"/>
      <c r="WG4" s="17"/>
      <c r="WH4" s="17"/>
      <c r="WI4" s="17"/>
      <c r="WJ4" s="17"/>
      <c r="WK4" s="17"/>
      <c r="WL4" s="17"/>
      <c r="WM4" s="17"/>
      <c r="WN4" s="17"/>
      <c r="WO4" s="17"/>
      <c r="WP4" s="17"/>
      <c r="WQ4" s="17"/>
      <c r="WR4" s="17"/>
      <c r="WS4" s="17"/>
      <c r="WT4" s="17"/>
      <c r="WU4" s="17"/>
      <c r="WV4" s="17"/>
      <c r="WW4" s="17"/>
      <c r="WX4" s="17"/>
      <c r="WY4" s="17"/>
      <c r="WZ4" s="17"/>
      <c r="XA4" s="17"/>
      <c r="XB4" s="17"/>
      <c r="XC4" s="17"/>
      <c r="XD4" s="17"/>
      <c r="XE4" s="17"/>
      <c r="XF4" s="17"/>
      <c r="XG4" s="17"/>
      <c r="XH4" s="17"/>
      <c r="XI4" s="17"/>
      <c r="XJ4" s="17"/>
      <c r="XK4" s="17"/>
      <c r="XL4" s="17"/>
      <c r="XM4" s="17"/>
      <c r="XN4" s="17"/>
      <c r="XO4" s="17"/>
      <c r="XP4" s="17"/>
      <c r="XQ4" s="17"/>
      <c r="XR4" s="17"/>
      <c r="XS4" s="17"/>
      <c r="XT4" s="17"/>
      <c r="XU4" s="17"/>
      <c r="XV4" s="17"/>
      <c r="XW4" s="17"/>
      <c r="XX4" s="17"/>
      <c r="XY4" s="17"/>
      <c r="XZ4" s="17"/>
      <c r="YA4" s="17"/>
      <c r="YB4" s="17"/>
      <c r="YC4" s="17"/>
      <c r="YD4" s="17"/>
      <c r="YE4" s="17"/>
      <c r="YF4" s="17"/>
      <c r="YG4" s="17"/>
      <c r="YH4" s="17"/>
      <c r="YI4" s="17"/>
      <c r="YJ4" s="17"/>
      <c r="YK4" s="17"/>
      <c r="YL4" s="17"/>
      <c r="YM4" s="17"/>
      <c r="YN4" s="17"/>
      <c r="YO4" s="17"/>
      <c r="YP4" s="17"/>
      <c r="YQ4" s="17"/>
      <c r="YR4" s="17"/>
      <c r="YS4" s="17"/>
      <c r="YT4" s="17"/>
      <c r="YU4" s="17"/>
      <c r="YV4" s="17"/>
      <c r="YW4" s="17"/>
      <c r="YX4" s="17"/>
      <c r="YY4" s="17"/>
      <c r="YZ4" s="17"/>
      <c r="ZA4" s="17"/>
      <c r="ZB4" s="17"/>
      <c r="ZC4" s="17"/>
      <c r="ZD4" s="17"/>
      <c r="ZE4" s="17"/>
      <c r="ZF4" s="17"/>
      <c r="ZG4" s="17"/>
      <c r="ZH4" s="17"/>
      <c r="ZI4" s="17"/>
      <c r="ZJ4" s="17"/>
      <c r="ZK4" s="17"/>
      <c r="ZL4" s="17"/>
      <c r="ZM4" s="17"/>
      <c r="ZN4" s="17"/>
      <c r="ZO4" s="17"/>
      <c r="ZP4" s="17"/>
      <c r="ZQ4" s="17"/>
      <c r="ZR4" s="17"/>
      <c r="ZS4" s="17"/>
      <c r="ZT4" s="17"/>
      <c r="ZU4" s="17"/>
      <c r="ZV4" s="17"/>
      <c r="ZW4" s="17"/>
      <c r="ZX4" s="17"/>
      <c r="ZY4" s="17"/>
      <c r="ZZ4" s="17"/>
      <c r="AAA4" s="17"/>
      <c r="AAB4" s="17"/>
      <c r="AAC4" s="17"/>
      <c r="AAD4" s="17"/>
      <c r="AAE4" s="17"/>
      <c r="AAF4" s="17"/>
      <c r="AAG4" s="17"/>
      <c r="AAH4" s="17"/>
      <c r="AAI4" s="17"/>
      <c r="AAJ4" s="17"/>
      <c r="AAK4" s="17"/>
      <c r="AAL4" s="17"/>
      <c r="AAM4" s="17"/>
      <c r="AAN4" s="17"/>
      <c r="AAO4" s="17"/>
      <c r="AAP4" s="17"/>
      <c r="AAQ4" s="17"/>
      <c r="AAR4" s="17"/>
      <c r="AAS4" s="17"/>
      <c r="AAT4" s="17"/>
      <c r="AAU4" s="17"/>
      <c r="AAV4" s="17"/>
      <c r="AAW4" s="17"/>
      <c r="AAX4" s="17"/>
      <c r="AAY4" s="17"/>
      <c r="AAZ4" s="17"/>
      <c r="ABA4" s="17"/>
      <c r="ABB4" s="17"/>
      <c r="ABC4" s="17"/>
      <c r="ABD4" s="17"/>
      <c r="ABE4" s="17"/>
      <c r="ABF4" s="17"/>
      <c r="ABG4" s="17"/>
      <c r="ABH4" s="17"/>
      <c r="ABI4" s="17"/>
      <c r="ABJ4" s="17"/>
      <c r="ABK4" s="17"/>
      <c r="ABL4" s="17"/>
      <c r="ABM4" s="17"/>
      <c r="ABN4" s="17"/>
      <c r="ABO4" s="17"/>
      <c r="ABP4" s="17"/>
      <c r="ABQ4" s="17"/>
      <c r="ABR4" s="17"/>
      <c r="ABS4" s="17"/>
      <c r="ABT4" s="17"/>
      <c r="ABU4" s="17"/>
      <c r="ABV4" s="17"/>
      <c r="ABW4" s="17"/>
      <c r="ABX4" s="17"/>
      <c r="ABY4" s="17"/>
      <c r="ABZ4" s="17"/>
      <c r="ACA4" s="17"/>
      <c r="ACB4" s="17"/>
      <c r="ACC4" s="17"/>
      <c r="ACD4" s="17"/>
      <c r="ACE4" s="17"/>
      <c r="ACF4" s="17"/>
      <c r="ACG4" s="17"/>
      <c r="ACH4" s="17"/>
      <c r="ACI4" s="17"/>
      <c r="ACJ4" s="17"/>
      <c r="ACK4" s="17"/>
      <c r="ACL4" s="17"/>
      <c r="ACM4" s="17"/>
      <c r="ACN4" s="17"/>
      <c r="ACO4" s="17"/>
      <c r="ACP4" s="17"/>
      <c r="ACQ4" s="17"/>
      <c r="ACR4" s="17"/>
      <c r="ACS4" s="17"/>
      <c r="ACT4" s="17"/>
      <c r="ACU4" s="17"/>
      <c r="ACV4" s="17"/>
      <c r="ACW4" s="17"/>
      <c r="ACX4" s="17"/>
      <c r="ACY4" s="17"/>
      <c r="ACZ4" s="17"/>
      <c r="ADA4" s="17"/>
      <c r="ADB4" s="17"/>
      <c r="ADC4" s="17"/>
      <c r="ADD4" s="17"/>
      <c r="ADE4" s="17"/>
      <c r="ADF4" s="17"/>
      <c r="ADG4" s="17"/>
      <c r="ADH4" s="17"/>
      <c r="ADI4" s="17"/>
      <c r="ADJ4" s="17"/>
      <c r="ADK4" s="17"/>
      <c r="ADL4" s="17"/>
      <c r="ADM4" s="17"/>
      <c r="ADN4" s="17"/>
      <c r="ADO4" s="17"/>
      <c r="ADP4" s="17"/>
      <c r="ADQ4" s="17"/>
      <c r="ADR4" s="17"/>
      <c r="ADS4" s="17"/>
      <c r="ADT4" s="17"/>
      <c r="ADU4" s="17"/>
      <c r="ADV4" s="17"/>
      <c r="ADW4" s="17"/>
      <c r="ADX4" s="17"/>
      <c r="ADY4" s="17"/>
      <c r="ADZ4" s="17"/>
      <c r="AEA4" s="17"/>
      <c r="AEB4" s="17"/>
      <c r="AEC4" s="17"/>
      <c r="AED4" s="17"/>
      <c r="AEE4" s="17"/>
      <c r="AEF4" s="17"/>
      <c r="AEG4" s="17"/>
      <c r="AEH4" s="17"/>
      <c r="AEI4" s="17"/>
      <c r="AEJ4" s="17"/>
      <c r="AEK4" s="17"/>
      <c r="AEL4" s="17"/>
      <c r="AEM4" s="17"/>
      <c r="AEN4" s="17"/>
      <c r="AEO4" s="17"/>
      <c r="AEP4" s="17"/>
      <c r="AEQ4" s="17"/>
      <c r="AER4" s="17"/>
      <c r="AES4" s="17"/>
      <c r="AET4" s="17"/>
      <c r="AEU4" s="17"/>
      <c r="AEV4" s="17"/>
      <c r="AEW4" s="17"/>
      <c r="AEX4" s="17"/>
      <c r="AEY4" s="17"/>
      <c r="AEZ4" s="17"/>
      <c r="AFA4" s="17"/>
      <c r="AFB4" s="17"/>
      <c r="AFC4" s="17"/>
      <c r="AFD4" s="17"/>
      <c r="AFE4" s="17"/>
      <c r="AFF4" s="17"/>
      <c r="AFG4" s="17"/>
      <c r="AFH4" s="17"/>
      <c r="AFI4" s="17"/>
      <c r="AFJ4" s="17"/>
      <c r="AFK4" s="17"/>
      <c r="AFL4" s="17"/>
      <c r="AFM4" s="17"/>
      <c r="AFN4" s="17"/>
      <c r="AFO4" s="17"/>
      <c r="AFP4" s="17"/>
      <c r="AFQ4" s="17"/>
      <c r="AFR4" s="17"/>
      <c r="AFS4" s="17"/>
      <c r="AFT4" s="17"/>
      <c r="AFU4" s="17"/>
      <c r="AFV4" s="17"/>
      <c r="AFW4" s="17"/>
      <c r="AFX4" s="17"/>
      <c r="AFY4" s="17"/>
      <c r="AFZ4" s="17"/>
      <c r="AGA4" s="17"/>
      <c r="AGB4" s="17"/>
      <c r="AGC4" s="17"/>
      <c r="AGD4" s="17"/>
      <c r="AGE4" s="17"/>
      <c r="AGF4" s="17"/>
      <c r="AGG4" s="17"/>
      <c r="AGH4" s="17"/>
      <c r="AGI4" s="17"/>
      <c r="AGJ4" s="17"/>
      <c r="AGK4" s="17"/>
      <c r="AGL4" s="17"/>
      <c r="AGM4" s="17"/>
      <c r="AGN4" s="17"/>
      <c r="AGO4" s="17"/>
      <c r="AGP4" s="17"/>
      <c r="AGQ4" s="17"/>
      <c r="AGR4" s="17"/>
      <c r="AGS4" s="17"/>
      <c r="AGT4" s="17"/>
      <c r="AGU4" s="17"/>
      <c r="AGV4" s="17"/>
      <c r="AGW4" s="17"/>
      <c r="AGX4" s="17"/>
      <c r="AGY4" s="17"/>
      <c r="AGZ4" s="17"/>
      <c r="AHA4" s="17"/>
      <c r="AHB4" s="17"/>
      <c r="AHC4" s="17"/>
      <c r="AHD4" s="17"/>
      <c r="AHE4" s="17"/>
      <c r="AHF4" s="17"/>
      <c r="AHG4" s="17"/>
      <c r="AHH4" s="17"/>
      <c r="AHI4" s="17"/>
      <c r="AHJ4" s="17"/>
      <c r="AHK4" s="17"/>
      <c r="AHL4" s="17"/>
      <c r="AHM4" s="17"/>
      <c r="AHN4" s="17"/>
      <c r="AHO4" s="17"/>
      <c r="AHP4" s="17"/>
      <c r="AHQ4" s="17"/>
      <c r="AHR4" s="17"/>
      <c r="AHS4" s="17"/>
      <c r="AHT4" s="17"/>
      <c r="AHU4" s="17"/>
      <c r="AHV4" s="17"/>
      <c r="AHW4" s="17"/>
      <c r="AHX4" s="17"/>
      <c r="AHY4" s="17"/>
      <c r="AHZ4" s="17"/>
      <c r="AIA4" s="17"/>
      <c r="AIB4" s="17"/>
      <c r="AIC4" s="17"/>
      <c r="AID4" s="17"/>
      <c r="AIE4" s="17"/>
      <c r="AIF4" s="17"/>
      <c r="AIG4" s="17"/>
      <c r="AIH4" s="17"/>
      <c r="AII4" s="17"/>
      <c r="AIJ4" s="17"/>
      <c r="AIK4" s="17"/>
      <c r="AIL4" s="17"/>
      <c r="AIM4" s="17"/>
      <c r="AIN4" s="17"/>
      <c r="AIO4" s="17"/>
      <c r="AIP4" s="17"/>
      <c r="AIQ4" s="17"/>
      <c r="AIR4" s="17"/>
      <c r="AIS4" s="17"/>
      <c r="AIT4" s="17"/>
      <c r="AIU4" s="17"/>
      <c r="AIV4" s="17"/>
      <c r="AIW4" s="17"/>
      <c r="AIX4" s="17"/>
      <c r="AIY4" s="17"/>
      <c r="AIZ4" s="17"/>
      <c r="AJA4" s="17"/>
      <c r="AJB4" s="17"/>
      <c r="AJC4" s="17"/>
      <c r="AJD4" s="17"/>
      <c r="AJE4" s="17"/>
      <c r="AJF4" s="17"/>
      <c r="AJG4" s="17"/>
      <c r="AJH4" s="17"/>
      <c r="AJI4" s="17"/>
      <c r="AJJ4" s="17"/>
      <c r="AJK4" s="17"/>
      <c r="AJL4" s="17"/>
      <c r="AJM4" s="17"/>
      <c r="AJN4" s="17"/>
      <c r="AJO4" s="17"/>
      <c r="AJP4" s="17"/>
      <c r="AJQ4" s="17"/>
      <c r="AJR4" s="17"/>
      <c r="AJS4" s="17"/>
      <c r="AJT4" s="17"/>
      <c r="AJU4" s="17"/>
      <c r="AJV4" s="17"/>
      <c r="AJW4" s="17"/>
      <c r="AJX4" s="17"/>
      <c r="AJY4" s="17"/>
      <c r="AJZ4" s="17"/>
      <c r="AKA4" s="17"/>
      <c r="AKB4" s="17"/>
      <c r="AKC4" s="17"/>
      <c r="AKD4" s="17"/>
      <c r="AKE4" s="17"/>
      <c r="AKF4" s="17"/>
      <c r="AKG4" s="17"/>
      <c r="AKH4" s="17"/>
      <c r="AKI4" s="17"/>
      <c r="AKJ4" s="17"/>
      <c r="AKK4" s="17"/>
      <c r="AKL4" s="17"/>
      <c r="AKM4" s="17"/>
      <c r="AKN4" s="17"/>
      <c r="AKO4" s="17"/>
      <c r="AKP4" s="17"/>
      <c r="AKQ4" s="17"/>
      <c r="AKR4" s="17"/>
      <c r="AKS4" s="17"/>
      <c r="AKT4" s="17"/>
      <c r="AKU4" s="17"/>
      <c r="AKV4" s="17"/>
      <c r="AKW4" s="17"/>
      <c r="AKX4" s="17"/>
      <c r="AKY4" s="17"/>
      <c r="AKZ4" s="17"/>
      <c r="ALA4" s="17"/>
      <c r="ALB4" s="17"/>
      <c r="ALC4" s="17"/>
      <c r="ALD4" s="17"/>
      <c r="ALE4" s="17"/>
      <c r="ALF4" s="17"/>
      <c r="ALG4" s="17"/>
      <c r="ALH4" s="17"/>
      <c r="ALI4" s="17"/>
      <c r="ALJ4" s="17"/>
      <c r="ALK4" s="17"/>
      <c r="ALL4" s="17"/>
      <c r="ALM4" s="17"/>
      <c r="ALN4" s="17"/>
      <c r="ALO4" s="17"/>
      <c r="ALP4" s="17"/>
      <c r="ALQ4" s="17"/>
      <c r="ALR4" s="17"/>
      <c r="ALS4" s="17"/>
      <c r="ALT4" s="17"/>
      <c r="ALU4" s="17"/>
      <c r="ALV4" s="17"/>
      <c r="ALW4" s="17"/>
      <c r="ALX4" s="17"/>
      <c r="ALY4" s="17"/>
      <c r="ALZ4" s="17"/>
      <c r="AMA4" s="17"/>
      <c r="AMB4" s="17"/>
      <c r="AMC4" s="17"/>
      <c r="AMD4" s="17"/>
      <c r="AME4" s="17"/>
      <c r="AMF4" s="17"/>
      <c r="AMG4" s="17"/>
      <c r="AMH4" s="17"/>
      <c r="AMI4" s="17"/>
      <c r="AMJ4" s="17"/>
      <c r="AMK4" s="17"/>
      <c r="AML4" s="17"/>
      <c r="AMM4" s="17"/>
      <c r="AMN4" s="17"/>
      <c r="AMO4" s="17"/>
      <c r="AMP4" s="17"/>
      <c r="AMQ4" s="17"/>
      <c r="AMR4" s="17"/>
      <c r="AMS4" s="17"/>
      <c r="AMT4" s="17"/>
      <c r="AMU4" s="17"/>
      <c r="AMV4" s="17"/>
      <c r="AMW4" s="17"/>
      <c r="AMX4" s="17"/>
      <c r="AMY4" s="17"/>
      <c r="AMZ4" s="17"/>
      <c r="ANA4" s="17"/>
      <c r="ANB4" s="17"/>
      <c r="ANC4" s="17"/>
      <c r="AND4" s="17"/>
      <c r="ANE4" s="17"/>
      <c r="ANF4" s="17"/>
      <c r="ANG4" s="17"/>
      <c r="ANH4" s="17"/>
      <c r="ANI4" s="17"/>
      <c r="ANJ4" s="17"/>
      <c r="ANK4" s="17"/>
      <c r="ANL4" s="17"/>
      <c r="ANM4" s="17"/>
      <c r="ANN4" s="17"/>
      <c r="ANO4" s="17"/>
      <c r="ANP4" s="17"/>
      <c r="ANQ4" s="17"/>
      <c r="ANR4" s="17"/>
      <c r="ANS4" s="17"/>
      <c r="ANT4" s="17"/>
      <c r="ANU4" s="17"/>
      <c r="ANV4" s="17"/>
      <c r="ANW4" s="17"/>
      <c r="ANX4" s="17"/>
      <c r="ANY4" s="17"/>
      <c r="ANZ4" s="17"/>
      <c r="AOA4" s="17"/>
      <c r="AOB4" s="17"/>
      <c r="AOC4" s="17"/>
      <c r="AOD4" s="17"/>
      <c r="AOE4" s="17"/>
      <c r="AOF4" s="17"/>
      <c r="AOG4" s="17"/>
      <c r="AOH4" s="17"/>
      <c r="AOI4" s="17"/>
      <c r="AOJ4" s="17"/>
      <c r="AOK4" s="17"/>
      <c r="AOL4" s="17"/>
      <c r="AOM4" s="17"/>
      <c r="AON4" s="17"/>
      <c r="AOO4" s="17"/>
      <c r="AOP4" s="17"/>
      <c r="AOQ4" s="17"/>
      <c r="AOR4" s="17"/>
      <c r="AOS4" s="17"/>
      <c r="AOT4" s="17"/>
      <c r="AOU4" s="17"/>
      <c r="AOV4" s="17"/>
      <c r="AOW4" s="17"/>
      <c r="AOX4" s="17"/>
      <c r="AOY4" s="17"/>
      <c r="AOZ4" s="17"/>
      <c r="APA4" s="17"/>
      <c r="APB4" s="17"/>
      <c r="APC4" s="17"/>
      <c r="APD4" s="17"/>
      <c r="APE4" s="17"/>
      <c r="APF4" s="17"/>
      <c r="APG4" s="17"/>
      <c r="APH4" s="17"/>
      <c r="API4" s="17"/>
      <c r="APJ4" s="17"/>
      <c r="APK4" s="17"/>
      <c r="APL4" s="17"/>
      <c r="APM4" s="17"/>
      <c r="APN4" s="17"/>
      <c r="APO4" s="17"/>
      <c r="APP4" s="17"/>
      <c r="APQ4" s="17"/>
      <c r="APR4" s="17"/>
      <c r="APS4" s="17"/>
      <c r="APT4" s="17"/>
      <c r="APU4" s="17"/>
      <c r="APV4" s="17"/>
      <c r="APW4" s="17"/>
      <c r="APX4" s="17"/>
      <c r="APY4" s="17"/>
      <c r="APZ4" s="17"/>
      <c r="AQA4" s="17"/>
      <c r="AQB4" s="17"/>
      <c r="AQC4" s="17"/>
      <c r="AQD4" s="17"/>
      <c r="AQE4" s="17"/>
      <c r="AQF4" s="17"/>
      <c r="AQG4" s="17"/>
      <c r="AQH4" s="17"/>
      <c r="AQI4" s="17"/>
      <c r="AQJ4" s="17"/>
      <c r="AQK4" s="17"/>
      <c r="AQL4" s="17"/>
      <c r="AQM4" s="17"/>
      <c r="AQN4" s="17"/>
      <c r="AQO4" s="17"/>
      <c r="AQP4" s="17"/>
      <c r="AQQ4" s="17"/>
      <c r="AQR4" s="17"/>
      <c r="AQS4" s="17"/>
      <c r="AQT4" s="17"/>
      <c r="AQU4" s="17"/>
      <c r="AQV4" s="17"/>
      <c r="AQW4" s="17"/>
      <c r="AQX4" s="17"/>
      <c r="AQY4" s="17"/>
      <c r="AQZ4" s="17"/>
      <c r="ARA4" s="17"/>
      <c r="ARB4" s="17"/>
      <c r="ARC4" s="17"/>
      <c r="ARD4" s="17"/>
      <c r="ARE4" s="17"/>
      <c r="ARF4" s="17"/>
      <c r="ARG4" s="17"/>
      <c r="ARH4" s="17"/>
      <c r="ARI4" s="17"/>
      <c r="ARJ4" s="17"/>
      <c r="ARK4" s="17"/>
      <c r="ARL4" s="17"/>
      <c r="ARM4" s="17"/>
      <c r="ARN4" s="17"/>
      <c r="ARO4" s="17"/>
      <c r="ARP4" s="17"/>
      <c r="ARQ4" s="17"/>
      <c r="ARR4" s="17"/>
      <c r="ARS4" s="17"/>
      <c r="ART4" s="17"/>
      <c r="ARU4" s="17"/>
      <c r="ARV4" s="17"/>
      <c r="ARW4" s="17"/>
      <c r="ARX4" s="17"/>
      <c r="ARY4" s="17"/>
      <c r="ARZ4" s="17"/>
      <c r="ASA4" s="17"/>
      <c r="ASB4" s="17"/>
      <c r="ASC4" s="17"/>
      <c r="ASD4" s="17"/>
      <c r="ASE4" s="17"/>
      <c r="ASF4" s="17"/>
      <c r="ASG4" s="17"/>
      <c r="ASH4" s="17"/>
      <c r="ASI4" s="17"/>
      <c r="ASJ4" s="17"/>
      <c r="ASK4" s="17"/>
      <c r="ASL4" s="17"/>
      <c r="ASM4" s="17"/>
      <c r="ASN4" s="17"/>
      <c r="ASO4" s="17"/>
      <c r="ASP4" s="17"/>
      <c r="ASQ4" s="17"/>
      <c r="ASR4" s="17"/>
      <c r="ASS4" s="17"/>
      <c r="AST4" s="17"/>
      <c r="ASU4" s="17"/>
      <c r="ASV4" s="17"/>
      <c r="ASW4" s="17"/>
      <c r="ASX4" s="17"/>
      <c r="ASY4" s="17"/>
      <c r="ASZ4" s="17"/>
      <c r="ATA4" s="17"/>
      <c r="ATB4" s="17"/>
      <c r="ATC4" s="17"/>
      <c r="ATD4" s="17"/>
      <c r="ATE4" s="17"/>
      <c r="ATF4" s="17"/>
      <c r="ATG4" s="17"/>
      <c r="ATH4" s="17"/>
      <c r="ATI4" s="17"/>
      <c r="ATJ4" s="17"/>
      <c r="ATK4" s="17"/>
      <c r="ATL4" s="17"/>
      <c r="ATM4" s="17"/>
      <c r="ATN4" s="17"/>
      <c r="ATO4" s="17"/>
      <c r="ATP4" s="17"/>
      <c r="ATQ4" s="17"/>
      <c r="ATR4" s="17"/>
      <c r="ATS4" s="17"/>
      <c r="ATT4" s="17"/>
      <c r="ATU4" s="17"/>
      <c r="ATV4" s="17"/>
      <c r="ATW4" s="17"/>
      <c r="ATX4" s="17"/>
      <c r="ATY4" s="17"/>
      <c r="ATZ4" s="17"/>
      <c r="AUA4" s="17"/>
      <c r="AUB4" s="17"/>
      <c r="AUC4" s="17"/>
      <c r="AUD4" s="17"/>
      <c r="AUE4" s="17"/>
      <c r="AUF4" s="17"/>
      <c r="AUG4" s="17"/>
      <c r="AUH4" s="17"/>
      <c r="AUI4" s="17"/>
      <c r="AUJ4" s="17"/>
      <c r="AUK4" s="17"/>
      <c r="AUL4" s="17"/>
      <c r="AUM4" s="17"/>
      <c r="AUN4" s="17"/>
      <c r="AUO4" s="17"/>
      <c r="AUP4" s="17"/>
      <c r="AUQ4" s="17"/>
      <c r="AUR4" s="17"/>
      <c r="AUS4" s="17"/>
      <c r="AUT4" s="17"/>
      <c r="AUU4" s="17"/>
      <c r="AUV4" s="17"/>
      <c r="AUW4" s="17"/>
      <c r="AUX4" s="17"/>
      <c r="AUY4" s="17"/>
      <c r="AUZ4" s="17"/>
      <c r="AVA4" s="17"/>
      <c r="AVB4" s="17"/>
      <c r="AVC4" s="17"/>
      <c r="AVD4" s="17"/>
      <c r="AVE4" s="17"/>
      <c r="AVF4" s="17"/>
      <c r="AVG4" s="17"/>
      <c r="AVH4" s="17"/>
      <c r="AVI4" s="17"/>
      <c r="AVJ4" s="17"/>
      <c r="AVK4" s="17"/>
      <c r="AVL4" s="17"/>
      <c r="AVM4" s="17"/>
      <c r="AVN4" s="17"/>
      <c r="AVO4" s="17"/>
      <c r="AVP4" s="17"/>
      <c r="AVQ4" s="17"/>
      <c r="AVR4" s="17"/>
      <c r="AVS4" s="17"/>
      <c r="AVT4" s="17"/>
      <c r="AVU4" s="17"/>
      <c r="AVV4" s="17"/>
      <c r="AVW4" s="17"/>
      <c r="AVX4" s="17"/>
      <c r="AVY4" s="17"/>
      <c r="AVZ4" s="17"/>
      <c r="AWA4" s="17"/>
      <c r="AWB4" s="17"/>
      <c r="AWC4" s="17"/>
      <c r="AWD4" s="17"/>
      <c r="AWE4" s="17"/>
      <c r="AWF4" s="17"/>
      <c r="AWG4" s="17"/>
      <c r="AWH4" s="17"/>
      <c r="AWI4" s="17"/>
      <c r="AWJ4" s="17"/>
      <c r="AWK4" s="17"/>
      <c r="AWL4" s="17"/>
      <c r="AWM4" s="17"/>
      <c r="AWN4" s="17"/>
      <c r="AWO4" s="17"/>
      <c r="AWP4" s="17"/>
      <c r="AWQ4" s="17"/>
      <c r="AWR4" s="17"/>
      <c r="AWS4" s="17"/>
      <c r="AWT4" s="17"/>
      <c r="AWU4" s="17"/>
      <c r="AWV4" s="17"/>
      <c r="AWW4" s="17"/>
      <c r="AWX4" s="17"/>
      <c r="AWY4" s="17"/>
      <c r="AWZ4" s="17"/>
      <c r="AXA4" s="17"/>
      <c r="AXB4" s="17"/>
      <c r="AXC4" s="17"/>
      <c r="AXD4" s="17"/>
      <c r="AXE4" s="17"/>
      <c r="AXF4" s="17"/>
      <c r="AXG4" s="17"/>
      <c r="AXH4" s="17"/>
      <c r="AXI4" s="17"/>
      <c r="AXJ4" s="17"/>
      <c r="AXK4" s="17"/>
      <c r="AXL4" s="17"/>
      <c r="AXM4" s="17"/>
      <c r="AXN4" s="17"/>
      <c r="AXO4" s="17"/>
      <c r="AXP4" s="17"/>
      <c r="AXQ4" s="17"/>
      <c r="AXR4" s="17"/>
      <c r="AXS4" s="17"/>
      <c r="AXT4" s="17"/>
      <c r="AXU4" s="17"/>
      <c r="AXV4" s="17"/>
      <c r="AXW4" s="17"/>
      <c r="AXX4" s="17"/>
      <c r="AXY4" s="17"/>
      <c r="AXZ4" s="17"/>
      <c r="AYA4" s="17"/>
      <c r="AYB4" s="17"/>
      <c r="AYC4" s="17"/>
      <c r="AYD4" s="17"/>
      <c r="AYE4" s="17"/>
      <c r="AYF4" s="17"/>
      <c r="AYG4" s="17"/>
      <c r="AYH4" s="17"/>
      <c r="AYI4" s="17"/>
      <c r="AYJ4" s="17"/>
      <c r="AYK4" s="17"/>
      <c r="AYL4" s="17"/>
      <c r="AYM4" s="17"/>
      <c r="AYN4" s="17"/>
      <c r="AYO4" s="17"/>
      <c r="AYP4" s="17"/>
      <c r="AYQ4" s="17"/>
      <c r="AYR4" s="17"/>
      <c r="AYS4" s="17"/>
      <c r="AYT4" s="17"/>
      <c r="AYU4" s="17"/>
      <c r="AYV4" s="17"/>
      <c r="AYW4" s="17"/>
      <c r="AYX4" s="17"/>
      <c r="AYY4" s="17"/>
      <c r="AYZ4" s="17"/>
      <c r="AZA4" s="17"/>
      <c r="AZB4" s="17"/>
      <c r="AZC4" s="17"/>
      <c r="AZD4" s="17"/>
      <c r="AZE4" s="17"/>
      <c r="AZF4" s="17"/>
      <c r="AZG4" s="17"/>
      <c r="AZH4" s="17"/>
      <c r="AZI4" s="17"/>
      <c r="AZJ4" s="17"/>
      <c r="AZK4" s="17"/>
      <c r="AZL4" s="17"/>
      <c r="AZM4" s="17"/>
      <c r="AZN4" s="17"/>
      <c r="AZO4" s="17"/>
      <c r="AZP4" s="17"/>
      <c r="AZQ4" s="17"/>
      <c r="AZR4" s="17"/>
      <c r="AZS4" s="17"/>
      <c r="AZT4" s="17"/>
      <c r="AZU4" s="17"/>
      <c r="AZV4" s="17"/>
      <c r="AZW4" s="17"/>
      <c r="AZX4" s="17"/>
      <c r="AZY4" s="17"/>
      <c r="AZZ4" s="17"/>
      <c r="BAA4" s="17"/>
      <c r="BAB4" s="17"/>
      <c r="BAC4" s="17"/>
      <c r="BAD4" s="17"/>
      <c r="BAE4" s="17"/>
      <c r="BAF4" s="17"/>
      <c r="BAG4" s="17"/>
      <c r="BAH4" s="17"/>
      <c r="BAI4" s="17"/>
      <c r="BAJ4" s="17"/>
      <c r="BAK4" s="17"/>
      <c r="BAL4" s="17"/>
      <c r="BAM4" s="17"/>
      <c r="BAN4" s="17"/>
      <c r="BAO4" s="17"/>
      <c r="BAP4" s="17"/>
      <c r="BAQ4" s="17"/>
      <c r="BAR4" s="17"/>
      <c r="BAS4" s="17"/>
      <c r="BAT4" s="17"/>
      <c r="BAU4" s="17"/>
      <c r="BAV4" s="17"/>
      <c r="BAW4" s="17"/>
      <c r="BAX4" s="17"/>
      <c r="BAY4" s="17"/>
      <c r="BAZ4" s="17"/>
      <c r="BBA4" s="17"/>
      <c r="BBB4" s="17"/>
      <c r="BBC4" s="17"/>
      <c r="BBD4" s="17"/>
      <c r="BBE4" s="17"/>
      <c r="BBF4" s="17"/>
      <c r="BBG4" s="17"/>
      <c r="BBH4" s="17"/>
      <c r="BBI4" s="17"/>
      <c r="BBJ4" s="17"/>
      <c r="BBK4" s="17"/>
      <c r="BBL4" s="17"/>
      <c r="BBM4" s="17"/>
      <c r="BBN4" s="17"/>
      <c r="BBO4" s="17"/>
      <c r="BBP4" s="17"/>
      <c r="BBQ4" s="17"/>
      <c r="BBR4" s="17"/>
      <c r="BBS4" s="17"/>
      <c r="BBT4" s="17"/>
      <c r="BBU4" s="17"/>
      <c r="BBV4" s="17"/>
      <c r="BBW4" s="17"/>
      <c r="BBX4" s="17"/>
      <c r="BBY4" s="17"/>
      <c r="BBZ4" s="17"/>
      <c r="BCA4" s="17"/>
      <c r="BCB4" s="17"/>
      <c r="BCC4" s="17"/>
      <c r="BCD4" s="17"/>
      <c r="BCE4" s="17"/>
      <c r="BCF4" s="17"/>
      <c r="BCG4" s="17"/>
      <c r="BCH4" s="17"/>
      <c r="BCI4" s="17"/>
      <c r="BCJ4" s="17"/>
      <c r="BCK4" s="17"/>
      <c r="BCL4" s="17"/>
      <c r="BCM4" s="17"/>
      <c r="BCN4" s="17"/>
      <c r="BCO4" s="17"/>
      <c r="BCP4" s="17"/>
      <c r="BCQ4" s="17"/>
      <c r="BCR4" s="17"/>
      <c r="BCS4" s="17"/>
      <c r="BCT4" s="17"/>
      <c r="BCU4" s="17"/>
      <c r="BCV4" s="17"/>
      <c r="BCW4" s="17"/>
      <c r="BCX4" s="17"/>
      <c r="BCY4" s="17"/>
      <c r="BCZ4" s="17"/>
      <c r="BDA4" s="17"/>
      <c r="BDB4" s="17"/>
      <c r="BDC4" s="17"/>
      <c r="BDD4" s="17"/>
      <c r="BDE4" s="17"/>
      <c r="BDF4" s="17"/>
      <c r="BDG4" s="17"/>
      <c r="BDH4" s="17"/>
      <c r="BDI4" s="17"/>
      <c r="BDJ4" s="17"/>
      <c r="BDK4" s="17"/>
      <c r="BDL4" s="17"/>
      <c r="BDM4" s="17"/>
      <c r="BDN4" s="17"/>
      <c r="BDO4" s="17"/>
      <c r="BDP4" s="17"/>
      <c r="BDQ4" s="17"/>
      <c r="BDR4" s="17"/>
      <c r="BDS4" s="17"/>
      <c r="BDT4" s="17"/>
      <c r="BDU4" s="17"/>
      <c r="BDV4" s="17"/>
      <c r="BDW4" s="17"/>
      <c r="BDX4" s="17"/>
      <c r="BDY4" s="17"/>
      <c r="BDZ4" s="17"/>
      <c r="BEA4" s="17"/>
      <c r="BEB4" s="17"/>
      <c r="BEC4" s="17"/>
      <c r="BED4" s="17"/>
      <c r="BEE4" s="17"/>
      <c r="BEF4" s="17"/>
      <c r="BEG4" s="17"/>
      <c r="BEH4" s="17"/>
      <c r="BEI4" s="17"/>
      <c r="BEJ4" s="17"/>
      <c r="BEK4" s="17"/>
      <c r="BEL4" s="17"/>
      <c r="BEM4" s="17"/>
      <c r="BEN4" s="17"/>
      <c r="BEO4" s="17"/>
      <c r="BEP4" s="17"/>
      <c r="BEQ4" s="17"/>
      <c r="BER4" s="17"/>
      <c r="BES4" s="17"/>
      <c r="BET4" s="17"/>
      <c r="BEU4" s="17"/>
      <c r="BEV4" s="17"/>
      <c r="BEW4" s="17"/>
      <c r="BEX4" s="17"/>
      <c r="BEY4" s="17"/>
      <c r="BEZ4" s="17"/>
      <c r="BFA4" s="17"/>
      <c r="BFB4" s="17"/>
      <c r="BFC4" s="17"/>
      <c r="BFD4" s="17"/>
      <c r="BFE4" s="17"/>
      <c r="BFF4" s="17"/>
      <c r="BFG4" s="17"/>
      <c r="BFH4" s="17"/>
      <c r="BFI4" s="17"/>
      <c r="BFJ4" s="17"/>
      <c r="BFK4" s="17"/>
      <c r="BFL4" s="17"/>
      <c r="BFM4" s="17"/>
      <c r="BFN4" s="17"/>
      <c r="BFO4" s="17"/>
      <c r="BFP4" s="17"/>
      <c r="BFQ4" s="17"/>
      <c r="BFR4" s="17"/>
      <c r="BFS4" s="17"/>
      <c r="BFT4" s="17"/>
      <c r="BFU4" s="17"/>
      <c r="BFV4" s="17"/>
      <c r="BFW4" s="17"/>
      <c r="BFX4" s="17"/>
      <c r="BFY4" s="17"/>
      <c r="BFZ4" s="17"/>
      <c r="BGA4" s="17"/>
      <c r="BGB4" s="17"/>
      <c r="BGC4" s="17"/>
      <c r="BGD4" s="17"/>
      <c r="BGE4" s="17"/>
      <c r="BGF4" s="17"/>
      <c r="BGG4" s="17"/>
      <c r="BGH4" s="17"/>
      <c r="BGI4" s="17"/>
      <c r="BGJ4" s="17"/>
      <c r="BGK4" s="17"/>
      <c r="BGL4" s="17"/>
      <c r="BGM4" s="17"/>
      <c r="BGN4" s="17"/>
      <c r="BGO4" s="17"/>
      <c r="BGP4" s="17"/>
      <c r="BGQ4" s="17"/>
      <c r="BGR4" s="17"/>
      <c r="BGS4" s="17"/>
      <c r="BGT4" s="17"/>
      <c r="BGU4" s="17"/>
      <c r="BGV4" s="17"/>
      <c r="BGW4" s="17"/>
      <c r="BGX4" s="17"/>
      <c r="BGY4" s="17"/>
      <c r="BGZ4" s="17"/>
      <c r="BHA4" s="17"/>
      <c r="BHB4" s="17"/>
      <c r="BHC4" s="17"/>
      <c r="BHD4" s="17"/>
      <c r="BHE4" s="17"/>
      <c r="BHF4" s="17"/>
      <c r="BHG4" s="17"/>
      <c r="BHH4" s="17"/>
      <c r="BHI4" s="17"/>
      <c r="BHJ4" s="17"/>
      <c r="BHK4" s="17"/>
      <c r="BHL4" s="17"/>
      <c r="BHM4" s="17"/>
      <c r="BHN4" s="17"/>
      <c r="BHO4" s="17"/>
      <c r="BHP4" s="17"/>
      <c r="BHQ4" s="17"/>
      <c r="BHR4" s="17"/>
      <c r="BHS4" s="17"/>
      <c r="BHT4" s="17"/>
      <c r="BHU4" s="17"/>
      <c r="BHV4" s="17"/>
      <c r="BHW4" s="17"/>
      <c r="BHX4" s="17"/>
      <c r="BHY4" s="17"/>
      <c r="BHZ4" s="17"/>
      <c r="BIA4" s="17"/>
      <c r="BIB4" s="17"/>
      <c r="BIC4" s="17"/>
      <c r="BID4" s="17"/>
      <c r="BIE4" s="17"/>
      <c r="BIF4" s="17"/>
      <c r="BIG4" s="17"/>
      <c r="BIH4" s="17"/>
      <c r="BII4" s="17"/>
      <c r="BIJ4" s="17"/>
      <c r="BIK4" s="17"/>
      <c r="BIL4" s="17"/>
      <c r="BIM4" s="17"/>
      <c r="BIN4" s="17"/>
      <c r="BIO4" s="17"/>
      <c r="BIP4" s="17"/>
      <c r="BIQ4" s="17"/>
      <c r="BIR4" s="17"/>
      <c r="BIS4" s="17"/>
      <c r="BIT4" s="17"/>
      <c r="BIU4" s="17"/>
      <c r="BIV4" s="17"/>
      <c r="BIW4" s="17"/>
      <c r="BIX4" s="17"/>
      <c r="BIY4" s="17"/>
      <c r="BIZ4" s="17"/>
      <c r="BJA4" s="17"/>
      <c r="BJB4" s="17"/>
      <c r="BJC4" s="17"/>
      <c r="BJD4" s="17"/>
      <c r="BJE4" s="17"/>
      <c r="BJF4" s="17"/>
      <c r="BJG4" s="17"/>
      <c r="BJH4" s="17"/>
      <c r="BJI4" s="17"/>
      <c r="BJJ4" s="17"/>
      <c r="BJK4" s="17"/>
      <c r="BJL4" s="17"/>
      <c r="BJM4" s="17"/>
      <c r="BJN4" s="17"/>
      <c r="BJO4" s="17"/>
      <c r="BJP4" s="17"/>
      <c r="BJQ4" s="17"/>
      <c r="BJR4" s="17"/>
      <c r="BJS4" s="17"/>
      <c r="BJT4" s="17"/>
      <c r="BJU4" s="17"/>
      <c r="BJV4" s="17"/>
      <c r="BJW4" s="17"/>
      <c r="BJX4" s="17"/>
      <c r="BJY4" s="17"/>
      <c r="BJZ4" s="17"/>
      <c r="BKA4" s="17"/>
      <c r="BKB4" s="17"/>
      <c r="BKC4" s="17"/>
      <c r="BKD4" s="17"/>
      <c r="BKE4" s="17"/>
      <c r="BKF4" s="17"/>
      <c r="BKG4" s="17"/>
      <c r="BKH4" s="17"/>
      <c r="BKI4" s="17"/>
      <c r="BKJ4" s="17"/>
      <c r="BKK4" s="17"/>
      <c r="BKL4" s="17"/>
      <c r="BKM4" s="17"/>
      <c r="BKN4" s="17"/>
      <c r="BKO4" s="17"/>
      <c r="BKP4" s="17"/>
      <c r="BKQ4" s="17"/>
      <c r="BKR4" s="17"/>
      <c r="BKS4" s="17"/>
      <c r="BKT4" s="17"/>
      <c r="BKU4" s="17"/>
      <c r="BKV4" s="17"/>
      <c r="BKW4" s="17"/>
      <c r="BKX4" s="17"/>
      <c r="BKY4" s="17"/>
      <c r="BKZ4" s="17"/>
      <c r="BLA4" s="17"/>
      <c r="BLB4" s="17"/>
      <c r="BLC4" s="17"/>
      <c r="BLD4" s="17"/>
      <c r="BLE4" s="17"/>
      <c r="BLF4" s="17"/>
      <c r="BLG4" s="17"/>
      <c r="BLH4" s="17"/>
      <c r="BLI4" s="17"/>
      <c r="BLJ4" s="17"/>
      <c r="BLK4" s="17"/>
      <c r="BLL4" s="17"/>
      <c r="BLM4" s="17"/>
      <c r="BLN4" s="17"/>
      <c r="BLO4" s="17"/>
      <c r="BLP4" s="17"/>
      <c r="BLQ4" s="17"/>
      <c r="BLR4" s="17"/>
      <c r="BLS4" s="17"/>
      <c r="BLT4" s="17"/>
      <c r="BLU4" s="17"/>
      <c r="BLV4" s="17"/>
      <c r="BLW4" s="17"/>
      <c r="BLX4" s="17"/>
      <c r="BLY4" s="17"/>
      <c r="BLZ4" s="17"/>
      <c r="BMA4" s="17"/>
      <c r="BMB4" s="17"/>
      <c r="BMC4" s="17"/>
      <c r="BMD4" s="17"/>
      <c r="BME4" s="17"/>
      <c r="BMF4" s="17"/>
      <c r="BMG4" s="17"/>
      <c r="BMH4" s="17"/>
      <c r="BMI4" s="17"/>
      <c r="BMJ4" s="17"/>
      <c r="BMK4" s="17"/>
      <c r="BML4" s="17"/>
      <c r="BMM4" s="17"/>
      <c r="BMN4" s="17"/>
      <c r="BMO4" s="17"/>
      <c r="BMP4" s="17"/>
      <c r="BMQ4" s="17"/>
      <c r="BMR4" s="17"/>
      <c r="BMS4" s="17"/>
      <c r="BMT4" s="17"/>
      <c r="BMU4" s="17"/>
      <c r="BMV4" s="17"/>
      <c r="BMW4" s="17"/>
      <c r="BMX4" s="17"/>
      <c r="BMY4" s="17"/>
      <c r="BMZ4" s="17"/>
      <c r="BNA4" s="17"/>
      <c r="BNB4" s="17"/>
      <c r="BNC4" s="17"/>
      <c r="BND4" s="17"/>
      <c r="BNE4" s="17"/>
      <c r="BNF4" s="17"/>
      <c r="BNG4" s="17"/>
      <c r="BNH4" s="17"/>
      <c r="BNI4" s="17"/>
      <c r="BNJ4" s="17"/>
      <c r="BNK4" s="17"/>
      <c r="BNL4" s="17"/>
      <c r="BNM4" s="17"/>
      <c r="BNN4" s="17"/>
      <c r="BNO4" s="17"/>
      <c r="BNP4" s="17"/>
      <c r="BNQ4" s="17"/>
      <c r="BNR4" s="17"/>
      <c r="BNS4" s="17"/>
      <c r="BNT4" s="17"/>
      <c r="BNU4" s="17"/>
      <c r="BNV4" s="17"/>
      <c r="BNW4" s="17"/>
      <c r="BNX4" s="17"/>
      <c r="BNY4" s="17"/>
      <c r="BNZ4" s="17"/>
      <c r="BOA4" s="17"/>
      <c r="BOB4" s="17"/>
      <c r="BOC4" s="17"/>
      <c r="BOD4" s="17"/>
      <c r="BOE4" s="17"/>
      <c r="BOF4" s="17"/>
      <c r="BOG4" s="17"/>
      <c r="BOH4" s="17"/>
      <c r="BOI4" s="17"/>
      <c r="BOJ4" s="17"/>
      <c r="BOK4" s="17"/>
      <c r="BOL4" s="17"/>
      <c r="BOM4" s="17"/>
      <c r="BON4" s="17"/>
      <c r="BOO4" s="17"/>
      <c r="BOP4" s="17"/>
      <c r="BOQ4" s="17"/>
      <c r="BOR4" s="17"/>
      <c r="BOS4" s="17"/>
      <c r="BOT4" s="17"/>
      <c r="BOU4" s="17"/>
      <c r="BOV4" s="17"/>
      <c r="BOW4" s="17"/>
      <c r="BOX4" s="17"/>
      <c r="BOY4" s="17"/>
      <c r="BOZ4" s="17"/>
      <c r="BPA4" s="17"/>
      <c r="BPB4" s="17"/>
      <c r="BPC4" s="17"/>
      <c r="BPD4" s="17"/>
      <c r="BPE4" s="17"/>
      <c r="BPF4" s="17"/>
      <c r="BPG4" s="17"/>
      <c r="BPH4" s="17"/>
      <c r="BPI4" s="17"/>
      <c r="BPJ4" s="17"/>
      <c r="BPK4" s="17"/>
      <c r="BPL4" s="17"/>
      <c r="BPM4" s="17"/>
      <c r="BPN4" s="17"/>
      <c r="BPO4" s="17"/>
      <c r="BPP4" s="17"/>
      <c r="BPQ4" s="17"/>
      <c r="BPR4" s="17"/>
      <c r="BPS4" s="17"/>
      <c r="BPT4" s="17"/>
      <c r="BPU4" s="17"/>
      <c r="BPV4" s="17"/>
      <c r="BPW4" s="17"/>
      <c r="BPX4" s="17"/>
      <c r="BPY4" s="17"/>
      <c r="BPZ4" s="17"/>
      <c r="BQA4" s="17"/>
      <c r="BQB4" s="17"/>
      <c r="BQC4" s="17"/>
      <c r="BQD4" s="17"/>
      <c r="BQE4" s="17"/>
      <c r="BQF4" s="17"/>
      <c r="BQG4" s="17"/>
      <c r="BQH4" s="17"/>
      <c r="BQI4" s="17"/>
      <c r="BQJ4" s="17"/>
      <c r="BQK4" s="17"/>
      <c r="BQL4" s="17"/>
      <c r="BQM4" s="17"/>
      <c r="BQN4" s="17"/>
      <c r="BQO4" s="17"/>
      <c r="BQP4" s="17"/>
      <c r="BQQ4" s="17"/>
      <c r="BQR4" s="17"/>
      <c r="BQS4" s="17"/>
      <c r="BQT4" s="17"/>
      <c r="BQU4" s="17"/>
      <c r="BQV4" s="17"/>
      <c r="BQW4" s="17"/>
      <c r="BQX4" s="17"/>
      <c r="BQY4" s="17"/>
      <c r="BQZ4" s="17"/>
      <c r="BRA4" s="17"/>
      <c r="BRB4" s="17"/>
      <c r="BRC4" s="17"/>
      <c r="BRD4" s="17"/>
      <c r="BRE4" s="17"/>
      <c r="BRF4" s="17"/>
      <c r="BRG4" s="17"/>
      <c r="BRH4" s="17"/>
      <c r="BRI4" s="17"/>
      <c r="BRJ4" s="17"/>
      <c r="BRK4" s="17"/>
      <c r="BRL4" s="17"/>
      <c r="BRM4" s="17"/>
      <c r="BRN4" s="17"/>
      <c r="BRO4" s="17"/>
      <c r="BRP4" s="17"/>
      <c r="BRQ4" s="17"/>
      <c r="BRR4" s="17"/>
      <c r="BRS4" s="17"/>
      <c r="BRT4" s="17"/>
      <c r="BRU4" s="17"/>
      <c r="BRV4" s="17"/>
      <c r="BRW4" s="17"/>
      <c r="BRX4" s="17"/>
      <c r="BRY4" s="17"/>
      <c r="BRZ4" s="17"/>
      <c r="BSA4" s="17"/>
      <c r="BSB4" s="17"/>
      <c r="BSC4" s="17"/>
      <c r="BSD4" s="17"/>
      <c r="BSE4" s="17"/>
      <c r="BSF4" s="17"/>
      <c r="BSG4" s="17"/>
      <c r="BSH4" s="17"/>
      <c r="BSI4" s="17"/>
      <c r="BSJ4" s="17"/>
      <c r="BSK4" s="17"/>
      <c r="BSL4" s="17"/>
      <c r="BSM4" s="17"/>
      <c r="BSN4" s="17"/>
      <c r="BSO4" s="17"/>
      <c r="BSP4" s="17"/>
      <c r="BSQ4" s="17"/>
      <c r="BSR4" s="17"/>
      <c r="BSS4" s="17"/>
      <c r="BST4" s="17"/>
      <c r="BSU4" s="17"/>
      <c r="BSV4" s="17"/>
      <c r="BSW4" s="17"/>
      <c r="BSX4" s="17"/>
      <c r="BSY4" s="17"/>
      <c r="BSZ4" s="17"/>
      <c r="BTA4" s="17"/>
      <c r="BTB4" s="17"/>
      <c r="BTC4" s="17"/>
      <c r="BTD4" s="17"/>
      <c r="BTE4" s="17"/>
      <c r="BTF4" s="17"/>
      <c r="BTG4" s="17"/>
      <c r="BTH4" s="17"/>
      <c r="BTI4" s="17"/>
      <c r="BTJ4" s="17"/>
      <c r="BTK4" s="17"/>
      <c r="BTL4" s="17"/>
      <c r="BTM4" s="17"/>
      <c r="BTN4" s="17"/>
      <c r="BTO4" s="17"/>
      <c r="BTP4" s="17"/>
      <c r="BTQ4" s="17"/>
      <c r="BTR4" s="17"/>
      <c r="BTS4" s="17"/>
      <c r="BTT4" s="17"/>
      <c r="BTU4" s="17"/>
      <c r="BTV4" s="17"/>
      <c r="BTW4" s="17"/>
      <c r="BTX4" s="17"/>
      <c r="BTY4" s="17"/>
      <c r="BTZ4" s="17"/>
      <c r="BUA4" s="17"/>
      <c r="BUB4" s="17"/>
      <c r="BUC4" s="17"/>
      <c r="BUD4" s="17"/>
      <c r="BUE4" s="17"/>
      <c r="BUF4" s="17"/>
      <c r="BUG4" s="17"/>
      <c r="BUH4" s="17"/>
      <c r="BUI4" s="17"/>
      <c r="BUJ4" s="17"/>
      <c r="BUK4" s="17"/>
      <c r="BUL4" s="17"/>
      <c r="BUM4" s="17"/>
      <c r="BUN4" s="17"/>
      <c r="BUO4" s="17"/>
      <c r="BUP4" s="17"/>
      <c r="BUQ4" s="17"/>
      <c r="BUR4" s="17"/>
      <c r="BUS4" s="17"/>
      <c r="BUT4" s="17"/>
      <c r="BUU4" s="17"/>
      <c r="BUV4" s="17"/>
      <c r="BUW4" s="17"/>
      <c r="BUX4" s="17"/>
      <c r="BUY4" s="17"/>
      <c r="BUZ4" s="17"/>
      <c r="BVA4" s="17"/>
      <c r="BVB4" s="17"/>
      <c r="BVC4" s="17"/>
      <c r="BVD4" s="17"/>
      <c r="BVE4" s="17"/>
      <c r="BVF4" s="17"/>
      <c r="BVG4" s="17"/>
      <c r="BVH4" s="17"/>
      <c r="BVI4" s="17"/>
      <c r="BVJ4" s="17"/>
      <c r="BVK4" s="17"/>
      <c r="BVL4" s="17"/>
      <c r="BVM4" s="17"/>
      <c r="BVN4" s="17"/>
      <c r="BVO4" s="17"/>
      <c r="BVP4" s="17"/>
      <c r="BVQ4" s="17"/>
      <c r="BVR4" s="17"/>
      <c r="BVS4" s="17"/>
      <c r="BVT4" s="17"/>
      <c r="BVU4" s="17"/>
      <c r="BVV4" s="17"/>
      <c r="BVW4" s="17"/>
      <c r="BVX4" s="17"/>
      <c r="BVY4" s="17"/>
      <c r="BVZ4" s="17"/>
      <c r="BWA4" s="17"/>
      <c r="BWB4" s="17"/>
      <c r="BWC4" s="17"/>
      <c r="BWD4" s="17"/>
      <c r="BWE4" s="17"/>
      <c r="BWF4" s="17"/>
      <c r="BWG4" s="17"/>
      <c r="BWH4" s="17"/>
      <c r="BWI4" s="17"/>
      <c r="BWJ4" s="17"/>
      <c r="BWK4" s="17"/>
      <c r="BWL4" s="17"/>
      <c r="BWM4" s="17"/>
      <c r="BWN4" s="17"/>
      <c r="BWO4" s="17"/>
      <c r="BWP4" s="17"/>
      <c r="BWQ4" s="17"/>
      <c r="BWR4" s="17"/>
      <c r="BWS4" s="17"/>
      <c r="BWT4" s="17"/>
      <c r="BWU4" s="17"/>
      <c r="BWV4" s="17"/>
      <c r="BWW4" s="17"/>
      <c r="BWX4" s="17"/>
      <c r="BWY4" s="17"/>
      <c r="BWZ4" s="17"/>
      <c r="BXA4" s="17"/>
      <c r="BXB4" s="17"/>
      <c r="BXC4" s="17"/>
      <c r="BXD4" s="17"/>
      <c r="BXE4" s="17"/>
      <c r="BXF4" s="17"/>
      <c r="BXG4" s="17"/>
      <c r="BXH4" s="17"/>
      <c r="BXI4" s="17"/>
      <c r="BXJ4" s="17"/>
      <c r="BXK4" s="17"/>
      <c r="BXL4" s="17"/>
      <c r="BXM4" s="17"/>
      <c r="BXN4" s="17"/>
      <c r="BXO4" s="17"/>
      <c r="BXP4" s="17"/>
      <c r="BXQ4" s="17"/>
      <c r="BXR4" s="17"/>
      <c r="BXS4" s="17"/>
      <c r="BXT4" s="17"/>
      <c r="BXU4" s="17"/>
      <c r="BXV4" s="17"/>
      <c r="BXW4" s="17"/>
      <c r="BXX4" s="17"/>
      <c r="BXY4" s="17"/>
      <c r="BXZ4" s="17"/>
      <c r="BYA4" s="17"/>
      <c r="BYB4" s="17"/>
      <c r="BYC4" s="17"/>
      <c r="BYD4" s="17"/>
      <c r="BYE4" s="17"/>
      <c r="BYF4" s="17"/>
      <c r="BYG4" s="17"/>
      <c r="BYH4" s="17"/>
      <c r="BYI4" s="17"/>
      <c r="BYJ4" s="17"/>
      <c r="BYK4" s="17"/>
      <c r="BYL4" s="17"/>
      <c r="BYM4" s="17"/>
      <c r="BYN4" s="17"/>
      <c r="BYO4" s="17"/>
      <c r="BYP4" s="17"/>
      <c r="BYQ4" s="17"/>
      <c r="BYR4" s="17"/>
      <c r="BYS4" s="17"/>
      <c r="BYT4" s="17"/>
      <c r="BYU4" s="17"/>
      <c r="BYV4" s="17"/>
      <c r="BYW4" s="17"/>
      <c r="BYX4" s="17"/>
      <c r="BYY4" s="17"/>
      <c r="BYZ4" s="17"/>
      <c r="BZA4" s="17"/>
      <c r="BZB4" s="17"/>
      <c r="BZC4" s="17"/>
      <c r="BZD4" s="17"/>
      <c r="BZE4" s="17"/>
      <c r="BZF4" s="17"/>
      <c r="BZG4" s="17"/>
      <c r="BZH4" s="17"/>
      <c r="BZI4" s="17"/>
      <c r="BZJ4" s="17"/>
      <c r="BZK4" s="17"/>
      <c r="BZL4" s="17"/>
      <c r="BZM4" s="17"/>
      <c r="BZN4" s="17"/>
      <c r="BZO4" s="17"/>
      <c r="BZP4" s="17"/>
      <c r="BZQ4" s="17"/>
      <c r="BZR4" s="17"/>
      <c r="BZS4" s="17"/>
      <c r="BZT4" s="17"/>
      <c r="BZU4" s="17"/>
      <c r="BZV4" s="17"/>
      <c r="BZW4" s="17"/>
      <c r="BZX4" s="17"/>
      <c r="BZY4" s="17"/>
      <c r="BZZ4" s="17"/>
      <c r="CAA4" s="17"/>
      <c r="CAB4" s="17"/>
      <c r="CAC4" s="17"/>
      <c r="CAD4" s="17"/>
      <c r="CAE4" s="17"/>
      <c r="CAF4" s="17"/>
      <c r="CAG4" s="17"/>
      <c r="CAH4" s="17"/>
      <c r="CAI4" s="17"/>
      <c r="CAJ4" s="17"/>
      <c r="CAK4" s="17"/>
      <c r="CAL4" s="17"/>
      <c r="CAM4" s="17"/>
      <c r="CAN4" s="17"/>
      <c r="CAO4" s="17"/>
      <c r="CAP4" s="17"/>
      <c r="CAQ4" s="17"/>
      <c r="CAR4" s="17"/>
      <c r="CAS4" s="17"/>
      <c r="CAT4" s="17"/>
      <c r="CAU4" s="17"/>
      <c r="CAV4" s="17"/>
      <c r="CAW4" s="17"/>
      <c r="CAX4" s="17"/>
      <c r="CAY4" s="17"/>
      <c r="CAZ4" s="17"/>
      <c r="CBA4" s="17"/>
      <c r="CBB4" s="17"/>
      <c r="CBC4" s="17"/>
      <c r="CBD4" s="17"/>
      <c r="CBE4" s="17"/>
      <c r="CBF4" s="17"/>
      <c r="CBG4" s="17"/>
      <c r="CBH4" s="17"/>
      <c r="CBI4" s="17"/>
      <c r="CBJ4" s="17"/>
      <c r="CBK4" s="17"/>
      <c r="CBL4" s="17"/>
      <c r="CBM4" s="17"/>
      <c r="CBN4" s="17"/>
      <c r="CBO4" s="17"/>
      <c r="CBP4" s="17"/>
      <c r="CBQ4" s="17"/>
      <c r="CBR4" s="17"/>
      <c r="CBS4" s="17"/>
      <c r="CBT4" s="17"/>
      <c r="CBU4" s="17"/>
      <c r="CBV4" s="17"/>
      <c r="CBW4" s="17"/>
      <c r="CBX4" s="17"/>
      <c r="CBY4" s="17"/>
      <c r="CBZ4" s="17"/>
      <c r="CCA4" s="17"/>
      <c r="CCB4" s="17"/>
      <c r="CCC4" s="17"/>
      <c r="CCD4" s="17"/>
      <c r="CCE4" s="17"/>
      <c r="CCF4" s="17"/>
      <c r="CCG4" s="17"/>
      <c r="CCH4" s="17"/>
      <c r="CCI4" s="17"/>
      <c r="CCJ4" s="17"/>
      <c r="CCK4" s="17"/>
      <c r="CCL4" s="17"/>
      <c r="CCM4" s="17"/>
      <c r="CCN4" s="17"/>
      <c r="CCO4" s="17"/>
      <c r="CCP4" s="17"/>
      <c r="CCQ4" s="17"/>
      <c r="CCR4" s="17"/>
      <c r="CCS4" s="17"/>
      <c r="CCT4" s="17"/>
      <c r="CCU4" s="17"/>
      <c r="CCV4" s="17"/>
      <c r="CCW4" s="17"/>
      <c r="CCX4" s="17"/>
      <c r="CCY4" s="17"/>
      <c r="CCZ4" s="17"/>
      <c r="CDA4" s="17"/>
      <c r="CDB4" s="17"/>
      <c r="CDC4" s="17"/>
      <c r="CDD4" s="17"/>
      <c r="CDE4" s="17"/>
      <c r="CDF4" s="17"/>
      <c r="CDG4" s="17"/>
      <c r="CDH4" s="17"/>
      <c r="CDI4" s="17"/>
      <c r="CDJ4" s="17"/>
      <c r="CDK4" s="17"/>
      <c r="CDL4" s="17"/>
      <c r="CDM4" s="17"/>
      <c r="CDN4" s="17"/>
      <c r="CDO4" s="17"/>
      <c r="CDP4" s="17"/>
      <c r="CDQ4" s="17"/>
      <c r="CDR4" s="17"/>
      <c r="CDS4" s="17"/>
      <c r="CDT4" s="17"/>
      <c r="CDU4" s="17"/>
      <c r="CDV4" s="17"/>
      <c r="CDW4" s="17"/>
      <c r="CDX4" s="17"/>
      <c r="CDY4" s="17"/>
      <c r="CDZ4" s="17"/>
      <c r="CEA4" s="17"/>
      <c r="CEB4" s="17"/>
      <c r="CEC4" s="17"/>
      <c r="CED4" s="17"/>
      <c r="CEE4" s="17"/>
      <c r="CEF4" s="17"/>
      <c r="CEG4" s="17"/>
      <c r="CEH4" s="17"/>
      <c r="CEI4" s="17"/>
      <c r="CEJ4" s="17"/>
      <c r="CEK4" s="17"/>
      <c r="CEL4" s="17"/>
      <c r="CEM4" s="17"/>
      <c r="CEN4" s="17"/>
      <c r="CEO4" s="17"/>
      <c r="CEP4" s="17"/>
      <c r="CEQ4" s="17"/>
      <c r="CER4" s="17"/>
      <c r="CES4" s="17"/>
      <c r="CET4" s="17"/>
      <c r="CEU4" s="17"/>
      <c r="CEV4" s="17"/>
      <c r="CEW4" s="17"/>
      <c r="CEX4" s="17"/>
      <c r="CEY4" s="17"/>
      <c r="CEZ4" s="17"/>
      <c r="CFA4" s="17"/>
      <c r="CFB4" s="17"/>
      <c r="CFC4" s="17"/>
      <c r="CFD4" s="17"/>
      <c r="CFE4" s="17"/>
      <c r="CFF4" s="17"/>
      <c r="CFG4" s="17"/>
      <c r="CFH4" s="17"/>
      <c r="CFI4" s="17"/>
      <c r="CFJ4" s="17"/>
      <c r="CFK4" s="17"/>
      <c r="CFL4" s="17"/>
      <c r="CFM4" s="17"/>
      <c r="CFN4" s="17"/>
      <c r="CFO4" s="17"/>
      <c r="CFP4" s="17"/>
      <c r="CFQ4" s="17"/>
      <c r="CFR4" s="17"/>
      <c r="CFS4" s="17"/>
      <c r="CFT4" s="17"/>
      <c r="CFU4" s="17"/>
      <c r="CFV4" s="17"/>
      <c r="CFW4" s="17"/>
      <c r="CFX4" s="17"/>
      <c r="CFY4" s="17"/>
      <c r="CFZ4" s="17"/>
      <c r="CGA4" s="17"/>
      <c r="CGB4" s="17"/>
      <c r="CGC4" s="17"/>
      <c r="CGD4" s="17"/>
      <c r="CGE4" s="17"/>
      <c r="CGF4" s="17"/>
      <c r="CGG4" s="17"/>
      <c r="CGH4" s="17"/>
      <c r="CGI4" s="17"/>
      <c r="CGJ4" s="17"/>
      <c r="CGK4" s="17"/>
      <c r="CGL4" s="17"/>
      <c r="CGM4" s="17"/>
      <c r="CGN4" s="17"/>
      <c r="CGO4" s="17"/>
      <c r="CGP4" s="17"/>
      <c r="CGQ4" s="17"/>
      <c r="CGR4" s="17"/>
      <c r="CGS4" s="17"/>
      <c r="CGT4" s="17"/>
      <c r="CGU4" s="17"/>
      <c r="CGV4" s="17"/>
      <c r="CGW4" s="17"/>
      <c r="CGX4" s="17"/>
      <c r="CGY4" s="17"/>
      <c r="CGZ4" s="17"/>
      <c r="CHA4" s="17"/>
      <c r="CHB4" s="17"/>
      <c r="CHC4" s="17"/>
      <c r="CHD4" s="17"/>
      <c r="CHE4" s="17"/>
      <c r="CHF4" s="17"/>
      <c r="CHG4" s="17"/>
      <c r="CHH4" s="17"/>
      <c r="CHI4" s="17"/>
      <c r="CHJ4" s="17"/>
      <c r="CHK4" s="17"/>
      <c r="CHL4" s="17"/>
      <c r="CHM4" s="17"/>
      <c r="CHN4" s="17"/>
      <c r="CHO4" s="17"/>
      <c r="CHP4" s="17"/>
      <c r="CHQ4" s="17"/>
      <c r="CHR4" s="17"/>
      <c r="CHS4" s="17"/>
      <c r="CHT4" s="17"/>
      <c r="CHU4" s="17"/>
      <c r="CHV4" s="17"/>
      <c r="CHW4" s="17"/>
      <c r="CHX4" s="17"/>
      <c r="CHY4" s="17"/>
      <c r="CHZ4" s="17"/>
      <c r="CIA4" s="17"/>
      <c r="CIB4" s="17"/>
      <c r="CIC4" s="17"/>
      <c r="CID4" s="17"/>
      <c r="CIE4" s="17"/>
      <c r="CIF4" s="17"/>
      <c r="CIG4" s="17"/>
      <c r="CIH4" s="17"/>
      <c r="CII4" s="17"/>
      <c r="CIJ4" s="17"/>
      <c r="CIK4" s="17"/>
      <c r="CIL4" s="17"/>
      <c r="CIM4" s="17"/>
      <c r="CIN4" s="17"/>
      <c r="CIO4" s="17"/>
      <c r="CIP4" s="17"/>
      <c r="CIQ4" s="17"/>
      <c r="CIR4" s="17"/>
      <c r="CIS4" s="17"/>
      <c r="CIT4" s="17"/>
      <c r="CIU4" s="17"/>
      <c r="CIV4" s="17"/>
      <c r="CIW4" s="17"/>
      <c r="CIX4" s="17"/>
      <c r="CIY4" s="17"/>
      <c r="CIZ4" s="17"/>
      <c r="CJA4" s="17"/>
      <c r="CJB4" s="17"/>
      <c r="CJC4" s="17"/>
      <c r="CJD4" s="17"/>
      <c r="CJE4" s="17"/>
      <c r="CJF4" s="17"/>
      <c r="CJG4" s="17"/>
      <c r="CJH4" s="17"/>
      <c r="CJI4" s="17"/>
      <c r="CJJ4" s="17"/>
      <c r="CJK4" s="17"/>
      <c r="CJL4" s="17"/>
      <c r="CJM4" s="17"/>
      <c r="CJN4" s="17"/>
      <c r="CJO4" s="17"/>
      <c r="CJP4" s="17"/>
      <c r="CJQ4" s="17"/>
      <c r="CJR4" s="17"/>
      <c r="CJS4" s="17"/>
      <c r="CJT4" s="17"/>
      <c r="CJU4" s="17"/>
      <c r="CJV4" s="17"/>
      <c r="CJW4" s="17"/>
      <c r="CJX4" s="17"/>
      <c r="CJY4" s="17"/>
      <c r="CJZ4" s="17"/>
      <c r="CKA4" s="17"/>
      <c r="CKB4" s="17"/>
      <c r="CKC4" s="17"/>
      <c r="CKD4" s="17"/>
      <c r="CKE4" s="17"/>
      <c r="CKF4" s="17"/>
      <c r="CKG4" s="17"/>
      <c r="CKH4" s="17"/>
      <c r="CKI4" s="17"/>
      <c r="CKJ4" s="17"/>
      <c r="CKK4" s="17"/>
      <c r="CKL4" s="17"/>
      <c r="CKM4" s="17"/>
      <c r="CKN4" s="17"/>
      <c r="CKO4" s="17"/>
      <c r="CKP4" s="17"/>
      <c r="CKQ4" s="17"/>
      <c r="CKR4" s="17"/>
      <c r="CKS4" s="17"/>
      <c r="CKT4" s="17"/>
      <c r="CKU4" s="17"/>
      <c r="CKV4" s="17"/>
      <c r="CKW4" s="17"/>
      <c r="CKX4" s="17"/>
      <c r="CKY4" s="17"/>
      <c r="CKZ4" s="17"/>
      <c r="CLA4" s="17"/>
      <c r="CLB4" s="17"/>
      <c r="CLC4" s="17"/>
      <c r="CLD4" s="17"/>
      <c r="CLE4" s="17"/>
      <c r="CLF4" s="17"/>
      <c r="CLG4" s="17"/>
      <c r="CLH4" s="17"/>
      <c r="CLI4" s="17"/>
      <c r="CLJ4" s="17"/>
      <c r="CLK4" s="17"/>
      <c r="CLL4" s="17"/>
      <c r="CLM4" s="17"/>
      <c r="CLN4" s="17"/>
      <c r="CLO4" s="17"/>
      <c r="CLP4" s="17"/>
      <c r="CLQ4" s="17"/>
      <c r="CLR4" s="17"/>
      <c r="CLS4" s="17"/>
      <c r="CLT4" s="17"/>
      <c r="CLU4" s="17"/>
      <c r="CLV4" s="17"/>
      <c r="CLW4" s="17"/>
      <c r="CLX4" s="17"/>
      <c r="CLY4" s="17"/>
      <c r="CLZ4" s="17"/>
      <c r="CMA4" s="17"/>
      <c r="CMB4" s="17"/>
      <c r="CMC4" s="17"/>
      <c r="CMD4" s="17"/>
      <c r="CME4" s="17"/>
      <c r="CMF4" s="17"/>
      <c r="CMG4" s="17"/>
      <c r="CMH4" s="17"/>
      <c r="CMI4" s="17"/>
      <c r="CMJ4" s="17"/>
      <c r="CMK4" s="17"/>
      <c r="CML4" s="17"/>
      <c r="CMM4" s="17"/>
      <c r="CMN4" s="17"/>
      <c r="CMO4" s="17"/>
      <c r="CMP4" s="17"/>
      <c r="CMQ4" s="17"/>
      <c r="CMR4" s="17"/>
      <c r="CMS4" s="17"/>
      <c r="CMT4" s="17"/>
      <c r="CMU4" s="17"/>
      <c r="CMV4" s="17"/>
      <c r="CMW4" s="17"/>
      <c r="CMX4" s="17"/>
      <c r="CMY4" s="17"/>
      <c r="CMZ4" s="17"/>
      <c r="CNA4" s="17"/>
      <c r="CNB4" s="17"/>
      <c r="CNC4" s="17"/>
      <c r="CND4" s="17"/>
      <c r="CNE4" s="17"/>
      <c r="CNF4" s="17"/>
      <c r="CNG4" s="17"/>
      <c r="CNH4" s="17"/>
      <c r="CNI4" s="17"/>
      <c r="CNJ4" s="17"/>
      <c r="CNK4" s="17"/>
      <c r="CNL4" s="17"/>
      <c r="CNM4" s="17"/>
      <c r="CNN4" s="17"/>
      <c r="CNO4" s="17"/>
      <c r="CNP4" s="17"/>
      <c r="CNQ4" s="17"/>
      <c r="CNR4" s="17"/>
      <c r="CNS4" s="17"/>
      <c r="CNT4" s="17"/>
      <c r="CNU4" s="17"/>
      <c r="CNV4" s="17"/>
      <c r="CNW4" s="17"/>
      <c r="CNX4" s="17"/>
      <c r="CNY4" s="17"/>
      <c r="CNZ4" s="17"/>
      <c r="COA4" s="17"/>
      <c r="COB4" s="17"/>
      <c r="COC4" s="17"/>
      <c r="COD4" s="17"/>
      <c r="COE4" s="17"/>
      <c r="COF4" s="17"/>
      <c r="COG4" s="17"/>
      <c r="COH4" s="17"/>
      <c r="COI4" s="17"/>
      <c r="COJ4" s="17"/>
      <c r="COK4" s="17"/>
      <c r="COL4" s="17"/>
      <c r="COM4" s="17"/>
      <c r="CON4" s="17"/>
      <c r="COO4" s="17"/>
      <c r="COP4" s="17"/>
      <c r="COQ4" s="17"/>
      <c r="COR4" s="17"/>
      <c r="COS4" s="17"/>
      <c r="COT4" s="17"/>
      <c r="COU4" s="17"/>
      <c r="COV4" s="17"/>
      <c r="COW4" s="17"/>
      <c r="COX4" s="17"/>
      <c r="COY4" s="17"/>
      <c r="COZ4" s="17"/>
      <c r="CPA4" s="17"/>
      <c r="CPB4" s="17"/>
      <c r="CPC4" s="17"/>
      <c r="CPD4" s="17"/>
      <c r="CPE4" s="17"/>
      <c r="CPF4" s="17"/>
      <c r="CPG4" s="17"/>
      <c r="CPH4" s="17"/>
      <c r="CPI4" s="17"/>
      <c r="CPJ4" s="17"/>
      <c r="CPK4" s="17"/>
      <c r="CPL4" s="17"/>
      <c r="CPM4" s="17"/>
      <c r="CPN4" s="17"/>
      <c r="CPO4" s="17"/>
      <c r="CPP4" s="17"/>
      <c r="CPQ4" s="17"/>
      <c r="CPR4" s="17"/>
      <c r="CPS4" s="17"/>
      <c r="CPT4" s="17"/>
      <c r="CPU4" s="17"/>
      <c r="CPV4" s="17"/>
      <c r="CPW4" s="17"/>
      <c r="CPX4" s="17"/>
      <c r="CPY4" s="17"/>
      <c r="CPZ4" s="17"/>
      <c r="CQA4" s="17"/>
      <c r="CQB4" s="17"/>
      <c r="CQC4" s="17"/>
      <c r="CQD4" s="17"/>
      <c r="CQE4" s="17"/>
      <c r="CQF4" s="17"/>
      <c r="CQG4" s="17"/>
      <c r="CQH4" s="17"/>
      <c r="CQI4" s="17"/>
      <c r="CQJ4" s="17"/>
      <c r="CQK4" s="17"/>
      <c r="CQL4" s="17"/>
      <c r="CQM4" s="17"/>
      <c r="CQN4" s="17"/>
      <c r="CQO4" s="17"/>
      <c r="CQP4" s="17"/>
      <c r="CQQ4" s="17"/>
      <c r="CQR4" s="17"/>
      <c r="CQS4" s="17"/>
      <c r="CQT4" s="17"/>
      <c r="CQU4" s="17"/>
      <c r="CQV4" s="17"/>
      <c r="CQW4" s="17"/>
      <c r="CQX4" s="17"/>
      <c r="CQY4" s="17"/>
      <c r="CQZ4" s="17"/>
      <c r="CRA4" s="17"/>
      <c r="CRB4" s="17"/>
      <c r="CRC4" s="17"/>
      <c r="CRD4" s="17"/>
      <c r="CRE4" s="17"/>
      <c r="CRF4" s="17"/>
      <c r="CRG4" s="17"/>
      <c r="CRH4" s="17"/>
      <c r="CRI4" s="17"/>
      <c r="CRJ4" s="17"/>
      <c r="CRK4" s="17"/>
      <c r="CRL4" s="17"/>
      <c r="CRM4" s="17"/>
      <c r="CRN4" s="17"/>
      <c r="CRO4" s="17"/>
      <c r="CRP4" s="17"/>
      <c r="CRQ4" s="17"/>
      <c r="CRR4" s="17"/>
      <c r="CRS4" s="17"/>
      <c r="CRT4" s="17"/>
      <c r="CRU4" s="17"/>
      <c r="CRV4" s="17"/>
      <c r="CRW4" s="17"/>
      <c r="CRX4" s="17"/>
      <c r="CRY4" s="17"/>
      <c r="CRZ4" s="17"/>
      <c r="CSA4" s="17"/>
      <c r="CSB4" s="17"/>
      <c r="CSC4" s="17"/>
      <c r="CSD4" s="17"/>
      <c r="CSE4" s="17"/>
      <c r="CSF4" s="17"/>
      <c r="CSG4" s="17"/>
      <c r="CSH4" s="17"/>
      <c r="CSI4" s="17"/>
      <c r="CSJ4" s="17"/>
      <c r="CSK4" s="17"/>
      <c r="CSL4" s="17"/>
      <c r="CSM4" s="17"/>
      <c r="CSN4" s="17"/>
      <c r="CSO4" s="17"/>
      <c r="CSP4" s="17"/>
      <c r="CSQ4" s="17"/>
      <c r="CSR4" s="17"/>
      <c r="CSS4" s="17"/>
      <c r="CST4" s="17"/>
      <c r="CSU4" s="17"/>
      <c r="CSV4" s="17"/>
      <c r="CSW4" s="17"/>
      <c r="CSX4" s="17"/>
      <c r="CSY4" s="17"/>
      <c r="CSZ4" s="17"/>
      <c r="CTA4" s="17"/>
      <c r="CTB4" s="17"/>
      <c r="CTC4" s="17"/>
      <c r="CTD4" s="17"/>
      <c r="CTE4" s="17"/>
      <c r="CTF4" s="17"/>
      <c r="CTG4" s="17"/>
      <c r="CTH4" s="17"/>
      <c r="CTI4" s="17"/>
      <c r="CTJ4" s="17"/>
      <c r="CTK4" s="17"/>
      <c r="CTL4" s="17"/>
      <c r="CTM4" s="17"/>
      <c r="CTN4" s="17"/>
      <c r="CTO4" s="17"/>
      <c r="CTP4" s="17"/>
      <c r="CTQ4" s="17"/>
      <c r="CTR4" s="17"/>
      <c r="CTS4" s="17"/>
      <c r="CTT4" s="17"/>
      <c r="CTU4" s="17"/>
      <c r="CTV4" s="17"/>
      <c r="CTW4" s="17"/>
      <c r="CTX4" s="17"/>
      <c r="CTY4" s="17"/>
      <c r="CTZ4" s="17"/>
      <c r="CUA4" s="17"/>
      <c r="CUB4" s="17"/>
      <c r="CUC4" s="17"/>
      <c r="CUD4" s="17"/>
      <c r="CUE4" s="17"/>
      <c r="CUF4" s="17"/>
      <c r="CUG4" s="17"/>
      <c r="CUH4" s="17"/>
      <c r="CUI4" s="17"/>
      <c r="CUJ4" s="17"/>
      <c r="CUK4" s="17"/>
      <c r="CUL4" s="17"/>
      <c r="CUM4" s="17"/>
      <c r="CUN4" s="17"/>
      <c r="CUO4" s="17"/>
      <c r="CUP4" s="17"/>
      <c r="CUQ4" s="17"/>
      <c r="CUR4" s="17"/>
      <c r="CUS4" s="17"/>
      <c r="CUT4" s="17"/>
      <c r="CUU4" s="17"/>
      <c r="CUV4" s="17"/>
      <c r="CUW4" s="17"/>
      <c r="CUX4" s="17"/>
      <c r="CUY4" s="17"/>
      <c r="CUZ4" s="17"/>
      <c r="CVA4" s="17"/>
      <c r="CVB4" s="17"/>
      <c r="CVC4" s="17"/>
      <c r="CVD4" s="17"/>
      <c r="CVE4" s="17"/>
      <c r="CVF4" s="17"/>
      <c r="CVG4" s="17"/>
      <c r="CVH4" s="17"/>
      <c r="CVI4" s="17"/>
      <c r="CVJ4" s="17"/>
      <c r="CVK4" s="17"/>
      <c r="CVL4" s="17"/>
      <c r="CVM4" s="17"/>
      <c r="CVN4" s="17"/>
      <c r="CVO4" s="17"/>
      <c r="CVP4" s="17"/>
      <c r="CVQ4" s="17"/>
      <c r="CVR4" s="17"/>
      <c r="CVS4" s="17"/>
      <c r="CVT4" s="17"/>
      <c r="CVU4" s="17"/>
      <c r="CVV4" s="17"/>
      <c r="CVW4" s="17"/>
      <c r="CVX4" s="17"/>
      <c r="CVY4" s="17"/>
      <c r="CVZ4" s="17"/>
      <c r="CWA4" s="17"/>
      <c r="CWB4" s="17"/>
      <c r="CWC4" s="17"/>
      <c r="CWD4" s="17"/>
      <c r="CWE4" s="17"/>
      <c r="CWF4" s="17"/>
      <c r="CWG4" s="17"/>
      <c r="CWH4" s="17"/>
      <c r="CWI4" s="17"/>
      <c r="CWJ4" s="17"/>
      <c r="CWK4" s="17"/>
      <c r="CWL4" s="17"/>
      <c r="CWM4" s="17"/>
      <c r="CWN4" s="17"/>
      <c r="CWO4" s="17"/>
      <c r="CWP4" s="17"/>
      <c r="CWQ4" s="17"/>
      <c r="CWR4" s="17"/>
      <c r="CWS4" s="17"/>
      <c r="CWT4" s="17"/>
      <c r="CWU4" s="17"/>
      <c r="CWV4" s="17"/>
      <c r="CWW4" s="17"/>
      <c r="CWX4" s="17"/>
      <c r="CWY4" s="17"/>
      <c r="CWZ4" s="17"/>
      <c r="CXA4" s="17"/>
      <c r="CXB4" s="17"/>
      <c r="CXC4" s="17"/>
      <c r="CXD4" s="17"/>
      <c r="CXE4" s="17"/>
      <c r="CXF4" s="17"/>
      <c r="CXG4" s="17"/>
      <c r="CXH4" s="17"/>
      <c r="CXI4" s="17"/>
      <c r="CXJ4" s="17"/>
      <c r="CXK4" s="17"/>
      <c r="CXL4" s="17"/>
      <c r="CXM4" s="17"/>
      <c r="CXN4" s="17"/>
      <c r="CXO4" s="17"/>
      <c r="CXP4" s="17"/>
      <c r="CXQ4" s="17"/>
      <c r="CXR4" s="17"/>
      <c r="CXS4" s="17"/>
      <c r="CXT4" s="17"/>
      <c r="CXU4" s="17"/>
      <c r="CXV4" s="17"/>
      <c r="CXW4" s="17"/>
      <c r="CXX4" s="17"/>
      <c r="CXY4" s="17"/>
      <c r="CXZ4" s="17"/>
      <c r="CYA4" s="17"/>
      <c r="CYB4" s="17"/>
      <c r="CYC4" s="17"/>
      <c r="CYD4" s="17"/>
      <c r="CYE4" s="17"/>
      <c r="CYF4" s="17"/>
      <c r="CYG4" s="17"/>
      <c r="CYH4" s="17"/>
      <c r="CYI4" s="17"/>
      <c r="CYJ4" s="17"/>
      <c r="CYK4" s="17"/>
      <c r="CYL4" s="17"/>
      <c r="CYM4" s="17"/>
      <c r="CYN4" s="17"/>
      <c r="CYO4" s="17"/>
      <c r="CYP4" s="17"/>
      <c r="CYQ4" s="17"/>
      <c r="CYR4" s="17"/>
      <c r="CYS4" s="17"/>
      <c r="CYT4" s="17"/>
      <c r="CYU4" s="17"/>
      <c r="CYV4" s="17"/>
      <c r="CYW4" s="17"/>
      <c r="CYX4" s="17"/>
      <c r="CYY4" s="17"/>
      <c r="CYZ4" s="17"/>
      <c r="CZA4" s="17"/>
      <c r="CZB4" s="17"/>
      <c r="CZC4" s="17"/>
      <c r="CZD4" s="17"/>
      <c r="CZE4" s="17"/>
      <c r="CZF4" s="17"/>
      <c r="CZG4" s="17"/>
      <c r="CZH4" s="17"/>
      <c r="CZI4" s="17"/>
      <c r="CZJ4" s="17"/>
      <c r="CZK4" s="17"/>
      <c r="CZL4" s="17"/>
      <c r="CZM4" s="17"/>
      <c r="CZN4" s="17"/>
      <c r="CZO4" s="17"/>
      <c r="CZP4" s="17"/>
      <c r="CZQ4" s="17"/>
      <c r="CZR4" s="17"/>
      <c r="CZS4" s="17"/>
      <c r="CZT4" s="17"/>
      <c r="CZU4" s="17"/>
      <c r="CZV4" s="17"/>
      <c r="CZW4" s="17"/>
      <c r="CZX4" s="17"/>
      <c r="CZY4" s="17"/>
      <c r="CZZ4" s="17"/>
      <c r="DAA4" s="17"/>
      <c r="DAB4" s="17"/>
      <c r="DAC4" s="17"/>
      <c r="DAD4" s="17"/>
      <c r="DAE4" s="17"/>
      <c r="DAF4" s="17"/>
      <c r="DAG4" s="17"/>
      <c r="DAH4" s="17"/>
      <c r="DAI4" s="17"/>
      <c r="DAJ4" s="17"/>
      <c r="DAK4" s="17"/>
      <c r="DAL4" s="17"/>
      <c r="DAM4" s="17"/>
      <c r="DAN4" s="17"/>
      <c r="DAO4" s="17"/>
      <c r="DAP4" s="17"/>
      <c r="DAQ4" s="17"/>
      <c r="DAR4" s="17"/>
      <c r="DAS4" s="17"/>
      <c r="DAT4" s="17"/>
      <c r="DAU4" s="17"/>
      <c r="DAV4" s="17"/>
      <c r="DAW4" s="17"/>
      <c r="DAX4" s="17"/>
      <c r="DAY4" s="17"/>
      <c r="DAZ4" s="17"/>
      <c r="DBA4" s="17"/>
      <c r="DBB4" s="17"/>
      <c r="DBC4" s="17"/>
      <c r="DBD4" s="17"/>
      <c r="DBE4" s="17"/>
      <c r="DBF4" s="17"/>
      <c r="DBG4" s="17"/>
      <c r="DBH4" s="17"/>
      <c r="DBI4" s="17"/>
      <c r="DBJ4" s="17"/>
      <c r="DBK4" s="17"/>
      <c r="DBL4" s="17"/>
      <c r="DBM4" s="17"/>
      <c r="DBN4" s="17"/>
      <c r="DBO4" s="17"/>
      <c r="DBP4" s="17"/>
      <c r="DBQ4" s="17"/>
      <c r="DBR4" s="17"/>
      <c r="DBS4" s="17"/>
      <c r="DBT4" s="17"/>
      <c r="DBU4" s="17"/>
      <c r="DBV4" s="17"/>
      <c r="DBW4" s="17"/>
      <c r="DBX4" s="17"/>
      <c r="DBY4" s="17"/>
      <c r="DBZ4" s="17"/>
      <c r="DCA4" s="17"/>
      <c r="DCB4" s="17"/>
      <c r="DCC4" s="17"/>
      <c r="DCD4" s="17"/>
      <c r="DCE4" s="17"/>
      <c r="DCF4" s="17"/>
      <c r="DCG4" s="17"/>
      <c r="DCH4" s="17"/>
      <c r="DCI4" s="17"/>
      <c r="DCJ4" s="17"/>
      <c r="DCK4" s="17"/>
      <c r="DCL4" s="17"/>
      <c r="DCM4" s="17"/>
      <c r="DCN4" s="17"/>
      <c r="DCO4" s="17"/>
      <c r="DCP4" s="17"/>
      <c r="DCQ4" s="17"/>
      <c r="DCR4" s="17"/>
      <c r="DCS4" s="17"/>
      <c r="DCT4" s="17"/>
      <c r="DCU4" s="17"/>
      <c r="DCV4" s="17"/>
      <c r="DCW4" s="17"/>
      <c r="DCX4" s="17"/>
      <c r="DCY4" s="17"/>
      <c r="DCZ4" s="17"/>
      <c r="DDA4" s="17"/>
      <c r="DDB4" s="17"/>
      <c r="DDC4" s="17"/>
      <c r="DDD4" s="17"/>
      <c r="DDE4" s="17"/>
      <c r="DDF4" s="17"/>
      <c r="DDG4" s="17"/>
      <c r="DDH4" s="17"/>
      <c r="DDI4" s="17"/>
      <c r="DDJ4" s="17"/>
      <c r="DDK4" s="17"/>
      <c r="DDL4" s="17"/>
      <c r="DDM4" s="17"/>
      <c r="DDN4" s="17"/>
      <c r="DDO4" s="17"/>
      <c r="DDP4" s="17"/>
      <c r="DDQ4" s="17"/>
      <c r="DDR4" s="17"/>
      <c r="DDS4" s="17"/>
      <c r="DDT4" s="17"/>
      <c r="DDU4" s="17"/>
      <c r="DDV4" s="17"/>
      <c r="DDW4" s="17"/>
      <c r="DDX4" s="17"/>
      <c r="DDY4" s="17"/>
      <c r="DDZ4" s="17"/>
      <c r="DEA4" s="17"/>
      <c r="DEB4" s="17"/>
      <c r="DEC4" s="17"/>
      <c r="DED4" s="17"/>
      <c r="DEE4" s="17"/>
      <c r="DEF4" s="17"/>
      <c r="DEG4" s="17"/>
      <c r="DEH4" s="17"/>
      <c r="DEI4" s="17"/>
      <c r="DEJ4" s="17"/>
      <c r="DEK4" s="17"/>
      <c r="DEL4" s="17"/>
      <c r="DEM4" s="17"/>
      <c r="DEN4" s="17"/>
      <c r="DEO4" s="17"/>
      <c r="DEP4" s="17"/>
      <c r="DEQ4" s="17"/>
      <c r="DER4" s="17"/>
      <c r="DES4" s="17"/>
      <c r="DET4" s="17"/>
      <c r="DEU4" s="17"/>
      <c r="DEV4" s="17"/>
      <c r="DEW4" s="17"/>
      <c r="DEX4" s="17"/>
      <c r="DEY4" s="17"/>
      <c r="DEZ4" s="17"/>
      <c r="DFA4" s="17"/>
      <c r="DFB4" s="17"/>
      <c r="DFC4" s="17"/>
      <c r="DFD4" s="17"/>
      <c r="DFE4" s="17"/>
      <c r="DFF4" s="17"/>
      <c r="DFG4" s="17"/>
      <c r="DFH4" s="17"/>
      <c r="DFI4" s="17"/>
      <c r="DFJ4" s="17"/>
      <c r="DFK4" s="17"/>
      <c r="DFL4" s="17"/>
      <c r="DFM4" s="17"/>
      <c r="DFN4" s="17"/>
      <c r="DFO4" s="17"/>
      <c r="DFP4" s="17"/>
      <c r="DFQ4" s="17"/>
      <c r="DFR4" s="17"/>
      <c r="DFS4" s="17"/>
      <c r="DFT4" s="17"/>
      <c r="DFU4" s="17"/>
      <c r="DFV4" s="17"/>
      <c r="DFW4" s="17"/>
      <c r="DFX4" s="17"/>
      <c r="DFY4" s="17"/>
      <c r="DFZ4" s="17"/>
      <c r="DGA4" s="17"/>
      <c r="DGB4" s="17"/>
      <c r="DGC4" s="17"/>
      <c r="DGD4" s="17"/>
      <c r="DGE4" s="17"/>
      <c r="DGF4" s="17"/>
      <c r="DGG4" s="17"/>
      <c r="DGH4" s="17"/>
      <c r="DGI4" s="17"/>
      <c r="DGJ4" s="17"/>
      <c r="DGK4" s="17"/>
      <c r="DGL4" s="17"/>
      <c r="DGM4" s="17"/>
      <c r="DGN4" s="17"/>
      <c r="DGO4" s="17"/>
      <c r="DGP4" s="17"/>
      <c r="DGQ4" s="17"/>
      <c r="DGR4" s="17"/>
      <c r="DGS4" s="17"/>
      <c r="DGT4" s="17"/>
      <c r="DGU4" s="17"/>
      <c r="DGV4" s="17"/>
      <c r="DGW4" s="17"/>
      <c r="DGX4" s="17"/>
      <c r="DGY4" s="17"/>
      <c r="DGZ4" s="17"/>
      <c r="DHA4" s="17"/>
      <c r="DHB4" s="17"/>
      <c r="DHC4" s="17"/>
      <c r="DHD4" s="17"/>
      <c r="DHE4" s="17"/>
      <c r="DHF4" s="17"/>
      <c r="DHG4" s="17"/>
      <c r="DHH4" s="17"/>
      <c r="DHI4" s="17"/>
      <c r="DHJ4" s="17"/>
      <c r="DHK4" s="17"/>
      <c r="DHL4" s="17"/>
      <c r="DHM4" s="17"/>
      <c r="DHN4" s="17"/>
      <c r="DHO4" s="17"/>
      <c r="DHP4" s="17"/>
      <c r="DHQ4" s="17"/>
      <c r="DHR4" s="17"/>
      <c r="DHS4" s="17"/>
      <c r="DHT4" s="17"/>
      <c r="DHU4" s="17"/>
      <c r="DHV4" s="17"/>
      <c r="DHW4" s="17"/>
      <c r="DHX4" s="17"/>
      <c r="DHY4" s="17"/>
      <c r="DHZ4" s="17"/>
      <c r="DIA4" s="17"/>
      <c r="DIB4" s="17"/>
      <c r="DIC4" s="17"/>
      <c r="DID4" s="17"/>
      <c r="DIE4" s="17"/>
      <c r="DIF4" s="17"/>
      <c r="DIG4" s="17"/>
      <c r="DIH4" s="17"/>
      <c r="DII4" s="17"/>
      <c r="DIJ4" s="17"/>
      <c r="DIK4" s="17"/>
      <c r="DIL4" s="17"/>
      <c r="DIM4" s="17"/>
      <c r="DIN4" s="17"/>
      <c r="DIO4" s="17"/>
      <c r="DIP4" s="17"/>
      <c r="DIQ4" s="17"/>
      <c r="DIR4" s="17"/>
      <c r="DIS4" s="17"/>
      <c r="DIT4" s="17"/>
      <c r="DIU4" s="17"/>
      <c r="DIV4" s="17"/>
      <c r="DIW4" s="17"/>
      <c r="DIX4" s="17"/>
      <c r="DIY4" s="17"/>
      <c r="DIZ4" s="17"/>
      <c r="DJA4" s="17"/>
      <c r="DJB4" s="17"/>
      <c r="DJC4" s="17"/>
      <c r="DJD4" s="17"/>
      <c r="DJE4" s="17"/>
      <c r="DJF4" s="17"/>
      <c r="DJG4" s="17"/>
      <c r="DJH4" s="17"/>
      <c r="DJI4" s="17"/>
      <c r="DJJ4" s="17"/>
      <c r="DJK4" s="17"/>
      <c r="DJL4" s="17"/>
      <c r="DJM4" s="17"/>
      <c r="DJN4" s="17"/>
      <c r="DJO4" s="17"/>
      <c r="DJP4" s="17"/>
      <c r="DJQ4" s="17"/>
      <c r="DJR4" s="17"/>
      <c r="DJS4" s="17"/>
      <c r="DJT4" s="17"/>
      <c r="DJU4" s="17"/>
      <c r="DJV4" s="17"/>
      <c r="DJW4" s="17"/>
      <c r="DJX4" s="17"/>
      <c r="DJY4" s="17"/>
      <c r="DJZ4" s="17"/>
      <c r="DKA4" s="17"/>
      <c r="DKB4" s="17"/>
      <c r="DKC4" s="17"/>
      <c r="DKD4" s="17"/>
      <c r="DKE4" s="17"/>
      <c r="DKF4" s="17"/>
      <c r="DKG4" s="17"/>
      <c r="DKH4" s="17"/>
      <c r="DKI4" s="17"/>
      <c r="DKJ4" s="17"/>
      <c r="DKK4" s="17"/>
      <c r="DKL4" s="17"/>
      <c r="DKM4" s="17"/>
      <c r="DKN4" s="17"/>
      <c r="DKO4" s="17"/>
      <c r="DKP4" s="17"/>
      <c r="DKQ4" s="17"/>
      <c r="DKR4" s="17"/>
      <c r="DKS4" s="17"/>
      <c r="DKT4" s="17"/>
      <c r="DKU4" s="17"/>
      <c r="DKV4" s="17"/>
      <c r="DKW4" s="17"/>
      <c r="DKX4" s="17"/>
      <c r="DKY4" s="17"/>
      <c r="DKZ4" s="17"/>
      <c r="DLA4" s="17"/>
      <c r="DLB4" s="17"/>
      <c r="DLC4" s="17"/>
      <c r="DLD4" s="17"/>
      <c r="DLE4" s="17"/>
      <c r="DLF4" s="17"/>
      <c r="DLG4" s="17"/>
      <c r="DLH4" s="17"/>
      <c r="DLI4" s="17"/>
      <c r="DLJ4" s="17"/>
      <c r="DLK4" s="17"/>
      <c r="DLL4" s="17"/>
      <c r="DLM4" s="17"/>
      <c r="DLN4" s="17"/>
      <c r="DLO4" s="17"/>
      <c r="DLP4" s="17"/>
      <c r="DLQ4" s="17"/>
      <c r="DLR4" s="17"/>
      <c r="DLS4" s="17"/>
      <c r="DLT4" s="17"/>
      <c r="DLU4" s="17"/>
      <c r="DLV4" s="17"/>
      <c r="DLW4" s="17"/>
      <c r="DLX4" s="17"/>
      <c r="DLY4" s="17"/>
      <c r="DLZ4" s="17"/>
      <c r="DMA4" s="17"/>
      <c r="DMB4" s="17"/>
      <c r="DMC4" s="17"/>
      <c r="DMD4" s="17"/>
      <c r="DME4" s="17"/>
      <c r="DMF4" s="17"/>
      <c r="DMG4" s="17"/>
      <c r="DMH4" s="17"/>
      <c r="DMI4" s="17"/>
      <c r="DMJ4" s="17"/>
      <c r="DMK4" s="17"/>
      <c r="DML4" s="17"/>
      <c r="DMM4" s="17"/>
      <c r="DMN4" s="17"/>
      <c r="DMO4" s="17"/>
      <c r="DMP4" s="17"/>
      <c r="DMQ4" s="17"/>
      <c r="DMR4" s="17"/>
      <c r="DMS4" s="17"/>
      <c r="DMT4" s="17"/>
      <c r="DMU4" s="17"/>
      <c r="DMV4" s="17"/>
      <c r="DMW4" s="17"/>
      <c r="DMX4" s="17"/>
      <c r="DMY4" s="17"/>
      <c r="DMZ4" s="17"/>
      <c r="DNA4" s="17"/>
      <c r="DNB4" s="17"/>
      <c r="DNC4" s="17"/>
      <c r="DND4" s="17"/>
      <c r="DNE4" s="17"/>
      <c r="DNF4" s="17"/>
      <c r="DNG4" s="17"/>
      <c r="DNH4" s="17"/>
      <c r="DNI4" s="17"/>
      <c r="DNJ4" s="17"/>
      <c r="DNK4" s="17"/>
      <c r="DNL4" s="17"/>
      <c r="DNM4" s="17"/>
      <c r="DNN4" s="17"/>
      <c r="DNO4" s="17"/>
      <c r="DNP4" s="17"/>
      <c r="DNQ4" s="17"/>
      <c r="DNR4" s="17"/>
      <c r="DNS4" s="17"/>
      <c r="DNT4" s="17"/>
      <c r="DNU4" s="17"/>
      <c r="DNV4" s="17"/>
      <c r="DNW4" s="17"/>
      <c r="DNX4" s="17"/>
      <c r="DNY4" s="17"/>
      <c r="DNZ4" s="17"/>
      <c r="DOA4" s="17"/>
      <c r="DOB4" s="17"/>
      <c r="DOC4" s="17"/>
      <c r="DOD4" s="17"/>
      <c r="DOE4" s="17"/>
      <c r="DOF4" s="17"/>
      <c r="DOG4" s="17"/>
      <c r="DOH4" s="17"/>
      <c r="DOI4" s="17"/>
      <c r="DOJ4" s="17"/>
      <c r="DOK4" s="17"/>
      <c r="DOL4" s="17"/>
      <c r="DOM4" s="17"/>
      <c r="DON4" s="17"/>
      <c r="DOO4" s="17"/>
      <c r="DOP4" s="17"/>
      <c r="DOQ4" s="17"/>
      <c r="DOR4" s="17"/>
      <c r="DOS4" s="17"/>
      <c r="DOT4" s="17"/>
      <c r="DOU4" s="17"/>
      <c r="DOV4" s="17"/>
      <c r="DOW4" s="17"/>
      <c r="DOX4" s="17"/>
      <c r="DOY4" s="17"/>
      <c r="DOZ4" s="17"/>
      <c r="DPA4" s="17"/>
      <c r="DPB4" s="17"/>
      <c r="DPC4" s="17"/>
      <c r="DPD4" s="17"/>
      <c r="DPE4" s="17"/>
      <c r="DPF4" s="17"/>
      <c r="DPG4" s="17"/>
      <c r="DPH4" s="17"/>
      <c r="DPI4" s="17"/>
      <c r="DPJ4" s="17"/>
      <c r="DPK4" s="17"/>
      <c r="DPL4" s="17"/>
      <c r="DPM4" s="17"/>
      <c r="DPN4" s="17"/>
      <c r="DPO4" s="17"/>
      <c r="DPP4" s="17"/>
      <c r="DPQ4" s="17"/>
      <c r="DPR4" s="17"/>
      <c r="DPS4" s="17"/>
      <c r="DPT4" s="17"/>
      <c r="DPU4" s="17"/>
      <c r="DPV4" s="17"/>
      <c r="DPW4" s="17"/>
      <c r="DPX4" s="17"/>
      <c r="DPY4" s="17"/>
      <c r="DPZ4" s="17"/>
      <c r="DQA4" s="17"/>
      <c r="DQB4" s="17"/>
      <c r="DQC4" s="17"/>
      <c r="DQD4" s="17"/>
      <c r="DQE4" s="17"/>
      <c r="DQF4" s="17"/>
      <c r="DQG4" s="17"/>
      <c r="DQH4" s="17"/>
      <c r="DQI4" s="17"/>
      <c r="DQJ4" s="17"/>
      <c r="DQK4" s="17"/>
      <c r="DQL4" s="17"/>
      <c r="DQM4" s="17"/>
      <c r="DQN4" s="17"/>
      <c r="DQO4" s="17"/>
      <c r="DQP4" s="17"/>
      <c r="DQQ4" s="17"/>
      <c r="DQR4" s="17"/>
      <c r="DQS4" s="17"/>
      <c r="DQT4" s="17"/>
      <c r="DQU4" s="17"/>
      <c r="DQV4" s="17"/>
      <c r="DQW4" s="17"/>
      <c r="DQX4" s="17"/>
      <c r="DQY4" s="17"/>
      <c r="DQZ4" s="17"/>
      <c r="DRA4" s="17"/>
      <c r="DRB4" s="17"/>
      <c r="DRC4" s="17"/>
      <c r="DRD4" s="17"/>
      <c r="DRE4" s="17"/>
      <c r="DRF4" s="17"/>
      <c r="DRG4" s="17"/>
      <c r="DRH4" s="17"/>
      <c r="DRI4" s="17"/>
      <c r="DRJ4" s="17"/>
      <c r="DRK4" s="17"/>
      <c r="DRL4" s="17"/>
      <c r="DRM4" s="17"/>
      <c r="DRN4" s="17"/>
      <c r="DRO4" s="17"/>
      <c r="DRP4" s="17"/>
      <c r="DRQ4" s="17"/>
      <c r="DRR4" s="17"/>
      <c r="DRS4" s="17"/>
      <c r="DRT4" s="17"/>
      <c r="DRU4" s="17"/>
      <c r="DRV4" s="17"/>
      <c r="DRW4" s="17"/>
      <c r="DRX4" s="17"/>
      <c r="DRY4" s="17"/>
      <c r="DRZ4" s="17"/>
      <c r="DSA4" s="17"/>
      <c r="DSB4" s="17"/>
      <c r="DSC4" s="17"/>
      <c r="DSD4" s="17"/>
      <c r="DSE4" s="17"/>
      <c r="DSF4" s="17"/>
      <c r="DSG4" s="17"/>
      <c r="DSH4" s="17"/>
      <c r="DSI4" s="17"/>
      <c r="DSJ4" s="17"/>
      <c r="DSK4" s="17"/>
      <c r="DSL4" s="17"/>
      <c r="DSM4" s="17"/>
      <c r="DSN4" s="17"/>
      <c r="DSO4" s="17"/>
      <c r="DSP4" s="17"/>
      <c r="DSQ4" s="17"/>
      <c r="DSR4" s="17"/>
      <c r="DSS4" s="17"/>
      <c r="DST4" s="17"/>
      <c r="DSU4" s="17"/>
      <c r="DSV4" s="17"/>
      <c r="DSW4" s="17"/>
      <c r="DSX4" s="17"/>
      <c r="DSY4" s="17"/>
      <c r="DSZ4" s="17"/>
      <c r="DTA4" s="17"/>
      <c r="DTB4" s="17"/>
      <c r="DTC4" s="17"/>
      <c r="DTD4" s="17"/>
      <c r="DTE4" s="17"/>
      <c r="DTF4" s="17"/>
      <c r="DTG4" s="17"/>
      <c r="DTH4" s="17"/>
      <c r="DTI4" s="17"/>
      <c r="DTJ4" s="17"/>
      <c r="DTK4" s="17"/>
      <c r="DTL4" s="17"/>
      <c r="DTM4" s="17"/>
      <c r="DTN4" s="17"/>
      <c r="DTO4" s="17"/>
      <c r="DTP4" s="17"/>
      <c r="DTQ4" s="17"/>
      <c r="DTR4" s="17"/>
      <c r="DTS4" s="17"/>
      <c r="DTT4" s="17"/>
      <c r="DTU4" s="17"/>
      <c r="DTV4" s="17"/>
      <c r="DTW4" s="17"/>
      <c r="DTX4" s="17"/>
      <c r="DTY4" s="17"/>
      <c r="DTZ4" s="17"/>
      <c r="DUA4" s="17"/>
      <c r="DUB4" s="17"/>
      <c r="DUC4" s="17"/>
      <c r="DUD4" s="17"/>
      <c r="DUE4" s="17"/>
      <c r="DUF4" s="17"/>
      <c r="DUG4" s="17"/>
      <c r="DUH4" s="17"/>
      <c r="DUI4" s="17"/>
      <c r="DUJ4" s="17"/>
      <c r="DUK4" s="17"/>
      <c r="DUL4" s="17"/>
      <c r="DUM4" s="17"/>
      <c r="DUN4" s="17"/>
      <c r="DUO4" s="17"/>
      <c r="DUP4" s="17"/>
      <c r="DUQ4" s="17"/>
      <c r="DUR4" s="17"/>
      <c r="DUS4" s="17"/>
      <c r="DUT4" s="17"/>
      <c r="DUU4" s="17"/>
      <c r="DUV4" s="17"/>
      <c r="DUW4" s="17"/>
      <c r="DUX4" s="17"/>
      <c r="DUY4" s="17"/>
      <c r="DUZ4" s="17"/>
      <c r="DVA4" s="17"/>
      <c r="DVB4" s="17"/>
      <c r="DVC4" s="17"/>
      <c r="DVD4" s="17"/>
      <c r="DVE4" s="17"/>
      <c r="DVF4" s="17"/>
      <c r="DVG4" s="17"/>
      <c r="DVH4" s="17"/>
      <c r="DVI4" s="17"/>
      <c r="DVJ4" s="17"/>
      <c r="DVK4" s="17"/>
      <c r="DVL4" s="17"/>
      <c r="DVM4" s="17"/>
      <c r="DVN4" s="17"/>
      <c r="DVO4" s="17"/>
      <c r="DVP4" s="17"/>
      <c r="DVQ4" s="17"/>
      <c r="DVR4" s="17"/>
      <c r="DVS4" s="17"/>
      <c r="DVT4" s="17"/>
      <c r="DVU4" s="17"/>
      <c r="DVV4" s="17"/>
      <c r="DVW4" s="17"/>
      <c r="DVX4" s="17"/>
      <c r="DVY4" s="17"/>
      <c r="DVZ4" s="17"/>
      <c r="DWA4" s="17"/>
      <c r="DWB4" s="17"/>
      <c r="DWC4" s="17"/>
      <c r="DWD4" s="17"/>
      <c r="DWE4" s="17"/>
      <c r="DWF4" s="17"/>
      <c r="DWG4" s="17"/>
      <c r="DWH4" s="17"/>
      <c r="DWI4" s="17"/>
      <c r="DWJ4" s="17"/>
      <c r="DWK4" s="17"/>
      <c r="DWL4" s="17"/>
      <c r="DWM4" s="17"/>
      <c r="DWN4" s="17"/>
      <c r="DWO4" s="17"/>
      <c r="DWP4" s="17"/>
      <c r="DWQ4" s="17"/>
      <c r="DWR4" s="17"/>
      <c r="DWS4" s="17"/>
      <c r="DWT4" s="17"/>
      <c r="DWU4" s="17"/>
      <c r="DWV4" s="17"/>
      <c r="DWW4" s="17"/>
      <c r="DWX4" s="17"/>
      <c r="DWY4" s="17"/>
      <c r="DWZ4" s="17"/>
      <c r="DXA4" s="17"/>
      <c r="DXB4" s="17"/>
      <c r="DXC4" s="17"/>
      <c r="DXD4" s="17"/>
      <c r="DXE4" s="17"/>
      <c r="DXF4" s="17"/>
      <c r="DXG4" s="17"/>
      <c r="DXH4" s="17"/>
      <c r="DXI4" s="17"/>
      <c r="DXJ4" s="17"/>
      <c r="DXK4" s="17"/>
      <c r="DXL4" s="17"/>
      <c r="DXM4" s="17"/>
      <c r="DXN4" s="17"/>
      <c r="DXO4" s="17"/>
      <c r="DXP4" s="17"/>
      <c r="DXQ4" s="17"/>
      <c r="DXR4" s="17"/>
      <c r="DXS4" s="17"/>
      <c r="DXT4" s="17"/>
      <c r="DXU4" s="17"/>
      <c r="DXV4" s="17"/>
      <c r="DXW4" s="17"/>
      <c r="DXX4" s="17"/>
      <c r="DXY4" s="17"/>
      <c r="DXZ4" s="17"/>
      <c r="DYA4" s="17"/>
      <c r="DYB4" s="17"/>
      <c r="DYC4" s="17"/>
      <c r="DYD4" s="17"/>
      <c r="DYE4" s="17"/>
      <c r="DYF4" s="17"/>
      <c r="DYG4" s="17"/>
      <c r="DYH4" s="17"/>
      <c r="DYI4" s="17"/>
      <c r="DYJ4" s="17"/>
      <c r="DYK4" s="17"/>
      <c r="DYL4" s="17"/>
      <c r="DYM4" s="17"/>
      <c r="DYN4" s="17"/>
      <c r="DYO4" s="17"/>
      <c r="DYP4" s="17"/>
      <c r="DYQ4" s="17"/>
      <c r="DYR4" s="17"/>
      <c r="DYS4" s="17"/>
      <c r="DYT4" s="17"/>
      <c r="DYU4" s="17"/>
      <c r="DYV4" s="17"/>
      <c r="DYW4" s="17"/>
      <c r="DYX4" s="17"/>
      <c r="DYY4" s="17"/>
      <c r="DYZ4" s="17"/>
      <c r="DZA4" s="17"/>
      <c r="DZB4" s="17"/>
      <c r="DZC4" s="17"/>
      <c r="DZD4" s="17"/>
      <c r="DZE4" s="17"/>
      <c r="DZF4" s="17"/>
      <c r="DZG4" s="17"/>
      <c r="DZH4" s="17"/>
      <c r="DZI4" s="17"/>
      <c r="DZJ4" s="17"/>
      <c r="DZK4" s="17"/>
      <c r="DZL4" s="17"/>
      <c r="DZM4" s="17"/>
      <c r="DZN4" s="17"/>
      <c r="DZO4" s="17"/>
      <c r="DZP4" s="17"/>
      <c r="DZQ4" s="17"/>
      <c r="DZR4" s="17"/>
      <c r="DZS4" s="17"/>
      <c r="DZT4" s="17"/>
      <c r="DZU4" s="17"/>
      <c r="DZV4" s="17"/>
      <c r="DZW4" s="17"/>
      <c r="DZX4" s="17"/>
      <c r="DZY4" s="17"/>
      <c r="DZZ4" s="17"/>
      <c r="EAA4" s="17"/>
      <c r="EAB4" s="17"/>
      <c r="EAC4" s="17"/>
      <c r="EAD4" s="17"/>
      <c r="EAE4" s="17"/>
      <c r="EAF4" s="17"/>
      <c r="EAG4" s="17"/>
      <c r="EAH4" s="17"/>
      <c r="EAI4" s="17"/>
      <c r="EAJ4" s="17"/>
      <c r="EAK4" s="17"/>
      <c r="EAL4" s="17"/>
      <c r="EAM4" s="17"/>
      <c r="EAN4" s="17"/>
      <c r="EAO4" s="17"/>
      <c r="EAP4" s="17"/>
      <c r="EAQ4" s="17"/>
      <c r="EAR4" s="17"/>
      <c r="EAS4" s="17"/>
      <c r="EAT4" s="17"/>
      <c r="EAU4" s="17"/>
      <c r="EAV4" s="17"/>
      <c r="EAW4" s="17"/>
      <c r="EAX4" s="17"/>
      <c r="EAY4" s="17"/>
      <c r="EAZ4" s="17"/>
      <c r="EBA4" s="17"/>
      <c r="EBB4" s="17"/>
      <c r="EBC4" s="17"/>
      <c r="EBD4" s="17"/>
      <c r="EBE4" s="17"/>
      <c r="EBF4" s="17"/>
      <c r="EBG4" s="17"/>
      <c r="EBH4" s="17"/>
      <c r="EBI4" s="17"/>
      <c r="EBJ4" s="17"/>
      <c r="EBK4" s="17"/>
      <c r="EBL4" s="17"/>
      <c r="EBM4" s="17"/>
      <c r="EBN4" s="17"/>
      <c r="EBO4" s="17"/>
      <c r="EBP4" s="17"/>
      <c r="EBQ4" s="17"/>
      <c r="EBR4" s="17"/>
      <c r="EBS4" s="17"/>
      <c r="EBT4" s="17"/>
      <c r="EBU4" s="17"/>
      <c r="EBV4" s="17"/>
      <c r="EBW4" s="17"/>
      <c r="EBX4" s="17"/>
      <c r="EBY4" s="17"/>
      <c r="EBZ4" s="17"/>
      <c r="ECA4" s="17"/>
      <c r="ECB4" s="17"/>
      <c r="ECC4" s="17"/>
      <c r="ECD4" s="17"/>
      <c r="ECE4" s="17"/>
      <c r="ECF4" s="17"/>
      <c r="ECG4" s="17"/>
      <c r="ECH4" s="17"/>
      <c r="ECI4" s="17"/>
      <c r="ECJ4" s="17"/>
      <c r="ECK4" s="17"/>
      <c r="ECL4" s="17"/>
      <c r="ECM4" s="17"/>
      <c r="ECN4" s="17"/>
      <c r="ECO4" s="17"/>
      <c r="ECP4" s="17"/>
      <c r="ECQ4" s="17"/>
      <c r="ECR4" s="17"/>
      <c r="ECS4" s="17"/>
      <c r="ECT4" s="17"/>
      <c r="ECU4" s="17"/>
      <c r="ECV4" s="17"/>
      <c r="ECW4" s="17"/>
      <c r="ECX4" s="17"/>
      <c r="ECY4" s="17"/>
      <c r="ECZ4" s="17"/>
      <c r="EDA4" s="17"/>
      <c r="EDB4" s="17"/>
      <c r="EDC4" s="17"/>
      <c r="EDD4" s="17"/>
      <c r="EDE4" s="17"/>
      <c r="EDF4" s="17"/>
      <c r="EDG4" s="17"/>
      <c r="EDH4" s="17"/>
      <c r="EDI4" s="17"/>
      <c r="EDJ4" s="17"/>
      <c r="EDK4" s="17"/>
      <c r="EDL4" s="17"/>
      <c r="EDM4" s="17"/>
      <c r="EDN4" s="17"/>
      <c r="EDO4" s="17"/>
      <c r="EDP4" s="17"/>
      <c r="EDQ4" s="17"/>
      <c r="EDR4" s="17"/>
      <c r="EDS4" s="17"/>
      <c r="EDT4" s="17"/>
      <c r="EDU4" s="17"/>
      <c r="EDV4" s="17"/>
      <c r="EDW4" s="17"/>
      <c r="EDX4" s="17"/>
      <c r="EDY4" s="17"/>
      <c r="EDZ4" s="17"/>
      <c r="EEA4" s="17"/>
      <c r="EEB4" s="17"/>
      <c r="EEC4" s="17"/>
      <c r="EED4" s="17"/>
      <c r="EEE4" s="17"/>
      <c r="EEF4" s="17"/>
      <c r="EEG4" s="17"/>
      <c r="EEH4" s="17"/>
      <c r="EEI4" s="17"/>
      <c r="EEJ4" s="17"/>
      <c r="EEK4" s="17"/>
      <c r="EEL4" s="17"/>
      <c r="EEM4" s="17"/>
      <c r="EEN4" s="17"/>
      <c r="EEO4" s="17"/>
      <c r="EEP4" s="17"/>
      <c r="EEQ4" s="17"/>
      <c r="EER4" s="17"/>
      <c r="EES4" s="17"/>
      <c r="EET4" s="17"/>
      <c r="EEU4" s="17"/>
      <c r="EEV4" s="17"/>
      <c r="EEW4" s="17"/>
      <c r="EEX4" s="17"/>
      <c r="EEY4" s="17"/>
      <c r="EEZ4" s="17"/>
      <c r="EFA4" s="17"/>
      <c r="EFB4" s="17"/>
      <c r="EFC4" s="17"/>
      <c r="EFD4" s="17"/>
      <c r="EFE4" s="17"/>
      <c r="EFF4" s="17"/>
      <c r="EFG4" s="17"/>
      <c r="EFH4" s="17"/>
      <c r="EFI4" s="17"/>
      <c r="EFJ4" s="17"/>
      <c r="EFK4" s="17"/>
      <c r="EFL4" s="17"/>
      <c r="EFM4" s="17"/>
      <c r="EFN4" s="17"/>
      <c r="EFO4" s="17"/>
      <c r="EFP4" s="17"/>
      <c r="EFQ4" s="17"/>
      <c r="EFR4" s="17"/>
      <c r="EFS4" s="17"/>
      <c r="EFT4" s="17"/>
      <c r="EFU4" s="17"/>
      <c r="EFV4" s="17"/>
      <c r="EFW4" s="17"/>
      <c r="EFX4" s="17"/>
      <c r="EFY4" s="17"/>
      <c r="EFZ4" s="17"/>
      <c r="EGA4" s="17"/>
      <c r="EGB4" s="17"/>
      <c r="EGC4" s="17"/>
      <c r="EGD4" s="17"/>
      <c r="EGE4" s="17"/>
      <c r="EGF4" s="17"/>
      <c r="EGG4" s="17"/>
      <c r="EGH4" s="17"/>
      <c r="EGI4" s="17"/>
      <c r="EGJ4" s="17"/>
      <c r="EGK4" s="17"/>
      <c r="EGL4" s="17"/>
      <c r="EGM4" s="17"/>
      <c r="EGN4" s="17"/>
      <c r="EGO4" s="17"/>
      <c r="EGP4" s="17"/>
      <c r="EGQ4" s="17"/>
      <c r="EGR4" s="17"/>
      <c r="EGS4" s="17"/>
      <c r="EGT4" s="17"/>
      <c r="EGU4" s="17"/>
      <c r="EGV4" s="17"/>
      <c r="EGW4" s="17"/>
      <c r="EGX4" s="17"/>
      <c r="EGY4" s="17"/>
      <c r="EGZ4" s="17"/>
      <c r="EHA4" s="17"/>
      <c r="EHB4" s="17"/>
      <c r="EHC4" s="17"/>
      <c r="EHD4" s="17"/>
      <c r="EHE4" s="17"/>
      <c r="EHF4" s="17"/>
      <c r="EHG4" s="17"/>
      <c r="EHH4" s="17"/>
      <c r="EHI4" s="17"/>
      <c r="EHJ4" s="17"/>
      <c r="EHK4" s="17"/>
      <c r="EHL4" s="17"/>
      <c r="EHM4" s="17"/>
      <c r="EHN4" s="17"/>
      <c r="EHO4" s="17"/>
      <c r="EHP4" s="17"/>
      <c r="EHQ4" s="17"/>
      <c r="EHR4" s="17"/>
      <c r="EHS4" s="17"/>
      <c r="EHT4" s="17"/>
      <c r="EHU4" s="17"/>
      <c r="EHV4" s="17"/>
      <c r="EHW4" s="17"/>
      <c r="EHX4" s="17"/>
      <c r="EHY4" s="17"/>
      <c r="EHZ4" s="17"/>
      <c r="EIA4" s="17"/>
      <c r="EIB4" s="17"/>
      <c r="EIC4" s="17"/>
      <c r="EID4" s="17"/>
      <c r="EIE4" s="17"/>
      <c r="EIF4" s="17"/>
      <c r="EIG4" s="17"/>
      <c r="EIH4" s="17"/>
      <c r="EII4" s="17"/>
      <c r="EIJ4" s="17"/>
      <c r="EIK4" s="17"/>
      <c r="EIL4" s="17"/>
      <c r="EIM4" s="17"/>
      <c r="EIN4" s="17"/>
      <c r="EIO4" s="17"/>
      <c r="EIP4" s="17"/>
      <c r="EIQ4" s="17"/>
      <c r="EIR4" s="17"/>
      <c r="EIS4" s="17"/>
      <c r="EIT4" s="17"/>
      <c r="EIU4" s="17"/>
      <c r="EIV4" s="17"/>
      <c r="EIW4" s="17"/>
      <c r="EIX4" s="17"/>
      <c r="EIY4" s="17"/>
      <c r="EIZ4" s="17"/>
      <c r="EJA4" s="17"/>
      <c r="EJB4" s="17"/>
      <c r="EJC4" s="17"/>
      <c r="EJD4" s="17"/>
      <c r="EJE4" s="17"/>
      <c r="EJF4" s="17"/>
      <c r="EJG4" s="17"/>
      <c r="EJH4" s="17"/>
      <c r="EJI4" s="17"/>
      <c r="EJJ4" s="17"/>
      <c r="EJK4" s="17"/>
      <c r="EJL4" s="17"/>
      <c r="EJM4" s="17"/>
      <c r="EJN4" s="17"/>
      <c r="EJO4" s="17"/>
      <c r="EJP4" s="17"/>
      <c r="EJQ4" s="17"/>
      <c r="EJR4" s="17"/>
      <c r="EJS4" s="17"/>
      <c r="EJT4" s="17"/>
      <c r="EJU4" s="17"/>
      <c r="EJV4" s="17"/>
      <c r="EJW4" s="17"/>
      <c r="EJX4" s="17"/>
      <c r="EJY4" s="17"/>
      <c r="EJZ4" s="17"/>
      <c r="EKA4" s="17"/>
      <c r="EKB4" s="17"/>
      <c r="EKC4" s="17"/>
      <c r="EKD4" s="17"/>
      <c r="EKE4" s="17"/>
      <c r="EKF4" s="17"/>
      <c r="EKG4" s="17"/>
      <c r="EKH4" s="17"/>
      <c r="EKI4" s="17"/>
      <c r="EKJ4" s="17"/>
      <c r="EKK4" s="17"/>
      <c r="EKL4" s="17"/>
      <c r="EKM4" s="17"/>
      <c r="EKN4" s="17"/>
      <c r="EKO4" s="17"/>
      <c r="EKP4" s="17"/>
      <c r="EKQ4" s="17"/>
      <c r="EKR4" s="17"/>
      <c r="EKS4" s="17"/>
      <c r="EKT4" s="17"/>
      <c r="EKU4" s="17"/>
      <c r="EKV4" s="17"/>
      <c r="EKW4" s="17"/>
      <c r="EKX4" s="17"/>
      <c r="EKY4" s="17"/>
      <c r="EKZ4" s="17"/>
      <c r="ELA4" s="17"/>
      <c r="ELB4" s="17"/>
      <c r="ELC4" s="17"/>
      <c r="ELD4" s="17"/>
      <c r="ELE4" s="17"/>
      <c r="ELF4" s="17"/>
      <c r="ELG4" s="17"/>
      <c r="ELH4" s="17"/>
      <c r="ELI4" s="17"/>
      <c r="ELJ4" s="17"/>
      <c r="ELK4" s="17"/>
      <c r="ELL4" s="17"/>
      <c r="ELM4" s="17"/>
      <c r="ELN4" s="17"/>
      <c r="ELO4" s="17"/>
      <c r="ELP4" s="17"/>
      <c r="ELQ4" s="17"/>
      <c r="ELR4" s="17"/>
      <c r="ELS4" s="17"/>
      <c r="ELT4" s="17"/>
      <c r="ELU4" s="17"/>
      <c r="ELV4" s="17"/>
      <c r="ELW4" s="17"/>
      <c r="ELX4" s="17"/>
      <c r="ELY4" s="17"/>
      <c r="ELZ4" s="17"/>
      <c r="EMA4" s="17"/>
      <c r="EMB4" s="17"/>
      <c r="EMC4" s="17"/>
      <c r="EMD4" s="17"/>
      <c r="EME4" s="17"/>
      <c r="EMF4" s="17"/>
      <c r="EMG4" s="17"/>
      <c r="EMH4" s="17"/>
      <c r="EMI4" s="17"/>
      <c r="EMJ4" s="17"/>
      <c r="EMK4" s="17"/>
      <c r="EML4" s="17"/>
      <c r="EMM4" s="17"/>
      <c r="EMN4" s="17"/>
      <c r="EMO4" s="17"/>
      <c r="EMP4" s="17"/>
      <c r="EMQ4" s="17"/>
      <c r="EMR4" s="17"/>
      <c r="EMS4" s="17"/>
      <c r="EMT4" s="17"/>
      <c r="EMU4" s="17"/>
      <c r="EMV4" s="17"/>
      <c r="EMW4" s="17"/>
      <c r="EMX4" s="17"/>
      <c r="EMY4" s="17"/>
      <c r="EMZ4" s="17"/>
      <c r="ENA4" s="17"/>
      <c r="ENB4" s="17"/>
      <c r="ENC4" s="17"/>
      <c r="END4" s="17"/>
      <c r="ENE4" s="17"/>
      <c r="ENF4" s="17"/>
      <c r="ENG4" s="17"/>
      <c r="ENH4" s="17"/>
      <c r="ENI4" s="17"/>
      <c r="ENJ4" s="17"/>
      <c r="ENK4" s="17"/>
      <c r="ENL4" s="17"/>
      <c r="ENM4" s="17"/>
      <c r="ENN4" s="17"/>
      <c r="ENO4" s="17"/>
      <c r="ENP4" s="17"/>
      <c r="ENQ4" s="17"/>
      <c r="ENR4" s="17"/>
      <c r="ENS4" s="17"/>
      <c r="ENT4" s="17"/>
      <c r="ENU4" s="17"/>
      <c r="ENV4" s="17"/>
      <c r="ENW4" s="17"/>
      <c r="ENX4" s="17"/>
      <c r="ENY4" s="17"/>
      <c r="ENZ4" s="17"/>
      <c r="EOA4" s="17"/>
      <c r="EOB4" s="17"/>
      <c r="EOC4" s="17"/>
      <c r="EOD4" s="17"/>
      <c r="EOE4" s="17"/>
      <c r="EOF4" s="17"/>
      <c r="EOG4" s="17"/>
      <c r="EOH4" s="17"/>
      <c r="EOI4" s="17"/>
      <c r="EOJ4" s="17"/>
      <c r="EOK4" s="17"/>
      <c r="EOL4" s="17"/>
      <c r="EOM4" s="17"/>
      <c r="EON4" s="17"/>
      <c r="EOO4" s="17"/>
      <c r="EOP4" s="17"/>
      <c r="EOQ4" s="17"/>
      <c r="EOR4" s="17"/>
      <c r="EOS4" s="17"/>
      <c r="EOT4" s="17"/>
      <c r="EOU4" s="17"/>
      <c r="EOV4" s="17"/>
      <c r="EOW4" s="17"/>
      <c r="EOX4" s="17"/>
      <c r="EOY4" s="17"/>
      <c r="EOZ4" s="17"/>
      <c r="EPA4" s="17"/>
      <c r="EPB4" s="17"/>
      <c r="EPC4" s="17"/>
      <c r="EPD4" s="17"/>
      <c r="EPE4" s="17"/>
      <c r="EPF4" s="17"/>
      <c r="EPG4" s="17"/>
      <c r="EPH4" s="17"/>
      <c r="EPI4" s="17"/>
      <c r="EPJ4" s="17"/>
      <c r="EPK4" s="17"/>
      <c r="EPL4" s="17"/>
      <c r="EPM4" s="17"/>
      <c r="EPN4" s="17"/>
      <c r="EPO4" s="17"/>
      <c r="EPP4" s="17"/>
      <c r="EPQ4" s="17"/>
      <c r="EPR4" s="17"/>
      <c r="EPS4" s="17"/>
      <c r="EPT4" s="17"/>
      <c r="EPU4" s="17"/>
      <c r="EPV4" s="17"/>
      <c r="EPW4" s="17"/>
      <c r="EPX4" s="17"/>
      <c r="EPY4" s="17"/>
      <c r="EPZ4" s="17"/>
      <c r="EQA4" s="17"/>
      <c r="EQB4" s="17"/>
      <c r="EQC4" s="17"/>
      <c r="EQD4" s="17"/>
      <c r="EQE4" s="17"/>
      <c r="EQF4" s="17"/>
      <c r="EQG4" s="17"/>
      <c r="EQH4" s="17"/>
      <c r="EQI4" s="17"/>
      <c r="EQJ4" s="17"/>
      <c r="EQK4" s="17"/>
      <c r="EQL4" s="17"/>
      <c r="EQM4" s="17"/>
      <c r="EQN4" s="17"/>
      <c r="EQO4" s="17"/>
      <c r="EQP4" s="17"/>
      <c r="EQQ4" s="17"/>
      <c r="EQR4" s="17"/>
      <c r="EQS4" s="17"/>
      <c r="EQT4" s="17"/>
      <c r="EQU4" s="17"/>
      <c r="EQV4" s="17"/>
      <c r="EQW4" s="17"/>
      <c r="EQX4" s="17"/>
      <c r="EQY4" s="17"/>
      <c r="EQZ4" s="17"/>
      <c r="ERA4" s="17"/>
      <c r="ERB4" s="17"/>
      <c r="ERC4" s="17"/>
      <c r="ERD4" s="17"/>
      <c r="ERE4" s="17"/>
      <c r="ERF4" s="17"/>
      <c r="ERG4" s="17"/>
      <c r="ERH4" s="17"/>
      <c r="ERI4" s="17"/>
      <c r="ERJ4" s="17"/>
      <c r="ERK4" s="17"/>
      <c r="ERL4" s="17"/>
      <c r="ERM4" s="17"/>
      <c r="ERN4" s="17"/>
      <c r="ERO4" s="17"/>
      <c r="ERP4" s="17"/>
      <c r="ERQ4" s="17"/>
      <c r="ERR4" s="17"/>
      <c r="ERS4" s="17"/>
      <c r="ERT4" s="17"/>
      <c r="ERU4" s="17"/>
      <c r="ERV4" s="17"/>
      <c r="ERW4" s="17"/>
      <c r="ERX4" s="17"/>
      <c r="ERY4" s="17"/>
      <c r="ERZ4" s="17"/>
      <c r="ESA4" s="17"/>
      <c r="ESB4" s="17"/>
      <c r="ESC4" s="17"/>
      <c r="ESD4" s="17"/>
      <c r="ESE4" s="17"/>
      <c r="ESF4" s="17"/>
      <c r="ESG4" s="17"/>
      <c r="ESH4" s="17"/>
      <c r="ESI4" s="17"/>
      <c r="ESJ4" s="17"/>
      <c r="ESK4" s="17"/>
      <c r="ESL4" s="17"/>
      <c r="ESM4" s="17"/>
      <c r="ESN4" s="17"/>
      <c r="ESO4" s="17"/>
      <c r="ESP4" s="17"/>
      <c r="ESQ4" s="17"/>
      <c r="ESR4" s="17"/>
      <c r="ESS4" s="17"/>
      <c r="EST4" s="17"/>
      <c r="ESU4" s="17"/>
      <c r="ESV4" s="17"/>
      <c r="ESW4" s="17"/>
      <c r="ESX4" s="17"/>
      <c r="ESY4" s="17"/>
      <c r="ESZ4" s="17"/>
      <c r="ETA4" s="17"/>
      <c r="ETB4" s="17"/>
      <c r="ETC4" s="17"/>
      <c r="ETD4" s="17"/>
      <c r="ETE4" s="17"/>
      <c r="ETF4" s="17"/>
      <c r="ETG4" s="17"/>
      <c r="ETH4" s="17"/>
      <c r="ETI4" s="17"/>
      <c r="ETJ4" s="17"/>
      <c r="ETK4" s="17"/>
      <c r="ETL4" s="17"/>
      <c r="ETM4" s="17"/>
      <c r="ETN4" s="17"/>
      <c r="ETO4" s="17"/>
      <c r="ETP4" s="17"/>
      <c r="ETQ4" s="17"/>
      <c r="ETR4" s="17"/>
      <c r="ETS4" s="17"/>
      <c r="ETT4" s="17"/>
      <c r="ETU4" s="17"/>
      <c r="ETV4" s="17"/>
      <c r="ETW4" s="17"/>
      <c r="ETX4" s="17"/>
      <c r="ETY4" s="17"/>
      <c r="ETZ4" s="17"/>
      <c r="EUA4" s="17"/>
      <c r="EUB4" s="17"/>
      <c r="EUC4" s="17"/>
      <c r="EUD4" s="17"/>
      <c r="EUE4" s="17"/>
      <c r="EUF4" s="17"/>
      <c r="EUG4" s="17"/>
      <c r="EUH4" s="17"/>
      <c r="EUI4" s="17"/>
      <c r="EUJ4" s="17"/>
      <c r="EUK4" s="17"/>
      <c r="EUL4" s="17"/>
      <c r="EUM4" s="17"/>
      <c r="EUN4" s="17"/>
      <c r="EUO4" s="17"/>
      <c r="EUP4" s="17"/>
      <c r="EUQ4" s="17"/>
      <c r="EUR4" s="17"/>
      <c r="EUS4" s="17"/>
      <c r="EUT4" s="17"/>
      <c r="EUU4" s="17"/>
      <c r="EUV4" s="17"/>
      <c r="EUW4" s="17"/>
      <c r="EUX4" s="17"/>
      <c r="EUY4" s="17"/>
      <c r="EUZ4" s="17"/>
      <c r="EVA4" s="17"/>
      <c r="EVB4" s="17"/>
      <c r="EVC4" s="17"/>
      <c r="EVD4" s="17"/>
      <c r="EVE4" s="17"/>
      <c r="EVF4" s="17"/>
      <c r="EVG4" s="17"/>
      <c r="EVH4" s="17"/>
      <c r="EVI4" s="17"/>
      <c r="EVJ4" s="17"/>
      <c r="EVK4" s="17"/>
      <c r="EVL4" s="17"/>
      <c r="EVM4" s="17"/>
      <c r="EVN4" s="17"/>
      <c r="EVO4" s="17"/>
      <c r="EVP4" s="17"/>
      <c r="EVQ4" s="17"/>
      <c r="EVR4" s="17"/>
      <c r="EVS4" s="17"/>
      <c r="EVT4" s="17"/>
      <c r="EVU4" s="17"/>
      <c r="EVV4" s="17"/>
      <c r="EVW4" s="17"/>
      <c r="EVX4" s="17"/>
      <c r="EVY4" s="17"/>
      <c r="EVZ4" s="17"/>
      <c r="EWA4" s="17"/>
      <c r="EWB4" s="17"/>
      <c r="EWC4" s="17"/>
      <c r="EWD4" s="17"/>
      <c r="EWE4" s="17"/>
      <c r="EWF4" s="17"/>
      <c r="EWG4" s="17"/>
      <c r="EWH4" s="17"/>
      <c r="EWI4" s="17"/>
      <c r="EWJ4" s="17"/>
      <c r="EWK4" s="17"/>
      <c r="EWL4" s="17"/>
      <c r="EWM4" s="17"/>
      <c r="EWN4" s="17"/>
      <c r="EWO4" s="17"/>
      <c r="EWP4" s="17"/>
      <c r="EWQ4" s="17"/>
      <c r="EWR4" s="17"/>
      <c r="EWS4" s="17"/>
      <c r="EWT4" s="17"/>
      <c r="EWU4" s="17"/>
      <c r="EWV4" s="17"/>
      <c r="EWW4" s="17"/>
      <c r="EWX4" s="17"/>
      <c r="EWY4" s="17"/>
      <c r="EWZ4" s="17"/>
      <c r="EXA4" s="17"/>
      <c r="EXB4" s="17"/>
      <c r="EXC4" s="17"/>
      <c r="EXD4" s="17"/>
      <c r="EXE4" s="17"/>
      <c r="EXF4" s="17"/>
      <c r="EXG4" s="17"/>
      <c r="EXH4" s="17"/>
      <c r="EXI4" s="17"/>
      <c r="EXJ4" s="17"/>
      <c r="EXK4" s="17"/>
      <c r="EXL4" s="17"/>
      <c r="EXM4" s="17"/>
      <c r="EXN4" s="17"/>
      <c r="EXO4" s="17"/>
      <c r="EXP4" s="17"/>
      <c r="EXQ4" s="17"/>
      <c r="EXR4" s="17"/>
      <c r="EXS4" s="17"/>
      <c r="EXT4" s="17"/>
      <c r="EXU4" s="17"/>
      <c r="EXV4" s="17"/>
      <c r="EXW4" s="17"/>
      <c r="EXX4" s="17"/>
      <c r="EXY4" s="17"/>
      <c r="EXZ4" s="17"/>
      <c r="EYA4" s="17"/>
      <c r="EYB4" s="17"/>
      <c r="EYC4" s="17"/>
      <c r="EYD4" s="17"/>
      <c r="EYE4" s="17"/>
      <c r="EYF4" s="17"/>
      <c r="EYG4" s="17"/>
      <c r="EYH4" s="17"/>
      <c r="EYI4" s="17"/>
      <c r="EYJ4" s="17"/>
      <c r="EYK4" s="17"/>
      <c r="EYL4" s="17"/>
      <c r="EYM4" s="17"/>
      <c r="EYN4" s="17"/>
      <c r="EYO4" s="17"/>
      <c r="EYP4" s="17"/>
      <c r="EYQ4" s="17"/>
      <c r="EYR4" s="17"/>
      <c r="EYS4" s="17"/>
      <c r="EYT4" s="17"/>
      <c r="EYU4" s="17"/>
      <c r="EYV4" s="17"/>
      <c r="EYW4" s="17"/>
      <c r="EYX4" s="17"/>
      <c r="EYY4" s="17"/>
      <c r="EYZ4" s="17"/>
      <c r="EZA4" s="17"/>
      <c r="EZB4" s="17"/>
      <c r="EZC4" s="17"/>
      <c r="EZD4" s="17"/>
      <c r="EZE4" s="17"/>
      <c r="EZF4" s="17"/>
      <c r="EZG4" s="17"/>
      <c r="EZH4" s="17"/>
      <c r="EZI4" s="17"/>
      <c r="EZJ4" s="17"/>
      <c r="EZK4" s="17"/>
      <c r="EZL4" s="17"/>
      <c r="EZM4" s="17"/>
      <c r="EZN4" s="17"/>
      <c r="EZO4" s="17"/>
      <c r="EZP4" s="17"/>
      <c r="EZQ4" s="17"/>
      <c r="EZR4" s="17"/>
      <c r="EZS4" s="17"/>
      <c r="EZT4" s="17"/>
      <c r="EZU4" s="17"/>
      <c r="EZV4" s="17"/>
      <c r="EZW4" s="17"/>
      <c r="EZX4" s="17"/>
      <c r="EZY4" s="17"/>
      <c r="EZZ4" s="17"/>
      <c r="FAA4" s="17"/>
      <c r="FAB4" s="17"/>
      <c r="FAC4" s="17"/>
      <c r="FAD4" s="17"/>
      <c r="FAE4" s="17"/>
      <c r="FAF4" s="17"/>
      <c r="FAG4" s="17"/>
      <c r="FAH4" s="17"/>
      <c r="FAI4" s="17"/>
      <c r="FAJ4" s="17"/>
      <c r="FAK4" s="17"/>
      <c r="FAL4" s="17"/>
      <c r="FAM4" s="17"/>
      <c r="FAN4" s="17"/>
      <c r="FAO4" s="17"/>
      <c r="FAP4" s="17"/>
      <c r="FAQ4" s="17"/>
      <c r="FAR4" s="17"/>
      <c r="FAS4" s="17"/>
      <c r="FAT4" s="17"/>
      <c r="FAU4" s="17"/>
      <c r="FAV4" s="17"/>
      <c r="FAW4" s="17"/>
      <c r="FAX4" s="17"/>
      <c r="FAY4" s="17"/>
      <c r="FAZ4" s="17"/>
      <c r="FBA4" s="17"/>
      <c r="FBB4" s="17"/>
      <c r="FBC4" s="17"/>
      <c r="FBD4" s="17"/>
      <c r="FBE4" s="17"/>
      <c r="FBF4" s="17"/>
      <c r="FBG4" s="17"/>
      <c r="FBH4" s="17"/>
      <c r="FBI4" s="17"/>
      <c r="FBJ4" s="17"/>
      <c r="FBK4" s="17"/>
      <c r="FBL4" s="17"/>
      <c r="FBM4" s="17"/>
      <c r="FBN4" s="17"/>
      <c r="FBO4" s="17"/>
      <c r="FBP4" s="17"/>
      <c r="FBQ4" s="17"/>
      <c r="FBR4" s="17"/>
      <c r="FBS4" s="17"/>
      <c r="FBT4" s="17"/>
      <c r="FBU4" s="17"/>
      <c r="FBV4" s="17"/>
      <c r="FBW4" s="17"/>
      <c r="FBX4" s="17"/>
      <c r="FBY4" s="17"/>
      <c r="FBZ4" s="17"/>
      <c r="FCA4" s="17"/>
      <c r="FCB4" s="17"/>
      <c r="FCC4" s="17"/>
      <c r="FCD4" s="17"/>
      <c r="FCE4" s="17"/>
      <c r="FCF4" s="17"/>
      <c r="FCG4" s="17"/>
      <c r="FCH4" s="17"/>
      <c r="FCI4" s="17"/>
      <c r="FCJ4" s="17"/>
      <c r="FCK4" s="17"/>
      <c r="FCL4" s="17"/>
      <c r="FCM4" s="17"/>
      <c r="FCN4" s="17"/>
      <c r="FCO4" s="17"/>
      <c r="FCP4" s="17"/>
      <c r="FCQ4" s="17"/>
      <c r="FCR4" s="17"/>
      <c r="FCS4" s="17"/>
      <c r="FCT4" s="17"/>
      <c r="FCU4" s="17"/>
      <c r="FCV4" s="17"/>
      <c r="FCW4" s="17"/>
      <c r="FCX4" s="17"/>
      <c r="FCY4" s="17"/>
      <c r="FCZ4" s="17"/>
      <c r="FDA4" s="17"/>
      <c r="FDB4" s="17"/>
      <c r="FDC4" s="17"/>
      <c r="FDD4" s="17"/>
      <c r="FDE4" s="17"/>
      <c r="FDF4" s="17"/>
      <c r="FDG4" s="17"/>
      <c r="FDH4" s="17"/>
      <c r="FDI4" s="17"/>
      <c r="FDJ4" s="17"/>
      <c r="FDK4" s="17"/>
      <c r="FDL4" s="17"/>
      <c r="FDM4" s="17"/>
      <c r="FDN4" s="17"/>
      <c r="FDO4" s="17"/>
      <c r="FDP4" s="17"/>
      <c r="FDQ4" s="17"/>
      <c r="FDR4" s="17"/>
      <c r="FDS4" s="17"/>
      <c r="FDT4" s="17"/>
      <c r="FDU4" s="17"/>
      <c r="FDV4" s="17"/>
      <c r="FDW4" s="17"/>
      <c r="FDX4" s="17"/>
      <c r="FDY4" s="17"/>
      <c r="FDZ4" s="17"/>
      <c r="FEA4" s="17"/>
      <c r="FEB4" s="17"/>
      <c r="FEC4" s="17"/>
      <c r="FED4" s="17"/>
      <c r="FEE4" s="17"/>
      <c r="FEF4" s="17"/>
      <c r="FEG4" s="17"/>
      <c r="FEH4" s="17"/>
      <c r="FEI4" s="17"/>
      <c r="FEJ4" s="17"/>
      <c r="FEK4" s="17"/>
      <c r="FEL4" s="17"/>
      <c r="FEM4" s="17"/>
      <c r="FEN4" s="17"/>
      <c r="FEO4" s="17"/>
      <c r="FEP4" s="17"/>
      <c r="FEQ4" s="17"/>
      <c r="FER4" s="17"/>
      <c r="FES4" s="17"/>
      <c r="FET4" s="17"/>
      <c r="FEU4" s="17"/>
      <c r="FEV4" s="17"/>
      <c r="FEW4" s="17"/>
      <c r="FEX4" s="17"/>
      <c r="FEY4" s="17"/>
      <c r="FEZ4" s="17"/>
      <c r="FFA4" s="17"/>
      <c r="FFB4" s="17"/>
      <c r="FFC4" s="17"/>
      <c r="FFD4" s="17"/>
      <c r="FFE4" s="17"/>
      <c r="FFF4" s="17"/>
      <c r="FFG4" s="17"/>
      <c r="FFH4" s="17"/>
      <c r="FFI4" s="17"/>
      <c r="FFJ4" s="17"/>
      <c r="FFK4" s="17"/>
      <c r="FFL4" s="17"/>
      <c r="FFM4" s="17"/>
      <c r="FFN4" s="17"/>
      <c r="FFO4" s="17"/>
      <c r="FFP4" s="17"/>
      <c r="FFQ4" s="17"/>
      <c r="FFR4" s="17"/>
      <c r="FFS4" s="17"/>
      <c r="FFT4" s="17"/>
      <c r="FFU4" s="17"/>
      <c r="FFV4" s="17"/>
      <c r="FFW4" s="17"/>
      <c r="FFX4" s="17"/>
      <c r="FFY4" s="17"/>
      <c r="FFZ4" s="17"/>
      <c r="FGA4" s="17"/>
      <c r="FGB4" s="17"/>
      <c r="FGC4" s="17"/>
      <c r="FGD4" s="17"/>
      <c r="FGE4" s="17"/>
      <c r="FGF4" s="17"/>
      <c r="FGG4" s="17"/>
      <c r="FGH4" s="17"/>
      <c r="FGI4" s="17"/>
      <c r="FGJ4" s="17"/>
      <c r="FGK4" s="17"/>
      <c r="FGL4" s="17"/>
      <c r="FGM4" s="17"/>
      <c r="FGN4" s="17"/>
      <c r="FGO4" s="17"/>
      <c r="FGP4" s="17"/>
      <c r="FGQ4" s="17"/>
      <c r="FGR4" s="17"/>
      <c r="FGS4" s="17"/>
      <c r="FGT4" s="17"/>
      <c r="FGU4" s="17"/>
      <c r="FGV4" s="17"/>
      <c r="FGW4" s="17"/>
      <c r="FGX4" s="17"/>
      <c r="FGY4" s="17"/>
      <c r="FGZ4" s="17"/>
      <c r="FHA4" s="17"/>
      <c r="FHB4" s="17"/>
      <c r="FHC4" s="17"/>
      <c r="FHD4" s="17"/>
      <c r="FHE4" s="17"/>
      <c r="FHF4" s="17"/>
      <c r="FHG4" s="17"/>
      <c r="FHH4" s="17"/>
      <c r="FHI4" s="17"/>
      <c r="FHJ4" s="17"/>
      <c r="FHK4" s="17"/>
      <c r="FHL4" s="17"/>
      <c r="FHM4" s="17"/>
      <c r="FHN4" s="17"/>
      <c r="FHO4" s="17"/>
      <c r="FHP4" s="17"/>
      <c r="FHQ4" s="17"/>
      <c r="FHR4" s="17"/>
      <c r="FHS4" s="17"/>
      <c r="FHT4" s="17"/>
      <c r="FHU4" s="17"/>
      <c r="FHV4" s="17"/>
      <c r="FHW4" s="17"/>
      <c r="FHX4" s="17"/>
      <c r="FHY4" s="17"/>
      <c r="FHZ4" s="17"/>
      <c r="FIA4" s="17"/>
      <c r="FIB4" s="17"/>
      <c r="FIC4" s="17"/>
      <c r="FID4" s="17"/>
      <c r="FIE4" s="17"/>
      <c r="FIF4" s="17"/>
      <c r="FIG4" s="17"/>
      <c r="FIH4" s="17"/>
      <c r="FII4" s="17"/>
      <c r="FIJ4" s="17"/>
      <c r="FIK4" s="17"/>
      <c r="FIL4" s="17"/>
      <c r="FIM4" s="17"/>
      <c r="FIN4" s="17"/>
      <c r="FIO4" s="17"/>
      <c r="FIP4" s="17"/>
      <c r="FIQ4" s="17"/>
      <c r="FIR4" s="17"/>
      <c r="FIS4" s="17"/>
      <c r="FIT4" s="17"/>
      <c r="FIU4" s="17"/>
      <c r="FIV4" s="17"/>
      <c r="FIW4" s="17"/>
      <c r="FIX4" s="17"/>
      <c r="FIY4" s="17"/>
      <c r="FIZ4" s="17"/>
      <c r="FJA4" s="17"/>
      <c r="FJB4" s="17"/>
      <c r="FJC4" s="17"/>
      <c r="FJD4" s="17"/>
      <c r="FJE4" s="17"/>
      <c r="FJF4" s="17"/>
      <c r="FJG4" s="17"/>
      <c r="FJH4" s="17"/>
      <c r="FJI4" s="17"/>
      <c r="FJJ4" s="17"/>
      <c r="FJK4" s="17"/>
      <c r="FJL4" s="17"/>
      <c r="FJM4" s="17"/>
      <c r="FJN4" s="17"/>
      <c r="FJO4" s="17"/>
      <c r="FJP4" s="17"/>
      <c r="FJQ4" s="17"/>
      <c r="FJR4" s="17"/>
      <c r="FJS4" s="17"/>
      <c r="FJT4" s="17"/>
      <c r="FJU4" s="17"/>
      <c r="FJV4" s="17"/>
      <c r="FJW4" s="17"/>
      <c r="FJX4" s="17"/>
      <c r="FJY4" s="17"/>
      <c r="FJZ4" s="17"/>
      <c r="FKA4" s="17"/>
      <c r="FKB4" s="17"/>
      <c r="FKC4" s="17"/>
      <c r="FKD4" s="17"/>
      <c r="FKE4" s="17"/>
      <c r="FKF4" s="17"/>
      <c r="FKG4" s="17"/>
      <c r="FKH4" s="17"/>
      <c r="FKI4" s="17"/>
      <c r="FKJ4" s="17"/>
      <c r="FKK4" s="17"/>
      <c r="FKL4" s="17"/>
      <c r="FKM4" s="17"/>
      <c r="FKN4" s="17"/>
      <c r="FKO4" s="17"/>
      <c r="FKP4" s="17"/>
      <c r="FKQ4" s="17"/>
      <c r="FKR4" s="17"/>
      <c r="FKS4" s="17"/>
      <c r="FKT4" s="17"/>
      <c r="FKU4" s="17"/>
      <c r="FKV4" s="17"/>
      <c r="FKW4" s="17"/>
      <c r="FKX4" s="17"/>
      <c r="FKY4" s="17"/>
      <c r="FKZ4" s="17"/>
      <c r="FLA4" s="17"/>
      <c r="FLB4" s="17"/>
      <c r="FLC4" s="17"/>
      <c r="FLD4" s="17"/>
      <c r="FLE4" s="17"/>
      <c r="FLF4" s="17"/>
      <c r="FLG4" s="17"/>
      <c r="FLH4" s="17"/>
      <c r="FLI4" s="17"/>
      <c r="FLJ4" s="17"/>
      <c r="FLK4" s="17"/>
      <c r="FLL4" s="17"/>
      <c r="FLM4" s="17"/>
      <c r="FLN4" s="17"/>
      <c r="FLO4" s="17"/>
      <c r="FLP4" s="17"/>
      <c r="FLQ4" s="17"/>
      <c r="FLR4" s="17"/>
      <c r="FLS4" s="17"/>
      <c r="FLT4" s="17"/>
      <c r="FLU4" s="17"/>
      <c r="FLV4" s="17"/>
      <c r="FLW4" s="17"/>
      <c r="FLX4" s="17"/>
      <c r="FLY4" s="17"/>
      <c r="FLZ4" s="17"/>
      <c r="FMA4" s="17"/>
      <c r="FMB4" s="17"/>
      <c r="FMC4" s="17"/>
      <c r="FMD4" s="17"/>
      <c r="FME4" s="17"/>
      <c r="FMF4" s="17"/>
      <c r="FMG4" s="17"/>
      <c r="FMH4" s="17"/>
      <c r="FMI4" s="17"/>
      <c r="FMJ4" s="17"/>
      <c r="FMK4" s="17"/>
      <c r="FML4" s="17"/>
      <c r="FMM4" s="17"/>
      <c r="FMN4" s="17"/>
      <c r="FMO4" s="17"/>
      <c r="FMP4" s="17"/>
      <c r="FMQ4" s="17"/>
      <c r="FMR4" s="17"/>
      <c r="FMS4" s="17"/>
      <c r="FMT4" s="17"/>
      <c r="FMU4" s="17"/>
      <c r="FMV4" s="17"/>
      <c r="FMW4" s="17"/>
      <c r="FMX4" s="17"/>
      <c r="FMY4" s="17"/>
      <c r="FMZ4" s="17"/>
      <c r="FNA4" s="17"/>
      <c r="FNB4" s="17"/>
      <c r="FNC4" s="17"/>
      <c r="FND4" s="17"/>
      <c r="FNE4" s="17"/>
      <c r="FNF4" s="17"/>
      <c r="FNG4" s="17"/>
      <c r="FNH4" s="17"/>
      <c r="FNI4" s="17"/>
      <c r="FNJ4" s="17"/>
      <c r="FNK4" s="17"/>
      <c r="FNL4" s="17"/>
      <c r="FNM4" s="17"/>
      <c r="FNN4" s="17"/>
      <c r="FNO4" s="17"/>
      <c r="FNP4" s="17"/>
      <c r="FNQ4" s="17"/>
      <c r="FNR4" s="17"/>
      <c r="FNS4" s="17"/>
      <c r="FNT4" s="17"/>
      <c r="FNU4" s="17"/>
      <c r="FNV4" s="17"/>
      <c r="FNW4" s="17"/>
      <c r="FNX4" s="17"/>
      <c r="FNY4" s="17"/>
      <c r="FNZ4" s="17"/>
      <c r="FOA4" s="17"/>
      <c r="FOB4" s="17"/>
      <c r="FOC4" s="17"/>
      <c r="FOD4" s="17"/>
      <c r="FOE4" s="17"/>
      <c r="FOF4" s="17"/>
      <c r="FOG4" s="17"/>
      <c r="FOH4" s="17"/>
      <c r="FOI4" s="17"/>
      <c r="FOJ4" s="17"/>
      <c r="FOK4" s="17"/>
      <c r="FOL4" s="17"/>
      <c r="FOM4" s="17"/>
      <c r="FON4" s="17"/>
      <c r="FOO4" s="17"/>
      <c r="FOP4" s="17"/>
      <c r="FOQ4" s="17"/>
      <c r="FOR4" s="17"/>
      <c r="FOS4" s="17"/>
      <c r="FOT4" s="17"/>
      <c r="FOU4" s="17"/>
      <c r="FOV4" s="17"/>
      <c r="FOW4" s="17"/>
      <c r="FOX4" s="17"/>
      <c r="FOY4" s="17"/>
      <c r="FOZ4" s="17"/>
      <c r="FPA4" s="17"/>
      <c r="FPB4" s="17"/>
      <c r="FPC4" s="17"/>
      <c r="FPD4" s="17"/>
      <c r="FPE4" s="17"/>
      <c r="FPF4" s="17"/>
      <c r="FPG4" s="17"/>
      <c r="FPH4" s="17"/>
      <c r="FPI4" s="17"/>
      <c r="FPJ4" s="17"/>
      <c r="FPK4" s="17"/>
      <c r="FPL4" s="17"/>
      <c r="FPM4" s="17"/>
      <c r="FPN4" s="17"/>
      <c r="FPO4" s="17"/>
      <c r="FPP4" s="17"/>
      <c r="FPQ4" s="17"/>
      <c r="FPR4" s="17"/>
      <c r="FPS4" s="17"/>
      <c r="FPT4" s="17"/>
      <c r="FPU4" s="17"/>
      <c r="FPV4" s="17"/>
      <c r="FPW4" s="17"/>
      <c r="FPX4" s="17"/>
      <c r="FPY4" s="17"/>
      <c r="FPZ4" s="17"/>
      <c r="FQA4" s="17"/>
      <c r="FQB4" s="17"/>
      <c r="FQC4" s="17"/>
      <c r="FQD4" s="17"/>
      <c r="FQE4" s="17"/>
      <c r="FQF4" s="17"/>
      <c r="FQG4" s="17"/>
      <c r="FQH4" s="17"/>
      <c r="FQI4" s="17"/>
      <c r="FQJ4" s="17"/>
      <c r="FQK4" s="17"/>
      <c r="FQL4" s="17"/>
      <c r="FQM4" s="17"/>
      <c r="FQN4" s="17"/>
      <c r="FQO4" s="17"/>
      <c r="FQP4" s="17"/>
      <c r="FQQ4" s="17"/>
      <c r="FQR4" s="17"/>
      <c r="FQS4" s="17"/>
      <c r="FQT4" s="17"/>
      <c r="FQU4" s="17"/>
      <c r="FQV4" s="17"/>
      <c r="FQW4" s="17"/>
      <c r="FQX4" s="17"/>
      <c r="FQY4" s="17"/>
      <c r="FQZ4" s="17"/>
      <c r="FRA4" s="17"/>
      <c r="FRB4" s="17"/>
      <c r="FRC4" s="17"/>
      <c r="FRD4" s="17"/>
      <c r="FRE4" s="17"/>
      <c r="FRF4" s="17"/>
      <c r="FRG4" s="17"/>
      <c r="FRH4" s="17"/>
      <c r="FRI4" s="17"/>
      <c r="FRJ4" s="17"/>
      <c r="FRK4" s="17"/>
      <c r="FRL4" s="17"/>
      <c r="FRM4" s="17"/>
      <c r="FRN4" s="17"/>
      <c r="FRO4" s="17"/>
      <c r="FRP4" s="17"/>
      <c r="FRQ4" s="17"/>
      <c r="FRR4" s="17"/>
      <c r="FRS4" s="17"/>
      <c r="FRT4" s="17"/>
      <c r="FRU4" s="17"/>
      <c r="FRV4" s="17"/>
      <c r="FRW4" s="17"/>
      <c r="FRX4" s="17"/>
      <c r="FRY4" s="17"/>
      <c r="FRZ4" s="17"/>
      <c r="FSA4" s="17"/>
      <c r="FSB4" s="17"/>
      <c r="FSC4" s="17"/>
      <c r="FSD4" s="17"/>
      <c r="FSE4" s="17"/>
      <c r="FSF4" s="17"/>
      <c r="FSG4" s="17"/>
      <c r="FSH4" s="17"/>
      <c r="FSI4" s="17"/>
      <c r="FSJ4" s="17"/>
      <c r="FSK4" s="17"/>
      <c r="FSL4" s="17"/>
      <c r="FSM4" s="17"/>
      <c r="FSN4" s="17"/>
      <c r="FSO4" s="17"/>
      <c r="FSP4" s="17"/>
      <c r="FSQ4" s="17"/>
      <c r="FSR4" s="17"/>
      <c r="FSS4" s="17"/>
      <c r="FST4" s="17"/>
      <c r="FSU4" s="17"/>
      <c r="FSV4" s="17"/>
      <c r="FSW4" s="17"/>
      <c r="FSX4" s="17"/>
      <c r="FSY4" s="17"/>
      <c r="FSZ4" s="17"/>
      <c r="FTA4" s="17"/>
      <c r="FTB4" s="17"/>
      <c r="FTC4" s="17"/>
      <c r="FTD4" s="17"/>
      <c r="FTE4" s="17"/>
      <c r="FTF4" s="17"/>
      <c r="FTG4" s="17"/>
      <c r="FTH4" s="17"/>
      <c r="FTI4" s="17"/>
      <c r="FTJ4" s="17"/>
      <c r="FTK4" s="17"/>
      <c r="FTL4" s="17"/>
      <c r="FTM4" s="17"/>
      <c r="FTN4" s="17"/>
      <c r="FTO4" s="17"/>
      <c r="FTP4" s="17"/>
      <c r="FTQ4" s="17"/>
      <c r="FTR4" s="17"/>
      <c r="FTS4" s="17"/>
      <c r="FTT4" s="17"/>
      <c r="FTU4" s="17"/>
      <c r="FTV4" s="17"/>
      <c r="FTW4" s="17"/>
      <c r="FTX4" s="17"/>
      <c r="FTY4" s="17"/>
      <c r="FTZ4" s="17"/>
      <c r="FUA4" s="17"/>
      <c r="FUB4" s="17"/>
      <c r="FUC4" s="17"/>
      <c r="FUD4" s="17"/>
      <c r="FUE4" s="17"/>
      <c r="FUF4" s="17"/>
      <c r="FUG4" s="17"/>
      <c r="FUH4" s="17"/>
      <c r="FUI4" s="17"/>
      <c r="FUJ4" s="17"/>
      <c r="FUK4" s="17"/>
      <c r="FUL4" s="17"/>
      <c r="FUM4" s="17"/>
      <c r="FUN4" s="17"/>
      <c r="FUO4" s="17"/>
      <c r="FUP4" s="17"/>
      <c r="FUQ4" s="17"/>
      <c r="FUR4" s="17"/>
      <c r="FUS4" s="17"/>
      <c r="FUT4" s="17"/>
      <c r="FUU4" s="17"/>
      <c r="FUV4" s="17"/>
      <c r="FUW4" s="17"/>
      <c r="FUX4" s="17"/>
      <c r="FUY4" s="17"/>
      <c r="FUZ4" s="17"/>
      <c r="FVA4" s="17"/>
      <c r="FVB4" s="17"/>
      <c r="FVC4" s="17"/>
      <c r="FVD4" s="17"/>
      <c r="FVE4" s="17"/>
      <c r="FVF4" s="17"/>
      <c r="FVG4" s="17"/>
      <c r="FVH4" s="17"/>
      <c r="FVI4" s="17"/>
      <c r="FVJ4" s="17"/>
      <c r="FVK4" s="17"/>
      <c r="FVL4" s="17"/>
      <c r="FVM4" s="17"/>
      <c r="FVN4" s="17"/>
      <c r="FVO4" s="17"/>
      <c r="FVP4" s="17"/>
      <c r="FVQ4" s="17"/>
      <c r="FVR4" s="17"/>
      <c r="FVS4" s="17"/>
      <c r="FVT4" s="17"/>
      <c r="FVU4" s="17"/>
      <c r="FVV4" s="17"/>
      <c r="FVW4" s="17"/>
      <c r="FVX4" s="17"/>
      <c r="FVY4" s="17"/>
      <c r="FVZ4" s="17"/>
      <c r="FWA4" s="17"/>
      <c r="FWB4" s="17"/>
      <c r="FWC4" s="17"/>
      <c r="FWD4" s="17"/>
      <c r="FWE4" s="17"/>
      <c r="FWF4" s="17"/>
      <c r="FWG4" s="17"/>
      <c r="FWH4" s="17"/>
      <c r="FWI4" s="17"/>
      <c r="FWJ4" s="17"/>
      <c r="FWK4" s="17"/>
      <c r="FWL4" s="17"/>
      <c r="FWM4" s="17"/>
      <c r="FWN4" s="17"/>
      <c r="FWO4" s="17"/>
      <c r="FWP4" s="17"/>
      <c r="FWQ4" s="17"/>
      <c r="FWR4" s="17"/>
      <c r="FWS4" s="17"/>
      <c r="FWT4" s="17"/>
      <c r="FWU4" s="17"/>
      <c r="FWV4" s="17"/>
      <c r="FWW4" s="17"/>
      <c r="FWX4" s="17"/>
      <c r="FWY4" s="17"/>
      <c r="FWZ4" s="17"/>
      <c r="FXA4" s="17"/>
      <c r="FXB4" s="17"/>
      <c r="FXC4" s="17"/>
      <c r="FXD4" s="17"/>
      <c r="FXE4" s="17"/>
      <c r="FXF4" s="17"/>
      <c r="FXG4" s="17"/>
      <c r="FXH4" s="17"/>
      <c r="FXI4" s="17"/>
      <c r="FXJ4" s="17"/>
      <c r="FXK4" s="17"/>
      <c r="FXL4" s="17"/>
      <c r="FXM4" s="17"/>
      <c r="FXN4" s="17"/>
      <c r="FXO4" s="17"/>
      <c r="FXP4" s="17"/>
      <c r="FXQ4" s="17"/>
      <c r="FXR4" s="17"/>
      <c r="FXS4" s="17"/>
      <c r="FXT4" s="17"/>
      <c r="FXU4" s="17"/>
      <c r="FXV4" s="17"/>
      <c r="FXW4" s="17"/>
      <c r="FXX4" s="17"/>
      <c r="FXY4" s="17"/>
      <c r="FXZ4" s="17"/>
      <c r="FYA4" s="17"/>
      <c r="FYB4" s="17"/>
      <c r="FYC4" s="17"/>
      <c r="FYD4" s="17"/>
      <c r="FYE4" s="17"/>
      <c r="FYF4" s="17"/>
      <c r="FYG4" s="17"/>
      <c r="FYH4" s="17"/>
      <c r="FYI4" s="17"/>
      <c r="FYJ4" s="17"/>
      <c r="FYK4" s="17"/>
      <c r="FYL4" s="17"/>
      <c r="FYM4" s="17"/>
      <c r="FYN4" s="17"/>
      <c r="FYO4" s="17"/>
      <c r="FYP4" s="17"/>
      <c r="FYQ4" s="17"/>
      <c r="FYR4" s="17"/>
      <c r="FYS4" s="17"/>
      <c r="FYT4" s="17"/>
      <c r="FYU4" s="17"/>
      <c r="FYV4" s="17"/>
      <c r="FYW4" s="17"/>
      <c r="FYX4" s="17"/>
      <c r="FYY4" s="17"/>
      <c r="FYZ4" s="17"/>
      <c r="FZA4" s="17"/>
      <c r="FZB4" s="17"/>
      <c r="FZC4" s="17"/>
      <c r="FZD4" s="17"/>
      <c r="FZE4" s="17"/>
      <c r="FZF4" s="17"/>
      <c r="FZG4" s="17"/>
      <c r="FZH4" s="17"/>
      <c r="FZI4" s="17"/>
      <c r="FZJ4" s="17"/>
      <c r="FZK4" s="17"/>
      <c r="FZL4" s="17"/>
      <c r="FZM4" s="17"/>
      <c r="FZN4" s="17"/>
      <c r="FZO4" s="17"/>
      <c r="FZP4" s="17"/>
      <c r="FZQ4" s="17"/>
      <c r="FZR4" s="17"/>
      <c r="FZS4" s="17"/>
      <c r="FZT4" s="17"/>
      <c r="FZU4" s="17"/>
      <c r="FZV4" s="17"/>
      <c r="FZW4" s="17"/>
      <c r="FZX4" s="17"/>
      <c r="FZY4" s="17"/>
      <c r="FZZ4" s="17"/>
      <c r="GAA4" s="17"/>
      <c r="GAB4" s="17"/>
      <c r="GAC4" s="17"/>
      <c r="GAD4" s="17"/>
      <c r="GAE4" s="17"/>
      <c r="GAF4" s="17"/>
      <c r="GAG4" s="17"/>
      <c r="GAH4" s="17"/>
      <c r="GAI4" s="17"/>
      <c r="GAJ4" s="17"/>
      <c r="GAK4" s="17"/>
      <c r="GAL4" s="17"/>
      <c r="GAM4" s="17"/>
      <c r="GAN4" s="17"/>
      <c r="GAO4" s="17"/>
      <c r="GAP4" s="17"/>
      <c r="GAQ4" s="17"/>
      <c r="GAR4" s="17"/>
      <c r="GAS4" s="17"/>
      <c r="GAT4" s="17"/>
      <c r="GAU4" s="17"/>
      <c r="GAV4" s="17"/>
      <c r="GAW4" s="17"/>
      <c r="GAX4" s="17"/>
      <c r="GAY4" s="17"/>
      <c r="GAZ4" s="17"/>
      <c r="GBA4" s="17"/>
      <c r="GBB4" s="17"/>
      <c r="GBC4" s="17"/>
      <c r="GBD4" s="17"/>
      <c r="GBE4" s="17"/>
      <c r="GBF4" s="17"/>
      <c r="GBG4" s="17"/>
      <c r="GBH4" s="17"/>
      <c r="GBI4" s="17"/>
      <c r="GBJ4" s="17"/>
      <c r="GBK4" s="17"/>
      <c r="GBL4" s="17"/>
      <c r="GBM4" s="17"/>
      <c r="GBN4" s="17"/>
      <c r="GBO4" s="17"/>
      <c r="GBP4" s="17"/>
      <c r="GBQ4" s="17"/>
      <c r="GBR4" s="17"/>
      <c r="GBS4" s="17"/>
      <c r="GBT4" s="17"/>
      <c r="GBU4" s="17"/>
      <c r="GBV4" s="17"/>
      <c r="GBW4" s="17"/>
      <c r="GBX4" s="17"/>
      <c r="GBY4" s="17"/>
      <c r="GBZ4" s="17"/>
      <c r="GCA4" s="17"/>
      <c r="GCB4" s="17"/>
      <c r="GCC4" s="17"/>
      <c r="GCD4" s="17"/>
      <c r="GCE4" s="17"/>
      <c r="GCF4" s="17"/>
      <c r="GCG4" s="17"/>
      <c r="GCH4" s="17"/>
      <c r="GCI4" s="17"/>
      <c r="GCJ4" s="17"/>
      <c r="GCK4" s="17"/>
      <c r="GCL4" s="17"/>
      <c r="GCM4" s="17"/>
      <c r="GCN4" s="17"/>
      <c r="GCO4" s="17"/>
      <c r="GCP4" s="17"/>
      <c r="GCQ4" s="17"/>
      <c r="GCR4" s="17"/>
      <c r="GCS4" s="17"/>
      <c r="GCT4" s="17"/>
      <c r="GCU4" s="17"/>
      <c r="GCV4" s="17"/>
      <c r="GCW4" s="17"/>
      <c r="GCX4" s="17"/>
      <c r="GCY4" s="17"/>
      <c r="GCZ4" s="17"/>
      <c r="GDA4" s="17"/>
      <c r="GDB4" s="17"/>
      <c r="GDC4" s="17"/>
      <c r="GDD4" s="17"/>
      <c r="GDE4" s="17"/>
      <c r="GDF4" s="17"/>
      <c r="GDG4" s="17"/>
      <c r="GDH4" s="17"/>
      <c r="GDI4" s="17"/>
      <c r="GDJ4" s="17"/>
      <c r="GDK4" s="17"/>
      <c r="GDL4" s="17"/>
      <c r="GDM4" s="17"/>
      <c r="GDN4" s="17"/>
      <c r="GDO4" s="17"/>
      <c r="GDP4" s="17"/>
      <c r="GDQ4" s="17"/>
      <c r="GDR4" s="17"/>
      <c r="GDS4" s="17"/>
      <c r="GDT4" s="17"/>
      <c r="GDU4" s="17"/>
      <c r="GDV4" s="17"/>
      <c r="GDW4" s="17"/>
      <c r="GDX4" s="17"/>
      <c r="GDY4" s="17"/>
      <c r="GDZ4" s="17"/>
      <c r="GEA4" s="17"/>
      <c r="GEB4" s="17"/>
      <c r="GEC4" s="17"/>
      <c r="GED4" s="17"/>
      <c r="GEE4" s="17"/>
      <c r="GEF4" s="17"/>
      <c r="GEG4" s="17"/>
      <c r="GEH4" s="17"/>
      <c r="GEI4" s="17"/>
      <c r="GEJ4" s="17"/>
      <c r="GEK4" s="17"/>
      <c r="GEL4" s="17"/>
      <c r="GEM4" s="17"/>
      <c r="GEN4" s="17"/>
      <c r="GEO4" s="17"/>
      <c r="GEP4" s="17"/>
      <c r="GEQ4" s="17"/>
      <c r="GER4" s="17"/>
      <c r="GES4" s="17"/>
      <c r="GET4" s="17"/>
      <c r="GEU4" s="17"/>
      <c r="GEV4" s="17"/>
      <c r="GEW4" s="17"/>
      <c r="GEX4" s="17"/>
      <c r="GEY4" s="17"/>
      <c r="GEZ4" s="17"/>
      <c r="GFA4" s="17"/>
      <c r="GFB4" s="17"/>
      <c r="GFC4" s="17"/>
      <c r="GFD4" s="17"/>
      <c r="GFE4" s="17"/>
      <c r="GFF4" s="17"/>
      <c r="GFG4" s="17"/>
      <c r="GFH4" s="17"/>
      <c r="GFI4" s="17"/>
      <c r="GFJ4" s="17"/>
      <c r="GFK4" s="17"/>
      <c r="GFL4" s="17"/>
      <c r="GFM4" s="17"/>
      <c r="GFN4" s="17"/>
      <c r="GFO4" s="17"/>
      <c r="GFP4" s="17"/>
      <c r="GFQ4" s="17"/>
      <c r="GFR4" s="17"/>
      <c r="GFS4" s="17"/>
      <c r="GFT4" s="17"/>
      <c r="GFU4" s="17"/>
      <c r="GFV4" s="17"/>
      <c r="GFW4" s="17"/>
      <c r="GFX4" s="17"/>
      <c r="GFY4" s="17"/>
      <c r="GFZ4" s="17"/>
      <c r="GGA4" s="17"/>
      <c r="GGB4" s="17"/>
      <c r="GGC4" s="17"/>
      <c r="GGD4" s="17"/>
      <c r="GGE4" s="17"/>
      <c r="GGF4" s="17"/>
      <c r="GGG4" s="17"/>
      <c r="GGH4" s="17"/>
      <c r="GGI4" s="17"/>
      <c r="GGJ4" s="17"/>
      <c r="GGK4" s="17"/>
      <c r="GGL4" s="17"/>
      <c r="GGM4" s="17"/>
      <c r="GGN4" s="17"/>
      <c r="GGO4" s="17"/>
      <c r="GGP4" s="17"/>
      <c r="GGQ4" s="17"/>
      <c r="GGR4" s="17"/>
      <c r="GGS4" s="17"/>
      <c r="GGT4" s="17"/>
      <c r="GGU4" s="17"/>
      <c r="GGV4" s="17"/>
      <c r="GGW4" s="17"/>
      <c r="GGX4" s="17"/>
      <c r="GGY4" s="17"/>
      <c r="GGZ4" s="17"/>
      <c r="GHA4" s="17"/>
      <c r="GHB4" s="17"/>
      <c r="GHC4" s="17"/>
      <c r="GHD4" s="17"/>
      <c r="GHE4" s="17"/>
      <c r="GHF4" s="17"/>
      <c r="GHG4" s="17"/>
      <c r="GHH4" s="17"/>
      <c r="GHI4" s="17"/>
      <c r="GHJ4" s="17"/>
      <c r="GHK4" s="17"/>
      <c r="GHL4" s="17"/>
      <c r="GHM4" s="17"/>
      <c r="GHN4" s="17"/>
      <c r="GHO4" s="17"/>
      <c r="GHP4" s="17"/>
      <c r="GHQ4" s="17"/>
      <c r="GHR4" s="17"/>
      <c r="GHS4" s="17"/>
      <c r="GHT4" s="17"/>
      <c r="GHU4" s="17"/>
      <c r="GHV4" s="17"/>
      <c r="GHW4" s="17"/>
      <c r="GHX4" s="17"/>
      <c r="GHY4" s="17"/>
      <c r="GHZ4" s="17"/>
      <c r="GIA4" s="17"/>
      <c r="GIB4" s="17"/>
      <c r="GIC4" s="17"/>
      <c r="GID4" s="17"/>
      <c r="GIE4" s="17"/>
      <c r="GIF4" s="17"/>
      <c r="GIG4" s="17"/>
      <c r="GIH4" s="17"/>
      <c r="GII4" s="17"/>
      <c r="GIJ4" s="17"/>
      <c r="GIK4" s="17"/>
      <c r="GIL4" s="17"/>
      <c r="GIM4" s="17"/>
      <c r="GIN4" s="17"/>
      <c r="GIO4" s="17"/>
      <c r="GIP4" s="17"/>
      <c r="GIQ4" s="17"/>
      <c r="GIR4" s="17"/>
      <c r="GIS4" s="17"/>
      <c r="GIT4" s="17"/>
      <c r="GIU4" s="17"/>
      <c r="GIV4" s="17"/>
      <c r="GIW4" s="17"/>
      <c r="GIX4" s="17"/>
      <c r="GIY4" s="17"/>
      <c r="GIZ4" s="17"/>
      <c r="GJA4" s="17"/>
      <c r="GJB4" s="17"/>
      <c r="GJC4" s="17"/>
      <c r="GJD4" s="17"/>
      <c r="GJE4" s="17"/>
      <c r="GJF4" s="17"/>
      <c r="GJG4" s="17"/>
      <c r="GJH4" s="17"/>
      <c r="GJI4" s="17"/>
      <c r="GJJ4" s="17"/>
      <c r="GJK4" s="17"/>
      <c r="GJL4" s="17"/>
      <c r="GJM4" s="17"/>
      <c r="GJN4" s="17"/>
      <c r="GJO4" s="17"/>
      <c r="GJP4" s="17"/>
      <c r="GJQ4" s="17"/>
      <c r="GJR4" s="17"/>
      <c r="GJS4" s="17"/>
      <c r="GJT4" s="17"/>
      <c r="GJU4" s="17"/>
      <c r="GJV4" s="17"/>
      <c r="GJW4" s="17"/>
      <c r="GJX4" s="17"/>
      <c r="GJY4" s="17"/>
      <c r="GJZ4" s="17"/>
      <c r="GKA4" s="17"/>
      <c r="GKB4" s="17"/>
      <c r="GKC4" s="17"/>
      <c r="GKD4" s="17"/>
      <c r="GKE4" s="17"/>
      <c r="GKF4" s="17"/>
      <c r="GKG4" s="17"/>
      <c r="GKH4" s="17"/>
      <c r="GKI4" s="17"/>
      <c r="GKJ4" s="17"/>
      <c r="GKK4" s="17"/>
      <c r="GKL4" s="17"/>
      <c r="GKM4" s="17"/>
      <c r="GKN4" s="17"/>
      <c r="GKO4" s="17"/>
      <c r="GKP4" s="17"/>
      <c r="GKQ4" s="17"/>
      <c r="GKR4" s="17"/>
      <c r="GKS4" s="17"/>
      <c r="GKT4" s="17"/>
      <c r="GKU4" s="17"/>
      <c r="GKV4" s="17"/>
      <c r="GKW4" s="17"/>
      <c r="GKX4" s="17"/>
      <c r="GKY4" s="17"/>
      <c r="GKZ4" s="17"/>
      <c r="GLA4" s="17"/>
      <c r="GLB4" s="17"/>
      <c r="GLC4" s="17"/>
      <c r="GLD4" s="17"/>
      <c r="GLE4" s="17"/>
      <c r="GLF4" s="17"/>
      <c r="GLG4" s="17"/>
      <c r="GLH4" s="17"/>
      <c r="GLI4" s="17"/>
      <c r="GLJ4" s="17"/>
      <c r="GLK4" s="17"/>
      <c r="GLL4" s="17"/>
      <c r="GLM4" s="17"/>
      <c r="GLN4" s="17"/>
      <c r="GLO4" s="17"/>
      <c r="GLP4" s="17"/>
      <c r="GLQ4" s="17"/>
      <c r="GLR4" s="17"/>
      <c r="GLS4" s="17"/>
      <c r="GLT4" s="17"/>
      <c r="GLU4" s="17"/>
      <c r="GLV4" s="17"/>
      <c r="GLW4" s="17"/>
      <c r="GLX4" s="17"/>
      <c r="GLY4" s="17"/>
      <c r="GLZ4" s="17"/>
      <c r="GMA4" s="17"/>
      <c r="GMB4" s="17"/>
      <c r="GMC4" s="17"/>
      <c r="GMD4" s="17"/>
      <c r="GME4" s="17"/>
      <c r="GMF4" s="17"/>
      <c r="GMG4" s="17"/>
      <c r="GMH4" s="17"/>
      <c r="GMI4" s="17"/>
      <c r="GMJ4" s="17"/>
      <c r="GMK4" s="17"/>
      <c r="GML4" s="17"/>
      <c r="GMM4" s="17"/>
      <c r="GMN4" s="17"/>
      <c r="GMO4" s="17"/>
      <c r="GMP4" s="17"/>
      <c r="GMQ4" s="17"/>
      <c r="GMR4" s="17"/>
      <c r="GMS4" s="17"/>
      <c r="GMT4" s="17"/>
      <c r="GMU4" s="17"/>
      <c r="GMV4" s="17"/>
      <c r="GMW4" s="17"/>
      <c r="GMX4" s="17"/>
      <c r="GMY4" s="17"/>
      <c r="GMZ4" s="17"/>
      <c r="GNA4" s="17"/>
      <c r="GNB4" s="17"/>
      <c r="GNC4" s="17"/>
      <c r="GND4" s="17"/>
      <c r="GNE4" s="17"/>
      <c r="GNF4" s="17"/>
      <c r="GNG4" s="17"/>
      <c r="GNH4" s="17"/>
      <c r="GNI4" s="17"/>
      <c r="GNJ4" s="17"/>
      <c r="GNK4" s="17"/>
      <c r="GNL4" s="17"/>
      <c r="GNM4" s="17"/>
      <c r="GNN4" s="17"/>
      <c r="GNO4" s="17"/>
      <c r="GNP4" s="17"/>
      <c r="GNQ4" s="17"/>
      <c r="GNR4" s="17"/>
      <c r="GNS4" s="17"/>
      <c r="GNT4" s="17"/>
      <c r="GNU4" s="17"/>
      <c r="GNV4" s="17"/>
      <c r="GNW4" s="17"/>
      <c r="GNX4" s="17"/>
      <c r="GNY4" s="17"/>
      <c r="GNZ4" s="17"/>
      <c r="GOA4" s="17"/>
      <c r="GOB4" s="17"/>
      <c r="GOC4" s="17"/>
      <c r="GOD4" s="17"/>
      <c r="GOE4" s="17"/>
      <c r="GOF4" s="17"/>
      <c r="GOG4" s="17"/>
      <c r="GOH4" s="17"/>
      <c r="GOI4" s="17"/>
      <c r="GOJ4" s="17"/>
      <c r="GOK4" s="17"/>
      <c r="GOL4" s="17"/>
      <c r="GOM4" s="17"/>
      <c r="GON4" s="17"/>
      <c r="GOO4" s="17"/>
      <c r="GOP4" s="17"/>
      <c r="GOQ4" s="17"/>
      <c r="GOR4" s="17"/>
      <c r="GOS4" s="17"/>
      <c r="GOT4" s="17"/>
      <c r="GOU4" s="17"/>
      <c r="GOV4" s="17"/>
      <c r="GOW4" s="17"/>
      <c r="GOX4" s="17"/>
      <c r="GOY4" s="17"/>
      <c r="GOZ4" s="17"/>
      <c r="GPA4" s="17"/>
      <c r="GPB4" s="17"/>
      <c r="GPC4" s="17"/>
      <c r="GPD4" s="17"/>
      <c r="GPE4" s="17"/>
      <c r="GPF4" s="17"/>
      <c r="GPG4" s="17"/>
      <c r="GPH4" s="17"/>
      <c r="GPI4" s="17"/>
      <c r="GPJ4" s="17"/>
      <c r="GPK4" s="17"/>
      <c r="GPL4" s="17"/>
      <c r="GPM4" s="17"/>
      <c r="GPN4" s="17"/>
      <c r="GPO4" s="17"/>
      <c r="GPP4" s="17"/>
      <c r="GPQ4" s="17"/>
      <c r="GPR4" s="17"/>
      <c r="GPS4" s="17"/>
      <c r="GPT4" s="17"/>
      <c r="GPU4" s="17"/>
      <c r="GPV4" s="17"/>
      <c r="GPW4" s="17"/>
      <c r="GPX4" s="17"/>
      <c r="GPY4" s="17"/>
      <c r="GPZ4" s="17"/>
      <c r="GQA4" s="17"/>
      <c r="GQB4" s="17"/>
      <c r="GQC4" s="17"/>
      <c r="GQD4" s="17"/>
      <c r="GQE4" s="17"/>
      <c r="GQF4" s="17"/>
      <c r="GQG4" s="17"/>
      <c r="GQH4" s="17"/>
      <c r="GQI4" s="17"/>
      <c r="GQJ4" s="17"/>
      <c r="GQK4" s="17"/>
      <c r="GQL4" s="17"/>
      <c r="GQM4" s="17"/>
      <c r="GQN4" s="17"/>
      <c r="GQO4" s="17"/>
      <c r="GQP4" s="17"/>
      <c r="GQQ4" s="17"/>
      <c r="GQR4" s="17"/>
      <c r="GQS4" s="17"/>
      <c r="GQT4" s="17"/>
      <c r="GQU4" s="17"/>
      <c r="GQV4" s="17"/>
      <c r="GQW4" s="17"/>
      <c r="GQX4" s="17"/>
      <c r="GQY4" s="17"/>
      <c r="GQZ4" s="17"/>
      <c r="GRA4" s="17"/>
      <c r="GRB4" s="17"/>
      <c r="GRC4" s="17"/>
      <c r="GRD4" s="17"/>
      <c r="GRE4" s="17"/>
      <c r="GRF4" s="17"/>
      <c r="GRG4" s="17"/>
      <c r="GRH4" s="17"/>
      <c r="GRI4" s="17"/>
      <c r="GRJ4" s="17"/>
      <c r="GRK4" s="17"/>
      <c r="GRL4" s="17"/>
      <c r="GRM4" s="17"/>
      <c r="GRN4" s="17"/>
      <c r="GRO4" s="17"/>
      <c r="GRP4" s="17"/>
      <c r="GRQ4" s="17"/>
      <c r="GRR4" s="17"/>
      <c r="GRS4" s="17"/>
      <c r="GRT4" s="17"/>
      <c r="GRU4" s="17"/>
      <c r="GRV4" s="17"/>
      <c r="GRW4" s="17"/>
      <c r="GRX4" s="17"/>
      <c r="GRY4" s="17"/>
      <c r="GRZ4" s="17"/>
      <c r="GSA4" s="17"/>
      <c r="GSB4" s="17"/>
      <c r="GSC4" s="17"/>
      <c r="GSD4" s="17"/>
      <c r="GSE4" s="17"/>
      <c r="GSF4" s="17"/>
      <c r="GSG4" s="17"/>
      <c r="GSH4" s="17"/>
      <c r="GSI4" s="17"/>
      <c r="GSJ4" s="17"/>
      <c r="GSK4" s="17"/>
      <c r="GSL4" s="17"/>
      <c r="GSM4" s="17"/>
      <c r="GSN4" s="17"/>
      <c r="GSO4" s="17"/>
      <c r="GSP4" s="17"/>
      <c r="GSQ4" s="17"/>
      <c r="GSR4" s="17"/>
      <c r="GSS4" s="17"/>
      <c r="GST4" s="17"/>
      <c r="GSU4" s="17"/>
      <c r="GSV4" s="17"/>
      <c r="GSW4" s="17"/>
      <c r="GSX4" s="17"/>
      <c r="GSY4" s="17"/>
      <c r="GSZ4" s="17"/>
      <c r="GTA4" s="17"/>
      <c r="GTB4" s="17"/>
      <c r="GTC4" s="17"/>
      <c r="GTD4" s="17"/>
      <c r="GTE4" s="17"/>
      <c r="GTF4" s="17"/>
      <c r="GTG4" s="17"/>
      <c r="GTH4" s="17"/>
      <c r="GTI4" s="17"/>
      <c r="GTJ4" s="17"/>
      <c r="GTK4" s="17"/>
      <c r="GTL4" s="17"/>
      <c r="GTM4" s="17"/>
      <c r="GTN4" s="17"/>
      <c r="GTO4" s="17"/>
      <c r="GTP4" s="17"/>
      <c r="GTQ4" s="17"/>
      <c r="GTR4" s="17"/>
      <c r="GTS4" s="17"/>
      <c r="GTT4" s="17"/>
      <c r="GTU4" s="17"/>
      <c r="GTV4" s="17"/>
      <c r="GTW4" s="17"/>
      <c r="GTX4" s="17"/>
      <c r="GTY4" s="17"/>
      <c r="GTZ4" s="17"/>
      <c r="GUA4" s="17"/>
      <c r="GUB4" s="17"/>
      <c r="GUC4" s="17"/>
      <c r="GUD4" s="17"/>
      <c r="GUE4" s="17"/>
      <c r="GUF4" s="17"/>
      <c r="GUG4" s="17"/>
      <c r="GUH4" s="17"/>
      <c r="GUI4" s="17"/>
      <c r="GUJ4" s="17"/>
      <c r="GUK4" s="17"/>
      <c r="GUL4" s="17"/>
      <c r="GUM4" s="17"/>
      <c r="GUN4" s="17"/>
      <c r="GUO4" s="17"/>
      <c r="GUP4" s="17"/>
      <c r="GUQ4" s="17"/>
      <c r="GUR4" s="17"/>
      <c r="GUS4" s="17"/>
      <c r="GUT4" s="17"/>
      <c r="GUU4" s="17"/>
      <c r="GUV4" s="17"/>
      <c r="GUW4" s="17"/>
      <c r="GUX4" s="17"/>
      <c r="GUY4" s="17"/>
      <c r="GUZ4" s="17"/>
      <c r="GVA4" s="17"/>
      <c r="GVB4" s="17"/>
      <c r="GVC4" s="17"/>
      <c r="GVD4" s="17"/>
      <c r="GVE4" s="17"/>
      <c r="GVF4" s="17"/>
      <c r="GVG4" s="17"/>
      <c r="GVH4" s="17"/>
      <c r="GVI4" s="17"/>
      <c r="GVJ4" s="17"/>
      <c r="GVK4" s="17"/>
      <c r="GVL4" s="17"/>
      <c r="GVM4" s="17"/>
      <c r="GVN4" s="17"/>
      <c r="GVO4" s="17"/>
      <c r="GVP4" s="17"/>
      <c r="GVQ4" s="17"/>
      <c r="GVR4" s="17"/>
      <c r="GVS4" s="17"/>
      <c r="GVT4" s="17"/>
      <c r="GVU4" s="17"/>
      <c r="GVV4" s="17"/>
      <c r="GVW4" s="17"/>
      <c r="GVX4" s="17"/>
      <c r="GVY4" s="17"/>
      <c r="GVZ4" s="17"/>
      <c r="GWA4" s="17"/>
      <c r="GWB4" s="17"/>
      <c r="GWC4" s="17"/>
      <c r="GWD4" s="17"/>
      <c r="GWE4" s="17"/>
      <c r="GWF4" s="17"/>
      <c r="GWG4" s="17"/>
      <c r="GWH4" s="17"/>
      <c r="GWI4" s="17"/>
      <c r="GWJ4" s="17"/>
      <c r="GWK4" s="17"/>
      <c r="GWL4" s="17"/>
      <c r="GWM4" s="17"/>
      <c r="GWN4" s="17"/>
      <c r="GWO4" s="17"/>
      <c r="GWP4" s="17"/>
      <c r="GWQ4" s="17"/>
      <c r="GWR4" s="17"/>
      <c r="GWS4" s="17"/>
      <c r="GWT4" s="17"/>
      <c r="GWU4" s="17"/>
      <c r="GWV4" s="17"/>
      <c r="GWW4" s="17"/>
      <c r="GWX4" s="17"/>
      <c r="GWY4" s="17"/>
      <c r="GWZ4" s="17"/>
      <c r="GXA4" s="17"/>
      <c r="GXB4" s="17"/>
      <c r="GXC4" s="17"/>
      <c r="GXD4" s="17"/>
      <c r="GXE4" s="17"/>
      <c r="GXF4" s="17"/>
      <c r="GXG4" s="17"/>
      <c r="GXH4" s="17"/>
      <c r="GXI4" s="17"/>
      <c r="GXJ4" s="17"/>
      <c r="GXK4" s="17"/>
      <c r="GXL4" s="17"/>
      <c r="GXM4" s="17"/>
      <c r="GXN4" s="17"/>
      <c r="GXO4" s="17"/>
      <c r="GXP4" s="17"/>
      <c r="GXQ4" s="17"/>
      <c r="GXR4" s="17"/>
      <c r="GXS4" s="17"/>
      <c r="GXT4" s="17"/>
      <c r="GXU4" s="17"/>
      <c r="GXV4" s="17"/>
      <c r="GXW4" s="17"/>
      <c r="GXX4" s="17"/>
      <c r="GXY4" s="17"/>
      <c r="GXZ4" s="17"/>
      <c r="GYA4" s="17"/>
      <c r="GYB4" s="17"/>
      <c r="GYC4" s="17"/>
      <c r="GYD4" s="17"/>
      <c r="GYE4" s="17"/>
      <c r="GYF4" s="17"/>
      <c r="GYG4" s="17"/>
      <c r="GYH4" s="17"/>
      <c r="GYI4" s="17"/>
      <c r="GYJ4" s="17"/>
      <c r="GYK4" s="17"/>
      <c r="GYL4" s="17"/>
      <c r="GYM4" s="17"/>
      <c r="GYN4" s="17"/>
      <c r="GYO4" s="17"/>
      <c r="GYP4" s="17"/>
      <c r="GYQ4" s="17"/>
      <c r="GYR4" s="17"/>
      <c r="GYS4" s="17"/>
      <c r="GYT4" s="17"/>
      <c r="GYU4" s="17"/>
      <c r="GYV4" s="17"/>
      <c r="GYW4" s="17"/>
      <c r="GYX4" s="17"/>
      <c r="GYY4" s="17"/>
      <c r="GYZ4" s="17"/>
      <c r="GZA4" s="17"/>
      <c r="GZB4" s="17"/>
      <c r="GZC4" s="17"/>
      <c r="GZD4" s="17"/>
      <c r="GZE4" s="17"/>
      <c r="GZF4" s="17"/>
      <c r="GZG4" s="17"/>
      <c r="GZH4" s="17"/>
      <c r="GZI4" s="17"/>
      <c r="GZJ4" s="17"/>
      <c r="GZK4" s="17"/>
      <c r="GZL4" s="17"/>
      <c r="GZM4" s="17"/>
      <c r="GZN4" s="17"/>
      <c r="GZO4" s="17"/>
      <c r="GZP4" s="17"/>
      <c r="GZQ4" s="17"/>
      <c r="GZR4" s="17"/>
      <c r="GZS4" s="17"/>
      <c r="GZT4" s="17"/>
      <c r="GZU4" s="17"/>
      <c r="GZV4" s="17"/>
      <c r="GZW4" s="17"/>
      <c r="GZX4" s="17"/>
      <c r="GZY4" s="17"/>
      <c r="GZZ4" s="17"/>
      <c r="HAA4" s="17"/>
      <c r="HAB4" s="17"/>
      <c r="HAC4" s="17"/>
      <c r="HAD4" s="17"/>
      <c r="HAE4" s="17"/>
      <c r="HAF4" s="17"/>
      <c r="HAG4" s="17"/>
      <c r="HAH4" s="17"/>
      <c r="HAI4" s="17"/>
      <c r="HAJ4" s="17"/>
      <c r="HAK4" s="17"/>
      <c r="HAL4" s="17"/>
      <c r="HAM4" s="17"/>
      <c r="HAN4" s="17"/>
      <c r="HAO4" s="17"/>
      <c r="HAP4" s="17"/>
      <c r="HAQ4" s="17"/>
      <c r="HAR4" s="17"/>
      <c r="HAS4" s="17"/>
      <c r="HAT4" s="17"/>
      <c r="HAU4" s="17"/>
      <c r="HAV4" s="17"/>
      <c r="HAW4" s="17"/>
      <c r="HAX4" s="17"/>
      <c r="HAY4" s="17"/>
      <c r="HAZ4" s="17"/>
      <c r="HBA4" s="17"/>
      <c r="HBB4" s="17"/>
      <c r="HBC4" s="17"/>
      <c r="HBD4" s="17"/>
      <c r="HBE4" s="17"/>
      <c r="HBF4" s="17"/>
      <c r="HBG4" s="17"/>
      <c r="HBH4" s="17"/>
      <c r="HBI4" s="17"/>
      <c r="HBJ4" s="17"/>
      <c r="HBK4" s="17"/>
      <c r="HBL4" s="17"/>
      <c r="HBM4" s="17"/>
      <c r="HBN4" s="17"/>
      <c r="HBO4" s="17"/>
      <c r="HBP4" s="17"/>
      <c r="HBQ4" s="17"/>
      <c r="HBR4" s="17"/>
      <c r="HBS4" s="17"/>
      <c r="HBT4" s="17"/>
      <c r="HBU4" s="17"/>
      <c r="HBV4" s="17"/>
      <c r="HBW4" s="17"/>
      <c r="HBX4" s="17"/>
      <c r="HBY4" s="17"/>
      <c r="HBZ4" s="17"/>
      <c r="HCA4" s="17"/>
      <c r="HCB4" s="17"/>
      <c r="HCC4" s="17"/>
      <c r="HCD4" s="17"/>
      <c r="HCE4" s="17"/>
      <c r="HCF4" s="17"/>
      <c r="HCG4" s="17"/>
      <c r="HCH4" s="17"/>
      <c r="HCI4" s="17"/>
      <c r="HCJ4" s="17"/>
      <c r="HCK4" s="17"/>
      <c r="HCL4" s="17"/>
      <c r="HCM4" s="17"/>
      <c r="HCN4" s="17"/>
      <c r="HCO4" s="17"/>
      <c r="HCP4" s="17"/>
      <c r="HCQ4" s="17"/>
      <c r="HCR4" s="17"/>
      <c r="HCS4" s="17"/>
      <c r="HCT4" s="17"/>
      <c r="HCU4" s="17"/>
      <c r="HCV4" s="17"/>
      <c r="HCW4" s="17"/>
      <c r="HCX4" s="17"/>
      <c r="HCY4" s="17"/>
      <c r="HCZ4" s="17"/>
      <c r="HDA4" s="17"/>
      <c r="HDB4" s="17"/>
      <c r="HDC4" s="17"/>
      <c r="HDD4" s="17"/>
      <c r="HDE4" s="17"/>
      <c r="HDF4" s="17"/>
      <c r="HDG4" s="17"/>
      <c r="HDH4" s="17"/>
      <c r="HDI4" s="17"/>
      <c r="HDJ4" s="17"/>
      <c r="HDK4" s="17"/>
      <c r="HDL4" s="17"/>
      <c r="HDM4" s="17"/>
      <c r="HDN4" s="17"/>
      <c r="HDO4" s="17"/>
      <c r="HDP4" s="17"/>
      <c r="HDQ4" s="17"/>
      <c r="HDR4" s="17"/>
      <c r="HDS4" s="17"/>
      <c r="HDT4" s="17"/>
      <c r="HDU4" s="17"/>
      <c r="HDV4" s="17"/>
      <c r="HDW4" s="17"/>
      <c r="HDX4" s="17"/>
      <c r="HDY4" s="17"/>
      <c r="HDZ4" s="17"/>
      <c r="HEA4" s="17"/>
      <c r="HEB4" s="17"/>
      <c r="HEC4" s="17"/>
      <c r="HED4" s="17"/>
      <c r="HEE4" s="17"/>
      <c r="HEF4" s="17"/>
      <c r="HEG4" s="17"/>
      <c r="HEH4" s="17"/>
      <c r="HEI4" s="17"/>
      <c r="HEJ4" s="17"/>
      <c r="HEK4" s="17"/>
      <c r="HEL4" s="17"/>
      <c r="HEM4" s="17"/>
      <c r="HEN4" s="17"/>
      <c r="HEO4" s="17"/>
      <c r="HEP4" s="17"/>
      <c r="HEQ4" s="17"/>
      <c r="HER4" s="17"/>
      <c r="HES4" s="17"/>
      <c r="HET4" s="17"/>
      <c r="HEU4" s="17"/>
      <c r="HEV4" s="17"/>
      <c r="HEW4" s="17"/>
      <c r="HEX4" s="17"/>
      <c r="HEY4" s="17"/>
      <c r="HEZ4" s="17"/>
      <c r="HFA4" s="17"/>
      <c r="HFB4" s="17"/>
      <c r="HFC4" s="17"/>
      <c r="HFD4" s="17"/>
      <c r="HFE4" s="17"/>
      <c r="HFF4" s="17"/>
      <c r="HFG4" s="17"/>
      <c r="HFH4" s="17"/>
      <c r="HFI4" s="17"/>
      <c r="HFJ4" s="17"/>
      <c r="HFK4" s="17"/>
      <c r="HFL4" s="17"/>
      <c r="HFM4" s="17"/>
      <c r="HFN4" s="17"/>
      <c r="HFO4" s="17"/>
      <c r="HFP4" s="17"/>
      <c r="HFQ4" s="17"/>
      <c r="HFR4" s="17"/>
      <c r="HFS4" s="17"/>
      <c r="HFT4" s="17"/>
      <c r="HFU4" s="17"/>
      <c r="HFV4" s="17"/>
      <c r="HFW4" s="17"/>
      <c r="HFX4" s="17"/>
      <c r="HFY4" s="17"/>
      <c r="HFZ4" s="17"/>
      <c r="HGA4" s="17"/>
      <c r="HGB4" s="17"/>
      <c r="HGC4" s="17"/>
      <c r="HGD4" s="17"/>
      <c r="HGE4" s="17"/>
      <c r="HGF4" s="17"/>
      <c r="HGG4" s="17"/>
      <c r="HGH4" s="17"/>
      <c r="HGI4" s="17"/>
      <c r="HGJ4" s="17"/>
      <c r="HGK4" s="17"/>
      <c r="HGL4" s="17"/>
      <c r="HGM4" s="17"/>
      <c r="HGN4" s="17"/>
      <c r="HGO4" s="17"/>
      <c r="HGP4" s="17"/>
      <c r="HGQ4" s="17"/>
      <c r="HGR4" s="17"/>
      <c r="HGS4" s="17"/>
      <c r="HGT4" s="17"/>
      <c r="HGU4" s="17"/>
      <c r="HGV4" s="17"/>
      <c r="HGW4" s="17"/>
      <c r="HGX4" s="17"/>
      <c r="HGY4" s="17"/>
      <c r="HGZ4" s="17"/>
      <c r="HHA4" s="17"/>
      <c r="HHB4" s="17"/>
      <c r="HHC4" s="17"/>
      <c r="HHD4" s="17"/>
      <c r="HHE4" s="17"/>
      <c r="HHF4" s="17"/>
      <c r="HHG4" s="17"/>
      <c r="HHH4" s="17"/>
      <c r="HHI4" s="17"/>
      <c r="HHJ4" s="17"/>
      <c r="HHK4" s="17"/>
      <c r="HHL4" s="17"/>
      <c r="HHM4" s="17"/>
      <c r="HHN4" s="17"/>
      <c r="HHO4" s="17"/>
      <c r="HHP4" s="17"/>
      <c r="HHQ4" s="17"/>
      <c r="HHR4" s="17"/>
      <c r="HHS4" s="17"/>
      <c r="HHT4" s="17"/>
      <c r="HHU4" s="17"/>
      <c r="HHV4" s="17"/>
      <c r="HHW4" s="17"/>
      <c r="HHX4" s="17"/>
      <c r="HHY4" s="17"/>
      <c r="HHZ4" s="17"/>
      <c r="HIA4" s="17"/>
      <c r="HIB4" s="17"/>
      <c r="HIC4" s="17"/>
      <c r="HID4" s="17"/>
      <c r="HIE4" s="17"/>
      <c r="HIF4" s="17"/>
      <c r="HIG4" s="17"/>
      <c r="HIH4" s="17"/>
      <c r="HII4" s="17"/>
      <c r="HIJ4" s="17"/>
      <c r="HIK4" s="17"/>
      <c r="HIL4" s="17"/>
      <c r="HIM4" s="17"/>
      <c r="HIN4" s="17"/>
      <c r="HIO4" s="17"/>
      <c r="HIP4" s="17"/>
      <c r="HIQ4" s="17"/>
      <c r="HIR4" s="17"/>
      <c r="HIS4" s="17"/>
      <c r="HIT4" s="17"/>
      <c r="HIU4" s="17"/>
      <c r="HIV4" s="17"/>
      <c r="HIW4" s="17"/>
      <c r="HIX4" s="17"/>
      <c r="HIY4" s="17"/>
      <c r="HIZ4" s="17"/>
      <c r="HJA4" s="17"/>
      <c r="HJB4" s="17"/>
      <c r="HJC4" s="17"/>
      <c r="HJD4" s="17"/>
      <c r="HJE4" s="17"/>
      <c r="HJF4" s="17"/>
      <c r="HJG4" s="17"/>
      <c r="HJH4" s="17"/>
      <c r="HJI4" s="17"/>
      <c r="HJJ4" s="17"/>
      <c r="HJK4" s="17"/>
      <c r="HJL4" s="17"/>
      <c r="HJM4" s="17"/>
      <c r="HJN4" s="17"/>
      <c r="HJO4" s="17"/>
      <c r="HJP4" s="17"/>
      <c r="HJQ4" s="17"/>
      <c r="HJR4" s="17"/>
      <c r="HJS4" s="17"/>
      <c r="HJT4" s="17"/>
      <c r="HJU4" s="17"/>
      <c r="HJV4" s="17"/>
      <c r="HJW4" s="17"/>
      <c r="HJX4" s="17"/>
      <c r="HJY4" s="17"/>
      <c r="HJZ4" s="17"/>
      <c r="HKA4" s="17"/>
      <c r="HKB4" s="17"/>
      <c r="HKC4" s="17"/>
      <c r="HKD4" s="17"/>
      <c r="HKE4" s="17"/>
      <c r="HKF4" s="17"/>
      <c r="HKG4" s="17"/>
      <c r="HKH4" s="17"/>
      <c r="HKI4" s="17"/>
      <c r="HKJ4" s="17"/>
      <c r="HKK4" s="17"/>
      <c r="HKL4" s="17"/>
      <c r="HKM4" s="17"/>
      <c r="HKN4" s="17"/>
      <c r="HKO4" s="17"/>
      <c r="HKP4" s="17"/>
      <c r="HKQ4" s="17"/>
      <c r="HKR4" s="17"/>
      <c r="HKS4" s="17"/>
      <c r="HKT4" s="17"/>
      <c r="HKU4" s="17"/>
      <c r="HKV4" s="17"/>
      <c r="HKW4" s="17"/>
      <c r="HKX4" s="17"/>
      <c r="HKY4" s="17"/>
      <c r="HKZ4" s="17"/>
      <c r="HLA4" s="17"/>
      <c r="HLB4" s="17"/>
      <c r="HLC4" s="17"/>
      <c r="HLD4" s="17"/>
      <c r="HLE4" s="17"/>
      <c r="HLF4" s="17"/>
      <c r="HLG4" s="17"/>
      <c r="HLH4" s="17"/>
      <c r="HLI4" s="17"/>
      <c r="HLJ4" s="17"/>
      <c r="HLK4" s="17"/>
      <c r="HLL4" s="17"/>
      <c r="HLM4" s="17"/>
      <c r="HLN4" s="17"/>
      <c r="HLO4" s="17"/>
      <c r="HLP4" s="17"/>
      <c r="HLQ4" s="17"/>
      <c r="HLR4" s="17"/>
      <c r="HLS4" s="17"/>
      <c r="HLT4" s="17"/>
      <c r="HLU4" s="17"/>
      <c r="HLV4" s="17"/>
      <c r="HLW4" s="17"/>
      <c r="HLX4" s="17"/>
      <c r="HLY4" s="17"/>
      <c r="HLZ4" s="17"/>
      <c r="HMA4" s="17"/>
      <c r="HMB4" s="17"/>
      <c r="HMC4" s="17"/>
      <c r="HMD4" s="17"/>
      <c r="HME4" s="17"/>
      <c r="HMF4" s="17"/>
      <c r="HMG4" s="17"/>
      <c r="HMH4" s="17"/>
      <c r="HMI4" s="17"/>
      <c r="HMJ4" s="17"/>
      <c r="HMK4" s="17"/>
      <c r="HML4" s="17"/>
      <c r="HMM4" s="17"/>
      <c r="HMN4" s="17"/>
      <c r="HMO4" s="17"/>
      <c r="HMP4" s="17"/>
      <c r="HMQ4" s="17"/>
      <c r="HMR4" s="17"/>
      <c r="HMS4" s="17"/>
      <c r="HMT4" s="17"/>
      <c r="HMU4" s="17"/>
      <c r="HMV4" s="17"/>
      <c r="HMW4" s="17"/>
      <c r="HMX4" s="17"/>
      <c r="HMY4" s="17"/>
      <c r="HMZ4" s="17"/>
      <c r="HNA4" s="17"/>
      <c r="HNB4" s="17"/>
      <c r="HNC4" s="17"/>
      <c r="HND4" s="17"/>
      <c r="HNE4" s="17"/>
      <c r="HNF4" s="17"/>
      <c r="HNG4" s="17"/>
      <c r="HNH4" s="17"/>
      <c r="HNI4" s="17"/>
      <c r="HNJ4" s="17"/>
      <c r="HNK4" s="17"/>
      <c r="HNL4" s="17"/>
      <c r="HNM4" s="17"/>
      <c r="HNN4" s="17"/>
      <c r="HNO4" s="17"/>
      <c r="HNP4" s="17"/>
      <c r="HNQ4" s="17"/>
      <c r="HNR4" s="17"/>
      <c r="HNS4" s="17"/>
      <c r="HNT4" s="17"/>
      <c r="HNU4" s="17"/>
      <c r="HNV4" s="17"/>
      <c r="HNW4" s="17"/>
      <c r="HNX4" s="17"/>
      <c r="HNY4" s="17"/>
      <c r="HNZ4" s="17"/>
      <c r="HOA4" s="17"/>
      <c r="HOB4" s="17"/>
      <c r="HOC4" s="17"/>
      <c r="HOD4" s="17"/>
      <c r="HOE4" s="17"/>
      <c r="HOF4" s="17"/>
      <c r="HOG4" s="17"/>
      <c r="HOH4" s="17"/>
      <c r="HOI4" s="17"/>
      <c r="HOJ4" s="17"/>
      <c r="HOK4" s="17"/>
      <c r="HOL4" s="17"/>
      <c r="HOM4" s="17"/>
      <c r="HON4" s="17"/>
      <c r="HOO4" s="17"/>
      <c r="HOP4" s="17"/>
      <c r="HOQ4" s="17"/>
      <c r="HOR4" s="17"/>
      <c r="HOS4" s="17"/>
      <c r="HOT4" s="17"/>
      <c r="HOU4" s="17"/>
      <c r="HOV4" s="17"/>
      <c r="HOW4" s="17"/>
      <c r="HOX4" s="17"/>
      <c r="HOY4" s="17"/>
      <c r="HOZ4" s="17"/>
      <c r="HPA4" s="17"/>
      <c r="HPB4" s="17"/>
      <c r="HPC4" s="17"/>
      <c r="HPD4" s="17"/>
      <c r="HPE4" s="17"/>
      <c r="HPF4" s="17"/>
      <c r="HPG4" s="17"/>
      <c r="HPH4" s="17"/>
      <c r="HPI4" s="17"/>
      <c r="HPJ4" s="17"/>
      <c r="HPK4" s="17"/>
      <c r="HPL4" s="17"/>
      <c r="HPM4" s="17"/>
      <c r="HPN4" s="17"/>
      <c r="HPO4" s="17"/>
      <c r="HPP4" s="17"/>
      <c r="HPQ4" s="17"/>
      <c r="HPR4" s="17"/>
      <c r="HPS4" s="17"/>
      <c r="HPT4" s="17"/>
      <c r="HPU4" s="17"/>
      <c r="HPV4" s="17"/>
      <c r="HPW4" s="17"/>
      <c r="HPX4" s="17"/>
      <c r="HPY4" s="17"/>
      <c r="HPZ4" s="17"/>
      <c r="HQA4" s="17"/>
      <c r="HQB4" s="17"/>
      <c r="HQC4" s="17"/>
      <c r="HQD4" s="17"/>
      <c r="HQE4" s="17"/>
      <c r="HQF4" s="17"/>
      <c r="HQG4" s="17"/>
      <c r="HQH4" s="17"/>
      <c r="HQI4" s="17"/>
      <c r="HQJ4" s="17"/>
      <c r="HQK4" s="17"/>
      <c r="HQL4" s="17"/>
      <c r="HQM4" s="17"/>
      <c r="HQN4" s="17"/>
      <c r="HQO4" s="17"/>
      <c r="HQP4" s="17"/>
      <c r="HQQ4" s="17"/>
      <c r="HQR4" s="17"/>
      <c r="HQS4" s="17"/>
      <c r="HQT4" s="17"/>
      <c r="HQU4" s="17"/>
      <c r="HQV4" s="17"/>
      <c r="HQW4" s="17"/>
      <c r="HQX4" s="17"/>
      <c r="HQY4" s="17"/>
      <c r="HQZ4" s="17"/>
      <c r="HRA4" s="17"/>
      <c r="HRB4" s="17"/>
      <c r="HRC4" s="17"/>
      <c r="HRD4" s="17"/>
      <c r="HRE4" s="17"/>
      <c r="HRF4" s="17"/>
      <c r="HRG4" s="17"/>
      <c r="HRH4" s="17"/>
      <c r="HRI4" s="17"/>
      <c r="HRJ4" s="17"/>
      <c r="HRK4" s="17"/>
      <c r="HRL4" s="17"/>
      <c r="HRM4" s="17"/>
      <c r="HRN4" s="17"/>
      <c r="HRO4" s="17"/>
      <c r="HRP4" s="17"/>
      <c r="HRQ4" s="17"/>
      <c r="HRR4" s="17"/>
      <c r="HRS4" s="17"/>
      <c r="HRT4" s="17"/>
      <c r="HRU4" s="17"/>
      <c r="HRV4" s="17"/>
      <c r="HRW4" s="17"/>
      <c r="HRX4" s="17"/>
      <c r="HRY4" s="17"/>
      <c r="HRZ4" s="17"/>
      <c r="HSA4" s="17"/>
      <c r="HSB4" s="17"/>
      <c r="HSC4" s="17"/>
      <c r="HSD4" s="17"/>
      <c r="HSE4" s="17"/>
      <c r="HSF4" s="17"/>
      <c r="HSG4" s="17"/>
      <c r="HSH4" s="17"/>
      <c r="HSI4" s="17"/>
      <c r="HSJ4" s="17"/>
      <c r="HSK4" s="17"/>
      <c r="HSL4" s="17"/>
      <c r="HSM4" s="17"/>
      <c r="HSN4" s="17"/>
      <c r="HSO4" s="17"/>
      <c r="HSP4" s="17"/>
      <c r="HSQ4" s="17"/>
      <c r="HSR4" s="17"/>
      <c r="HSS4" s="17"/>
      <c r="HST4" s="17"/>
      <c r="HSU4" s="17"/>
      <c r="HSV4" s="17"/>
      <c r="HSW4" s="17"/>
      <c r="HSX4" s="17"/>
      <c r="HSY4" s="17"/>
      <c r="HSZ4" s="17"/>
      <c r="HTA4" s="17"/>
      <c r="HTB4" s="17"/>
      <c r="HTC4" s="17"/>
      <c r="HTD4" s="17"/>
      <c r="HTE4" s="17"/>
      <c r="HTF4" s="17"/>
      <c r="HTG4" s="17"/>
      <c r="HTH4" s="17"/>
      <c r="HTI4" s="17"/>
      <c r="HTJ4" s="17"/>
      <c r="HTK4" s="17"/>
      <c r="HTL4" s="17"/>
      <c r="HTM4" s="17"/>
      <c r="HTN4" s="17"/>
      <c r="HTO4" s="17"/>
      <c r="HTP4" s="17"/>
      <c r="HTQ4" s="17"/>
      <c r="HTR4" s="17"/>
      <c r="HTS4" s="17"/>
      <c r="HTT4" s="17"/>
      <c r="HTU4" s="17"/>
      <c r="HTV4" s="17"/>
      <c r="HTW4" s="17"/>
      <c r="HTX4" s="17"/>
      <c r="HTY4" s="17"/>
      <c r="HTZ4" s="17"/>
      <c r="HUA4" s="17"/>
      <c r="HUB4" s="17"/>
      <c r="HUC4" s="17"/>
      <c r="HUD4" s="17"/>
      <c r="HUE4" s="17"/>
      <c r="HUF4" s="17"/>
      <c r="HUG4" s="17"/>
      <c r="HUH4" s="17"/>
      <c r="HUI4" s="17"/>
      <c r="HUJ4" s="17"/>
      <c r="HUK4" s="17"/>
      <c r="HUL4" s="17"/>
      <c r="HUM4" s="17"/>
      <c r="HUN4" s="17"/>
      <c r="HUO4" s="17"/>
      <c r="HUP4" s="17"/>
      <c r="HUQ4" s="17"/>
      <c r="HUR4" s="17"/>
      <c r="HUS4" s="17"/>
      <c r="HUT4" s="17"/>
      <c r="HUU4" s="17"/>
      <c r="HUV4" s="17"/>
      <c r="HUW4" s="17"/>
      <c r="HUX4" s="17"/>
      <c r="HUY4" s="17"/>
      <c r="HUZ4" s="17"/>
      <c r="HVA4" s="17"/>
      <c r="HVB4" s="17"/>
      <c r="HVC4" s="17"/>
      <c r="HVD4" s="17"/>
      <c r="HVE4" s="17"/>
      <c r="HVF4" s="17"/>
      <c r="HVG4" s="17"/>
      <c r="HVH4" s="17"/>
      <c r="HVI4" s="17"/>
      <c r="HVJ4" s="17"/>
      <c r="HVK4" s="17"/>
      <c r="HVL4" s="17"/>
      <c r="HVM4" s="17"/>
      <c r="HVN4" s="17"/>
      <c r="HVO4" s="17"/>
      <c r="HVP4" s="17"/>
      <c r="HVQ4" s="17"/>
      <c r="HVR4" s="17"/>
      <c r="HVS4" s="17"/>
      <c r="HVT4" s="17"/>
      <c r="HVU4" s="17"/>
      <c r="HVV4" s="17"/>
      <c r="HVW4" s="17"/>
      <c r="HVX4" s="17"/>
      <c r="HVY4" s="17"/>
      <c r="HVZ4" s="17"/>
      <c r="HWA4" s="17"/>
      <c r="HWB4" s="17"/>
      <c r="HWC4" s="17"/>
      <c r="HWD4" s="17"/>
      <c r="HWE4" s="17"/>
      <c r="HWF4" s="17"/>
      <c r="HWG4" s="17"/>
      <c r="HWH4" s="17"/>
      <c r="HWI4" s="17"/>
      <c r="HWJ4" s="17"/>
      <c r="HWK4" s="17"/>
      <c r="HWL4" s="17"/>
      <c r="HWM4" s="17"/>
      <c r="HWN4" s="17"/>
      <c r="HWO4" s="17"/>
      <c r="HWP4" s="17"/>
      <c r="HWQ4" s="17"/>
      <c r="HWR4" s="17"/>
      <c r="HWS4" s="17"/>
      <c r="HWT4" s="17"/>
      <c r="HWU4" s="17"/>
      <c r="HWV4" s="17"/>
      <c r="HWW4" s="17"/>
      <c r="HWX4" s="17"/>
      <c r="HWY4" s="17"/>
      <c r="HWZ4" s="17"/>
      <c r="HXA4" s="17"/>
      <c r="HXB4" s="17"/>
      <c r="HXC4" s="17"/>
      <c r="HXD4" s="17"/>
      <c r="HXE4" s="17"/>
      <c r="HXF4" s="17"/>
      <c r="HXG4" s="17"/>
      <c r="HXH4" s="17"/>
      <c r="HXI4" s="17"/>
      <c r="HXJ4" s="17"/>
      <c r="HXK4" s="17"/>
      <c r="HXL4" s="17"/>
      <c r="HXM4" s="17"/>
      <c r="HXN4" s="17"/>
      <c r="HXO4" s="17"/>
      <c r="HXP4" s="17"/>
      <c r="HXQ4" s="17"/>
      <c r="HXR4" s="17"/>
      <c r="HXS4" s="17"/>
      <c r="HXT4" s="17"/>
      <c r="HXU4" s="17"/>
      <c r="HXV4" s="17"/>
      <c r="HXW4" s="17"/>
      <c r="HXX4" s="17"/>
      <c r="HXY4" s="17"/>
      <c r="HXZ4" s="17"/>
      <c r="HYA4" s="17"/>
      <c r="HYB4" s="17"/>
      <c r="HYC4" s="17"/>
      <c r="HYD4" s="17"/>
      <c r="HYE4" s="17"/>
      <c r="HYF4" s="17"/>
      <c r="HYG4" s="17"/>
      <c r="HYH4" s="17"/>
      <c r="HYI4" s="17"/>
      <c r="HYJ4" s="17"/>
      <c r="HYK4" s="17"/>
      <c r="HYL4" s="17"/>
      <c r="HYM4" s="17"/>
      <c r="HYN4" s="17"/>
      <c r="HYO4" s="17"/>
      <c r="HYP4" s="17"/>
      <c r="HYQ4" s="17"/>
      <c r="HYR4" s="17"/>
      <c r="HYS4" s="17"/>
      <c r="HYT4" s="17"/>
      <c r="HYU4" s="17"/>
      <c r="HYV4" s="17"/>
      <c r="HYW4" s="17"/>
      <c r="HYX4" s="17"/>
      <c r="HYY4" s="17"/>
      <c r="HYZ4" s="17"/>
      <c r="HZA4" s="17"/>
      <c r="HZB4" s="17"/>
      <c r="HZC4" s="17"/>
      <c r="HZD4" s="17"/>
      <c r="HZE4" s="17"/>
      <c r="HZF4" s="17"/>
      <c r="HZG4" s="17"/>
      <c r="HZH4" s="17"/>
      <c r="HZI4" s="17"/>
      <c r="HZJ4" s="17"/>
      <c r="HZK4" s="17"/>
      <c r="HZL4" s="17"/>
      <c r="HZM4" s="17"/>
      <c r="HZN4" s="17"/>
      <c r="HZO4" s="17"/>
      <c r="HZP4" s="17"/>
      <c r="HZQ4" s="17"/>
      <c r="HZR4" s="17"/>
      <c r="HZS4" s="17"/>
      <c r="HZT4" s="17"/>
      <c r="HZU4" s="17"/>
      <c r="HZV4" s="17"/>
      <c r="HZW4" s="17"/>
      <c r="HZX4" s="17"/>
      <c r="HZY4" s="17"/>
      <c r="HZZ4" s="17"/>
      <c r="IAA4" s="17"/>
      <c r="IAB4" s="17"/>
      <c r="IAC4" s="17"/>
      <c r="IAD4" s="17"/>
      <c r="IAE4" s="17"/>
      <c r="IAF4" s="17"/>
      <c r="IAG4" s="17"/>
      <c r="IAH4" s="17"/>
      <c r="IAI4" s="17"/>
      <c r="IAJ4" s="17"/>
      <c r="IAK4" s="17"/>
      <c r="IAL4" s="17"/>
      <c r="IAM4" s="17"/>
      <c r="IAN4" s="17"/>
      <c r="IAO4" s="17"/>
      <c r="IAP4" s="17"/>
      <c r="IAQ4" s="17"/>
      <c r="IAR4" s="17"/>
      <c r="IAS4" s="17"/>
      <c r="IAT4" s="17"/>
      <c r="IAU4" s="17"/>
      <c r="IAV4" s="17"/>
      <c r="IAW4" s="17"/>
      <c r="IAX4" s="17"/>
      <c r="IAY4" s="17"/>
      <c r="IAZ4" s="17"/>
      <c r="IBA4" s="17"/>
      <c r="IBB4" s="17"/>
      <c r="IBC4" s="17"/>
      <c r="IBD4" s="17"/>
      <c r="IBE4" s="17"/>
      <c r="IBF4" s="17"/>
      <c r="IBG4" s="17"/>
      <c r="IBH4" s="17"/>
      <c r="IBI4" s="17"/>
      <c r="IBJ4" s="17"/>
      <c r="IBK4" s="17"/>
      <c r="IBL4" s="17"/>
      <c r="IBM4" s="17"/>
      <c r="IBN4" s="17"/>
      <c r="IBO4" s="17"/>
      <c r="IBP4" s="17"/>
      <c r="IBQ4" s="17"/>
      <c r="IBR4" s="17"/>
      <c r="IBS4" s="17"/>
      <c r="IBT4" s="17"/>
      <c r="IBU4" s="17"/>
      <c r="IBV4" s="17"/>
      <c r="IBW4" s="17"/>
      <c r="IBX4" s="17"/>
      <c r="IBY4" s="17"/>
      <c r="IBZ4" s="17"/>
      <c r="ICA4" s="17"/>
      <c r="ICB4" s="17"/>
      <c r="ICC4" s="17"/>
      <c r="ICD4" s="17"/>
      <c r="ICE4" s="17"/>
      <c r="ICF4" s="17"/>
      <c r="ICG4" s="17"/>
      <c r="ICH4" s="17"/>
      <c r="ICI4" s="17"/>
      <c r="ICJ4" s="17"/>
      <c r="ICK4" s="17"/>
      <c r="ICL4" s="17"/>
      <c r="ICM4" s="17"/>
      <c r="ICN4" s="17"/>
      <c r="ICO4" s="17"/>
      <c r="ICP4" s="17"/>
      <c r="ICQ4" s="17"/>
      <c r="ICR4" s="17"/>
      <c r="ICS4" s="17"/>
      <c r="ICT4" s="17"/>
      <c r="ICU4" s="17"/>
      <c r="ICV4" s="17"/>
      <c r="ICW4" s="17"/>
      <c r="ICX4" s="17"/>
      <c r="ICY4" s="17"/>
      <c r="ICZ4" s="17"/>
      <c r="IDA4" s="17"/>
      <c r="IDB4" s="17"/>
      <c r="IDC4" s="17"/>
      <c r="IDD4" s="17"/>
      <c r="IDE4" s="17"/>
      <c r="IDF4" s="17"/>
      <c r="IDG4" s="17"/>
      <c r="IDH4" s="17"/>
      <c r="IDI4" s="17"/>
      <c r="IDJ4" s="17"/>
      <c r="IDK4" s="17"/>
      <c r="IDL4" s="17"/>
      <c r="IDM4" s="17"/>
      <c r="IDN4" s="17"/>
      <c r="IDO4" s="17"/>
      <c r="IDP4" s="17"/>
      <c r="IDQ4" s="17"/>
      <c r="IDR4" s="17"/>
      <c r="IDS4" s="17"/>
      <c r="IDT4" s="17"/>
      <c r="IDU4" s="17"/>
      <c r="IDV4" s="17"/>
      <c r="IDW4" s="17"/>
      <c r="IDX4" s="17"/>
      <c r="IDY4" s="17"/>
      <c r="IDZ4" s="17"/>
      <c r="IEA4" s="17"/>
      <c r="IEB4" s="17"/>
      <c r="IEC4" s="17"/>
      <c r="IED4" s="17"/>
      <c r="IEE4" s="17"/>
      <c r="IEF4" s="17"/>
      <c r="IEG4" s="17"/>
      <c r="IEH4" s="17"/>
      <c r="IEI4" s="17"/>
      <c r="IEJ4" s="17"/>
      <c r="IEK4" s="17"/>
      <c r="IEL4" s="17"/>
      <c r="IEM4" s="17"/>
      <c r="IEN4" s="17"/>
      <c r="IEO4" s="17"/>
      <c r="IEP4" s="17"/>
      <c r="IEQ4" s="17"/>
      <c r="IER4" s="17"/>
      <c r="IES4" s="17"/>
      <c r="IET4" s="17"/>
      <c r="IEU4" s="17"/>
      <c r="IEV4" s="17"/>
      <c r="IEW4" s="17"/>
      <c r="IEX4" s="17"/>
      <c r="IEY4" s="17"/>
      <c r="IEZ4" s="17"/>
      <c r="IFA4" s="17"/>
      <c r="IFB4" s="17"/>
      <c r="IFC4" s="17"/>
      <c r="IFD4" s="17"/>
      <c r="IFE4" s="17"/>
      <c r="IFF4" s="17"/>
      <c r="IFG4" s="17"/>
      <c r="IFH4" s="17"/>
      <c r="IFI4" s="17"/>
      <c r="IFJ4" s="17"/>
      <c r="IFK4" s="17"/>
      <c r="IFL4" s="17"/>
      <c r="IFM4" s="17"/>
      <c r="IFN4" s="17"/>
      <c r="IFO4" s="17"/>
      <c r="IFP4" s="17"/>
      <c r="IFQ4" s="17"/>
      <c r="IFR4" s="17"/>
      <c r="IFS4" s="17"/>
      <c r="IFT4" s="17"/>
      <c r="IFU4" s="17"/>
      <c r="IFV4" s="17"/>
      <c r="IFW4" s="17"/>
      <c r="IFX4" s="17"/>
      <c r="IFY4" s="17"/>
      <c r="IFZ4" s="17"/>
      <c r="IGA4" s="17"/>
      <c r="IGB4" s="17"/>
      <c r="IGC4" s="17"/>
      <c r="IGD4" s="17"/>
      <c r="IGE4" s="17"/>
      <c r="IGF4" s="17"/>
      <c r="IGG4" s="17"/>
      <c r="IGH4" s="17"/>
      <c r="IGI4" s="17"/>
      <c r="IGJ4" s="17"/>
      <c r="IGK4" s="17"/>
      <c r="IGL4" s="17"/>
      <c r="IGM4" s="17"/>
      <c r="IGN4" s="17"/>
      <c r="IGO4" s="17"/>
      <c r="IGP4" s="17"/>
      <c r="IGQ4" s="17"/>
      <c r="IGR4" s="17"/>
      <c r="IGS4" s="17"/>
      <c r="IGT4" s="17"/>
      <c r="IGU4" s="17"/>
      <c r="IGV4" s="17"/>
      <c r="IGW4" s="17"/>
      <c r="IGX4" s="17"/>
      <c r="IGY4" s="17"/>
      <c r="IGZ4" s="17"/>
      <c r="IHA4" s="17"/>
      <c r="IHB4" s="17"/>
      <c r="IHC4" s="17"/>
      <c r="IHD4" s="17"/>
      <c r="IHE4" s="17"/>
      <c r="IHF4" s="17"/>
      <c r="IHG4" s="17"/>
      <c r="IHH4" s="17"/>
      <c r="IHI4" s="17"/>
      <c r="IHJ4" s="17"/>
      <c r="IHK4" s="17"/>
      <c r="IHL4" s="17"/>
      <c r="IHM4" s="17"/>
      <c r="IHN4" s="17"/>
      <c r="IHO4" s="17"/>
      <c r="IHP4" s="17"/>
      <c r="IHQ4" s="17"/>
      <c r="IHR4" s="17"/>
      <c r="IHS4" s="17"/>
      <c r="IHT4" s="17"/>
      <c r="IHU4" s="17"/>
      <c r="IHV4" s="17"/>
      <c r="IHW4" s="17"/>
      <c r="IHX4" s="17"/>
      <c r="IHY4" s="17"/>
      <c r="IHZ4" s="17"/>
      <c r="IIA4" s="17"/>
      <c r="IIB4" s="17"/>
      <c r="IIC4" s="17"/>
      <c r="IID4" s="17"/>
      <c r="IIE4" s="17"/>
      <c r="IIF4" s="17"/>
      <c r="IIG4" s="17"/>
      <c r="IIH4" s="17"/>
      <c r="III4" s="17"/>
      <c r="IIJ4" s="17"/>
      <c r="IIK4" s="17"/>
      <c r="IIL4" s="17"/>
      <c r="IIM4" s="17"/>
      <c r="IIN4" s="17"/>
      <c r="IIO4" s="17"/>
      <c r="IIP4" s="17"/>
      <c r="IIQ4" s="17"/>
      <c r="IIR4" s="17"/>
      <c r="IIS4" s="17"/>
      <c r="IIT4" s="17"/>
      <c r="IIU4" s="17"/>
      <c r="IIV4" s="17"/>
      <c r="IIW4" s="17"/>
      <c r="IIX4" s="17"/>
      <c r="IIY4" s="17"/>
      <c r="IIZ4" s="17"/>
      <c r="IJA4" s="17"/>
      <c r="IJB4" s="17"/>
      <c r="IJC4" s="17"/>
      <c r="IJD4" s="17"/>
      <c r="IJE4" s="17"/>
      <c r="IJF4" s="17"/>
      <c r="IJG4" s="17"/>
      <c r="IJH4" s="17"/>
      <c r="IJI4" s="17"/>
      <c r="IJJ4" s="17"/>
      <c r="IJK4" s="17"/>
      <c r="IJL4" s="17"/>
      <c r="IJM4" s="17"/>
      <c r="IJN4" s="17"/>
      <c r="IJO4" s="17"/>
      <c r="IJP4" s="17"/>
      <c r="IJQ4" s="17"/>
      <c r="IJR4" s="17"/>
      <c r="IJS4" s="17"/>
      <c r="IJT4" s="17"/>
      <c r="IJU4" s="17"/>
      <c r="IJV4" s="17"/>
      <c r="IJW4" s="17"/>
      <c r="IJX4" s="17"/>
      <c r="IJY4" s="17"/>
      <c r="IJZ4" s="17"/>
      <c r="IKA4" s="17"/>
      <c r="IKB4" s="17"/>
      <c r="IKC4" s="17"/>
      <c r="IKD4" s="17"/>
      <c r="IKE4" s="17"/>
      <c r="IKF4" s="17"/>
      <c r="IKG4" s="17"/>
      <c r="IKH4" s="17"/>
      <c r="IKI4" s="17"/>
      <c r="IKJ4" s="17"/>
      <c r="IKK4" s="17"/>
      <c r="IKL4" s="17"/>
      <c r="IKM4" s="17"/>
      <c r="IKN4" s="17"/>
      <c r="IKO4" s="17"/>
      <c r="IKP4" s="17"/>
      <c r="IKQ4" s="17"/>
      <c r="IKR4" s="17"/>
      <c r="IKS4" s="17"/>
      <c r="IKT4" s="17"/>
      <c r="IKU4" s="17"/>
      <c r="IKV4" s="17"/>
      <c r="IKW4" s="17"/>
      <c r="IKX4" s="17"/>
      <c r="IKY4" s="17"/>
      <c r="IKZ4" s="17"/>
      <c r="ILA4" s="17"/>
      <c r="ILB4" s="17"/>
      <c r="ILC4" s="17"/>
      <c r="ILD4" s="17"/>
      <c r="ILE4" s="17"/>
      <c r="ILF4" s="17"/>
      <c r="ILG4" s="17"/>
      <c r="ILH4" s="17"/>
      <c r="ILI4" s="17"/>
      <c r="ILJ4" s="17"/>
      <c r="ILK4" s="17"/>
      <c r="ILL4" s="17"/>
      <c r="ILM4" s="17"/>
      <c r="ILN4" s="17"/>
      <c r="ILO4" s="17"/>
      <c r="ILP4" s="17"/>
      <c r="ILQ4" s="17"/>
      <c r="ILR4" s="17"/>
      <c r="ILS4" s="17"/>
      <c r="ILT4" s="17"/>
      <c r="ILU4" s="17"/>
      <c r="ILV4" s="17"/>
      <c r="ILW4" s="17"/>
      <c r="ILX4" s="17"/>
      <c r="ILY4" s="17"/>
      <c r="ILZ4" s="17"/>
      <c r="IMA4" s="17"/>
      <c r="IMB4" s="17"/>
      <c r="IMC4" s="17"/>
      <c r="IMD4" s="17"/>
      <c r="IME4" s="17"/>
      <c r="IMF4" s="17"/>
      <c r="IMG4" s="17"/>
      <c r="IMH4" s="17"/>
      <c r="IMI4" s="17"/>
      <c r="IMJ4" s="17"/>
      <c r="IMK4" s="17"/>
      <c r="IML4" s="17"/>
      <c r="IMM4" s="17"/>
      <c r="IMN4" s="17"/>
      <c r="IMO4" s="17"/>
      <c r="IMP4" s="17"/>
      <c r="IMQ4" s="17"/>
      <c r="IMR4" s="17"/>
      <c r="IMS4" s="17"/>
      <c r="IMT4" s="17"/>
      <c r="IMU4" s="17"/>
      <c r="IMV4" s="17"/>
      <c r="IMW4" s="17"/>
      <c r="IMX4" s="17"/>
      <c r="IMY4" s="17"/>
      <c r="IMZ4" s="17"/>
      <c r="INA4" s="17"/>
      <c r="INB4" s="17"/>
      <c r="INC4" s="17"/>
      <c r="IND4" s="17"/>
      <c r="INE4" s="17"/>
      <c r="INF4" s="17"/>
      <c r="ING4" s="17"/>
      <c r="INH4" s="17"/>
      <c r="INI4" s="17"/>
      <c r="INJ4" s="17"/>
      <c r="INK4" s="17"/>
      <c r="INL4" s="17"/>
      <c r="INM4" s="17"/>
      <c r="INN4" s="17"/>
      <c r="INO4" s="17"/>
      <c r="INP4" s="17"/>
      <c r="INQ4" s="17"/>
      <c r="INR4" s="17"/>
      <c r="INS4" s="17"/>
      <c r="INT4" s="17"/>
      <c r="INU4" s="17"/>
      <c r="INV4" s="17"/>
      <c r="INW4" s="17"/>
      <c r="INX4" s="17"/>
      <c r="INY4" s="17"/>
      <c r="INZ4" s="17"/>
      <c r="IOA4" s="17"/>
      <c r="IOB4" s="17"/>
      <c r="IOC4" s="17"/>
      <c r="IOD4" s="17"/>
      <c r="IOE4" s="17"/>
      <c r="IOF4" s="17"/>
      <c r="IOG4" s="17"/>
      <c r="IOH4" s="17"/>
      <c r="IOI4" s="17"/>
      <c r="IOJ4" s="17"/>
      <c r="IOK4" s="17"/>
      <c r="IOL4" s="17"/>
      <c r="IOM4" s="17"/>
      <c r="ION4" s="17"/>
      <c r="IOO4" s="17"/>
      <c r="IOP4" s="17"/>
      <c r="IOQ4" s="17"/>
      <c r="IOR4" s="17"/>
      <c r="IOS4" s="17"/>
      <c r="IOT4" s="17"/>
      <c r="IOU4" s="17"/>
      <c r="IOV4" s="17"/>
      <c r="IOW4" s="17"/>
      <c r="IOX4" s="17"/>
      <c r="IOY4" s="17"/>
      <c r="IOZ4" s="17"/>
      <c r="IPA4" s="17"/>
      <c r="IPB4" s="17"/>
      <c r="IPC4" s="17"/>
      <c r="IPD4" s="17"/>
      <c r="IPE4" s="17"/>
      <c r="IPF4" s="17"/>
      <c r="IPG4" s="17"/>
      <c r="IPH4" s="17"/>
      <c r="IPI4" s="17"/>
      <c r="IPJ4" s="17"/>
      <c r="IPK4" s="17"/>
      <c r="IPL4" s="17"/>
      <c r="IPM4" s="17"/>
      <c r="IPN4" s="17"/>
      <c r="IPO4" s="17"/>
      <c r="IPP4" s="17"/>
      <c r="IPQ4" s="17"/>
      <c r="IPR4" s="17"/>
      <c r="IPS4" s="17"/>
      <c r="IPT4" s="17"/>
      <c r="IPU4" s="17"/>
      <c r="IPV4" s="17"/>
      <c r="IPW4" s="17"/>
      <c r="IPX4" s="17"/>
      <c r="IPY4" s="17"/>
      <c r="IPZ4" s="17"/>
      <c r="IQA4" s="17"/>
      <c r="IQB4" s="17"/>
      <c r="IQC4" s="17"/>
      <c r="IQD4" s="17"/>
      <c r="IQE4" s="17"/>
      <c r="IQF4" s="17"/>
      <c r="IQG4" s="17"/>
      <c r="IQH4" s="17"/>
      <c r="IQI4" s="17"/>
      <c r="IQJ4" s="17"/>
      <c r="IQK4" s="17"/>
      <c r="IQL4" s="17"/>
      <c r="IQM4" s="17"/>
      <c r="IQN4" s="17"/>
      <c r="IQO4" s="17"/>
      <c r="IQP4" s="17"/>
      <c r="IQQ4" s="17"/>
      <c r="IQR4" s="17"/>
      <c r="IQS4" s="17"/>
      <c r="IQT4" s="17"/>
      <c r="IQU4" s="17"/>
      <c r="IQV4" s="17"/>
      <c r="IQW4" s="17"/>
      <c r="IQX4" s="17"/>
      <c r="IQY4" s="17"/>
      <c r="IQZ4" s="17"/>
      <c r="IRA4" s="17"/>
      <c r="IRB4" s="17"/>
      <c r="IRC4" s="17"/>
      <c r="IRD4" s="17"/>
      <c r="IRE4" s="17"/>
      <c r="IRF4" s="17"/>
      <c r="IRG4" s="17"/>
      <c r="IRH4" s="17"/>
      <c r="IRI4" s="17"/>
      <c r="IRJ4" s="17"/>
      <c r="IRK4" s="17"/>
      <c r="IRL4" s="17"/>
      <c r="IRM4" s="17"/>
      <c r="IRN4" s="17"/>
      <c r="IRO4" s="17"/>
      <c r="IRP4" s="17"/>
      <c r="IRQ4" s="17"/>
      <c r="IRR4" s="17"/>
      <c r="IRS4" s="17"/>
      <c r="IRT4" s="17"/>
      <c r="IRU4" s="17"/>
      <c r="IRV4" s="17"/>
      <c r="IRW4" s="17"/>
      <c r="IRX4" s="17"/>
      <c r="IRY4" s="17"/>
      <c r="IRZ4" s="17"/>
      <c r="ISA4" s="17"/>
      <c r="ISB4" s="17"/>
      <c r="ISC4" s="17"/>
      <c r="ISD4" s="17"/>
      <c r="ISE4" s="17"/>
      <c r="ISF4" s="17"/>
      <c r="ISG4" s="17"/>
      <c r="ISH4" s="17"/>
      <c r="ISI4" s="17"/>
      <c r="ISJ4" s="17"/>
      <c r="ISK4" s="17"/>
      <c r="ISL4" s="17"/>
      <c r="ISM4" s="17"/>
      <c r="ISN4" s="17"/>
      <c r="ISO4" s="17"/>
      <c r="ISP4" s="17"/>
      <c r="ISQ4" s="17"/>
      <c r="ISR4" s="17"/>
      <c r="ISS4" s="17"/>
      <c r="IST4" s="17"/>
      <c r="ISU4" s="17"/>
      <c r="ISV4" s="17"/>
      <c r="ISW4" s="17"/>
      <c r="ISX4" s="17"/>
      <c r="ISY4" s="17"/>
      <c r="ISZ4" s="17"/>
      <c r="ITA4" s="17"/>
      <c r="ITB4" s="17"/>
      <c r="ITC4" s="17"/>
      <c r="ITD4" s="17"/>
      <c r="ITE4" s="17"/>
      <c r="ITF4" s="17"/>
      <c r="ITG4" s="17"/>
      <c r="ITH4" s="17"/>
      <c r="ITI4" s="17"/>
      <c r="ITJ4" s="17"/>
      <c r="ITK4" s="17"/>
      <c r="ITL4" s="17"/>
      <c r="ITM4" s="17"/>
      <c r="ITN4" s="17"/>
      <c r="ITO4" s="17"/>
      <c r="ITP4" s="17"/>
      <c r="ITQ4" s="17"/>
      <c r="ITR4" s="17"/>
      <c r="ITS4" s="17"/>
      <c r="ITT4" s="17"/>
      <c r="ITU4" s="17"/>
      <c r="ITV4" s="17"/>
      <c r="ITW4" s="17"/>
      <c r="ITX4" s="17"/>
      <c r="ITY4" s="17"/>
      <c r="ITZ4" s="17"/>
      <c r="IUA4" s="17"/>
      <c r="IUB4" s="17"/>
      <c r="IUC4" s="17"/>
      <c r="IUD4" s="17"/>
      <c r="IUE4" s="17"/>
      <c r="IUF4" s="17"/>
      <c r="IUG4" s="17"/>
      <c r="IUH4" s="17"/>
      <c r="IUI4" s="17"/>
      <c r="IUJ4" s="17"/>
      <c r="IUK4" s="17"/>
      <c r="IUL4" s="17"/>
      <c r="IUM4" s="17"/>
      <c r="IUN4" s="17"/>
      <c r="IUO4" s="17"/>
      <c r="IUP4" s="17"/>
      <c r="IUQ4" s="17"/>
      <c r="IUR4" s="17"/>
      <c r="IUS4" s="17"/>
      <c r="IUT4" s="17"/>
      <c r="IUU4" s="17"/>
      <c r="IUV4" s="17"/>
      <c r="IUW4" s="17"/>
      <c r="IUX4" s="17"/>
      <c r="IUY4" s="17"/>
      <c r="IUZ4" s="17"/>
      <c r="IVA4" s="17"/>
      <c r="IVB4" s="17"/>
      <c r="IVC4" s="17"/>
      <c r="IVD4" s="17"/>
      <c r="IVE4" s="17"/>
      <c r="IVF4" s="17"/>
      <c r="IVG4" s="17"/>
      <c r="IVH4" s="17"/>
      <c r="IVI4" s="17"/>
      <c r="IVJ4" s="17"/>
      <c r="IVK4" s="17"/>
      <c r="IVL4" s="17"/>
      <c r="IVM4" s="17"/>
      <c r="IVN4" s="17"/>
      <c r="IVO4" s="17"/>
      <c r="IVP4" s="17"/>
      <c r="IVQ4" s="17"/>
      <c r="IVR4" s="17"/>
      <c r="IVS4" s="17"/>
      <c r="IVT4" s="17"/>
      <c r="IVU4" s="17"/>
      <c r="IVV4" s="17"/>
      <c r="IVW4" s="17"/>
      <c r="IVX4" s="17"/>
      <c r="IVY4" s="17"/>
      <c r="IVZ4" s="17"/>
      <c r="IWA4" s="17"/>
      <c r="IWB4" s="17"/>
      <c r="IWC4" s="17"/>
      <c r="IWD4" s="17"/>
      <c r="IWE4" s="17"/>
      <c r="IWF4" s="17"/>
      <c r="IWG4" s="17"/>
      <c r="IWH4" s="17"/>
      <c r="IWI4" s="17"/>
      <c r="IWJ4" s="17"/>
      <c r="IWK4" s="17"/>
      <c r="IWL4" s="17"/>
      <c r="IWM4" s="17"/>
      <c r="IWN4" s="17"/>
      <c r="IWO4" s="17"/>
      <c r="IWP4" s="17"/>
      <c r="IWQ4" s="17"/>
      <c r="IWR4" s="17"/>
      <c r="IWS4" s="17"/>
      <c r="IWT4" s="17"/>
      <c r="IWU4" s="17"/>
      <c r="IWV4" s="17"/>
      <c r="IWW4" s="17"/>
      <c r="IWX4" s="17"/>
      <c r="IWY4" s="17"/>
      <c r="IWZ4" s="17"/>
      <c r="IXA4" s="17"/>
      <c r="IXB4" s="17"/>
      <c r="IXC4" s="17"/>
      <c r="IXD4" s="17"/>
      <c r="IXE4" s="17"/>
      <c r="IXF4" s="17"/>
      <c r="IXG4" s="17"/>
      <c r="IXH4" s="17"/>
      <c r="IXI4" s="17"/>
      <c r="IXJ4" s="17"/>
      <c r="IXK4" s="17"/>
      <c r="IXL4" s="17"/>
      <c r="IXM4" s="17"/>
      <c r="IXN4" s="17"/>
      <c r="IXO4" s="17"/>
      <c r="IXP4" s="17"/>
      <c r="IXQ4" s="17"/>
      <c r="IXR4" s="17"/>
      <c r="IXS4" s="17"/>
      <c r="IXT4" s="17"/>
      <c r="IXU4" s="17"/>
      <c r="IXV4" s="17"/>
      <c r="IXW4" s="17"/>
      <c r="IXX4" s="17"/>
      <c r="IXY4" s="17"/>
      <c r="IXZ4" s="17"/>
      <c r="IYA4" s="17"/>
      <c r="IYB4" s="17"/>
      <c r="IYC4" s="17"/>
      <c r="IYD4" s="17"/>
      <c r="IYE4" s="17"/>
      <c r="IYF4" s="17"/>
      <c r="IYG4" s="17"/>
      <c r="IYH4" s="17"/>
      <c r="IYI4" s="17"/>
      <c r="IYJ4" s="17"/>
      <c r="IYK4" s="17"/>
      <c r="IYL4" s="17"/>
      <c r="IYM4" s="17"/>
      <c r="IYN4" s="17"/>
      <c r="IYO4" s="17"/>
      <c r="IYP4" s="17"/>
      <c r="IYQ4" s="17"/>
      <c r="IYR4" s="17"/>
      <c r="IYS4" s="17"/>
      <c r="IYT4" s="17"/>
      <c r="IYU4" s="17"/>
      <c r="IYV4" s="17"/>
      <c r="IYW4" s="17"/>
      <c r="IYX4" s="17"/>
      <c r="IYY4" s="17"/>
      <c r="IYZ4" s="17"/>
      <c r="IZA4" s="17"/>
      <c r="IZB4" s="17"/>
      <c r="IZC4" s="17"/>
      <c r="IZD4" s="17"/>
      <c r="IZE4" s="17"/>
      <c r="IZF4" s="17"/>
      <c r="IZG4" s="17"/>
      <c r="IZH4" s="17"/>
      <c r="IZI4" s="17"/>
      <c r="IZJ4" s="17"/>
      <c r="IZK4" s="17"/>
      <c r="IZL4" s="17"/>
      <c r="IZM4" s="17"/>
      <c r="IZN4" s="17"/>
      <c r="IZO4" s="17"/>
      <c r="IZP4" s="17"/>
      <c r="IZQ4" s="17"/>
      <c r="IZR4" s="17"/>
      <c r="IZS4" s="17"/>
      <c r="IZT4" s="17"/>
      <c r="IZU4" s="17"/>
      <c r="IZV4" s="17"/>
      <c r="IZW4" s="17"/>
      <c r="IZX4" s="17"/>
      <c r="IZY4" s="17"/>
      <c r="IZZ4" s="17"/>
      <c r="JAA4" s="17"/>
      <c r="JAB4" s="17"/>
      <c r="JAC4" s="17"/>
      <c r="JAD4" s="17"/>
      <c r="JAE4" s="17"/>
      <c r="JAF4" s="17"/>
      <c r="JAG4" s="17"/>
      <c r="JAH4" s="17"/>
      <c r="JAI4" s="17"/>
      <c r="JAJ4" s="17"/>
      <c r="JAK4" s="17"/>
      <c r="JAL4" s="17"/>
      <c r="JAM4" s="17"/>
      <c r="JAN4" s="17"/>
      <c r="JAO4" s="17"/>
      <c r="JAP4" s="17"/>
      <c r="JAQ4" s="17"/>
      <c r="JAR4" s="17"/>
      <c r="JAS4" s="17"/>
      <c r="JAT4" s="17"/>
      <c r="JAU4" s="17"/>
      <c r="JAV4" s="17"/>
      <c r="JAW4" s="17"/>
      <c r="JAX4" s="17"/>
      <c r="JAY4" s="17"/>
      <c r="JAZ4" s="17"/>
      <c r="JBA4" s="17"/>
      <c r="JBB4" s="17"/>
      <c r="JBC4" s="17"/>
      <c r="JBD4" s="17"/>
      <c r="JBE4" s="17"/>
      <c r="JBF4" s="17"/>
      <c r="JBG4" s="17"/>
      <c r="JBH4" s="17"/>
      <c r="JBI4" s="17"/>
      <c r="JBJ4" s="17"/>
      <c r="JBK4" s="17"/>
      <c r="JBL4" s="17"/>
      <c r="JBM4" s="17"/>
      <c r="JBN4" s="17"/>
      <c r="JBO4" s="17"/>
      <c r="JBP4" s="17"/>
      <c r="JBQ4" s="17"/>
      <c r="JBR4" s="17"/>
      <c r="JBS4" s="17"/>
      <c r="JBT4" s="17"/>
      <c r="JBU4" s="17"/>
      <c r="JBV4" s="17"/>
      <c r="JBW4" s="17"/>
      <c r="JBX4" s="17"/>
      <c r="JBY4" s="17"/>
      <c r="JBZ4" s="17"/>
      <c r="JCA4" s="17"/>
      <c r="JCB4" s="17"/>
      <c r="JCC4" s="17"/>
      <c r="JCD4" s="17"/>
      <c r="JCE4" s="17"/>
      <c r="JCF4" s="17"/>
      <c r="JCG4" s="17"/>
      <c r="JCH4" s="17"/>
      <c r="JCI4" s="17"/>
      <c r="JCJ4" s="17"/>
      <c r="JCK4" s="17"/>
      <c r="JCL4" s="17"/>
      <c r="JCM4" s="17"/>
      <c r="JCN4" s="17"/>
      <c r="JCO4" s="17"/>
      <c r="JCP4" s="17"/>
      <c r="JCQ4" s="17"/>
      <c r="JCR4" s="17"/>
      <c r="JCS4" s="17"/>
      <c r="JCT4" s="17"/>
      <c r="JCU4" s="17"/>
      <c r="JCV4" s="17"/>
      <c r="JCW4" s="17"/>
      <c r="JCX4" s="17"/>
      <c r="JCY4" s="17"/>
      <c r="JCZ4" s="17"/>
      <c r="JDA4" s="17"/>
      <c r="JDB4" s="17"/>
      <c r="JDC4" s="17"/>
      <c r="JDD4" s="17"/>
      <c r="JDE4" s="17"/>
      <c r="JDF4" s="17"/>
      <c r="JDG4" s="17"/>
      <c r="JDH4" s="17"/>
      <c r="JDI4" s="17"/>
      <c r="JDJ4" s="17"/>
      <c r="JDK4" s="17"/>
      <c r="JDL4" s="17"/>
      <c r="JDM4" s="17"/>
      <c r="JDN4" s="17"/>
      <c r="JDO4" s="17"/>
      <c r="JDP4" s="17"/>
      <c r="JDQ4" s="17"/>
      <c r="JDR4" s="17"/>
      <c r="JDS4" s="17"/>
      <c r="JDT4" s="17"/>
      <c r="JDU4" s="17"/>
      <c r="JDV4" s="17"/>
      <c r="JDW4" s="17"/>
      <c r="JDX4" s="17"/>
      <c r="JDY4" s="17"/>
      <c r="JDZ4" s="17"/>
      <c r="JEA4" s="17"/>
      <c r="JEB4" s="17"/>
      <c r="JEC4" s="17"/>
      <c r="JED4" s="17"/>
      <c r="JEE4" s="17"/>
      <c r="JEF4" s="17"/>
      <c r="JEG4" s="17"/>
      <c r="JEH4" s="17"/>
      <c r="JEI4" s="17"/>
      <c r="JEJ4" s="17"/>
      <c r="JEK4" s="17"/>
      <c r="JEL4" s="17"/>
      <c r="JEM4" s="17"/>
      <c r="JEN4" s="17"/>
      <c r="JEO4" s="17"/>
      <c r="JEP4" s="17"/>
      <c r="JEQ4" s="17"/>
      <c r="JER4" s="17"/>
      <c r="JES4" s="17"/>
      <c r="JET4" s="17"/>
      <c r="JEU4" s="17"/>
      <c r="JEV4" s="17"/>
      <c r="JEW4" s="17"/>
      <c r="JEX4" s="17"/>
      <c r="JEY4" s="17"/>
      <c r="JEZ4" s="17"/>
      <c r="JFA4" s="17"/>
      <c r="JFB4" s="17"/>
      <c r="JFC4" s="17"/>
      <c r="JFD4" s="17"/>
      <c r="JFE4" s="17"/>
      <c r="JFF4" s="17"/>
      <c r="JFG4" s="17"/>
      <c r="JFH4" s="17"/>
      <c r="JFI4" s="17"/>
      <c r="JFJ4" s="17"/>
      <c r="JFK4" s="17"/>
      <c r="JFL4" s="17"/>
      <c r="JFM4" s="17"/>
      <c r="JFN4" s="17"/>
      <c r="JFO4" s="17"/>
      <c r="JFP4" s="17"/>
      <c r="JFQ4" s="17"/>
      <c r="JFR4" s="17"/>
      <c r="JFS4" s="17"/>
      <c r="JFT4" s="17"/>
      <c r="JFU4" s="17"/>
      <c r="JFV4" s="17"/>
      <c r="JFW4" s="17"/>
      <c r="JFX4" s="17"/>
      <c r="JFY4" s="17"/>
      <c r="JFZ4" s="17"/>
      <c r="JGA4" s="17"/>
      <c r="JGB4" s="17"/>
      <c r="JGC4" s="17"/>
      <c r="JGD4" s="17"/>
      <c r="JGE4" s="17"/>
      <c r="JGF4" s="17"/>
      <c r="JGG4" s="17"/>
      <c r="JGH4" s="17"/>
      <c r="JGI4" s="17"/>
      <c r="JGJ4" s="17"/>
      <c r="JGK4" s="17"/>
      <c r="JGL4" s="17"/>
      <c r="JGM4" s="17"/>
      <c r="JGN4" s="17"/>
      <c r="JGO4" s="17"/>
      <c r="JGP4" s="17"/>
      <c r="JGQ4" s="17"/>
      <c r="JGR4" s="17"/>
      <c r="JGS4" s="17"/>
      <c r="JGT4" s="17"/>
      <c r="JGU4" s="17"/>
      <c r="JGV4" s="17"/>
      <c r="JGW4" s="17"/>
      <c r="JGX4" s="17"/>
      <c r="JGY4" s="17"/>
      <c r="JGZ4" s="17"/>
      <c r="JHA4" s="17"/>
      <c r="JHB4" s="17"/>
      <c r="JHC4" s="17"/>
      <c r="JHD4" s="17"/>
      <c r="JHE4" s="17"/>
      <c r="JHF4" s="17"/>
      <c r="JHG4" s="17"/>
      <c r="JHH4" s="17"/>
      <c r="JHI4" s="17"/>
      <c r="JHJ4" s="17"/>
      <c r="JHK4" s="17"/>
      <c r="JHL4" s="17"/>
      <c r="JHM4" s="17"/>
      <c r="JHN4" s="17"/>
      <c r="JHO4" s="17"/>
      <c r="JHP4" s="17"/>
      <c r="JHQ4" s="17"/>
      <c r="JHR4" s="17"/>
      <c r="JHS4" s="17"/>
      <c r="JHT4" s="17"/>
      <c r="JHU4" s="17"/>
      <c r="JHV4" s="17"/>
      <c r="JHW4" s="17"/>
      <c r="JHX4" s="17"/>
      <c r="JHY4" s="17"/>
      <c r="JHZ4" s="17"/>
      <c r="JIA4" s="17"/>
      <c r="JIB4" s="17"/>
      <c r="JIC4" s="17"/>
      <c r="JID4" s="17"/>
      <c r="JIE4" s="17"/>
      <c r="JIF4" s="17"/>
      <c r="JIG4" s="17"/>
      <c r="JIH4" s="17"/>
      <c r="JII4" s="17"/>
      <c r="JIJ4" s="17"/>
      <c r="JIK4" s="17"/>
      <c r="JIL4" s="17"/>
      <c r="JIM4" s="17"/>
      <c r="JIN4" s="17"/>
      <c r="JIO4" s="17"/>
      <c r="JIP4" s="17"/>
      <c r="JIQ4" s="17"/>
      <c r="JIR4" s="17"/>
      <c r="JIS4" s="17"/>
      <c r="JIT4" s="17"/>
      <c r="JIU4" s="17"/>
      <c r="JIV4" s="17"/>
      <c r="JIW4" s="17"/>
      <c r="JIX4" s="17"/>
      <c r="JIY4" s="17"/>
      <c r="JIZ4" s="17"/>
      <c r="JJA4" s="17"/>
      <c r="JJB4" s="17"/>
      <c r="JJC4" s="17"/>
      <c r="JJD4" s="17"/>
      <c r="JJE4" s="17"/>
      <c r="JJF4" s="17"/>
      <c r="JJG4" s="17"/>
      <c r="JJH4" s="17"/>
      <c r="JJI4" s="17"/>
      <c r="JJJ4" s="17"/>
      <c r="JJK4" s="17"/>
      <c r="JJL4" s="17"/>
      <c r="JJM4" s="17"/>
      <c r="JJN4" s="17"/>
      <c r="JJO4" s="17"/>
      <c r="JJP4" s="17"/>
      <c r="JJQ4" s="17"/>
      <c r="JJR4" s="17"/>
      <c r="JJS4" s="17"/>
      <c r="JJT4" s="17"/>
      <c r="JJU4" s="17"/>
      <c r="JJV4" s="17"/>
      <c r="JJW4" s="17"/>
      <c r="JJX4" s="17"/>
      <c r="JJY4" s="17"/>
      <c r="JJZ4" s="17"/>
      <c r="JKA4" s="17"/>
      <c r="JKB4" s="17"/>
      <c r="JKC4" s="17"/>
      <c r="JKD4" s="17"/>
      <c r="JKE4" s="17"/>
      <c r="JKF4" s="17"/>
      <c r="JKG4" s="17"/>
      <c r="JKH4" s="17"/>
      <c r="JKI4" s="17"/>
      <c r="JKJ4" s="17"/>
      <c r="JKK4" s="17"/>
      <c r="JKL4" s="17"/>
      <c r="JKM4" s="17"/>
      <c r="JKN4" s="17"/>
      <c r="JKO4" s="17"/>
      <c r="JKP4" s="17"/>
      <c r="JKQ4" s="17"/>
      <c r="JKR4" s="17"/>
      <c r="JKS4" s="17"/>
      <c r="JKT4" s="17"/>
      <c r="JKU4" s="17"/>
      <c r="JKV4" s="17"/>
      <c r="JKW4" s="17"/>
      <c r="JKX4" s="17"/>
      <c r="JKY4" s="17"/>
      <c r="JKZ4" s="17"/>
      <c r="JLA4" s="17"/>
      <c r="JLB4" s="17"/>
      <c r="JLC4" s="17"/>
      <c r="JLD4" s="17"/>
      <c r="JLE4" s="17"/>
      <c r="JLF4" s="17"/>
      <c r="JLG4" s="17"/>
      <c r="JLH4" s="17"/>
      <c r="JLI4" s="17"/>
      <c r="JLJ4" s="17"/>
      <c r="JLK4" s="17"/>
      <c r="JLL4" s="17"/>
      <c r="JLM4" s="17"/>
      <c r="JLN4" s="17"/>
      <c r="JLO4" s="17"/>
      <c r="JLP4" s="17"/>
      <c r="JLQ4" s="17"/>
      <c r="JLR4" s="17"/>
      <c r="JLS4" s="17"/>
      <c r="JLT4" s="17"/>
      <c r="JLU4" s="17"/>
      <c r="JLV4" s="17"/>
      <c r="JLW4" s="17"/>
      <c r="JLX4" s="17"/>
      <c r="JLY4" s="17"/>
      <c r="JLZ4" s="17"/>
      <c r="JMA4" s="17"/>
      <c r="JMB4" s="17"/>
      <c r="JMC4" s="17"/>
      <c r="JMD4" s="17"/>
      <c r="JME4" s="17"/>
      <c r="JMF4" s="17"/>
      <c r="JMG4" s="17"/>
      <c r="JMH4" s="17"/>
      <c r="JMI4" s="17"/>
      <c r="JMJ4" s="17"/>
      <c r="JMK4" s="17"/>
      <c r="JML4" s="17"/>
      <c r="JMM4" s="17"/>
      <c r="JMN4" s="17"/>
      <c r="JMO4" s="17"/>
      <c r="JMP4" s="17"/>
      <c r="JMQ4" s="17"/>
      <c r="JMR4" s="17"/>
      <c r="JMS4" s="17"/>
      <c r="JMT4" s="17"/>
      <c r="JMU4" s="17"/>
      <c r="JMV4" s="17"/>
      <c r="JMW4" s="17"/>
      <c r="JMX4" s="17"/>
      <c r="JMY4" s="17"/>
      <c r="JMZ4" s="17"/>
      <c r="JNA4" s="17"/>
      <c r="JNB4" s="17"/>
      <c r="JNC4" s="17"/>
      <c r="JND4" s="17"/>
      <c r="JNE4" s="17"/>
      <c r="JNF4" s="17"/>
      <c r="JNG4" s="17"/>
      <c r="JNH4" s="17"/>
      <c r="JNI4" s="17"/>
      <c r="JNJ4" s="17"/>
      <c r="JNK4" s="17"/>
      <c r="JNL4" s="17"/>
      <c r="JNM4" s="17"/>
      <c r="JNN4" s="17"/>
      <c r="JNO4" s="17"/>
      <c r="JNP4" s="17"/>
      <c r="JNQ4" s="17"/>
      <c r="JNR4" s="17"/>
      <c r="JNS4" s="17"/>
      <c r="JNT4" s="17"/>
      <c r="JNU4" s="17"/>
      <c r="JNV4" s="17"/>
      <c r="JNW4" s="17"/>
      <c r="JNX4" s="17"/>
      <c r="JNY4" s="17"/>
      <c r="JNZ4" s="17"/>
      <c r="JOA4" s="17"/>
      <c r="JOB4" s="17"/>
      <c r="JOC4" s="17"/>
      <c r="JOD4" s="17"/>
      <c r="JOE4" s="17"/>
      <c r="JOF4" s="17"/>
      <c r="JOG4" s="17"/>
      <c r="JOH4" s="17"/>
      <c r="JOI4" s="17"/>
      <c r="JOJ4" s="17"/>
      <c r="JOK4" s="17"/>
      <c r="JOL4" s="17"/>
      <c r="JOM4" s="17"/>
      <c r="JON4" s="17"/>
      <c r="JOO4" s="17"/>
      <c r="JOP4" s="17"/>
      <c r="JOQ4" s="17"/>
      <c r="JOR4" s="17"/>
      <c r="JOS4" s="17"/>
      <c r="JOT4" s="17"/>
      <c r="JOU4" s="17"/>
      <c r="JOV4" s="17"/>
      <c r="JOW4" s="17"/>
      <c r="JOX4" s="17"/>
      <c r="JOY4" s="17"/>
      <c r="JOZ4" s="17"/>
      <c r="JPA4" s="17"/>
      <c r="JPB4" s="17"/>
      <c r="JPC4" s="17"/>
      <c r="JPD4" s="17"/>
      <c r="JPE4" s="17"/>
      <c r="JPF4" s="17"/>
      <c r="JPG4" s="17"/>
      <c r="JPH4" s="17"/>
      <c r="JPI4" s="17"/>
      <c r="JPJ4" s="17"/>
      <c r="JPK4" s="17"/>
      <c r="JPL4" s="17"/>
      <c r="JPM4" s="17"/>
      <c r="JPN4" s="17"/>
      <c r="JPO4" s="17"/>
      <c r="JPP4" s="17"/>
      <c r="JPQ4" s="17"/>
      <c r="JPR4" s="17"/>
      <c r="JPS4" s="17"/>
      <c r="JPT4" s="17"/>
      <c r="JPU4" s="17"/>
      <c r="JPV4" s="17"/>
      <c r="JPW4" s="17"/>
      <c r="JPX4" s="17"/>
      <c r="JPY4" s="17"/>
      <c r="JPZ4" s="17"/>
      <c r="JQA4" s="17"/>
      <c r="JQB4" s="17"/>
      <c r="JQC4" s="17"/>
      <c r="JQD4" s="17"/>
      <c r="JQE4" s="17"/>
      <c r="JQF4" s="17"/>
      <c r="JQG4" s="17"/>
      <c r="JQH4" s="17"/>
      <c r="JQI4" s="17"/>
      <c r="JQJ4" s="17"/>
      <c r="JQK4" s="17"/>
      <c r="JQL4" s="17"/>
      <c r="JQM4" s="17"/>
      <c r="JQN4" s="17"/>
      <c r="JQO4" s="17"/>
      <c r="JQP4" s="17"/>
      <c r="JQQ4" s="17"/>
      <c r="JQR4" s="17"/>
      <c r="JQS4" s="17"/>
      <c r="JQT4" s="17"/>
      <c r="JQU4" s="17"/>
      <c r="JQV4" s="17"/>
      <c r="JQW4" s="17"/>
      <c r="JQX4" s="17"/>
      <c r="JQY4" s="17"/>
      <c r="JQZ4" s="17"/>
      <c r="JRA4" s="17"/>
      <c r="JRB4" s="17"/>
      <c r="JRC4" s="17"/>
      <c r="JRD4" s="17"/>
      <c r="JRE4" s="17"/>
      <c r="JRF4" s="17"/>
      <c r="JRG4" s="17"/>
      <c r="JRH4" s="17"/>
      <c r="JRI4" s="17"/>
      <c r="JRJ4" s="17"/>
      <c r="JRK4" s="17"/>
      <c r="JRL4" s="17"/>
      <c r="JRM4" s="17"/>
      <c r="JRN4" s="17"/>
      <c r="JRO4" s="17"/>
      <c r="JRP4" s="17"/>
      <c r="JRQ4" s="17"/>
      <c r="JRR4" s="17"/>
      <c r="JRS4" s="17"/>
      <c r="JRT4" s="17"/>
      <c r="JRU4" s="17"/>
      <c r="JRV4" s="17"/>
      <c r="JRW4" s="17"/>
      <c r="JRX4" s="17"/>
      <c r="JRY4" s="17"/>
      <c r="JRZ4" s="17"/>
      <c r="JSA4" s="17"/>
      <c r="JSB4" s="17"/>
      <c r="JSC4" s="17"/>
      <c r="JSD4" s="17"/>
      <c r="JSE4" s="17"/>
      <c r="JSF4" s="17"/>
      <c r="JSG4" s="17"/>
      <c r="JSH4" s="17"/>
      <c r="JSI4" s="17"/>
      <c r="JSJ4" s="17"/>
      <c r="JSK4" s="17"/>
      <c r="JSL4" s="17"/>
      <c r="JSM4" s="17"/>
      <c r="JSN4" s="17"/>
      <c r="JSO4" s="17"/>
      <c r="JSP4" s="17"/>
      <c r="JSQ4" s="17"/>
      <c r="JSR4" s="17"/>
      <c r="JSS4" s="17"/>
      <c r="JST4" s="17"/>
      <c r="JSU4" s="17"/>
      <c r="JSV4" s="17"/>
      <c r="JSW4" s="17"/>
      <c r="JSX4" s="17"/>
      <c r="JSY4" s="17"/>
      <c r="JSZ4" s="17"/>
      <c r="JTA4" s="17"/>
      <c r="JTB4" s="17"/>
      <c r="JTC4" s="17"/>
      <c r="JTD4" s="17"/>
      <c r="JTE4" s="17"/>
      <c r="JTF4" s="17"/>
      <c r="JTG4" s="17"/>
      <c r="JTH4" s="17"/>
      <c r="JTI4" s="17"/>
      <c r="JTJ4" s="17"/>
      <c r="JTK4" s="17"/>
      <c r="JTL4" s="17"/>
      <c r="JTM4" s="17"/>
      <c r="JTN4" s="17"/>
      <c r="JTO4" s="17"/>
      <c r="JTP4" s="17"/>
      <c r="JTQ4" s="17"/>
      <c r="JTR4" s="17"/>
      <c r="JTS4" s="17"/>
      <c r="JTT4" s="17"/>
      <c r="JTU4" s="17"/>
      <c r="JTV4" s="17"/>
      <c r="JTW4" s="17"/>
      <c r="JTX4" s="17"/>
      <c r="JTY4" s="17"/>
      <c r="JTZ4" s="17"/>
      <c r="JUA4" s="17"/>
      <c r="JUB4" s="17"/>
      <c r="JUC4" s="17"/>
      <c r="JUD4" s="17"/>
      <c r="JUE4" s="17"/>
      <c r="JUF4" s="17"/>
      <c r="JUG4" s="17"/>
      <c r="JUH4" s="17"/>
      <c r="JUI4" s="17"/>
      <c r="JUJ4" s="17"/>
      <c r="JUK4" s="17"/>
      <c r="JUL4" s="17"/>
      <c r="JUM4" s="17"/>
      <c r="JUN4" s="17"/>
      <c r="JUO4" s="17"/>
      <c r="JUP4" s="17"/>
      <c r="JUQ4" s="17"/>
      <c r="JUR4" s="17"/>
      <c r="JUS4" s="17"/>
      <c r="JUT4" s="17"/>
      <c r="JUU4" s="17"/>
      <c r="JUV4" s="17"/>
      <c r="JUW4" s="17"/>
      <c r="JUX4" s="17"/>
      <c r="JUY4" s="17"/>
      <c r="JUZ4" s="17"/>
      <c r="JVA4" s="17"/>
      <c r="JVB4" s="17"/>
      <c r="JVC4" s="17"/>
      <c r="JVD4" s="17"/>
      <c r="JVE4" s="17"/>
      <c r="JVF4" s="17"/>
      <c r="JVG4" s="17"/>
      <c r="JVH4" s="17"/>
      <c r="JVI4" s="17"/>
      <c r="JVJ4" s="17"/>
      <c r="JVK4" s="17"/>
      <c r="JVL4" s="17"/>
      <c r="JVM4" s="17"/>
      <c r="JVN4" s="17"/>
      <c r="JVO4" s="17"/>
      <c r="JVP4" s="17"/>
      <c r="JVQ4" s="17"/>
      <c r="JVR4" s="17"/>
      <c r="JVS4" s="17"/>
      <c r="JVT4" s="17"/>
      <c r="JVU4" s="17"/>
      <c r="JVV4" s="17"/>
      <c r="JVW4" s="17"/>
      <c r="JVX4" s="17"/>
      <c r="JVY4" s="17"/>
      <c r="JVZ4" s="17"/>
      <c r="JWA4" s="17"/>
      <c r="JWB4" s="17"/>
      <c r="JWC4" s="17"/>
      <c r="JWD4" s="17"/>
      <c r="JWE4" s="17"/>
      <c r="JWF4" s="17"/>
      <c r="JWG4" s="17"/>
      <c r="JWH4" s="17"/>
      <c r="JWI4" s="17"/>
      <c r="JWJ4" s="17"/>
      <c r="JWK4" s="17"/>
      <c r="JWL4" s="17"/>
      <c r="JWM4" s="17"/>
      <c r="JWN4" s="17"/>
      <c r="JWO4" s="17"/>
      <c r="JWP4" s="17"/>
      <c r="JWQ4" s="17"/>
      <c r="JWR4" s="17"/>
      <c r="JWS4" s="17"/>
      <c r="JWT4" s="17"/>
      <c r="JWU4" s="17"/>
      <c r="JWV4" s="17"/>
      <c r="JWW4" s="17"/>
      <c r="JWX4" s="17"/>
      <c r="JWY4" s="17"/>
      <c r="JWZ4" s="17"/>
      <c r="JXA4" s="17"/>
      <c r="JXB4" s="17"/>
      <c r="JXC4" s="17"/>
      <c r="JXD4" s="17"/>
      <c r="JXE4" s="17"/>
      <c r="JXF4" s="17"/>
      <c r="JXG4" s="17"/>
      <c r="JXH4" s="17"/>
      <c r="JXI4" s="17"/>
      <c r="JXJ4" s="17"/>
      <c r="JXK4" s="17"/>
      <c r="JXL4" s="17"/>
      <c r="JXM4" s="17"/>
      <c r="JXN4" s="17"/>
      <c r="JXO4" s="17"/>
      <c r="JXP4" s="17"/>
      <c r="JXQ4" s="17"/>
      <c r="JXR4" s="17"/>
      <c r="JXS4" s="17"/>
      <c r="JXT4" s="17"/>
      <c r="JXU4" s="17"/>
      <c r="JXV4" s="17"/>
      <c r="JXW4" s="17"/>
      <c r="JXX4" s="17"/>
      <c r="JXY4" s="17"/>
      <c r="JXZ4" s="17"/>
      <c r="JYA4" s="17"/>
      <c r="JYB4" s="17"/>
      <c r="JYC4" s="17"/>
      <c r="JYD4" s="17"/>
      <c r="JYE4" s="17"/>
      <c r="JYF4" s="17"/>
      <c r="JYG4" s="17"/>
      <c r="JYH4" s="17"/>
      <c r="JYI4" s="17"/>
      <c r="JYJ4" s="17"/>
      <c r="JYK4" s="17"/>
      <c r="JYL4" s="17"/>
      <c r="JYM4" s="17"/>
      <c r="JYN4" s="17"/>
      <c r="JYO4" s="17"/>
      <c r="JYP4" s="17"/>
      <c r="JYQ4" s="17"/>
      <c r="JYR4" s="17"/>
      <c r="JYS4" s="17"/>
      <c r="JYT4" s="17"/>
      <c r="JYU4" s="17"/>
      <c r="JYV4" s="17"/>
      <c r="JYW4" s="17"/>
      <c r="JYX4" s="17"/>
      <c r="JYY4" s="17"/>
      <c r="JYZ4" s="17"/>
      <c r="JZA4" s="17"/>
      <c r="JZB4" s="17"/>
      <c r="JZC4" s="17"/>
      <c r="JZD4" s="17"/>
      <c r="JZE4" s="17"/>
      <c r="JZF4" s="17"/>
      <c r="JZG4" s="17"/>
      <c r="JZH4" s="17"/>
      <c r="JZI4" s="17"/>
      <c r="JZJ4" s="17"/>
      <c r="JZK4" s="17"/>
      <c r="JZL4" s="17"/>
      <c r="JZM4" s="17"/>
      <c r="JZN4" s="17"/>
      <c r="JZO4" s="17"/>
      <c r="JZP4" s="17"/>
      <c r="JZQ4" s="17"/>
      <c r="JZR4" s="17"/>
      <c r="JZS4" s="17"/>
      <c r="JZT4" s="17"/>
      <c r="JZU4" s="17"/>
      <c r="JZV4" s="17"/>
      <c r="JZW4" s="17"/>
      <c r="JZX4" s="17"/>
      <c r="JZY4" s="17"/>
      <c r="JZZ4" s="17"/>
      <c r="KAA4" s="17"/>
      <c r="KAB4" s="17"/>
      <c r="KAC4" s="17"/>
      <c r="KAD4" s="17"/>
      <c r="KAE4" s="17"/>
      <c r="KAF4" s="17"/>
      <c r="KAG4" s="17"/>
      <c r="KAH4" s="17"/>
      <c r="KAI4" s="17"/>
      <c r="KAJ4" s="17"/>
      <c r="KAK4" s="17"/>
      <c r="KAL4" s="17"/>
      <c r="KAM4" s="17"/>
      <c r="KAN4" s="17"/>
      <c r="KAO4" s="17"/>
      <c r="KAP4" s="17"/>
      <c r="KAQ4" s="17"/>
      <c r="KAR4" s="17"/>
      <c r="KAS4" s="17"/>
      <c r="KAT4" s="17"/>
      <c r="KAU4" s="17"/>
      <c r="KAV4" s="17"/>
      <c r="KAW4" s="17"/>
      <c r="KAX4" s="17"/>
      <c r="KAY4" s="17"/>
      <c r="KAZ4" s="17"/>
      <c r="KBA4" s="17"/>
      <c r="KBB4" s="17"/>
      <c r="KBC4" s="17"/>
      <c r="KBD4" s="17"/>
      <c r="KBE4" s="17"/>
      <c r="KBF4" s="17"/>
      <c r="KBG4" s="17"/>
      <c r="KBH4" s="17"/>
      <c r="KBI4" s="17"/>
      <c r="KBJ4" s="17"/>
      <c r="KBK4" s="17"/>
      <c r="KBL4" s="17"/>
      <c r="KBM4" s="17"/>
      <c r="KBN4" s="17"/>
      <c r="KBO4" s="17"/>
      <c r="KBP4" s="17"/>
      <c r="KBQ4" s="17"/>
      <c r="KBR4" s="17"/>
      <c r="KBS4" s="17"/>
      <c r="KBT4" s="17"/>
      <c r="KBU4" s="17"/>
      <c r="KBV4" s="17"/>
      <c r="KBW4" s="17"/>
      <c r="KBX4" s="17"/>
      <c r="KBY4" s="17"/>
      <c r="KBZ4" s="17"/>
      <c r="KCA4" s="17"/>
      <c r="KCB4" s="17"/>
      <c r="KCC4" s="17"/>
      <c r="KCD4" s="17"/>
      <c r="KCE4" s="17"/>
      <c r="KCF4" s="17"/>
      <c r="KCG4" s="17"/>
      <c r="KCH4" s="17"/>
      <c r="KCI4" s="17"/>
      <c r="KCJ4" s="17"/>
      <c r="KCK4" s="17"/>
      <c r="KCL4" s="17"/>
      <c r="KCM4" s="17"/>
      <c r="KCN4" s="17"/>
      <c r="KCO4" s="17"/>
      <c r="KCP4" s="17"/>
      <c r="KCQ4" s="17"/>
      <c r="KCR4" s="17"/>
      <c r="KCS4" s="17"/>
      <c r="KCT4" s="17"/>
      <c r="KCU4" s="17"/>
      <c r="KCV4" s="17"/>
      <c r="KCW4" s="17"/>
      <c r="KCX4" s="17"/>
      <c r="KCY4" s="17"/>
      <c r="KCZ4" s="17"/>
      <c r="KDA4" s="17"/>
      <c r="KDB4" s="17"/>
      <c r="KDC4" s="17"/>
      <c r="KDD4" s="17"/>
      <c r="KDE4" s="17"/>
      <c r="KDF4" s="17"/>
      <c r="KDG4" s="17"/>
      <c r="KDH4" s="17"/>
      <c r="KDI4" s="17"/>
      <c r="KDJ4" s="17"/>
      <c r="KDK4" s="17"/>
      <c r="KDL4" s="17"/>
      <c r="KDM4" s="17"/>
      <c r="KDN4" s="17"/>
      <c r="KDO4" s="17"/>
      <c r="KDP4" s="17"/>
      <c r="KDQ4" s="17"/>
      <c r="KDR4" s="17"/>
      <c r="KDS4" s="17"/>
      <c r="KDT4" s="17"/>
      <c r="KDU4" s="17"/>
      <c r="KDV4" s="17"/>
      <c r="KDW4" s="17"/>
      <c r="KDX4" s="17"/>
      <c r="KDY4" s="17"/>
      <c r="KDZ4" s="17"/>
      <c r="KEA4" s="17"/>
      <c r="KEB4" s="17"/>
      <c r="KEC4" s="17"/>
      <c r="KED4" s="17"/>
      <c r="KEE4" s="17"/>
      <c r="KEF4" s="17"/>
      <c r="KEG4" s="17"/>
      <c r="KEH4" s="17"/>
      <c r="KEI4" s="17"/>
      <c r="KEJ4" s="17"/>
      <c r="KEK4" s="17"/>
      <c r="KEL4" s="17"/>
      <c r="KEM4" s="17"/>
      <c r="KEN4" s="17"/>
      <c r="KEO4" s="17"/>
      <c r="KEP4" s="17"/>
      <c r="KEQ4" s="17"/>
      <c r="KER4" s="17"/>
      <c r="KES4" s="17"/>
      <c r="KET4" s="17"/>
      <c r="KEU4" s="17"/>
      <c r="KEV4" s="17"/>
      <c r="KEW4" s="17"/>
      <c r="KEX4" s="17"/>
      <c r="KEY4" s="17"/>
      <c r="KEZ4" s="17"/>
      <c r="KFA4" s="17"/>
      <c r="KFB4" s="17"/>
      <c r="KFC4" s="17"/>
      <c r="KFD4" s="17"/>
      <c r="KFE4" s="17"/>
      <c r="KFF4" s="17"/>
      <c r="KFG4" s="17"/>
      <c r="KFH4" s="17"/>
      <c r="KFI4" s="17"/>
      <c r="KFJ4" s="17"/>
      <c r="KFK4" s="17"/>
      <c r="KFL4" s="17"/>
      <c r="KFM4" s="17"/>
      <c r="KFN4" s="17"/>
      <c r="KFO4" s="17"/>
      <c r="KFP4" s="17"/>
      <c r="KFQ4" s="17"/>
      <c r="KFR4" s="17"/>
      <c r="KFS4" s="17"/>
      <c r="KFT4" s="17"/>
      <c r="KFU4" s="17"/>
      <c r="KFV4" s="17"/>
      <c r="KFW4" s="17"/>
      <c r="KFX4" s="17"/>
      <c r="KFY4" s="17"/>
      <c r="KFZ4" s="17"/>
      <c r="KGA4" s="17"/>
      <c r="KGB4" s="17"/>
      <c r="KGC4" s="17"/>
      <c r="KGD4" s="17"/>
      <c r="KGE4" s="17"/>
      <c r="KGF4" s="17"/>
      <c r="KGG4" s="17"/>
      <c r="KGH4" s="17"/>
      <c r="KGI4" s="17"/>
      <c r="KGJ4" s="17"/>
      <c r="KGK4" s="17"/>
      <c r="KGL4" s="17"/>
      <c r="KGM4" s="17"/>
      <c r="KGN4" s="17"/>
      <c r="KGO4" s="17"/>
      <c r="KGP4" s="17"/>
      <c r="KGQ4" s="17"/>
      <c r="KGR4" s="17"/>
      <c r="KGS4" s="17"/>
      <c r="KGT4" s="17"/>
      <c r="KGU4" s="17"/>
      <c r="KGV4" s="17"/>
      <c r="KGW4" s="17"/>
      <c r="KGX4" s="17"/>
      <c r="KGY4" s="17"/>
      <c r="KGZ4" s="17"/>
      <c r="KHA4" s="17"/>
      <c r="KHB4" s="17"/>
      <c r="KHC4" s="17"/>
      <c r="KHD4" s="17"/>
      <c r="KHE4" s="17"/>
      <c r="KHF4" s="17"/>
      <c r="KHG4" s="17"/>
      <c r="KHH4" s="17"/>
      <c r="KHI4" s="17"/>
      <c r="KHJ4" s="17"/>
      <c r="KHK4" s="17"/>
      <c r="KHL4" s="17"/>
      <c r="KHM4" s="17"/>
      <c r="KHN4" s="17"/>
      <c r="KHO4" s="17"/>
      <c r="KHP4" s="17"/>
      <c r="KHQ4" s="17"/>
      <c r="KHR4" s="17"/>
      <c r="KHS4" s="17"/>
      <c r="KHT4" s="17"/>
      <c r="KHU4" s="17"/>
      <c r="KHV4" s="17"/>
      <c r="KHW4" s="17"/>
      <c r="KHX4" s="17"/>
      <c r="KHY4" s="17"/>
      <c r="KHZ4" s="17"/>
      <c r="KIA4" s="17"/>
      <c r="KIB4" s="17"/>
      <c r="KIC4" s="17"/>
      <c r="KID4" s="17"/>
      <c r="KIE4" s="17"/>
      <c r="KIF4" s="17"/>
      <c r="KIG4" s="17"/>
      <c r="KIH4" s="17"/>
      <c r="KII4" s="17"/>
      <c r="KIJ4" s="17"/>
      <c r="KIK4" s="17"/>
      <c r="KIL4" s="17"/>
      <c r="KIM4" s="17"/>
      <c r="KIN4" s="17"/>
      <c r="KIO4" s="17"/>
      <c r="KIP4" s="17"/>
      <c r="KIQ4" s="17"/>
      <c r="KIR4" s="17"/>
      <c r="KIS4" s="17"/>
      <c r="KIT4" s="17"/>
      <c r="KIU4" s="17"/>
      <c r="KIV4" s="17"/>
      <c r="KIW4" s="17"/>
      <c r="KIX4" s="17"/>
      <c r="KIY4" s="17"/>
      <c r="KIZ4" s="17"/>
      <c r="KJA4" s="17"/>
      <c r="KJB4" s="17"/>
      <c r="KJC4" s="17"/>
      <c r="KJD4" s="17"/>
      <c r="KJE4" s="17"/>
      <c r="KJF4" s="17"/>
      <c r="KJG4" s="17"/>
      <c r="KJH4" s="17"/>
      <c r="KJI4" s="17"/>
      <c r="KJJ4" s="17"/>
      <c r="KJK4" s="17"/>
      <c r="KJL4" s="17"/>
      <c r="KJM4" s="17"/>
      <c r="KJN4" s="17"/>
      <c r="KJO4" s="17"/>
      <c r="KJP4" s="17"/>
      <c r="KJQ4" s="17"/>
      <c r="KJR4" s="17"/>
      <c r="KJS4" s="17"/>
      <c r="KJT4" s="17"/>
      <c r="KJU4" s="17"/>
      <c r="KJV4" s="17"/>
      <c r="KJW4" s="17"/>
      <c r="KJX4" s="17"/>
      <c r="KJY4" s="17"/>
      <c r="KJZ4" s="17"/>
      <c r="KKA4" s="17"/>
      <c r="KKB4" s="17"/>
      <c r="KKC4" s="17"/>
      <c r="KKD4" s="17"/>
      <c r="KKE4" s="17"/>
      <c r="KKF4" s="17"/>
      <c r="KKG4" s="17"/>
      <c r="KKH4" s="17"/>
      <c r="KKI4" s="17"/>
      <c r="KKJ4" s="17"/>
      <c r="KKK4" s="17"/>
      <c r="KKL4" s="17"/>
      <c r="KKM4" s="17"/>
      <c r="KKN4" s="17"/>
      <c r="KKO4" s="17"/>
      <c r="KKP4" s="17"/>
      <c r="KKQ4" s="17"/>
      <c r="KKR4" s="17"/>
      <c r="KKS4" s="17"/>
      <c r="KKT4" s="17"/>
      <c r="KKU4" s="17"/>
      <c r="KKV4" s="17"/>
      <c r="KKW4" s="17"/>
      <c r="KKX4" s="17"/>
      <c r="KKY4" s="17"/>
      <c r="KKZ4" s="17"/>
      <c r="KLA4" s="17"/>
      <c r="KLB4" s="17"/>
      <c r="KLC4" s="17"/>
      <c r="KLD4" s="17"/>
      <c r="KLE4" s="17"/>
      <c r="KLF4" s="17"/>
      <c r="KLG4" s="17"/>
      <c r="KLH4" s="17"/>
      <c r="KLI4" s="17"/>
      <c r="KLJ4" s="17"/>
      <c r="KLK4" s="17"/>
      <c r="KLL4" s="17"/>
      <c r="KLM4" s="17"/>
      <c r="KLN4" s="17"/>
      <c r="KLO4" s="17"/>
      <c r="KLP4" s="17"/>
      <c r="KLQ4" s="17"/>
      <c r="KLR4" s="17"/>
      <c r="KLS4" s="17"/>
      <c r="KLT4" s="17"/>
      <c r="KLU4" s="17"/>
      <c r="KLV4" s="17"/>
      <c r="KLW4" s="17"/>
      <c r="KLX4" s="17"/>
      <c r="KLY4" s="17"/>
      <c r="KLZ4" s="17"/>
      <c r="KMA4" s="17"/>
      <c r="KMB4" s="17"/>
      <c r="KMC4" s="17"/>
      <c r="KMD4" s="17"/>
      <c r="KME4" s="17"/>
      <c r="KMF4" s="17"/>
      <c r="KMG4" s="17"/>
      <c r="KMH4" s="17"/>
      <c r="KMI4" s="17"/>
      <c r="KMJ4" s="17"/>
      <c r="KMK4" s="17"/>
      <c r="KML4" s="17"/>
      <c r="KMM4" s="17"/>
      <c r="KMN4" s="17"/>
      <c r="KMO4" s="17"/>
      <c r="KMP4" s="17"/>
      <c r="KMQ4" s="17"/>
      <c r="KMR4" s="17"/>
      <c r="KMS4" s="17"/>
      <c r="KMT4" s="17"/>
      <c r="KMU4" s="17"/>
      <c r="KMV4" s="17"/>
      <c r="KMW4" s="17"/>
      <c r="KMX4" s="17"/>
      <c r="KMY4" s="17"/>
      <c r="KMZ4" s="17"/>
      <c r="KNA4" s="17"/>
      <c r="KNB4" s="17"/>
      <c r="KNC4" s="17"/>
      <c r="KND4" s="17"/>
      <c r="KNE4" s="17"/>
      <c r="KNF4" s="17"/>
      <c r="KNG4" s="17"/>
      <c r="KNH4" s="17"/>
      <c r="KNI4" s="17"/>
      <c r="KNJ4" s="17"/>
      <c r="KNK4" s="17"/>
      <c r="KNL4" s="17"/>
      <c r="KNM4" s="17"/>
      <c r="KNN4" s="17"/>
      <c r="KNO4" s="17"/>
      <c r="KNP4" s="17"/>
      <c r="KNQ4" s="17"/>
      <c r="KNR4" s="17"/>
      <c r="KNS4" s="17"/>
      <c r="KNT4" s="17"/>
      <c r="KNU4" s="17"/>
      <c r="KNV4" s="17"/>
      <c r="KNW4" s="17"/>
      <c r="KNX4" s="17"/>
      <c r="KNY4" s="17"/>
      <c r="KNZ4" s="17"/>
      <c r="KOA4" s="17"/>
      <c r="KOB4" s="17"/>
      <c r="KOC4" s="17"/>
      <c r="KOD4" s="17"/>
      <c r="KOE4" s="17"/>
      <c r="KOF4" s="17"/>
      <c r="KOG4" s="17"/>
      <c r="KOH4" s="17"/>
      <c r="KOI4" s="17"/>
      <c r="KOJ4" s="17"/>
      <c r="KOK4" s="17"/>
      <c r="KOL4" s="17"/>
      <c r="KOM4" s="17"/>
      <c r="KON4" s="17"/>
      <c r="KOO4" s="17"/>
      <c r="KOP4" s="17"/>
      <c r="KOQ4" s="17"/>
      <c r="KOR4" s="17"/>
      <c r="KOS4" s="17"/>
      <c r="KOT4" s="17"/>
      <c r="KOU4" s="17"/>
      <c r="KOV4" s="17"/>
      <c r="KOW4" s="17"/>
      <c r="KOX4" s="17"/>
      <c r="KOY4" s="17"/>
      <c r="KOZ4" s="17"/>
      <c r="KPA4" s="17"/>
      <c r="KPB4" s="17"/>
      <c r="KPC4" s="17"/>
      <c r="KPD4" s="17"/>
      <c r="KPE4" s="17"/>
      <c r="KPF4" s="17"/>
      <c r="KPG4" s="17"/>
      <c r="KPH4" s="17"/>
      <c r="KPI4" s="17"/>
      <c r="KPJ4" s="17"/>
      <c r="KPK4" s="17"/>
      <c r="KPL4" s="17"/>
      <c r="KPM4" s="17"/>
      <c r="KPN4" s="17"/>
      <c r="KPO4" s="17"/>
      <c r="KPP4" s="17"/>
      <c r="KPQ4" s="17"/>
      <c r="KPR4" s="17"/>
      <c r="KPS4" s="17"/>
      <c r="KPT4" s="17"/>
      <c r="KPU4" s="17"/>
      <c r="KPV4" s="17"/>
      <c r="KPW4" s="17"/>
      <c r="KPX4" s="17"/>
      <c r="KPY4" s="17"/>
      <c r="KPZ4" s="17"/>
      <c r="KQA4" s="17"/>
      <c r="KQB4" s="17"/>
      <c r="KQC4" s="17"/>
      <c r="KQD4" s="17"/>
      <c r="KQE4" s="17"/>
      <c r="KQF4" s="17"/>
      <c r="KQG4" s="17"/>
      <c r="KQH4" s="17"/>
      <c r="KQI4" s="17"/>
      <c r="KQJ4" s="17"/>
      <c r="KQK4" s="17"/>
      <c r="KQL4" s="17"/>
      <c r="KQM4" s="17"/>
      <c r="KQN4" s="17"/>
      <c r="KQO4" s="17"/>
      <c r="KQP4" s="17"/>
      <c r="KQQ4" s="17"/>
      <c r="KQR4" s="17"/>
      <c r="KQS4" s="17"/>
      <c r="KQT4" s="17"/>
      <c r="KQU4" s="17"/>
      <c r="KQV4" s="17"/>
      <c r="KQW4" s="17"/>
      <c r="KQX4" s="17"/>
      <c r="KQY4" s="17"/>
      <c r="KQZ4" s="17"/>
      <c r="KRA4" s="17"/>
      <c r="KRB4" s="17"/>
      <c r="KRC4" s="17"/>
      <c r="KRD4" s="17"/>
      <c r="KRE4" s="17"/>
      <c r="KRF4" s="17"/>
      <c r="KRG4" s="17"/>
      <c r="KRH4" s="17"/>
      <c r="KRI4" s="17"/>
      <c r="KRJ4" s="17"/>
      <c r="KRK4" s="17"/>
      <c r="KRL4" s="17"/>
      <c r="KRM4" s="17"/>
      <c r="KRN4" s="17"/>
      <c r="KRO4" s="17"/>
      <c r="KRP4" s="17"/>
      <c r="KRQ4" s="17"/>
      <c r="KRR4" s="17"/>
      <c r="KRS4" s="17"/>
      <c r="KRT4" s="17"/>
      <c r="KRU4" s="17"/>
      <c r="KRV4" s="17"/>
      <c r="KRW4" s="17"/>
      <c r="KRX4" s="17"/>
      <c r="KRY4" s="17"/>
      <c r="KRZ4" s="17"/>
      <c r="KSA4" s="17"/>
      <c r="KSB4" s="17"/>
      <c r="KSC4" s="17"/>
      <c r="KSD4" s="17"/>
      <c r="KSE4" s="17"/>
      <c r="KSF4" s="17"/>
      <c r="KSG4" s="17"/>
      <c r="KSH4" s="17"/>
      <c r="KSI4" s="17"/>
      <c r="KSJ4" s="17"/>
      <c r="KSK4" s="17"/>
      <c r="KSL4" s="17"/>
      <c r="KSM4" s="17"/>
      <c r="KSN4" s="17"/>
      <c r="KSO4" s="17"/>
      <c r="KSP4" s="17"/>
      <c r="KSQ4" s="17"/>
      <c r="KSR4" s="17"/>
      <c r="KSS4" s="17"/>
      <c r="KST4" s="17"/>
      <c r="KSU4" s="17"/>
      <c r="KSV4" s="17"/>
      <c r="KSW4" s="17"/>
      <c r="KSX4" s="17"/>
      <c r="KSY4" s="17"/>
      <c r="KSZ4" s="17"/>
      <c r="KTA4" s="17"/>
      <c r="KTB4" s="17"/>
      <c r="KTC4" s="17"/>
      <c r="KTD4" s="17"/>
      <c r="KTE4" s="17"/>
      <c r="KTF4" s="17"/>
      <c r="KTG4" s="17"/>
      <c r="KTH4" s="17"/>
      <c r="KTI4" s="17"/>
      <c r="KTJ4" s="17"/>
      <c r="KTK4" s="17"/>
      <c r="KTL4" s="17"/>
      <c r="KTM4" s="17"/>
      <c r="KTN4" s="17"/>
      <c r="KTO4" s="17"/>
      <c r="KTP4" s="17"/>
      <c r="KTQ4" s="17"/>
      <c r="KTR4" s="17"/>
      <c r="KTS4" s="17"/>
      <c r="KTT4" s="17"/>
      <c r="KTU4" s="17"/>
      <c r="KTV4" s="17"/>
      <c r="KTW4" s="17"/>
      <c r="KTX4" s="17"/>
      <c r="KTY4" s="17"/>
      <c r="KTZ4" s="17"/>
      <c r="KUA4" s="17"/>
      <c r="KUB4" s="17"/>
      <c r="KUC4" s="17"/>
      <c r="KUD4" s="17"/>
      <c r="KUE4" s="17"/>
      <c r="KUF4" s="17"/>
      <c r="KUG4" s="17"/>
      <c r="KUH4" s="17"/>
      <c r="KUI4" s="17"/>
      <c r="KUJ4" s="17"/>
      <c r="KUK4" s="17"/>
      <c r="KUL4" s="17"/>
      <c r="KUM4" s="17"/>
      <c r="KUN4" s="17"/>
      <c r="KUO4" s="17"/>
      <c r="KUP4" s="17"/>
      <c r="KUQ4" s="17"/>
      <c r="KUR4" s="17"/>
      <c r="KUS4" s="17"/>
      <c r="KUT4" s="17"/>
      <c r="KUU4" s="17"/>
      <c r="KUV4" s="17"/>
      <c r="KUW4" s="17"/>
      <c r="KUX4" s="17"/>
      <c r="KUY4" s="17"/>
      <c r="KUZ4" s="17"/>
      <c r="KVA4" s="17"/>
      <c r="KVB4" s="17"/>
      <c r="KVC4" s="17"/>
      <c r="KVD4" s="17"/>
      <c r="KVE4" s="17"/>
      <c r="KVF4" s="17"/>
      <c r="KVG4" s="17"/>
      <c r="KVH4" s="17"/>
      <c r="KVI4" s="17"/>
      <c r="KVJ4" s="17"/>
      <c r="KVK4" s="17"/>
      <c r="KVL4" s="17"/>
      <c r="KVM4" s="17"/>
      <c r="KVN4" s="17"/>
      <c r="KVO4" s="17"/>
      <c r="KVP4" s="17"/>
      <c r="KVQ4" s="17"/>
      <c r="KVR4" s="17"/>
      <c r="KVS4" s="17"/>
      <c r="KVT4" s="17"/>
      <c r="KVU4" s="17"/>
      <c r="KVV4" s="17"/>
      <c r="KVW4" s="17"/>
      <c r="KVX4" s="17"/>
      <c r="KVY4" s="17"/>
      <c r="KVZ4" s="17"/>
      <c r="KWA4" s="17"/>
      <c r="KWB4" s="17"/>
      <c r="KWC4" s="17"/>
      <c r="KWD4" s="17"/>
      <c r="KWE4" s="17"/>
      <c r="KWF4" s="17"/>
      <c r="KWG4" s="17"/>
      <c r="KWH4" s="17"/>
      <c r="KWI4" s="17"/>
      <c r="KWJ4" s="17"/>
      <c r="KWK4" s="17"/>
      <c r="KWL4" s="17"/>
      <c r="KWM4" s="17"/>
      <c r="KWN4" s="17"/>
      <c r="KWO4" s="17"/>
      <c r="KWP4" s="17"/>
      <c r="KWQ4" s="17"/>
      <c r="KWR4" s="17"/>
      <c r="KWS4" s="17"/>
      <c r="KWT4" s="17"/>
      <c r="KWU4" s="17"/>
      <c r="KWV4" s="17"/>
      <c r="KWW4" s="17"/>
      <c r="KWX4" s="17"/>
      <c r="KWY4" s="17"/>
      <c r="KWZ4" s="17"/>
      <c r="KXA4" s="17"/>
      <c r="KXB4" s="17"/>
      <c r="KXC4" s="17"/>
      <c r="KXD4" s="17"/>
      <c r="KXE4" s="17"/>
      <c r="KXF4" s="17"/>
      <c r="KXG4" s="17"/>
      <c r="KXH4" s="17"/>
      <c r="KXI4" s="17"/>
      <c r="KXJ4" s="17"/>
      <c r="KXK4" s="17"/>
      <c r="KXL4" s="17"/>
      <c r="KXM4" s="17"/>
      <c r="KXN4" s="17"/>
      <c r="KXO4" s="17"/>
      <c r="KXP4" s="17"/>
      <c r="KXQ4" s="17"/>
      <c r="KXR4" s="17"/>
      <c r="KXS4" s="17"/>
      <c r="KXT4" s="17"/>
      <c r="KXU4" s="17"/>
      <c r="KXV4" s="17"/>
      <c r="KXW4" s="17"/>
      <c r="KXX4" s="17"/>
      <c r="KXY4" s="17"/>
      <c r="KXZ4" s="17"/>
      <c r="KYA4" s="17"/>
      <c r="KYB4" s="17"/>
      <c r="KYC4" s="17"/>
      <c r="KYD4" s="17"/>
      <c r="KYE4" s="17"/>
      <c r="KYF4" s="17"/>
      <c r="KYG4" s="17"/>
      <c r="KYH4" s="17"/>
      <c r="KYI4" s="17"/>
      <c r="KYJ4" s="17"/>
      <c r="KYK4" s="17"/>
      <c r="KYL4" s="17"/>
      <c r="KYM4" s="17"/>
      <c r="KYN4" s="17"/>
      <c r="KYO4" s="17"/>
      <c r="KYP4" s="17"/>
      <c r="KYQ4" s="17"/>
      <c r="KYR4" s="17"/>
      <c r="KYS4" s="17"/>
      <c r="KYT4" s="17"/>
      <c r="KYU4" s="17"/>
      <c r="KYV4" s="17"/>
      <c r="KYW4" s="17"/>
      <c r="KYX4" s="17"/>
      <c r="KYY4" s="17"/>
      <c r="KYZ4" s="17"/>
      <c r="KZA4" s="17"/>
      <c r="KZB4" s="17"/>
      <c r="KZC4" s="17"/>
      <c r="KZD4" s="17"/>
      <c r="KZE4" s="17"/>
      <c r="KZF4" s="17"/>
      <c r="KZG4" s="17"/>
      <c r="KZH4" s="17"/>
      <c r="KZI4" s="17"/>
      <c r="KZJ4" s="17"/>
      <c r="KZK4" s="17"/>
      <c r="KZL4" s="17"/>
      <c r="KZM4" s="17"/>
      <c r="KZN4" s="17"/>
      <c r="KZO4" s="17"/>
      <c r="KZP4" s="17"/>
      <c r="KZQ4" s="17"/>
      <c r="KZR4" s="17"/>
      <c r="KZS4" s="17"/>
      <c r="KZT4" s="17"/>
      <c r="KZU4" s="17"/>
      <c r="KZV4" s="17"/>
      <c r="KZW4" s="17"/>
      <c r="KZX4" s="17"/>
      <c r="KZY4" s="17"/>
      <c r="KZZ4" s="17"/>
      <c r="LAA4" s="17"/>
      <c r="LAB4" s="17"/>
      <c r="LAC4" s="17"/>
      <c r="LAD4" s="17"/>
      <c r="LAE4" s="17"/>
      <c r="LAF4" s="17"/>
      <c r="LAG4" s="17"/>
      <c r="LAH4" s="17"/>
      <c r="LAI4" s="17"/>
      <c r="LAJ4" s="17"/>
      <c r="LAK4" s="17"/>
      <c r="LAL4" s="17"/>
      <c r="LAM4" s="17"/>
      <c r="LAN4" s="17"/>
      <c r="LAO4" s="17"/>
      <c r="LAP4" s="17"/>
      <c r="LAQ4" s="17"/>
      <c r="LAR4" s="17"/>
      <c r="LAS4" s="17"/>
      <c r="LAT4" s="17"/>
      <c r="LAU4" s="17"/>
      <c r="LAV4" s="17"/>
      <c r="LAW4" s="17"/>
      <c r="LAX4" s="17"/>
      <c r="LAY4" s="17"/>
      <c r="LAZ4" s="17"/>
      <c r="LBA4" s="17"/>
      <c r="LBB4" s="17"/>
      <c r="LBC4" s="17"/>
      <c r="LBD4" s="17"/>
      <c r="LBE4" s="17"/>
      <c r="LBF4" s="17"/>
      <c r="LBG4" s="17"/>
      <c r="LBH4" s="17"/>
      <c r="LBI4" s="17"/>
      <c r="LBJ4" s="17"/>
      <c r="LBK4" s="17"/>
      <c r="LBL4" s="17"/>
      <c r="LBM4" s="17"/>
      <c r="LBN4" s="17"/>
      <c r="LBO4" s="17"/>
      <c r="LBP4" s="17"/>
      <c r="LBQ4" s="17"/>
      <c r="LBR4" s="17"/>
      <c r="LBS4" s="17"/>
      <c r="LBT4" s="17"/>
      <c r="LBU4" s="17"/>
      <c r="LBV4" s="17"/>
      <c r="LBW4" s="17"/>
      <c r="LBX4" s="17"/>
      <c r="LBY4" s="17"/>
      <c r="LBZ4" s="17"/>
      <c r="LCA4" s="17"/>
      <c r="LCB4" s="17"/>
      <c r="LCC4" s="17"/>
      <c r="LCD4" s="17"/>
      <c r="LCE4" s="17"/>
      <c r="LCF4" s="17"/>
      <c r="LCG4" s="17"/>
      <c r="LCH4" s="17"/>
      <c r="LCI4" s="17"/>
      <c r="LCJ4" s="17"/>
      <c r="LCK4" s="17"/>
      <c r="LCL4" s="17"/>
      <c r="LCM4" s="17"/>
      <c r="LCN4" s="17"/>
      <c r="LCO4" s="17"/>
      <c r="LCP4" s="17"/>
      <c r="LCQ4" s="17"/>
      <c r="LCR4" s="17"/>
      <c r="LCS4" s="17"/>
      <c r="LCT4" s="17"/>
      <c r="LCU4" s="17"/>
      <c r="LCV4" s="17"/>
      <c r="LCW4" s="17"/>
      <c r="LCX4" s="17"/>
      <c r="LCY4" s="17"/>
      <c r="LCZ4" s="17"/>
      <c r="LDA4" s="17"/>
      <c r="LDB4" s="17"/>
      <c r="LDC4" s="17"/>
      <c r="LDD4" s="17"/>
      <c r="LDE4" s="17"/>
      <c r="LDF4" s="17"/>
      <c r="LDG4" s="17"/>
      <c r="LDH4" s="17"/>
      <c r="LDI4" s="17"/>
      <c r="LDJ4" s="17"/>
      <c r="LDK4" s="17"/>
      <c r="LDL4" s="17"/>
      <c r="LDM4" s="17"/>
      <c r="LDN4" s="17"/>
      <c r="LDO4" s="17"/>
      <c r="LDP4" s="17"/>
      <c r="LDQ4" s="17"/>
      <c r="LDR4" s="17"/>
      <c r="LDS4" s="17"/>
      <c r="LDT4" s="17"/>
      <c r="LDU4" s="17"/>
      <c r="LDV4" s="17"/>
      <c r="LDW4" s="17"/>
      <c r="LDX4" s="17"/>
      <c r="LDY4" s="17"/>
      <c r="LDZ4" s="17"/>
      <c r="LEA4" s="17"/>
      <c r="LEB4" s="17"/>
      <c r="LEC4" s="17"/>
      <c r="LED4" s="17"/>
      <c r="LEE4" s="17"/>
      <c r="LEF4" s="17"/>
      <c r="LEG4" s="17"/>
      <c r="LEH4" s="17"/>
      <c r="LEI4" s="17"/>
      <c r="LEJ4" s="17"/>
      <c r="LEK4" s="17"/>
      <c r="LEL4" s="17"/>
      <c r="LEM4" s="17"/>
      <c r="LEN4" s="17"/>
      <c r="LEO4" s="17"/>
      <c r="LEP4" s="17"/>
      <c r="LEQ4" s="17"/>
      <c r="LER4" s="17"/>
      <c r="LES4" s="17"/>
      <c r="LET4" s="17"/>
      <c r="LEU4" s="17"/>
      <c r="LEV4" s="17"/>
      <c r="LEW4" s="17"/>
      <c r="LEX4" s="17"/>
      <c r="LEY4" s="17"/>
      <c r="LEZ4" s="17"/>
      <c r="LFA4" s="17"/>
      <c r="LFB4" s="17"/>
      <c r="LFC4" s="17"/>
      <c r="LFD4" s="17"/>
      <c r="LFE4" s="17"/>
      <c r="LFF4" s="17"/>
      <c r="LFG4" s="17"/>
      <c r="LFH4" s="17"/>
      <c r="LFI4" s="17"/>
      <c r="LFJ4" s="17"/>
      <c r="LFK4" s="17"/>
      <c r="LFL4" s="17"/>
      <c r="LFM4" s="17"/>
      <c r="LFN4" s="17"/>
      <c r="LFO4" s="17"/>
      <c r="LFP4" s="17"/>
      <c r="LFQ4" s="17"/>
      <c r="LFR4" s="17"/>
      <c r="LFS4" s="17"/>
      <c r="LFT4" s="17"/>
      <c r="LFU4" s="17"/>
      <c r="LFV4" s="17"/>
      <c r="LFW4" s="17"/>
      <c r="LFX4" s="17"/>
      <c r="LFY4" s="17"/>
      <c r="LFZ4" s="17"/>
      <c r="LGA4" s="17"/>
      <c r="LGB4" s="17"/>
      <c r="LGC4" s="17"/>
      <c r="LGD4" s="17"/>
      <c r="LGE4" s="17"/>
      <c r="LGF4" s="17"/>
      <c r="LGG4" s="17"/>
      <c r="LGH4" s="17"/>
      <c r="LGI4" s="17"/>
      <c r="LGJ4" s="17"/>
      <c r="LGK4" s="17"/>
      <c r="LGL4" s="17"/>
      <c r="LGM4" s="17"/>
      <c r="LGN4" s="17"/>
      <c r="LGO4" s="17"/>
      <c r="LGP4" s="17"/>
      <c r="LGQ4" s="17"/>
      <c r="LGR4" s="17"/>
      <c r="LGS4" s="17"/>
      <c r="LGT4" s="17"/>
      <c r="LGU4" s="17"/>
      <c r="LGV4" s="17"/>
      <c r="LGW4" s="17"/>
      <c r="LGX4" s="17"/>
      <c r="LGY4" s="17"/>
      <c r="LGZ4" s="17"/>
      <c r="LHA4" s="17"/>
      <c r="LHB4" s="17"/>
      <c r="LHC4" s="17"/>
      <c r="LHD4" s="17"/>
      <c r="LHE4" s="17"/>
      <c r="LHF4" s="17"/>
      <c r="LHG4" s="17"/>
      <c r="LHH4" s="17"/>
      <c r="LHI4" s="17"/>
      <c r="LHJ4" s="17"/>
      <c r="LHK4" s="17"/>
      <c r="LHL4" s="17"/>
      <c r="LHM4" s="17"/>
      <c r="LHN4" s="17"/>
      <c r="LHO4" s="17"/>
      <c r="LHP4" s="17"/>
      <c r="LHQ4" s="17"/>
      <c r="LHR4" s="17"/>
      <c r="LHS4" s="17"/>
      <c r="LHT4" s="17"/>
      <c r="LHU4" s="17"/>
      <c r="LHV4" s="17"/>
      <c r="LHW4" s="17"/>
      <c r="LHX4" s="17"/>
      <c r="LHY4" s="17"/>
      <c r="LHZ4" s="17"/>
      <c r="LIA4" s="17"/>
      <c r="LIB4" s="17"/>
      <c r="LIC4" s="17"/>
      <c r="LID4" s="17"/>
      <c r="LIE4" s="17"/>
      <c r="LIF4" s="17"/>
      <c r="LIG4" s="17"/>
      <c r="LIH4" s="17"/>
      <c r="LII4" s="17"/>
      <c r="LIJ4" s="17"/>
      <c r="LIK4" s="17"/>
      <c r="LIL4" s="17"/>
      <c r="LIM4" s="17"/>
      <c r="LIN4" s="17"/>
      <c r="LIO4" s="17"/>
      <c r="LIP4" s="17"/>
      <c r="LIQ4" s="17"/>
      <c r="LIR4" s="17"/>
      <c r="LIS4" s="17"/>
      <c r="LIT4" s="17"/>
      <c r="LIU4" s="17"/>
      <c r="LIV4" s="17"/>
      <c r="LIW4" s="17"/>
      <c r="LIX4" s="17"/>
      <c r="LIY4" s="17"/>
      <c r="LIZ4" s="17"/>
      <c r="LJA4" s="17"/>
      <c r="LJB4" s="17"/>
      <c r="LJC4" s="17"/>
      <c r="LJD4" s="17"/>
      <c r="LJE4" s="17"/>
      <c r="LJF4" s="17"/>
      <c r="LJG4" s="17"/>
      <c r="LJH4" s="17"/>
      <c r="LJI4" s="17"/>
      <c r="LJJ4" s="17"/>
      <c r="LJK4" s="17"/>
      <c r="LJL4" s="17"/>
      <c r="LJM4" s="17"/>
      <c r="LJN4" s="17"/>
      <c r="LJO4" s="17"/>
      <c r="LJP4" s="17"/>
      <c r="LJQ4" s="17"/>
      <c r="LJR4" s="17"/>
      <c r="LJS4" s="17"/>
      <c r="LJT4" s="17"/>
      <c r="LJU4" s="17"/>
      <c r="LJV4" s="17"/>
      <c r="LJW4" s="17"/>
      <c r="LJX4" s="17"/>
      <c r="LJY4" s="17"/>
      <c r="LJZ4" s="17"/>
      <c r="LKA4" s="17"/>
      <c r="LKB4" s="17"/>
      <c r="LKC4" s="17"/>
      <c r="LKD4" s="17"/>
      <c r="LKE4" s="17"/>
      <c r="LKF4" s="17"/>
      <c r="LKG4" s="17"/>
      <c r="LKH4" s="17"/>
      <c r="LKI4" s="17"/>
      <c r="LKJ4" s="17"/>
      <c r="LKK4" s="17"/>
      <c r="LKL4" s="17"/>
      <c r="LKM4" s="17"/>
      <c r="LKN4" s="17"/>
      <c r="LKO4" s="17"/>
      <c r="LKP4" s="17"/>
      <c r="LKQ4" s="17"/>
      <c r="LKR4" s="17"/>
      <c r="LKS4" s="17"/>
      <c r="LKT4" s="17"/>
      <c r="LKU4" s="17"/>
      <c r="LKV4" s="17"/>
      <c r="LKW4" s="17"/>
      <c r="LKX4" s="17"/>
      <c r="LKY4" s="17"/>
      <c r="LKZ4" s="17"/>
      <c r="LLA4" s="17"/>
      <c r="LLB4" s="17"/>
      <c r="LLC4" s="17"/>
      <c r="LLD4" s="17"/>
      <c r="LLE4" s="17"/>
      <c r="LLF4" s="17"/>
      <c r="LLG4" s="17"/>
      <c r="LLH4" s="17"/>
      <c r="LLI4" s="17"/>
      <c r="LLJ4" s="17"/>
      <c r="LLK4" s="17"/>
      <c r="LLL4" s="17"/>
      <c r="LLM4" s="17"/>
      <c r="LLN4" s="17"/>
      <c r="LLO4" s="17"/>
      <c r="LLP4" s="17"/>
      <c r="LLQ4" s="17"/>
      <c r="LLR4" s="17"/>
      <c r="LLS4" s="17"/>
      <c r="LLT4" s="17"/>
      <c r="LLU4" s="17"/>
      <c r="LLV4" s="17"/>
      <c r="LLW4" s="17"/>
      <c r="LLX4" s="17"/>
      <c r="LLY4" s="17"/>
      <c r="LLZ4" s="17"/>
      <c r="LMA4" s="17"/>
      <c r="LMB4" s="17"/>
      <c r="LMC4" s="17"/>
      <c r="LMD4" s="17"/>
      <c r="LME4" s="17"/>
      <c r="LMF4" s="17"/>
      <c r="LMG4" s="17"/>
      <c r="LMH4" s="17"/>
      <c r="LMI4" s="17"/>
      <c r="LMJ4" s="17"/>
      <c r="LMK4" s="17"/>
      <c r="LML4" s="17"/>
      <c r="LMM4" s="17"/>
      <c r="LMN4" s="17"/>
      <c r="LMO4" s="17"/>
      <c r="LMP4" s="17"/>
      <c r="LMQ4" s="17"/>
      <c r="LMR4" s="17"/>
      <c r="LMS4" s="17"/>
      <c r="LMT4" s="17"/>
      <c r="LMU4" s="17"/>
      <c r="LMV4" s="17"/>
      <c r="LMW4" s="17"/>
      <c r="LMX4" s="17"/>
      <c r="LMY4" s="17"/>
      <c r="LMZ4" s="17"/>
      <c r="LNA4" s="17"/>
      <c r="LNB4" s="17"/>
      <c r="LNC4" s="17"/>
      <c r="LND4" s="17"/>
      <c r="LNE4" s="17"/>
      <c r="LNF4" s="17"/>
      <c r="LNG4" s="17"/>
      <c r="LNH4" s="17"/>
      <c r="LNI4" s="17"/>
      <c r="LNJ4" s="17"/>
      <c r="LNK4" s="17"/>
      <c r="LNL4" s="17"/>
      <c r="LNM4" s="17"/>
      <c r="LNN4" s="17"/>
      <c r="LNO4" s="17"/>
      <c r="LNP4" s="17"/>
      <c r="LNQ4" s="17"/>
      <c r="LNR4" s="17"/>
      <c r="LNS4" s="17"/>
      <c r="LNT4" s="17"/>
      <c r="LNU4" s="17"/>
      <c r="LNV4" s="17"/>
      <c r="LNW4" s="17"/>
      <c r="LNX4" s="17"/>
      <c r="LNY4" s="17"/>
      <c r="LNZ4" s="17"/>
      <c r="LOA4" s="17"/>
      <c r="LOB4" s="17"/>
      <c r="LOC4" s="17"/>
      <c r="LOD4" s="17"/>
      <c r="LOE4" s="17"/>
      <c r="LOF4" s="17"/>
      <c r="LOG4" s="17"/>
      <c r="LOH4" s="17"/>
      <c r="LOI4" s="17"/>
      <c r="LOJ4" s="17"/>
      <c r="LOK4" s="17"/>
      <c r="LOL4" s="17"/>
      <c r="LOM4" s="17"/>
      <c r="LON4" s="17"/>
      <c r="LOO4" s="17"/>
      <c r="LOP4" s="17"/>
      <c r="LOQ4" s="17"/>
      <c r="LOR4" s="17"/>
      <c r="LOS4" s="17"/>
      <c r="LOT4" s="17"/>
      <c r="LOU4" s="17"/>
      <c r="LOV4" s="17"/>
      <c r="LOW4" s="17"/>
      <c r="LOX4" s="17"/>
      <c r="LOY4" s="17"/>
      <c r="LOZ4" s="17"/>
      <c r="LPA4" s="17"/>
      <c r="LPB4" s="17"/>
      <c r="LPC4" s="17"/>
      <c r="LPD4" s="17"/>
      <c r="LPE4" s="17"/>
      <c r="LPF4" s="17"/>
      <c r="LPG4" s="17"/>
      <c r="LPH4" s="17"/>
      <c r="LPI4" s="17"/>
      <c r="LPJ4" s="17"/>
      <c r="LPK4" s="17"/>
      <c r="LPL4" s="17"/>
      <c r="LPM4" s="17"/>
      <c r="LPN4" s="17"/>
      <c r="LPO4" s="17"/>
      <c r="LPP4" s="17"/>
      <c r="LPQ4" s="17"/>
      <c r="LPR4" s="17"/>
      <c r="LPS4" s="17"/>
      <c r="LPT4" s="17"/>
      <c r="LPU4" s="17"/>
      <c r="LPV4" s="17"/>
      <c r="LPW4" s="17"/>
      <c r="LPX4" s="17"/>
      <c r="LPY4" s="17"/>
      <c r="LPZ4" s="17"/>
      <c r="LQA4" s="17"/>
      <c r="LQB4" s="17"/>
      <c r="LQC4" s="17"/>
      <c r="LQD4" s="17"/>
      <c r="LQE4" s="17"/>
      <c r="LQF4" s="17"/>
      <c r="LQG4" s="17"/>
      <c r="LQH4" s="17"/>
      <c r="LQI4" s="17"/>
      <c r="LQJ4" s="17"/>
      <c r="LQK4" s="17"/>
      <c r="LQL4" s="17"/>
      <c r="LQM4" s="17"/>
      <c r="LQN4" s="17"/>
      <c r="LQO4" s="17"/>
      <c r="LQP4" s="17"/>
      <c r="LQQ4" s="17"/>
      <c r="LQR4" s="17"/>
      <c r="LQS4" s="17"/>
      <c r="LQT4" s="17"/>
      <c r="LQU4" s="17"/>
      <c r="LQV4" s="17"/>
      <c r="LQW4" s="17"/>
      <c r="LQX4" s="17"/>
      <c r="LQY4" s="17"/>
      <c r="LQZ4" s="17"/>
      <c r="LRA4" s="17"/>
      <c r="LRB4" s="17"/>
      <c r="LRC4" s="17"/>
      <c r="LRD4" s="17"/>
      <c r="LRE4" s="17"/>
      <c r="LRF4" s="17"/>
      <c r="LRG4" s="17"/>
      <c r="LRH4" s="17"/>
      <c r="LRI4" s="17"/>
      <c r="LRJ4" s="17"/>
      <c r="LRK4" s="17"/>
      <c r="LRL4" s="17"/>
      <c r="LRM4" s="17"/>
      <c r="LRN4" s="17"/>
      <c r="LRO4" s="17"/>
      <c r="LRP4" s="17"/>
      <c r="LRQ4" s="17"/>
      <c r="LRR4" s="17"/>
      <c r="LRS4" s="17"/>
      <c r="LRT4" s="17"/>
      <c r="LRU4" s="17"/>
      <c r="LRV4" s="17"/>
      <c r="LRW4" s="17"/>
      <c r="LRX4" s="17"/>
      <c r="LRY4" s="17"/>
      <c r="LRZ4" s="17"/>
      <c r="LSA4" s="17"/>
      <c r="LSB4" s="17"/>
      <c r="LSC4" s="17"/>
      <c r="LSD4" s="17"/>
      <c r="LSE4" s="17"/>
      <c r="LSF4" s="17"/>
      <c r="LSG4" s="17"/>
      <c r="LSH4" s="17"/>
      <c r="LSI4" s="17"/>
      <c r="LSJ4" s="17"/>
      <c r="LSK4" s="17"/>
      <c r="LSL4" s="17"/>
      <c r="LSM4" s="17"/>
      <c r="LSN4" s="17"/>
      <c r="LSO4" s="17"/>
      <c r="LSP4" s="17"/>
      <c r="LSQ4" s="17"/>
      <c r="LSR4" s="17"/>
      <c r="LSS4" s="17"/>
      <c r="LST4" s="17"/>
      <c r="LSU4" s="17"/>
      <c r="LSV4" s="17"/>
      <c r="LSW4" s="17"/>
      <c r="LSX4" s="17"/>
      <c r="LSY4" s="17"/>
      <c r="LSZ4" s="17"/>
      <c r="LTA4" s="17"/>
      <c r="LTB4" s="17"/>
      <c r="LTC4" s="17"/>
      <c r="LTD4" s="17"/>
      <c r="LTE4" s="17"/>
      <c r="LTF4" s="17"/>
      <c r="LTG4" s="17"/>
      <c r="LTH4" s="17"/>
      <c r="LTI4" s="17"/>
      <c r="LTJ4" s="17"/>
      <c r="LTK4" s="17"/>
      <c r="LTL4" s="17"/>
      <c r="LTM4" s="17"/>
      <c r="LTN4" s="17"/>
      <c r="LTO4" s="17"/>
      <c r="LTP4" s="17"/>
      <c r="LTQ4" s="17"/>
      <c r="LTR4" s="17"/>
      <c r="LTS4" s="17"/>
      <c r="LTT4" s="17"/>
      <c r="LTU4" s="17"/>
      <c r="LTV4" s="17"/>
      <c r="LTW4" s="17"/>
      <c r="LTX4" s="17"/>
      <c r="LTY4" s="17"/>
      <c r="LTZ4" s="17"/>
      <c r="LUA4" s="17"/>
      <c r="LUB4" s="17"/>
      <c r="LUC4" s="17"/>
      <c r="LUD4" s="17"/>
      <c r="LUE4" s="17"/>
      <c r="LUF4" s="17"/>
      <c r="LUG4" s="17"/>
      <c r="LUH4" s="17"/>
      <c r="LUI4" s="17"/>
      <c r="LUJ4" s="17"/>
      <c r="LUK4" s="17"/>
      <c r="LUL4" s="17"/>
      <c r="LUM4" s="17"/>
      <c r="LUN4" s="17"/>
      <c r="LUO4" s="17"/>
      <c r="LUP4" s="17"/>
      <c r="LUQ4" s="17"/>
      <c r="LUR4" s="17"/>
      <c r="LUS4" s="17"/>
      <c r="LUT4" s="17"/>
      <c r="LUU4" s="17"/>
      <c r="LUV4" s="17"/>
      <c r="LUW4" s="17"/>
      <c r="LUX4" s="17"/>
      <c r="LUY4" s="17"/>
      <c r="LUZ4" s="17"/>
      <c r="LVA4" s="17"/>
      <c r="LVB4" s="17"/>
      <c r="LVC4" s="17"/>
      <c r="LVD4" s="17"/>
      <c r="LVE4" s="17"/>
      <c r="LVF4" s="17"/>
      <c r="LVG4" s="17"/>
      <c r="LVH4" s="17"/>
      <c r="LVI4" s="17"/>
      <c r="LVJ4" s="17"/>
      <c r="LVK4" s="17"/>
      <c r="LVL4" s="17"/>
      <c r="LVM4" s="17"/>
      <c r="LVN4" s="17"/>
      <c r="LVO4" s="17"/>
      <c r="LVP4" s="17"/>
      <c r="LVQ4" s="17"/>
      <c r="LVR4" s="17"/>
      <c r="LVS4" s="17"/>
      <c r="LVT4" s="17"/>
      <c r="LVU4" s="17"/>
      <c r="LVV4" s="17"/>
      <c r="LVW4" s="17"/>
      <c r="LVX4" s="17"/>
      <c r="LVY4" s="17"/>
      <c r="LVZ4" s="17"/>
      <c r="LWA4" s="17"/>
      <c r="LWB4" s="17"/>
      <c r="LWC4" s="17"/>
      <c r="LWD4" s="17"/>
      <c r="LWE4" s="17"/>
      <c r="LWF4" s="17"/>
      <c r="LWG4" s="17"/>
      <c r="LWH4" s="17"/>
      <c r="LWI4" s="17"/>
      <c r="LWJ4" s="17"/>
      <c r="LWK4" s="17"/>
      <c r="LWL4" s="17"/>
      <c r="LWM4" s="17"/>
      <c r="LWN4" s="17"/>
      <c r="LWO4" s="17"/>
      <c r="LWP4" s="17"/>
      <c r="LWQ4" s="17"/>
      <c r="LWR4" s="17"/>
      <c r="LWS4" s="17"/>
      <c r="LWT4" s="17"/>
      <c r="LWU4" s="17"/>
      <c r="LWV4" s="17"/>
      <c r="LWW4" s="17"/>
      <c r="LWX4" s="17"/>
      <c r="LWY4" s="17"/>
      <c r="LWZ4" s="17"/>
      <c r="LXA4" s="17"/>
      <c r="LXB4" s="17"/>
      <c r="LXC4" s="17"/>
      <c r="LXD4" s="17"/>
      <c r="LXE4" s="17"/>
      <c r="LXF4" s="17"/>
      <c r="LXG4" s="17"/>
      <c r="LXH4" s="17"/>
      <c r="LXI4" s="17"/>
      <c r="LXJ4" s="17"/>
      <c r="LXK4" s="17"/>
      <c r="LXL4" s="17"/>
      <c r="LXM4" s="17"/>
      <c r="LXN4" s="17"/>
      <c r="LXO4" s="17"/>
      <c r="LXP4" s="17"/>
      <c r="LXQ4" s="17"/>
      <c r="LXR4" s="17"/>
      <c r="LXS4" s="17"/>
      <c r="LXT4" s="17"/>
      <c r="LXU4" s="17"/>
      <c r="LXV4" s="17"/>
      <c r="LXW4" s="17"/>
      <c r="LXX4" s="17"/>
      <c r="LXY4" s="17"/>
      <c r="LXZ4" s="17"/>
      <c r="LYA4" s="17"/>
      <c r="LYB4" s="17"/>
      <c r="LYC4" s="17"/>
      <c r="LYD4" s="17"/>
      <c r="LYE4" s="17"/>
      <c r="LYF4" s="17"/>
      <c r="LYG4" s="17"/>
      <c r="LYH4" s="17"/>
      <c r="LYI4" s="17"/>
      <c r="LYJ4" s="17"/>
      <c r="LYK4" s="17"/>
      <c r="LYL4" s="17"/>
      <c r="LYM4" s="17"/>
      <c r="LYN4" s="17"/>
      <c r="LYO4" s="17"/>
      <c r="LYP4" s="17"/>
      <c r="LYQ4" s="17"/>
      <c r="LYR4" s="17"/>
      <c r="LYS4" s="17"/>
      <c r="LYT4" s="17"/>
      <c r="LYU4" s="17"/>
      <c r="LYV4" s="17"/>
      <c r="LYW4" s="17"/>
      <c r="LYX4" s="17"/>
      <c r="LYY4" s="17"/>
      <c r="LYZ4" s="17"/>
      <c r="LZA4" s="17"/>
      <c r="LZB4" s="17"/>
      <c r="LZC4" s="17"/>
      <c r="LZD4" s="17"/>
      <c r="LZE4" s="17"/>
      <c r="LZF4" s="17"/>
      <c r="LZG4" s="17"/>
      <c r="LZH4" s="17"/>
      <c r="LZI4" s="17"/>
      <c r="LZJ4" s="17"/>
      <c r="LZK4" s="17"/>
      <c r="LZL4" s="17"/>
      <c r="LZM4" s="17"/>
      <c r="LZN4" s="17"/>
      <c r="LZO4" s="17"/>
      <c r="LZP4" s="17"/>
      <c r="LZQ4" s="17"/>
      <c r="LZR4" s="17"/>
      <c r="LZS4" s="17"/>
      <c r="LZT4" s="17"/>
      <c r="LZU4" s="17"/>
      <c r="LZV4" s="17"/>
      <c r="LZW4" s="17"/>
      <c r="LZX4" s="17"/>
      <c r="LZY4" s="17"/>
      <c r="LZZ4" s="17"/>
      <c r="MAA4" s="17"/>
      <c r="MAB4" s="17"/>
      <c r="MAC4" s="17"/>
      <c r="MAD4" s="17"/>
      <c r="MAE4" s="17"/>
      <c r="MAF4" s="17"/>
      <c r="MAG4" s="17"/>
      <c r="MAH4" s="17"/>
      <c r="MAI4" s="17"/>
      <c r="MAJ4" s="17"/>
      <c r="MAK4" s="17"/>
      <c r="MAL4" s="17"/>
      <c r="MAM4" s="17"/>
      <c r="MAN4" s="17"/>
      <c r="MAO4" s="17"/>
      <c r="MAP4" s="17"/>
      <c r="MAQ4" s="17"/>
      <c r="MAR4" s="17"/>
      <c r="MAS4" s="17"/>
      <c r="MAT4" s="17"/>
      <c r="MAU4" s="17"/>
      <c r="MAV4" s="17"/>
      <c r="MAW4" s="17"/>
      <c r="MAX4" s="17"/>
      <c r="MAY4" s="17"/>
      <c r="MAZ4" s="17"/>
      <c r="MBA4" s="17"/>
      <c r="MBB4" s="17"/>
      <c r="MBC4" s="17"/>
      <c r="MBD4" s="17"/>
      <c r="MBE4" s="17"/>
      <c r="MBF4" s="17"/>
      <c r="MBG4" s="17"/>
      <c r="MBH4" s="17"/>
      <c r="MBI4" s="17"/>
      <c r="MBJ4" s="17"/>
      <c r="MBK4" s="17"/>
      <c r="MBL4" s="17"/>
      <c r="MBM4" s="17"/>
      <c r="MBN4" s="17"/>
      <c r="MBO4" s="17"/>
      <c r="MBP4" s="17"/>
      <c r="MBQ4" s="17"/>
      <c r="MBR4" s="17"/>
      <c r="MBS4" s="17"/>
      <c r="MBT4" s="17"/>
      <c r="MBU4" s="17"/>
      <c r="MBV4" s="17"/>
      <c r="MBW4" s="17"/>
      <c r="MBX4" s="17"/>
      <c r="MBY4" s="17"/>
      <c r="MBZ4" s="17"/>
      <c r="MCA4" s="17"/>
      <c r="MCB4" s="17"/>
      <c r="MCC4" s="17"/>
      <c r="MCD4" s="17"/>
      <c r="MCE4" s="17"/>
      <c r="MCF4" s="17"/>
      <c r="MCG4" s="17"/>
      <c r="MCH4" s="17"/>
      <c r="MCI4" s="17"/>
      <c r="MCJ4" s="17"/>
      <c r="MCK4" s="17"/>
      <c r="MCL4" s="17"/>
      <c r="MCM4" s="17"/>
      <c r="MCN4" s="17"/>
      <c r="MCO4" s="17"/>
      <c r="MCP4" s="17"/>
      <c r="MCQ4" s="17"/>
      <c r="MCR4" s="17"/>
      <c r="MCS4" s="17"/>
      <c r="MCT4" s="17"/>
      <c r="MCU4" s="17"/>
      <c r="MCV4" s="17"/>
      <c r="MCW4" s="17"/>
      <c r="MCX4" s="17"/>
      <c r="MCY4" s="17"/>
      <c r="MCZ4" s="17"/>
      <c r="MDA4" s="17"/>
      <c r="MDB4" s="17"/>
      <c r="MDC4" s="17"/>
      <c r="MDD4" s="17"/>
      <c r="MDE4" s="17"/>
      <c r="MDF4" s="17"/>
      <c r="MDG4" s="17"/>
      <c r="MDH4" s="17"/>
      <c r="MDI4" s="17"/>
      <c r="MDJ4" s="17"/>
      <c r="MDK4" s="17"/>
      <c r="MDL4" s="17"/>
      <c r="MDM4" s="17"/>
      <c r="MDN4" s="17"/>
      <c r="MDO4" s="17"/>
      <c r="MDP4" s="17"/>
      <c r="MDQ4" s="17"/>
      <c r="MDR4" s="17"/>
      <c r="MDS4" s="17"/>
      <c r="MDT4" s="17"/>
      <c r="MDU4" s="17"/>
      <c r="MDV4" s="17"/>
      <c r="MDW4" s="17"/>
      <c r="MDX4" s="17"/>
      <c r="MDY4" s="17"/>
      <c r="MDZ4" s="17"/>
      <c r="MEA4" s="17"/>
      <c r="MEB4" s="17"/>
      <c r="MEC4" s="17"/>
      <c r="MED4" s="17"/>
      <c r="MEE4" s="17"/>
      <c r="MEF4" s="17"/>
      <c r="MEG4" s="17"/>
      <c r="MEH4" s="17"/>
      <c r="MEI4" s="17"/>
      <c r="MEJ4" s="17"/>
      <c r="MEK4" s="17"/>
      <c r="MEL4" s="17"/>
      <c r="MEM4" s="17"/>
      <c r="MEN4" s="17"/>
      <c r="MEO4" s="17"/>
      <c r="MEP4" s="17"/>
      <c r="MEQ4" s="17"/>
      <c r="MER4" s="17"/>
      <c r="MES4" s="17"/>
      <c r="MET4" s="17"/>
      <c r="MEU4" s="17"/>
      <c r="MEV4" s="17"/>
      <c r="MEW4" s="17"/>
      <c r="MEX4" s="17"/>
      <c r="MEY4" s="17"/>
      <c r="MEZ4" s="17"/>
      <c r="MFA4" s="17"/>
      <c r="MFB4" s="17"/>
      <c r="MFC4" s="17"/>
      <c r="MFD4" s="17"/>
      <c r="MFE4" s="17"/>
      <c r="MFF4" s="17"/>
      <c r="MFG4" s="17"/>
      <c r="MFH4" s="17"/>
      <c r="MFI4" s="17"/>
      <c r="MFJ4" s="17"/>
      <c r="MFK4" s="17"/>
      <c r="MFL4" s="17"/>
      <c r="MFM4" s="17"/>
      <c r="MFN4" s="17"/>
      <c r="MFO4" s="17"/>
      <c r="MFP4" s="17"/>
      <c r="MFQ4" s="17"/>
      <c r="MFR4" s="17"/>
      <c r="MFS4" s="17"/>
      <c r="MFT4" s="17"/>
      <c r="MFU4" s="17"/>
      <c r="MFV4" s="17"/>
      <c r="MFW4" s="17"/>
      <c r="MFX4" s="17"/>
      <c r="MFY4" s="17"/>
      <c r="MFZ4" s="17"/>
      <c r="MGA4" s="17"/>
      <c r="MGB4" s="17"/>
      <c r="MGC4" s="17"/>
      <c r="MGD4" s="17"/>
      <c r="MGE4" s="17"/>
      <c r="MGF4" s="17"/>
      <c r="MGG4" s="17"/>
      <c r="MGH4" s="17"/>
      <c r="MGI4" s="17"/>
      <c r="MGJ4" s="17"/>
      <c r="MGK4" s="17"/>
      <c r="MGL4" s="17"/>
      <c r="MGM4" s="17"/>
      <c r="MGN4" s="17"/>
      <c r="MGO4" s="17"/>
      <c r="MGP4" s="17"/>
      <c r="MGQ4" s="17"/>
      <c r="MGR4" s="17"/>
      <c r="MGS4" s="17"/>
      <c r="MGT4" s="17"/>
      <c r="MGU4" s="17"/>
      <c r="MGV4" s="17"/>
      <c r="MGW4" s="17"/>
      <c r="MGX4" s="17"/>
      <c r="MGY4" s="17"/>
      <c r="MGZ4" s="17"/>
      <c r="MHA4" s="17"/>
      <c r="MHB4" s="17"/>
      <c r="MHC4" s="17"/>
      <c r="MHD4" s="17"/>
      <c r="MHE4" s="17"/>
      <c r="MHF4" s="17"/>
      <c r="MHG4" s="17"/>
      <c r="MHH4" s="17"/>
      <c r="MHI4" s="17"/>
      <c r="MHJ4" s="17"/>
      <c r="MHK4" s="17"/>
      <c r="MHL4" s="17"/>
      <c r="MHM4" s="17"/>
      <c r="MHN4" s="17"/>
      <c r="MHO4" s="17"/>
      <c r="MHP4" s="17"/>
      <c r="MHQ4" s="17"/>
      <c r="MHR4" s="17"/>
      <c r="MHS4" s="17"/>
      <c r="MHT4" s="17"/>
      <c r="MHU4" s="17"/>
      <c r="MHV4" s="17"/>
      <c r="MHW4" s="17"/>
      <c r="MHX4" s="17"/>
      <c r="MHY4" s="17"/>
      <c r="MHZ4" s="17"/>
      <c r="MIA4" s="17"/>
      <c r="MIB4" s="17"/>
      <c r="MIC4" s="17"/>
      <c r="MID4" s="17"/>
      <c r="MIE4" s="17"/>
      <c r="MIF4" s="17"/>
      <c r="MIG4" s="17"/>
      <c r="MIH4" s="17"/>
      <c r="MII4" s="17"/>
      <c r="MIJ4" s="17"/>
      <c r="MIK4" s="17"/>
      <c r="MIL4" s="17"/>
      <c r="MIM4" s="17"/>
      <c r="MIN4" s="17"/>
      <c r="MIO4" s="17"/>
      <c r="MIP4" s="17"/>
      <c r="MIQ4" s="17"/>
      <c r="MIR4" s="17"/>
      <c r="MIS4" s="17"/>
      <c r="MIT4" s="17"/>
      <c r="MIU4" s="17"/>
      <c r="MIV4" s="17"/>
      <c r="MIW4" s="17"/>
      <c r="MIX4" s="17"/>
      <c r="MIY4" s="17"/>
      <c r="MIZ4" s="17"/>
      <c r="MJA4" s="17"/>
      <c r="MJB4" s="17"/>
      <c r="MJC4" s="17"/>
      <c r="MJD4" s="17"/>
      <c r="MJE4" s="17"/>
      <c r="MJF4" s="17"/>
      <c r="MJG4" s="17"/>
      <c r="MJH4" s="17"/>
      <c r="MJI4" s="17"/>
      <c r="MJJ4" s="17"/>
      <c r="MJK4" s="17"/>
      <c r="MJL4" s="17"/>
      <c r="MJM4" s="17"/>
      <c r="MJN4" s="17"/>
      <c r="MJO4" s="17"/>
      <c r="MJP4" s="17"/>
      <c r="MJQ4" s="17"/>
      <c r="MJR4" s="17"/>
      <c r="MJS4" s="17"/>
      <c r="MJT4" s="17"/>
      <c r="MJU4" s="17"/>
      <c r="MJV4" s="17"/>
      <c r="MJW4" s="17"/>
      <c r="MJX4" s="17"/>
      <c r="MJY4" s="17"/>
      <c r="MJZ4" s="17"/>
      <c r="MKA4" s="17"/>
      <c r="MKB4" s="17"/>
      <c r="MKC4" s="17"/>
      <c r="MKD4" s="17"/>
      <c r="MKE4" s="17"/>
      <c r="MKF4" s="17"/>
      <c r="MKG4" s="17"/>
      <c r="MKH4" s="17"/>
      <c r="MKI4" s="17"/>
      <c r="MKJ4" s="17"/>
      <c r="MKK4" s="17"/>
      <c r="MKL4" s="17"/>
      <c r="MKM4" s="17"/>
      <c r="MKN4" s="17"/>
      <c r="MKO4" s="17"/>
      <c r="MKP4" s="17"/>
      <c r="MKQ4" s="17"/>
      <c r="MKR4" s="17"/>
      <c r="MKS4" s="17"/>
      <c r="MKT4" s="17"/>
      <c r="MKU4" s="17"/>
      <c r="MKV4" s="17"/>
      <c r="MKW4" s="17"/>
      <c r="MKX4" s="17"/>
      <c r="MKY4" s="17"/>
      <c r="MKZ4" s="17"/>
      <c r="MLA4" s="17"/>
      <c r="MLB4" s="17"/>
      <c r="MLC4" s="17"/>
      <c r="MLD4" s="17"/>
      <c r="MLE4" s="17"/>
      <c r="MLF4" s="17"/>
      <c r="MLG4" s="17"/>
      <c r="MLH4" s="17"/>
      <c r="MLI4" s="17"/>
      <c r="MLJ4" s="17"/>
      <c r="MLK4" s="17"/>
      <c r="MLL4" s="17"/>
      <c r="MLM4" s="17"/>
      <c r="MLN4" s="17"/>
      <c r="MLO4" s="17"/>
      <c r="MLP4" s="17"/>
      <c r="MLQ4" s="17"/>
      <c r="MLR4" s="17"/>
      <c r="MLS4" s="17"/>
      <c r="MLT4" s="17"/>
      <c r="MLU4" s="17"/>
      <c r="MLV4" s="17"/>
      <c r="MLW4" s="17"/>
      <c r="MLX4" s="17"/>
      <c r="MLY4" s="17"/>
      <c r="MLZ4" s="17"/>
      <c r="MMA4" s="17"/>
      <c r="MMB4" s="17"/>
      <c r="MMC4" s="17"/>
      <c r="MMD4" s="17"/>
      <c r="MME4" s="17"/>
      <c r="MMF4" s="17"/>
      <c r="MMG4" s="17"/>
      <c r="MMH4" s="17"/>
      <c r="MMI4" s="17"/>
      <c r="MMJ4" s="17"/>
      <c r="MMK4" s="17"/>
      <c r="MML4" s="17"/>
      <c r="MMM4" s="17"/>
      <c r="MMN4" s="17"/>
      <c r="MMO4" s="17"/>
      <c r="MMP4" s="17"/>
      <c r="MMQ4" s="17"/>
      <c r="MMR4" s="17"/>
      <c r="MMS4" s="17"/>
      <c r="MMT4" s="17"/>
      <c r="MMU4" s="17"/>
      <c r="MMV4" s="17"/>
      <c r="MMW4" s="17"/>
      <c r="MMX4" s="17"/>
      <c r="MMY4" s="17"/>
      <c r="MMZ4" s="17"/>
      <c r="MNA4" s="17"/>
      <c r="MNB4" s="17"/>
      <c r="MNC4" s="17"/>
      <c r="MND4" s="17"/>
      <c r="MNE4" s="17"/>
      <c r="MNF4" s="17"/>
      <c r="MNG4" s="17"/>
      <c r="MNH4" s="17"/>
      <c r="MNI4" s="17"/>
      <c r="MNJ4" s="17"/>
      <c r="MNK4" s="17"/>
      <c r="MNL4" s="17"/>
      <c r="MNM4" s="17"/>
      <c r="MNN4" s="17"/>
      <c r="MNO4" s="17"/>
      <c r="MNP4" s="17"/>
      <c r="MNQ4" s="17"/>
      <c r="MNR4" s="17"/>
      <c r="MNS4" s="17"/>
      <c r="MNT4" s="17"/>
      <c r="MNU4" s="17"/>
      <c r="MNV4" s="17"/>
      <c r="MNW4" s="17"/>
      <c r="MNX4" s="17"/>
      <c r="MNY4" s="17"/>
      <c r="MNZ4" s="17"/>
      <c r="MOA4" s="17"/>
      <c r="MOB4" s="17"/>
      <c r="MOC4" s="17"/>
      <c r="MOD4" s="17"/>
      <c r="MOE4" s="17"/>
      <c r="MOF4" s="17"/>
      <c r="MOG4" s="17"/>
      <c r="MOH4" s="17"/>
      <c r="MOI4" s="17"/>
      <c r="MOJ4" s="17"/>
      <c r="MOK4" s="17"/>
      <c r="MOL4" s="17"/>
      <c r="MOM4" s="17"/>
      <c r="MON4" s="17"/>
      <c r="MOO4" s="17"/>
      <c r="MOP4" s="17"/>
      <c r="MOQ4" s="17"/>
      <c r="MOR4" s="17"/>
      <c r="MOS4" s="17"/>
      <c r="MOT4" s="17"/>
      <c r="MOU4" s="17"/>
      <c r="MOV4" s="17"/>
      <c r="MOW4" s="17"/>
      <c r="MOX4" s="17"/>
      <c r="MOY4" s="17"/>
      <c r="MOZ4" s="17"/>
      <c r="MPA4" s="17"/>
      <c r="MPB4" s="17"/>
      <c r="MPC4" s="17"/>
      <c r="MPD4" s="17"/>
      <c r="MPE4" s="17"/>
      <c r="MPF4" s="17"/>
      <c r="MPG4" s="17"/>
      <c r="MPH4" s="17"/>
      <c r="MPI4" s="17"/>
      <c r="MPJ4" s="17"/>
      <c r="MPK4" s="17"/>
      <c r="MPL4" s="17"/>
      <c r="MPM4" s="17"/>
      <c r="MPN4" s="17"/>
      <c r="MPO4" s="17"/>
      <c r="MPP4" s="17"/>
      <c r="MPQ4" s="17"/>
      <c r="MPR4" s="17"/>
      <c r="MPS4" s="17"/>
      <c r="MPT4" s="17"/>
      <c r="MPU4" s="17"/>
      <c r="MPV4" s="17"/>
      <c r="MPW4" s="17"/>
      <c r="MPX4" s="17"/>
      <c r="MPY4" s="17"/>
      <c r="MPZ4" s="17"/>
      <c r="MQA4" s="17"/>
      <c r="MQB4" s="17"/>
      <c r="MQC4" s="17"/>
      <c r="MQD4" s="17"/>
      <c r="MQE4" s="17"/>
      <c r="MQF4" s="17"/>
      <c r="MQG4" s="17"/>
      <c r="MQH4" s="17"/>
      <c r="MQI4" s="17"/>
      <c r="MQJ4" s="17"/>
      <c r="MQK4" s="17"/>
      <c r="MQL4" s="17"/>
      <c r="MQM4" s="17"/>
      <c r="MQN4" s="17"/>
      <c r="MQO4" s="17"/>
      <c r="MQP4" s="17"/>
      <c r="MQQ4" s="17"/>
      <c r="MQR4" s="17"/>
      <c r="MQS4" s="17"/>
      <c r="MQT4" s="17"/>
      <c r="MQU4" s="17"/>
      <c r="MQV4" s="17"/>
      <c r="MQW4" s="17"/>
      <c r="MQX4" s="17"/>
      <c r="MQY4" s="17"/>
      <c r="MQZ4" s="17"/>
      <c r="MRA4" s="17"/>
      <c r="MRB4" s="17"/>
      <c r="MRC4" s="17"/>
      <c r="MRD4" s="17"/>
      <c r="MRE4" s="17"/>
      <c r="MRF4" s="17"/>
      <c r="MRG4" s="17"/>
      <c r="MRH4" s="17"/>
      <c r="MRI4" s="17"/>
      <c r="MRJ4" s="17"/>
      <c r="MRK4" s="17"/>
      <c r="MRL4" s="17"/>
      <c r="MRM4" s="17"/>
      <c r="MRN4" s="17"/>
      <c r="MRO4" s="17"/>
      <c r="MRP4" s="17"/>
      <c r="MRQ4" s="17"/>
      <c r="MRR4" s="17"/>
      <c r="MRS4" s="17"/>
      <c r="MRT4" s="17"/>
      <c r="MRU4" s="17"/>
      <c r="MRV4" s="17"/>
      <c r="MRW4" s="17"/>
      <c r="MRX4" s="17"/>
      <c r="MRY4" s="17"/>
      <c r="MRZ4" s="17"/>
      <c r="MSA4" s="17"/>
      <c r="MSB4" s="17"/>
      <c r="MSC4" s="17"/>
      <c r="MSD4" s="17"/>
      <c r="MSE4" s="17"/>
      <c r="MSF4" s="17"/>
      <c r="MSG4" s="17"/>
      <c r="MSH4" s="17"/>
      <c r="MSI4" s="17"/>
      <c r="MSJ4" s="17"/>
      <c r="MSK4" s="17"/>
      <c r="MSL4" s="17"/>
      <c r="MSM4" s="17"/>
      <c r="MSN4" s="17"/>
      <c r="MSO4" s="17"/>
      <c r="MSP4" s="17"/>
      <c r="MSQ4" s="17"/>
      <c r="MSR4" s="17"/>
      <c r="MSS4" s="17"/>
      <c r="MST4" s="17"/>
      <c r="MSU4" s="17"/>
      <c r="MSV4" s="17"/>
      <c r="MSW4" s="17"/>
      <c r="MSX4" s="17"/>
      <c r="MSY4" s="17"/>
      <c r="MSZ4" s="17"/>
      <c r="MTA4" s="17"/>
      <c r="MTB4" s="17"/>
      <c r="MTC4" s="17"/>
      <c r="MTD4" s="17"/>
      <c r="MTE4" s="17"/>
      <c r="MTF4" s="17"/>
      <c r="MTG4" s="17"/>
      <c r="MTH4" s="17"/>
      <c r="MTI4" s="17"/>
      <c r="MTJ4" s="17"/>
      <c r="MTK4" s="17"/>
      <c r="MTL4" s="17"/>
      <c r="MTM4" s="17"/>
      <c r="MTN4" s="17"/>
      <c r="MTO4" s="17"/>
      <c r="MTP4" s="17"/>
      <c r="MTQ4" s="17"/>
      <c r="MTR4" s="17"/>
      <c r="MTS4" s="17"/>
      <c r="MTT4" s="17"/>
      <c r="MTU4" s="17"/>
      <c r="MTV4" s="17"/>
      <c r="MTW4" s="17"/>
      <c r="MTX4" s="17"/>
      <c r="MTY4" s="17"/>
      <c r="MTZ4" s="17"/>
      <c r="MUA4" s="17"/>
      <c r="MUB4" s="17"/>
      <c r="MUC4" s="17"/>
      <c r="MUD4" s="17"/>
      <c r="MUE4" s="17"/>
      <c r="MUF4" s="17"/>
      <c r="MUG4" s="17"/>
      <c r="MUH4" s="17"/>
      <c r="MUI4" s="17"/>
      <c r="MUJ4" s="17"/>
      <c r="MUK4" s="17"/>
      <c r="MUL4" s="17"/>
      <c r="MUM4" s="17"/>
      <c r="MUN4" s="17"/>
      <c r="MUO4" s="17"/>
      <c r="MUP4" s="17"/>
      <c r="MUQ4" s="17"/>
      <c r="MUR4" s="17"/>
      <c r="MUS4" s="17"/>
      <c r="MUT4" s="17"/>
      <c r="MUU4" s="17"/>
      <c r="MUV4" s="17"/>
      <c r="MUW4" s="17"/>
      <c r="MUX4" s="17"/>
      <c r="MUY4" s="17"/>
      <c r="MUZ4" s="17"/>
      <c r="MVA4" s="17"/>
      <c r="MVB4" s="17"/>
      <c r="MVC4" s="17"/>
      <c r="MVD4" s="17"/>
      <c r="MVE4" s="17"/>
      <c r="MVF4" s="17"/>
      <c r="MVG4" s="17"/>
      <c r="MVH4" s="17"/>
      <c r="MVI4" s="17"/>
      <c r="MVJ4" s="17"/>
      <c r="MVK4" s="17"/>
      <c r="MVL4" s="17"/>
      <c r="MVM4" s="17"/>
      <c r="MVN4" s="17"/>
      <c r="MVO4" s="17"/>
      <c r="MVP4" s="17"/>
      <c r="MVQ4" s="17"/>
      <c r="MVR4" s="17"/>
      <c r="MVS4" s="17"/>
      <c r="MVT4" s="17"/>
      <c r="MVU4" s="17"/>
      <c r="MVV4" s="17"/>
      <c r="MVW4" s="17"/>
      <c r="MVX4" s="17"/>
      <c r="MVY4" s="17"/>
      <c r="MVZ4" s="17"/>
      <c r="MWA4" s="17"/>
      <c r="MWB4" s="17"/>
      <c r="MWC4" s="17"/>
      <c r="MWD4" s="17"/>
      <c r="MWE4" s="17"/>
      <c r="MWF4" s="17"/>
      <c r="MWG4" s="17"/>
      <c r="MWH4" s="17"/>
      <c r="MWI4" s="17"/>
      <c r="MWJ4" s="17"/>
      <c r="MWK4" s="17"/>
      <c r="MWL4" s="17"/>
      <c r="MWM4" s="17"/>
      <c r="MWN4" s="17"/>
      <c r="MWO4" s="17"/>
      <c r="MWP4" s="17"/>
      <c r="MWQ4" s="17"/>
      <c r="MWR4" s="17"/>
      <c r="MWS4" s="17"/>
      <c r="MWT4" s="17"/>
      <c r="MWU4" s="17"/>
      <c r="MWV4" s="17"/>
      <c r="MWW4" s="17"/>
      <c r="MWX4" s="17"/>
      <c r="MWY4" s="17"/>
      <c r="MWZ4" s="17"/>
      <c r="MXA4" s="17"/>
      <c r="MXB4" s="17"/>
      <c r="MXC4" s="17"/>
      <c r="MXD4" s="17"/>
      <c r="MXE4" s="17"/>
      <c r="MXF4" s="17"/>
      <c r="MXG4" s="17"/>
      <c r="MXH4" s="17"/>
      <c r="MXI4" s="17"/>
      <c r="MXJ4" s="17"/>
      <c r="MXK4" s="17"/>
      <c r="MXL4" s="17"/>
      <c r="MXM4" s="17"/>
      <c r="MXN4" s="17"/>
      <c r="MXO4" s="17"/>
      <c r="MXP4" s="17"/>
      <c r="MXQ4" s="17"/>
      <c r="MXR4" s="17"/>
      <c r="MXS4" s="17"/>
      <c r="MXT4" s="17"/>
      <c r="MXU4" s="17"/>
      <c r="MXV4" s="17"/>
      <c r="MXW4" s="17"/>
      <c r="MXX4" s="17"/>
      <c r="MXY4" s="17"/>
      <c r="MXZ4" s="17"/>
      <c r="MYA4" s="17"/>
      <c r="MYB4" s="17"/>
      <c r="MYC4" s="17"/>
      <c r="MYD4" s="17"/>
      <c r="MYE4" s="17"/>
      <c r="MYF4" s="17"/>
      <c r="MYG4" s="17"/>
      <c r="MYH4" s="17"/>
      <c r="MYI4" s="17"/>
      <c r="MYJ4" s="17"/>
      <c r="MYK4" s="17"/>
      <c r="MYL4" s="17"/>
      <c r="MYM4" s="17"/>
      <c r="MYN4" s="17"/>
      <c r="MYO4" s="17"/>
      <c r="MYP4" s="17"/>
      <c r="MYQ4" s="17"/>
      <c r="MYR4" s="17"/>
      <c r="MYS4" s="17"/>
      <c r="MYT4" s="17"/>
      <c r="MYU4" s="17"/>
      <c r="MYV4" s="17"/>
      <c r="MYW4" s="17"/>
      <c r="MYX4" s="17"/>
      <c r="MYY4" s="17"/>
      <c r="MYZ4" s="17"/>
      <c r="MZA4" s="17"/>
      <c r="MZB4" s="17"/>
      <c r="MZC4" s="17"/>
      <c r="MZD4" s="17"/>
      <c r="MZE4" s="17"/>
      <c r="MZF4" s="17"/>
      <c r="MZG4" s="17"/>
      <c r="MZH4" s="17"/>
      <c r="MZI4" s="17"/>
      <c r="MZJ4" s="17"/>
      <c r="MZK4" s="17"/>
      <c r="MZL4" s="17"/>
      <c r="MZM4" s="17"/>
      <c r="MZN4" s="17"/>
      <c r="MZO4" s="17"/>
      <c r="MZP4" s="17"/>
      <c r="MZQ4" s="17"/>
      <c r="MZR4" s="17"/>
      <c r="MZS4" s="17"/>
      <c r="MZT4" s="17"/>
      <c r="MZU4" s="17"/>
      <c r="MZV4" s="17"/>
      <c r="MZW4" s="17"/>
      <c r="MZX4" s="17"/>
      <c r="MZY4" s="17"/>
      <c r="MZZ4" s="17"/>
      <c r="NAA4" s="17"/>
      <c r="NAB4" s="17"/>
      <c r="NAC4" s="17"/>
      <c r="NAD4" s="17"/>
      <c r="NAE4" s="17"/>
      <c r="NAF4" s="17"/>
      <c r="NAG4" s="17"/>
      <c r="NAH4" s="17"/>
      <c r="NAI4" s="17"/>
      <c r="NAJ4" s="17"/>
      <c r="NAK4" s="17"/>
      <c r="NAL4" s="17"/>
      <c r="NAM4" s="17"/>
      <c r="NAN4" s="17"/>
      <c r="NAO4" s="17"/>
      <c r="NAP4" s="17"/>
      <c r="NAQ4" s="17"/>
      <c r="NAR4" s="17"/>
      <c r="NAS4" s="17"/>
      <c r="NAT4" s="17"/>
      <c r="NAU4" s="17"/>
      <c r="NAV4" s="17"/>
      <c r="NAW4" s="17"/>
      <c r="NAX4" s="17"/>
      <c r="NAY4" s="17"/>
      <c r="NAZ4" s="17"/>
      <c r="NBA4" s="17"/>
      <c r="NBB4" s="17"/>
      <c r="NBC4" s="17"/>
      <c r="NBD4" s="17"/>
      <c r="NBE4" s="17"/>
      <c r="NBF4" s="17"/>
      <c r="NBG4" s="17"/>
      <c r="NBH4" s="17"/>
      <c r="NBI4" s="17"/>
      <c r="NBJ4" s="17"/>
      <c r="NBK4" s="17"/>
      <c r="NBL4" s="17"/>
      <c r="NBM4" s="17"/>
      <c r="NBN4" s="17"/>
      <c r="NBO4" s="17"/>
      <c r="NBP4" s="17"/>
      <c r="NBQ4" s="17"/>
      <c r="NBR4" s="17"/>
      <c r="NBS4" s="17"/>
      <c r="NBT4" s="17"/>
      <c r="NBU4" s="17"/>
      <c r="NBV4" s="17"/>
      <c r="NBW4" s="17"/>
      <c r="NBX4" s="17"/>
      <c r="NBY4" s="17"/>
      <c r="NBZ4" s="17"/>
      <c r="NCA4" s="17"/>
      <c r="NCB4" s="17"/>
      <c r="NCC4" s="17"/>
      <c r="NCD4" s="17"/>
      <c r="NCE4" s="17"/>
      <c r="NCF4" s="17"/>
      <c r="NCG4" s="17"/>
      <c r="NCH4" s="17"/>
      <c r="NCI4" s="17"/>
      <c r="NCJ4" s="17"/>
      <c r="NCK4" s="17"/>
      <c r="NCL4" s="17"/>
      <c r="NCM4" s="17"/>
      <c r="NCN4" s="17"/>
      <c r="NCO4" s="17"/>
      <c r="NCP4" s="17"/>
      <c r="NCQ4" s="17"/>
      <c r="NCR4" s="17"/>
      <c r="NCS4" s="17"/>
      <c r="NCT4" s="17"/>
      <c r="NCU4" s="17"/>
      <c r="NCV4" s="17"/>
      <c r="NCW4" s="17"/>
      <c r="NCX4" s="17"/>
      <c r="NCY4" s="17"/>
      <c r="NCZ4" s="17"/>
      <c r="NDA4" s="17"/>
      <c r="NDB4" s="17"/>
      <c r="NDC4" s="17"/>
      <c r="NDD4" s="17"/>
      <c r="NDE4" s="17"/>
      <c r="NDF4" s="17"/>
      <c r="NDG4" s="17"/>
      <c r="NDH4" s="17"/>
      <c r="NDI4" s="17"/>
      <c r="NDJ4" s="17"/>
      <c r="NDK4" s="17"/>
      <c r="NDL4" s="17"/>
      <c r="NDM4" s="17"/>
      <c r="NDN4" s="17"/>
      <c r="NDO4" s="17"/>
      <c r="NDP4" s="17"/>
      <c r="NDQ4" s="17"/>
      <c r="NDR4" s="17"/>
      <c r="NDS4" s="17"/>
      <c r="NDT4" s="17"/>
      <c r="NDU4" s="17"/>
      <c r="NDV4" s="17"/>
      <c r="NDW4" s="17"/>
      <c r="NDX4" s="17"/>
      <c r="NDY4" s="17"/>
      <c r="NDZ4" s="17"/>
      <c r="NEA4" s="17"/>
      <c r="NEB4" s="17"/>
      <c r="NEC4" s="17"/>
      <c r="NED4" s="17"/>
      <c r="NEE4" s="17"/>
      <c r="NEF4" s="17"/>
      <c r="NEG4" s="17"/>
      <c r="NEH4" s="17"/>
      <c r="NEI4" s="17"/>
      <c r="NEJ4" s="17"/>
      <c r="NEK4" s="17"/>
      <c r="NEL4" s="17"/>
      <c r="NEM4" s="17"/>
      <c r="NEN4" s="17"/>
      <c r="NEO4" s="17"/>
      <c r="NEP4" s="17"/>
      <c r="NEQ4" s="17"/>
      <c r="NER4" s="17"/>
      <c r="NES4" s="17"/>
      <c r="NET4" s="17"/>
      <c r="NEU4" s="17"/>
      <c r="NEV4" s="17"/>
      <c r="NEW4" s="17"/>
      <c r="NEX4" s="17"/>
      <c r="NEY4" s="17"/>
      <c r="NEZ4" s="17"/>
      <c r="NFA4" s="17"/>
      <c r="NFB4" s="17"/>
      <c r="NFC4" s="17"/>
      <c r="NFD4" s="17"/>
      <c r="NFE4" s="17"/>
      <c r="NFF4" s="17"/>
      <c r="NFG4" s="17"/>
      <c r="NFH4" s="17"/>
      <c r="NFI4" s="17"/>
      <c r="NFJ4" s="17"/>
      <c r="NFK4" s="17"/>
      <c r="NFL4" s="17"/>
      <c r="NFM4" s="17"/>
      <c r="NFN4" s="17"/>
      <c r="NFO4" s="17"/>
      <c r="NFP4" s="17"/>
      <c r="NFQ4" s="17"/>
      <c r="NFR4" s="17"/>
      <c r="NFS4" s="17"/>
      <c r="NFT4" s="17"/>
      <c r="NFU4" s="17"/>
      <c r="NFV4" s="17"/>
      <c r="NFW4" s="17"/>
      <c r="NFX4" s="17"/>
      <c r="NFY4" s="17"/>
      <c r="NFZ4" s="17"/>
      <c r="NGA4" s="17"/>
      <c r="NGB4" s="17"/>
      <c r="NGC4" s="17"/>
      <c r="NGD4" s="17"/>
      <c r="NGE4" s="17"/>
      <c r="NGF4" s="17"/>
      <c r="NGG4" s="17"/>
      <c r="NGH4" s="17"/>
      <c r="NGI4" s="17"/>
      <c r="NGJ4" s="17"/>
      <c r="NGK4" s="17"/>
      <c r="NGL4" s="17"/>
      <c r="NGM4" s="17"/>
      <c r="NGN4" s="17"/>
      <c r="NGO4" s="17"/>
      <c r="NGP4" s="17"/>
      <c r="NGQ4" s="17"/>
      <c r="NGR4" s="17"/>
      <c r="NGS4" s="17"/>
      <c r="NGT4" s="17"/>
      <c r="NGU4" s="17"/>
      <c r="NGV4" s="17"/>
      <c r="NGW4" s="17"/>
      <c r="NGX4" s="17"/>
      <c r="NGY4" s="17"/>
      <c r="NGZ4" s="17"/>
      <c r="NHA4" s="17"/>
      <c r="NHB4" s="17"/>
      <c r="NHC4" s="17"/>
      <c r="NHD4" s="17"/>
      <c r="NHE4" s="17"/>
      <c r="NHF4" s="17"/>
      <c r="NHG4" s="17"/>
      <c r="NHH4" s="17"/>
      <c r="NHI4" s="17"/>
      <c r="NHJ4" s="17"/>
      <c r="NHK4" s="17"/>
      <c r="NHL4" s="17"/>
      <c r="NHM4" s="17"/>
      <c r="NHN4" s="17"/>
      <c r="NHO4" s="17"/>
      <c r="NHP4" s="17"/>
      <c r="NHQ4" s="17"/>
      <c r="NHR4" s="17"/>
      <c r="NHS4" s="17"/>
      <c r="NHT4" s="17"/>
      <c r="NHU4" s="17"/>
      <c r="NHV4" s="17"/>
      <c r="NHW4" s="17"/>
      <c r="NHX4" s="17"/>
      <c r="NHY4" s="17"/>
      <c r="NHZ4" s="17"/>
      <c r="NIA4" s="17"/>
      <c r="NIB4" s="17"/>
      <c r="NIC4" s="17"/>
      <c r="NID4" s="17"/>
      <c r="NIE4" s="17"/>
      <c r="NIF4" s="17"/>
      <c r="NIG4" s="17"/>
      <c r="NIH4" s="17"/>
      <c r="NII4" s="17"/>
      <c r="NIJ4" s="17"/>
      <c r="NIK4" s="17"/>
      <c r="NIL4" s="17"/>
      <c r="NIM4" s="17"/>
      <c r="NIN4" s="17"/>
      <c r="NIO4" s="17"/>
      <c r="NIP4" s="17"/>
      <c r="NIQ4" s="17"/>
      <c r="NIR4" s="17"/>
      <c r="NIS4" s="17"/>
      <c r="NIT4" s="17"/>
      <c r="NIU4" s="17"/>
      <c r="NIV4" s="17"/>
      <c r="NIW4" s="17"/>
      <c r="NIX4" s="17"/>
      <c r="NIY4" s="17"/>
      <c r="NIZ4" s="17"/>
      <c r="NJA4" s="17"/>
      <c r="NJB4" s="17"/>
      <c r="NJC4" s="17"/>
      <c r="NJD4" s="17"/>
      <c r="NJE4" s="17"/>
      <c r="NJF4" s="17"/>
      <c r="NJG4" s="17"/>
      <c r="NJH4" s="17"/>
      <c r="NJI4" s="17"/>
      <c r="NJJ4" s="17"/>
      <c r="NJK4" s="17"/>
      <c r="NJL4" s="17"/>
      <c r="NJM4" s="17"/>
      <c r="NJN4" s="17"/>
      <c r="NJO4" s="17"/>
      <c r="NJP4" s="17"/>
      <c r="NJQ4" s="17"/>
      <c r="NJR4" s="17"/>
      <c r="NJS4" s="17"/>
      <c r="NJT4" s="17"/>
      <c r="NJU4" s="17"/>
      <c r="NJV4" s="17"/>
      <c r="NJW4" s="17"/>
      <c r="NJX4" s="17"/>
      <c r="NJY4" s="17"/>
      <c r="NJZ4" s="17"/>
      <c r="NKA4" s="17"/>
      <c r="NKB4" s="17"/>
      <c r="NKC4" s="17"/>
      <c r="NKD4" s="17"/>
      <c r="NKE4" s="17"/>
      <c r="NKF4" s="17"/>
      <c r="NKG4" s="17"/>
      <c r="NKH4" s="17"/>
      <c r="NKI4" s="17"/>
      <c r="NKJ4" s="17"/>
      <c r="NKK4" s="17"/>
      <c r="NKL4" s="17"/>
      <c r="NKM4" s="17"/>
      <c r="NKN4" s="17"/>
      <c r="NKO4" s="17"/>
      <c r="NKP4" s="17"/>
      <c r="NKQ4" s="17"/>
      <c r="NKR4" s="17"/>
      <c r="NKS4" s="17"/>
      <c r="NKT4" s="17"/>
      <c r="NKU4" s="17"/>
      <c r="NKV4" s="17"/>
      <c r="NKW4" s="17"/>
      <c r="NKX4" s="17"/>
      <c r="NKY4" s="17"/>
      <c r="NKZ4" s="17"/>
      <c r="NLA4" s="17"/>
      <c r="NLB4" s="17"/>
      <c r="NLC4" s="17"/>
      <c r="NLD4" s="17"/>
      <c r="NLE4" s="17"/>
      <c r="NLF4" s="17"/>
      <c r="NLG4" s="17"/>
      <c r="NLH4" s="17"/>
      <c r="NLI4" s="17"/>
      <c r="NLJ4" s="17"/>
      <c r="NLK4" s="17"/>
      <c r="NLL4" s="17"/>
      <c r="NLM4" s="17"/>
      <c r="NLN4" s="17"/>
      <c r="NLO4" s="17"/>
      <c r="NLP4" s="17"/>
      <c r="NLQ4" s="17"/>
      <c r="NLR4" s="17"/>
      <c r="NLS4" s="17"/>
      <c r="NLT4" s="17"/>
      <c r="NLU4" s="17"/>
      <c r="NLV4" s="17"/>
      <c r="NLW4" s="17"/>
      <c r="NLX4" s="17"/>
      <c r="NLY4" s="17"/>
      <c r="NLZ4" s="17"/>
      <c r="NMA4" s="17"/>
      <c r="NMB4" s="17"/>
      <c r="NMC4" s="17"/>
      <c r="NMD4" s="17"/>
      <c r="NME4" s="17"/>
      <c r="NMF4" s="17"/>
      <c r="NMG4" s="17"/>
      <c r="NMH4" s="17"/>
      <c r="NMI4" s="17"/>
      <c r="NMJ4" s="17"/>
      <c r="NMK4" s="17"/>
      <c r="NML4" s="17"/>
      <c r="NMM4" s="17"/>
      <c r="NMN4" s="17"/>
      <c r="NMO4" s="17"/>
      <c r="NMP4" s="17"/>
      <c r="NMQ4" s="17"/>
      <c r="NMR4" s="17"/>
      <c r="NMS4" s="17"/>
      <c r="NMT4" s="17"/>
      <c r="NMU4" s="17"/>
      <c r="NMV4" s="17"/>
      <c r="NMW4" s="17"/>
      <c r="NMX4" s="17"/>
      <c r="NMY4" s="17"/>
      <c r="NMZ4" s="17"/>
      <c r="NNA4" s="17"/>
      <c r="NNB4" s="17"/>
      <c r="NNC4" s="17"/>
      <c r="NND4" s="17"/>
      <c r="NNE4" s="17"/>
      <c r="NNF4" s="17"/>
      <c r="NNG4" s="17"/>
      <c r="NNH4" s="17"/>
      <c r="NNI4" s="17"/>
      <c r="NNJ4" s="17"/>
      <c r="NNK4" s="17"/>
      <c r="NNL4" s="17"/>
      <c r="NNM4" s="17"/>
      <c r="NNN4" s="17"/>
      <c r="NNO4" s="17"/>
      <c r="NNP4" s="17"/>
      <c r="NNQ4" s="17"/>
      <c r="NNR4" s="17"/>
      <c r="NNS4" s="17"/>
      <c r="NNT4" s="17"/>
      <c r="NNU4" s="17"/>
      <c r="NNV4" s="17"/>
      <c r="NNW4" s="17"/>
      <c r="NNX4" s="17"/>
      <c r="NNY4" s="17"/>
      <c r="NNZ4" s="17"/>
      <c r="NOA4" s="17"/>
      <c r="NOB4" s="17"/>
      <c r="NOC4" s="17"/>
      <c r="NOD4" s="17"/>
      <c r="NOE4" s="17"/>
      <c r="NOF4" s="17"/>
      <c r="NOG4" s="17"/>
      <c r="NOH4" s="17"/>
      <c r="NOI4" s="17"/>
      <c r="NOJ4" s="17"/>
      <c r="NOK4" s="17"/>
      <c r="NOL4" s="17"/>
      <c r="NOM4" s="17"/>
      <c r="NON4" s="17"/>
      <c r="NOO4" s="17"/>
      <c r="NOP4" s="17"/>
      <c r="NOQ4" s="17"/>
      <c r="NOR4" s="17"/>
      <c r="NOS4" s="17"/>
      <c r="NOT4" s="17"/>
      <c r="NOU4" s="17"/>
      <c r="NOV4" s="17"/>
      <c r="NOW4" s="17"/>
      <c r="NOX4" s="17"/>
      <c r="NOY4" s="17"/>
      <c r="NOZ4" s="17"/>
      <c r="NPA4" s="17"/>
      <c r="NPB4" s="17"/>
      <c r="NPC4" s="17"/>
      <c r="NPD4" s="17"/>
      <c r="NPE4" s="17"/>
      <c r="NPF4" s="17"/>
      <c r="NPG4" s="17"/>
      <c r="NPH4" s="17"/>
      <c r="NPI4" s="17"/>
      <c r="NPJ4" s="17"/>
      <c r="NPK4" s="17"/>
      <c r="NPL4" s="17"/>
      <c r="NPM4" s="17"/>
      <c r="NPN4" s="17"/>
      <c r="NPO4" s="17"/>
      <c r="NPP4" s="17"/>
      <c r="NPQ4" s="17"/>
      <c r="NPR4" s="17"/>
      <c r="NPS4" s="17"/>
      <c r="NPT4" s="17"/>
      <c r="NPU4" s="17"/>
      <c r="NPV4" s="17"/>
      <c r="NPW4" s="17"/>
      <c r="NPX4" s="17"/>
      <c r="NPY4" s="17"/>
      <c r="NPZ4" s="17"/>
      <c r="NQA4" s="17"/>
      <c r="NQB4" s="17"/>
      <c r="NQC4" s="17"/>
      <c r="NQD4" s="17"/>
      <c r="NQE4" s="17"/>
      <c r="NQF4" s="17"/>
      <c r="NQG4" s="17"/>
      <c r="NQH4" s="17"/>
      <c r="NQI4" s="17"/>
      <c r="NQJ4" s="17"/>
      <c r="NQK4" s="17"/>
      <c r="NQL4" s="17"/>
      <c r="NQM4" s="17"/>
      <c r="NQN4" s="17"/>
      <c r="NQO4" s="17"/>
      <c r="NQP4" s="17"/>
      <c r="NQQ4" s="17"/>
      <c r="NQR4" s="17"/>
      <c r="NQS4" s="17"/>
      <c r="NQT4" s="17"/>
      <c r="NQU4" s="17"/>
      <c r="NQV4" s="17"/>
      <c r="NQW4" s="17"/>
      <c r="NQX4" s="17"/>
      <c r="NQY4" s="17"/>
      <c r="NQZ4" s="17"/>
      <c r="NRA4" s="17"/>
      <c r="NRB4" s="17"/>
      <c r="NRC4" s="17"/>
      <c r="NRD4" s="17"/>
      <c r="NRE4" s="17"/>
      <c r="NRF4" s="17"/>
      <c r="NRG4" s="17"/>
      <c r="NRH4" s="17"/>
      <c r="NRI4" s="17"/>
      <c r="NRJ4" s="17"/>
      <c r="NRK4" s="17"/>
      <c r="NRL4" s="17"/>
      <c r="NRM4" s="17"/>
      <c r="NRN4" s="17"/>
      <c r="NRO4" s="17"/>
      <c r="NRP4" s="17"/>
      <c r="NRQ4" s="17"/>
      <c r="NRR4" s="17"/>
      <c r="NRS4" s="17"/>
      <c r="NRT4" s="17"/>
      <c r="NRU4" s="17"/>
      <c r="NRV4" s="17"/>
      <c r="NRW4" s="17"/>
      <c r="NRX4" s="17"/>
      <c r="NRY4" s="17"/>
      <c r="NRZ4" s="17"/>
      <c r="NSA4" s="17"/>
      <c r="NSB4" s="17"/>
      <c r="NSC4" s="17"/>
      <c r="NSD4" s="17"/>
      <c r="NSE4" s="17"/>
      <c r="NSF4" s="17"/>
      <c r="NSG4" s="17"/>
      <c r="NSH4" s="17"/>
      <c r="NSI4" s="17"/>
      <c r="NSJ4" s="17"/>
      <c r="NSK4" s="17"/>
      <c r="NSL4" s="17"/>
      <c r="NSM4" s="17"/>
      <c r="NSN4" s="17"/>
      <c r="NSO4" s="17"/>
      <c r="NSP4" s="17"/>
      <c r="NSQ4" s="17"/>
      <c r="NSR4" s="17"/>
      <c r="NSS4" s="17"/>
      <c r="NST4" s="17"/>
      <c r="NSU4" s="17"/>
      <c r="NSV4" s="17"/>
      <c r="NSW4" s="17"/>
      <c r="NSX4" s="17"/>
      <c r="NSY4" s="17"/>
      <c r="NSZ4" s="17"/>
      <c r="NTA4" s="17"/>
      <c r="NTB4" s="17"/>
      <c r="NTC4" s="17"/>
      <c r="NTD4" s="17"/>
      <c r="NTE4" s="17"/>
      <c r="NTF4" s="17"/>
      <c r="NTG4" s="17"/>
      <c r="NTH4" s="17"/>
      <c r="NTI4" s="17"/>
      <c r="NTJ4" s="17"/>
      <c r="NTK4" s="17"/>
      <c r="NTL4" s="17"/>
      <c r="NTM4" s="17"/>
      <c r="NTN4" s="17"/>
      <c r="NTO4" s="17"/>
      <c r="NTP4" s="17"/>
      <c r="NTQ4" s="17"/>
      <c r="NTR4" s="17"/>
      <c r="NTS4" s="17"/>
      <c r="NTT4" s="17"/>
      <c r="NTU4" s="17"/>
      <c r="NTV4" s="17"/>
      <c r="NTW4" s="17"/>
      <c r="NTX4" s="17"/>
      <c r="NTY4" s="17"/>
      <c r="NTZ4" s="17"/>
      <c r="NUA4" s="17"/>
      <c r="NUB4" s="17"/>
      <c r="NUC4" s="17"/>
      <c r="NUD4" s="17"/>
      <c r="NUE4" s="17"/>
      <c r="NUF4" s="17"/>
      <c r="NUG4" s="17"/>
      <c r="NUH4" s="17"/>
      <c r="NUI4" s="17"/>
      <c r="NUJ4" s="17"/>
      <c r="NUK4" s="17"/>
      <c r="NUL4" s="17"/>
      <c r="NUM4" s="17"/>
      <c r="NUN4" s="17"/>
      <c r="NUO4" s="17"/>
      <c r="NUP4" s="17"/>
      <c r="NUQ4" s="17"/>
      <c r="NUR4" s="17"/>
      <c r="NUS4" s="17"/>
      <c r="NUT4" s="17"/>
      <c r="NUU4" s="17"/>
      <c r="NUV4" s="17"/>
      <c r="NUW4" s="17"/>
      <c r="NUX4" s="17"/>
      <c r="NUY4" s="17"/>
      <c r="NUZ4" s="17"/>
      <c r="NVA4" s="17"/>
      <c r="NVB4" s="17"/>
      <c r="NVC4" s="17"/>
      <c r="NVD4" s="17"/>
      <c r="NVE4" s="17"/>
      <c r="NVF4" s="17"/>
      <c r="NVG4" s="17"/>
      <c r="NVH4" s="17"/>
      <c r="NVI4" s="17"/>
      <c r="NVJ4" s="17"/>
      <c r="NVK4" s="17"/>
      <c r="NVL4" s="17"/>
      <c r="NVM4" s="17"/>
      <c r="NVN4" s="17"/>
      <c r="NVO4" s="17"/>
      <c r="NVP4" s="17"/>
      <c r="NVQ4" s="17"/>
      <c r="NVR4" s="17"/>
      <c r="NVS4" s="17"/>
      <c r="NVT4" s="17"/>
      <c r="NVU4" s="17"/>
      <c r="NVV4" s="17"/>
      <c r="NVW4" s="17"/>
      <c r="NVX4" s="17"/>
      <c r="NVY4" s="17"/>
      <c r="NVZ4" s="17"/>
      <c r="NWA4" s="17"/>
      <c r="NWB4" s="17"/>
      <c r="NWC4" s="17"/>
      <c r="NWD4" s="17"/>
      <c r="NWE4" s="17"/>
      <c r="NWF4" s="17"/>
      <c r="NWG4" s="17"/>
      <c r="NWH4" s="17"/>
      <c r="NWI4" s="17"/>
      <c r="NWJ4" s="17"/>
      <c r="NWK4" s="17"/>
      <c r="NWL4" s="17"/>
      <c r="NWM4" s="17"/>
      <c r="NWN4" s="17"/>
      <c r="NWO4" s="17"/>
      <c r="NWP4" s="17"/>
      <c r="NWQ4" s="17"/>
      <c r="NWR4" s="17"/>
      <c r="NWS4" s="17"/>
      <c r="NWT4" s="17"/>
      <c r="NWU4" s="17"/>
      <c r="NWV4" s="17"/>
      <c r="NWW4" s="17"/>
      <c r="NWX4" s="17"/>
      <c r="NWY4" s="17"/>
      <c r="NWZ4" s="17"/>
      <c r="NXA4" s="17"/>
      <c r="NXB4" s="17"/>
      <c r="NXC4" s="17"/>
      <c r="NXD4" s="17"/>
      <c r="NXE4" s="17"/>
      <c r="NXF4" s="17"/>
      <c r="NXG4" s="17"/>
      <c r="NXH4" s="17"/>
      <c r="NXI4" s="17"/>
      <c r="NXJ4" s="17"/>
      <c r="NXK4" s="17"/>
      <c r="NXL4" s="17"/>
      <c r="NXM4" s="17"/>
      <c r="NXN4" s="17"/>
      <c r="NXO4" s="17"/>
      <c r="NXP4" s="17"/>
      <c r="NXQ4" s="17"/>
      <c r="NXR4" s="17"/>
      <c r="NXS4" s="17"/>
      <c r="NXT4" s="17"/>
      <c r="NXU4" s="17"/>
      <c r="NXV4" s="17"/>
      <c r="NXW4" s="17"/>
      <c r="NXX4" s="17"/>
      <c r="NXY4" s="17"/>
      <c r="NXZ4" s="17"/>
      <c r="NYA4" s="17"/>
      <c r="NYB4" s="17"/>
      <c r="NYC4" s="17"/>
      <c r="NYD4" s="17"/>
      <c r="NYE4" s="17"/>
      <c r="NYF4" s="17"/>
      <c r="NYG4" s="17"/>
      <c r="NYH4" s="17"/>
      <c r="NYI4" s="17"/>
      <c r="NYJ4" s="17"/>
      <c r="NYK4" s="17"/>
      <c r="NYL4" s="17"/>
      <c r="NYM4" s="17"/>
      <c r="NYN4" s="17"/>
      <c r="NYO4" s="17"/>
      <c r="NYP4" s="17"/>
      <c r="NYQ4" s="17"/>
      <c r="NYR4" s="17"/>
      <c r="NYS4" s="17"/>
      <c r="NYT4" s="17"/>
      <c r="NYU4" s="17"/>
      <c r="NYV4" s="17"/>
      <c r="NYW4" s="17"/>
      <c r="NYX4" s="17"/>
      <c r="NYY4" s="17"/>
      <c r="NYZ4" s="17"/>
      <c r="NZA4" s="17"/>
      <c r="NZB4" s="17"/>
      <c r="NZC4" s="17"/>
      <c r="NZD4" s="17"/>
      <c r="NZE4" s="17"/>
      <c r="NZF4" s="17"/>
      <c r="NZG4" s="17"/>
      <c r="NZH4" s="17"/>
      <c r="NZI4" s="17"/>
      <c r="NZJ4" s="17"/>
      <c r="NZK4" s="17"/>
      <c r="NZL4" s="17"/>
      <c r="NZM4" s="17"/>
      <c r="NZN4" s="17"/>
      <c r="NZO4" s="17"/>
      <c r="NZP4" s="17"/>
      <c r="NZQ4" s="17"/>
      <c r="NZR4" s="17"/>
      <c r="NZS4" s="17"/>
      <c r="NZT4" s="17"/>
      <c r="NZU4" s="17"/>
      <c r="NZV4" s="17"/>
      <c r="NZW4" s="17"/>
      <c r="NZX4" s="17"/>
      <c r="NZY4" s="17"/>
      <c r="NZZ4" s="17"/>
      <c r="OAA4" s="17"/>
      <c r="OAB4" s="17"/>
      <c r="OAC4" s="17"/>
      <c r="OAD4" s="17"/>
      <c r="OAE4" s="17"/>
      <c r="OAF4" s="17"/>
      <c r="OAG4" s="17"/>
      <c r="OAH4" s="17"/>
      <c r="OAI4" s="17"/>
      <c r="OAJ4" s="17"/>
      <c r="OAK4" s="17"/>
      <c r="OAL4" s="17"/>
      <c r="OAM4" s="17"/>
      <c r="OAN4" s="17"/>
      <c r="OAO4" s="17"/>
      <c r="OAP4" s="17"/>
      <c r="OAQ4" s="17"/>
      <c r="OAR4" s="17"/>
      <c r="OAS4" s="17"/>
      <c r="OAT4" s="17"/>
      <c r="OAU4" s="17"/>
      <c r="OAV4" s="17"/>
      <c r="OAW4" s="17"/>
      <c r="OAX4" s="17"/>
      <c r="OAY4" s="17"/>
      <c r="OAZ4" s="17"/>
      <c r="OBA4" s="17"/>
      <c r="OBB4" s="17"/>
      <c r="OBC4" s="17"/>
      <c r="OBD4" s="17"/>
      <c r="OBE4" s="17"/>
      <c r="OBF4" s="17"/>
      <c r="OBG4" s="17"/>
      <c r="OBH4" s="17"/>
      <c r="OBI4" s="17"/>
      <c r="OBJ4" s="17"/>
      <c r="OBK4" s="17"/>
      <c r="OBL4" s="17"/>
      <c r="OBM4" s="17"/>
      <c r="OBN4" s="17"/>
      <c r="OBO4" s="17"/>
      <c r="OBP4" s="17"/>
      <c r="OBQ4" s="17"/>
      <c r="OBR4" s="17"/>
      <c r="OBS4" s="17"/>
      <c r="OBT4" s="17"/>
      <c r="OBU4" s="17"/>
      <c r="OBV4" s="17"/>
      <c r="OBW4" s="17"/>
      <c r="OBX4" s="17"/>
      <c r="OBY4" s="17"/>
      <c r="OBZ4" s="17"/>
      <c r="OCA4" s="17"/>
      <c r="OCB4" s="17"/>
      <c r="OCC4" s="17"/>
      <c r="OCD4" s="17"/>
      <c r="OCE4" s="17"/>
      <c r="OCF4" s="17"/>
      <c r="OCG4" s="17"/>
      <c r="OCH4" s="17"/>
      <c r="OCI4" s="17"/>
      <c r="OCJ4" s="17"/>
      <c r="OCK4" s="17"/>
      <c r="OCL4" s="17"/>
      <c r="OCM4" s="17"/>
      <c r="OCN4" s="17"/>
      <c r="OCO4" s="17"/>
      <c r="OCP4" s="17"/>
      <c r="OCQ4" s="17"/>
      <c r="OCR4" s="17"/>
      <c r="OCS4" s="17"/>
      <c r="OCT4" s="17"/>
      <c r="OCU4" s="17"/>
      <c r="OCV4" s="17"/>
      <c r="OCW4" s="17"/>
      <c r="OCX4" s="17"/>
      <c r="OCY4" s="17"/>
      <c r="OCZ4" s="17"/>
      <c r="ODA4" s="17"/>
      <c r="ODB4" s="17"/>
      <c r="ODC4" s="17"/>
      <c r="ODD4" s="17"/>
      <c r="ODE4" s="17"/>
      <c r="ODF4" s="17"/>
      <c r="ODG4" s="17"/>
      <c r="ODH4" s="17"/>
      <c r="ODI4" s="17"/>
      <c r="ODJ4" s="17"/>
      <c r="ODK4" s="17"/>
      <c r="ODL4" s="17"/>
      <c r="ODM4" s="17"/>
      <c r="ODN4" s="17"/>
      <c r="ODO4" s="17"/>
      <c r="ODP4" s="17"/>
      <c r="ODQ4" s="17"/>
      <c r="ODR4" s="17"/>
      <c r="ODS4" s="17"/>
      <c r="ODT4" s="17"/>
      <c r="ODU4" s="17"/>
      <c r="ODV4" s="17"/>
      <c r="ODW4" s="17"/>
      <c r="ODX4" s="17"/>
      <c r="ODY4" s="17"/>
      <c r="ODZ4" s="17"/>
      <c r="OEA4" s="17"/>
      <c r="OEB4" s="17"/>
      <c r="OEC4" s="17"/>
      <c r="OED4" s="17"/>
      <c r="OEE4" s="17"/>
      <c r="OEF4" s="17"/>
      <c r="OEG4" s="17"/>
      <c r="OEH4" s="17"/>
      <c r="OEI4" s="17"/>
      <c r="OEJ4" s="17"/>
      <c r="OEK4" s="17"/>
      <c r="OEL4" s="17"/>
      <c r="OEM4" s="17"/>
      <c r="OEN4" s="17"/>
      <c r="OEO4" s="17"/>
      <c r="OEP4" s="17"/>
      <c r="OEQ4" s="17"/>
      <c r="OER4" s="17"/>
      <c r="OES4" s="17"/>
      <c r="OET4" s="17"/>
      <c r="OEU4" s="17"/>
      <c r="OEV4" s="17"/>
      <c r="OEW4" s="17"/>
      <c r="OEX4" s="17"/>
      <c r="OEY4" s="17"/>
      <c r="OEZ4" s="17"/>
      <c r="OFA4" s="17"/>
      <c r="OFB4" s="17"/>
      <c r="OFC4" s="17"/>
      <c r="OFD4" s="17"/>
      <c r="OFE4" s="17"/>
      <c r="OFF4" s="17"/>
      <c r="OFG4" s="17"/>
      <c r="OFH4" s="17"/>
      <c r="OFI4" s="17"/>
      <c r="OFJ4" s="17"/>
      <c r="OFK4" s="17"/>
      <c r="OFL4" s="17"/>
      <c r="OFM4" s="17"/>
      <c r="OFN4" s="17"/>
      <c r="OFO4" s="17"/>
      <c r="OFP4" s="17"/>
      <c r="OFQ4" s="17"/>
      <c r="OFR4" s="17"/>
      <c r="OFS4" s="17"/>
      <c r="OFT4" s="17"/>
      <c r="OFU4" s="17"/>
      <c r="OFV4" s="17"/>
      <c r="OFW4" s="17"/>
      <c r="OFX4" s="17"/>
      <c r="OFY4" s="17"/>
      <c r="OFZ4" s="17"/>
      <c r="OGA4" s="17"/>
      <c r="OGB4" s="17"/>
      <c r="OGC4" s="17"/>
      <c r="OGD4" s="17"/>
      <c r="OGE4" s="17"/>
      <c r="OGF4" s="17"/>
      <c r="OGG4" s="17"/>
      <c r="OGH4" s="17"/>
      <c r="OGI4" s="17"/>
      <c r="OGJ4" s="17"/>
      <c r="OGK4" s="17"/>
      <c r="OGL4" s="17"/>
      <c r="OGM4" s="17"/>
      <c r="OGN4" s="17"/>
      <c r="OGO4" s="17"/>
      <c r="OGP4" s="17"/>
      <c r="OGQ4" s="17"/>
      <c r="OGR4" s="17"/>
      <c r="OGS4" s="17"/>
      <c r="OGT4" s="17"/>
      <c r="OGU4" s="17"/>
      <c r="OGV4" s="17"/>
      <c r="OGW4" s="17"/>
      <c r="OGX4" s="17"/>
      <c r="OGY4" s="17"/>
      <c r="OGZ4" s="17"/>
      <c r="OHA4" s="17"/>
      <c r="OHB4" s="17"/>
      <c r="OHC4" s="17"/>
      <c r="OHD4" s="17"/>
      <c r="OHE4" s="17"/>
      <c r="OHF4" s="17"/>
      <c r="OHG4" s="17"/>
      <c r="OHH4" s="17"/>
      <c r="OHI4" s="17"/>
      <c r="OHJ4" s="17"/>
      <c r="OHK4" s="17"/>
      <c r="OHL4" s="17"/>
      <c r="OHM4" s="17"/>
      <c r="OHN4" s="17"/>
      <c r="OHO4" s="17"/>
      <c r="OHP4" s="17"/>
      <c r="OHQ4" s="17"/>
      <c r="OHR4" s="17"/>
      <c r="OHS4" s="17"/>
      <c r="OHT4" s="17"/>
      <c r="OHU4" s="17"/>
      <c r="OHV4" s="17"/>
      <c r="OHW4" s="17"/>
      <c r="OHX4" s="17"/>
      <c r="OHY4" s="17"/>
      <c r="OHZ4" s="17"/>
      <c r="OIA4" s="17"/>
      <c r="OIB4" s="17"/>
      <c r="OIC4" s="17"/>
      <c r="OID4" s="17"/>
      <c r="OIE4" s="17"/>
      <c r="OIF4" s="17"/>
      <c r="OIG4" s="17"/>
      <c r="OIH4" s="17"/>
      <c r="OII4" s="17"/>
      <c r="OIJ4" s="17"/>
      <c r="OIK4" s="17"/>
      <c r="OIL4" s="17"/>
      <c r="OIM4" s="17"/>
      <c r="OIN4" s="17"/>
      <c r="OIO4" s="17"/>
      <c r="OIP4" s="17"/>
      <c r="OIQ4" s="17"/>
      <c r="OIR4" s="17"/>
      <c r="OIS4" s="17"/>
      <c r="OIT4" s="17"/>
      <c r="OIU4" s="17"/>
      <c r="OIV4" s="17"/>
      <c r="OIW4" s="17"/>
      <c r="OIX4" s="17"/>
      <c r="OIY4" s="17"/>
      <c r="OIZ4" s="17"/>
      <c r="OJA4" s="17"/>
      <c r="OJB4" s="17"/>
      <c r="OJC4" s="17"/>
      <c r="OJD4" s="17"/>
      <c r="OJE4" s="17"/>
      <c r="OJF4" s="17"/>
      <c r="OJG4" s="17"/>
      <c r="OJH4" s="17"/>
      <c r="OJI4" s="17"/>
      <c r="OJJ4" s="17"/>
      <c r="OJK4" s="17"/>
      <c r="OJL4" s="17"/>
      <c r="OJM4" s="17"/>
      <c r="OJN4" s="17"/>
      <c r="OJO4" s="17"/>
      <c r="OJP4" s="17"/>
      <c r="OJQ4" s="17"/>
      <c r="OJR4" s="17"/>
      <c r="OJS4" s="17"/>
      <c r="OJT4" s="17"/>
      <c r="OJU4" s="17"/>
      <c r="OJV4" s="17"/>
      <c r="OJW4" s="17"/>
      <c r="OJX4" s="17"/>
      <c r="OJY4" s="17"/>
      <c r="OJZ4" s="17"/>
      <c r="OKA4" s="17"/>
      <c r="OKB4" s="17"/>
      <c r="OKC4" s="17"/>
      <c r="OKD4" s="17"/>
      <c r="OKE4" s="17"/>
      <c r="OKF4" s="17"/>
      <c r="OKG4" s="17"/>
      <c r="OKH4" s="17"/>
      <c r="OKI4" s="17"/>
      <c r="OKJ4" s="17"/>
      <c r="OKK4" s="17"/>
      <c r="OKL4" s="17"/>
      <c r="OKM4" s="17"/>
      <c r="OKN4" s="17"/>
      <c r="OKO4" s="17"/>
      <c r="OKP4" s="17"/>
      <c r="OKQ4" s="17"/>
      <c r="OKR4" s="17"/>
      <c r="OKS4" s="17"/>
      <c r="OKT4" s="17"/>
      <c r="OKU4" s="17"/>
      <c r="OKV4" s="17"/>
      <c r="OKW4" s="17"/>
      <c r="OKX4" s="17"/>
      <c r="OKY4" s="17"/>
      <c r="OKZ4" s="17"/>
      <c r="OLA4" s="17"/>
      <c r="OLB4" s="17"/>
      <c r="OLC4" s="17"/>
      <c r="OLD4" s="17"/>
      <c r="OLE4" s="17"/>
      <c r="OLF4" s="17"/>
      <c r="OLG4" s="17"/>
      <c r="OLH4" s="17"/>
      <c r="OLI4" s="17"/>
      <c r="OLJ4" s="17"/>
      <c r="OLK4" s="17"/>
      <c r="OLL4" s="17"/>
      <c r="OLM4" s="17"/>
      <c r="OLN4" s="17"/>
      <c r="OLO4" s="17"/>
      <c r="OLP4" s="17"/>
      <c r="OLQ4" s="17"/>
      <c r="OLR4" s="17"/>
      <c r="OLS4" s="17"/>
      <c r="OLT4" s="17"/>
      <c r="OLU4" s="17"/>
      <c r="OLV4" s="17"/>
      <c r="OLW4" s="17"/>
      <c r="OLX4" s="17"/>
      <c r="OLY4" s="17"/>
      <c r="OLZ4" s="17"/>
      <c r="OMA4" s="17"/>
      <c r="OMB4" s="17"/>
      <c r="OMC4" s="17"/>
      <c r="OMD4" s="17"/>
      <c r="OME4" s="17"/>
      <c r="OMF4" s="17"/>
      <c r="OMG4" s="17"/>
      <c r="OMH4" s="17"/>
      <c r="OMI4" s="17"/>
      <c r="OMJ4" s="17"/>
      <c r="OMK4" s="17"/>
      <c r="OML4" s="17"/>
      <c r="OMM4" s="17"/>
      <c r="OMN4" s="17"/>
      <c r="OMO4" s="17"/>
      <c r="OMP4" s="17"/>
      <c r="OMQ4" s="17"/>
      <c r="OMR4" s="17"/>
      <c r="OMS4" s="17"/>
      <c r="OMT4" s="17"/>
      <c r="OMU4" s="17"/>
      <c r="OMV4" s="17"/>
      <c r="OMW4" s="17"/>
      <c r="OMX4" s="17"/>
      <c r="OMY4" s="17"/>
      <c r="OMZ4" s="17"/>
      <c r="ONA4" s="17"/>
      <c r="ONB4" s="17"/>
      <c r="ONC4" s="17"/>
      <c r="OND4" s="17"/>
      <c r="ONE4" s="17"/>
      <c r="ONF4" s="17"/>
      <c r="ONG4" s="17"/>
      <c r="ONH4" s="17"/>
      <c r="ONI4" s="17"/>
      <c r="ONJ4" s="17"/>
      <c r="ONK4" s="17"/>
      <c r="ONL4" s="17"/>
      <c r="ONM4" s="17"/>
      <c r="ONN4" s="17"/>
      <c r="ONO4" s="17"/>
      <c r="ONP4" s="17"/>
      <c r="ONQ4" s="17"/>
      <c r="ONR4" s="17"/>
      <c r="ONS4" s="17"/>
      <c r="ONT4" s="17"/>
      <c r="ONU4" s="17"/>
      <c r="ONV4" s="17"/>
      <c r="ONW4" s="17"/>
      <c r="ONX4" s="17"/>
      <c r="ONY4" s="17"/>
      <c r="ONZ4" s="17"/>
      <c r="OOA4" s="17"/>
      <c r="OOB4" s="17"/>
      <c r="OOC4" s="17"/>
      <c r="OOD4" s="17"/>
      <c r="OOE4" s="17"/>
      <c r="OOF4" s="17"/>
      <c r="OOG4" s="17"/>
      <c r="OOH4" s="17"/>
      <c r="OOI4" s="17"/>
      <c r="OOJ4" s="17"/>
      <c r="OOK4" s="17"/>
      <c r="OOL4" s="17"/>
      <c r="OOM4" s="17"/>
      <c r="OON4" s="17"/>
      <c r="OOO4" s="17"/>
      <c r="OOP4" s="17"/>
      <c r="OOQ4" s="17"/>
      <c r="OOR4" s="17"/>
      <c r="OOS4" s="17"/>
      <c r="OOT4" s="17"/>
      <c r="OOU4" s="17"/>
      <c r="OOV4" s="17"/>
      <c r="OOW4" s="17"/>
      <c r="OOX4" s="17"/>
      <c r="OOY4" s="17"/>
      <c r="OOZ4" s="17"/>
      <c r="OPA4" s="17"/>
      <c r="OPB4" s="17"/>
      <c r="OPC4" s="17"/>
      <c r="OPD4" s="17"/>
      <c r="OPE4" s="17"/>
      <c r="OPF4" s="17"/>
      <c r="OPG4" s="17"/>
      <c r="OPH4" s="17"/>
      <c r="OPI4" s="17"/>
      <c r="OPJ4" s="17"/>
      <c r="OPK4" s="17"/>
      <c r="OPL4" s="17"/>
      <c r="OPM4" s="17"/>
      <c r="OPN4" s="17"/>
      <c r="OPO4" s="17"/>
      <c r="OPP4" s="17"/>
      <c r="OPQ4" s="17"/>
      <c r="OPR4" s="17"/>
      <c r="OPS4" s="17"/>
      <c r="OPT4" s="17"/>
      <c r="OPU4" s="17"/>
      <c r="OPV4" s="17"/>
      <c r="OPW4" s="17"/>
      <c r="OPX4" s="17"/>
      <c r="OPY4" s="17"/>
      <c r="OPZ4" s="17"/>
      <c r="OQA4" s="17"/>
      <c r="OQB4" s="17"/>
      <c r="OQC4" s="17"/>
      <c r="OQD4" s="17"/>
      <c r="OQE4" s="17"/>
      <c r="OQF4" s="17"/>
      <c r="OQG4" s="17"/>
      <c r="OQH4" s="17"/>
      <c r="OQI4" s="17"/>
      <c r="OQJ4" s="17"/>
      <c r="OQK4" s="17"/>
      <c r="OQL4" s="17"/>
      <c r="OQM4" s="17"/>
      <c r="OQN4" s="17"/>
      <c r="OQO4" s="17"/>
      <c r="OQP4" s="17"/>
      <c r="OQQ4" s="17"/>
      <c r="OQR4" s="17"/>
      <c r="OQS4" s="17"/>
      <c r="OQT4" s="17"/>
      <c r="OQU4" s="17"/>
      <c r="OQV4" s="17"/>
      <c r="OQW4" s="17"/>
      <c r="OQX4" s="17"/>
      <c r="OQY4" s="17"/>
      <c r="OQZ4" s="17"/>
      <c r="ORA4" s="17"/>
      <c r="ORB4" s="17"/>
      <c r="ORC4" s="17"/>
      <c r="ORD4" s="17"/>
      <c r="ORE4" s="17"/>
      <c r="ORF4" s="17"/>
      <c r="ORG4" s="17"/>
      <c r="ORH4" s="17"/>
      <c r="ORI4" s="17"/>
      <c r="ORJ4" s="17"/>
      <c r="ORK4" s="17"/>
      <c r="ORL4" s="17"/>
      <c r="ORM4" s="17"/>
      <c r="ORN4" s="17"/>
      <c r="ORO4" s="17"/>
      <c r="ORP4" s="17"/>
      <c r="ORQ4" s="17"/>
      <c r="ORR4" s="17"/>
      <c r="ORS4" s="17"/>
      <c r="ORT4" s="17"/>
      <c r="ORU4" s="17"/>
      <c r="ORV4" s="17"/>
      <c r="ORW4" s="17"/>
      <c r="ORX4" s="17"/>
      <c r="ORY4" s="17"/>
      <c r="ORZ4" s="17"/>
      <c r="OSA4" s="17"/>
      <c r="OSB4" s="17"/>
      <c r="OSC4" s="17"/>
      <c r="OSD4" s="17"/>
      <c r="OSE4" s="17"/>
      <c r="OSF4" s="17"/>
      <c r="OSG4" s="17"/>
      <c r="OSH4" s="17"/>
      <c r="OSI4" s="17"/>
      <c r="OSJ4" s="17"/>
      <c r="OSK4" s="17"/>
      <c r="OSL4" s="17"/>
      <c r="OSM4" s="17"/>
      <c r="OSN4" s="17"/>
      <c r="OSO4" s="17"/>
      <c r="OSP4" s="17"/>
      <c r="OSQ4" s="17"/>
      <c r="OSR4" s="17"/>
      <c r="OSS4" s="17"/>
      <c r="OST4" s="17"/>
      <c r="OSU4" s="17"/>
      <c r="OSV4" s="17"/>
      <c r="OSW4" s="17"/>
      <c r="OSX4" s="17"/>
      <c r="OSY4" s="17"/>
      <c r="OSZ4" s="17"/>
      <c r="OTA4" s="17"/>
      <c r="OTB4" s="17"/>
      <c r="OTC4" s="17"/>
      <c r="OTD4" s="17"/>
      <c r="OTE4" s="17"/>
      <c r="OTF4" s="17"/>
      <c r="OTG4" s="17"/>
      <c r="OTH4" s="17"/>
      <c r="OTI4" s="17"/>
      <c r="OTJ4" s="17"/>
      <c r="OTK4" s="17"/>
      <c r="OTL4" s="17"/>
      <c r="OTM4" s="17"/>
      <c r="OTN4" s="17"/>
      <c r="OTO4" s="17"/>
      <c r="OTP4" s="17"/>
      <c r="OTQ4" s="17"/>
      <c r="OTR4" s="17"/>
      <c r="OTS4" s="17"/>
      <c r="OTT4" s="17"/>
      <c r="OTU4" s="17"/>
      <c r="OTV4" s="17"/>
      <c r="OTW4" s="17"/>
      <c r="OTX4" s="17"/>
      <c r="OTY4" s="17"/>
      <c r="OTZ4" s="17"/>
      <c r="OUA4" s="17"/>
      <c r="OUB4" s="17"/>
      <c r="OUC4" s="17"/>
      <c r="OUD4" s="17"/>
      <c r="OUE4" s="17"/>
      <c r="OUF4" s="17"/>
      <c r="OUG4" s="17"/>
      <c r="OUH4" s="17"/>
      <c r="OUI4" s="17"/>
      <c r="OUJ4" s="17"/>
      <c r="OUK4" s="17"/>
      <c r="OUL4" s="17"/>
      <c r="OUM4" s="17"/>
      <c r="OUN4" s="17"/>
      <c r="OUO4" s="17"/>
      <c r="OUP4" s="17"/>
      <c r="OUQ4" s="17"/>
      <c r="OUR4" s="17"/>
      <c r="OUS4" s="17"/>
      <c r="OUT4" s="17"/>
      <c r="OUU4" s="17"/>
      <c r="OUV4" s="17"/>
      <c r="OUW4" s="17"/>
      <c r="OUX4" s="17"/>
      <c r="OUY4" s="17"/>
      <c r="OUZ4" s="17"/>
      <c r="OVA4" s="17"/>
      <c r="OVB4" s="17"/>
      <c r="OVC4" s="17"/>
      <c r="OVD4" s="17"/>
      <c r="OVE4" s="17"/>
      <c r="OVF4" s="17"/>
      <c r="OVG4" s="17"/>
      <c r="OVH4" s="17"/>
      <c r="OVI4" s="17"/>
      <c r="OVJ4" s="17"/>
      <c r="OVK4" s="17"/>
      <c r="OVL4" s="17"/>
      <c r="OVM4" s="17"/>
      <c r="OVN4" s="17"/>
      <c r="OVO4" s="17"/>
      <c r="OVP4" s="17"/>
      <c r="OVQ4" s="17"/>
      <c r="OVR4" s="17"/>
      <c r="OVS4" s="17"/>
      <c r="OVT4" s="17"/>
      <c r="OVU4" s="17"/>
      <c r="OVV4" s="17"/>
      <c r="OVW4" s="17"/>
      <c r="OVX4" s="17"/>
      <c r="OVY4" s="17"/>
      <c r="OVZ4" s="17"/>
      <c r="OWA4" s="17"/>
      <c r="OWB4" s="17"/>
      <c r="OWC4" s="17"/>
      <c r="OWD4" s="17"/>
      <c r="OWE4" s="17"/>
      <c r="OWF4" s="17"/>
      <c r="OWG4" s="17"/>
      <c r="OWH4" s="17"/>
      <c r="OWI4" s="17"/>
      <c r="OWJ4" s="17"/>
      <c r="OWK4" s="17"/>
      <c r="OWL4" s="17"/>
      <c r="OWM4" s="17"/>
      <c r="OWN4" s="17"/>
      <c r="OWO4" s="17"/>
      <c r="OWP4" s="17"/>
      <c r="OWQ4" s="17"/>
      <c r="OWR4" s="17"/>
      <c r="OWS4" s="17"/>
      <c r="OWT4" s="17"/>
      <c r="OWU4" s="17"/>
      <c r="OWV4" s="17"/>
      <c r="OWW4" s="17"/>
      <c r="OWX4" s="17"/>
      <c r="OWY4" s="17"/>
      <c r="OWZ4" s="17"/>
      <c r="OXA4" s="17"/>
      <c r="OXB4" s="17"/>
      <c r="OXC4" s="17"/>
      <c r="OXD4" s="17"/>
      <c r="OXE4" s="17"/>
      <c r="OXF4" s="17"/>
      <c r="OXG4" s="17"/>
      <c r="OXH4" s="17"/>
      <c r="OXI4" s="17"/>
      <c r="OXJ4" s="17"/>
      <c r="OXK4" s="17"/>
      <c r="OXL4" s="17"/>
      <c r="OXM4" s="17"/>
      <c r="OXN4" s="17"/>
      <c r="OXO4" s="17"/>
      <c r="OXP4" s="17"/>
      <c r="OXQ4" s="17"/>
      <c r="OXR4" s="17"/>
      <c r="OXS4" s="17"/>
      <c r="OXT4" s="17"/>
      <c r="OXU4" s="17"/>
      <c r="OXV4" s="17"/>
      <c r="OXW4" s="17"/>
      <c r="OXX4" s="17"/>
      <c r="OXY4" s="17"/>
      <c r="OXZ4" s="17"/>
      <c r="OYA4" s="17"/>
      <c r="OYB4" s="17"/>
      <c r="OYC4" s="17"/>
      <c r="OYD4" s="17"/>
      <c r="OYE4" s="17"/>
      <c r="OYF4" s="17"/>
      <c r="OYG4" s="17"/>
      <c r="OYH4" s="17"/>
      <c r="OYI4" s="17"/>
      <c r="OYJ4" s="17"/>
      <c r="OYK4" s="17"/>
      <c r="OYL4" s="17"/>
      <c r="OYM4" s="17"/>
      <c r="OYN4" s="17"/>
      <c r="OYO4" s="17"/>
      <c r="OYP4" s="17"/>
      <c r="OYQ4" s="17"/>
      <c r="OYR4" s="17"/>
      <c r="OYS4" s="17"/>
      <c r="OYT4" s="17"/>
      <c r="OYU4" s="17"/>
      <c r="OYV4" s="17"/>
      <c r="OYW4" s="17"/>
      <c r="OYX4" s="17"/>
      <c r="OYY4" s="17"/>
      <c r="OYZ4" s="17"/>
      <c r="OZA4" s="17"/>
      <c r="OZB4" s="17"/>
      <c r="OZC4" s="17"/>
      <c r="OZD4" s="17"/>
      <c r="OZE4" s="17"/>
      <c r="OZF4" s="17"/>
      <c r="OZG4" s="17"/>
      <c r="OZH4" s="17"/>
      <c r="OZI4" s="17"/>
      <c r="OZJ4" s="17"/>
      <c r="OZK4" s="17"/>
      <c r="OZL4" s="17"/>
      <c r="OZM4" s="17"/>
      <c r="OZN4" s="17"/>
      <c r="OZO4" s="17"/>
      <c r="OZP4" s="17"/>
      <c r="OZQ4" s="17"/>
      <c r="OZR4" s="17"/>
      <c r="OZS4" s="17"/>
      <c r="OZT4" s="17"/>
      <c r="OZU4" s="17"/>
      <c r="OZV4" s="17"/>
      <c r="OZW4" s="17"/>
      <c r="OZX4" s="17"/>
      <c r="OZY4" s="17"/>
      <c r="OZZ4" s="17"/>
      <c r="PAA4" s="17"/>
      <c r="PAB4" s="17"/>
      <c r="PAC4" s="17"/>
      <c r="PAD4" s="17"/>
      <c r="PAE4" s="17"/>
      <c r="PAF4" s="17"/>
      <c r="PAG4" s="17"/>
      <c r="PAH4" s="17"/>
      <c r="PAI4" s="17"/>
      <c r="PAJ4" s="17"/>
      <c r="PAK4" s="17"/>
      <c r="PAL4" s="17"/>
      <c r="PAM4" s="17"/>
      <c r="PAN4" s="17"/>
      <c r="PAO4" s="17"/>
      <c r="PAP4" s="17"/>
      <c r="PAQ4" s="17"/>
      <c r="PAR4" s="17"/>
      <c r="PAS4" s="17"/>
      <c r="PAT4" s="17"/>
      <c r="PAU4" s="17"/>
      <c r="PAV4" s="17"/>
      <c r="PAW4" s="17"/>
      <c r="PAX4" s="17"/>
      <c r="PAY4" s="17"/>
      <c r="PAZ4" s="17"/>
      <c r="PBA4" s="17"/>
      <c r="PBB4" s="17"/>
      <c r="PBC4" s="17"/>
      <c r="PBD4" s="17"/>
      <c r="PBE4" s="17"/>
      <c r="PBF4" s="17"/>
      <c r="PBG4" s="17"/>
      <c r="PBH4" s="17"/>
      <c r="PBI4" s="17"/>
      <c r="PBJ4" s="17"/>
      <c r="PBK4" s="17"/>
      <c r="PBL4" s="17"/>
      <c r="PBM4" s="17"/>
      <c r="PBN4" s="17"/>
      <c r="PBO4" s="17"/>
      <c r="PBP4" s="17"/>
      <c r="PBQ4" s="17"/>
      <c r="PBR4" s="17"/>
      <c r="PBS4" s="17"/>
      <c r="PBT4" s="17"/>
      <c r="PBU4" s="17"/>
      <c r="PBV4" s="17"/>
      <c r="PBW4" s="17"/>
      <c r="PBX4" s="17"/>
      <c r="PBY4" s="17"/>
      <c r="PBZ4" s="17"/>
      <c r="PCA4" s="17"/>
      <c r="PCB4" s="17"/>
      <c r="PCC4" s="17"/>
      <c r="PCD4" s="17"/>
      <c r="PCE4" s="17"/>
      <c r="PCF4" s="17"/>
      <c r="PCG4" s="17"/>
      <c r="PCH4" s="17"/>
      <c r="PCI4" s="17"/>
      <c r="PCJ4" s="17"/>
      <c r="PCK4" s="17"/>
      <c r="PCL4" s="17"/>
      <c r="PCM4" s="17"/>
      <c r="PCN4" s="17"/>
      <c r="PCO4" s="17"/>
      <c r="PCP4" s="17"/>
      <c r="PCQ4" s="17"/>
      <c r="PCR4" s="17"/>
      <c r="PCS4" s="17"/>
      <c r="PCT4" s="17"/>
      <c r="PCU4" s="17"/>
      <c r="PCV4" s="17"/>
      <c r="PCW4" s="17"/>
      <c r="PCX4" s="17"/>
      <c r="PCY4" s="17"/>
      <c r="PCZ4" s="17"/>
      <c r="PDA4" s="17"/>
      <c r="PDB4" s="17"/>
      <c r="PDC4" s="17"/>
      <c r="PDD4" s="17"/>
      <c r="PDE4" s="17"/>
      <c r="PDF4" s="17"/>
      <c r="PDG4" s="17"/>
      <c r="PDH4" s="17"/>
      <c r="PDI4" s="17"/>
      <c r="PDJ4" s="17"/>
      <c r="PDK4" s="17"/>
      <c r="PDL4" s="17"/>
      <c r="PDM4" s="17"/>
      <c r="PDN4" s="17"/>
      <c r="PDO4" s="17"/>
      <c r="PDP4" s="17"/>
      <c r="PDQ4" s="17"/>
      <c r="PDR4" s="17"/>
      <c r="PDS4" s="17"/>
      <c r="PDT4" s="17"/>
      <c r="PDU4" s="17"/>
      <c r="PDV4" s="17"/>
      <c r="PDW4" s="17"/>
      <c r="PDX4" s="17"/>
      <c r="PDY4" s="17"/>
      <c r="PDZ4" s="17"/>
      <c r="PEA4" s="17"/>
      <c r="PEB4" s="17"/>
      <c r="PEC4" s="17"/>
      <c r="PED4" s="17"/>
      <c r="PEE4" s="17"/>
      <c r="PEF4" s="17"/>
      <c r="PEG4" s="17"/>
      <c r="PEH4" s="17"/>
      <c r="PEI4" s="17"/>
      <c r="PEJ4" s="17"/>
      <c r="PEK4" s="17"/>
      <c r="PEL4" s="17"/>
      <c r="PEM4" s="17"/>
      <c r="PEN4" s="17"/>
      <c r="PEO4" s="17"/>
      <c r="PEP4" s="17"/>
      <c r="PEQ4" s="17"/>
      <c r="PER4" s="17"/>
      <c r="PES4" s="17"/>
      <c r="PET4" s="17"/>
      <c r="PEU4" s="17"/>
      <c r="PEV4" s="17"/>
      <c r="PEW4" s="17"/>
      <c r="PEX4" s="17"/>
      <c r="PEY4" s="17"/>
      <c r="PEZ4" s="17"/>
      <c r="PFA4" s="17"/>
      <c r="PFB4" s="17"/>
      <c r="PFC4" s="17"/>
      <c r="PFD4" s="17"/>
      <c r="PFE4" s="17"/>
      <c r="PFF4" s="17"/>
      <c r="PFG4" s="17"/>
      <c r="PFH4" s="17"/>
      <c r="PFI4" s="17"/>
      <c r="PFJ4" s="17"/>
      <c r="PFK4" s="17"/>
      <c r="PFL4" s="17"/>
      <c r="PFM4" s="17"/>
      <c r="PFN4" s="17"/>
      <c r="PFO4" s="17"/>
      <c r="PFP4" s="17"/>
      <c r="PFQ4" s="17"/>
      <c r="PFR4" s="17"/>
      <c r="PFS4" s="17"/>
      <c r="PFT4" s="17"/>
      <c r="PFU4" s="17"/>
      <c r="PFV4" s="17"/>
      <c r="PFW4" s="17"/>
      <c r="PFX4" s="17"/>
      <c r="PFY4" s="17"/>
      <c r="PFZ4" s="17"/>
      <c r="PGA4" s="17"/>
      <c r="PGB4" s="17"/>
      <c r="PGC4" s="17"/>
      <c r="PGD4" s="17"/>
      <c r="PGE4" s="17"/>
      <c r="PGF4" s="17"/>
      <c r="PGG4" s="17"/>
      <c r="PGH4" s="17"/>
      <c r="PGI4" s="17"/>
      <c r="PGJ4" s="17"/>
      <c r="PGK4" s="17"/>
      <c r="PGL4" s="17"/>
      <c r="PGM4" s="17"/>
      <c r="PGN4" s="17"/>
      <c r="PGO4" s="17"/>
      <c r="PGP4" s="17"/>
      <c r="PGQ4" s="17"/>
      <c r="PGR4" s="17"/>
      <c r="PGS4" s="17"/>
      <c r="PGT4" s="17"/>
      <c r="PGU4" s="17"/>
      <c r="PGV4" s="17"/>
      <c r="PGW4" s="17"/>
      <c r="PGX4" s="17"/>
      <c r="PGY4" s="17"/>
      <c r="PGZ4" s="17"/>
      <c r="PHA4" s="17"/>
      <c r="PHB4" s="17"/>
      <c r="PHC4" s="17"/>
      <c r="PHD4" s="17"/>
      <c r="PHE4" s="17"/>
      <c r="PHF4" s="17"/>
      <c r="PHG4" s="17"/>
      <c r="PHH4" s="17"/>
      <c r="PHI4" s="17"/>
      <c r="PHJ4" s="17"/>
      <c r="PHK4" s="17"/>
      <c r="PHL4" s="17"/>
      <c r="PHM4" s="17"/>
      <c r="PHN4" s="17"/>
      <c r="PHO4" s="17"/>
      <c r="PHP4" s="17"/>
      <c r="PHQ4" s="17"/>
      <c r="PHR4" s="17"/>
      <c r="PHS4" s="17"/>
      <c r="PHT4" s="17"/>
      <c r="PHU4" s="17"/>
      <c r="PHV4" s="17"/>
      <c r="PHW4" s="17"/>
      <c r="PHX4" s="17"/>
      <c r="PHY4" s="17"/>
      <c r="PHZ4" s="17"/>
      <c r="PIA4" s="17"/>
      <c r="PIB4" s="17"/>
      <c r="PIC4" s="17"/>
      <c r="PID4" s="17"/>
      <c r="PIE4" s="17"/>
      <c r="PIF4" s="17"/>
      <c r="PIG4" s="17"/>
      <c r="PIH4" s="17"/>
      <c r="PII4" s="17"/>
      <c r="PIJ4" s="17"/>
      <c r="PIK4" s="17"/>
      <c r="PIL4" s="17"/>
      <c r="PIM4" s="17"/>
      <c r="PIN4" s="17"/>
      <c r="PIO4" s="17"/>
      <c r="PIP4" s="17"/>
      <c r="PIQ4" s="17"/>
      <c r="PIR4" s="17"/>
      <c r="PIS4" s="17"/>
      <c r="PIT4" s="17"/>
      <c r="PIU4" s="17"/>
      <c r="PIV4" s="17"/>
      <c r="PIW4" s="17"/>
      <c r="PIX4" s="17"/>
      <c r="PIY4" s="17"/>
      <c r="PIZ4" s="17"/>
      <c r="PJA4" s="17"/>
      <c r="PJB4" s="17"/>
      <c r="PJC4" s="17"/>
      <c r="PJD4" s="17"/>
      <c r="PJE4" s="17"/>
      <c r="PJF4" s="17"/>
      <c r="PJG4" s="17"/>
      <c r="PJH4" s="17"/>
      <c r="PJI4" s="17"/>
      <c r="PJJ4" s="17"/>
      <c r="PJK4" s="17"/>
      <c r="PJL4" s="17"/>
      <c r="PJM4" s="17"/>
      <c r="PJN4" s="17"/>
      <c r="PJO4" s="17"/>
      <c r="PJP4" s="17"/>
      <c r="PJQ4" s="17"/>
      <c r="PJR4" s="17"/>
      <c r="PJS4" s="17"/>
      <c r="PJT4" s="17"/>
      <c r="PJU4" s="17"/>
      <c r="PJV4" s="17"/>
      <c r="PJW4" s="17"/>
      <c r="PJX4" s="17"/>
      <c r="PJY4" s="17"/>
      <c r="PJZ4" s="17"/>
      <c r="PKA4" s="17"/>
      <c r="PKB4" s="17"/>
      <c r="PKC4" s="17"/>
      <c r="PKD4" s="17"/>
      <c r="PKE4" s="17"/>
      <c r="PKF4" s="17"/>
      <c r="PKG4" s="17"/>
      <c r="PKH4" s="17"/>
      <c r="PKI4" s="17"/>
      <c r="PKJ4" s="17"/>
      <c r="PKK4" s="17"/>
      <c r="PKL4" s="17"/>
      <c r="PKM4" s="17"/>
      <c r="PKN4" s="17"/>
      <c r="PKO4" s="17"/>
      <c r="PKP4" s="17"/>
      <c r="PKQ4" s="17"/>
      <c r="PKR4" s="17"/>
      <c r="PKS4" s="17"/>
      <c r="PKT4" s="17"/>
      <c r="PKU4" s="17"/>
      <c r="PKV4" s="17"/>
      <c r="PKW4" s="17"/>
      <c r="PKX4" s="17"/>
      <c r="PKY4" s="17"/>
      <c r="PKZ4" s="17"/>
      <c r="PLA4" s="17"/>
      <c r="PLB4" s="17"/>
      <c r="PLC4" s="17"/>
      <c r="PLD4" s="17"/>
      <c r="PLE4" s="17"/>
      <c r="PLF4" s="17"/>
      <c r="PLG4" s="17"/>
      <c r="PLH4" s="17"/>
      <c r="PLI4" s="17"/>
      <c r="PLJ4" s="17"/>
      <c r="PLK4" s="17"/>
      <c r="PLL4" s="17"/>
      <c r="PLM4" s="17"/>
      <c r="PLN4" s="17"/>
      <c r="PLO4" s="17"/>
      <c r="PLP4" s="17"/>
      <c r="PLQ4" s="17"/>
      <c r="PLR4" s="17"/>
      <c r="PLS4" s="17"/>
      <c r="PLT4" s="17"/>
      <c r="PLU4" s="17"/>
      <c r="PLV4" s="17"/>
      <c r="PLW4" s="17"/>
      <c r="PLX4" s="17"/>
      <c r="PLY4" s="17"/>
      <c r="PLZ4" s="17"/>
      <c r="PMA4" s="17"/>
      <c r="PMB4" s="17"/>
      <c r="PMC4" s="17"/>
      <c r="PMD4" s="17"/>
      <c r="PME4" s="17"/>
      <c r="PMF4" s="17"/>
      <c r="PMG4" s="17"/>
      <c r="PMH4" s="17"/>
      <c r="PMI4" s="17"/>
      <c r="PMJ4" s="17"/>
      <c r="PMK4" s="17"/>
      <c r="PML4" s="17"/>
      <c r="PMM4" s="17"/>
      <c r="PMN4" s="17"/>
      <c r="PMO4" s="17"/>
      <c r="PMP4" s="17"/>
      <c r="PMQ4" s="17"/>
      <c r="PMR4" s="17"/>
      <c r="PMS4" s="17"/>
      <c r="PMT4" s="17"/>
      <c r="PMU4" s="17"/>
      <c r="PMV4" s="17"/>
      <c r="PMW4" s="17"/>
      <c r="PMX4" s="17"/>
      <c r="PMY4" s="17"/>
      <c r="PMZ4" s="17"/>
      <c r="PNA4" s="17"/>
      <c r="PNB4" s="17"/>
      <c r="PNC4" s="17"/>
      <c r="PND4" s="17"/>
      <c r="PNE4" s="17"/>
      <c r="PNF4" s="17"/>
      <c r="PNG4" s="17"/>
      <c r="PNH4" s="17"/>
      <c r="PNI4" s="17"/>
      <c r="PNJ4" s="17"/>
      <c r="PNK4" s="17"/>
      <c r="PNL4" s="17"/>
      <c r="PNM4" s="17"/>
      <c r="PNN4" s="17"/>
      <c r="PNO4" s="17"/>
      <c r="PNP4" s="17"/>
      <c r="PNQ4" s="17"/>
      <c r="PNR4" s="17"/>
      <c r="PNS4" s="17"/>
      <c r="PNT4" s="17"/>
      <c r="PNU4" s="17"/>
      <c r="PNV4" s="17"/>
      <c r="PNW4" s="17"/>
      <c r="PNX4" s="17"/>
      <c r="PNY4" s="17"/>
      <c r="PNZ4" s="17"/>
      <c r="POA4" s="17"/>
      <c r="POB4" s="17"/>
      <c r="POC4" s="17"/>
      <c r="POD4" s="17"/>
      <c r="POE4" s="17"/>
      <c r="POF4" s="17"/>
      <c r="POG4" s="17"/>
      <c r="POH4" s="17"/>
      <c r="POI4" s="17"/>
      <c r="POJ4" s="17"/>
      <c r="POK4" s="17"/>
      <c r="POL4" s="17"/>
      <c r="POM4" s="17"/>
      <c r="PON4" s="17"/>
      <c r="POO4" s="17"/>
      <c r="POP4" s="17"/>
      <c r="POQ4" s="17"/>
      <c r="POR4" s="17"/>
      <c r="POS4" s="17"/>
      <c r="POT4" s="17"/>
      <c r="POU4" s="17"/>
      <c r="POV4" s="17"/>
      <c r="POW4" s="17"/>
      <c r="POX4" s="17"/>
      <c r="POY4" s="17"/>
      <c r="POZ4" s="17"/>
      <c r="PPA4" s="17"/>
      <c r="PPB4" s="17"/>
      <c r="PPC4" s="17"/>
      <c r="PPD4" s="17"/>
      <c r="PPE4" s="17"/>
      <c r="PPF4" s="17"/>
      <c r="PPG4" s="17"/>
      <c r="PPH4" s="17"/>
      <c r="PPI4" s="17"/>
      <c r="PPJ4" s="17"/>
      <c r="PPK4" s="17"/>
      <c r="PPL4" s="17"/>
      <c r="PPM4" s="17"/>
      <c r="PPN4" s="17"/>
      <c r="PPO4" s="17"/>
      <c r="PPP4" s="17"/>
      <c r="PPQ4" s="17"/>
      <c r="PPR4" s="17"/>
      <c r="PPS4" s="17"/>
      <c r="PPT4" s="17"/>
      <c r="PPU4" s="17"/>
      <c r="PPV4" s="17"/>
      <c r="PPW4" s="17"/>
      <c r="PPX4" s="17"/>
      <c r="PPY4" s="17"/>
      <c r="PPZ4" s="17"/>
      <c r="PQA4" s="17"/>
      <c r="PQB4" s="17"/>
      <c r="PQC4" s="17"/>
      <c r="PQD4" s="17"/>
      <c r="PQE4" s="17"/>
      <c r="PQF4" s="17"/>
      <c r="PQG4" s="17"/>
      <c r="PQH4" s="17"/>
      <c r="PQI4" s="17"/>
      <c r="PQJ4" s="17"/>
      <c r="PQK4" s="17"/>
      <c r="PQL4" s="17"/>
      <c r="PQM4" s="17"/>
      <c r="PQN4" s="17"/>
      <c r="PQO4" s="17"/>
      <c r="PQP4" s="17"/>
      <c r="PQQ4" s="17"/>
      <c r="PQR4" s="17"/>
      <c r="PQS4" s="17"/>
      <c r="PQT4" s="17"/>
      <c r="PQU4" s="17"/>
      <c r="PQV4" s="17"/>
      <c r="PQW4" s="17"/>
      <c r="PQX4" s="17"/>
      <c r="PQY4" s="17"/>
      <c r="PQZ4" s="17"/>
      <c r="PRA4" s="17"/>
      <c r="PRB4" s="17"/>
      <c r="PRC4" s="17"/>
      <c r="PRD4" s="17"/>
      <c r="PRE4" s="17"/>
      <c r="PRF4" s="17"/>
      <c r="PRG4" s="17"/>
      <c r="PRH4" s="17"/>
      <c r="PRI4" s="17"/>
      <c r="PRJ4" s="17"/>
      <c r="PRK4" s="17"/>
      <c r="PRL4" s="17"/>
      <c r="PRM4" s="17"/>
      <c r="PRN4" s="17"/>
      <c r="PRO4" s="17"/>
      <c r="PRP4" s="17"/>
      <c r="PRQ4" s="17"/>
      <c r="PRR4" s="17"/>
      <c r="PRS4" s="17"/>
      <c r="PRT4" s="17"/>
      <c r="PRU4" s="17"/>
      <c r="PRV4" s="17"/>
      <c r="PRW4" s="17"/>
      <c r="PRX4" s="17"/>
      <c r="PRY4" s="17"/>
      <c r="PRZ4" s="17"/>
      <c r="PSA4" s="17"/>
      <c r="PSB4" s="17"/>
      <c r="PSC4" s="17"/>
      <c r="PSD4" s="17"/>
      <c r="PSE4" s="17"/>
      <c r="PSF4" s="17"/>
      <c r="PSG4" s="17"/>
      <c r="PSH4" s="17"/>
      <c r="PSI4" s="17"/>
      <c r="PSJ4" s="17"/>
      <c r="PSK4" s="17"/>
      <c r="PSL4" s="17"/>
      <c r="PSM4" s="17"/>
      <c r="PSN4" s="17"/>
      <c r="PSO4" s="17"/>
      <c r="PSP4" s="17"/>
      <c r="PSQ4" s="17"/>
      <c r="PSR4" s="17"/>
      <c r="PSS4" s="17"/>
      <c r="PST4" s="17"/>
      <c r="PSU4" s="17"/>
      <c r="PSV4" s="17"/>
      <c r="PSW4" s="17"/>
      <c r="PSX4" s="17"/>
      <c r="PSY4" s="17"/>
      <c r="PSZ4" s="17"/>
      <c r="PTA4" s="17"/>
      <c r="PTB4" s="17"/>
      <c r="PTC4" s="17"/>
      <c r="PTD4" s="17"/>
      <c r="PTE4" s="17"/>
      <c r="PTF4" s="17"/>
      <c r="PTG4" s="17"/>
      <c r="PTH4" s="17"/>
      <c r="PTI4" s="17"/>
      <c r="PTJ4" s="17"/>
      <c r="PTK4" s="17"/>
      <c r="PTL4" s="17"/>
      <c r="PTM4" s="17"/>
      <c r="PTN4" s="17"/>
      <c r="PTO4" s="17"/>
      <c r="PTP4" s="17"/>
      <c r="PTQ4" s="17"/>
      <c r="PTR4" s="17"/>
      <c r="PTS4" s="17"/>
      <c r="PTT4" s="17"/>
      <c r="PTU4" s="17"/>
      <c r="PTV4" s="17"/>
      <c r="PTW4" s="17"/>
      <c r="PTX4" s="17"/>
      <c r="PTY4" s="17"/>
      <c r="PTZ4" s="17"/>
      <c r="PUA4" s="17"/>
      <c r="PUB4" s="17"/>
      <c r="PUC4" s="17"/>
      <c r="PUD4" s="17"/>
      <c r="PUE4" s="17"/>
      <c r="PUF4" s="17"/>
      <c r="PUG4" s="17"/>
      <c r="PUH4" s="17"/>
      <c r="PUI4" s="17"/>
      <c r="PUJ4" s="17"/>
      <c r="PUK4" s="17"/>
      <c r="PUL4" s="17"/>
      <c r="PUM4" s="17"/>
      <c r="PUN4" s="17"/>
      <c r="PUO4" s="17"/>
      <c r="PUP4" s="17"/>
      <c r="PUQ4" s="17"/>
      <c r="PUR4" s="17"/>
      <c r="PUS4" s="17"/>
      <c r="PUT4" s="17"/>
      <c r="PUU4" s="17"/>
      <c r="PUV4" s="17"/>
      <c r="PUW4" s="17"/>
      <c r="PUX4" s="17"/>
      <c r="PUY4" s="17"/>
      <c r="PUZ4" s="17"/>
      <c r="PVA4" s="17"/>
      <c r="PVB4" s="17"/>
      <c r="PVC4" s="17"/>
      <c r="PVD4" s="17"/>
      <c r="PVE4" s="17"/>
      <c r="PVF4" s="17"/>
      <c r="PVG4" s="17"/>
      <c r="PVH4" s="17"/>
      <c r="PVI4" s="17"/>
      <c r="PVJ4" s="17"/>
      <c r="PVK4" s="17"/>
      <c r="PVL4" s="17"/>
      <c r="PVM4" s="17"/>
      <c r="PVN4" s="17"/>
      <c r="PVO4" s="17"/>
      <c r="PVP4" s="17"/>
      <c r="PVQ4" s="17"/>
      <c r="PVR4" s="17"/>
      <c r="PVS4" s="17"/>
      <c r="PVT4" s="17"/>
      <c r="PVU4" s="17"/>
      <c r="PVV4" s="17"/>
      <c r="PVW4" s="17"/>
      <c r="PVX4" s="17"/>
      <c r="PVY4" s="17"/>
      <c r="PVZ4" s="17"/>
      <c r="PWA4" s="17"/>
      <c r="PWB4" s="17"/>
      <c r="PWC4" s="17"/>
      <c r="PWD4" s="17"/>
      <c r="PWE4" s="17"/>
      <c r="PWF4" s="17"/>
      <c r="PWG4" s="17"/>
      <c r="PWH4" s="17"/>
      <c r="PWI4" s="17"/>
      <c r="PWJ4" s="17"/>
      <c r="PWK4" s="17"/>
      <c r="PWL4" s="17"/>
      <c r="PWM4" s="17"/>
      <c r="PWN4" s="17"/>
      <c r="PWO4" s="17"/>
      <c r="PWP4" s="17"/>
      <c r="PWQ4" s="17"/>
      <c r="PWR4" s="17"/>
      <c r="PWS4" s="17"/>
      <c r="PWT4" s="17"/>
      <c r="PWU4" s="17"/>
      <c r="PWV4" s="17"/>
      <c r="PWW4" s="17"/>
      <c r="PWX4" s="17"/>
      <c r="PWY4" s="17"/>
      <c r="PWZ4" s="17"/>
      <c r="PXA4" s="17"/>
      <c r="PXB4" s="17"/>
      <c r="PXC4" s="17"/>
      <c r="PXD4" s="17"/>
      <c r="PXE4" s="17"/>
      <c r="PXF4" s="17"/>
      <c r="PXG4" s="17"/>
      <c r="PXH4" s="17"/>
      <c r="PXI4" s="17"/>
      <c r="PXJ4" s="17"/>
      <c r="PXK4" s="17"/>
      <c r="PXL4" s="17"/>
      <c r="PXM4" s="17"/>
      <c r="PXN4" s="17"/>
      <c r="PXO4" s="17"/>
      <c r="PXP4" s="17"/>
      <c r="PXQ4" s="17"/>
      <c r="PXR4" s="17"/>
      <c r="PXS4" s="17"/>
      <c r="PXT4" s="17"/>
      <c r="PXU4" s="17"/>
      <c r="PXV4" s="17"/>
      <c r="PXW4" s="17"/>
      <c r="PXX4" s="17"/>
      <c r="PXY4" s="17"/>
      <c r="PXZ4" s="17"/>
      <c r="PYA4" s="17"/>
      <c r="PYB4" s="17"/>
      <c r="PYC4" s="17"/>
      <c r="PYD4" s="17"/>
      <c r="PYE4" s="17"/>
      <c r="PYF4" s="17"/>
      <c r="PYG4" s="17"/>
      <c r="PYH4" s="17"/>
      <c r="PYI4" s="17"/>
      <c r="PYJ4" s="17"/>
      <c r="PYK4" s="17"/>
      <c r="PYL4" s="17"/>
      <c r="PYM4" s="17"/>
      <c r="PYN4" s="17"/>
      <c r="PYO4" s="17"/>
      <c r="PYP4" s="17"/>
      <c r="PYQ4" s="17"/>
      <c r="PYR4" s="17"/>
      <c r="PYS4" s="17"/>
      <c r="PYT4" s="17"/>
      <c r="PYU4" s="17"/>
      <c r="PYV4" s="17"/>
      <c r="PYW4" s="17"/>
      <c r="PYX4" s="17"/>
      <c r="PYY4" s="17"/>
      <c r="PYZ4" s="17"/>
      <c r="PZA4" s="17"/>
      <c r="PZB4" s="17"/>
      <c r="PZC4" s="17"/>
      <c r="PZD4" s="17"/>
      <c r="PZE4" s="17"/>
      <c r="PZF4" s="17"/>
      <c r="PZG4" s="17"/>
      <c r="PZH4" s="17"/>
      <c r="PZI4" s="17"/>
      <c r="PZJ4" s="17"/>
      <c r="PZK4" s="17"/>
      <c r="PZL4" s="17"/>
      <c r="PZM4" s="17"/>
      <c r="PZN4" s="17"/>
      <c r="PZO4" s="17"/>
      <c r="PZP4" s="17"/>
      <c r="PZQ4" s="17"/>
      <c r="PZR4" s="17"/>
      <c r="PZS4" s="17"/>
      <c r="PZT4" s="17"/>
      <c r="PZU4" s="17"/>
      <c r="PZV4" s="17"/>
      <c r="PZW4" s="17"/>
      <c r="PZX4" s="17"/>
      <c r="PZY4" s="17"/>
      <c r="PZZ4" s="17"/>
      <c r="QAA4" s="17"/>
      <c r="QAB4" s="17"/>
      <c r="QAC4" s="17"/>
      <c r="QAD4" s="17"/>
      <c r="QAE4" s="17"/>
      <c r="QAF4" s="17"/>
      <c r="QAG4" s="17"/>
      <c r="QAH4" s="17"/>
      <c r="QAI4" s="17"/>
      <c r="QAJ4" s="17"/>
      <c r="QAK4" s="17"/>
      <c r="QAL4" s="17"/>
      <c r="QAM4" s="17"/>
      <c r="QAN4" s="17"/>
      <c r="QAO4" s="17"/>
      <c r="QAP4" s="17"/>
      <c r="QAQ4" s="17"/>
      <c r="QAR4" s="17"/>
      <c r="QAS4" s="17"/>
      <c r="QAT4" s="17"/>
      <c r="QAU4" s="17"/>
      <c r="QAV4" s="17"/>
      <c r="QAW4" s="17"/>
      <c r="QAX4" s="17"/>
      <c r="QAY4" s="17"/>
      <c r="QAZ4" s="17"/>
      <c r="QBA4" s="17"/>
      <c r="QBB4" s="17"/>
      <c r="QBC4" s="17"/>
      <c r="QBD4" s="17"/>
      <c r="QBE4" s="17"/>
      <c r="QBF4" s="17"/>
      <c r="QBG4" s="17"/>
      <c r="QBH4" s="17"/>
      <c r="QBI4" s="17"/>
      <c r="QBJ4" s="17"/>
      <c r="QBK4" s="17"/>
      <c r="QBL4" s="17"/>
      <c r="QBM4" s="17"/>
      <c r="QBN4" s="17"/>
      <c r="QBO4" s="17"/>
      <c r="QBP4" s="17"/>
      <c r="QBQ4" s="17"/>
      <c r="QBR4" s="17"/>
      <c r="QBS4" s="17"/>
      <c r="QBT4" s="17"/>
      <c r="QBU4" s="17"/>
      <c r="QBV4" s="17"/>
      <c r="QBW4" s="17"/>
      <c r="QBX4" s="17"/>
      <c r="QBY4" s="17"/>
      <c r="QBZ4" s="17"/>
      <c r="QCA4" s="17"/>
      <c r="QCB4" s="17"/>
      <c r="QCC4" s="17"/>
      <c r="QCD4" s="17"/>
      <c r="QCE4" s="17"/>
      <c r="QCF4" s="17"/>
      <c r="QCG4" s="17"/>
      <c r="QCH4" s="17"/>
      <c r="QCI4" s="17"/>
      <c r="QCJ4" s="17"/>
      <c r="QCK4" s="17"/>
      <c r="QCL4" s="17"/>
      <c r="QCM4" s="17"/>
      <c r="QCN4" s="17"/>
      <c r="QCO4" s="17"/>
      <c r="QCP4" s="17"/>
      <c r="QCQ4" s="17"/>
      <c r="QCR4" s="17"/>
      <c r="QCS4" s="17"/>
      <c r="QCT4" s="17"/>
      <c r="QCU4" s="17"/>
      <c r="QCV4" s="17"/>
      <c r="QCW4" s="17"/>
      <c r="QCX4" s="17"/>
      <c r="QCY4" s="17"/>
      <c r="QCZ4" s="17"/>
      <c r="QDA4" s="17"/>
      <c r="QDB4" s="17"/>
      <c r="QDC4" s="17"/>
      <c r="QDD4" s="17"/>
      <c r="QDE4" s="17"/>
      <c r="QDF4" s="17"/>
      <c r="QDG4" s="17"/>
      <c r="QDH4" s="17"/>
      <c r="QDI4" s="17"/>
      <c r="QDJ4" s="17"/>
      <c r="QDK4" s="17"/>
      <c r="QDL4" s="17"/>
      <c r="QDM4" s="17"/>
      <c r="QDN4" s="17"/>
      <c r="QDO4" s="17"/>
      <c r="QDP4" s="17"/>
      <c r="QDQ4" s="17"/>
      <c r="QDR4" s="17"/>
      <c r="QDS4" s="17"/>
      <c r="QDT4" s="17"/>
      <c r="QDU4" s="17"/>
      <c r="QDV4" s="17"/>
      <c r="QDW4" s="17"/>
      <c r="QDX4" s="17"/>
      <c r="QDY4" s="17"/>
      <c r="QDZ4" s="17"/>
      <c r="QEA4" s="17"/>
      <c r="QEB4" s="17"/>
      <c r="QEC4" s="17"/>
      <c r="QED4" s="17"/>
      <c r="QEE4" s="17"/>
      <c r="QEF4" s="17"/>
      <c r="QEG4" s="17"/>
      <c r="QEH4" s="17"/>
      <c r="QEI4" s="17"/>
      <c r="QEJ4" s="17"/>
      <c r="QEK4" s="17"/>
      <c r="QEL4" s="17"/>
      <c r="QEM4" s="17"/>
      <c r="QEN4" s="17"/>
      <c r="QEO4" s="17"/>
      <c r="QEP4" s="17"/>
      <c r="QEQ4" s="17"/>
      <c r="QER4" s="17"/>
      <c r="QES4" s="17"/>
      <c r="QET4" s="17"/>
      <c r="QEU4" s="17"/>
      <c r="QEV4" s="17"/>
      <c r="QEW4" s="17"/>
      <c r="QEX4" s="17"/>
      <c r="QEY4" s="17"/>
      <c r="QEZ4" s="17"/>
      <c r="QFA4" s="17"/>
      <c r="QFB4" s="17"/>
      <c r="QFC4" s="17"/>
      <c r="QFD4" s="17"/>
      <c r="QFE4" s="17"/>
      <c r="QFF4" s="17"/>
      <c r="QFG4" s="17"/>
      <c r="QFH4" s="17"/>
      <c r="QFI4" s="17"/>
      <c r="QFJ4" s="17"/>
      <c r="QFK4" s="17"/>
      <c r="QFL4" s="17"/>
      <c r="QFM4" s="17"/>
      <c r="QFN4" s="17"/>
      <c r="QFO4" s="17"/>
      <c r="QFP4" s="17"/>
      <c r="QFQ4" s="17"/>
      <c r="QFR4" s="17"/>
      <c r="QFS4" s="17"/>
      <c r="QFT4" s="17"/>
      <c r="QFU4" s="17"/>
      <c r="QFV4" s="17"/>
      <c r="QFW4" s="17"/>
      <c r="QFX4" s="17"/>
      <c r="QFY4" s="17"/>
      <c r="QFZ4" s="17"/>
      <c r="QGA4" s="17"/>
      <c r="QGB4" s="17"/>
      <c r="QGC4" s="17"/>
      <c r="QGD4" s="17"/>
      <c r="QGE4" s="17"/>
      <c r="QGF4" s="17"/>
      <c r="QGG4" s="17"/>
      <c r="QGH4" s="17"/>
      <c r="QGI4" s="17"/>
      <c r="QGJ4" s="17"/>
      <c r="QGK4" s="17"/>
      <c r="QGL4" s="17"/>
      <c r="QGM4" s="17"/>
      <c r="QGN4" s="17"/>
      <c r="QGO4" s="17"/>
      <c r="QGP4" s="17"/>
      <c r="QGQ4" s="17"/>
      <c r="QGR4" s="17"/>
      <c r="QGS4" s="17"/>
      <c r="QGT4" s="17"/>
      <c r="QGU4" s="17"/>
      <c r="QGV4" s="17"/>
      <c r="QGW4" s="17"/>
      <c r="QGX4" s="17"/>
      <c r="QGY4" s="17"/>
      <c r="QGZ4" s="17"/>
      <c r="QHA4" s="17"/>
      <c r="QHB4" s="17"/>
      <c r="QHC4" s="17"/>
      <c r="QHD4" s="17"/>
      <c r="QHE4" s="17"/>
      <c r="QHF4" s="17"/>
      <c r="QHG4" s="17"/>
      <c r="QHH4" s="17"/>
      <c r="QHI4" s="17"/>
      <c r="QHJ4" s="17"/>
      <c r="QHK4" s="17"/>
      <c r="QHL4" s="17"/>
      <c r="QHM4" s="17"/>
      <c r="QHN4" s="17"/>
      <c r="QHO4" s="17"/>
      <c r="QHP4" s="17"/>
      <c r="QHQ4" s="17"/>
      <c r="QHR4" s="17"/>
      <c r="QHS4" s="17"/>
      <c r="QHT4" s="17"/>
      <c r="QHU4" s="17"/>
      <c r="QHV4" s="17"/>
      <c r="QHW4" s="17"/>
      <c r="QHX4" s="17"/>
      <c r="QHY4" s="17"/>
      <c r="QHZ4" s="17"/>
      <c r="QIA4" s="17"/>
      <c r="QIB4" s="17"/>
      <c r="QIC4" s="17"/>
      <c r="QID4" s="17"/>
      <c r="QIE4" s="17"/>
      <c r="QIF4" s="17"/>
      <c r="QIG4" s="17"/>
      <c r="QIH4" s="17"/>
      <c r="QII4" s="17"/>
      <c r="QIJ4" s="17"/>
      <c r="QIK4" s="17"/>
      <c r="QIL4" s="17"/>
      <c r="QIM4" s="17"/>
      <c r="QIN4" s="17"/>
      <c r="QIO4" s="17"/>
      <c r="QIP4" s="17"/>
      <c r="QIQ4" s="17"/>
      <c r="QIR4" s="17"/>
      <c r="QIS4" s="17"/>
      <c r="QIT4" s="17"/>
      <c r="QIU4" s="17"/>
      <c r="QIV4" s="17"/>
      <c r="QIW4" s="17"/>
      <c r="QIX4" s="17"/>
      <c r="QIY4" s="17"/>
      <c r="QIZ4" s="17"/>
      <c r="QJA4" s="17"/>
      <c r="QJB4" s="17"/>
      <c r="QJC4" s="17"/>
      <c r="QJD4" s="17"/>
      <c r="QJE4" s="17"/>
      <c r="QJF4" s="17"/>
      <c r="QJG4" s="17"/>
      <c r="QJH4" s="17"/>
      <c r="QJI4" s="17"/>
      <c r="QJJ4" s="17"/>
      <c r="QJK4" s="17"/>
      <c r="QJL4" s="17"/>
      <c r="QJM4" s="17"/>
      <c r="QJN4" s="17"/>
      <c r="QJO4" s="17"/>
      <c r="QJP4" s="17"/>
      <c r="QJQ4" s="17"/>
      <c r="QJR4" s="17"/>
      <c r="QJS4" s="17"/>
      <c r="QJT4" s="17"/>
      <c r="QJU4" s="17"/>
      <c r="QJV4" s="17"/>
      <c r="QJW4" s="17"/>
      <c r="QJX4" s="17"/>
      <c r="QJY4" s="17"/>
      <c r="QJZ4" s="17"/>
      <c r="QKA4" s="17"/>
      <c r="QKB4" s="17"/>
      <c r="QKC4" s="17"/>
      <c r="QKD4" s="17"/>
      <c r="QKE4" s="17"/>
      <c r="QKF4" s="17"/>
      <c r="QKG4" s="17"/>
      <c r="QKH4" s="17"/>
      <c r="QKI4" s="17"/>
      <c r="QKJ4" s="17"/>
      <c r="QKK4" s="17"/>
      <c r="QKL4" s="17"/>
      <c r="QKM4" s="17"/>
      <c r="QKN4" s="17"/>
      <c r="QKO4" s="17"/>
      <c r="QKP4" s="17"/>
      <c r="QKQ4" s="17"/>
      <c r="QKR4" s="17"/>
      <c r="QKS4" s="17"/>
      <c r="QKT4" s="17"/>
      <c r="QKU4" s="17"/>
      <c r="QKV4" s="17"/>
      <c r="QKW4" s="17"/>
      <c r="QKX4" s="17"/>
      <c r="QKY4" s="17"/>
      <c r="QKZ4" s="17"/>
      <c r="QLA4" s="17"/>
      <c r="QLB4" s="17"/>
      <c r="QLC4" s="17"/>
      <c r="QLD4" s="17"/>
      <c r="QLE4" s="17"/>
      <c r="QLF4" s="17"/>
      <c r="QLG4" s="17"/>
      <c r="QLH4" s="17"/>
      <c r="QLI4" s="17"/>
      <c r="QLJ4" s="17"/>
      <c r="QLK4" s="17"/>
      <c r="QLL4" s="17"/>
      <c r="QLM4" s="17"/>
      <c r="QLN4" s="17"/>
      <c r="QLO4" s="17"/>
      <c r="QLP4" s="17"/>
      <c r="QLQ4" s="17"/>
      <c r="QLR4" s="17"/>
      <c r="QLS4" s="17"/>
      <c r="QLT4" s="17"/>
      <c r="QLU4" s="17"/>
      <c r="QLV4" s="17"/>
      <c r="QLW4" s="17"/>
      <c r="QLX4" s="17"/>
      <c r="QLY4" s="17"/>
      <c r="QLZ4" s="17"/>
      <c r="QMA4" s="17"/>
      <c r="QMB4" s="17"/>
      <c r="QMC4" s="17"/>
      <c r="QMD4" s="17"/>
      <c r="QME4" s="17"/>
      <c r="QMF4" s="17"/>
      <c r="QMG4" s="17"/>
      <c r="QMH4" s="17"/>
      <c r="QMI4" s="17"/>
      <c r="QMJ4" s="17"/>
      <c r="QMK4" s="17"/>
      <c r="QML4" s="17"/>
      <c r="QMM4" s="17"/>
      <c r="QMN4" s="17"/>
      <c r="QMO4" s="17"/>
      <c r="QMP4" s="17"/>
      <c r="QMQ4" s="17"/>
      <c r="QMR4" s="17"/>
      <c r="QMS4" s="17"/>
      <c r="QMT4" s="17"/>
      <c r="QMU4" s="17"/>
      <c r="QMV4" s="17"/>
      <c r="QMW4" s="17"/>
      <c r="QMX4" s="17"/>
      <c r="QMY4" s="17"/>
      <c r="QMZ4" s="17"/>
      <c r="QNA4" s="17"/>
      <c r="QNB4" s="17"/>
      <c r="QNC4" s="17"/>
      <c r="QND4" s="17"/>
      <c r="QNE4" s="17"/>
      <c r="QNF4" s="17"/>
      <c r="QNG4" s="17"/>
      <c r="QNH4" s="17"/>
      <c r="QNI4" s="17"/>
      <c r="QNJ4" s="17"/>
      <c r="QNK4" s="17"/>
      <c r="QNL4" s="17"/>
      <c r="QNM4" s="17"/>
      <c r="QNN4" s="17"/>
      <c r="QNO4" s="17"/>
      <c r="QNP4" s="17"/>
      <c r="QNQ4" s="17"/>
      <c r="QNR4" s="17"/>
      <c r="QNS4" s="17"/>
      <c r="QNT4" s="17"/>
      <c r="QNU4" s="17"/>
      <c r="QNV4" s="17"/>
      <c r="QNW4" s="17"/>
      <c r="QNX4" s="17"/>
      <c r="QNY4" s="17"/>
      <c r="QNZ4" s="17"/>
      <c r="QOA4" s="17"/>
      <c r="QOB4" s="17"/>
      <c r="QOC4" s="17"/>
      <c r="QOD4" s="17"/>
      <c r="QOE4" s="17"/>
      <c r="QOF4" s="17"/>
      <c r="QOG4" s="17"/>
      <c r="QOH4" s="17"/>
      <c r="QOI4" s="17"/>
      <c r="QOJ4" s="17"/>
      <c r="QOK4" s="17"/>
      <c r="QOL4" s="17"/>
      <c r="QOM4" s="17"/>
      <c r="QON4" s="17"/>
      <c r="QOO4" s="17"/>
      <c r="QOP4" s="17"/>
      <c r="QOQ4" s="17"/>
      <c r="QOR4" s="17"/>
      <c r="QOS4" s="17"/>
      <c r="QOT4" s="17"/>
      <c r="QOU4" s="17"/>
      <c r="QOV4" s="17"/>
      <c r="QOW4" s="17"/>
      <c r="QOX4" s="17"/>
      <c r="QOY4" s="17"/>
      <c r="QOZ4" s="17"/>
      <c r="QPA4" s="17"/>
      <c r="QPB4" s="17"/>
      <c r="QPC4" s="17"/>
      <c r="QPD4" s="17"/>
      <c r="QPE4" s="17"/>
      <c r="QPF4" s="17"/>
      <c r="QPG4" s="17"/>
      <c r="QPH4" s="17"/>
      <c r="QPI4" s="17"/>
      <c r="QPJ4" s="17"/>
      <c r="QPK4" s="17"/>
      <c r="QPL4" s="17"/>
      <c r="QPM4" s="17"/>
      <c r="QPN4" s="17"/>
      <c r="QPO4" s="17"/>
      <c r="QPP4" s="17"/>
      <c r="QPQ4" s="17"/>
      <c r="QPR4" s="17"/>
      <c r="QPS4" s="17"/>
      <c r="QPT4" s="17"/>
      <c r="QPU4" s="17"/>
      <c r="QPV4" s="17"/>
      <c r="QPW4" s="17"/>
      <c r="QPX4" s="17"/>
      <c r="QPY4" s="17"/>
      <c r="QPZ4" s="17"/>
      <c r="QQA4" s="17"/>
      <c r="QQB4" s="17"/>
      <c r="QQC4" s="17"/>
      <c r="QQD4" s="17"/>
      <c r="QQE4" s="17"/>
      <c r="QQF4" s="17"/>
      <c r="QQG4" s="17"/>
      <c r="QQH4" s="17"/>
      <c r="QQI4" s="17"/>
      <c r="QQJ4" s="17"/>
      <c r="QQK4" s="17"/>
      <c r="QQL4" s="17"/>
      <c r="QQM4" s="17"/>
      <c r="QQN4" s="17"/>
      <c r="QQO4" s="17"/>
      <c r="QQP4" s="17"/>
      <c r="QQQ4" s="17"/>
      <c r="QQR4" s="17"/>
      <c r="QQS4" s="17"/>
      <c r="QQT4" s="17"/>
      <c r="QQU4" s="17"/>
      <c r="QQV4" s="17"/>
      <c r="QQW4" s="17"/>
      <c r="QQX4" s="17"/>
      <c r="QQY4" s="17"/>
      <c r="QQZ4" s="17"/>
      <c r="QRA4" s="17"/>
      <c r="QRB4" s="17"/>
      <c r="QRC4" s="17"/>
      <c r="QRD4" s="17"/>
      <c r="QRE4" s="17"/>
      <c r="QRF4" s="17"/>
      <c r="QRG4" s="17"/>
      <c r="QRH4" s="17"/>
      <c r="QRI4" s="17"/>
      <c r="QRJ4" s="17"/>
      <c r="QRK4" s="17"/>
      <c r="QRL4" s="17"/>
      <c r="QRM4" s="17"/>
      <c r="QRN4" s="17"/>
      <c r="QRO4" s="17"/>
      <c r="QRP4" s="17"/>
      <c r="QRQ4" s="17"/>
      <c r="QRR4" s="17"/>
      <c r="QRS4" s="17"/>
      <c r="QRT4" s="17"/>
      <c r="QRU4" s="17"/>
      <c r="QRV4" s="17"/>
      <c r="QRW4" s="17"/>
      <c r="QRX4" s="17"/>
      <c r="QRY4" s="17"/>
      <c r="QRZ4" s="17"/>
      <c r="QSA4" s="17"/>
      <c r="QSB4" s="17"/>
      <c r="QSC4" s="17"/>
      <c r="QSD4" s="17"/>
      <c r="QSE4" s="17"/>
      <c r="QSF4" s="17"/>
      <c r="QSG4" s="17"/>
      <c r="QSH4" s="17"/>
      <c r="QSI4" s="17"/>
      <c r="QSJ4" s="17"/>
      <c r="QSK4" s="17"/>
      <c r="QSL4" s="17"/>
      <c r="QSM4" s="17"/>
      <c r="QSN4" s="17"/>
      <c r="QSO4" s="17"/>
      <c r="QSP4" s="17"/>
      <c r="QSQ4" s="17"/>
      <c r="QSR4" s="17"/>
      <c r="QSS4" s="17"/>
      <c r="QST4" s="17"/>
      <c r="QSU4" s="17"/>
      <c r="QSV4" s="17"/>
      <c r="QSW4" s="17"/>
      <c r="QSX4" s="17"/>
      <c r="QSY4" s="17"/>
      <c r="QSZ4" s="17"/>
      <c r="QTA4" s="17"/>
      <c r="QTB4" s="17"/>
      <c r="QTC4" s="17"/>
      <c r="QTD4" s="17"/>
      <c r="QTE4" s="17"/>
      <c r="QTF4" s="17"/>
      <c r="QTG4" s="17"/>
      <c r="QTH4" s="17"/>
      <c r="QTI4" s="17"/>
      <c r="QTJ4" s="17"/>
      <c r="QTK4" s="17"/>
      <c r="QTL4" s="17"/>
      <c r="QTM4" s="17"/>
      <c r="QTN4" s="17"/>
      <c r="QTO4" s="17"/>
      <c r="QTP4" s="17"/>
      <c r="QTQ4" s="17"/>
      <c r="QTR4" s="17"/>
      <c r="QTS4" s="17"/>
      <c r="QTT4" s="17"/>
      <c r="QTU4" s="17"/>
      <c r="QTV4" s="17"/>
      <c r="QTW4" s="17"/>
      <c r="QTX4" s="17"/>
      <c r="QTY4" s="17"/>
      <c r="QTZ4" s="17"/>
      <c r="QUA4" s="17"/>
      <c r="QUB4" s="17"/>
      <c r="QUC4" s="17"/>
      <c r="QUD4" s="17"/>
      <c r="QUE4" s="17"/>
      <c r="QUF4" s="17"/>
      <c r="QUG4" s="17"/>
      <c r="QUH4" s="17"/>
      <c r="QUI4" s="17"/>
      <c r="QUJ4" s="17"/>
      <c r="QUK4" s="17"/>
      <c r="QUL4" s="17"/>
      <c r="QUM4" s="17"/>
      <c r="QUN4" s="17"/>
      <c r="QUO4" s="17"/>
      <c r="QUP4" s="17"/>
      <c r="QUQ4" s="17"/>
      <c r="QUR4" s="17"/>
      <c r="QUS4" s="17"/>
      <c r="QUT4" s="17"/>
      <c r="QUU4" s="17"/>
      <c r="QUV4" s="17"/>
      <c r="QUW4" s="17"/>
      <c r="QUX4" s="17"/>
      <c r="QUY4" s="17"/>
      <c r="QUZ4" s="17"/>
      <c r="QVA4" s="17"/>
      <c r="QVB4" s="17"/>
      <c r="QVC4" s="17"/>
      <c r="QVD4" s="17"/>
      <c r="QVE4" s="17"/>
      <c r="QVF4" s="17"/>
      <c r="QVG4" s="17"/>
      <c r="QVH4" s="17"/>
      <c r="QVI4" s="17"/>
      <c r="QVJ4" s="17"/>
      <c r="QVK4" s="17"/>
      <c r="QVL4" s="17"/>
      <c r="QVM4" s="17"/>
      <c r="QVN4" s="17"/>
      <c r="QVO4" s="17"/>
      <c r="QVP4" s="17"/>
      <c r="QVQ4" s="17"/>
      <c r="QVR4" s="17"/>
      <c r="QVS4" s="17"/>
      <c r="QVT4" s="17"/>
      <c r="QVU4" s="17"/>
      <c r="QVV4" s="17"/>
      <c r="QVW4" s="17"/>
      <c r="QVX4" s="17"/>
      <c r="QVY4" s="17"/>
      <c r="QVZ4" s="17"/>
      <c r="QWA4" s="17"/>
      <c r="QWB4" s="17"/>
      <c r="QWC4" s="17"/>
      <c r="QWD4" s="17"/>
      <c r="QWE4" s="17"/>
      <c r="QWF4" s="17"/>
      <c r="QWG4" s="17"/>
      <c r="QWH4" s="17"/>
      <c r="QWI4" s="17"/>
      <c r="QWJ4" s="17"/>
      <c r="QWK4" s="17"/>
      <c r="QWL4" s="17"/>
      <c r="QWM4" s="17"/>
      <c r="QWN4" s="17"/>
      <c r="QWO4" s="17"/>
      <c r="QWP4" s="17"/>
      <c r="QWQ4" s="17"/>
      <c r="QWR4" s="17"/>
      <c r="QWS4" s="17"/>
      <c r="QWT4" s="17"/>
      <c r="QWU4" s="17"/>
      <c r="QWV4" s="17"/>
      <c r="QWW4" s="17"/>
      <c r="QWX4" s="17"/>
      <c r="QWY4" s="17"/>
      <c r="QWZ4" s="17"/>
      <c r="QXA4" s="17"/>
      <c r="QXB4" s="17"/>
      <c r="QXC4" s="17"/>
      <c r="QXD4" s="17"/>
      <c r="QXE4" s="17"/>
      <c r="QXF4" s="17"/>
      <c r="QXG4" s="17"/>
      <c r="QXH4" s="17"/>
      <c r="QXI4" s="17"/>
      <c r="QXJ4" s="17"/>
      <c r="QXK4" s="17"/>
      <c r="QXL4" s="17"/>
      <c r="QXM4" s="17"/>
      <c r="QXN4" s="17"/>
      <c r="QXO4" s="17"/>
      <c r="QXP4" s="17"/>
      <c r="QXQ4" s="17"/>
      <c r="QXR4" s="17"/>
      <c r="QXS4" s="17"/>
      <c r="QXT4" s="17"/>
      <c r="QXU4" s="17"/>
      <c r="QXV4" s="17"/>
      <c r="QXW4" s="17"/>
      <c r="QXX4" s="17"/>
      <c r="QXY4" s="17"/>
      <c r="QXZ4" s="17"/>
      <c r="QYA4" s="17"/>
      <c r="QYB4" s="17"/>
      <c r="QYC4" s="17"/>
      <c r="QYD4" s="17"/>
      <c r="QYE4" s="17"/>
      <c r="QYF4" s="17"/>
      <c r="QYG4" s="17"/>
      <c r="QYH4" s="17"/>
      <c r="QYI4" s="17"/>
      <c r="QYJ4" s="17"/>
      <c r="QYK4" s="17"/>
      <c r="QYL4" s="17"/>
      <c r="QYM4" s="17"/>
      <c r="QYN4" s="17"/>
      <c r="QYO4" s="17"/>
      <c r="QYP4" s="17"/>
      <c r="QYQ4" s="17"/>
      <c r="QYR4" s="17"/>
      <c r="QYS4" s="17"/>
      <c r="QYT4" s="17"/>
      <c r="QYU4" s="17"/>
      <c r="QYV4" s="17"/>
      <c r="QYW4" s="17"/>
      <c r="QYX4" s="17"/>
      <c r="QYY4" s="17"/>
      <c r="QYZ4" s="17"/>
      <c r="QZA4" s="17"/>
      <c r="QZB4" s="17"/>
      <c r="QZC4" s="17"/>
      <c r="QZD4" s="17"/>
      <c r="QZE4" s="17"/>
      <c r="QZF4" s="17"/>
      <c r="QZG4" s="17"/>
      <c r="QZH4" s="17"/>
      <c r="QZI4" s="17"/>
      <c r="QZJ4" s="17"/>
      <c r="QZK4" s="17"/>
      <c r="QZL4" s="17"/>
      <c r="QZM4" s="17"/>
      <c r="QZN4" s="17"/>
      <c r="QZO4" s="17"/>
      <c r="QZP4" s="17"/>
      <c r="QZQ4" s="17"/>
      <c r="QZR4" s="17"/>
      <c r="QZS4" s="17"/>
      <c r="QZT4" s="17"/>
      <c r="QZU4" s="17"/>
      <c r="QZV4" s="17"/>
      <c r="QZW4" s="17"/>
      <c r="QZX4" s="17"/>
      <c r="QZY4" s="17"/>
      <c r="QZZ4" s="17"/>
      <c r="RAA4" s="17"/>
      <c r="RAB4" s="17"/>
      <c r="RAC4" s="17"/>
      <c r="RAD4" s="17"/>
      <c r="RAE4" s="17"/>
      <c r="RAF4" s="17"/>
      <c r="RAG4" s="17"/>
      <c r="RAH4" s="17"/>
      <c r="RAI4" s="17"/>
      <c r="RAJ4" s="17"/>
      <c r="RAK4" s="17"/>
      <c r="RAL4" s="17"/>
      <c r="RAM4" s="17"/>
      <c r="RAN4" s="17"/>
      <c r="RAO4" s="17"/>
      <c r="RAP4" s="17"/>
      <c r="RAQ4" s="17"/>
      <c r="RAR4" s="17"/>
      <c r="RAS4" s="17"/>
      <c r="RAT4" s="17"/>
      <c r="RAU4" s="17"/>
      <c r="RAV4" s="17"/>
      <c r="RAW4" s="17"/>
      <c r="RAX4" s="17"/>
      <c r="RAY4" s="17"/>
      <c r="RAZ4" s="17"/>
      <c r="RBA4" s="17"/>
      <c r="RBB4" s="17"/>
      <c r="RBC4" s="17"/>
      <c r="RBD4" s="17"/>
      <c r="RBE4" s="17"/>
      <c r="RBF4" s="17"/>
      <c r="RBG4" s="17"/>
      <c r="RBH4" s="17"/>
      <c r="RBI4" s="17"/>
      <c r="RBJ4" s="17"/>
      <c r="RBK4" s="17"/>
      <c r="RBL4" s="17"/>
      <c r="RBM4" s="17"/>
      <c r="RBN4" s="17"/>
      <c r="RBO4" s="17"/>
      <c r="RBP4" s="17"/>
      <c r="RBQ4" s="17"/>
      <c r="RBR4" s="17"/>
      <c r="RBS4" s="17"/>
      <c r="RBT4" s="17"/>
      <c r="RBU4" s="17"/>
      <c r="RBV4" s="17"/>
      <c r="RBW4" s="17"/>
      <c r="RBX4" s="17"/>
      <c r="RBY4" s="17"/>
      <c r="RBZ4" s="17"/>
      <c r="RCA4" s="17"/>
      <c r="RCB4" s="17"/>
      <c r="RCC4" s="17"/>
      <c r="RCD4" s="17"/>
      <c r="RCE4" s="17"/>
      <c r="RCF4" s="17"/>
      <c r="RCG4" s="17"/>
      <c r="RCH4" s="17"/>
      <c r="RCI4" s="17"/>
      <c r="RCJ4" s="17"/>
      <c r="RCK4" s="17"/>
      <c r="RCL4" s="17"/>
      <c r="RCM4" s="17"/>
      <c r="RCN4" s="17"/>
      <c r="RCO4" s="17"/>
      <c r="RCP4" s="17"/>
      <c r="RCQ4" s="17"/>
      <c r="RCR4" s="17"/>
      <c r="RCS4" s="17"/>
      <c r="RCT4" s="17"/>
      <c r="RCU4" s="17"/>
      <c r="RCV4" s="17"/>
      <c r="RCW4" s="17"/>
      <c r="RCX4" s="17"/>
      <c r="RCY4" s="17"/>
      <c r="RCZ4" s="17"/>
      <c r="RDA4" s="17"/>
      <c r="RDB4" s="17"/>
      <c r="RDC4" s="17"/>
      <c r="RDD4" s="17"/>
      <c r="RDE4" s="17"/>
      <c r="RDF4" s="17"/>
      <c r="RDG4" s="17"/>
      <c r="RDH4" s="17"/>
      <c r="RDI4" s="17"/>
      <c r="RDJ4" s="17"/>
      <c r="RDK4" s="17"/>
      <c r="RDL4" s="17"/>
      <c r="RDM4" s="17"/>
      <c r="RDN4" s="17"/>
      <c r="RDO4" s="17"/>
      <c r="RDP4" s="17"/>
      <c r="RDQ4" s="17"/>
      <c r="RDR4" s="17"/>
      <c r="RDS4" s="17"/>
      <c r="RDT4" s="17"/>
      <c r="RDU4" s="17"/>
      <c r="RDV4" s="17"/>
      <c r="RDW4" s="17"/>
      <c r="RDX4" s="17"/>
      <c r="RDY4" s="17"/>
      <c r="RDZ4" s="17"/>
      <c r="REA4" s="17"/>
      <c r="REB4" s="17"/>
      <c r="REC4" s="17"/>
      <c r="RED4" s="17"/>
      <c r="REE4" s="17"/>
      <c r="REF4" s="17"/>
      <c r="REG4" s="17"/>
      <c r="REH4" s="17"/>
      <c r="REI4" s="17"/>
      <c r="REJ4" s="17"/>
      <c r="REK4" s="17"/>
      <c r="REL4" s="17"/>
      <c r="REM4" s="17"/>
      <c r="REN4" s="17"/>
      <c r="REO4" s="17"/>
      <c r="REP4" s="17"/>
      <c r="REQ4" s="17"/>
      <c r="RER4" s="17"/>
      <c r="RES4" s="17"/>
      <c r="RET4" s="17"/>
      <c r="REU4" s="17"/>
      <c r="REV4" s="17"/>
      <c r="REW4" s="17"/>
      <c r="REX4" s="17"/>
      <c r="REY4" s="17"/>
      <c r="REZ4" s="17"/>
      <c r="RFA4" s="17"/>
      <c r="RFB4" s="17"/>
      <c r="RFC4" s="17"/>
      <c r="RFD4" s="17"/>
      <c r="RFE4" s="17"/>
      <c r="RFF4" s="17"/>
      <c r="RFG4" s="17"/>
      <c r="RFH4" s="17"/>
      <c r="RFI4" s="17"/>
      <c r="RFJ4" s="17"/>
      <c r="RFK4" s="17"/>
      <c r="RFL4" s="17"/>
      <c r="RFM4" s="17"/>
      <c r="RFN4" s="17"/>
      <c r="RFO4" s="17"/>
      <c r="RFP4" s="17"/>
      <c r="RFQ4" s="17"/>
      <c r="RFR4" s="17"/>
      <c r="RFS4" s="17"/>
      <c r="RFT4" s="17"/>
      <c r="RFU4" s="17"/>
      <c r="RFV4" s="17"/>
      <c r="RFW4" s="17"/>
      <c r="RFX4" s="17"/>
      <c r="RFY4" s="17"/>
      <c r="RFZ4" s="17"/>
      <c r="RGA4" s="17"/>
      <c r="RGB4" s="17"/>
      <c r="RGC4" s="17"/>
      <c r="RGD4" s="17"/>
      <c r="RGE4" s="17"/>
      <c r="RGF4" s="17"/>
      <c r="RGG4" s="17"/>
      <c r="RGH4" s="17"/>
      <c r="RGI4" s="17"/>
      <c r="RGJ4" s="17"/>
      <c r="RGK4" s="17"/>
      <c r="RGL4" s="17"/>
      <c r="RGM4" s="17"/>
      <c r="RGN4" s="17"/>
      <c r="RGO4" s="17"/>
      <c r="RGP4" s="17"/>
      <c r="RGQ4" s="17"/>
      <c r="RGR4" s="17"/>
      <c r="RGS4" s="17"/>
      <c r="RGT4" s="17"/>
      <c r="RGU4" s="17"/>
      <c r="RGV4" s="17"/>
      <c r="RGW4" s="17"/>
      <c r="RGX4" s="17"/>
      <c r="RGY4" s="17"/>
      <c r="RGZ4" s="17"/>
      <c r="RHA4" s="17"/>
      <c r="RHB4" s="17"/>
      <c r="RHC4" s="17"/>
      <c r="RHD4" s="17"/>
      <c r="RHE4" s="17"/>
      <c r="RHF4" s="17"/>
      <c r="RHG4" s="17"/>
      <c r="RHH4" s="17"/>
      <c r="RHI4" s="17"/>
      <c r="RHJ4" s="17"/>
      <c r="RHK4" s="17"/>
      <c r="RHL4" s="17"/>
      <c r="RHM4" s="17"/>
      <c r="RHN4" s="17"/>
      <c r="RHO4" s="17"/>
      <c r="RHP4" s="17"/>
      <c r="RHQ4" s="17"/>
      <c r="RHR4" s="17"/>
      <c r="RHS4" s="17"/>
      <c r="RHT4" s="17"/>
      <c r="RHU4" s="17"/>
      <c r="RHV4" s="17"/>
      <c r="RHW4" s="17"/>
      <c r="RHX4" s="17"/>
      <c r="RHY4" s="17"/>
      <c r="RHZ4" s="17"/>
      <c r="RIA4" s="17"/>
      <c r="RIB4" s="17"/>
      <c r="RIC4" s="17"/>
      <c r="RID4" s="17"/>
      <c r="RIE4" s="17"/>
      <c r="RIF4" s="17"/>
      <c r="RIG4" s="17"/>
      <c r="RIH4" s="17"/>
      <c r="RII4" s="17"/>
      <c r="RIJ4" s="17"/>
      <c r="RIK4" s="17"/>
      <c r="RIL4" s="17"/>
      <c r="RIM4" s="17"/>
      <c r="RIN4" s="17"/>
      <c r="RIO4" s="17"/>
      <c r="RIP4" s="17"/>
      <c r="RIQ4" s="17"/>
      <c r="RIR4" s="17"/>
      <c r="RIS4" s="17"/>
      <c r="RIT4" s="17"/>
      <c r="RIU4" s="17"/>
      <c r="RIV4" s="17"/>
      <c r="RIW4" s="17"/>
      <c r="RIX4" s="17"/>
      <c r="RIY4" s="17"/>
      <c r="RIZ4" s="17"/>
      <c r="RJA4" s="17"/>
      <c r="RJB4" s="17"/>
      <c r="RJC4" s="17"/>
      <c r="RJD4" s="17"/>
      <c r="RJE4" s="17"/>
      <c r="RJF4" s="17"/>
      <c r="RJG4" s="17"/>
      <c r="RJH4" s="17"/>
      <c r="RJI4" s="17"/>
      <c r="RJJ4" s="17"/>
      <c r="RJK4" s="17"/>
      <c r="RJL4" s="17"/>
      <c r="RJM4" s="17"/>
      <c r="RJN4" s="17"/>
      <c r="RJO4" s="17"/>
      <c r="RJP4" s="17"/>
      <c r="RJQ4" s="17"/>
      <c r="RJR4" s="17"/>
      <c r="RJS4" s="17"/>
      <c r="RJT4" s="17"/>
      <c r="RJU4" s="17"/>
      <c r="RJV4" s="17"/>
      <c r="RJW4" s="17"/>
      <c r="RJX4" s="17"/>
      <c r="RJY4" s="17"/>
      <c r="RJZ4" s="17"/>
      <c r="RKA4" s="17"/>
      <c r="RKB4" s="17"/>
      <c r="RKC4" s="17"/>
      <c r="RKD4" s="17"/>
      <c r="RKE4" s="17"/>
      <c r="RKF4" s="17"/>
      <c r="RKG4" s="17"/>
      <c r="RKH4" s="17"/>
      <c r="RKI4" s="17"/>
      <c r="RKJ4" s="17"/>
      <c r="RKK4" s="17"/>
      <c r="RKL4" s="17"/>
      <c r="RKM4" s="17"/>
      <c r="RKN4" s="17"/>
      <c r="RKO4" s="17"/>
      <c r="RKP4" s="17"/>
      <c r="RKQ4" s="17"/>
      <c r="RKR4" s="17"/>
      <c r="RKS4" s="17"/>
      <c r="RKT4" s="17"/>
      <c r="RKU4" s="17"/>
      <c r="RKV4" s="17"/>
      <c r="RKW4" s="17"/>
      <c r="RKX4" s="17"/>
      <c r="RKY4" s="17"/>
      <c r="RKZ4" s="17"/>
      <c r="RLA4" s="17"/>
      <c r="RLB4" s="17"/>
      <c r="RLC4" s="17"/>
      <c r="RLD4" s="17"/>
      <c r="RLE4" s="17"/>
      <c r="RLF4" s="17"/>
      <c r="RLG4" s="17"/>
      <c r="RLH4" s="17"/>
      <c r="RLI4" s="17"/>
      <c r="RLJ4" s="17"/>
      <c r="RLK4" s="17"/>
      <c r="RLL4" s="17"/>
      <c r="RLM4" s="17"/>
      <c r="RLN4" s="17"/>
      <c r="RLO4" s="17"/>
      <c r="RLP4" s="17"/>
      <c r="RLQ4" s="17"/>
      <c r="RLR4" s="17"/>
      <c r="RLS4" s="17"/>
      <c r="RLT4" s="17"/>
      <c r="RLU4" s="17"/>
      <c r="RLV4" s="17"/>
      <c r="RLW4" s="17"/>
      <c r="RLX4" s="17"/>
      <c r="RLY4" s="17"/>
      <c r="RLZ4" s="17"/>
      <c r="RMA4" s="17"/>
      <c r="RMB4" s="17"/>
      <c r="RMC4" s="17"/>
      <c r="RMD4" s="17"/>
      <c r="RME4" s="17"/>
      <c r="RMF4" s="17"/>
      <c r="RMG4" s="17"/>
      <c r="RMH4" s="17"/>
      <c r="RMI4" s="17"/>
      <c r="RMJ4" s="17"/>
      <c r="RMK4" s="17"/>
      <c r="RML4" s="17"/>
      <c r="RMM4" s="17"/>
      <c r="RMN4" s="17"/>
      <c r="RMO4" s="17"/>
      <c r="RMP4" s="17"/>
      <c r="RMQ4" s="17"/>
      <c r="RMR4" s="17"/>
      <c r="RMS4" s="17"/>
      <c r="RMT4" s="17"/>
      <c r="RMU4" s="17"/>
      <c r="RMV4" s="17"/>
      <c r="RMW4" s="17"/>
      <c r="RMX4" s="17"/>
      <c r="RMY4" s="17"/>
      <c r="RMZ4" s="17"/>
      <c r="RNA4" s="17"/>
      <c r="RNB4" s="17"/>
      <c r="RNC4" s="17"/>
      <c r="RND4" s="17"/>
      <c r="RNE4" s="17"/>
      <c r="RNF4" s="17"/>
      <c r="RNG4" s="17"/>
      <c r="RNH4" s="17"/>
      <c r="RNI4" s="17"/>
      <c r="RNJ4" s="17"/>
      <c r="RNK4" s="17"/>
      <c r="RNL4" s="17"/>
      <c r="RNM4" s="17"/>
      <c r="RNN4" s="17"/>
      <c r="RNO4" s="17"/>
      <c r="RNP4" s="17"/>
      <c r="RNQ4" s="17"/>
      <c r="RNR4" s="17"/>
      <c r="RNS4" s="17"/>
      <c r="RNT4" s="17"/>
      <c r="RNU4" s="17"/>
      <c r="RNV4" s="17"/>
      <c r="RNW4" s="17"/>
      <c r="RNX4" s="17"/>
      <c r="RNY4" s="17"/>
      <c r="RNZ4" s="17"/>
      <c r="ROA4" s="17"/>
      <c r="ROB4" s="17"/>
      <c r="ROC4" s="17"/>
      <c r="ROD4" s="17"/>
      <c r="ROE4" s="17"/>
      <c r="ROF4" s="17"/>
      <c r="ROG4" s="17"/>
      <c r="ROH4" s="17"/>
      <c r="ROI4" s="17"/>
      <c r="ROJ4" s="17"/>
      <c r="ROK4" s="17"/>
      <c r="ROL4" s="17"/>
      <c r="ROM4" s="17"/>
      <c r="RON4" s="17"/>
      <c r="ROO4" s="17"/>
      <c r="ROP4" s="17"/>
      <c r="ROQ4" s="17"/>
      <c r="ROR4" s="17"/>
      <c r="ROS4" s="17"/>
      <c r="ROT4" s="17"/>
      <c r="ROU4" s="17"/>
      <c r="ROV4" s="17"/>
      <c r="ROW4" s="17"/>
      <c r="ROX4" s="17"/>
      <c r="ROY4" s="17"/>
      <c r="ROZ4" s="17"/>
      <c r="RPA4" s="17"/>
      <c r="RPB4" s="17"/>
      <c r="RPC4" s="17"/>
      <c r="RPD4" s="17"/>
      <c r="RPE4" s="17"/>
      <c r="RPF4" s="17"/>
      <c r="RPG4" s="17"/>
      <c r="RPH4" s="17"/>
      <c r="RPI4" s="17"/>
      <c r="RPJ4" s="17"/>
      <c r="RPK4" s="17"/>
      <c r="RPL4" s="17"/>
      <c r="RPM4" s="17"/>
      <c r="RPN4" s="17"/>
      <c r="RPO4" s="17"/>
      <c r="RPP4" s="17"/>
      <c r="RPQ4" s="17"/>
      <c r="RPR4" s="17"/>
      <c r="RPS4" s="17"/>
      <c r="RPT4" s="17"/>
      <c r="RPU4" s="17"/>
      <c r="RPV4" s="17"/>
      <c r="RPW4" s="17"/>
      <c r="RPX4" s="17"/>
      <c r="RPY4" s="17"/>
      <c r="RPZ4" s="17"/>
      <c r="RQA4" s="17"/>
      <c r="RQB4" s="17"/>
      <c r="RQC4" s="17"/>
      <c r="RQD4" s="17"/>
      <c r="RQE4" s="17"/>
      <c r="RQF4" s="17"/>
      <c r="RQG4" s="17"/>
      <c r="RQH4" s="17"/>
      <c r="RQI4" s="17"/>
      <c r="RQJ4" s="17"/>
      <c r="RQK4" s="17"/>
      <c r="RQL4" s="17"/>
      <c r="RQM4" s="17"/>
      <c r="RQN4" s="17"/>
      <c r="RQO4" s="17"/>
      <c r="RQP4" s="17"/>
      <c r="RQQ4" s="17"/>
      <c r="RQR4" s="17"/>
      <c r="RQS4" s="17"/>
      <c r="RQT4" s="17"/>
      <c r="RQU4" s="17"/>
      <c r="RQV4" s="17"/>
      <c r="RQW4" s="17"/>
      <c r="RQX4" s="17"/>
      <c r="RQY4" s="17"/>
      <c r="RQZ4" s="17"/>
      <c r="RRA4" s="17"/>
      <c r="RRB4" s="17"/>
      <c r="RRC4" s="17"/>
      <c r="RRD4" s="17"/>
      <c r="RRE4" s="17"/>
      <c r="RRF4" s="17"/>
      <c r="RRG4" s="17"/>
      <c r="RRH4" s="17"/>
      <c r="RRI4" s="17"/>
      <c r="RRJ4" s="17"/>
      <c r="RRK4" s="17"/>
      <c r="RRL4" s="17"/>
      <c r="RRM4" s="17"/>
      <c r="RRN4" s="17"/>
      <c r="RRO4" s="17"/>
      <c r="RRP4" s="17"/>
      <c r="RRQ4" s="17"/>
      <c r="RRR4" s="17"/>
      <c r="RRS4" s="17"/>
      <c r="RRT4" s="17"/>
      <c r="RRU4" s="17"/>
      <c r="RRV4" s="17"/>
      <c r="RRW4" s="17"/>
      <c r="RRX4" s="17"/>
      <c r="RRY4" s="17"/>
      <c r="RRZ4" s="17"/>
      <c r="RSA4" s="17"/>
      <c r="RSB4" s="17"/>
      <c r="RSC4" s="17"/>
      <c r="RSD4" s="17"/>
      <c r="RSE4" s="17"/>
      <c r="RSF4" s="17"/>
      <c r="RSG4" s="17"/>
      <c r="RSH4" s="17"/>
      <c r="RSI4" s="17"/>
      <c r="RSJ4" s="17"/>
      <c r="RSK4" s="17"/>
      <c r="RSL4" s="17"/>
      <c r="RSM4" s="17"/>
      <c r="RSN4" s="17"/>
      <c r="RSO4" s="17"/>
      <c r="RSP4" s="17"/>
      <c r="RSQ4" s="17"/>
      <c r="RSR4" s="17"/>
      <c r="RSS4" s="17"/>
      <c r="RST4" s="17"/>
      <c r="RSU4" s="17"/>
      <c r="RSV4" s="17"/>
      <c r="RSW4" s="17"/>
      <c r="RSX4" s="17"/>
      <c r="RSY4" s="17"/>
      <c r="RSZ4" s="17"/>
      <c r="RTA4" s="17"/>
      <c r="RTB4" s="17"/>
      <c r="RTC4" s="17"/>
      <c r="RTD4" s="17"/>
      <c r="RTE4" s="17"/>
      <c r="RTF4" s="17"/>
      <c r="RTG4" s="17"/>
      <c r="RTH4" s="17"/>
      <c r="RTI4" s="17"/>
      <c r="RTJ4" s="17"/>
      <c r="RTK4" s="17"/>
      <c r="RTL4" s="17"/>
      <c r="RTM4" s="17"/>
      <c r="RTN4" s="17"/>
      <c r="RTO4" s="17"/>
      <c r="RTP4" s="17"/>
      <c r="RTQ4" s="17"/>
      <c r="RTR4" s="17"/>
      <c r="RTS4" s="17"/>
      <c r="RTT4" s="17"/>
      <c r="RTU4" s="17"/>
      <c r="RTV4" s="17"/>
      <c r="RTW4" s="17"/>
      <c r="RTX4" s="17"/>
      <c r="RTY4" s="17"/>
      <c r="RTZ4" s="17"/>
      <c r="RUA4" s="17"/>
      <c r="RUB4" s="17"/>
      <c r="RUC4" s="17"/>
      <c r="RUD4" s="17"/>
      <c r="RUE4" s="17"/>
      <c r="RUF4" s="17"/>
      <c r="RUG4" s="17"/>
      <c r="RUH4" s="17"/>
      <c r="RUI4" s="17"/>
      <c r="RUJ4" s="17"/>
      <c r="RUK4" s="17"/>
      <c r="RUL4" s="17"/>
      <c r="RUM4" s="17"/>
      <c r="RUN4" s="17"/>
      <c r="RUO4" s="17"/>
      <c r="RUP4" s="17"/>
      <c r="RUQ4" s="17"/>
      <c r="RUR4" s="17"/>
      <c r="RUS4" s="17"/>
      <c r="RUT4" s="17"/>
      <c r="RUU4" s="17"/>
      <c r="RUV4" s="17"/>
      <c r="RUW4" s="17"/>
      <c r="RUX4" s="17"/>
      <c r="RUY4" s="17"/>
      <c r="RUZ4" s="17"/>
      <c r="RVA4" s="17"/>
      <c r="RVB4" s="17"/>
      <c r="RVC4" s="17"/>
      <c r="RVD4" s="17"/>
      <c r="RVE4" s="17"/>
      <c r="RVF4" s="17"/>
      <c r="RVG4" s="17"/>
      <c r="RVH4" s="17"/>
      <c r="RVI4" s="17"/>
      <c r="RVJ4" s="17"/>
      <c r="RVK4" s="17"/>
      <c r="RVL4" s="17"/>
      <c r="RVM4" s="17"/>
      <c r="RVN4" s="17"/>
      <c r="RVO4" s="17"/>
      <c r="RVP4" s="17"/>
      <c r="RVQ4" s="17"/>
      <c r="RVR4" s="17"/>
      <c r="RVS4" s="17"/>
      <c r="RVT4" s="17"/>
      <c r="RVU4" s="17"/>
      <c r="RVV4" s="17"/>
      <c r="RVW4" s="17"/>
      <c r="RVX4" s="17"/>
      <c r="RVY4" s="17"/>
      <c r="RVZ4" s="17"/>
      <c r="RWA4" s="17"/>
      <c r="RWB4" s="17"/>
      <c r="RWC4" s="17"/>
      <c r="RWD4" s="17"/>
      <c r="RWE4" s="17"/>
      <c r="RWF4" s="17"/>
      <c r="RWG4" s="17"/>
      <c r="RWH4" s="17"/>
      <c r="RWI4" s="17"/>
      <c r="RWJ4" s="17"/>
      <c r="RWK4" s="17"/>
      <c r="RWL4" s="17"/>
      <c r="RWM4" s="17"/>
      <c r="RWN4" s="17"/>
      <c r="RWO4" s="17"/>
      <c r="RWP4" s="17"/>
      <c r="RWQ4" s="17"/>
      <c r="RWR4" s="17"/>
      <c r="RWS4" s="17"/>
      <c r="RWT4" s="17"/>
      <c r="RWU4" s="17"/>
      <c r="RWV4" s="17"/>
      <c r="RWW4" s="17"/>
      <c r="RWX4" s="17"/>
      <c r="RWY4" s="17"/>
      <c r="RWZ4" s="17"/>
      <c r="RXA4" s="17"/>
      <c r="RXB4" s="17"/>
      <c r="RXC4" s="17"/>
      <c r="RXD4" s="17"/>
      <c r="RXE4" s="17"/>
      <c r="RXF4" s="17"/>
      <c r="RXG4" s="17"/>
      <c r="RXH4" s="17"/>
      <c r="RXI4" s="17"/>
      <c r="RXJ4" s="17"/>
      <c r="RXK4" s="17"/>
      <c r="RXL4" s="17"/>
      <c r="RXM4" s="17"/>
      <c r="RXN4" s="17"/>
      <c r="RXO4" s="17"/>
      <c r="RXP4" s="17"/>
      <c r="RXQ4" s="17"/>
      <c r="RXR4" s="17"/>
      <c r="RXS4" s="17"/>
      <c r="RXT4" s="17"/>
      <c r="RXU4" s="17"/>
      <c r="RXV4" s="17"/>
      <c r="RXW4" s="17"/>
      <c r="RXX4" s="17"/>
      <c r="RXY4" s="17"/>
      <c r="RXZ4" s="17"/>
      <c r="RYA4" s="17"/>
      <c r="RYB4" s="17"/>
      <c r="RYC4" s="17"/>
      <c r="RYD4" s="17"/>
      <c r="RYE4" s="17"/>
      <c r="RYF4" s="17"/>
      <c r="RYG4" s="17"/>
      <c r="RYH4" s="17"/>
      <c r="RYI4" s="17"/>
      <c r="RYJ4" s="17"/>
      <c r="RYK4" s="17"/>
      <c r="RYL4" s="17"/>
      <c r="RYM4" s="17"/>
      <c r="RYN4" s="17"/>
      <c r="RYO4" s="17"/>
      <c r="RYP4" s="17"/>
      <c r="RYQ4" s="17"/>
      <c r="RYR4" s="17"/>
      <c r="RYS4" s="17"/>
      <c r="RYT4" s="17"/>
      <c r="RYU4" s="17"/>
      <c r="RYV4" s="17"/>
      <c r="RYW4" s="17"/>
      <c r="RYX4" s="17"/>
      <c r="RYY4" s="17"/>
      <c r="RYZ4" s="17"/>
      <c r="RZA4" s="17"/>
      <c r="RZB4" s="17"/>
      <c r="RZC4" s="17"/>
      <c r="RZD4" s="17"/>
      <c r="RZE4" s="17"/>
      <c r="RZF4" s="17"/>
      <c r="RZG4" s="17"/>
      <c r="RZH4" s="17"/>
      <c r="RZI4" s="17"/>
      <c r="RZJ4" s="17"/>
      <c r="RZK4" s="17"/>
      <c r="RZL4" s="17"/>
      <c r="RZM4" s="17"/>
      <c r="RZN4" s="17"/>
      <c r="RZO4" s="17"/>
      <c r="RZP4" s="17"/>
      <c r="RZQ4" s="17"/>
      <c r="RZR4" s="17"/>
      <c r="RZS4" s="17"/>
      <c r="RZT4" s="17"/>
      <c r="RZU4" s="17"/>
      <c r="RZV4" s="17"/>
      <c r="RZW4" s="17"/>
      <c r="RZX4" s="17"/>
      <c r="RZY4" s="17"/>
      <c r="RZZ4" s="17"/>
      <c r="SAA4" s="17"/>
      <c r="SAB4" s="17"/>
      <c r="SAC4" s="17"/>
      <c r="SAD4" s="17"/>
      <c r="SAE4" s="17"/>
      <c r="SAF4" s="17"/>
      <c r="SAG4" s="17"/>
      <c r="SAH4" s="17"/>
      <c r="SAI4" s="17"/>
      <c r="SAJ4" s="17"/>
      <c r="SAK4" s="17"/>
      <c r="SAL4" s="17"/>
      <c r="SAM4" s="17"/>
      <c r="SAN4" s="17"/>
      <c r="SAO4" s="17"/>
      <c r="SAP4" s="17"/>
      <c r="SAQ4" s="17"/>
      <c r="SAR4" s="17"/>
      <c r="SAS4" s="17"/>
      <c r="SAT4" s="17"/>
      <c r="SAU4" s="17"/>
      <c r="SAV4" s="17"/>
      <c r="SAW4" s="17"/>
      <c r="SAX4" s="17"/>
      <c r="SAY4" s="17"/>
      <c r="SAZ4" s="17"/>
      <c r="SBA4" s="17"/>
      <c r="SBB4" s="17"/>
      <c r="SBC4" s="17"/>
      <c r="SBD4" s="17"/>
      <c r="SBE4" s="17"/>
      <c r="SBF4" s="17"/>
      <c r="SBG4" s="17"/>
      <c r="SBH4" s="17"/>
      <c r="SBI4" s="17"/>
      <c r="SBJ4" s="17"/>
      <c r="SBK4" s="17"/>
      <c r="SBL4" s="17"/>
      <c r="SBM4" s="17"/>
      <c r="SBN4" s="17"/>
      <c r="SBO4" s="17"/>
      <c r="SBP4" s="17"/>
      <c r="SBQ4" s="17"/>
      <c r="SBR4" s="17"/>
      <c r="SBS4" s="17"/>
      <c r="SBT4" s="17"/>
      <c r="SBU4" s="17"/>
      <c r="SBV4" s="17"/>
      <c r="SBW4" s="17"/>
      <c r="SBX4" s="17"/>
      <c r="SBY4" s="17"/>
      <c r="SBZ4" s="17"/>
      <c r="SCA4" s="17"/>
      <c r="SCB4" s="17"/>
      <c r="SCC4" s="17"/>
      <c r="SCD4" s="17"/>
      <c r="SCE4" s="17"/>
      <c r="SCF4" s="17"/>
      <c r="SCG4" s="17"/>
      <c r="SCH4" s="17"/>
      <c r="SCI4" s="17"/>
      <c r="SCJ4" s="17"/>
      <c r="SCK4" s="17"/>
      <c r="SCL4" s="17"/>
      <c r="SCM4" s="17"/>
      <c r="SCN4" s="17"/>
      <c r="SCO4" s="17"/>
      <c r="SCP4" s="17"/>
      <c r="SCQ4" s="17"/>
      <c r="SCR4" s="17"/>
      <c r="SCS4" s="17"/>
      <c r="SCT4" s="17"/>
      <c r="SCU4" s="17"/>
      <c r="SCV4" s="17"/>
      <c r="SCW4" s="17"/>
      <c r="SCX4" s="17"/>
      <c r="SCY4" s="17"/>
      <c r="SCZ4" s="17"/>
      <c r="SDA4" s="17"/>
      <c r="SDB4" s="17"/>
      <c r="SDC4" s="17"/>
      <c r="SDD4" s="17"/>
      <c r="SDE4" s="17"/>
      <c r="SDF4" s="17"/>
      <c r="SDG4" s="17"/>
      <c r="SDH4" s="17"/>
      <c r="SDI4" s="17"/>
      <c r="SDJ4" s="17"/>
      <c r="SDK4" s="17"/>
      <c r="SDL4" s="17"/>
      <c r="SDM4" s="17"/>
      <c r="SDN4" s="17"/>
      <c r="SDO4" s="17"/>
      <c r="SDP4" s="17"/>
      <c r="SDQ4" s="17"/>
      <c r="SDR4" s="17"/>
      <c r="SDS4" s="17"/>
      <c r="SDT4" s="17"/>
      <c r="SDU4" s="17"/>
      <c r="SDV4" s="17"/>
      <c r="SDW4" s="17"/>
      <c r="SDX4" s="17"/>
      <c r="SDY4" s="17"/>
      <c r="SDZ4" s="17"/>
      <c r="SEA4" s="17"/>
      <c r="SEB4" s="17"/>
      <c r="SEC4" s="17"/>
      <c r="SED4" s="17"/>
      <c r="SEE4" s="17"/>
      <c r="SEF4" s="17"/>
      <c r="SEG4" s="17"/>
      <c r="SEH4" s="17"/>
      <c r="SEI4" s="17"/>
      <c r="SEJ4" s="17"/>
      <c r="SEK4" s="17"/>
      <c r="SEL4" s="17"/>
      <c r="SEM4" s="17"/>
      <c r="SEN4" s="17"/>
      <c r="SEO4" s="17"/>
      <c r="SEP4" s="17"/>
      <c r="SEQ4" s="17"/>
      <c r="SER4" s="17"/>
      <c r="SES4" s="17"/>
      <c r="SET4" s="17"/>
      <c r="SEU4" s="17"/>
      <c r="SEV4" s="17"/>
      <c r="SEW4" s="17"/>
      <c r="SEX4" s="17"/>
      <c r="SEY4" s="17"/>
      <c r="SEZ4" s="17"/>
      <c r="SFA4" s="17"/>
      <c r="SFB4" s="17"/>
      <c r="SFC4" s="17"/>
      <c r="SFD4" s="17"/>
      <c r="SFE4" s="17"/>
      <c r="SFF4" s="17"/>
      <c r="SFG4" s="17"/>
      <c r="SFH4" s="17"/>
      <c r="SFI4" s="17"/>
      <c r="SFJ4" s="17"/>
      <c r="SFK4" s="17"/>
      <c r="SFL4" s="17"/>
      <c r="SFM4" s="17"/>
      <c r="SFN4" s="17"/>
      <c r="SFO4" s="17"/>
      <c r="SFP4" s="17"/>
      <c r="SFQ4" s="17"/>
      <c r="SFR4" s="17"/>
      <c r="SFS4" s="17"/>
      <c r="SFT4" s="17"/>
      <c r="SFU4" s="17"/>
      <c r="SFV4" s="17"/>
      <c r="SFW4" s="17"/>
      <c r="SFX4" s="17"/>
      <c r="SFY4" s="17"/>
      <c r="SFZ4" s="17"/>
      <c r="SGA4" s="17"/>
      <c r="SGB4" s="17"/>
      <c r="SGC4" s="17"/>
      <c r="SGD4" s="17"/>
      <c r="SGE4" s="17"/>
      <c r="SGF4" s="17"/>
      <c r="SGG4" s="17"/>
      <c r="SGH4" s="17"/>
      <c r="SGI4" s="17"/>
      <c r="SGJ4" s="17"/>
      <c r="SGK4" s="17"/>
      <c r="SGL4" s="17"/>
      <c r="SGM4" s="17"/>
      <c r="SGN4" s="17"/>
      <c r="SGO4" s="17"/>
      <c r="SGP4" s="17"/>
      <c r="SGQ4" s="17"/>
      <c r="SGR4" s="17"/>
      <c r="SGS4" s="17"/>
      <c r="SGT4" s="17"/>
      <c r="SGU4" s="17"/>
      <c r="SGV4" s="17"/>
      <c r="SGW4" s="17"/>
      <c r="SGX4" s="17"/>
      <c r="SGY4" s="17"/>
      <c r="SGZ4" s="17"/>
      <c r="SHA4" s="17"/>
      <c r="SHB4" s="17"/>
      <c r="SHC4" s="17"/>
      <c r="SHD4" s="17"/>
      <c r="SHE4" s="17"/>
      <c r="SHF4" s="17"/>
      <c r="SHG4" s="17"/>
      <c r="SHH4" s="17"/>
      <c r="SHI4" s="17"/>
      <c r="SHJ4" s="17"/>
      <c r="SHK4" s="17"/>
      <c r="SHL4" s="17"/>
      <c r="SHM4" s="17"/>
      <c r="SHN4" s="17"/>
      <c r="SHO4" s="17"/>
      <c r="SHP4" s="17"/>
      <c r="SHQ4" s="17"/>
      <c r="SHR4" s="17"/>
      <c r="SHS4" s="17"/>
      <c r="SHT4" s="17"/>
      <c r="SHU4" s="17"/>
      <c r="SHV4" s="17"/>
      <c r="SHW4" s="17"/>
      <c r="SHX4" s="17"/>
      <c r="SHY4" s="17"/>
      <c r="SHZ4" s="17"/>
      <c r="SIA4" s="17"/>
      <c r="SIB4" s="17"/>
      <c r="SIC4" s="17"/>
      <c r="SID4" s="17"/>
      <c r="SIE4" s="17"/>
      <c r="SIF4" s="17"/>
      <c r="SIG4" s="17"/>
      <c r="SIH4" s="17"/>
      <c r="SII4" s="17"/>
      <c r="SIJ4" s="17"/>
      <c r="SIK4" s="17"/>
      <c r="SIL4" s="17"/>
      <c r="SIM4" s="17"/>
      <c r="SIN4" s="17"/>
      <c r="SIO4" s="17"/>
      <c r="SIP4" s="17"/>
      <c r="SIQ4" s="17"/>
      <c r="SIR4" s="17"/>
      <c r="SIS4" s="17"/>
      <c r="SIT4" s="17"/>
      <c r="SIU4" s="17"/>
      <c r="SIV4" s="17"/>
      <c r="SIW4" s="17"/>
      <c r="SIX4" s="17"/>
      <c r="SIY4" s="17"/>
      <c r="SIZ4" s="17"/>
      <c r="SJA4" s="17"/>
      <c r="SJB4" s="17"/>
      <c r="SJC4" s="17"/>
      <c r="SJD4" s="17"/>
      <c r="SJE4" s="17"/>
      <c r="SJF4" s="17"/>
      <c r="SJG4" s="17"/>
      <c r="SJH4" s="17"/>
      <c r="SJI4" s="17"/>
      <c r="SJJ4" s="17"/>
      <c r="SJK4" s="17"/>
      <c r="SJL4" s="17"/>
      <c r="SJM4" s="17"/>
      <c r="SJN4" s="17"/>
      <c r="SJO4" s="17"/>
      <c r="SJP4" s="17"/>
      <c r="SJQ4" s="17"/>
      <c r="SJR4" s="17"/>
      <c r="SJS4" s="17"/>
      <c r="SJT4" s="17"/>
      <c r="SJU4" s="17"/>
      <c r="SJV4" s="17"/>
      <c r="SJW4" s="17"/>
      <c r="SJX4" s="17"/>
      <c r="SJY4" s="17"/>
      <c r="SJZ4" s="17"/>
      <c r="SKA4" s="17"/>
      <c r="SKB4" s="17"/>
      <c r="SKC4" s="17"/>
      <c r="SKD4" s="17"/>
      <c r="SKE4" s="17"/>
      <c r="SKF4" s="17"/>
      <c r="SKG4" s="17"/>
      <c r="SKH4" s="17"/>
      <c r="SKI4" s="17"/>
      <c r="SKJ4" s="17"/>
      <c r="SKK4" s="17"/>
      <c r="SKL4" s="17"/>
      <c r="SKM4" s="17"/>
      <c r="SKN4" s="17"/>
      <c r="SKO4" s="17"/>
      <c r="SKP4" s="17"/>
      <c r="SKQ4" s="17"/>
      <c r="SKR4" s="17"/>
      <c r="SKS4" s="17"/>
      <c r="SKT4" s="17"/>
      <c r="SKU4" s="17"/>
      <c r="SKV4" s="17"/>
      <c r="SKW4" s="17"/>
      <c r="SKX4" s="17"/>
      <c r="SKY4" s="17"/>
      <c r="SKZ4" s="17"/>
      <c r="SLA4" s="17"/>
      <c r="SLB4" s="17"/>
      <c r="SLC4" s="17"/>
      <c r="SLD4" s="17"/>
      <c r="SLE4" s="17"/>
      <c r="SLF4" s="17"/>
      <c r="SLG4" s="17"/>
      <c r="SLH4" s="17"/>
      <c r="SLI4" s="17"/>
      <c r="SLJ4" s="17"/>
      <c r="SLK4" s="17"/>
      <c r="SLL4" s="17"/>
      <c r="SLM4" s="17"/>
      <c r="SLN4" s="17"/>
      <c r="SLO4" s="17"/>
      <c r="SLP4" s="17"/>
      <c r="SLQ4" s="17"/>
      <c r="SLR4" s="17"/>
      <c r="SLS4" s="17"/>
      <c r="SLT4" s="17"/>
      <c r="SLU4" s="17"/>
      <c r="SLV4" s="17"/>
      <c r="SLW4" s="17"/>
      <c r="SLX4" s="17"/>
      <c r="SLY4" s="17"/>
      <c r="SLZ4" s="17"/>
      <c r="SMA4" s="17"/>
      <c r="SMB4" s="17"/>
      <c r="SMC4" s="17"/>
      <c r="SMD4" s="17"/>
      <c r="SME4" s="17"/>
      <c r="SMF4" s="17"/>
      <c r="SMG4" s="17"/>
      <c r="SMH4" s="17"/>
      <c r="SMI4" s="17"/>
      <c r="SMJ4" s="17"/>
      <c r="SMK4" s="17"/>
      <c r="SML4" s="17"/>
      <c r="SMM4" s="17"/>
      <c r="SMN4" s="17"/>
      <c r="SMO4" s="17"/>
      <c r="SMP4" s="17"/>
      <c r="SMQ4" s="17"/>
      <c r="SMR4" s="17"/>
      <c r="SMS4" s="17"/>
      <c r="SMT4" s="17"/>
      <c r="SMU4" s="17"/>
      <c r="SMV4" s="17"/>
      <c r="SMW4" s="17"/>
      <c r="SMX4" s="17"/>
      <c r="SMY4" s="17"/>
      <c r="SMZ4" s="17"/>
      <c r="SNA4" s="17"/>
      <c r="SNB4" s="17"/>
      <c r="SNC4" s="17"/>
      <c r="SND4" s="17"/>
      <c r="SNE4" s="17"/>
      <c r="SNF4" s="17"/>
      <c r="SNG4" s="17"/>
      <c r="SNH4" s="17"/>
      <c r="SNI4" s="17"/>
      <c r="SNJ4" s="17"/>
      <c r="SNK4" s="17"/>
      <c r="SNL4" s="17"/>
      <c r="SNM4" s="17"/>
      <c r="SNN4" s="17"/>
      <c r="SNO4" s="17"/>
      <c r="SNP4" s="17"/>
      <c r="SNQ4" s="17"/>
      <c r="SNR4" s="17"/>
      <c r="SNS4" s="17"/>
      <c r="SNT4" s="17"/>
      <c r="SNU4" s="17"/>
      <c r="SNV4" s="17"/>
      <c r="SNW4" s="17"/>
      <c r="SNX4" s="17"/>
      <c r="SNY4" s="17"/>
      <c r="SNZ4" s="17"/>
      <c r="SOA4" s="17"/>
      <c r="SOB4" s="17"/>
      <c r="SOC4" s="17"/>
      <c r="SOD4" s="17"/>
      <c r="SOE4" s="17"/>
      <c r="SOF4" s="17"/>
      <c r="SOG4" s="17"/>
      <c r="SOH4" s="17"/>
      <c r="SOI4" s="17"/>
      <c r="SOJ4" s="17"/>
      <c r="SOK4" s="17"/>
      <c r="SOL4" s="17"/>
      <c r="SOM4" s="17"/>
      <c r="SON4" s="17"/>
      <c r="SOO4" s="17"/>
      <c r="SOP4" s="17"/>
      <c r="SOQ4" s="17"/>
      <c r="SOR4" s="17"/>
      <c r="SOS4" s="17"/>
      <c r="SOT4" s="17"/>
      <c r="SOU4" s="17"/>
      <c r="SOV4" s="17"/>
      <c r="SOW4" s="17"/>
      <c r="SOX4" s="17"/>
      <c r="SOY4" s="17"/>
      <c r="SOZ4" s="17"/>
      <c r="SPA4" s="17"/>
      <c r="SPB4" s="17"/>
      <c r="SPC4" s="17"/>
      <c r="SPD4" s="17"/>
      <c r="SPE4" s="17"/>
      <c r="SPF4" s="17"/>
      <c r="SPG4" s="17"/>
      <c r="SPH4" s="17"/>
      <c r="SPI4" s="17"/>
      <c r="SPJ4" s="17"/>
      <c r="SPK4" s="17"/>
      <c r="SPL4" s="17"/>
      <c r="SPM4" s="17"/>
      <c r="SPN4" s="17"/>
      <c r="SPO4" s="17"/>
      <c r="SPP4" s="17"/>
      <c r="SPQ4" s="17"/>
      <c r="SPR4" s="17"/>
      <c r="SPS4" s="17"/>
      <c r="SPT4" s="17"/>
      <c r="SPU4" s="17"/>
      <c r="SPV4" s="17"/>
      <c r="SPW4" s="17"/>
      <c r="SPX4" s="17"/>
      <c r="SPY4" s="17"/>
      <c r="SPZ4" s="17"/>
      <c r="SQA4" s="17"/>
      <c r="SQB4" s="17"/>
      <c r="SQC4" s="17"/>
      <c r="SQD4" s="17"/>
      <c r="SQE4" s="17"/>
      <c r="SQF4" s="17"/>
      <c r="SQG4" s="17"/>
      <c r="SQH4" s="17"/>
      <c r="SQI4" s="17"/>
      <c r="SQJ4" s="17"/>
      <c r="SQK4" s="17"/>
      <c r="SQL4" s="17"/>
      <c r="SQM4" s="17"/>
      <c r="SQN4" s="17"/>
      <c r="SQO4" s="17"/>
      <c r="SQP4" s="17"/>
      <c r="SQQ4" s="17"/>
      <c r="SQR4" s="17"/>
      <c r="SQS4" s="17"/>
      <c r="SQT4" s="17"/>
      <c r="SQU4" s="17"/>
      <c r="SQV4" s="17"/>
      <c r="SQW4" s="17"/>
      <c r="SQX4" s="17"/>
      <c r="SQY4" s="17"/>
      <c r="SQZ4" s="17"/>
      <c r="SRA4" s="17"/>
      <c r="SRB4" s="17"/>
      <c r="SRC4" s="17"/>
      <c r="SRD4" s="17"/>
      <c r="SRE4" s="17"/>
      <c r="SRF4" s="17"/>
      <c r="SRG4" s="17"/>
      <c r="SRH4" s="17"/>
      <c r="SRI4" s="17"/>
      <c r="SRJ4" s="17"/>
      <c r="SRK4" s="17"/>
      <c r="SRL4" s="17"/>
      <c r="SRM4" s="17"/>
      <c r="SRN4" s="17"/>
      <c r="SRO4" s="17"/>
      <c r="SRP4" s="17"/>
      <c r="SRQ4" s="17"/>
      <c r="SRR4" s="17"/>
      <c r="SRS4" s="17"/>
      <c r="SRT4" s="17"/>
      <c r="SRU4" s="17"/>
      <c r="SRV4" s="17"/>
      <c r="SRW4" s="17"/>
      <c r="SRX4" s="17"/>
      <c r="SRY4" s="17"/>
      <c r="SRZ4" s="17"/>
      <c r="SSA4" s="17"/>
      <c r="SSB4" s="17"/>
      <c r="SSC4" s="17"/>
      <c r="SSD4" s="17"/>
      <c r="SSE4" s="17"/>
      <c r="SSF4" s="17"/>
      <c r="SSG4" s="17"/>
      <c r="SSH4" s="17"/>
      <c r="SSI4" s="17"/>
      <c r="SSJ4" s="17"/>
      <c r="SSK4" s="17"/>
      <c r="SSL4" s="17"/>
      <c r="SSM4" s="17"/>
      <c r="SSN4" s="17"/>
      <c r="SSO4" s="17"/>
      <c r="SSP4" s="17"/>
      <c r="SSQ4" s="17"/>
      <c r="SSR4" s="17"/>
      <c r="SSS4" s="17"/>
      <c r="SST4" s="17"/>
      <c r="SSU4" s="17"/>
      <c r="SSV4" s="17"/>
      <c r="SSW4" s="17"/>
      <c r="SSX4" s="17"/>
      <c r="SSY4" s="17"/>
      <c r="SSZ4" s="17"/>
      <c r="STA4" s="17"/>
      <c r="STB4" s="17"/>
      <c r="STC4" s="17"/>
      <c r="STD4" s="17"/>
      <c r="STE4" s="17"/>
      <c r="STF4" s="17"/>
      <c r="STG4" s="17"/>
      <c r="STH4" s="17"/>
      <c r="STI4" s="17"/>
      <c r="STJ4" s="17"/>
      <c r="STK4" s="17"/>
      <c r="STL4" s="17"/>
      <c r="STM4" s="17"/>
      <c r="STN4" s="17"/>
      <c r="STO4" s="17"/>
      <c r="STP4" s="17"/>
      <c r="STQ4" s="17"/>
      <c r="STR4" s="17"/>
      <c r="STS4" s="17"/>
      <c r="STT4" s="17"/>
      <c r="STU4" s="17"/>
      <c r="STV4" s="17"/>
      <c r="STW4" s="17"/>
      <c r="STX4" s="17"/>
      <c r="STY4" s="17"/>
      <c r="STZ4" s="17"/>
      <c r="SUA4" s="17"/>
      <c r="SUB4" s="17"/>
      <c r="SUC4" s="17"/>
      <c r="SUD4" s="17"/>
      <c r="SUE4" s="17"/>
      <c r="SUF4" s="17"/>
      <c r="SUG4" s="17"/>
      <c r="SUH4" s="17"/>
      <c r="SUI4" s="17"/>
      <c r="SUJ4" s="17"/>
      <c r="SUK4" s="17"/>
      <c r="SUL4" s="17"/>
      <c r="SUM4" s="17"/>
      <c r="SUN4" s="17"/>
      <c r="SUO4" s="17"/>
      <c r="SUP4" s="17"/>
      <c r="SUQ4" s="17"/>
      <c r="SUR4" s="17"/>
      <c r="SUS4" s="17"/>
      <c r="SUT4" s="17"/>
      <c r="SUU4" s="17"/>
      <c r="SUV4" s="17"/>
      <c r="SUW4" s="17"/>
      <c r="SUX4" s="17"/>
      <c r="SUY4" s="17"/>
      <c r="SUZ4" s="17"/>
      <c r="SVA4" s="17"/>
      <c r="SVB4" s="17"/>
      <c r="SVC4" s="17"/>
      <c r="SVD4" s="17"/>
      <c r="SVE4" s="17"/>
      <c r="SVF4" s="17"/>
      <c r="SVG4" s="17"/>
      <c r="SVH4" s="17"/>
      <c r="SVI4" s="17"/>
      <c r="SVJ4" s="17"/>
      <c r="SVK4" s="17"/>
      <c r="SVL4" s="17"/>
      <c r="SVM4" s="17"/>
      <c r="SVN4" s="17"/>
      <c r="SVO4" s="17"/>
      <c r="SVP4" s="17"/>
      <c r="SVQ4" s="17"/>
      <c r="SVR4" s="17"/>
      <c r="SVS4" s="17"/>
      <c r="SVT4" s="17"/>
      <c r="SVU4" s="17"/>
      <c r="SVV4" s="17"/>
      <c r="SVW4" s="17"/>
      <c r="SVX4" s="17"/>
      <c r="SVY4" s="17"/>
      <c r="SVZ4" s="17"/>
      <c r="SWA4" s="17"/>
      <c r="SWB4" s="17"/>
      <c r="SWC4" s="17"/>
      <c r="SWD4" s="17"/>
      <c r="SWE4" s="17"/>
      <c r="SWF4" s="17"/>
      <c r="SWG4" s="17"/>
      <c r="SWH4" s="17"/>
      <c r="SWI4" s="17"/>
      <c r="SWJ4" s="17"/>
      <c r="SWK4" s="17"/>
      <c r="SWL4" s="17"/>
      <c r="SWM4" s="17"/>
      <c r="SWN4" s="17"/>
      <c r="SWO4" s="17"/>
      <c r="SWP4" s="17"/>
      <c r="SWQ4" s="17"/>
      <c r="SWR4" s="17"/>
      <c r="SWS4" s="17"/>
      <c r="SWT4" s="17"/>
      <c r="SWU4" s="17"/>
      <c r="SWV4" s="17"/>
      <c r="SWW4" s="17"/>
      <c r="SWX4" s="17"/>
      <c r="SWY4" s="17"/>
      <c r="SWZ4" s="17"/>
      <c r="SXA4" s="17"/>
      <c r="SXB4" s="17"/>
      <c r="SXC4" s="17"/>
      <c r="SXD4" s="17"/>
      <c r="SXE4" s="17"/>
      <c r="SXF4" s="17"/>
      <c r="SXG4" s="17"/>
      <c r="SXH4" s="17"/>
      <c r="SXI4" s="17"/>
      <c r="SXJ4" s="17"/>
      <c r="SXK4" s="17"/>
      <c r="SXL4" s="17"/>
      <c r="SXM4" s="17"/>
      <c r="SXN4" s="17"/>
      <c r="SXO4" s="17"/>
      <c r="SXP4" s="17"/>
      <c r="SXQ4" s="17"/>
      <c r="SXR4" s="17"/>
      <c r="SXS4" s="17"/>
      <c r="SXT4" s="17"/>
      <c r="SXU4" s="17"/>
      <c r="SXV4" s="17"/>
      <c r="SXW4" s="17"/>
      <c r="SXX4" s="17"/>
      <c r="SXY4" s="17"/>
      <c r="SXZ4" s="17"/>
      <c r="SYA4" s="17"/>
      <c r="SYB4" s="17"/>
      <c r="SYC4" s="17"/>
      <c r="SYD4" s="17"/>
      <c r="SYE4" s="17"/>
      <c r="SYF4" s="17"/>
      <c r="SYG4" s="17"/>
      <c r="SYH4" s="17"/>
      <c r="SYI4" s="17"/>
      <c r="SYJ4" s="17"/>
      <c r="SYK4" s="17"/>
      <c r="SYL4" s="17"/>
      <c r="SYM4" s="17"/>
      <c r="SYN4" s="17"/>
      <c r="SYO4" s="17"/>
      <c r="SYP4" s="17"/>
      <c r="SYQ4" s="17"/>
      <c r="SYR4" s="17"/>
      <c r="SYS4" s="17"/>
      <c r="SYT4" s="17"/>
      <c r="SYU4" s="17"/>
      <c r="SYV4" s="17"/>
      <c r="SYW4" s="17"/>
      <c r="SYX4" s="17"/>
      <c r="SYY4" s="17"/>
      <c r="SYZ4" s="17"/>
      <c r="SZA4" s="17"/>
      <c r="SZB4" s="17"/>
      <c r="SZC4" s="17"/>
      <c r="SZD4" s="17"/>
      <c r="SZE4" s="17"/>
      <c r="SZF4" s="17"/>
      <c r="SZG4" s="17"/>
      <c r="SZH4" s="17"/>
      <c r="SZI4" s="17"/>
      <c r="SZJ4" s="17"/>
      <c r="SZK4" s="17"/>
      <c r="SZL4" s="17"/>
      <c r="SZM4" s="17"/>
      <c r="SZN4" s="17"/>
      <c r="SZO4" s="17"/>
      <c r="SZP4" s="17"/>
      <c r="SZQ4" s="17"/>
      <c r="SZR4" s="17"/>
      <c r="SZS4" s="17"/>
      <c r="SZT4" s="17"/>
      <c r="SZU4" s="17"/>
      <c r="SZV4" s="17"/>
      <c r="SZW4" s="17"/>
      <c r="SZX4" s="17"/>
      <c r="SZY4" s="17"/>
      <c r="SZZ4" s="17"/>
      <c r="TAA4" s="17"/>
      <c r="TAB4" s="17"/>
      <c r="TAC4" s="17"/>
      <c r="TAD4" s="17"/>
      <c r="TAE4" s="17"/>
      <c r="TAF4" s="17"/>
      <c r="TAG4" s="17"/>
      <c r="TAH4" s="17"/>
      <c r="TAI4" s="17"/>
      <c r="TAJ4" s="17"/>
      <c r="TAK4" s="17"/>
      <c r="TAL4" s="17"/>
      <c r="TAM4" s="17"/>
      <c r="TAN4" s="17"/>
      <c r="TAO4" s="17"/>
      <c r="TAP4" s="17"/>
      <c r="TAQ4" s="17"/>
      <c r="TAR4" s="17"/>
      <c r="TAS4" s="17"/>
      <c r="TAT4" s="17"/>
      <c r="TAU4" s="17"/>
      <c r="TAV4" s="17"/>
      <c r="TAW4" s="17"/>
      <c r="TAX4" s="17"/>
      <c r="TAY4" s="17"/>
      <c r="TAZ4" s="17"/>
      <c r="TBA4" s="17"/>
      <c r="TBB4" s="17"/>
      <c r="TBC4" s="17"/>
      <c r="TBD4" s="17"/>
      <c r="TBE4" s="17"/>
      <c r="TBF4" s="17"/>
      <c r="TBG4" s="17"/>
      <c r="TBH4" s="17"/>
      <c r="TBI4" s="17"/>
      <c r="TBJ4" s="17"/>
      <c r="TBK4" s="17"/>
      <c r="TBL4" s="17"/>
      <c r="TBM4" s="17"/>
      <c r="TBN4" s="17"/>
      <c r="TBO4" s="17"/>
      <c r="TBP4" s="17"/>
      <c r="TBQ4" s="17"/>
      <c r="TBR4" s="17"/>
      <c r="TBS4" s="17"/>
      <c r="TBT4" s="17"/>
      <c r="TBU4" s="17"/>
      <c r="TBV4" s="17"/>
      <c r="TBW4" s="17"/>
      <c r="TBX4" s="17"/>
      <c r="TBY4" s="17"/>
      <c r="TBZ4" s="17"/>
      <c r="TCA4" s="17"/>
      <c r="TCB4" s="17"/>
      <c r="TCC4" s="17"/>
      <c r="TCD4" s="17"/>
      <c r="TCE4" s="17"/>
      <c r="TCF4" s="17"/>
      <c r="TCG4" s="17"/>
      <c r="TCH4" s="17"/>
      <c r="TCI4" s="17"/>
      <c r="TCJ4" s="17"/>
      <c r="TCK4" s="17"/>
      <c r="TCL4" s="17"/>
      <c r="TCM4" s="17"/>
      <c r="TCN4" s="17"/>
      <c r="TCO4" s="17"/>
      <c r="TCP4" s="17"/>
      <c r="TCQ4" s="17"/>
      <c r="TCR4" s="17"/>
      <c r="TCS4" s="17"/>
      <c r="TCT4" s="17"/>
      <c r="TCU4" s="17"/>
      <c r="TCV4" s="17"/>
      <c r="TCW4" s="17"/>
      <c r="TCX4" s="17"/>
      <c r="TCY4" s="17"/>
      <c r="TCZ4" s="17"/>
      <c r="TDA4" s="17"/>
      <c r="TDB4" s="17"/>
      <c r="TDC4" s="17"/>
      <c r="TDD4" s="17"/>
      <c r="TDE4" s="17"/>
      <c r="TDF4" s="17"/>
      <c r="TDG4" s="17"/>
      <c r="TDH4" s="17"/>
      <c r="TDI4" s="17"/>
      <c r="TDJ4" s="17"/>
      <c r="TDK4" s="17"/>
      <c r="TDL4" s="17"/>
      <c r="TDM4" s="17"/>
      <c r="TDN4" s="17"/>
      <c r="TDO4" s="17"/>
      <c r="TDP4" s="17"/>
      <c r="TDQ4" s="17"/>
      <c r="TDR4" s="17"/>
      <c r="TDS4" s="17"/>
      <c r="TDT4" s="17"/>
      <c r="TDU4" s="17"/>
      <c r="TDV4" s="17"/>
      <c r="TDW4" s="17"/>
      <c r="TDX4" s="17"/>
      <c r="TDY4" s="17"/>
      <c r="TDZ4" s="17"/>
      <c r="TEA4" s="17"/>
      <c r="TEB4" s="17"/>
      <c r="TEC4" s="17"/>
      <c r="TED4" s="17"/>
      <c r="TEE4" s="17"/>
      <c r="TEF4" s="17"/>
      <c r="TEG4" s="17"/>
      <c r="TEH4" s="17"/>
      <c r="TEI4" s="17"/>
      <c r="TEJ4" s="17"/>
      <c r="TEK4" s="17"/>
      <c r="TEL4" s="17"/>
      <c r="TEM4" s="17"/>
      <c r="TEN4" s="17"/>
      <c r="TEO4" s="17"/>
      <c r="TEP4" s="17"/>
      <c r="TEQ4" s="17"/>
      <c r="TER4" s="17"/>
      <c r="TES4" s="17"/>
      <c r="TET4" s="17"/>
      <c r="TEU4" s="17"/>
      <c r="TEV4" s="17"/>
      <c r="TEW4" s="17"/>
      <c r="TEX4" s="17"/>
      <c r="TEY4" s="17"/>
      <c r="TEZ4" s="17"/>
      <c r="TFA4" s="17"/>
      <c r="TFB4" s="17"/>
      <c r="TFC4" s="17"/>
      <c r="TFD4" s="17"/>
      <c r="TFE4" s="17"/>
      <c r="TFF4" s="17"/>
      <c r="TFG4" s="17"/>
      <c r="TFH4" s="17"/>
      <c r="TFI4" s="17"/>
      <c r="TFJ4" s="17"/>
      <c r="TFK4" s="17"/>
      <c r="TFL4" s="17"/>
      <c r="TFM4" s="17"/>
      <c r="TFN4" s="17"/>
      <c r="TFO4" s="17"/>
      <c r="TFP4" s="17"/>
      <c r="TFQ4" s="17"/>
      <c r="TFR4" s="17"/>
      <c r="TFS4" s="17"/>
      <c r="TFT4" s="17"/>
      <c r="TFU4" s="17"/>
      <c r="TFV4" s="17"/>
      <c r="TFW4" s="17"/>
      <c r="TFX4" s="17"/>
      <c r="TFY4" s="17"/>
      <c r="TFZ4" s="17"/>
      <c r="TGA4" s="17"/>
      <c r="TGB4" s="17"/>
      <c r="TGC4" s="17"/>
      <c r="TGD4" s="17"/>
      <c r="TGE4" s="17"/>
      <c r="TGF4" s="17"/>
      <c r="TGG4" s="17"/>
      <c r="TGH4" s="17"/>
      <c r="TGI4" s="17"/>
      <c r="TGJ4" s="17"/>
      <c r="TGK4" s="17"/>
      <c r="TGL4" s="17"/>
      <c r="TGM4" s="17"/>
      <c r="TGN4" s="17"/>
      <c r="TGO4" s="17"/>
      <c r="TGP4" s="17"/>
      <c r="TGQ4" s="17"/>
      <c r="TGR4" s="17"/>
      <c r="TGS4" s="17"/>
      <c r="TGT4" s="17"/>
      <c r="TGU4" s="17"/>
      <c r="TGV4" s="17"/>
      <c r="TGW4" s="17"/>
      <c r="TGX4" s="17"/>
      <c r="TGY4" s="17"/>
      <c r="TGZ4" s="17"/>
      <c r="THA4" s="17"/>
      <c r="THB4" s="17"/>
      <c r="THC4" s="17"/>
      <c r="THD4" s="17"/>
      <c r="THE4" s="17"/>
      <c r="THF4" s="17"/>
      <c r="THG4" s="17"/>
      <c r="THH4" s="17"/>
      <c r="THI4" s="17"/>
      <c r="THJ4" s="17"/>
      <c r="THK4" s="17"/>
      <c r="THL4" s="17"/>
      <c r="THM4" s="17"/>
      <c r="THN4" s="17"/>
      <c r="THO4" s="17"/>
      <c r="THP4" s="17"/>
      <c r="THQ4" s="17"/>
      <c r="THR4" s="17"/>
      <c r="THS4" s="17"/>
      <c r="THT4" s="17"/>
      <c r="THU4" s="17"/>
      <c r="THV4" s="17"/>
      <c r="THW4" s="17"/>
      <c r="THX4" s="17"/>
      <c r="THY4" s="17"/>
      <c r="THZ4" s="17"/>
      <c r="TIA4" s="17"/>
      <c r="TIB4" s="17"/>
      <c r="TIC4" s="17"/>
      <c r="TID4" s="17"/>
      <c r="TIE4" s="17"/>
      <c r="TIF4" s="17"/>
      <c r="TIG4" s="17"/>
      <c r="TIH4" s="17"/>
      <c r="TII4" s="17"/>
      <c r="TIJ4" s="17"/>
      <c r="TIK4" s="17"/>
      <c r="TIL4" s="17"/>
      <c r="TIM4" s="17"/>
      <c r="TIN4" s="17"/>
      <c r="TIO4" s="17"/>
      <c r="TIP4" s="17"/>
      <c r="TIQ4" s="17"/>
      <c r="TIR4" s="17"/>
      <c r="TIS4" s="17"/>
      <c r="TIT4" s="17"/>
      <c r="TIU4" s="17"/>
      <c r="TIV4" s="17"/>
      <c r="TIW4" s="17"/>
      <c r="TIX4" s="17"/>
      <c r="TIY4" s="17"/>
      <c r="TIZ4" s="17"/>
      <c r="TJA4" s="17"/>
      <c r="TJB4" s="17"/>
      <c r="TJC4" s="17"/>
      <c r="TJD4" s="17"/>
      <c r="TJE4" s="17"/>
      <c r="TJF4" s="17"/>
      <c r="TJG4" s="17"/>
      <c r="TJH4" s="17"/>
      <c r="TJI4" s="17"/>
      <c r="TJJ4" s="17"/>
      <c r="TJK4" s="17"/>
      <c r="TJL4" s="17"/>
      <c r="TJM4" s="17"/>
      <c r="TJN4" s="17"/>
      <c r="TJO4" s="17"/>
      <c r="TJP4" s="17"/>
      <c r="TJQ4" s="17"/>
      <c r="TJR4" s="17"/>
      <c r="TJS4" s="17"/>
      <c r="TJT4" s="17"/>
      <c r="TJU4" s="17"/>
      <c r="TJV4" s="17"/>
      <c r="TJW4" s="17"/>
      <c r="TJX4" s="17"/>
      <c r="TJY4" s="17"/>
      <c r="TJZ4" s="17"/>
      <c r="TKA4" s="17"/>
      <c r="TKB4" s="17"/>
      <c r="TKC4" s="17"/>
      <c r="TKD4" s="17"/>
      <c r="TKE4" s="17"/>
      <c r="TKF4" s="17"/>
      <c r="TKG4" s="17"/>
      <c r="TKH4" s="17"/>
      <c r="TKI4" s="17"/>
      <c r="TKJ4" s="17"/>
      <c r="TKK4" s="17"/>
      <c r="TKL4" s="17"/>
      <c r="TKM4" s="17"/>
      <c r="TKN4" s="17"/>
      <c r="TKO4" s="17"/>
      <c r="TKP4" s="17"/>
      <c r="TKQ4" s="17"/>
      <c r="TKR4" s="17"/>
      <c r="TKS4" s="17"/>
      <c r="TKT4" s="17"/>
      <c r="TKU4" s="17"/>
      <c r="TKV4" s="17"/>
      <c r="TKW4" s="17"/>
      <c r="TKX4" s="17"/>
      <c r="TKY4" s="17"/>
      <c r="TKZ4" s="17"/>
      <c r="TLA4" s="17"/>
      <c r="TLB4" s="17"/>
      <c r="TLC4" s="17"/>
      <c r="TLD4" s="17"/>
      <c r="TLE4" s="17"/>
      <c r="TLF4" s="17"/>
      <c r="TLG4" s="17"/>
      <c r="TLH4" s="17"/>
      <c r="TLI4" s="17"/>
      <c r="TLJ4" s="17"/>
      <c r="TLK4" s="17"/>
      <c r="TLL4" s="17"/>
      <c r="TLM4" s="17"/>
      <c r="TLN4" s="17"/>
      <c r="TLO4" s="17"/>
      <c r="TLP4" s="17"/>
      <c r="TLQ4" s="17"/>
      <c r="TLR4" s="17"/>
      <c r="TLS4" s="17"/>
      <c r="TLT4" s="17"/>
      <c r="TLU4" s="17"/>
      <c r="TLV4" s="17"/>
      <c r="TLW4" s="17"/>
      <c r="TLX4" s="17"/>
      <c r="TLY4" s="17"/>
      <c r="TLZ4" s="17"/>
      <c r="TMA4" s="17"/>
      <c r="TMB4" s="17"/>
      <c r="TMC4" s="17"/>
      <c r="TMD4" s="17"/>
      <c r="TME4" s="17"/>
      <c r="TMF4" s="17"/>
      <c r="TMG4" s="17"/>
      <c r="TMH4" s="17"/>
      <c r="TMI4" s="17"/>
      <c r="TMJ4" s="17"/>
      <c r="TMK4" s="17"/>
      <c r="TML4" s="17"/>
      <c r="TMM4" s="17"/>
      <c r="TMN4" s="17"/>
      <c r="TMO4" s="17"/>
      <c r="TMP4" s="17"/>
      <c r="TMQ4" s="17"/>
      <c r="TMR4" s="17"/>
      <c r="TMS4" s="17"/>
      <c r="TMT4" s="17"/>
      <c r="TMU4" s="17"/>
      <c r="TMV4" s="17"/>
      <c r="TMW4" s="17"/>
      <c r="TMX4" s="17"/>
      <c r="TMY4" s="17"/>
      <c r="TMZ4" s="17"/>
      <c r="TNA4" s="17"/>
      <c r="TNB4" s="17"/>
      <c r="TNC4" s="17"/>
      <c r="TND4" s="17"/>
      <c r="TNE4" s="17"/>
      <c r="TNF4" s="17"/>
      <c r="TNG4" s="17"/>
      <c r="TNH4" s="17"/>
      <c r="TNI4" s="17"/>
      <c r="TNJ4" s="17"/>
      <c r="TNK4" s="17"/>
      <c r="TNL4" s="17"/>
      <c r="TNM4" s="17"/>
      <c r="TNN4" s="17"/>
      <c r="TNO4" s="17"/>
      <c r="TNP4" s="17"/>
      <c r="TNQ4" s="17"/>
      <c r="TNR4" s="17"/>
      <c r="TNS4" s="17"/>
      <c r="TNT4" s="17"/>
      <c r="TNU4" s="17"/>
      <c r="TNV4" s="17"/>
      <c r="TNW4" s="17"/>
      <c r="TNX4" s="17"/>
      <c r="TNY4" s="17"/>
      <c r="TNZ4" s="17"/>
      <c r="TOA4" s="17"/>
      <c r="TOB4" s="17"/>
      <c r="TOC4" s="17"/>
      <c r="TOD4" s="17"/>
      <c r="TOE4" s="17"/>
      <c r="TOF4" s="17"/>
      <c r="TOG4" s="17"/>
      <c r="TOH4" s="17"/>
      <c r="TOI4" s="17"/>
      <c r="TOJ4" s="17"/>
      <c r="TOK4" s="17"/>
      <c r="TOL4" s="17"/>
      <c r="TOM4" s="17"/>
      <c r="TON4" s="17"/>
      <c r="TOO4" s="17"/>
      <c r="TOP4" s="17"/>
      <c r="TOQ4" s="17"/>
      <c r="TOR4" s="17"/>
      <c r="TOS4" s="17"/>
      <c r="TOT4" s="17"/>
      <c r="TOU4" s="17"/>
      <c r="TOV4" s="17"/>
      <c r="TOW4" s="17"/>
      <c r="TOX4" s="17"/>
      <c r="TOY4" s="17"/>
      <c r="TOZ4" s="17"/>
      <c r="TPA4" s="17"/>
      <c r="TPB4" s="17"/>
      <c r="TPC4" s="17"/>
      <c r="TPD4" s="17"/>
      <c r="TPE4" s="17"/>
      <c r="TPF4" s="17"/>
      <c r="TPG4" s="17"/>
      <c r="TPH4" s="17"/>
      <c r="TPI4" s="17"/>
      <c r="TPJ4" s="17"/>
      <c r="TPK4" s="17"/>
      <c r="TPL4" s="17"/>
      <c r="TPM4" s="17"/>
      <c r="TPN4" s="17"/>
      <c r="TPO4" s="17"/>
      <c r="TPP4" s="17"/>
      <c r="TPQ4" s="17"/>
      <c r="TPR4" s="17"/>
      <c r="TPS4" s="17"/>
      <c r="TPT4" s="17"/>
      <c r="TPU4" s="17"/>
      <c r="TPV4" s="17"/>
      <c r="TPW4" s="17"/>
      <c r="TPX4" s="17"/>
      <c r="TPY4" s="17"/>
      <c r="TPZ4" s="17"/>
      <c r="TQA4" s="17"/>
      <c r="TQB4" s="17"/>
      <c r="TQC4" s="17"/>
      <c r="TQD4" s="17"/>
      <c r="TQE4" s="17"/>
      <c r="TQF4" s="17"/>
      <c r="TQG4" s="17"/>
      <c r="TQH4" s="17"/>
      <c r="TQI4" s="17"/>
      <c r="TQJ4" s="17"/>
      <c r="TQK4" s="17"/>
      <c r="TQL4" s="17"/>
      <c r="TQM4" s="17"/>
      <c r="TQN4" s="17"/>
      <c r="TQO4" s="17"/>
      <c r="TQP4" s="17"/>
      <c r="TQQ4" s="17"/>
      <c r="TQR4" s="17"/>
      <c r="TQS4" s="17"/>
      <c r="TQT4" s="17"/>
      <c r="TQU4" s="17"/>
      <c r="TQV4" s="17"/>
      <c r="TQW4" s="17"/>
      <c r="TQX4" s="17"/>
      <c r="TQY4" s="17"/>
      <c r="TQZ4" s="17"/>
      <c r="TRA4" s="17"/>
      <c r="TRB4" s="17"/>
      <c r="TRC4" s="17"/>
      <c r="TRD4" s="17"/>
      <c r="TRE4" s="17"/>
      <c r="TRF4" s="17"/>
      <c r="TRG4" s="17"/>
      <c r="TRH4" s="17"/>
      <c r="TRI4" s="17"/>
      <c r="TRJ4" s="17"/>
      <c r="TRK4" s="17"/>
      <c r="TRL4" s="17"/>
      <c r="TRM4" s="17"/>
      <c r="TRN4" s="17"/>
      <c r="TRO4" s="17"/>
      <c r="TRP4" s="17"/>
      <c r="TRQ4" s="17"/>
      <c r="TRR4" s="17"/>
      <c r="TRS4" s="17"/>
      <c r="TRT4" s="17"/>
      <c r="TRU4" s="17"/>
      <c r="TRV4" s="17"/>
      <c r="TRW4" s="17"/>
      <c r="TRX4" s="17"/>
      <c r="TRY4" s="17"/>
      <c r="TRZ4" s="17"/>
      <c r="TSA4" s="17"/>
      <c r="TSB4" s="17"/>
      <c r="TSC4" s="17"/>
      <c r="TSD4" s="17"/>
      <c r="TSE4" s="17"/>
      <c r="TSF4" s="17"/>
      <c r="TSG4" s="17"/>
      <c r="TSH4" s="17"/>
      <c r="TSI4" s="17"/>
      <c r="TSJ4" s="17"/>
      <c r="TSK4" s="17"/>
      <c r="TSL4" s="17"/>
      <c r="TSM4" s="17"/>
      <c r="TSN4" s="17"/>
      <c r="TSO4" s="17"/>
      <c r="TSP4" s="17"/>
      <c r="TSQ4" s="17"/>
      <c r="TSR4" s="17"/>
      <c r="TSS4" s="17"/>
      <c r="TST4" s="17"/>
      <c r="TSU4" s="17"/>
      <c r="TSV4" s="17"/>
      <c r="TSW4" s="17"/>
      <c r="TSX4" s="17"/>
      <c r="TSY4" s="17"/>
      <c r="TSZ4" s="17"/>
      <c r="TTA4" s="17"/>
      <c r="TTB4" s="17"/>
      <c r="TTC4" s="17"/>
      <c r="TTD4" s="17"/>
      <c r="TTE4" s="17"/>
      <c r="TTF4" s="17"/>
      <c r="TTG4" s="17"/>
      <c r="TTH4" s="17"/>
      <c r="TTI4" s="17"/>
      <c r="TTJ4" s="17"/>
      <c r="TTK4" s="17"/>
      <c r="TTL4" s="17"/>
      <c r="TTM4" s="17"/>
      <c r="TTN4" s="17"/>
      <c r="TTO4" s="17"/>
      <c r="TTP4" s="17"/>
      <c r="TTQ4" s="17"/>
      <c r="TTR4" s="17"/>
      <c r="TTS4" s="17"/>
      <c r="TTT4" s="17"/>
      <c r="TTU4" s="17"/>
      <c r="TTV4" s="17"/>
      <c r="TTW4" s="17"/>
      <c r="TTX4" s="17"/>
      <c r="TTY4" s="17"/>
      <c r="TTZ4" s="17"/>
      <c r="TUA4" s="17"/>
      <c r="TUB4" s="17"/>
      <c r="TUC4" s="17"/>
      <c r="TUD4" s="17"/>
      <c r="TUE4" s="17"/>
      <c r="TUF4" s="17"/>
      <c r="TUG4" s="17"/>
      <c r="TUH4" s="17"/>
      <c r="TUI4" s="17"/>
      <c r="TUJ4" s="17"/>
      <c r="TUK4" s="17"/>
      <c r="TUL4" s="17"/>
      <c r="TUM4" s="17"/>
      <c r="TUN4" s="17"/>
      <c r="TUO4" s="17"/>
      <c r="TUP4" s="17"/>
      <c r="TUQ4" s="17"/>
      <c r="TUR4" s="17"/>
      <c r="TUS4" s="17"/>
      <c r="TUT4" s="17"/>
      <c r="TUU4" s="17"/>
      <c r="TUV4" s="17"/>
      <c r="TUW4" s="17"/>
      <c r="TUX4" s="17"/>
      <c r="TUY4" s="17"/>
      <c r="TUZ4" s="17"/>
      <c r="TVA4" s="17"/>
      <c r="TVB4" s="17"/>
      <c r="TVC4" s="17"/>
      <c r="TVD4" s="17"/>
      <c r="TVE4" s="17"/>
      <c r="TVF4" s="17"/>
      <c r="TVG4" s="17"/>
      <c r="TVH4" s="17"/>
      <c r="TVI4" s="17"/>
      <c r="TVJ4" s="17"/>
      <c r="TVK4" s="17"/>
      <c r="TVL4" s="17"/>
      <c r="TVM4" s="17"/>
      <c r="TVN4" s="17"/>
      <c r="TVO4" s="17"/>
      <c r="TVP4" s="17"/>
      <c r="TVQ4" s="17"/>
      <c r="TVR4" s="17"/>
      <c r="TVS4" s="17"/>
      <c r="TVT4" s="17"/>
      <c r="TVU4" s="17"/>
      <c r="TVV4" s="17"/>
      <c r="TVW4" s="17"/>
      <c r="TVX4" s="17"/>
      <c r="TVY4" s="17"/>
      <c r="TVZ4" s="17"/>
      <c r="TWA4" s="17"/>
      <c r="TWB4" s="17"/>
      <c r="TWC4" s="17"/>
      <c r="TWD4" s="17"/>
      <c r="TWE4" s="17"/>
      <c r="TWF4" s="17"/>
      <c r="TWG4" s="17"/>
      <c r="TWH4" s="17"/>
      <c r="TWI4" s="17"/>
      <c r="TWJ4" s="17"/>
      <c r="TWK4" s="17"/>
      <c r="TWL4" s="17"/>
      <c r="TWM4" s="17"/>
      <c r="TWN4" s="17"/>
      <c r="TWO4" s="17"/>
      <c r="TWP4" s="17"/>
      <c r="TWQ4" s="17"/>
      <c r="TWR4" s="17"/>
      <c r="TWS4" s="17"/>
      <c r="TWT4" s="17"/>
      <c r="TWU4" s="17"/>
      <c r="TWV4" s="17"/>
      <c r="TWW4" s="17"/>
      <c r="TWX4" s="17"/>
      <c r="TWY4" s="17"/>
      <c r="TWZ4" s="17"/>
      <c r="TXA4" s="17"/>
      <c r="TXB4" s="17"/>
      <c r="TXC4" s="17"/>
      <c r="TXD4" s="17"/>
      <c r="TXE4" s="17"/>
      <c r="TXF4" s="17"/>
      <c r="TXG4" s="17"/>
      <c r="TXH4" s="17"/>
      <c r="TXI4" s="17"/>
      <c r="TXJ4" s="17"/>
      <c r="TXK4" s="17"/>
      <c r="TXL4" s="17"/>
      <c r="TXM4" s="17"/>
      <c r="TXN4" s="17"/>
      <c r="TXO4" s="17"/>
      <c r="TXP4" s="17"/>
      <c r="TXQ4" s="17"/>
      <c r="TXR4" s="17"/>
      <c r="TXS4" s="17"/>
      <c r="TXT4" s="17"/>
      <c r="TXU4" s="17"/>
      <c r="TXV4" s="17"/>
      <c r="TXW4" s="17"/>
      <c r="TXX4" s="17"/>
      <c r="TXY4" s="17"/>
      <c r="TXZ4" s="17"/>
      <c r="TYA4" s="17"/>
      <c r="TYB4" s="17"/>
      <c r="TYC4" s="17"/>
      <c r="TYD4" s="17"/>
      <c r="TYE4" s="17"/>
      <c r="TYF4" s="17"/>
      <c r="TYG4" s="17"/>
      <c r="TYH4" s="17"/>
      <c r="TYI4" s="17"/>
      <c r="TYJ4" s="17"/>
      <c r="TYK4" s="17"/>
      <c r="TYL4" s="17"/>
      <c r="TYM4" s="17"/>
      <c r="TYN4" s="17"/>
      <c r="TYO4" s="17"/>
      <c r="TYP4" s="17"/>
      <c r="TYQ4" s="17"/>
      <c r="TYR4" s="17"/>
      <c r="TYS4" s="17"/>
      <c r="TYT4" s="17"/>
      <c r="TYU4" s="17"/>
      <c r="TYV4" s="17"/>
      <c r="TYW4" s="17"/>
      <c r="TYX4" s="17"/>
      <c r="TYY4" s="17"/>
      <c r="TYZ4" s="17"/>
      <c r="TZA4" s="17"/>
      <c r="TZB4" s="17"/>
      <c r="TZC4" s="17"/>
      <c r="TZD4" s="17"/>
      <c r="TZE4" s="17"/>
      <c r="TZF4" s="17"/>
      <c r="TZG4" s="17"/>
      <c r="TZH4" s="17"/>
      <c r="TZI4" s="17"/>
      <c r="TZJ4" s="17"/>
      <c r="TZK4" s="17"/>
      <c r="TZL4" s="17"/>
      <c r="TZM4" s="17"/>
      <c r="TZN4" s="17"/>
      <c r="TZO4" s="17"/>
      <c r="TZP4" s="17"/>
      <c r="TZQ4" s="17"/>
      <c r="TZR4" s="17"/>
      <c r="TZS4" s="17"/>
      <c r="TZT4" s="17"/>
      <c r="TZU4" s="17"/>
      <c r="TZV4" s="17"/>
      <c r="TZW4" s="17"/>
      <c r="TZX4" s="17"/>
      <c r="TZY4" s="17"/>
      <c r="TZZ4" s="17"/>
      <c r="UAA4" s="17"/>
      <c r="UAB4" s="17"/>
      <c r="UAC4" s="17"/>
      <c r="UAD4" s="17"/>
      <c r="UAE4" s="17"/>
      <c r="UAF4" s="17"/>
      <c r="UAG4" s="17"/>
      <c r="UAH4" s="17"/>
      <c r="UAI4" s="17"/>
      <c r="UAJ4" s="17"/>
      <c r="UAK4" s="17"/>
      <c r="UAL4" s="17"/>
      <c r="UAM4" s="17"/>
      <c r="UAN4" s="17"/>
      <c r="UAO4" s="17"/>
      <c r="UAP4" s="17"/>
      <c r="UAQ4" s="17"/>
      <c r="UAR4" s="17"/>
      <c r="UAS4" s="17"/>
      <c r="UAT4" s="17"/>
      <c r="UAU4" s="17"/>
      <c r="UAV4" s="17"/>
      <c r="UAW4" s="17"/>
      <c r="UAX4" s="17"/>
      <c r="UAY4" s="17"/>
      <c r="UAZ4" s="17"/>
      <c r="UBA4" s="17"/>
      <c r="UBB4" s="17"/>
      <c r="UBC4" s="17"/>
      <c r="UBD4" s="17"/>
      <c r="UBE4" s="17"/>
      <c r="UBF4" s="17"/>
      <c r="UBG4" s="17"/>
      <c r="UBH4" s="17"/>
      <c r="UBI4" s="17"/>
      <c r="UBJ4" s="17"/>
      <c r="UBK4" s="17"/>
      <c r="UBL4" s="17"/>
      <c r="UBM4" s="17"/>
      <c r="UBN4" s="17"/>
      <c r="UBO4" s="17"/>
      <c r="UBP4" s="17"/>
      <c r="UBQ4" s="17"/>
      <c r="UBR4" s="17"/>
      <c r="UBS4" s="17"/>
      <c r="UBT4" s="17"/>
      <c r="UBU4" s="17"/>
      <c r="UBV4" s="17"/>
      <c r="UBW4" s="17"/>
      <c r="UBX4" s="17"/>
      <c r="UBY4" s="17"/>
      <c r="UBZ4" s="17"/>
      <c r="UCA4" s="17"/>
      <c r="UCB4" s="17"/>
      <c r="UCC4" s="17"/>
      <c r="UCD4" s="17"/>
      <c r="UCE4" s="17"/>
      <c r="UCF4" s="17"/>
      <c r="UCG4" s="17"/>
      <c r="UCH4" s="17"/>
      <c r="UCI4" s="17"/>
      <c r="UCJ4" s="17"/>
      <c r="UCK4" s="17"/>
      <c r="UCL4" s="17"/>
      <c r="UCM4" s="17"/>
      <c r="UCN4" s="17"/>
      <c r="UCO4" s="17"/>
      <c r="UCP4" s="17"/>
      <c r="UCQ4" s="17"/>
      <c r="UCR4" s="17"/>
      <c r="UCS4" s="17"/>
      <c r="UCT4" s="17"/>
      <c r="UCU4" s="17"/>
      <c r="UCV4" s="17"/>
      <c r="UCW4" s="17"/>
      <c r="UCX4" s="17"/>
      <c r="UCY4" s="17"/>
      <c r="UCZ4" s="17"/>
      <c r="UDA4" s="17"/>
      <c r="UDB4" s="17"/>
      <c r="UDC4" s="17"/>
      <c r="UDD4" s="17"/>
      <c r="UDE4" s="17"/>
      <c r="UDF4" s="17"/>
      <c r="UDG4" s="17"/>
      <c r="UDH4" s="17"/>
      <c r="UDI4" s="17"/>
      <c r="UDJ4" s="17"/>
      <c r="UDK4" s="17"/>
      <c r="UDL4" s="17"/>
      <c r="UDM4" s="17"/>
      <c r="UDN4" s="17"/>
      <c r="UDO4" s="17"/>
      <c r="UDP4" s="17"/>
      <c r="UDQ4" s="17"/>
      <c r="UDR4" s="17"/>
      <c r="UDS4" s="17"/>
      <c r="UDT4" s="17"/>
      <c r="UDU4" s="17"/>
      <c r="UDV4" s="17"/>
      <c r="UDW4" s="17"/>
      <c r="UDX4" s="17"/>
      <c r="UDY4" s="17"/>
      <c r="UDZ4" s="17"/>
      <c r="UEA4" s="17"/>
      <c r="UEB4" s="17"/>
      <c r="UEC4" s="17"/>
      <c r="UED4" s="17"/>
      <c r="UEE4" s="17"/>
      <c r="UEF4" s="17"/>
      <c r="UEG4" s="17"/>
      <c r="UEH4" s="17"/>
      <c r="UEI4" s="17"/>
      <c r="UEJ4" s="17"/>
      <c r="UEK4" s="17"/>
      <c r="UEL4" s="17"/>
      <c r="UEM4" s="17"/>
      <c r="UEN4" s="17"/>
      <c r="UEO4" s="17"/>
      <c r="UEP4" s="17"/>
      <c r="UEQ4" s="17"/>
      <c r="UER4" s="17"/>
      <c r="UES4" s="17"/>
      <c r="UET4" s="17"/>
      <c r="UEU4" s="17"/>
      <c r="UEV4" s="17"/>
      <c r="UEW4" s="17"/>
      <c r="UEX4" s="17"/>
      <c r="UEY4" s="17"/>
      <c r="UEZ4" s="17"/>
      <c r="UFA4" s="17"/>
      <c r="UFB4" s="17"/>
      <c r="UFC4" s="17"/>
      <c r="UFD4" s="17"/>
      <c r="UFE4" s="17"/>
      <c r="UFF4" s="17"/>
      <c r="UFG4" s="17"/>
      <c r="UFH4" s="17"/>
      <c r="UFI4" s="17"/>
      <c r="UFJ4" s="17"/>
      <c r="UFK4" s="17"/>
      <c r="UFL4" s="17"/>
      <c r="UFM4" s="17"/>
      <c r="UFN4" s="17"/>
      <c r="UFO4" s="17"/>
      <c r="UFP4" s="17"/>
      <c r="UFQ4" s="17"/>
      <c r="UFR4" s="17"/>
      <c r="UFS4" s="17"/>
      <c r="UFT4" s="17"/>
      <c r="UFU4" s="17"/>
      <c r="UFV4" s="17"/>
      <c r="UFW4" s="17"/>
      <c r="UFX4" s="17"/>
      <c r="UFY4" s="17"/>
      <c r="UFZ4" s="17"/>
      <c r="UGA4" s="17"/>
      <c r="UGB4" s="17"/>
      <c r="UGC4" s="17"/>
      <c r="UGD4" s="17"/>
      <c r="UGE4" s="17"/>
      <c r="UGF4" s="17"/>
      <c r="UGG4" s="17"/>
      <c r="UGH4" s="17"/>
      <c r="UGI4" s="17"/>
      <c r="UGJ4" s="17"/>
      <c r="UGK4" s="17"/>
      <c r="UGL4" s="17"/>
      <c r="UGM4" s="17"/>
      <c r="UGN4" s="17"/>
      <c r="UGO4" s="17"/>
      <c r="UGP4" s="17"/>
      <c r="UGQ4" s="17"/>
      <c r="UGR4" s="17"/>
      <c r="UGS4" s="17"/>
      <c r="UGT4" s="17"/>
      <c r="UGU4" s="17"/>
      <c r="UGV4" s="17"/>
      <c r="UGW4" s="17"/>
      <c r="UGX4" s="17"/>
      <c r="UGY4" s="17"/>
      <c r="UGZ4" s="17"/>
      <c r="UHA4" s="17"/>
      <c r="UHB4" s="17"/>
      <c r="UHC4" s="17"/>
      <c r="UHD4" s="17"/>
      <c r="UHE4" s="17"/>
      <c r="UHF4" s="17"/>
      <c r="UHG4" s="17"/>
      <c r="UHH4" s="17"/>
      <c r="UHI4" s="17"/>
      <c r="UHJ4" s="17"/>
      <c r="UHK4" s="17"/>
      <c r="UHL4" s="17"/>
      <c r="UHM4" s="17"/>
      <c r="UHN4" s="17"/>
      <c r="UHO4" s="17"/>
      <c r="UHP4" s="17"/>
      <c r="UHQ4" s="17"/>
      <c r="UHR4" s="17"/>
      <c r="UHS4" s="17"/>
      <c r="UHT4" s="17"/>
      <c r="UHU4" s="17"/>
      <c r="UHV4" s="17"/>
      <c r="UHW4" s="17"/>
      <c r="UHX4" s="17"/>
      <c r="UHY4" s="17"/>
      <c r="UHZ4" s="17"/>
      <c r="UIA4" s="17"/>
      <c r="UIB4" s="17"/>
      <c r="UIC4" s="17"/>
      <c r="UID4" s="17"/>
      <c r="UIE4" s="17"/>
      <c r="UIF4" s="17"/>
      <c r="UIG4" s="17"/>
      <c r="UIH4" s="17"/>
      <c r="UII4" s="17"/>
      <c r="UIJ4" s="17"/>
      <c r="UIK4" s="17"/>
      <c r="UIL4" s="17"/>
      <c r="UIM4" s="17"/>
      <c r="UIN4" s="17"/>
      <c r="UIO4" s="17"/>
      <c r="UIP4" s="17"/>
      <c r="UIQ4" s="17"/>
      <c r="UIR4" s="17"/>
      <c r="UIS4" s="17"/>
      <c r="UIT4" s="17"/>
      <c r="UIU4" s="17"/>
      <c r="UIV4" s="17"/>
      <c r="UIW4" s="17"/>
      <c r="UIX4" s="17"/>
      <c r="UIY4" s="17"/>
      <c r="UIZ4" s="17"/>
      <c r="UJA4" s="17"/>
      <c r="UJB4" s="17"/>
      <c r="UJC4" s="17"/>
      <c r="UJD4" s="17"/>
      <c r="UJE4" s="17"/>
      <c r="UJF4" s="17"/>
      <c r="UJG4" s="17"/>
      <c r="UJH4" s="17"/>
      <c r="UJI4" s="17"/>
      <c r="UJJ4" s="17"/>
      <c r="UJK4" s="17"/>
      <c r="UJL4" s="17"/>
      <c r="UJM4" s="17"/>
      <c r="UJN4" s="17"/>
      <c r="UJO4" s="17"/>
      <c r="UJP4" s="17"/>
      <c r="UJQ4" s="17"/>
      <c r="UJR4" s="17"/>
      <c r="UJS4" s="17"/>
      <c r="UJT4" s="17"/>
      <c r="UJU4" s="17"/>
      <c r="UJV4" s="17"/>
      <c r="UJW4" s="17"/>
      <c r="UJX4" s="17"/>
      <c r="UJY4" s="17"/>
      <c r="UJZ4" s="17"/>
      <c r="UKA4" s="17"/>
      <c r="UKB4" s="17"/>
      <c r="UKC4" s="17"/>
      <c r="UKD4" s="17"/>
      <c r="UKE4" s="17"/>
      <c r="UKF4" s="17"/>
      <c r="UKG4" s="17"/>
      <c r="UKH4" s="17"/>
      <c r="UKI4" s="17"/>
      <c r="UKJ4" s="17"/>
      <c r="UKK4" s="17"/>
      <c r="UKL4" s="17"/>
      <c r="UKM4" s="17"/>
      <c r="UKN4" s="17"/>
      <c r="UKO4" s="17"/>
      <c r="UKP4" s="17"/>
      <c r="UKQ4" s="17"/>
      <c r="UKR4" s="17"/>
      <c r="UKS4" s="17"/>
      <c r="UKT4" s="17"/>
      <c r="UKU4" s="17"/>
      <c r="UKV4" s="17"/>
      <c r="UKW4" s="17"/>
      <c r="UKX4" s="17"/>
      <c r="UKY4" s="17"/>
      <c r="UKZ4" s="17"/>
      <c r="ULA4" s="17"/>
      <c r="ULB4" s="17"/>
      <c r="ULC4" s="17"/>
      <c r="ULD4" s="17"/>
      <c r="ULE4" s="17"/>
      <c r="ULF4" s="17"/>
      <c r="ULG4" s="17"/>
      <c r="ULH4" s="17"/>
      <c r="ULI4" s="17"/>
      <c r="ULJ4" s="17"/>
      <c r="ULK4" s="17"/>
      <c r="ULL4" s="17"/>
      <c r="ULM4" s="17"/>
      <c r="ULN4" s="17"/>
      <c r="ULO4" s="17"/>
      <c r="ULP4" s="17"/>
      <c r="ULQ4" s="17"/>
      <c r="ULR4" s="17"/>
      <c r="ULS4" s="17"/>
      <c r="ULT4" s="17"/>
      <c r="ULU4" s="17"/>
      <c r="ULV4" s="17"/>
      <c r="ULW4" s="17"/>
      <c r="ULX4" s="17"/>
      <c r="ULY4" s="17"/>
      <c r="ULZ4" s="17"/>
      <c r="UMA4" s="17"/>
      <c r="UMB4" s="17"/>
      <c r="UMC4" s="17"/>
      <c r="UMD4" s="17"/>
      <c r="UME4" s="17"/>
      <c r="UMF4" s="17"/>
      <c r="UMG4" s="17"/>
      <c r="UMH4" s="17"/>
      <c r="UMI4" s="17"/>
      <c r="UMJ4" s="17"/>
      <c r="UMK4" s="17"/>
      <c r="UML4" s="17"/>
      <c r="UMM4" s="17"/>
      <c r="UMN4" s="17"/>
      <c r="UMO4" s="17"/>
      <c r="UMP4" s="17"/>
      <c r="UMQ4" s="17"/>
      <c r="UMR4" s="17"/>
      <c r="UMS4" s="17"/>
      <c r="UMT4" s="17"/>
      <c r="UMU4" s="17"/>
      <c r="UMV4" s="17"/>
      <c r="UMW4" s="17"/>
      <c r="UMX4" s="17"/>
      <c r="UMY4" s="17"/>
      <c r="UMZ4" s="17"/>
      <c r="UNA4" s="17"/>
      <c r="UNB4" s="17"/>
      <c r="UNC4" s="17"/>
      <c r="UND4" s="17"/>
      <c r="UNE4" s="17"/>
      <c r="UNF4" s="17"/>
      <c r="UNG4" s="17"/>
      <c r="UNH4" s="17"/>
      <c r="UNI4" s="17"/>
      <c r="UNJ4" s="17"/>
      <c r="UNK4" s="17"/>
      <c r="UNL4" s="17"/>
      <c r="UNM4" s="17"/>
      <c r="UNN4" s="17"/>
      <c r="UNO4" s="17"/>
      <c r="UNP4" s="17"/>
      <c r="UNQ4" s="17"/>
      <c r="UNR4" s="17"/>
      <c r="UNS4" s="17"/>
      <c r="UNT4" s="17"/>
      <c r="UNU4" s="17"/>
      <c r="UNV4" s="17"/>
      <c r="UNW4" s="17"/>
      <c r="UNX4" s="17"/>
      <c r="UNY4" s="17"/>
      <c r="UNZ4" s="17"/>
      <c r="UOA4" s="17"/>
      <c r="UOB4" s="17"/>
      <c r="UOC4" s="17"/>
      <c r="UOD4" s="17"/>
      <c r="UOE4" s="17"/>
      <c r="UOF4" s="17"/>
      <c r="UOG4" s="17"/>
      <c r="UOH4" s="17"/>
      <c r="UOI4" s="17"/>
      <c r="UOJ4" s="17"/>
      <c r="UOK4" s="17"/>
      <c r="UOL4" s="17"/>
      <c r="UOM4" s="17"/>
      <c r="UON4" s="17"/>
      <c r="UOO4" s="17"/>
      <c r="UOP4" s="17"/>
      <c r="UOQ4" s="17"/>
      <c r="UOR4" s="17"/>
      <c r="UOS4" s="17"/>
      <c r="UOT4" s="17"/>
      <c r="UOU4" s="17"/>
      <c r="UOV4" s="17"/>
      <c r="UOW4" s="17"/>
      <c r="UOX4" s="17"/>
      <c r="UOY4" s="17"/>
      <c r="UOZ4" s="17"/>
      <c r="UPA4" s="17"/>
      <c r="UPB4" s="17"/>
      <c r="UPC4" s="17"/>
      <c r="UPD4" s="17"/>
      <c r="UPE4" s="17"/>
      <c r="UPF4" s="17"/>
      <c r="UPG4" s="17"/>
      <c r="UPH4" s="17"/>
      <c r="UPI4" s="17"/>
      <c r="UPJ4" s="17"/>
      <c r="UPK4" s="17"/>
      <c r="UPL4" s="17"/>
      <c r="UPM4" s="17"/>
      <c r="UPN4" s="17"/>
      <c r="UPO4" s="17"/>
      <c r="UPP4" s="17"/>
      <c r="UPQ4" s="17"/>
      <c r="UPR4" s="17"/>
      <c r="UPS4" s="17"/>
      <c r="UPT4" s="17"/>
      <c r="UPU4" s="17"/>
      <c r="UPV4" s="17"/>
      <c r="UPW4" s="17"/>
      <c r="UPX4" s="17"/>
      <c r="UPY4" s="17"/>
      <c r="UPZ4" s="17"/>
      <c r="UQA4" s="17"/>
      <c r="UQB4" s="17"/>
      <c r="UQC4" s="17"/>
      <c r="UQD4" s="17"/>
      <c r="UQE4" s="17"/>
      <c r="UQF4" s="17"/>
      <c r="UQG4" s="17"/>
      <c r="UQH4" s="17"/>
      <c r="UQI4" s="17"/>
      <c r="UQJ4" s="17"/>
      <c r="UQK4" s="17"/>
      <c r="UQL4" s="17"/>
      <c r="UQM4" s="17"/>
      <c r="UQN4" s="17"/>
      <c r="UQO4" s="17"/>
      <c r="UQP4" s="17"/>
      <c r="UQQ4" s="17"/>
      <c r="UQR4" s="17"/>
      <c r="UQS4" s="17"/>
      <c r="UQT4" s="17"/>
      <c r="UQU4" s="17"/>
      <c r="UQV4" s="17"/>
      <c r="UQW4" s="17"/>
      <c r="UQX4" s="17"/>
      <c r="UQY4" s="17"/>
      <c r="UQZ4" s="17"/>
      <c r="URA4" s="17"/>
      <c r="URB4" s="17"/>
      <c r="URC4" s="17"/>
      <c r="URD4" s="17"/>
      <c r="URE4" s="17"/>
      <c r="URF4" s="17"/>
      <c r="URG4" s="17"/>
      <c r="URH4" s="17"/>
      <c r="URI4" s="17"/>
      <c r="URJ4" s="17"/>
      <c r="URK4" s="17"/>
      <c r="URL4" s="17"/>
      <c r="URM4" s="17"/>
      <c r="URN4" s="17"/>
      <c r="URO4" s="17"/>
      <c r="URP4" s="17"/>
      <c r="URQ4" s="17"/>
      <c r="URR4" s="17"/>
      <c r="URS4" s="17"/>
      <c r="URT4" s="17"/>
      <c r="URU4" s="17"/>
      <c r="URV4" s="17"/>
      <c r="URW4" s="17"/>
      <c r="URX4" s="17"/>
      <c r="URY4" s="17"/>
      <c r="URZ4" s="17"/>
      <c r="USA4" s="17"/>
      <c r="USB4" s="17"/>
      <c r="USC4" s="17"/>
      <c r="USD4" s="17"/>
      <c r="USE4" s="17"/>
      <c r="USF4" s="17"/>
      <c r="USG4" s="17"/>
      <c r="USH4" s="17"/>
      <c r="USI4" s="17"/>
      <c r="USJ4" s="17"/>
      <c r="USK4" s="17"/>
      <c r="USL4" s="17"/>
      <c r="USM4" s="17"/>
      <c r="USN4" s="17"/>
      <c r="USO4" s="17"/>
      <c r="USP4" s="17"/>
      <c r="USQ4" s="17"/>
      <c r="USR4" s="17"/>
      <c r="USS4" s="17"/>
      <c r="UST4" s="17"/>
      <c r="USU4" s="17"/>
      <c r="USV4" s="17"/>
      <c r="USW4" s="17"/>
      <c r="USX4" s="17"/>
      <c r="USY4" s="17"/>
      <c r="USZ4" s="17"/>
      <c r="UTA4" s="17"/>
      <c r="UTB4" s="17"/>
      <c r="UTC4" s="17"/>
      <c r="UTD4" s="17"/>
      <c r="UTE4" s="17"/>
      <c r="UTF4" s="17"/>
      <c r="UTG4" s="17"/>
      <c r="UTH4" s="17"/>
      <c r="UTI4" s="17"/>
      <c r="UTJ4" s="17"/>
      <c r="UTK4" s="17"/>
      <c r="UTL4" s="17"/>
      <c r="UTM4" s="17"/>
      <c r="UTN4" s="17"/>
      <c r="UTO4" s="17"/>
      <c r="UTP4" s="17"/>
      <c r="UTQ4" s="17"/>
      <c r="UTR4" s="17"/>
      <c r="UTS4" s="17"/>
      <c r="UTT4" s="17"/>
      <c r="UTU4" s="17"/>
      <c r="UTV4" s="17"/>
      <c r="UTW4" s="17"/>
      <c r="UTX4" s="17"/>
      <c r="UTY4" s="17"/>
      <c r="UTZ4" s="17"/>
      <c r="UUA4" s="17"/>
      <c r="UUB4" s="17"/>
      <c r="UUC4" s="17"/>
      <c r="UUD4" s="17"/>
      <c r="UUE4" s="17"/>
      <c r="UUF4" s="17"/>
      <c r="UUG4" s="17"/>
      <c r="UUH4" s="17"/>
      <c r="UUI4" s="17"/>
      <c r="UUJ4" s="17"/>
      <c r="UUK4" s="17"/>
      <c r="UUL4" s="17"/>
      <c r="UUM4" s="17"/>
      <c r="UUN4" s="17"/>
      <c r="UUO4" s="17"/>
      <c r="UUP4" s="17"/>
      <c r="UUQ4" s="17"/>
      <c r="UUR4" s="17"/>
      <c r="UUS4" s="17"/>
      <c r="UUT4" s="17"/>
      <c r="UUU4" s="17"/>
      <c r="UUV4" s="17"/>
      <c r="UUW4" s="17"/>
      <c r="UUX4" s="17"/>
      <c r="UUY4" s="17"/>
      <c r="UUZ4" s="17"/>
      <c r="UVA4" s="17"/>
      <c r="UVB4" s="17"/>
      <c r="UVC4" s="17"/>
      <c r="UVD4" s="17"/>
      <c r="UVE4" s="17"/>
      <c r="UVF4" s="17"/>
      <c r="UVG4" s="17"/>
      <c r="UVH4" s="17"/>
      <c r="UVI4" s="17"/>
      <c r="UVJ4" s="17"/>
      <c r="UVK4" s="17"/>
      <c r="UVL4" s="17"/>
      <c r="UVM4" s="17"/>
      <c r="UVN4" s="17"/>
      <c r="UVO4" s="17"/>
      <c r="UVP4" s="17"/>
      <c r="UVQ4" s="17"/>
      <c r="UVR4" s="17"/>
      <c r="UVS4" s="17"/>
      <c r="UVT4" s="17"/>
      <c r="UVU4" s="17"/>
      <c r="UVV4" s="17"/>
      <c r="UVW4" s="17"/>
      <c r="UVX4" s="17"/>
      <c r="UVY4" s="17"/>
      <c r="UVZ4" s="17"/>
      <c r="UWA4" s="17"/>
      <c r="UWB4" s="17"/>
      <c r="UWC4" s="17"/>
      <c r="UWD4" s="17"/>
      <c r="UWE4" s="17"/>
      <c r="UWF4" s="17"/>
      <c r="UWG4" s="17"/>
      <c r="UWH4" s="17"/>
      <c r="UWI4" s="17"/>
      <c r="UWJ4" s="17"/>
      <c r="UWK4" s="17"/>
      <c r="UWL4" s="17"/>
      <c r="UWM4" s="17"/>
      <c r="UWN4" s="17"/>
      <c r="UWO4" s="17"/>
      <c r="UWP4" s="17"/>
      <c r="UWQ4" s="17"/>
      <c r="UWR4" s="17"/>
      <c r="UWS4" s="17"/>
      <c r="UWT4" s="17"/>
      <c r="UWU4" s="17"/>
      <c r="UWV4" s="17"/>
      <c r="UWW4" s="17"/>
      <c r="UWX4" s="17"/>
      <c r="UWY4" s="17"/>
      <c r="UWZ4" s="17"/>
      <c r="UXA4" s="17"/>
      <c r="UXB4" s="17"/>
      <c r="UXC4" s="17"/>
      <c r="UXD4" s="17"/>
      <c r="UXE4" s="17"/>
      <c r="UXF4" s="17"/>
      <c r="UXG4" s="17"/>
      <c r="UXH4" s="17"/>
      <c r="UXI4" s="17"/>
      <c r="UXJ4" s="17"/>
      <c r="UXK4" s="17"/>
      <c r="UXL4" s="17"/>
      <c r="UXM4" s="17"/>
      <c r="UXN4" s="17"/>
      <c r="UXO4" s="17"/>
      <c r="UXP4" s="17"/>
      <c r="UXQ4" s="17"/>
      <c r="UXR4" s="17"/>
      <c r="UXS4" s="17"/>
      <c r="UXT4" s="17"/>
      <c r="UXU4" s="17"/>
      <c r="UXV4" s="17"/>
      <c r="UXW4" s="17"/>
      <c r="UXX4" s="17"/>
      <c r="UXY4" s="17"/>
      <c r="UXZ4" s="17"/>
      <c r="UYA4" s="17"/>
      <c r="UYB4" s="17"/>
      <c r="UYC4" s="17"/>
      <c r="UYD4" s="17"/>
      <c r="UYE4" s="17"/>
      <c r="UYF4" s="17"/>
      <c r="UYG4" s="17"/>
      <c r="UYH4" s="17"/>
      <c r="UYI4" s="17"/>
      <c r="UYJ4" s="17"/>
      <c r="UYK4" s="17"/>
      <c r="UYL4" s="17"/>
      <c r="UYM4" s="17"/>
      <c r="UYN4" s="17"/>
      <c r="UYO4" s="17"/>
      <c r="UYP4" s="17"/>
      <c r="UYQ4" s="17"/>
      <c r="UYR4" s="17"/>
      <c r="UYS4" s="17"/>
      <c r="UYT4" s="17"/>
      <c r="UYU4" s="17"/>
      <c r="UYV4" s="17"/>
      <c r="UYW4" s="17"/>
      <c r="UYX4" s="17"/>
      <c r="UYY4" s="17"/>
      <c r="UYZ4" s="17"/>
      <c r="UZA4" s="17"/>
      <c r="UZB4" s="17"/>
      <c r="UZC4" s="17"/>
      <c r="UZD4" s="17"/>
      <c r="UZE4" s="17"/>
      <c r="UZF4" s="17"/>
      <c r="UZG4" s="17"/>
      <c r="UZH4" s="17"/>
      <c r="UZI4" s="17"/>
      <c r="UZJ4" s="17"/>
      <c r="UZK4" s="17"/>
      <c r="UZL4" s="17"/>
      <c r="UZM4" s="17"/>
      <c r="UZN4" s="17"/>
      <c r="UZO4" s="17"/>
      <c r="UZP4" s="17"/>
      <c r="UZQ4" s="17"/>
      <c r="UZR4" s="17"/>
      <c r="UZS4" s="17"/>
      <c r="UZT4" s="17"/>
      <c r="UZU4" s="17"/>
      <c r="UZV4" s="17"/>
      <c r="UZW4" s="17"/>
      <c r="UZX4" s="17"/>
      <c r="UZY4" s="17"/>
      <c r="UZZ4" s="17"/>
      <c r="VAA4" s="17"/>
      <c r="VAB4" s="17"/>
      <c r="VAC4" s="17"/>
      <c r="VAD4" s="17"/>
      <c r="VAE4" s="17"/>
      <c r="VAF4" s="17"/>
      <c r="VAG4" s="17"/>
      <c r="VAH4" s="17"/>
      <c r="VAI4" s="17"/>
      <c r="VAJ4" s="17"/>
      <c r="VAK4" s="17"/>
      <c r="VAL4" s="17"/>
      <c r="VAM4" s="17"/>
      <c r="VAN4" s="17"/>
      <c r="VAO4" s="17"/>
      <c r="VAP4" s="17"/>
      <c r="VAQ4" s="17"/>
      <c r="VAR4" s="17"/>
      <c r="VAS4" s="17"/>
      <c r="VAT4" s="17"/>
      <c r="VAU4" s="17"/>
      <c r="VAV4" s="17"/>
      <c r="VAW4" s="17"/>
      <c r="VAX4" s="17"/>
      <c r="VAY4" s="17"/>
      <c r="VAZ4" s="17"/>
      <c r="VBA4" s="17"/>
      <c r="VBB4" s="17"/>
      <c r="VBC4" s="17"/>
      <c r="VBD4" s="17"/>
      <c r="VBE4" s="17"/>
      <c r="VBF4" s="17"/>
      <c r="VBG4" s="17"/>
      <c r="VBH4" s="17"/>
      <c r="VBI4" s="17"/>
      <c r="VBJ4" s="17"/>
      <c r="VBK4" s="17"/>
      <c r="VBL4" s="17"/>
      <c r="VBM4" s="17"/>
      <c r="VBN4" s="17"/>
      <c r="VBO4" s="17"/>
      <c r="VBP4" s="17"/>
      <c r="VBQ4" s="17"/>
      <c r="VBR4" s="17"/>
      <c r="VBS4" s="17"/>
      <c r="VBT4" s="17"/>
      <c r="VBU4" s="17"/>
      <c r="VBV4" s="17"/>
      <c r="VBW4" s="17"/>
      <c r="VBX4" s="17"/>
      <c r="VBY4" s="17"/>
      <c r="VBZ4" s="17"/>
      <c r="VCA4" s="17"/>
      <c r="VCB4" s="17"/>
      <c r="VCC4" s="17"/>
      <c r="VCD4" s="17"/>
      <c r="VCE4" s="17"/>
      <c r="VCF4" s="17"/>
      <c r="VCG4" s="17"/>
      <c r="VCH4" s="17"/>
      <c r="VCI4" s="17"/>
      <c r="VCJ4" s="17"/>
      <c r="VCK4" s="17"/>
      <c r="VCL4" s="17"/>
      <c r="VCM4" s="17"/>
      <c r="VCN4" s="17"/>
      <c r="VCO4" s="17"/>
      <c r="VCP4" s="17"/>
      <c r="VCQ4" s="17"/>
      <c r="VCR4" s="17"/>
      <c r="VCS4" s="17"/>
      <c r="VCT4" s="17"/>
      <c r="VCU4" s="17"/>
      <c r="VCV4" s="17"/>
      <c r="VCW4" s="17"/>
      <c r="VCX4" s="17"/>
      <c r="VCY4" s="17"/>
      <c r="VCZ4" s="17"/>
      <c r="VDA4" s="17"/>
      <c r="VDB4" s="17"/>
      <c r="VDC4" s="17"/>
      <c r="VDD4" s="17"/>
      <c r="VDE4" s="17"/>
      <c r="VDF4" s="17"/>
      <c r="VDG4" s="17"/>
      <c r="VDH4" s="17"/>
      <c r="VDI4" s="17"/>
      <c r="VDJ4" s="17"/>
      <c r="VDK4" s="17"/>
      <c r="VDL4" s="17"/>
      <c r="VDM4" s="17"/>
      <c r="VDN4" s="17"/>
      <c r="VDO4" s="17"/>
      <c r="VDP4" s="17"/>
      <c r="VDQ4" s="17"/>
      <c r="VDR4" s="17"/>
      <c r="VDS4" s="17"/>
      <c r="VDT4" s="17"/>
      <c r="VDU4" s="17"/>
      <c r="VDV4" s="17"/>
      <c r="VDW4" s="17"/>
      <c r="VDX4" s="17"/>
      <c r="VDY4" s="17"/>
      <c r="VDZ4" s="17"/>
      <c r="VEA4" s="17"/>
      <c r="VEB4" s="17"/>
      <c r="VEC4" s="17"/>
      <c r="VED4" s="17"/>
      <c r="VEE4" s="17"/>
      <c r="VEF4" s="17"/>
      <c r="VEG4" s="17"/>
      <c r="VEH4" s="17"/>
      <c r="VEI4" s="17"/>
      <c r="VEJ4" s="17"/>
      <c r="VEK4" s="17"/>
      <c r="VEL4" s="17"/>
      <c r="VEM4" s="17"/>
      <c r="VEN4" s="17"/>
      <c r="VEO4" s="17"/>
      <c r="VEP4" s="17"/>
      <c r="VEQ4" s="17"/>
      <c r="VER4" s="17"/>
      <c r="VES4" s="17"/>
      <c r="VET4" s="17"/>
      <c r="VEU4" s="17"/>
      <c r="VEV4" s="17"/>
      <c r="VEW4" s="17"/>
      <c r="VEX4" s="17"/>
      <c r="VEY4" s="17"/>
      <c r="VEZ4" s="17"/>
      <c r="VFA4" s="17"/>
      <c r="VFB4" s="17"/>
      <c r="VFC4" s="17"/>
      <c r="VFD4" s="17"/>
      <c r="VFE4" s="17"/>
      <c r="VFF4" s="17"/>
      <c r="VFG4" s="17"/>
      <c r="VFH4" s="17"/>
      <c r="VFI4" s="17"/>
      <c r="VFJ4" s="17"/>
      <c r="VFK4" s="17"/>
      <c r="VFL4" s="17"/>
      <c r="VFM4" s="17"/>
      <c r="VFN4" s="17"/>
      <c r="VFO4" s="17"/>
      <c r="VFP4" s="17"/>
      <c r="VFQ4" s="17"/>
      <c r="VFR4" s="17"/>
      <c r="VFS4" s="17"/>
      <c r="VFT4" s="17"/>
      <c r="VFU4" s="17"/>
      <c r="VFV4" s="17"/>
      <c r="VFW4" s="17"/>
      <c r="VFX4" s="17"/>
      <c r="VFY4" s="17"/>
      <c r="VFZ4" s="17"/>
      <c r="VGA4" s="17"/>
      <c r="VGB4" s="17"/>
      <c r="VGC4" s="17"/>
      <c r="VGD4" s="17"/>
      <c r="VGE4" s="17"/>
      <c r="VGF4" s="17"/>
      <c r="VGG4" s="17"/>
      <c r="VGH4" s="17"/>
      <c r="VGI4" s="17"/>
      <c r="VGJ4" s="17"/>
      <c r="VGK4" s="17"/>
      <c r="VGL4" s="17"/>
      <c r="VGM4" s="17"/>
      <c r="VGN4" s="17"/>
      <c r="VGO4" s="17"/>
      <c r="VGP4" s="17"/>
      <c r="VGQ4" s="17"/>
      <c r="VGR4" s="17"/>
      <c r="VGS4" s="17"/>
      <c r="VGT4" s="17"/>
      <c r="VGU4" s="17"/>
      <c r="VGV4" s="17"/>
      <c r="VGW4" s="17"/>
      <c r="VGX4" s="17"/>
      <c r="VGY4" s="17"/>
      <c r="VGZ4" s="17"/>
      <c r="VHA4" s="17"/>
      <c r="VHB4" s="17"/>
      <c r="VHC4" s="17"/>
      <c r="VHD4" s="17"/>
      <c r="VHE4" s="17"/>
      <c r="VHF4" s="17"/>
      <c r="VHG4" s="17"/>
      <c r="VHH4" s="17"/>
      <c r="VHI4" s="17"/>
      <c r="VHJ4" s="17"/>
      <c r="VHK4" s="17"/>
      <c r="VHL4" s="17"/>
      <c r="VHM4" s="17"/>
      <c r="VHN4" s="17"/>
      <c r="VHO4" s="17"/>
      <c r="VHP4" s="17"/>
      <c r="VHQ4" s="17"/>
      <c r="VHR4" s="17"/>
      <c r="VHS4" s="17"/>
      <c r="VHT4" s="17"/>
      <c r="VHU4" s="17"/>
      <c r="VHV4" s="17"/>
      <c r="VHW4" s="17"/>
      <c r="VHX4" s="17"/>
      <c r="VHY4" s="17"/>
      <c r="VHZ4" s="17"/>
      <c r="VIA4" s="17"/>
      <c r="VIB4" s="17"/>
      <c r="VIC4" s="17"/>
      <c r="VID4" s="17"/>
      <c r="VIE4" s="17"/>
      <c r="VIF4" s="17"/>
      <c r="VIG4" s="17"/>
      <c r="VIH4" s="17"/>
      <c r="VII4" s="17"/>
      <c r="VIJ4" s="17"/>
      <c r="VIK4" s="17"/>
      <c r="VIL4" s="17"/>
      <c r="VIM4" s="17"/>
      <c r="VIN4" s="17"/>
      <c r="VIO4" s="17"/>
      <c r="VIP4" s="17"/>
      <c r="VIQ4" s="17"/>
      <c r="VIR4" s="17"/>
      <c r="VIS4" s="17"/>
      <c r="VIT4" s="17"/>
      <c r="VIU4" s="17"/>
      <c r="VIV4" s="17"/>
      <c r="VIW4" s="17"/>
      <c r="VIX4" s="17"/>
      <c r="VIY4" s="17"/>
      <c r="VIZ4" s="17"/>
      <c r="VJA4" s="17"/>
      <c r="VJB4" s="17"/>
      <c r="VJC4" s="17"/>
      <c r="VJD4" s="17"/>
      <c r="VJE4" s="17"/>
      <c r="VJF4" s="17"/>
      <c r="VJG4" s="17"/>
      <c r="VJH4" s="17"/>
      <c r="VJI4" s="17"/>
      <c r="VJJ4" s="17"/>
      <c r="VJK4" s="17"/>
      <c r="VJL4" s="17"/>
      <c r="VJM4" s="17"/>
      <c r="VJN4" s="17"/>
      <c r="VJO4" s="17"/>
      <c r="VJP4" s="17"/>
      <c r="VJQ4" s="17"/>
      <c r="VJR4" s="17"/>
      <c r="VJS4" s="17"/>
      <c r="VJT4" s="17"/>
      <c r="VJU4" s="17"/>
      <c r="VJV4" s="17"/>
      <c r="VJW4" s="17"/>
      <c r="VJX4" s="17"/>
      <c r="VJY4" s="17"/>
      <c r="VJZ4" s="17"/>
      <c r="VKA4" s="17"/>
      <c r="VKB4" s="17"/>
      <c r="VKC4" s="17"/>
      <c r="VKD4" s="17"/>
      <c r="VKE4" s="17"/>
      <c r="VKF4" s="17"/>
      <c r="VKG4" s="17"/>
      <c r="VKH4" s="17"/>
      <c r="VKI4" s="17"/>
      <c r="VKJ4" s="17"/>
      <c r="VKK4" s="17"/>
      <c r="VKL4" s="17"/>
      <c r="VKM4" s="17"/>
      <c r="VKN4" s="17"/>
      <c r="VKO4" s="17"/>
      <c r="VKP4" s="17"/>
      <c r="VKQ4" s="17"/>
      <c r="VKR4" s="17"/>
      <c r="VKS4" s="17"/>
      <c r="VKT4" s="17"/>
      <c r="VKU4" s="17"/>
      <c r="VKV4" s="17"/>
      <c r="VKW4" s="17"/>
      <c r="VKX4" s="17"/>
      <c r="VKY4" s="17"/>
      <c r="VKZ4" s="17"/>
      <c r="VLA4" s="17"/>
      <c r="VLB4" s="17"/>
      <c r="VLC4" s="17"/>
      <c r="VLD4" s="17"/>
      <c r="VLE4" s="17"/>
      <c r="VLF4" s="17"/>
      <c r="VLG4" s="17"/>
      <c r="VLH4" s="17"/>
      <c r="VLI4" s="17"/>
      <c r="VLJ4" s="17"/>
      <c r="VLK4" s="17"/>
      <c r="VLL4" s="17"/>
      <c r="VLM4" s="17"/>
      <c r="VLN4" s="17"/>
      <c r="VLO4" s="17"/>
      <c r="VLP4" s="17"/>
      <c r="VLQ4" s="17"/>
      <c r="VLR4" s="17"/>
      <c r="VLS4" s="17"/>
      <c r="VLT4" s="17"/>
      <c r="VLU4" s="17"/>
      <c r="VLV4" s="17"/>
      <c r="VLW4" s="17"/>
      <c r="VLX4" s="17"/>
      <c r="VLY4" s="17"/>
      <c r="VLZ4" s="17"/>
      <c r="VMA4" s="17"/>
      <c r="VMB4" s="17"/>
      <c r="VMC4" s="17"/>
      <c r="VMD4" s="17"/>
      <c r="VME4" s="17"/>
      <c r="VMF4" s="17"/>
      <c r="VMG4" s="17"/>
      <c r="VMH4" s="17"/>
      <c r="VMI4" s="17"/>
      <c r="VMJ4" s="17"/>
      <c r="VMK4" s="17"/>
      <c r="VML4" s="17"/>
      <c r="VMM4" s="17"/>
      <c r="VMN4" s="17"/>
      <c r="VMO4" s="17"/>
      <c r="VMP4" s="17"/>
      <c r="VMQ4" s="17"/>
      <c r="VMR4" s="17"/>
      <c r="VMS4" s="17"/>
      <c r="VMT4" s="17"/>
      <c r="VMU4" s="17"/>
      <c r="VMV4" s="17"/>
      <c r="VMW4" s="17"/>
      <c r="VMX4" s="17"/>
      <c r="VMY4" s="17"/>
      <c r="VMZ4" s="17"/>
      <c r="VNA4" s="17"/>
      <c r="VNB4" s="17"/>
      <c r="VNC4" s="17"/>
      <c r="VND4" s="17"/>
      <c r="VNE4" s="17"/>
      <c r="VNF4" s="17"/>
      <c r="VNG4" s="17"/>
      <c r="VNH4" s="17"/>
      <c r="VNI4" s="17"/>
      <c r="VNJ4" s="17"/>
      <c r="VNK4" s="17"/>
      <c r="VNL4" s="17"/>
      <c r="VNM4" s="17"/>
      <c r="VNN4" s="17"/>
      <c r="VNO4" s="17"/>
      <c r="VNP4" s="17"/>
      <c r="VNQ4" s="17"/>
      <c r="VNR4" s="17"/>
      <c r="VNS4" s="17"/>
      <c r="VNT4" s="17"/>
      <c r="VNU4" s="17"/>
      <c r="VNV4" s="17"/>
      <c r="VNW4" s="17"/>
      <c r="VNX4" s="17"/>
      <c r="VNY4" s="17"/>
      <c r="VNZ4" s="17"/>
      <c r="VOA4" s="17"/>
      <c r="VOB4" s="17"/>
      <c r="VOC4" s="17"/>
      <c r="VOD4" s="17"/>
      <c r="VOE4" s="17"/>
      <c r="VOF4" s="17"/>
      <c r="VOG4" s="17"/>
      <c r="VOH4" s="17"/>
      <c r="VOI4" s="17"/>
      <c r="VOJ4" s="17"/>
      <c r="VOK4" s="17"/>
      <c r="VOL4" s="17"/>
      <c r="VOM4" s="17"/>
      <c r="VON4" s="17"/>
      <c r="VOO4" s="17"/>
      <c r="VOP4" s="17"/>
      <c r="VOQ4" s="17"/>
      <c r="VOR4" s="17"/>
      <c r="VOS4" s="17"/>
      <c r="VOT4" s="17"/>
      <c r="VOU4" s="17"/>
      <c r="VOV4" s="17"/>
      <c r="VOW4" s="17"/>
      <c r="VOX4" s="17"/>
      <c r="VOY4" s="17"/>
      <c r="VOZ4" s="17"/>
      <c r="VPA4" s="17"/>
      <c r="VPB4" s="17"/>
      <c r="VPC4" s="17"/>
      <c r="VPD4" s="17"/>
      <c r="VPE4" s="17"/>
      <c r="VPF4" s="17"/>
      <c r="VPG4" s="17"/>
      <c r="VPH4" s="17"/>
      <c r="VPI4" s="17"/>
      <c r="VPJ4" s="17"/>
      <c r="VPK4" s="17"/>
      <c r="VPL4" s="17"/>
      <c r="VPM4" s="17"/>
      <c r="VPN4" s="17"/>
      <c r="VPO4" s="17"/>
      <c r="VPP4" s="17"/>
      <c r="VPQ4" s="17"/>
      <c r="VPR4" s="17"/>
      <c r="VPS4" s="17"/>
      <c r="VPT4" s="17"/>
      <c r="VPU4" s="17"/>
      <c r="VPV4" s="17"/>
      <c r="VPW4" s="17"/>
      <c r="VPX4" s="17"/>
      <c r="VPY4" s="17"/>
      <c r="VPZ4" s="17"/>
      <c r="VQA4" s="17"/>
      <c r="VQB4" s="17"/>
      <c r="VQC4" s="17"/>
      <c r="VQD4" s="17"/>
      <c r="VQE4" s="17"/>
      <c r="VQF4" s="17"/>
      <c r="VQG4" s="17"/>
      <c r="VQH4" s="17"/>
      <c r="VQI4" s="17"/>
      <c r="VQJ4" s="17"/>
      <c r="VQK4" s="17"/>
      <c r="VQL4" s="17"/>
      <c r="VQM4" s="17"/>
      <c r="VQN4" s="17"/>
      <c r="VQO4" s="17"/>
      <c r="VQP4" s="17"/>
      <c r="VQQ4" s="17"/>
      <c r="VQR4" s="17"/>
      <c r="VQS4" s="17"/>
      <c r="VQT4" s="17"/>
      <c r="VQU4" s="17"/>
      <c r="VQV4" s="17"/>
      <c r="VQW4" s="17"/>
      <c r="VQX4" s="17"/>
      <c r="VQY4" s="17"/>
      <c r="VQZ4" s="17"/>
      <c r="VRA4" s="17"/>
      <c r="VRB4" s="17"/>
      <c r="VRC4" s="17"/>
      <c r="VRD4" s="17"/>
      <c r="VRE4" s="17"/>
      <c r="VRF4" s="17"/>
      <c r="VRG4" s="17"/>
      <c r="VRH4" s="17"/>
      <c r="VRI4" s="17"/>
      <c r="VRJ4" s="17"/>
      <c r="VRK4" s="17"/>
      <c r="VRL4" s="17"/>
      <c r="VRM4" s="17"/>
      <c r="VRN4" s="17"/>
      <c r="VRO4" s="17"/>
      <c r="VRP4" s="17"/>
      <c r="VRQ4" s="17"/>
      <c r="VRR4" s="17"/>
      <c r="VRS4" s="17"/>
      <c r="VRT4" s="17"/>
      <c r="VRU4" s="17"/>
      <c r="VRV4" s="17"/>
      <c r="VRW4" s="17"/>
      <c r="VRX4" s="17"/>
      <c r="VRY4" s="17"/>
      <c r="VRZ4" s="17"/>
      <c r="VSA4" s="17"/>
      <c r="VSB4" s="17"/>
      <c r="VSC4" s="17"/>
      <c r="VSD4" s="17"/>
      <c r="VSE4" s="17"/>
      <c r="VSF4" s="17"/>
      <c r="VSG4" s="17"/>
      <c r="VSH4" s="17"/>
      <c r="VSI4" s="17"/>
      <c r="VSJ4" s="17"/>
      <c r="VSK4" s="17"/>
      <c r="VSL4" s="17"/>
      <c r="VSM4" s="17"/>
      <c r="VSN4" s="17"/>
      <c r="VSO4" s="17"/>
      <c r="VSP4" s="17"/>
      <c r="VSQ4" s="17"/>
      <c r="VSR4" s="17"/>
      <c r="VSS4" s="17"/>
      <c r="VST4" s="17"/>
      <c r="VSU4" s="17"/>
      <c r="VSV4" s="17"/>
      <c r="VSW4" s="17"/>
      <c r="VSX4" s="17"/>
      <c r="VSY4" s="17"/>
      <c r="VSZ4" s="17"/>
      <c r="VTA4" s="17"/>
      <c r="VTB4" s="17"/>
      <c r="VTC4" s="17"/>
      <c r="VTD4" s="17"/>
      <c r="VTE4" s="17"/>
      <c r="VTF4" s="17"/>
      <c r="VTG4" s="17"/>
      <c r="VTH4" s="17"/>
      <c r="VTI4" s="17"/>
      <c r="VTJ4" s="17"/>
      <c r="VTK4" s="17"/>
      <c r="VTL4" s="17"/>
      <c r="VTM4" s="17"/>
      <c r="VTN4" s="17"/>
      <c r="VTO4" s="17"/>
      <c r="VTP4" s="17"/>
      <c r="VTQ4" s="17"/>
      <c r="VTR4" s="17"/>
      <c r="VTS4" s="17"/>
      <c r="VTT4" s="17"/>
      <c r="VTU4" s="17"/>
      <c r="VTV4" s="17"/>
      <c r="VTW4" s="17"/>
      <c r="VTX4" s="17"/>
      <c r="VTY4" s="17"/>
      <c r="VTZ4" s="17"/>
      <c r="VUA4" s="17"/>
      <c r="VUB4" s="17"/>
      <c r="VUC4" s="17"/>
      <c r="VUD4" s="17"/>
      <c r="VUE4" s="17"/>
      <c r="VUF4" s="17"/>
      <c r="VUG4" s="17"/>
      <c r="VUH4" s="17"/>
      <c r="VUI4" s="17"/>
      <c r="VUJ4" s="17"/>
      <c r="VUK4" s="17"/>
      <c r="VUL4" s="17"/>
      <c r="VUM4" s="17"/>
      <c r="VUN4" s="17"/>
      <c r="VUO4" s="17"/>
      <c r="VUP4" s="17"/>
      <c r="VUQ4" s="17"/>
      <c r="VUR4" s="17"/>
      <c r="VUS4" s="17"/>
      <c r="VUT4" s="17"/>
      <c r="VUU4" s="17"/>
      <c r="VUV4" s="17"/>
      <c r="VUW4" s="17"/>
      <c r="VUX4" s="17"/>
      <c r="VUY4" s="17"/>
      <c r="VUZ4" s="17"/>
      <c r="VVA4" s="17"/>
      <c r="VVB4" s="17"/>
      <c r="VVC4" s="17"/>
      <c r="VVD4" s="17"/>
      <c r="VVE4" s="17"/>
      <c r="VVF4" s="17"/>
      <c r="VVG4" s="17"/>
      <c r="VVH4" s="17"/>
      <c r="VVI4" s="17"/>
      <c r="VVJ4" s="17"/>
      <c r="VVK4" s="17"/>
      <c r="VVL4" s="17"/>
      <c r="VVM4" s="17"/>
      <c r="VVN4" s="17"/>
      <c r="VVO4" s="17"/>
      <c r="VVP4" s="17"/>
      <c r="VVQ4" s="17"/>
      <c r="VVR4" s="17"/>
      <c r="VVS4" s="17"/>
      <c r="VVT4" s="17"/>
      <c r="VVU4" s="17"/>
      <c r="VVV4" s="17"/>
      <c r="VVW4" s="17"/>
      <c r="VVX4" s="17"/>
      <c r="VVY4" s="17"/>
      <c r="VVZ4" s="17"/>
      <c r="VWA4" s="17"/>
      <c r="VWB4" s="17"/>
      <c r="VWC4" s="17"/>
      <c r="VWD4" s="17"/>
      <c r="VWE4" s="17"/>
      <c r="VWF4" s="17"/>
      <c r="VWG4" s="17"/>
      <c r="VWH4" s="17"/>
      <c r="VWI4" s="17"/>
      <c r="VWJ4" s="17"/>
      <c r="VWK4" s="17"/>
      <c r="VWL4" s="17"/>
      <c r="VWM4" s="17"/>
      <c r="VWN4" s="17"/>
      <c r="VWO4" s="17"/>
      <c r="VWP4" s="17"/>
      <c r="VWQ4" s="17"/>
      <c r="VWR4" s="17"/>
      <c r="VWS4" s="17"/>
      <c r="VWT4" s="17"/>
      <c r="VWU4" s="17"/>
      <c r="VWV4" s="17"/>
      <c r="VWW4" s="17"/>
      <c r="VWX4" s="17"/>
      <c r="VWY4" s="17"/>
      <c r="VWZ4" s="17"/>
      <c r="VXA4" s="17"/>
      <c r="VXB4" s="17"/>
      <c r="VXC4" s="17"/>
      <c r="VXD4" s="17"/>
      <c r="VXE4" s="17"/>
      <c r="VXF4" s="17"/>
      <c r="VXG4" s="17"/>
      <c r="VXH4" s="17"/>
      <c r="VXI4" s="17"/>
      <c r="VXJ4" s="17"/>
      <c r="VXK4" s="17"/>
      <c r="VXL4" s="17"/>
      <c r="VXM4" s="17"/>
      <c r="VXN4" s="17"/>
      <c r="VXO4" s="17"/>
      <c r="VXP4" s="17"/>
      <c r="VXQ4" s="17"/>
      <c r="VXR4" s="17"/>
      <c r="VXS4" s="17"/>
      <c r="VXT4" s="17"/>
      <c r="VXU4" s="17"/>
      <c r="VXV4" s="17"/>
      <c r="VXW4" s="17"/>
      <c r="VXX4" s="17"/>
      <c r="VXY4" s="17"/>
      <c r="VXZ4" s="17"/>
      <c r="VYA4" s="17"/>
      <c r="VYB4" s="17"/>
      <c r="VYC4" s="17"/>
      <c r="VYD4" s="17"/>
      <c r="VYE4" s="17"/>
      <c r="VYF4" s="17"/>
      <c r="VYG4" s="17"/>
      <c r="VYH4" s="17"/>
      <c r="VYI4" s="17"/>
      <c r="VYJ4" s="17"/>
      <c r="VYK4" s="17"/>
      <c r="VYL4" s="17"/>
      <c r="VYM4" s="17"/>
      <c r="VYN4" s="17"/>
      <c r="VYO4" s="17"/>
      <c r="VYP4" s="17"/>
      <c r="VYQ4" s="17"/>
      <c r="VYR4" s="17"/>
      <c r="VYS4" s="17"/>
      <c r="VYT4" s="17"/>
      <c r="VYU4" s="17"/>
      <c r="VYV4" s="17"/>
      <c r="VYW4" s="17"/>
      <c r="VYX4" s="17"/>
      <c r="VYY4" s="17"/>
      <c r="VYZ4" s="17"/>
      <c r="VZA4" s="17"/>
      <c r="VZB4" s="17"/>
      <c r="VZC4" s="17"/>
      <c r="VZD4" s="17"/>
      <c r="VZE4" s="17"/>
      <c r="VZF4" s="17"/>
      <c r="VZG4" s="17"/>
      <c r="VZH4" s="17"/>
      <c r="VZI4" s="17"/>
      <c r="VZJ4" s="17"/>
      <c r="VZK4" s="17"/>
      <c r="VZL4" s="17"/>
      <c r="VZM4" s="17"/>
      <c r="VZN4" s="17"/>
      <c r="VZO4" s="17"/>
      <c r="VZP4" s="17"/>
      <c r="VZQ4" s="17"/>
      <c r="VZR4" s="17"/>
      <c r="VZS4" s="17"/>
      <c r="VZT4" s="17"/>
      <c r="VZU4" s="17"/>
      <c r="VZV4" s="17"/>
      <c r="VZW4" s="17"/>
      <c r="VZX4" s="17"/>
      <c r="VZY4" s="17"/>
      <c r="VZZ4" s="17"/>
      <c r="WAA4" s="17"/>
      <c r="WAB4" s="17"/>
      <c r="WAC4" s="17"/>
      <c r="WAD4" s="17"/>
      <c r="WAE4" s="17"/>
      <c r="WAF4" s="17"/>
      <c r="WAG4" s="17"/>
      <c r="WAH4" s="17"/>
      <c r="WAI4" s="17"/>
      <c r="WAJ4" s="17"/>
      <c r="WAK4" s="17"/>
      <c r="WAL4" s="17"/>
      <c r="WAM4" s="17"/>
      <c r="WAN4" s="17"/>
      <c r="WAO4" s="17"/>
      <c r="WAP4" s="17"/>
      <c r="WAQ4" s="17"/>
      <c r="WAR4" s="17"/>
      <c r="WAS4" s="17"/>
      <c r="WAT4" s="17"/>
      <c r="WAU4" s="17"/>
      <c r="WAV4" s="17"/>
      <c r="WAW4" s="17"/>
      <c r="WAX4" s="17"/>
      <c r="WAY4" s="17"/>
      <c r="WAZ4" s="17"/>
      <c r="WBA4" s="17"/>
      <c r="WBB4" s="17"/>
      <c r="WBC4" s="17"/>
      <c r="WBD4" s="17"/>
      <c r="WBE4" s="17"/>
      <c r="WBF4" s="17"/>
      <c r="WBG4" s="17"/>
      <c r="WBH4" s="17"/>
      <c r="WBI4" s="17"/>
      <c r="WBJ4" s="17"/>
      <c r="WBK4" s="17"/>
      <c r="WBL4" s="17"/>
      <c r="WBM4" s="17"/>
      <c r="WBN4" s="17"/>
      <c r="WBO4" s="17"/>
      <c r="WBP4" s="17"/>
      <c r="WBQ4" s="17"/>
      <c r="WBR4" s="17"/>
      <c r="WBS4" s="17"/>
      <c r="WBT4" s="17"/>
      <c r="WBU4" s="17"/>
      <c r="WBV4" s="17"/>
      <c r="WBW4" s="17"/>
      <c r="WBX4" s="17"/>
      <c r="WBY4" s="17"/>
      <c r="WBZ4" s="17"/>
      <c r="WCA4" s="17"/>
      <c r="WCB4" s="17"/>
      <c r="WCC4" s="17"/>
      <c r="WCD4" s="17"/>
      <c r="WCE4" s="17"/>
      <c r="WCF4" s="17"/>
      <c r="WCG4" s="17"/>
      <c r="WCH4" s="17"/>
      <c r="WCI4" s="17"/>
      <c r="WCJ4" s="17"/>
      <c r="WCK4" s="17"/>
      <c r="WCL4" s="17"/>
      <c r="WCM4" s="17"/>
      <c r="WCN4" s="17"/>
      <c r="WCO4" s="17"/>
      <c r="WCP4" s="17"/>
      <c r="WCQ4" s="17"/>
      <c r="WCR4" s="17"/>
      <c r="WCS4" s="17"/>
      <c r="WCT4" s="17"/>
      <c r="WCU4" s="17"/>
      <c r="WCV4" s="17"/>
      <c r="WCW4" s="17"/>
      <c r="WCX4" s="17"/>
      <c r="WCY4" s="17"/>
      <c r="WCZ4" s="17"/>
      <c r="WDA4" s="17"/>
      <c r="WDB4" s="17"/>
      <c r="WDC4" s="17"/>
      <c r="WDD4" s="17"/>
      <c r="WDE4" s="17"/>
      <c r="WDF4" s="17"/>
      <c r="WDG4" s="17"/>
      <c r="WDH4" s="17"/>
      <c r="WDI4" s="17"/>
      <c r="WDJ4" s="17"/>
      <c r="WDK4" s="17"/>
      <c r="WDL4" s="17"/>
      <c r="WDM4" s="17"/>
      <c r="WDN4" s="17"/>
      <c r="WDO4" s="17"/>
      <c r="WDP4" s="17"/>
      <c r="WDQ4" s="17"/>
      <c r="WDR4" s="17"/>
      <c r="WDS4" s="17"/>
      <c r="WDT4" s="17"/>
      <c r="WDU4" s="17"/>
      <c r="WDV4" s="17"/>
      <c r="WDW4" s="17"/>
      <c r="WDX4" s="17"/>
      <c r="WDY4" s="17"/>
      <c r="WDZ4" s="17"/>
      <c r="WEA4" s="17"/>
      <c r="WEB4" s="17"/>
      <c r="WEC4" s="17"/>
      <c r="WED4" s="17"/>
      <c r="WEE4" s="17"/>
      <c r="WEF4" s="17"/>
      <c r="WEG4" s="17"/>
      <c r="WEH4" s="17"/>
      <c r="WEI4" s="17"/>
      <c r="WEJ4" s="17"/>
      <c r="WEK4" s="17"/>
      <c r="WEL4" s="17"/>
      <c r="WEM4" s="17"/>
      <c r="WEN4" s="17"/>
      <c r="WEO4" s="17"/>
      <c r="WEP4" s="17"/>
      <c r="WEQ4" s="17"/>
      <c r="WER4" s="17"/>
      <c r="WES4" s="17"/>
      <c r="WET4" s="17"/>
      <c r="WEU4" s="17"/>
      <c r="WEV4" s="17"/>
      <c r="WEW4" s="17"/>
      <c r="WEX4" s="17"/>
      <c r="WEY4" s="17"/>
      <c r="WEZ4" s="17"/>
      <c r="WFA4" s="17"/>
      <c r="WFB4" s="17"/>
      <c r="WFC4" s="17"/>
      <c r="WFD4" s="17"/>
      <c r="WFE4" s="17"/>
      <c r="WFF4" s="17"/>
      <c r="WFG4" s="17"/>
      <c r="WFH4" s="17"/>
      <c r="WFI4" s="17"/>
      <c r="WFJ4" s="17"/>
      <c r="WFK4" s="17"/>
      <c r="WFL4" s="17"/>
      <c r="WFM4" s="17"/>
      <c r="WFN4" s="17"/>
      <c r="WFO4" s="17"/>
      <c r="WFP4" s="17"/>
      <c r="WFQ4" s="17"/>
      <c r="WFR4" s="17"/>
      <c r="WFS4" s="17"/>
      <c r="WFT4" s="17"/>
      <c r="WFU4" s="17"/>
      <c r="WFV4" s="17"/>
      <c r="WFW4" s="17"/>
      <c r="WFX4" s="17"/>
      <c r="WFY4" s="17"/>
      <c r="WFZ4" s="17"/>
      <c r="WGA4" s="17"/>
      <c r="WGB4" s="17"/>
      <c r="WGC4" s="17"/>
      <c r="WGD4" s="17"/>
      <c r="WGE4" s="17"/>
      <c r="WGF4" s="17"/>
      <c r="WGG4" s="17"/>
      <c r="WGH4" s="17"/>
      <c r="WGI4" s="17"/>
      <c r="WGJ4" s="17"/>
      <c r="WGK4" s="17"/>
      <c r="WGL4" s="17"/>
      <c r="WGM4" s="17"/>
      <c r="WGN4" s="17"/>
      <c r="WGO4" s="17"/>
      <c r="WGP4" s="17"/>
      <c r="WGQ4" s="17"/>
      <c r="WGR4" s="17"/>
      <c r="WGS4" s="17"/>
      <c r="WGT4" s="17"/>
      <c r="WGU4" s="17"/>
      <c r="WGV4" s="17"/>
      <c r="WGW4" s="17"/>
      <c r="WGX4" s="17"/>
      <c r="WGY4" s="17"/>
      <c r="WGZ4" s="17"/>
      <c r="WHA4" s="17"/>
      <c r="WHB4" s="17"/>
      <c r="WHC4" s="17"/>
      <c r="WHD4" s="17"/>
      <c r="WHE4" s="17"/>
      <c r="WHF4" s="17"/>
      <c r="WHG4" s="17"/>
      <c r="WHH4" s="17"/>
      <c r="WHI4" s="17"/>
      <c r="WHJ4" s="17"/>
      <c r="WHK4" s="17"/>
      <c r="WHL4" s="17"/>
      <c r="WHM4" s="17"/>
      <c r="WHN4" s="17"/>
      <c r="WHO4" s="17"/>
      <c r="WHP4" s="17"/>
      <c r="WHQ4" s="17"/>
      <c r="WHR4" s="17"/>
      <c r="WHS4" s="17"/>
      <c r="WHT4" s="17"/>
      <c r="WHU4" s="17"/>
      <c r="WHV4" s="17"/>
      <c r="WHW4" s="17"/>
      <c r="WHX4" s="17"/>
      <c r="WHY4" s="17"/>
      <c r="WHZ4" s="17"/>
      <c r="WIA4" s="17"/>
      <c r="WIB4" s="17"/>
      <c r="WIC4" s="17"/>
      <c r="WID4" s="17"/>
      <c r="WIE4" s="17"/>
      <c r="WIF4" s="17"/>
      <c r="WIG4" s="17"/>
      <c r="WIH4" s="17"/>
      <c r="WII4" s="17"/>
      <c r="WIJ4" s="17"/>
      <c r="WIK4" s="17"/>
      <c r="WIL4" s="17"/>
      <c r="WIM4" s="17"/>
      <c r="WIN4" s="17"/>
      <c r="WIO4" s="17"/>
      <c r="WIP4" s="17"/>
      <c r="WIQ4" s="17"/>
      <c r="WIR4" s="17"/>
      <c r="WIS4" s="17"/>
      <c r="WIT4" s="17"/>
      <c r="WIU4" s="17"/>
      <c r="WIV4" s="17"/>
      <c r="WIW4" s="17"/>
      <c r="WIX4" s="17"/>
      <c r="WIY4" s="17"/>
      <c r="WIZ4" s="17"/>
      <c r="WJA4" s="17"/>
      <c r="WJB4" s="17"/>
      <c r="WJC4" s="17"/>
      <c r="WJD4" s="17"/>
      <c r="WJE4" s="17"/>
      <c r="WJF4" s="17"/>
      <c r="WJG4" s="17"/>
      <c r="WJH4" s="17"/>
      <c r="WJI4" s="17"/>
      <c r="WJJ4" s="17"/>
      <c r="WJK4" s="17"/>
      <c r="WJL4" s="17"/>
      <c r="WJM4" s="17"/>
      <c r="WJN4" s="17"/>
      <c r="WJO4" s="17"/>
      <c r="WJP4" s="17"/>
      <c r="WJQ4" s="17"/>
      <c r="WJR4" s="17"/>
      <c r="WJS4" s="17"/>
      <c r="WJT4" s="17"/>
      <c r="WJU4" s="17"/>
      <c r="WJV4" s="17"/>
      <c r="WJW4" s="17"/>
      <c r="WJX4" s="17"/>
      <c r="WJY4" s="17"/>
      <c r="WJZ4" s="17"/>
      <c r="WKA4" s="17"/>
      <c r="WKB4" s="17"/>
      <c r="WKC4" s="17"/>
      <c r="WKD4" s="17"/>
      <c r="WKE4" s="17"/>
      <c r="WKF4" s="17"/>
      <c r="WKG4" s="17"/>
      <c r="WKH4" s="17"/>
      <c r="WKI4" s="17"/>
      <c r="WKJ4" s="17"/>
      <c r="WKK4" s="17"/>
      <c r="WKL4" s="17"/>
      <c r="WKM4" s="17"/>
      <c r="WKN4" s="17"/>
      <c r="WKO4" s="17"/>
      <c r="WKP4" s="17"/>
      <c r="WKQ4" s="17"/>
      <c r="WKR4" s="17"/>
      <c r="WKS4" s="17"/>
      <c r="WKT4" s="17"/>
      <c r="WKU4" s="17"/>
      <c r="WKV4" s="17"/>
      <c r="WKW4" s="17"/>
      <c r="WKX4" s="17"/>
      <c r="WKY4" s="17"/>
      <c r="WKZ4" s="17"/>
      <c r="WLA4" s="17"/>
      <c r="WLB4" s="17"/>
      <c r="WLC4" s="17"/>
      <c r="WLD4" s="17"/>
      <c r="WLE4" s="17"/>
      <c r="WLF4" s="17"/>
      <c r="WLG4" s="17"/>
      <c r="WLH4" s="17"/>
      <c r="WLI4" s="17"/>
      <c r="WLJ4" s="17"/>
      <c r="WLK4" s="17"/>
      <c r="WLL4" s="17"/>
      <c r="WLM4" s="17"/>
      <c r="WLN4" s="17"/>
      <c r="WLO4" s="17"/>
      <c r="WLP4" s="17"/>
      <c r="WLQ4" s="17"/>
      <c r="WLR4" s="17"/>
      <c r="WLS4" s="17"/>
      <c r="WLT4" s="17"/>
      <c r="WLU4" s="17"/>
      <c r="WLV4" s="17"/>
      <c r="WLW4" s="17"/>
      <c r="WLX4" s="17"/>
      <c r="WLY4" s="17"/>
      <c r="WLZ4" s="17"/>
      <c r="WMA4" s="17"/>
      <c r="WMB4" s="17"/>
      <c r="WMC4" s="17"/>
      <c r="WMD4" s="17"/>
      <c r="WME4" s="17"/>
      <c r="WMF4" s="17"/>
      <c r="WMG4" s="17"/>
      <c r="WMH4" s="17"/>
      <c r="WMI4" s="17"/>
      <c r="WMJ4" s="17"/>
      <c r="WMK4" s="17"/>
      <c r="WML4" s="17"/>
      <c r="WMM4" s="17"/>
      <c r="WMN4" s="17"/>
      <c r="WMO4" s="17"/>
      <c r="WMP4" s="17"/>
      <c r="WMQ4" s="17"/>
      <c r="WMR4" s="17"/>
      <c r="WMS4" s="17"/>
      <c r="WMT4" s="17"/>
      <c r="WMU4" s="17"/>
      <c r="WMV4" s="17"/>
      <c r="WMW4" s="17"/>
      <c r="WMX4" s="17"/>
      <c r="WMY4" s="17"/>
      <c r="WMZ4" s="17"/>
      <c r="WNA4" s="17"/>
      <c r="WNB4" s="17"/>
      <c r="WNC4" s="17"/>
      <c r="WND4" s="17"/>
      <c r="WNE4" s="17"/>
      <c r="WNF4" s="17"/>
      <c r="WNG4" s="17"/>
      <c r="WNH4" s="17"/>
      <c r="WNI4" s="17"/>
      <c r="WNJ4" s="17"/>
      <c r="WNK4" s="17"/>
      <c r="WNL4" s="17"/>
      <c r="WNM4" s="17"/>
      <c r="WNN4" s="17"/>
      <c r="WNO4" s="17"/>
      <c r="WNP4" s="17"/>
      <c r="WNQ4" s="17"/>
      <c r="WNR4" s="17"/>
      <c r="WNS4" s="17"/>
      <c r="WNT4" s="17"/>
      <c r="WNU4" s="17"/>
      <c r="WNV4" s="17"/>
      <c r="WNW4" s="17"/>
      <c r="WNX4" s="17"/>
      <c r="WNY4" s="17"/>
      <c r="WNZ4" s="17"/>
      <c r="WOA4" s="17"/>
      <c r="WOB4" s="17"/>
      <c r="WOC4" s="17"/>
      <c r="WOD4" s="17"/>
      <c r="WOE4" s="17"/>
      <c r="WOF4" s="17"/>
      <c r="WOG4" s="17"/>
      <c r="WOH4" s="17"/>
      <c r="WOI4" s="17"/>
      <c r="WOJ4" s="17"/>
      <c r="WOK4" s="17"/>
      <c r="WOL4" s="17"/>
      <c r="WOM4" s="17"/>
      <c r="WON4" s="17"/>
      <c r="WOO4" s="17"/>
      <c r="WOP4" s="17"/>
      <c r="WOQ4" s="17"/>
      <c r="WOR4" s="17"/>
      <c r="WOS4" s="17"/>
      <c r="WOT4" s="17"/>
      <c r="WOU4" s="17"/>
      <c r="WOV4" s="17"/>
      <c r="WOW4" s="17"/>
      <c r="WOX4" s="17"/>
      <c r="WOY4" s="17"/>
      <c r="WOZ4" s="17"/>
      <c r="WPA4" s="17"/>
      <c r="WPB4" s="17"/>
      <c r="WPC4" s="17"/>
      <c r="WPD4" s="17"/>
      <c r="WPE4" s="17"/>
      <c r="WPF4" s="17"/>
      <c r="WPG4" s="17"/>
      <c r="WPH4" s="17"/>
      <c r="WPI4" s="17"/>
      <c r="WPJ4" s="17"/>
      <c r="WPK4" s="17"/>
      <c r="WPL4" s="17"/>
      <c r="WPM4" s="17"/>
      <c r="WPN4" s="17"/>
      <c r="WPO4" s="17"/>
      <c r="WPP4" s="17"/>
      <c r="WPQ4" s="17"/>
      <c r="WPR4" s="17"/>
      <c r="WPS4" s="17"/>
      <c r="WPT4" s="17"/>
      <c r="WPU4" s="17"/>
      <c r="WPV4" s="17"/>
      <c r="WPW4" s="17"/>
      <c r="WPX4" s="17"/>
      <c r="WPY4" s="17"/>
      <c r="WPZ4" s="17"/>
      <c r="WQA4" s="17"/>
      <c r="WQB4" s="17"/>
      <c r="WQC4" s="17"/>
      <c r="WQD4" s="17"/>
      <c r="WQE4" s="17"/>
      <c r="WQF4" s="17"/>
      <c r="WQG4" s="17"/>
      <c r="WQH4" s="17"/>
      <c r="WQI4" s="17"/>
      <c r="WQJ4" s="17"/>
      <c r="WQK4" s="17"/>
      <c r="WQL4" s="17"/>
      <c r="WQM4" s="17"/>
      <c r="WQN4" s="17"/>
      <c r="WQO4" s="17"/>
      <c r="WQP4" s="17"/>
      <c r="WQQ4" s="17"/>
      <c r="WQR4" s="17"/>
      <c r="WQS4" s="17"/>
      <c r="WQT4" s="17"/>
      <c r="WQU4" s="17"/>
      <c r="WQV4" s="17"/>
      <c r="WQW4" s="17"/>
      <c r="WQX4" s="17"/>
      <c r="WQY4" s="17"/>
      <c r="WQZ4" s="17"/>
      <c r="WRA4" s="17"/>
      <c r="WRB4" s="17"/>
      <c r="WRC4" s="17"/>
      <c r="WRD4" s="17"/>
      <c r="WRE4" s="17"/>
      <c r="WRF4" s="17"/>
      <c r="WRG4" s="17"/>
      <c r="WRH4" s="17"/>
      <c r="WRI4" s="17"/>
      <c r="WRJ4" s="17"/>
      <c r="WRK4" s="17"/>
      <c r="WRL4" s="17"/>
      <c r="WRM4" s="17"/>
      <c r="WRN4" s="17"/>
      <c r="WRO4" s="17"/>
      <c r="WRP4" s="17"/>
      <c r="WRQ4" s="17"/>
      <c r="WRR4" s="17"/>
      <c r="WRS4" s="17"/>
      <c r="WRT4" s="17"/>
      <c r="WRU4" s="17"/>
      <c r="WRV4" s="17"/>
      <c r="WRW4" s="17"/>
      <c r="WRX4" s="17"/>
      <c r="WRY4" s="17"/>
      <c r="WRZ4" s="17"/>
      <c r="WSA4" s="17"/>
      <c r="WSB4" s="17"/>
      <c r="WSC4" s="17"/>
      <c r="WSD4" s="17"/>
      <c r="WSE4" s="17"/>
      <c r="WSF4" s="17"/>
      <c r="WSG4" s="17"/>
      <c r="WSH4" s="17"/>
      <c r="WSI4" s="17"/>
      <c r="WSJ4" s="17"/>
      <c r="WSK4" s="17"/>
      <c r="WSL4" s="17"/>
      <c r="WSM4" s="17"/>
      <c r="WSN4" s="17"/>
      <c r="WSO4" s="17"/>
      <c r="WSP4" s="17"/>
      <c r="WSQ4" s="17"/>
      <c r="WSR4" s="17"/>
      <c r="WSS4" s="17"/>
      <c r="WST4" s="17"/>
      <c r="WSU4" s="17"/>
      <c r="WSV4" s="17"/>
      <c r="WSW4" s="17"/>
      <c r="WSX4" s="17"/>
      <c r="WSY4" s="17"/>
      <c r="WSZ4" s="17"/>
      <c r="WTA4" s="17"/>
      <c r="WTB4" s="17"/>
      <c r="WTC4" s="17"/>
      <c r="WTD4" s="17"/>
      <c r="WTE4" s="17"/>
      <c r="WTF4" s="17"/>
      <c r="WTG4" s="17"/>
      <c r="WTH4" s="17"/>
      <c r="WTI4" s="17"/>
      <c r="WTJ4" s="17"/>
      <c r="WTK4" s="17"/>
      <c r="WTL4" s="17"/>
      <c r="WTM4" s="17"/>
      <c r="WTN4" s="17"/>
      <c r="WTO4" s="17"/>
      <c r="WTP4" s="17"/>
      <c r="WTQ4" s="17"/>
      <c r="WTR4" s="17"/>
      <c r="WTS4" s="17"/>
      <c r="WTT4" s="17"/>
      <c r="WTU4" s="17"/>
      <c r="WTV4" s="17"/>
      <c r="WTW4" s="17"/>
      <c r="WTX4" s="17"/>
      <c r="WTY4" s="17"/>
      <c r="WTZ4" s="17"/>
      <c r="WUA4" s="17"/>
      <c r="WUB4" s="17"/>
      <c r="WUC4" s="17"/>
      <c r="WUD4" s="17"/>
      <c r="WUE4" s="17"/>
      <c r="WUF4" s="17"/>
      <c r="WUG4" s="17"/>
      <c r="WUH4" s="17"/>
      <c r="WUI4" s="17"/>
      <c r="WUJ4" s="17"/>
      <c r="WUK4" s="17"/>
      <c r="WUL4" s="17"/>
      <c r="WUM4" s="17"/>
      <c r="WUN4" s="17"/>
      <c r="WUO4" s="17"/>
      <c r="WUP4" s="17"/>
      <c r="WUQ4" s="17"/>
      <c r="WUR4" s="17"/>
      <c r="WUS4" s="17"/>
      <c r="WUT4" s="17"/>
      <c r="WUU4" s="17"/>
      <c r="WUV4" s="17"/>
      <c r="WUW4" s="17"/>
      <c r="WUX4" s="17"/>
      <c r="WUY4" s="17"/>
      <c r="WUZ4" s="17"/>
      <c r="WVA4" s="17"/>
      <c r="WVB4" s="17"/>
      <c r="WVC4" s="17"/>
      <c r="WVD4" s="17"/>
      <c r="WVE4" s="17"/>
      <c r="WVF4" s="17"/>
      <c r="WVG4" s="17"/>
      <c r="WVH4" s="17"/>
      <c r="WVI4" s="17"/>
      <c r="WVJ4" s="17"/>
      <c r="WVK4" s="17"/>
      <c r="WVL4" s="17"/>
      <c r="WVM4" s="17"/>
      <c r="WVN4" s="17"/>
      <c r="WVO4" s="17"/>
      <c r="WVP4" s="17"/>
      <c r="WVQ4" s="17"/>
      <c r="WVR4" s="17"/>
      <c r="WVS4" s="17"/>
      <c r="WVT4" s="17"/>
      <c r="WVU4" s="17"/>
      <c r="WVV4" s="17"/>
      <c r="WVW4" s="17"/>
      <c r="WVX4" s="17"/>
      <c r="WVY4" s="17"/>
      <c r="WVZ4" s="17"/>
      <c r="WWA4" s="17"/>
      <c r="WWB4" s="17"/>
      <c r="WWC4" s="17"/>
      <c r="WWD4" s="17"/>
      <c r="WWE4" s="17"/>
      <c r="WWF4" s="17"/>
      <c r="WWG4" s="17"/>
      <c r="WWH4" s="17"/>
      <c r="WWI4" s="17"/>
      <c r="WWJ4" s="17"/>
      <c r="WWK4" s="17"/>
      <c r="WWL4" s="17"/>
      <c r="WWM4" s="17"/>
      <c r="WWN4" s="17"/>
      <c r="WWO4" s="17"/>
      <c r="WWP4" s="17"/>
      <c r="WWQ4" s="17"/>
      <c r="WWR4" s="17"/>
      <c r="WWS4" s="17"/>
      <c r="WWT4" s="17"/>
      <c r="WWU4" s="17"/>
      <c r="WWV4" s="17"/>
      <c r="WWW4" s="17"/>
      <c r="WWX4" s="17"/>
      <c r="WWY4" s="17"/>
      <c r="WWZ4" s="17"/>
      <c r="WXA4" s="17"/>
      <c r="WXB4" s="17"/>
      <c r="WXC4" s="17"/>
      <c r="WXD4" s="17"/>
      <c r="WXE4" s="17"/>
      <c r="WXF4" s="17"/>
      <c r="WXG4" s="17"/>
      <c r="WXH4" s="17"/>
      <c r="WXI4" s="17"/>
      <c r="WXJ4" s="17"/>
      <c r="WXK4" s="17"/>
      <c r="WXL4" s="17"/>
      <c r="WXM4" s="17"/>
      <c r="WXN4" s="17"/>
      <c r="WXO4" s="17"/>
      <c r="WXP4" s="17"/>
      <c r="WXQ4" s="17"/>
      <c r="WXR4" s="17"/>
      <c r="WXS4" s="17"/>
      <c r="WXT4" s="17"/>
      <c r="WXU4" s="17"/>
      <c r="WXV4" s="17"/>
      <c r="WXW4" s="17"/>
      <c r="WXX4" s="17"/>
      <c r="WXY4" s="17"/>
      <c r="WXZ4" s="17"/>
      <c r="WYA4" s="17"/>
      <c r="WYB4" s="17"/>
      <c r="WYC4" s="17"/>
      <c r="WYD4" s="17"/>
      <c r="WYE4" s="17"/>
      <c r="WYF4" s="17"/>
      <c r="WYG4" s="17"/>
      <c r="WYH4" s="17"/>
      <c r="WYI4" s="17"/>
      <c r="WYJ4" s="17"/>
      <c r="WYK4" s="17"/>
      <c r="WYL4" s="17"/>
      <c r="WYM4" s="17"/>
      <c r="WYN4" s="17"/>
      <c r="WYO4" s="17"/>
      <c r="WYP4" s="17"/>
      <c r="WYQ4" s="17"/>
      <c r="WYR4" s="17"/>
      <c r="WYS4" s="17"/>
      <c r="WYT4" s="17"/>
      <c r="WYU4" s="17"/>
      <c r="WYV4" s="17"/>
      <c r="WYW4" s="17"/>
      <c r="WYX4" s="17"/>
      <c r="WYY4" s="17"/>
      <c r="WYZ4" s="17"/>
      <c r="WZA4" s="17"/>
      <c r="WZB4" s="17"/>
      <c r="WZC4" s="17"/>
      <c r="WZD4" s="17"/>
      <c r="WZE4" s="17"/>
      <c r="WZF4" s="17"/>
      <c r="WZG4" s="17"/>
      <c r="WZH4" s="17"/>
      <c r="WZI4" s="17"/>
      <c r="WZJ4" s="17"/>
      <c r="WZK4" s="17"/>
      <c r="WZL4" s="17"/>
      <c r="WZM4" s="17"/>
      <c r="WZN4" s="17"/>
      <c r="WZO4" s="17"/>
      <c r="WZP4" s="17"/>
      <c r="WZQ4" s="17"/>
      <c r="WZR4" s="17"/>
      <c r="WZS4" s="17"/>
      <c r="WZT4" s="17"/>
      <c r="WZU4" s="17"/>
      <c r="WZV4" s="17"/>
      <c r="WZW4" s="17"/>
      <c r="WZX4" s="17"/>
      <c r="WZY4" s="17"/>
      <c r="WZZ4" s="17"/>
      <c r="XAA4" s="17"/>
      <c r="XAB4" s="17"/>
      <c r="XAC4" s="17"/>
      <c r="XAD4" s="17"/>
      <c r="XAE4" s="17"/>
      <c r="XAF4" s="17"/>
      <c r="XAG4" s="17"/>
      <c r="XAH4" s="17"/>
      <c r="XAI4" s="17"/>
      <c r="XAJ4" s="17"/>
      <c r="XAK4" s="17"/>
      <c r="XAL4" s="17"/>
      <c r="XAM4" s="17"/>
      <c r="XAN4" s="17"/>
      <c r="XAO4" s="17"/>
      <c r="XAP4" s="17"/>
      <c r="XAQ4" s="17"/>
      <c r="XAR4" s="17"/>
      <c r="XAS4" s="17"/>
      <c r="XAT4" s="17"/>
      <c r="XAU4" s="17"/>
      <c r="XAV4" s="17"/>
      <c r="XAW4" s="17"/>
      <c r="XAX4" s="17"/>
      <c r="XAY4" s="17"/>
      <c r="XAZ4" s="17"/>
      <c r="XBA4" s="17"/>
      <c r="XBB4" s="17"/>
      <c r="XBC4" s="17"/>
      <c r="XBD4" s="17"/>
      <c r="XBE4" s="17"/>
      <c r="XBF4" s="17"/>
      <c r="XBG4" s="17"/>
      <c r="XBH4" s="17"/>
      <c r="XBI4" s="17"/>
      <c r="XBJ4" s="17"/>
      <c r="XBK4" s="17"/>
      <c r="XBL4" s="17"/>
      <c r="XBM4" s="17"/>
      <c r="XBN4" s="17"/>
      <c r="XBO4" s="17"/>
      <c r="XBP4" s="17"/>
      <c r="XBQ4" s="17"/>
      <c r="XBR4" s="17"/>
      <c r="XBS4" s="17"/>
      <c r="XBT4" s="17"/>
      <c r="XBU4" s="17"/>
      <c r="XBV4" s="17"/>
      <c r="XBW4" s="17"/>
      <c r="XBX4" s="17"/>
      <c r="XBY4" s="17"/>
      <c r="XBZ4" s="17"/>
      <c r="XCA4" s="17"/>
      <c r="XCB4" s="17"/>
      <c r="XCC4" s="17"/>
      <c r="XCD4" s="17"/>
      <c r="XCE4" s="17"/>
      <c r="XCF4" s="17"/>
      <c r="XCG4" s="17"/>
      <c r="XCH4" s="17"/>
      <c r="XCI4" s="17"/>
      <c r="XCJ4" s="17"/>
      <c r="XCK4" s="17"/>
      <c r="XCL4" s="17"/>
      <c r="XCM4" s="17"/>
      <c r="XCN4" s="17"/>
      <c r="XCO4" s="17"/>
      <c r="XCP4" s="17"/>
      <c r="XCQ4" s="17"/>
      <c r="XCR4" s="17"/>
      <c r="XCS4" s="17"/>
      <c r="XCT4" s="17"/>
      <c r="XCU4" s="17"/>
      <c r="XCV4" s="17"/>
      <c r="XCW4" s="17"/>
      <c r="XCX4" s="17"/>
      <c r="XCY4" s="17"/>
      <c r="XCZ4" s="17"/>
      <c r="XDA4" s="17"/>
      <c r="XDB4" s="17"/>
      <c r="XDC4" s="17"/>
      <c r="XDD4" s="17"/>
      <c r="XDE4" s="17"/>
      <c r="XDF4" s="17"/>
      <c r="XDG4" s="17"/>
      <c r="XDH4" s="17"/>
      <c r="XDI4" s="17"/>
      <c r="XDJ4" s="17"/>
      <c r="XDK4" s="17"/>
      <c r="XDL4" s="17"/>
      <c r="XDM4" s="17"/>
      <c r="XDN4" s="17"/>
      <c r="XDO4" s="17"/>
      <c r="XDP4" s="17"/>
      <c r="XDQ4" s="17"/>
      <c r="XDR4" s="17"/>
      <c r="XDS4" s="17"/>
      <c r="XDT4" s="17"/>
      <c r="XDU4" s="17"/>
      <c r="XDV4" s="17"/>
      <c r="XDW4" s="17"/>
      <c r="XDX4" s="17"/>
      <c r="XDY4" s="17"/>
      <c r="XDZ4" s="17"/>
      <c r="XEA4" s="17"/>
      <c r="XEB4" s="17"/>
      <c r="XEC4" s="17"/>
      <c r="XED4" s="17"/>
      <c r="XEE4" s="17"/>
      <c r="XEF4" s="17"/>
      <c r="XEG4" s="17"/>
      <c r="XEH4" s="17"/>
      <c r="XEI4" s="17"/>
      <c r="XEJ4" s="17"/>
      <c r="XEK4" s="17"/>
      <c r="XEL4" s="17"/>
      <c r="XEM4" s="17"/>
      <c r="XEN4" s="17"/>
      <c r="XEO4" s="17"/>
      <c r="XEP4" s="17"/>
      <c r="XEQ4" s="17"/>
      <c r="XER4" s="17"/>
      <c r="XES4" s="17"/>
      <c r="XET4" s="17"/>
      <c r="XEU4" s="17"/>
      <c r="XEV4" s="17"/>
      <c r="XEW4" s="17"/>
      <c r="XEX4" s="17"/>
      <c r="XEY4" s="17"/>
      <c r="XEZ4" s="17"/>
      <c r="XFA4" s="17"/>
      <c r="XFB4" s="17"/>
      <c r="XFC4" s="17"/>
      <c r="XFD4" s="17"/>
    </row>
    <row r="5" spans="1:16384" s="16" customFormat="1">
      <c r="A5" s="224" t="s">
        <v>123</v>
      </c>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f>BenefitCalculations!AG96-BenefitCalculations!AG95</f>
        <v>447955749.84614021</v>
      </c>
      <c r="AH5" s="17">
        <f>BenefitCalculations!AH96-BenefitCalculations!AH95</f>
        <v>517359473.55349439</v>
      </c>
      <c r="AI5" s="17">
        <f>BenefitCalculations!AI96-BenefitCalculations!AI95</f>
        <v>597551288.91029704</v>
      </c>
      <c r="AJ5" s="17">
        <f>BenefitCalculations!AJ96-BenefitCalculations!AJ95</f>
        <v>690170074.93983197</v>
      </c>
      <c r="AK5" s="17">
        <f>BenefitCalculations!AK96-BenefitCalculations!AK95</f>
        <v>797075404.45360363</v>
      </c>
      <c r="AL5" s="17">
        <f>BenefitCalculations!AL96-BenefitCalculations!AL95</f>
        <v>908615602.3183589</v>
      </c>
      <c r="AM5" s="17">
        <f>BenefitCalculations!AM96-BenefitCalculations!AM95</f>
        <v>1035502938.0893959</v>
      </c>
      <c r="AN5" s="17">
        <f>BenefitCalculations!AN96-BenefitCalculations!AN95</f>
        <v>1179863919.61836</v>
      </c>
      <c r="AO5" s="17">
        <f>BenefitCalculations!AO96-BenefitCalculations!AO95</f>
        <v>1344161651.5915067</v>
      </c>
      <c r="AP5" s="17">
        <f>BenefitCalculations!AP96-BenefitCalculations!AP95</f>
        <v>1531194600.0404735</v>
      </c>
      <c r="AQ5" s="17">
        <f>BenefitCalculations!AQ96-BenefitCalculations!AQ95</f>
        <v>1742719763.5924273</v>
      </c>
      <c r="AR5" s="17">
        <f>BenefitCalculations!AR96-BenefitCalculations!AR95</f>
        <v>1981707508.7083182</v>
      </c>
      <c r="AS5" s="17">
        <f>BenefitCalculations!AS96-BenefitCalculations!AS95</f>
        <v>2251565533.1942806</v>
      </c>
      <c r="AT5" s="17">
        <f>BenefitCalculations!AT96-BenefitCalculations!AT95</f>
        <v>2556151858.0988297</v>
      </c>
      <c r="AU5" s="17">
        <f>BenefitCalculations!AU96-BenefitCalculations!AU95</f>
        <v>2899772932.2422714</v>
      </c>
      <c r="AV5" s="17">
        <f>BenefitCalculations!AV96-BenefitCalculations!AV95</f>
        <v>3287178338.3252039</v>
      </c>
      <c r="AW5" s="17">
        <f>BenefitCalculations!AW96-BenefitCalculations!AW95</f>
        <v>3723624598.7734756</v>
      </c>
      <c r="AX5" s="17">
        <f>BenefitCalculations!AX96-BenefitCalculations!AX95</f>
        <v>4215004804.4406023</v>
      </c>
      <c r="AY5" s="17">
        <f>BenefitCalculations!AY96-BenefitCalculations!AY95</f>
        <v>4767880585.2205486</v>
      </c>
      <c r="AZ5" s="17">
        <f>BenefitCalculations!AZ96-BenefitCalculations!AZ95</f>
        <v>5389550304.0078354</v>
      </c>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c r="QP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E5" s="17"/>
      <c r="AAF5" s="17"/>
      <c r="AAG5" s="17"/>
      <c r="AAH5" s="17"/>
      <c r="AAI5" s="17"/>
      <c r="AAJ5" s="17"/>
      <c r="AAK5" s="17"/>
      <c r="AAL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A5" s="17"/>
      <c r="AKB5" s="17"/>
      <c r="AKC5" s="17"/>
      <c r="AKD5" s="17"/>
      <c r="AKE5" s="17"/>
      <c r="AKF5" s="17"/>
      <c r="AKG5" s="17"/>
      <c r="AKH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W5" s="17"/>
      <c r="ATX5" s="17"/>
      <c r="ATY5" s="17"/>
      <c r="ATZ5" s="17"/>
      <c r="AUA5" s="17"/>
      <c r="AUB5" s="17"/>
      <c r="AUC5" s="17"/>
      <c r="AUD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S5" s="17"/>
      <c r="BDT5" s="17"/>
      <c r="BDU5" s="17"/>
      <c r="BDV5" s="17"/>
      <c r="BDW5" s="17"/>
      <c r="BDX5" s="17"/>
      <c r="BDY5" s="17"/>
      <c r="BDZ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O5" s="17"/>
      <c r="BNP5" s="17"/>
      <c r="BNQ5" s="17"/>
      <c r="BNR5" s="17"/>
      <c r="BNS5" s="17"/>
      <c r="BNT5" s="17"/>
      <c r="BNU5" s="17"/>
      <c r="BNV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K5" s="17"/>
      <c r="BXL5" s="17"/>
      <c r="BXM5" s="17"/>
      <c r="BXN5" s="17"/>
      <c r="BXO5" s="17"/>
      <c r="BXP5" s="17"/>
      <c r="BXQ5" s="17"/>
      <c r="BXR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G5" s="17"/>
      <c r="CHH5" s="17"/>
      <c r="CHI5" s="17"/>
      <c r="CHJ5" s="17"/>
      <c r="CHK5" s="17"/>
      <c r="CHL5" s="17"/>
      <c r="CHM5" s="17"/>
      <c r="CHN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C5" s="17"/>
      <c r="CRD5" s="17"/>
      <c r="CRE5" s="17"/>
      <c r="CRF5" s="17"/>
      <c r="CRG5" s="17"/>
      <c r="CRH5" s="17"/>
      <c r="CRI5" s="17"/>
      <c r="CRJ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AY5" s="17"/>
      <c r="DAZ5" s="17"/>
      <c r="DBA5" s="17"/>
      <c r="DBB5" s="17"/>
      <c r="DBC5" s="17"/>
      <c r="DBD5" s="17"/>
      <c r="DBE5" s="17"/>
      <c r="DBF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U5" s="17"/>
      <c r="DKV5" s="17"/>
      <c r="DKW5" s="17"/>
      <c r="DKX5" s="17"/>
      <c r="DKY5" s="17"/>
      <c r="DKZ5" s="17"/>
      <c r="DLA5" s="17"/>
      <c r="DLB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Q5" s="17"/>
      <c r="DUR5" s="17"/>
      <c r="DUS5" s="17"/>
      <c r="DUT5" s="17"/>
      <c r="DUU5" s="17"/>
      <c r="DUV5" s="17"/>
      <c r="DUW5" s="17"/>
      <c r="DUX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M5" s="17"/>
      <c r="EEN5" s="17"/>
      <c r="EEO5" s="17"/>
      <c r="EEP5" s="17"/>
      <c r="EEQ5" s="17"/>
      <c r="EER5" s="17"/>
      <c r="EES5" s="17"/>
      <c r="EET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I5" s="17"/>
      <c r="EOJ5" s="17"/>
      <c r="EOK5" s="17"/>
      <c r="EOL5" s="17"/>
      <c r="EOM5" s="17"/>
      <c r="EON5" s="17"/>
      <c r="EOO5" s="17"/>
      <c r="EOP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E5" s="17"/>
      <c r="EYF5" s="17"/>
      <c r="EYG5" s="17"/>
      <c r="EYH5" s="17"/>
      <c r="EYI5" s="17"/>
      <c r="EYJ5" s="17"/>
      <c r="EYK5" s="17"/>
      <c r="EYL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A5" s="17"/>
      <c r="FIB5" s="17"/>
      <c r="FIC5" s="17"/>
      <c r="FID5" s="17"/>
      <c r="FIE5" s="17"/>
      <c r="FIF5" s="17"/>
      <c r="FIG5" s="17"/>
      <c r="FIH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W5" s="17"/>
      <c r="FRX5" s="17"/>
      <c r="FRY5" s="17"/>
      <c r="FRZ5" s="17"/>
      <c r="FSA5" s="17"/>
      <c r="FSB5" s="17"/>
      <c r="FSC5" s="17"/>
      <c r="FSD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S5" s="17"/>
      <c r="GBT5" s="17"/>
      <c r="GBU5" s="17"/>
      <c r="GBV5" s="17"/>
      <c r="GBW5" s="17"/>
      <c r="GBX5" s="17"/>
      <c r="GBY5" s="17"/>
      <c r="GBZ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O5" s="17"/>
      <c r="GLP5" s="17"/>
      <c r="GLQ5" s="17"/>
      <c r="GLR5" s="17"/>
      <c r="GLS5" s="17"/>
      <c r="GLT5" s="17"/>
      <c r="GLU5" s="17"/>
      <c r="GLV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K5" s="17"/>
      <c r="GVL5" s="17"/>
      <c r="GVM5" s="17"/>
      <c r="GVN5" s="17"/>
      <c r="GVO5" s="17"/>
      <c r="GVP5" s="17"/>
      <c r="GVQ5" s="17"/>
      <c r="GVR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G5" s="17"/>
      <c r="HFH5" s="17"/>
      <c r="HFI5" s="17"/>
      <c r="HFJ5" s="17"/>
      <c r="HFK5" s="17"/>
      <c r="HFL5" s="17"/>
      <c r="HFM5" s="17"/>
      <c r="HFN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C5" s="17"/>
      <c r="HPD5" s="17"/>
      <c r="HPE5" s="17"/>
      <c r="HPF5" s="17"/>
      <c r="HPG5" s="17"/>
      <c r="HPH5" s="17"/>
      <c r="HPI5" s="17"/>
      <c r="HPJ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YY5" s="17"/>
      <c r="HYZ5" s="17"/>
      <c r="HZA5" s="17"/>
      <c r="HZB5" s="17"/>
      <c r="HZC5" s="17"/>
      <c r="HZD5" s="17"/>
      <c r="HZE5" s="17"/>
      <c r="HZF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U5" s="17"/>
      <c r="IIV5" s="17"/>
      <c r="IIW5" s="17"/>
      <c r="IIX5" s="17"/>
      <c r="IIY5" s="17"/>
      <c r="IIZ5" s="17"/>
      <c r="IJA5" s="17"/>
      <c r="IJB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Q5" s="17"/>
      <c r="ISR5" s="17"/>
      <c r="ISS5" s="17"/>
      <c r="IST5" s="17"/>
      <c r="ISU5" s="17"/>
      <c r="ISV5" s="17"/>
      <c r="ISW5" s="17"/>
      <c r="ISX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M5" s="17"/>
      <c r="JCN5" s="17"/>
      <c r="JCO5" s="17"/>
      <c r="JCP5" s="17"/>
      <c r="JCQ5" s="17"/>
      <c r="JCR5" s="17"/>
      <c r="JCS5" s="17"/>
      <c r="JCT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I5" s="17"/>
      <c r="JMJ5" s="17"/>
      <c r="JMK5" s="17"/>
      <c r="JML5" s="17"/>
      <c r="JMM5" s="17"/>
      <c r="JMN5" s="17"/>
      <c r="JMO5" s="17"/>
      <c r="JMP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E5" s="17"/>
      <c r="JWF5" s="17"/>
      <c r="JWG5" s="17"/>
      <c r="JWH5" s="17"/>
      <c r="JWI5" s="17"/>
      <c r="JWJ5" s="17"/>
      <c r="JWK5" s="17"/>
      <c r="JWL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A5" s="17"/>
      <c r="KGB5" s="17"/>
      <c r="KGC5" s="17"/>
      <c r="KGD5" s="17"/>
      <c r="KGE5" s="17"/>
      <c r="KGF5" s="17"/>
      <c r="KGG5" s="17"/>
      <c r="KGH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W5" s="17"/>
      <c r="KPX5" s="17"/>
      <c r="KPY5" s="17"/>
      <c r="KPZ5" s="17"/>
      <c r="KQA5" s="17"/>
      <c r="KQB5" s="17"/>
      <c r="KQC5" s="17"/>
      <c r="KQD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S5" s="17"/>
      <c r="KZT5" s="17"/>
      <c r="KZU5" s="17"/>
      <c r="KZV5" s="17"/>
      <c r="KZW5" s="17"/>
      <c r="KZX5" s="17"/>
      <c r="KZY5" s="17"/>
      <c r="KZZ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O5" s="17"/>
      <c r="LJP5" s="17"/>
      <c r="LJQ5" s="17"/>
      <c r="LJR5" s="17"/>
      <c r="LJS5" s="17"/>
      <c r="LJT5" s="17"/>
      <c r="LJU5" s="17"/>
      <c r="LJV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K5" s="17"/>
      <c r="LTL5" s="17"/>
      <c r="LTM5" s="17"/>
      <c r="LTN5" s="17"/>
      <c r="LTO5" s="17"/>
      <c r="LTP5" s="17"/>
      <c r="LTQ5" s="17"/>
      <c r="LTR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G5" s="17"/>
      <c r="MDH5" s="17"/>
      <c r="MDI5" s="17"/>
      <c r="MDJ5" s="17"/>
      <c r="MDK5" s="17"/>
      <c r="MDL5" s="17"/>
      <c r="MDM5" s="17"/>
      <c r="MDN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C5" s="17"/>
      <c r="MND5" s="17"/>
      <c r="MNE5" s="17"/>
      <c r="MNF5" s="17"/>
      <c r="MNG5" s="17"/>
      <c r="MNH5" s="17"/>
      <c r="MNI5" s="17"/>
      <c r="MNJ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WY5" s="17"/>
      <c r="MWZ5" s="17"/>
      <c r="MXA5" s="17"/>
      <c r="MXB5" s="17"/>
      <c r="MXC5" s="17"/>
      <c r="MXD5" s="17"/>
      <c r="MXE5" s="17"/>
      <c r="MXF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U5" s="17"/>
      <c r="NGV5" s="17"/>
      <c r="NGW5" s="17"/>
      <c r="NGX5" s="17"/>
      <c r="NGY5" s="17"/>
      <c r="NGZ5" s="17"/>
      <c r="NHA5" s="17"/>
      <c r="NHB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Q5" s="17"/>
      <c r="NQR5" s="17"/>
      <c r="NQS5" s="17"/>
      <c r="NQT5" s="17"/>
      <c r="NQU5" s="17"/>
      <c r="NQV5" s="17"/>
      <c r="NQW5" s="17"/>
      <c r="NQX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M5" s="17"/>
      <c r="OAN5" s="17"/>
      <c r="OAO5" s="17"/>
      <c r="OAP5" s="17"/>
      <c r="OAQ5" s="17"/>
      <c r="OAR5" s="17"/>
      <c r="OAS5" s="17"/>
      <c r="OAT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I5" s="17"/>
      <c r="OKJ5" s="17"/>
      <c r="OKK5" s="17"/>
      <c r="OKL5" s="17"/>
      <c r="OKM5" s="17"/>
      <c r="OKN5" s="17"/>
      <c r="OKO5" s="17"/>
      <c r="OKP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E5" s="17"/>
      <c r="OUF5" s="17"/>
      <c r="OUG5" s="17"/>
      <c r="OUH5" s="17"/>
      <c r="OUI5" s="17"/>
      <c r="OUJ5" s="17"/>
      <c r="OUK5" s="17"/>
      <c r="OUL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A5" s="17"/>
      <c r="PEB5" s="17"/>
      <c r="PEC5" s="17"/>
      <c r="PED5" s="17"/>
      <c r="PEE5" s="17"/>
      <c r="PEF5" s="17"/>
      <c r="PEG5" s="17"/>
      <c r="PEH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W5" s="17"/>
      <c r="PNX5" s="17"/>
      <c r="PNY5" s="17"/>
      <c r="PNZ5" s="17"/>
      <c r="POA5" s="17"/>
      <c r="POB5" s="17"/>
      <c r="POC5" s="17"/>
      <c r="POD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S5" s="17"/>
      <c r="PXT5" s="17"/>
      <c r="PXU5" s="17"/>
      <c r="PXV5" s="17"/>
      <c r="PXW5" s="17"/>
      <c r="PXX5" s="17"/>
      <c r="PXY5" s="17"/>
      <c r="PXZ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O5" s="17"/>
      <c r="QHP5" s="17"/>
      <c r="QHQ5" s="17"/>
      <c r="QHR5" s="17"/>
      <c r="QHS5" s="17"/>
      <c r="QHT5" s="17"/>
      <c r="QHU5" s="17"/>
      <c r="QHV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K5" s="17"/>
      <c r="QRL5" s="17"/>
      <c r="QRM5" s="17"/>
      <c r="QRN5" s="17"/>
      <c r="QRO5" s="17"/>
      <c r="QRP5" s="17"/>
      <c r="QRQ5" s="17"/>
      <c r="QRR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G5" s="17"/>
      <c r="RBH5" s="17"/>
      <c r="RBI5" s="17"/>
      <c r="RBJ5" s="17"/>
      <c r="RBK5" s="17"/>
      <c r="RBL5" s="17"/>
      <c r="RBM5" s="17"/>
      <c r="RBN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C5" s="17"/>
      <c r="RLD5" s="17"/>
      <c r="RLE5" s="17"/>
      <c r="RLF5" s="17"/>
      <c r="RLG5" s="17"/>
      <c r="RLH5" s="17"/>
      <c r="RLI5" s="17"/>
      <c r="RLJ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UY5" s="17"/>
      <c r="RUZ5" s="17"/>
      <c r="RVA5" s="17"/>
      <c r="RVB5" s="17"/>
      <c r="RVC5" s="17"/>
      <c r="RVD5" s="17"/>
      <c r="RVE5" s="17"/>
      <c r="RVF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U5" s="17"/>
      <c r="SEV5" s="17"/>
      <c r="SEW5" s="17"/>
      <c r="SEX5" s="17"/>
      <c r="SEY5" s="17"/>
      <c r="SEZ5" s="17"/>
      <c r="SFA5" s="17"/>
      <c r="SFB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Q5" s="17"/>
      <c r="SOR5" s="17"/>
      <c r="SOS5" s="17"/>
      <c r="SOT5" s="17"/>
      <c r="SOU5" s="17"/>
      <c r="SOV5" s="17"/>
      <c r="SOW5" s="17"/>
      <c r="SOX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M5" s="17"/>
      <c r="SYN5" s="17"/>
      <c r="SYO5" s="17"/>
      <c r="SYP5" s="17"/>
      <c r="SYQ5" s="17"/>
      <c r="SYR5" s="17"/>
      <c r="SYS5" s="17"/>
      <c r="SYT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I5" s="17"/>
      <c r="TIJ5" s="17"/>
      <c r="TIK5" s="17"/>
      <c r="TIL5" s="17"/>
      <c r="TIM5" s="17"/>
      <c r="TIN5" s="17"/>
      <c r="TIO5" s="17"/>
      <c r="TIP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E5" s="17"/>
      <c r="TSF5" s="17"/>
      <c r="TSG5" s="17"/>
      <c r="TSH5" s="17"/>
      <c r="TSI5" s="17"/>
      <c r="TSJ5" s="17"/>
      <c r="TSK5" s="17"/>
      <c r="TSL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A5" s="17"/>
      <c r="UCB5" s="17"/>
      <c r="UCC5" s="17"/>
      <c r="UCD5" s="17"/>
      <c r="UCE5" s="17"/>
      <c r="UCF5" s="17"/>
      <c r="UCG5" s="17"/>
      <c r="UCH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W5" s="17"/>
      <c r="ULX5" s="17"/>
      <c r="ULY5" s="17"/>
      <c r="ULZ5" s="17"/>
      <c r="UMA5" s="17"/>
      <c r="UMB5" s="17"/>
      <c r="UMC5" s="17"/>
      <c r="UMD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S5" s="17"/>
      <c r="UVT5" s="17"/>
      <c r="UVU5" s="17"/>
      <c r="UVV5" s="17"/>
      <c r="UVW5" s="17"/>
      <c r="UVX5" s="17"/>
      <c r="UVY5" s="17"/>
      <c r="UVZ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O5" s="17"/>
      <c r="VFP5" s="17"/>
      <c r="VFQ5" s="17"/>
      <c r="VFR5" s="17"/>
      <c r="VFS5" s="17"/>
      <c r="VFT5" s="17"/>
      <c r="VFU5" s="17"/>
      <c r="VFV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K5" s="17"/>
      <c r="VPL5" s="17"/>
      <c r="VPM5" s="17"/>
      <c r="VPN5" s="17"/>
      <c r="VPO5" s="17"/>
      <c r="VPP5" s="17"/>
      <c r="VPQ5" s="17"/>
      <c r="VPR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G5" s="17"/>
      <c r="VZH5" s="17"/>
      <c r="VZI5" s="17"/>
      <c r="VZJ5" s="17"/>
      <c r="VZK5" s="17"/>
      <c r="VZL5" s="17"/>
      <c r="VZM5" s="17"/>
      <c r="VZN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C5" s="17"/>
      <c r="WJD5" s="17"/>
      <c r="WJE5" s="17"/>
      <c r="WJF5" s="17"/>
      <c r="WJG5" s="17"/>
      <c r="WJH5" s="17"/>
      <c r="WJI5" s="17"/>
      <c r="WJJ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SY5" s="17"/>
      <c r="WSZ5" s="17"/>
      <c r="WTA5" s="17"/>
      <c r="WTB5" s="17"/>
      <c r="WTC5" s="17"/>
      <c r="WTD5" s="17"/>
      <c r="WTE5" s="17"/>
      <c r="WTF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c r="WYL5" s="17"/>
      <c r="WYM5" s="17"/>
      <c r="WYN5" s="17"/>
      <c r="WYO5" s="17"/>
      <c r="WYP5" s="17"/>
      <c r="WYQ5" s="17"/>
      <c r="WYR5" s="17"/>
      <c r="WYS5" s="17"/>
      <c r="WYT5" s="17"/>
      <c r="WYU5" s="17"/>
      <c r="WYV5" s="17"/>
      <c r="WYW5" s="17"/>
      <c r="WYX5" s="17"/>
      <c r="WYY5" s="17"/>
      <c r="WYZ5" s="17"/>
      <c r="WZA5" s="17"/>
      <c r="WZB5" s="17"/>
      <c r="WZC5" s="17"/>
      <c r="WZD5" s="17"/>
      <c r="WZE5" s="17"/>
      <c r="WZF5" s="17"/>
      <c r="WZG5" s="17"/>
      <c r="WZH5" s="17"/>
      <c r="WZI5" s="17"/>
      <c r="WZJ5" s="17"/>
      <c r="WZK5" s="17"/>
      <c r="WZL5" s="17"/>
      <c r="WZM5" s="17"/>
      <c r="WZN5" s="17"/>
      <c r="WZO5" s="17"/>
      <c r="WZP5" s="17"/>
      <c r="WZQ5" s="17"/>
      <c r="WZR5" s="17"/>
      <c r="WZS5" s="17"/>
      <c r="WZT5" s="17"/>
      <c r="WZU5" s="17"/>
      <c r="WZV5" s="17"/>
      <c r="WZW5" s="17"/>
      <c r="WZX5" s="17"/>
      <c r="WZY5" s="17"/>
      <c r="WZZ5" s="17"/>
      <c r="XAA5" s="17"/>
      <c r="XAB5" s="17"/>
      <c r="XAC5" s="17"/>
      <c r="XAD5" s="17"/>
      <c r="XAE5" s="17"/>
      <c r="XAF5" s="17"/>
      <c r="XAG5" s="17"/>
      <c r="XAH5" s="17"/>
      <c r="XAI5" s="17"/>
      <c r="XAJ5" s="17"/>
      <c r="XAK5" s="17"/>
      <c r="XAL5" s="17"/>
      <c r="XAM5" s="17"/>
      <c r="XAN5" s="17"/>
      <c r="XAO5" s="17"/>
      <c r="XAP5" s="17"/>
      <c r="XAQ5" s="17"/>
      <c r="XAR5" s="17"/>
      <c r="XAS5" s="17"/>
      <c r="XAT5" s="17"/>
      <c r="XAU5" s="17"/>
      <c r="XAV5" s="17"/>
      <c r="XAW5" s="17"/>
      <c r="XAX5" s="17"/>
      <c r="XAY5" s="17"/>
      <c r="XAZ5" s="17"/>
      <c r="XBA5" s="17"/>
      <c r="XBB5" s="17"/>
      <c r="XBC5" s="17"/>
      <c r="XBD5" s="17"/>
      <c r="XBE5" s="17"/>
      <c r="XBF5" s="17"/>
      <c r="XBG5" s="17"/>
      <c r="XBH5" s="17"/>
      <c r="XBI5" s="17"/>
      <c r="XBJ5" s="17"/>
      <c r="XBK5" s="17"/>
      <c r="XBL5" s="17"/>
      <c r="XBM5" s="17"/>
      <c r="XBN5" s="17"/>
      <c r="XBO5" s="17"/>
      <c r="XBP5" s="17"/>
      <c r="XBQ5" s="17"/>
      <c r="XBR5" s="17"/>
      <c r="XBS5" s="17"/>
      <c r="XBT5" s="17"/>
      <c r="XBU5" s="17"/>
      <c r="XBV5" s="17"/>
      <c r="XBW5" s="17"/>
      <c r="XBX5" s="17"/>
      <c r="XBY5" s="17"/>
      <c r="XBZ5" s="17"/>
      <c r="XCA5" s="17"/>
      <c r="XCB5" s="17"/>
      <c r="XCC5" s="17"/>
      <c r="XCD5" s="17"/>
      <c r="XCE5" s="17"/>
      <c r="XCF5" s="17"/>
      <c r="XCG5" s="17"/>
      <c r="XCH5" s="17"/>
      <c r="XCI5" s="17"/>
      <c r="XCJ5" s="17"/>
      <c r="XCK5" s="17"/>
      <c r="XCL5" s="17"/>
      <c r="XCM5" s="17"/>
      <c r="XCN5" s="17"/>
      <c r="XCO5" s="17"/>
      <c r="XCP5" s="17"/>
      <c r="XCQ5" s="17"/>
      <c r="XCR5" s="17"/>
      <c r="XCS5" s="17"/>
      <c r="XCT5" s="17"/>
      <c r="XCU5" s="17"/>
      <c r="XCV5" s="17"/>
      <c r="XCW5" s="17"/>
      <c r="XCX5" s="17"/>
      <c r="XCY5" s="17"/>
      <c r="XCZ5" s="17"/>
      <c r="XDA5" s="17"/>
      <c r="XDB5" s="17"/>
      <c r="XDC5" s="17"/>
      <c r="XDD5" s="17"/>
      <c r="XDE5" s="17"/>
      <c r="XDF5" s="17"/>
      <c r="XDG5" s="17"/>
      <c r="XDH5" s="17"/>
      <c r="XDI5" s="17"/>
      <c r="XDJ5" s="17"/>
      <c r="XDK5" s="17"/>
      <c r="XDL5" s="17"/>
      <c r="XDM5" s="17"/>
      <c r="XDN5" s="17"/>
      <c r="XDO5" s="17"/>
      <c r="XDP5" s="17"/>
      <c r="XDQ5" s="17"/>
      <c r="XDR5" s="17"/>
      <c r="XDS5" s="17"/>
      <c r="XDT5" s="17"/>
      <c r="XDU5" s="17"/>
      <c r="XDV5" s="17"/>
      <c r="XDW5" s="17"/>
      <c r="XDX5" s="17"/>
      <c r="XDY5" s="17"/>
      <c r="XDZ5" s="17"/>
      <c r="XEA5" s="17"/>
      <c r="XEB5" s="17"/>
      <c r="XEC5" s="17"/>
      <c r="XED5" s="17"/>
      <c r="XEE5" s="17"/>
      <c r="XEF5" s="17"/>
      <c r="XEG5" s="17"/>
      <c r="XEH5" s="17"/>
      <c r="XEI5" s="17"/>
      <c r="XEJ5" s="17"/>
      <c r="XEK5" s="17"/>
      <c r="XEL5" s="17"/>
      <c r="XEM5" s="17"/>
      <c r="XEN5" s="17"/>
      <c r="XEO5" s="17"/>
      <c r="XEP5" s="17"/>
      <c r="XEQ5" s="17"/>
      <c r="XER5" s="17"/>
      <c r="XES5" s="17"/>
      <c r="XET5" s="17"/>
      <c r="XEU5" s="17"/>
      <c r="XEV5" s="17"/>
      <c r="XEW5" s="17"/>
      <c r="XEX5" s="17"/>
      <c r="XEY5" s="17"/>
      <c r="XEZ5" s="17"/>
      <c r="XFA5" s="17"/>
      <c r="XFB5" s="17"/>
      <c r="XFC5" s="17"/>
      <c r="XFD5" s="17"/>
    </row>
    <row r="6" spans="1:16384" s="16" customFormat="1">
      <c r="A6" s="224" t="s">
        <v>131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f>BenefitCalculations!AG113</f>
        <v>45547543.317375988</v>
      </c>
      <c r="AH6" s="17">
        <f>BenefitCalculations!AH113</f>
        <v>51876553.645148031</v>
      </c>
      <c r="AI6" s="17">
        <f>BenefitCalculations!AI113</f>
        <v>59181390.21402014</v>
      </c>
      <c r="AJ6" s="17">
        <f>BenefitCalculations!AJ113</f>
        <v>67545521.440724239</v>
      </c>
      <c r="AK6" s="17">
        <f>BenefitCalculations!AK113</f>
        <v>77067093.9834622</v>
      </c>
      <c r="AL6" s="17">
        <f>BenefitCalculations!AL113</f>
        <v>87999968.658652574</v>
      </c>
      <c r="AM6" s="17">
        <f>BenefitCalculations!AM113</f>
        <v>100379743.76710245</v>
      </c>
      <c r="AN6" s="17">
        <f>BenefitCalculations!AN113</f>
        <v>114438486.95606782</v>
      </c>
      <c r="AO6" s="17">
        <f>BenefitCalculations!AO113</f>
        <v>130480985.16599846</v>
      </c>
      <c r="AP6" s="17">
        <f>BenefitCalculations!AP113</f>
        <v>148854940.97406557</v>
      </c>
      <c r="AQ6" s="17">
        <f>BenefitCalculations!AQ113</f>
        <v>169788590.79076239</v>
      </c>
      <c r="AR6" s="17">
        <f>BenefitCalculations!AR113</f>
        <v>193606891.57698271</v>
      </c>
      <c r="AS6" s="17">
        <f>BenefitCalculations!AS113</f>
        <v>220691392.26082277</v>
      </c>
      <c r="AT6" s="17">
        <f>BenefitCalculations!AT113</f>
        <v>251461721.53252003</v>
      </c>
      <c r="AU6" s="17">
        <f>BenefitCalculations!AU113</f>
        <v>286393161.67459673</v>
      </c>
      <c r="AV6" s="17">
        <f>BenefitCalculations!AV113</f>
        <v>326021985.90403962</v>
      </c>
      <c r="AW6" s="17">
        <f>BenefitCalculations!AW113</f>
        <v>370973395.42175317</v>
      </c>
      <c r="AX6" s="17">
        <f>BenefitCalculations!AX113</f>
        <v>421978957.94459206</v>
      </c>
      <c r="AY6" s="17">
        <f>BenefitCalculations!AY113</f>
        <v>479888868.56690371</v>
      </c>
      <c r="AZ6" s="17">
        <f>BenefitCalculations!AZ113</f>
        <v>545648913.40820074</v>
      </c>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c r="ON6" s="17"/>
      <c r="OO6" s="17"/>
      <c r="OP6" s="17"/>
      <c r="OQ6" s="17"/>
      <c r="OR6" s="17"/>
      <c r="OS6" s="17"/>
      <c r="OT6" s="17"/>
      <c r="OU6" s="17"/>
      <c r="OV6" s="17"/>
      <c r="OW6" s="17"/>
      <c r="OX6" s="17"/>
      <c r="OY6" s="17"/>
      <c r="OZ6" s="17"/>
      <c r="PA6" s="17"/>
      <c r="PB6" s="17"/>
      <c r="PC6" s="17"/>
      <c r="PD6" s="17"/>
      <c r="PE6" s="17"/>
      <c r="PF6" s="17"/>
      <c r="PG6" s="17"/>
      <c r="PH6" s="17"/>
      <c r="PI6" s="17"/>
      <c r="PJ6" s="17"/>
      <c r="PK6" s="17"/>
      <c r="PL6" s="17"/>
      <c r="PM6" s="17"/>
      <c r="PN6" s="17"/>
      <c r="PO6" s="17"/>
      <c r="PP6" s="17"/>
      <c r="PQ6" s="17"/>
      <c r="PR6" s="17"/>
      <c r="PS6" s="17"/>
      <c r="PT6" s="17"/>
      <c r="PU6" s="17"/>
      <c r="PV6" s="17"/>
      <c r="PW6" s="17"/>
      <c r="PX6" s="17"/>
      <c r="PY6" s="17"/>
      <c r="PZ6" s="17"/>
      <c r="QA6" s="17"/>
      <c r="QB6" s="17"/>
      <c r="QC6" s="17"/>
      <c r="QD6" s="17"/>
      <c r="QE6" s="17"/>
      <c r="QF6" s="17"/>
      <c r="QG6" s="17"/>
      <c r="QH6" s="17"/>
      <c r="QI6" s="17"/>
      <c r="QJ6" s="17"/>
      <c r="QK6" s="17"/>
      <c r="QL6" s="17"/>
      <c r="QM6" s="17"/>
      <c r="QN6" s="17"/>
      <c r="QO6" s="17"/>
      <c r="QP6" s="17"/>
      <c r="QQ6" s="17"/>
      <c r="QR6" s="17"/>
      <c r="QS6" s="17"/>
      <c r="QT6" s="17"/>
      <c r="QU6" s="17"/>
      <c r="QV6" s="17"/>
      <c r="QW6" s="17"/>
      <c r="QX6" s="17"/>
      <c r="QY6" s="17"/>
      <c r="QZ6" s="17"/>
      <c r="RA6" s="17"/>
      <c r="RB6" s="17"/>
      <c r="RC6" s="17"/>
      <c r="RD6" s="17"/>
      <c r="RE6" s="17"/>
      <c r="RF6" s="17"/>
      <c r="RG6" s="17"/>
      <c r="RH6" s="17"/>
      <c r="RI6" s="17"/>
      <c r="RJ6" s="17"/>
      <c r="RK6" s="17"/>
      <c r="RL6" s="17"/>
      <c r="RM6" s="17"/>
      <c r="RN6" s="17"/>
      <c r="RO6" s="17"/>
      <c r="RP6" s="17"/>
      <c r="RQ6" s="17"/>
      <c r="RR6" s="17"/>
      <c r="RS6" s="17"/>
      <c r="RT6" s="17"/>
      <c r="RU6" s="17"/>
      <c r="RV6" s="17"/>
      <c r="RW6" s="17"/>
      <c r="RX6" s="17"/>
      <c r="RY6" s="17"/>
      <c r="RZ6" s="17"/>
      <c r="SA6" s="17"/>
      <c r="SB6" s="17"/>
      <c r="SC6" s="17"/>
      <c r="SD6" s="17"/>
      <c r="SE6" s="17"/>
      <c r="SF6" s="17"/>
      <c r="SG6" s="17"/>
      <c r="SH6" s="17"/>
      <c r="SI6" s="17"/>
      <c r="SJ6" s="17"/>
      <c r="SK6" s="17"/>
      <c r="SL6" s="17"/>
      <c r="SM6" s="17"/>
      <c r="SN6" s="17"/>
      <c r="SO6" s="17"/>
      <c r="SP6" s="17"/>
      <c r="SQ6" s="17"/>
      <c r="SR6" s="17"/>
      <c r="SS6" s="17"/>
      <c r="ST6" s="17"/>
      <c r="SU6" s="17"/>
      <c r="SV6" s="17"/>
      <c r="SW6" s="17"/>
      <c r="SX6" s="17"/>
      <c r="SY6" s="17"/>
      <c r="SZ6" s="17"/>
      <c r="TA6" s="17"/>
      <c r="TB6" s="17"/>
      <c r="TC6" s="17"/>
      <c r="TD6" s="17"/>
      <c r="TE6" s="17"/>
      <c r="TF6" s="17"/>
      <c r="TG6" s="17"/>
      <c r="TH6" s="17"/>
      <c r="TI6" s="17"/>
      <c r="TJ6" s="17"/>
      <c r="TK6" s="17"/>
      <c r="TL6" s="17"/>
      <c r="TM6" s="17"/>
      <c r="TN6" s="17"/>
      <c r="TO6" s="17"/>
      <c r="TP6" s="17"/>
      <c r="TQ6" s="17"/>
      <c r="TR6" s="17"/>
      <c r="TS6" s="17"/>
      <c r="TT6" s="17"/>
      <c r="TU6" s="17"/>
      <c r="TV6" s="17"/>
      <c r="TW6" s="17"/>
      <c r="TX6" s="17"/>
      <c r="TY6" s="17"/>
      <c r="TZ6" s="17"/>
      <c r="UA6" s="17"/>
      <c r="UB6" s="17"/>
      <c r="UC6" s="17"/>
      <c r="UD6" s="17"/>
      <c r="UE6" s="17"/>
      <c r="UF6" s="17"/>
      <c r="UG6" s="17"/>
      <c r="UH6" s="17"/>
      <c r="UI6" s="17"/>
      <c r="UJ6" s="17"/>
      <c r="UK6" s="17"/>
      <c r="UL6" s="17"/>
      <c r="UM6" s="17"/>
      <c r="UN6" s="17"/>
      <c r="UO6" s="17"/>
      <c r="UP6" s="17"/>
      <c r="UQ6" s="17"/>
      <c r="UR6" s="17"/>
      <c r="US6" s="17"/>
      <c r="UT6" s="17"/>
      <c r="UU6" s="17"/>
      <c r="UV6" s="17"/>
      <c r="UW6" s="17"/>
      <c r="UX6" s="17"/>
      <c r="UY6" s="17"/>
      <c r="UZ6" s="17"/>
      <c r="VA6" s="17"/>
      <c r="VB6" s="17"/>
      <c r="VC6" s="17"/>
      <c r="VD6" s="17"/>
      <c r="VE6" s="17"/>
      <c r="VF6" s="17"/>
      <c r="VG6" s="17"/>
      <c r="VH6" s="17"/>
      <c r="VI6" s="17"/>
      <c r="VJ6" s="17"/>
      <c r="VK6" s="17"/>
      <c r="VL6" s="17"/>
      <c r="VM6" s="17"/>
      <c r="VN6" s="17"/>
      <c r="VO6" s="17"/>
      <c r="VP6" s="17"/>
      <c r="VQ6" s="17"/>
      <c r="VR6" s="17"/>
      <c r="VS6" s="17"/>
      <c r="VT6" s="17"/>
      <c r="VU6" s="17"/>
      <c r="VV6" s="17"/>
      <c r="VW6" s="17"/>
      <c r="VX6" s="17"/>
      <c r="VY6" s="17"/>
      <c r="VZ6" s="17"/>
      <c r="WA6" s="17"/>
      <c r="WB6" s="17"/>
      <c r="WC6" s="17"/>
      <c r="WD6" s="17"/>
      <c r="WE6" s="17"/>
      <c r="WF6" s="17"/>
      <c r="WG6" s="17"/>
      <c r="WH6" s="17"/>
      <c r="WI6" s="17"/>
      <c r="WJ6" s="17"/>
      <c r="WK6" s="17"/>
      <c r="WL6" s="17"/>
      <c r="WM6" s="17"/>
      <c r="WN6" s="17"/>
      <c r="WO6" s="17"/>
      <c r="WP6" s="17"/>
      <c r="WQ6" s="17"/>
      <c r="WR6" s="17"/>
      <c r="WS6" s="17"/>
      <c r="WT6" s="17"/>
      <c r="WU6" s="17"/>
      <c r="WV6" s="17"/>
      <c r="WW6" s="17"/>
      <c r="WX6" s="17"/>
      <c r="WY6" s="17"/>
      <c r="WZ6" s="17"/>
      <c r="XA6" s="17"/>
      <c r="XB6" s="17"/>
      <c r="XC6" s="17"/>
      <c r="XD6" s="17"/>
      <c r="XE6" s="17"/>
      <c r="XF6" s="17"/>
      <c r="XG6" s="17"/>
      <c r="XH6" s="17"/>
      <c r="XI6" s="17"/>
      <c r="XJ6" s="17"/>
      <c r="XK6" s="17"/>
      <c r="XL6" s="17"/>
      <c r="XM6" s="17"/>
      <c r="XN6" s="17"/>
      <c r="XO6" s="17"/>
      <c r="XP6" s="17"/>
      <c r="XQ6" s="17"/>
      <c r="XR6" s="17"/>
      <c r="XS6" s="17"/>
      <c r="XT6" s="17"/>
      <c r="XU6" s="17"/>
      <c r="XV6" s="17"/>
      <c r="XW6" s="17"/>
      <c r="XX6" s="17"/>
      <c r="XY6" s="17"/>
      <c r="XZ6" s="17"/>
      <c r="YA6" s="17"/>
      <c r="YB6" s="17"/>
      <c r="YC6" s="17"/>
      <c r="YD6" s="17"/>
      <c r="YE6" s="17"/>
      <c r="YF6" s="17"/>
      <c r="YG6" s="17"/>
      <c r="YH6" s="17"/>
      <c r="YI6" s="17"/>
      <c r="YJ6" s="17"/>
      <c r="YK6" s="17"/>
      <c r="YL6" s="17"/>
      <c r="YM6" s="17"/>
      <c r="YN6" s="17"/>
      <c r="YO6" s="17"/>
      <c r="YP6" s="17"/>
      <c r="YQ6" s="17"/>
      <c r="YR6" s="17"/>
      <c r="YS6" s="17"/>
      <c r="YT6" s="17"/>
      <c r="YU6" s="17"/>
      <c r="YV6" s="17"/>
      <c r="YW6" s="17"/>
      <c r="YX6" s="17"/>
      <c r="YY6" s="17"/>
      <c r="YZ6" s="17"/>
      <c r="ZA6" s="17"/>
      <c r="ZB6" s="17"/>
      <c r="ZC6" s="17"/>
      <c r="ZD6" s="17"/>
      <c r="ZE6" s="17"/>
      <c r="ZF6" s="17"/>
      <c r="ZG6" s="17"/>
      <c r="ZH6" s="17"/>
      <c r="ZI6" s="17"/>
      <c r="ZJ6" s="17"/>
      <c r="ZK6" s="17"/>
      <c r="ZL6" s="17"/>
      <c r="ZM6" s="17"/>
      <c r="ZN6" s="17"/>
      <c r="ZO6" s="17"/>
      <c r="ZP6" s="17"/>
      <c r="ZQ6" s="17"/>
      <c r="ZR6" s="17"/>
      <c r="ZS6" s="17"/>
      <c r="ZT6" s="17"/>
      <c r="ZU6" s="17"/>
      <c r="ZV6" s="17"/>
      <c r="ZW6" s="17"/>
      <c r="ZX6" s="17"/>
      <c r="ZY6" s="17"/>
      <c r="ZZ6" s="17"/>
      <c r="AAA6" s="17"/>
      <c r="AAB6" s="17"/>
      <c r="AAC6" s="17"/>
      <c r="AAD6" s="17"/>
      <c r="AAE6" s="17"/>
      <c r="AAF6" s="17"/>
      <c r="AAG6" s="17"/>
      <c r="AAH6" s="17"/>
      <c r="AAI6" s="17"/>
      <c r="AAJ6" s="17"/>
      <c r="AAK6" s="17"/>
      <c r="AAL6" s="17"/>
      <c r="AAM6" s="17"/>
      <c r="AAN6" s="17"/>
      <c r="AAO6" s="17"/>
      <c r="AAP6" s="17"/>
      <c r="AAQ6" s="17"/>
      <c r="AAR6" s="17"/>
      <c r="AAS6" s="17"/>
      <c r="AAT6" s="17"/>
      <c r="AAU6" s="17"/>
      <c r="AAV6" s="17"/>
      <c r="AAW6" s="17"/>
      <c r="AAX6" s="17"/>
      <c r="AAY6" s="17"/>
      <c r="AAZ6" s="17"/>
      <c r="ABA6" s="17"/>
      <c r="ABB6" s="17"/>
      <c r="ABC6" s="17"/>
      <c r="ABD6" s="17"/>
      <c r="ABE6" s="17"/>
      <c r="ABF6" s="17"/>
      <c r="ABG6" s="17"/>
      <c r="ABH6" s="17"/>
      <c r="ABI6" s="17"/>
      <c r="ABJ6" s="17"/>
      <c r="ABK6" s="17"/>
      <c r="ABL6" s="17"/>
      <c r="ABM6" s="17"/>
      <c r="ABN6" s="17"/>
      <c r="ABO6" s="17"/>
      <c r="ABP6" s="17"/>
      <c r="ABQ6" s="17"/>
      <c r="ABR6" s="17"/>
      <c r="ABS6" s="17"/>
      <c r="ABT6" s="17"/>
      <c r="ABU6" s="17"/>
      <c r="ABV6" s="17"/>
      <c r="ABW6" s="17"/>
      <c r="ABX6" s="17"/>
      <c r="ABY6" s="17"/>
      <c r="ABZ6" s="17"/>
      <c r="ACA6" s="17"/>
      <c r="ACB6" s="17"/>
      <c r="ACC6" s="17"/>
      <c r="ACD6" s="17"/>
      <c r="ACE6" s="17"/>
      <c r="ACF6" s="17"/>
      <c r="ACG6" s="17"/>
      <c r="ACH6" s="17"/>
      <c r="ACI6" s="17"/>
      <c r="ACJ6" s="17"/>
      <c r="ACK6" s="17"/>
      <c r="ACL6" s="17"/>
      <c r="ACM6" s="17"/>
      <c r="ACN6" s="17"/>
      <c r="ACO6" s="17"/>
      <c r="ACP6" s="17"/>
      <c r="ACQ6" s="17"/>
      <c r="ACR6" s="17"/>
      <c r="ACS6" s="17"/>
      <c r="ACT6" s="17"/>
      <c r="ACU6" s="17"/>
      <c r="ACV6" s="17"/>
      <c r="ACW6" s="17"/>
      <c r="ACX6" s="17"/>
      <c r="ACY6" s="17"/>
      <c r="ACZ6" s="17"/>
      <c r="ADA6" s="17"/>
      <c r="ADB6" s="17"/>
      <c r="ADC6" s="17"/>
      <c r="ADD6" s="17"/>
      <c r="ADE6" s="17"/>
      <c r="ADF6" s="17"/>
      <c r="ADG6" s="17"/>
      <c r="ADH6" s="17"/>
      <c r="ADI6" s="17"/>
      <c r="ADJ6" s="17"/>
      <c r="ADK6" s="17"/>
      <c r="ADL6" s="17"/>
      <c r="ADM6" s="17"/>
      <c r="ADN6" s="17"/>
      <c r="ADO6" s="17"/>
      <c r="ADP6" s="17"/>
      <c r="ADQ6" s="17"/>
      <c r="ADR6" s="17"/>
      <c r="ADS6" s="17"/>
      <c r="ADT6" s="17"/>
      <c r="ADU6" s="17"/>
      <c r="ADV6" s="17"/>
      <c r="ADW6" s="17"/>
      <c r="ADX6" s="17"/>
      <c r="ADY6" s="17"/>
      <c r="ADZ6" s="17"/>
      <c r="AEA6" s="17"/>
      <c r="AEB6" s="17"/>
      <c r="AEC6" s="17"/>
      <c r="AED6" s="17"/>
      <c r="AEE6" s="17"/>
      <c r="AEF6" s="17"/>
      <c r="AEG6" s="17"/>
      <c r="AEH6" s="17"/>
      <c r="AEI6" s="17"/>
      <c r="AEJ6" s="17"/>
      <c r="AEK6" s="17"/>
      <c r="AEL6" s="17"/>
      <c r="AEM6" s="17"/>
      <c r="AEN6" s="17"/>
      <c r="AEO6" s="17"/>
      <c r="AEP6" s="17"/>
      <c r="AEQ6" s="17"/>
      <c r="AER6" s="17"/>
      <c r="AES6" s="17"/>
      <c r="AET6" s="17"/>
      <c r="AEU6" s="17"/>
      <c r="AEV6" s="17"/>
      <c r="AEW6" s="17"/>
      <c r="AEX6" s="17"/>
      <c r="AEY6" s="17"/>
      <c r="AEZ6" s="17"/>
      <c r="AFA6" s="17"/>
      <c r="AFB6" s="17"/>
      <c r="AFC6" s="17"/>
      <c r="AFD6" s="17"/>
      <c r="AFE6" s="17"/>
      <c r="AFF6" s="17"/>
      <c r="AFG6" s="17"/>
      <c r="AFH6" s="17"/>
      <c r="AFI6" s="17"/>
      <c r="AFJ6" s="17"/>
      <c r="AFK6" s="17"/>
      <c r="AFL6" s="17"/>
      <c r="AFM6" s="17"/>
      <c r="AFN6" s="17"/>
      <c r="AFO6" s="17"/>
      <c r="AFP6" s="17"/>
      <c r="AFQ6" s="17"/>
      <c r="AFR6" s="17"/>
      <c r="AFS6" s="17"/>
      <c r="AFT6" s="17"/>
      <c r="AFU6" s="17"/>
      <c r="AFV6" s="17"/>
      <c r="AFW6" s="17"/>
      <c r="AFX6" s="17"/>
      <c r="AFY6" s="17"/>
      <c r="AFZ6" s="17"/>
      <c r="AGA6" s="17"/>
      <c r="AGB6" s="17"/>
      <c r="AGC6" s="17"/>
      <c r="AGD6" s="17"/>
      <c r="AGE6" s="17"/>
      <c r="AGF6" s="17"/>
      <c r="AGG6" s="17"/>
      <c r="AGH6" s="17"/>
      <c r="AGI6" s="17"/>
      <c r="AGJ6" s="17"/>
      <c r="AGK6" s="17"/>
      <c r="AGL6" s="17"/>
      <c r="AGM6" s="17"/>
      <c r="AGN6" s="17"/>
      <c r="AGO6" s="17"/>
      <c r="AGP6" s="17"/>
      <c r="AGQ6" s="17"/>
      <c r="AGR6" s="17"/>
      <c r="AGS6" s="17"/>
      <c r="AGT6" s="17"/>
      <c r="AGU6" s="17"/>
      <c r="AGV6" s="17"/>
      <c r="AGW6" s="17"/>
      <c r="AGX6" s="17"/>
      <c r="AGY6" s="17"/>
      <c r="AGZ6" s="17"/>
      <c r="AHA6" s="17"/>
      <c r="AHB6" s="17"/>
      <c r="AHC6" s="17"/>
      <c r="AHD6" s="17"/>
      <c r="AHE6" s="17"/>
      <c r="AHF6" s="17"/>
      <c r="AHG6" s="17"/>
      <c r="AHH6" s="17"/>
      <c r="AHI6" s="17"/>
      <c r="AHJ6" s="17"/>
      <c r="AHK6" s="17"/>
      <c r="AHL6" s="17"/>
      <c r="AHM6" s="17"/>
      <c r="AHN6" s="17"/>
      <c r="AHO6" s="17"/>
      <c r="AHP6" s="17"/>
      <c r="AHQ6" s="17"/>
      <c r="AHR6" s="17"/>
      <c r="AHS6" s="17"/>
      <c r="AHT6" s="17"/>
      <c r="AHU6" s="17"/>
      <c r="AHV6" s="17"/>
      <c r="AHW6" s="17"/>
      <c r="AHX6" s="17"/>
      <c r="AHY6" s="17"/>
      <c r="AHZ6" s="17"/>
      <c r="AIA6" s="17"/>
      <c r="AIB6" s="17"/>
      <c r="AIC6" s="17"/>
      <c r="AID6" s="17"/>
      <c r="AIE6" s="17"/>
      <c r="AIF6" s="17"/>
      <c r="AIG6" s="17"/>
      <c r="AIH6" s="17"/>
      <c r="AII6" s="17"/>
      <c r="AIJ6" s="17"/>
      <c r="AIK6" s="17"/>
      <c r="AIL6" s="17"/>
      <c r="AIM6" s="17"/>
      <c r="AIN6" s="17"/>
      <c r="AIO6" s="17"/>
      <c r="AIP6" s="17"/>
      <c r="AIQ6" s="17"/>
      <c r="AIR6" s="17"/>
      <c r="AIS6" s="17"/>
      <c r="AIT6" s="17"/>
      <c r="AIU6" s="17"/>
      <c r="AIV6" s="17"/>
      <c r="AIW6" s="17"/>
      <c r="AIX6" s="17"/>
      <c r="AIY6" s="17"/>
      <c r="AIZ6" s="17"/>
      <c r="AJA6" s="17"/>
      <c r="AJB6" s="17"/>
      <c r="AJC6" s="17"/>
      <c r="AJD6" s="17"/>
      <c r="AJE6" s="17"/>
      <c r="AJF6" s="17"/>
      <c r="AJG6" s="17"/>
      <c r="AJH6" s="17"/>
      <c r="AJI6" s="17"/>
      <c r="AJJ6" s="17"/>
      <c r="AJK6" s="17"/>
      <c r="AJL6" s="17"/>
      <c r="AJM6" s="17"/>
      <c r="AJN6" s="17"/>
      <c r="AJO6" s="17"/>
      <c r="AJP6" s="17"/>
      <c r="AJQ6" s="17"/>
      <c r="AJR6" s="17"/>
      <c r="AJS6" s="17"/>
      <c r="AJT6" s="17"/>
      <c r="AJU6" s="17"/>
      <c r="AJV6" s="17"/>
      <c r="AJW6" s="17"/>
      <c r="AJX6" s="17"/>
      <c r="AJY6" s="17"/>
      <c r="AJZ6" s="17"/>
      <c r="AKA6" s="17"/>
      <c r="AKB6" s="17"/>
      <c r="AKC6" s="17"/>
      <c r="AKD6" s="17"/>
      <c r="AKE6" s="17"/>
      <c r="AKF6" s="17"/>
      <c r="AKG6" s="17"/>
      <c r="AKH6" s="17"/>
      <c r="AKI6" s="17"/>
      <c r="AKJ6" s="17"/>
      <c r="AKK6" s="17"/>
      <c r="AKL6" s="17"/>
      <c r="AKM6" s="17"/>
      <c r="AKN6" s="17"/>
      <c r="AKO6" s="17"/>
      <c r="AKP6" s="17"/>
      <c r="AKQ6" s="17"/>
      <c r="AKR6" s="17"/>
      <c r="AKS6" s="17"/>
      <c r="AKT6" s="17"/>
      <c r="AKU6" s="17"/>
      <c r="AKV6" s="17"/>
      <c r="AKW6" s="17"/>
      <c r="AKX6" s="17"/>
      <c r="AKY6" s="17"/>
      <c r="AKZ6" s="17"/>
      <c r="ALA6" s="17"/>
      <c r="ALB6" s="17"/>
      <c r="ALC6" s="17"/>
      <c r="ALD6" s="17"/>
      <c r="ALE6" s="17"/>
      <c r="ALF6" s="17"/>
      <c r="ALG6" s="17"/>
      <c r="ALH6" s="17"/>
      <c r="ALI6" s="17"/>
      <c r="ALJ6" s="17"/>
      <c r="ALK6" s="17"/>
      <c r="ALL6" s="17"/>
      <c r="ALM6" s="17"/>
      <c r="ALN6" s="17"/>
      <c r="ALO6" s="17"/>
      <c r="ALP6" s="17"/>
      <c r="ALQ6" s="17"/>
      <c r="ALR6" s="17"/>
      <c r="ALS6" s="17"/>
      <c r="ALT6" s="17"/>
      <c r="ALU6" s="17"/>
      <c r="ALV6" s="17"/>
      <c r="ALW6" s="17"/>
      <c r="ALX6" s="17"/>
      <c r="ALY6" s="17"/>
      <c r="ALZ6" s="17"/>
      <c r="AMA6" s="17"/>
      <c r="AMB6" s="17"/>
      <c r="AMC6" s="17"/>
      <c r="AMD6" s="17"/>
      <c r="AME6" s="17"/>
      <c r="AMF6" s="17"/>
      <c r="AMG6" s="17"/>
      <c r="AMH6" s="17"/>
      <c r="AMI6" s="17"/>
      <c r="AMJ6" s="17"/>
      <c r="AMK6" s="17"/>
      <c r="AML6" s="17"/>
      <c r="AMM6" s="17"/>
      <c r="AMN6" s="17"/>
      <c r="AMO6" s="17"/>
      <c r="AMP6" s="17"/>
      <c r="AMQ6" s="17"/>
      <c r="AMR6" s="17"/>
      <c r="AMS6" s="17"/>
      <c r="AMT6" s="17"/>
      <c r="AMU6" s="17"/>
      <c r="AMV6" s="17"/>
      <c r="AMW6" s="17"/>
      <c r="AMX6" s="17"/>
      <c r="AMY6" s="17"/>
      <c r="AMZ6" s="17"/>
      <c r="ANA6" s="17"/>
      <c r="ANB6" s="17"/>
      <c r="ANC6" s="17"/>
      <c r="AND6" s="17"/>
      <c r="ANE6" s="17"/>
      <c r="ANF6" s="17"/>
      <c r="ANG6" s="17"/>
      <c r="ANH6" s="17"/>
      <c r="ANI6" s="17"/>
      <c r="ANJ6" s="17"/>
      <c r="ANK6" s="17"/>
      <c r="ANL6" s="17"/>
      <c r="ANM6" s="17"/>
      <c r="ANN6" s="17"/>
      <c r="ANO6" s="17"/>
      <c r="ANP6" s="17"/>
      <c r="ANQ6" s="17"/>
      <c r="ANR6" s="17"/>
      <c r="ANS6" s="17"/>
      <c r="ANT6" s="17"/>
      <c r="ANU6" s="17"/>
      <c r="ANV6" s="17"/>
      <c r="ANW6" s="17"/>
      <c r="ANX6" s="17"/>
      <c r="ANY6" s="17"/>
      <c r="ANZ6" s="17"/>
      <c r="AOA6" s="17"/>
      <c r="AOB6" s="17"/>
      <c r="AOC6" s="17"/>
      <c r="AOD6" s="17"/>
      <c r="AOE6" s="17"/>
      <c r="AOF6" s="17"/>
      <c r="AOG6" s="17"/>
      <c r="AOH6" s="17"/>
      <c r="AOI6" s="17"/>
      <c r="AOJ6" s="17"/>
      <c r="AOK6" s="17"/>
      <c r="AOL6" s="17"/>
      <c r="AOM6" s="17"/>
      <c r="AON6" s="17"/>
      <c r="AOO6" s="17"/>
      <c r="AOP6" s="17"/>
      <c r="AOQ6" s="17"/>
      <c r="AOR6" s="17"/>
      <c r="AOS6" s="17"/>
      <c r="AOT6" s="17"/>
      <c r="AOU6" s="17"/>
      <c r="AOV6" s="17"/>
      <c r="AOW6" s="17"/>
      <c r="AOX6" s="17"/>
      <c r="AOY6" s="17"/>
      <c r="AOZ6" s="17"/>
      <c r="APA6" s="17"/>
      <c r="APB6" s="17"/>
      <c r="APC6" s="17"/>
      <c r="APD6" s="17"/>
      <c r="APE6" s="17"/>
      <c r="APF6" s="17"/>
      <c r="APG6" s="17"/>
      <c r="APH6" s="17"/>
      <c r="API6" s="17"/>
      <c r="APJ6" s="17"/>
      <c r="APK6" s="17"/>
      <c r="APL6" s="17"/>
      <c r="APM6" s="17"/>
      <c r="APN6" s="17"/>
      <c r="APO6" s="17"/>
      <c r="APP6" s="17"/>
      <c r="APQ6" s="17"/>
      <c r="APR6" s="17"/>
      <c r="APS6" s="17"/>
      <c r="APT6" s="17"/>
      <c r="APU6" s="17"/>
      <c r="APV6" s="17"/>
      <c r="APW6" s="17"/>
      <c r="APX6" s="17"/>
      <c r="APY6" s="17"/>
      <c r="APZ6" s="17"/>
      <c r="AQA6" s="17"/>
      <c r="AQB6" s="17"/>
      <c r="AQC6" s="17"/>
      <c r="AQD6" s="17"/>
      <c r="AQE6" s="17"/>
      <c r="AQF6" s="17"/>
      <c r="AQG6" s="17"/>
      <c r="AQH6" s="17"/>
      <c r="AQI6" s="17"/>
      <c r="AQJ6" s="17"/>
      <c r="AQK6" s="17"/>
      <c r="AQL6" s="17"/>
      <c r="AQM6" s="17"/>
      <c r="AQN6" s="17"/>
      <c r="AQO6" s="17"/>
      <c r="AQP6" s="17"/>
      <c r="AQQ6" s="17"/>
      <c r="AQR6" s="17"/>
      <c r="AQS6" s="17"/>
      <c r="AQT6" s="17"/>
      <c r="AQU6" s="17"/>
      <c r="AQV6" s="17"/>
      <c r="AQW6" s="17"/>
      <c r="AQX6" s="17"/>
      <c r="AQY6" s="17"/>
      <c r="AQZ6" s="17"/>
      <c r="ARA6" s="17"/>
      <c r="ARB6" s="17"/>
      <c r="ARC6" s="17"/>
      <c r="ARD6" s="17"/>
      <c r="ARE6" s="17"/>
      <c r="ARF6" s="17"/>
      <c r="ARG6" s="17"/>
      <c r="ARH6" s="17"/>
      <c r="ARI6" s="17"/>
      <c r="ARJ6" s="17"/>
      <c r="ARK6" s="17"/>
      <c r="ARL6" s="17"/>
      <c r="ARM6" s="17"/>
      <c r="ARN6" s="17"/>
      <c r="ARO6" s="17"/>
      <c r="ARP6" s="17"/>
      <c r="ARQ6" s="17"/>
      <c r="ARR6" s="17"/>
      <c r="ARS6" s="17"/>
      <c r="ART6" s="17"/>
      <c r="ARU6" s="17"/>
      <c r="ARV6" s="17"/>
      <c r="ARW6" s="17"/>
      <c r="ARX6" s="17"/>
      <c r="ARY6" s="17"/>
      <c r="ARZ6" s="17"/>
      <c r="ASA6" s="17"/>
      <c r="ASB6" s="17"/>
      <c r="ASC6" s="17"/>
      <c r="ASD6" s="17"/>
      <c r="ASE6" s="17"/>
      <c r="ASF6" s="17"/>
      <c r="ASG6" s="17"/>
      <c r="ASH6" s="17"/>
      <c r="ASI6" s="17"/>
      <c r="ASJ6" s="17"/>
      <c r="ASK6" s="17"/>
      <c r="ASL6" s="17"/>
      <c r="ASM6" s="17"/>
      <c r="ASN6" s="17"/>
      <c r="ASO6" s="17"/>
      <c r="ASP6" s="17"/>
      <c r="ASQ6" s="17"/>
      <c r="ASR6" s="17"/>
      <c r="ASS6" s="17"/>
      <c r="AST6" s="17"/>
      <c r="ASU6" s="17"/>
      <c r="ASV6" s="17"/>
      <c r="ASW6" s="17"/>
      <c r="ASX6" s="17"/>
      <c r="ASY6" s="17"/>
      <c r="ASZ6" s="17"/>
      <c r="ATA6" s="17"/>
      <c r="ATB6" s="17"/>
      <c r="ATC6" s="17"/>
      <c r="ATD6" s="17"/>
      <c r="ATE6" s="17"/>
      <c r="ATF6" s="17"/>
      <c r="ATG6" s="17"/>
      <c r="ATH6" s="17"/>
      <c r="ATI6" s="17"/>
      <c r="ATJ6" s="17"/>
      <c r="ATK6" s="17"/>
      <c r="ATL6" s="17"/>
      <c r="ATM6" s="17"/>
      <c r="ATN6" s="17"/>
      <c r="ATO6" s="17"/>
      <c r="ATP6" s="17"/>
      <c r="ATQ6" s="17"/>
      <c r="ATR6" s="17"/>
      <c r="ATS6" s="17"/>
      <c r="ATT6" s="17"/>
      <c r="ATU6" s="17"/>
      <c r="ATV6" s="17"/>
      <c r="ATW6" s="17"/>
      <c r="ATX6" s="17"/>
      <c r="ATY6" s="17"/>
      <c r="ATZ6" s="17"/>
      <c r="AUA6" s="17"/>
      <c r="AUB6" s="17"/>
      <c r="AUC6" s="17"/>
      <c r="AUD6" s="17"/>
      <c r="AUE6" s="17"/>
      <c r="AUF6" s="17"/>
      <c r="AUG6" s="17"/>
      <c r="AUH6" s="17"/>
      <c r="AUI6" s="17"/>
      <c r="AUJ6" s="17"/>
      <c r="AUK6" s="17"/>
      <c r="AUL6" s="17"/>
      <c r="AUM6" s="17"/>
      <c r="AUN6" s="17"/>
      <c r="AUO6" s="17"/>
      <c r="AUP6" s="17"/>
      <c r="AUQ6" s="17"/>
      <c r="AUR6" s="17"/>
      <c r="AUS6" s="17"/>
      <c r="AUT6" s="17"/>
      <c r="AUU6" s="17"/>
      <c r="AUV6" s="17"/>
      <c r="AUW6" s="17"/>
      <c r="AUX6" s="17"/>
      <c r="AUY6" s="17"/>
      <c r="AUZ6" s="17"/>
      <c r="AVA6" s="17"/>
      <c r="AVB6" s="17"/>
      <c r="AVC6" s="17"/>
      <c r="AVD6" s="17"/>
      <c r="AVE6" s="17"/>
      <c r="AVF6" s="17"/>
      <c r="AVG6" s="17"/>
      <c r="AVH6" s="17"/>
      <c r="AVI6" s="17"/>
      <c r="AVJ6" s="17"/>
      <c r="AVK6" s="17"/>
      <c r="AVL6" s="17"/>
      <c r="AVM6" s="17"/>
      <c r="AVN6" s="17"/>
      <c r="AVO6" s="17"/>
      <c r="AVP6" s="17"/>
      <c r="AVQ6" s="17"/>
      <c r="AVR6" s="17"/>
      <c r="AVS6" s="17"/>
      <c r="AVT6" s="17"/>
      <c r="AVU6" s="17"/>
      <c r="AVV6" s="17"/>
      <c r="AVW6" s="17"/>
      <c r="AVX6" s="17"/>
      <c r="AVY6" s="17"/>
      <c r="AVZ6" s="17"/>
      <c r="AWA6" s="17"/>
      <c r="AWB6" s="17"/>
      <c r="AWC6" s="17"/>
      <c r="AWD6" s="17"/>
      <c r="AWE6" s="17"/>
      <c r="AWF6" s="17"/>
      <c r="AWG6" s="17"/>
      <c r="AWH6" s="17"/>
      <c r="AWI6" s="17"/>
      <c r="AWJ6" s="17"/>
      <c r="AWK6" s="17"/>
      <c r="AWL6" s="17"/>
      <c r="AWM6" s="17"/>
      <c r="AWN6" s="17"/>
      <c r="AWO6" s="17"/>
      <c r="AWP6" s="17"/>
      <c r="AWQ6" s="17"/>
      <c r="AWR6" s="17"/>
      <c r="AWS6" s="17"/>
      <c r="AWT6" s="17"/>
      <c r="AWU6" s="17"/>
      <c r="AWV6" s="17"/>
      <c r="AWW6" s="17"/>
      <c r="AWX6" s="17"/>
      <c r="AWY6" s="17"/>
      <c r="AWZ6" s="17"/>
      <c r="AXA6" s="17"/>
      <c r="AXB6" s="17"/>
      <c r="AXC6" s="17"/>
      <c r="AXD6" s="17"/>
      <c r="AXE6" s="17"/>
      <c r="AXF6" s="17"/>
      <c r="AXG6" s="17"/>
      <c r="AXH6" s="17"/>
      <c r="AXI6" s="17"/>
      <c r="AXJ6" s="17"/>
      <c r="AXK6" s="17"/>
      <c r="AXL6" s="17"/>
      <c r="AXM6" s="17"/>
      <c r="AXN6" s="17"/>
      <c r="AXO6" s="17"/>
      <c r="AXP6" s="17"/>
      <c r="AXQ6" s="17"/>
      <c r="AXR6" s="17"/>
      <c r="AXS6" s="17"/>
      <c r="AXT6" s="17"/>
      <c r="AXU6" s="17"/>
      <c r="AXV6" s="17"/>
      <c r="AXW6" s="17"/>
      <c r="AXX6" s="17"/>
      <c r="AXY6" s="17"/>
      <c r="AXZ6" s="17"/>
      <c r="AYA6" s="17"/>
      <c r="AYB6" s="17"/>
      <c r="AYC6" s="17"/>
      <c r="AYD6" s="17"/>
      <c r="AYE6" s="17"/>
      <c r="AYF6" s="17"/>
      <c r="AYG6" s="17"/>
      <c r="AYH6" s="17"/>
      <c r="AYI6" s="17"/>
      <c r="AYJ6" s="17"/>
      <c r="AYK6" s="17"/>
      <c r="AYL6" s="17"/>
      <c r="AYM6" s="17"/>
      <c r="AYN6" s="17"/>
      <c r="AYO6" s="17"/>
      <c r="AYP6" s="17"/>
      <c r="AYQ6" s="17"/>
      <c r="AYR6" s="17"/>
      <c r="AYS6" s="17"/>
      <c r="AYT6" s="17"/>
      <c r="AYU6" s="17"/>
      <c r="AYV6" s="17"/>
      <c r="AYW6" s="17"/>
      <c r="AYX6" s="17"/>
      <c r="AYY6" s="17"/>
      <c r="AYZ6" s="17"/>
      <c r="AZA6" s="17"/>
      <c r="AZB6" s="17"/>
      <c r="AZC6" s="17"/>
      <c r="AZD6" s="17"/>
      <c r="AZE6" s="17"/>
      <c r="AZF6" s="17"/>
      <c r="AZG6" s="17"/>
      <c r="AZH6" s="17"/>
      <c r="AZI6" s="17"/>
      <c r="AZJ6" s="17"/>
      <c r="AZK6" s="17"/>
      <c r="AZL6" s="17"/>
      <c r="AZM6" s="17"/>
      <c r="AZN6" s="17"/>
      <c r="AZO6" s="17"/>
      <c r="AZP6" s="17"/>
      <c r="AZQ6" s="17"/>
      <c r="AZR6" s="17"/>
      <c r="AZS6" s="17"/>
      <c r="AZT6" s="17"/>
      <c r="AZU6" s="17"/>
      <c r="AZV6" s="17"/>
      <c r="AZW6" s="17"/>
      <c r="AZX6" s="17"/>
      <c r="AZY6" s="17"/>
      <c r="AZZ6" s="17"/>
      <c r="BAA6" s="17"/>
      <c r="BAB6" s="17"/>
      <c r="BAC6" s="17"/>
      <c r="BAD6" s="17"/>
      <c r="BAE6" s="17"/>
      <c r="BAF6" s="17"/>
      <c r="BAG6" s="17"/>
      <c r="BAH6" s="17"/>
      <c r="BAI6" s="17"/>
      <c r="BAJ6" s="17"/>
      <c r="BAK6" s="17"/>
      <c r="BAL6" s="17"/>
      <c r="BAM6" s="17"/>
      <c r="BAN6" s="17"/>
      <c r="BAO6" s="17"/>
      <c r="BAP6" s="17"/>
      <c r="BAQ6" s="17"/>
      <c r="BAR6" s="17"/>
      <c r="BAS6" s="17"/>
      <c r="BAT6" s="17"/>
      <c r="BAU6" s="17"/>
      <c r="BAV6" s="17"/>
      <c r="BAW6" s="17"/>
      <c r="BAX6" s="17"/>
      <c r="BAY6" s="17"/>
      <c r="BAZ6" s="17"/>
      <c r="BBA6" s="17"/>
      <c r="BBB6" s="17"/>
      <c r="BBC6" s="17"/>
      <c r="BBD6" s="17"/>
      <c r="BBE6" s="17"/>
      <c r="BBF6" s="17"/>
      <c r="BBG6" s="17"/>
      <c r="BBH6" s="17"/>
      <c r="BBI6" s="17"/>
      <c r="BBJ6" s="17"/>
      <c r="BBK6" s="17"/>
      <c r="BBL6" s="17"/>
      <c r="BBM6" s="17"/>
      <c r="BBN6" s="17"/>
      <c r="BBO6" s="17"/>
      <c r="BBP6" s="17"/>
      <c r="BBQ6" s="17"/>
      <c r="BBR6" s="17"/>
      <c r="BBS6" s="17"/>
      <c r="BBT6" s="17"/>
      <c r="BBU6" s="17"/>
      <c r="BBV6" s="17"/>
      <c r="BBW6" s="17"/>
      <c r="BBX6" s="17"/>
      <c r="BBY6" s="17"/>
      <c r="BBZ6" s="17"/>
      <c r="BCA6" s="17"/>
      <c r="BCB6" s="17"/>
      <c r="BCC6" s="17"/>
      <c r="BCD6" s="17"/>
      <c r="BCE6" s="17"/>
      <c r="BCF6" s="17"/>
      <c r="BCG6" s="17"/>
      <c r="BCH6" s="17"/>
      <c r="BCI6" s="17"/>
      <c r="BCJ6" s="17"/>
      <c r="BCK6" s="17"/>
      <c r="BCL6" s="17"/>
      <c r="BCM6" s="17"/>
      <c r="BCN6" s="17"/>
      <c r="BCO6" s="17"/>
      <c r="BCP6" s="17"/>
      <c r="BCQ6" s="17"/>
      <c r="BCR6" s="17"/>
      <c r="BCS6" s="17"/>
      <c r="BCT6" s="17"/>
      <c r="BCU6" s="17"/>
      <c r="BCV6" s="17"/>
      <c r="BCW6" s="17"/>
      <c r="BCX6" s="17"/>
      <c r="BCY6" s="17"/>
      <c r="BCZ6" s="17"/>
      <c r="BDA6" s="17"/>
      <c r="BDB6" s="17"/>
      <c r="BDC6" s="17"/>
      <c r="BDD6" s="17"/>
      <c r="BDE6" s="17"/>
      <c r="BDF6" s="17"/>
      <c r="BDG6" s="17"/>
      <c r="BDH6" s="17"/>
      <c r="BDI6" s="17"/>
      <c r="BDJ6" s="17"/>
      <c r="BDK6" s="17"/>
      <c r="BDL6" s="17"/>
      <c r="BDM6" s="17"/>
      <c r="BDN6" s="17"/>
      <c r="BDO6" s="17"/>
      <c r="BDP6" s="17"/>
      <c r="BDQ6" s="17"/>
      <c r="BDR6" s="17"/>
      <c r="BDS6" s="17"/>
      <c r="BDT6" s="17"/>
      <c r="BDU6" s="17"/>
      <c r="BDV6" s="17"/>
      <c r="BDW6" s="17"/>
      <c r="BDX6" s="17"/>
      <c r="BDY6" s="17"/>
      <c r="BDZ6" s="17"/>
      <c r="BEA6" s="17"/>
      <c r="BEB6" s="17"/>
      <c r="BEC6" s="17"/>
      <c r="BED6" s="17"/>
      <c r="BEE6" s="17"/>
      <c r="BEF6" s="17"/>
      <c r="BEG6" s="17"/>
      <c r="BEH6" s="17"/>
      <c r="BEI6" s="17"/>
      <c r="BEJ6" s="17"/>
      <c r="BEK6" s="17"/>
      <c r="BEL6" s="17"/>
      <c r="BEM6" s="17"/>
      <c r="BEN6" s="17"/>
      <c r="BEO6" s="17"/>
      <c r="BEP6" s="17"/>
      <c r="BEQ6" s="17"/>
      <c r="BER6" s="17"/>
      <c r="BES6" s="17"/>
      <c r="BET6" s="17"/>
      <c r="BEU6" s="17"/>
      <c r="BEV6" s="17"/>
      <c r="BEW6" s="17"/>
      <c r="BEX6" s="17"/>
      <c r="BEY6" s="17"/>
      <c r="BEZ6" s="17"/>
      <c r="BFA6" s="17"/>
      <c r="BFB6" s="17"/>
      <c r="BFC6" s="17"/>
      <c r="BFD6" s="17"/>
      <c r="BFE6" s="17"/>
      <c r="BFF6" s="17"/>
      <c r="BFG6" s="17"/>
      <c r="BFH6" s="17"/>
      <c r="BFI6" s="17"/>
      <c r="BFJ6" s="17"/>
      <c r="BFK6" s="17"/>
      <c r="BFL6" s="17"/>
      <c r="BFM6" s="17"/>
      <c r="BFN6" s="17"/>
      <c r="BFO6" s="17"/>
      <c r="BFP6" s="17"/>
      <c r="BFQ6" s="17"/>
      <c r="BFR6" s="17"/>
      <c r="BFS6" s="17"/>
      <c r="BFT6" s="17"/>
      <c r="BFU6" s="17"/>
      <c r="BFV6" s="17"/>
      <c r="BFW6" s="17"/>
      <c r="BFX6" s="17"/>
      <c r="BFY6" s="17"/>
      <c r="BFZ6" s="17"/>
      <c r="BGA6" s="17"/>
      <c r="BGB6" s="17"/>
      <c r="BGC6" s="17"/>
      <c r="BGD6" s="17"/>
      <c r="BGE6" s="17"/>
      <c r="BGF6" s="17"/>
      <c r="BGG6" s="17"/>
      <c r="BGH6" s="17"/>
      <c r="BGI6" s="17"/>
      <c r="BGJ6" s="17"/>
      <c r="BGK6" s="17"/>
      <c r="BGL6" s="17"/>
      <c r="BGM6" s="17"/>
      <c r="BGN6" s="17"/>
      <c r="BGO6" s="17"/>
      <c r="BGP6" s="17"/>
      <c r="BGQ6" s="17"/>
      <c r="BGR6" s="17"/>
      <c r="BGS6" s="17"/>
      <c r="BGT6" s="17"/>
      <c r="BGU6" s="17"/>
      <c r="BGV6" s="17"/>
      <c r="BGW6" s="17"/>
      <c r="BGX6" s="17"/>
      <c r="BGY6" s="17"/>
      <c r="BGZ6" s="17"/>
      <c r="BHA6" s="17"/>
      <c r="BHB6" s="17"/>
      <c r="BHC6" s="17"/>
      <c r="BHD6" s="17"/>
      <c r="BHE6" s="17"/>
      <c r="BHF6" s="17"/>
      <c r="BHG6" s="17"/>
      <c r="BHH6" s="17"/>
      <c r="BHI6" s="17"/>
      <c r="BHJ6" s="17"/>
      <c r="BHK6" s="17"/>
      <c r="BHL6" s="17"/>
      <c r="BHM6" s="17"/>
      <c r="BHN6" s="17"/>
      <c r="BHO6" s="17"/>
      <c r="BHP6" s="17"/>
      <c r="BHQ6" s="17"/>
      <c r="BHR6" s="17"/>
      <c r="BHS6" s="17"/>
      <c r="BHT6" s="17"/>
      <c r="BHU6" s="17"/>
      <c r="BHV6" s="17"/>
      <c r="BHW6" s="17"/>
      <c r="BHX6" s="17"/>
      <c r="BHY6" s="17"/>
      <c r="BHZ6" s="17"/>
      <c r="BIA6" s="17"/>
      <c r="BIB6" s="17"/>
      <c r="BIC6" s="17"/>
      <c r="BID6" s="17"/>
      <c r="BIE6" s="17"/>
      <c r="BIF6" s="17"/>
      <c r="BIG6" s="17"/>
      <c r="BIH6" s="17"/>
      <c r="BII6" s="17"/>
      <c r="BIJ6" s="17"/>
      <c r="BIK6" s="17"/>
      <c r="BIL6" s="17"/>
      <c r="BIM6" s="17"/>
      <c r="BIN6" s="17"/>
      <c r="BIO6" s="17"/>
      <c r="BIP6" s="17"/>
      <c r="BIQ6" s="17"/>
      <c r="BIR6" s="17"/>
      <c r="BIS6" s="17"/>
      <c r="BIT6" s="17"/>
      <c r="BIU6" s="17"/>
      <c r="BIV6" s="17"/>
      <c r="BIW6" s="17"/>
      <c r="BIX6" s="17"/>
      <c r="BIY6" s="17"/>
      <c r="BIZ6" s="17"/>
      <c r="BJA6" s="17"/>
      <c r="BJB6" s="17"/>
      <c r="BJC6" s="17"/>
      <c r="BJD6" s="17"/>
      <c r="BJE6" s="17"/>
      <c r="BJF6" s="17"/>
      <c r="BJG6" s="17"/>
      <c r="BJH6" s="17"/>
      <c r="BJI6" s="17"/>
      <c r="BJJ6" s="17"/>
      <c r="BJK6" s="17"/>
      <c r="BJL6" s="17"/>
      <c r="BJM6" s="17"/>
      <c r="BJN6" s="17"/>
      <c r="BJO6" s="17"/>
      <c r="BJP6" s="17"/>
      <c r="BJQ6" s="17"/>
      <c r="BJR6" s="17"/>
      <c r="BJS6" s="17"/>
      <c r="BJT6" s="17"/>
      <c r="BJU6" s="17"/>
      <c r="BJV6" s="17"/>
      <c r="BJW6" s="17"/>
      <c r="BJX6" s="17"/>
      <c r="BJY6" s="17"/>
      <c r="BJZ6" s="17"/>
      <c r="BKA6" s="17"/>
      <c r="BKB6" s="17"/>
      <c r="BKC6" s="17"/>
      <c r="BKD6" s="17"/>
      <c r="BKE6" s="17"/>
      <c r="BKF6" s="17"/>
      <c r="BKG6" s="17"/>
      <c r="BKH6" s="17"/>
      <c r="BKI6" s="17"/>
      <c r="BKJ6" s="17"/>
      <c r="BKK6" s="17"/>
      <c r="BKL6" s="17"/>
      <c r="BKM6" s="17"/>
      <c r="BKN6" s="17"/>
      <c r="BKO6" s="17"/>
      <c r="BKP6" s="17"/>
      <c r="BKQ6" s="17"/>
      <c r="BKR6" s="17"/>
      <c r="BKS6" s="17"/>
      <c r="BKT6" s="17"/>
      <c r="BKU6" s="17"/>
      <c r="BKV6" s="17"/>
      <c r="BKW6" s="17"/>
      <c r="BKX6" s="17"/>
      <c r="BKY6" s="17"/>
      <c r="BKZ6" s="17"/>
      <c r="BLA6" s="17"/>
      <c r="BLB6" s="17"/>
      <c r="BLC6" s="17"/>
      <c r="BLD6" s="17"/>
      <c r="BLE6" s="17"/>
      <c r="BLF6" s="17"/>
      <c r="BLG6" s="17"/>
      <c r="BLH6" s="17"/>
      <c r="BLI6" s="17"/>
      <c r="BLJ6" s="17"/>
      <c r="BLK6" s="17"/>
      <c r="BLL6" s="17"/>
      <c r="BLM6" s="17"/>
      <c r="BLN6" s="17"/>
      <c r="BLO6" s="17"/>
      <c r="BLP6" s="17"/>
      <c r="BLQ6" s="17"/>
      <c r="BLR6" s="17"/>
      <c r="BLS6" s="17"/>
      <c r="BLT6" s="17"/>
      <c r="BLU6" s="17"/>
      <c r="BLV6" s="17"/>
      <c r="BLW6" s="17"/>
      <c r="BLX6" s="17"/>
      <c r="BLY6" s="17"/>
      <c r="BLZ6" s="17"/>
      <c r="BMA6" s="17"/>
      <c r="BMB6" s="17"/>
      <c r="BMC6" s="17"/>
      <c r="BMD6" s="17"/>
      <c r="BME6" s="17"/>
      <c r="BMF6" s="17"/>
      <c r="BMG6" s="17"/>
      <c r="BMH6" s="17"/>
      <c r="BMI6" s="17"/>
      <c r="BMJ6" s="17"/>
      <c r="BMK6" s="17"/>
      <c r="BML6" s="17"/>
      <c r="BMM6" s="17"/>
      <c r="BMN6" s="17"/>
      <c r="BMO6" s="17"/>
      <c r="BMP6" s="17"/>
      <c r="BMQ6" s="17"/>
      <c r="BMR6" s="17"/>
      <c r="BMS6" s="17"/>
      <c r="BMT6" s="17"/>
      <c r="BMU6" s="17"/>
      <c r="BMV6" s="17"/>
      <c r="BMW6" s="17"/>
      <c r="BMX6" s="17"/>
      <c r="BMY6" s="17"/>
      <c r="BMZ6" s="17"/>
      <c r="BNA6" s="17"/>
      <c r="BNB6" s="17"/>
      <c r="BNC6" s="17"/>
      <c r="BND6" s="17"/>
      <c r="BNE6" s="17"/>
      <c r="BNF6" s="17"/>
      <c r="BNG6" s="17"/>
      <c r="BNH6" s="17"/>
      <c r="BNI6" s="17"/>
      <c r="BNJ6" s="17"/>
      <c r="BNK6" s="17"/>
      <c r="BNL6" s="17"/>
      <c r="BNM6" s="17"/>
      <c r="BNN6" s="17"/>
      <c r="BNO6" s="17"/>
      <c r="BNP6" s="17"/>
      <c r="BNQ6" s="17"/>
      <c r="BNR6" s="17"/>
      <c r="BNS6" s="17"/>
      <c r="BNT6" s="17"/>
      <c r="BNU6" s="17"/>
      <c r="BNV6" s="17"/>
      <c r="BNW6" s="17"/>
      <c r="BNX6" s="17"/>
      <c r="BNY6" s="17"/>
      <c r="BNZ6" s="17"/>
      <c r="BOA6" s="17"/>
      <c r="BOB6" s="17"/>
      <c r="BOC6" s="17"/>
      <c r="BOD6" s="17"/>
      <c r="BOE6" s="17"/>
      <c r="BOF6" s="17"/>
      <c r="BOG6" s="17"/>
      <c r="BOH6" s="17"/>
      <c r="BOI6" s="17"/>
      <c r="BOJ6" s="17"/>
      <c r="BOK6" s="17"/>
      <c r="BOL6" s="17"/>
      <c r="BOM6" s="17"/>
      <c r="BON6" s="17"/>
      <c r="BOO6" s="17"/>
      <c r="BOP6" s="17"/>
      <c r="BOQ6" s="17"/>
      <c r="BOR6" s="17"/>
      <c r="BOS6" s="17"/>
      <c r="BOT6" s="17"/>
      <c r="BOU6" s="17"/>
      <c r="BOV6" s="17"/>
      <c r="BOW6" s="17"/>
      <c r="BOX6" s="17"/>
      <c r="BOY6" s="17"/>
      <c r="BOZ6" s="17"/>
      <c r="BPA6" s="17"/>
      <c r="BPB6" s="17"/>
      <c r="BPC6" s="17"/>
      <c r="BPD6" s="17"/>
      <c r="BPE6" s="17"/>
      <c r="BPF6" s="17"/>
      <c r="BPG6" s="17"/>
      <c r="BPH6" s="17"/>
      <c r="BPI6" s="17"/>
      <c r="BPJ6" s="17"/>
      <c r="BPK6" s="17"/>
      <c r="BPL6" s="17"/>
      <c r="BPM6" s="17"/>
      <c r="BPN6" s="17"/>
      <c r="BPO6" s="17"/>
      <c r="BPP6" s="17"/>
      <c r="BPQ6" s="17"/>
      <c r="BPR6" s="17"/>
      <c r="BPS6" s="17"/>
      <c r="BPT6" s="17"/>
      <c r="BPU6" s="17"/>
      <c r="BPV6" s="17"/>
      <c r="BPW6" s="17"/>
      <c r="BPX6" s="17"/>
      <c r="BPY6" s="17"/>
      <c r="BPZ6" s="17"/>
      <c r="BQA6" s="17"/>
      <c r="BQB6" s="17"/>
      <c r="BQC6" s="17"/>
      <c r="BQD6" s="17"/>
      <c r="BQE6" s="17"/>
      <c r="BQF6" s="17"/>
      <c r="BQG6" s="17"/>
      <c r="BQH6" s="17"/>
      <c r="BQI6" s="17"/>
      <c r="BQJ6" s="17"/>
      <c r="BQK6" s="17"/>
      <c r="BQL6" s="17"/>
      <c r="BQM6" s="17"/>
      <c r="BQN6" s="17"/>
      <c r="BQO6" s="17"/>
      <c r="BQP6" s="17"/>
      <c r="BQQ6" s="17"/>
      <c r="BQR6" s="17"/>
      <c r="BQS6" s="17"/>
      <c r="BQT6" s="17"/>
      <c r="BQU6" s="17"/>
      <c r="BQV6" s="17"/>
      <c r="BQW6" s="17"/>
      <c r="BQX6" s="17"/>
      <c r="BQY6" s="17"/>
      <c r="BQZ6" s="17"/>
      <c r="BRA6" s="17"/>
      <c r="BRB6" s="17"/>
      <c r="BRC6" s="17"/>
      <c r="BRD6" s="17"/>
      <c r="BRE6" s="17"/>
      <c r="BRF6" s="17"/>
      <c r="BRG6" s="17"/>
      <c r="BRH6" s="17"/>
      <c r="BRI6" s="17"/>
      <c r="BRJ6" s="17"/>
      <c r="BRK6" s="17"/>
      <c r="BRL6" s="17"/>
      <c r="BRM6" s="17"/>
      <c r="BRN6" s="17"/>
      <c r="BRO6" s="17"/>
      <c r="BRP6" s="17"/>
      <c r="BRQ6" s="17"/>
      <c r="BRR6" s="17"/>
      <c r="BRS6" s="17"/>
      <c r="BRT6" s="17"/>
      <c r="BRU6" s="17"/>
      <c r="BRV6" s="17"/>
      <c r="BRW6" s="17"/>
      <c r="BRX6" s="17"/>
      <c r="BRY6" s="17"/>
      <c r="BRZ6" s="17"/>
      <c r="BSA6" s="17"/>
      <c r="BSB6" s="17"/>
      <c r="BSC6" s="17"/>
      <c r="BSD6" s="17"/>
      <c r="BSE6" s="17"/>
      <c r="BSF6" s="17"/>
      <c r="BSG6" s="17"/>
      <c r="BSH6" s="17"/>
      <c r="BSI6" s="17"/>
      <c r="BSJ6" s="17"/>
      <c r="BSK6" s="17"/>
      <c r="BSL6" s="17"/>
      <c r="BSM6" s="17"/>
      <c r="BSN6" s="17"/>
      <c r="BSO6" s="17"/>
      <c r="BSP6" s="17"/>
      <c r="BSQ6" s="17"/>
      <c r="BSR6" s="17"/>
      <c r="BSS6" s="17"/>
      <c r="BST6" s="17"/>
      <c r="BSU6" s="17"/>
      <c r="BSV6" s="17"/>
      <c r="BSW6" s="17"/>
      <c r="BSX6" s="17"/>
      <c r="BSY6" s="17"/>
      <c r="BSZ6" s="17"/>
      <c r="BTA6" s="17"/>
      <c r="BTB6" s="17"/>
      <c r="BTC6" s="17"/>
      <c r="BTD6" s="17"/>
      <c r="BTE6" s="17"/>
      <c r="BTF6" s="17"/>
      <c r="BTG6" s="17"/>
      <c r="BTH6" s="17"/>
      <c r="BTI6" s="17"/>
      <c r="BTJ6" s="17"/>
      <c r="BTK6" s="17"/>
      <c r="BTL6" s="17"/>
      <c r="BTM6" s="17"/>
      <c r="BTN6" s="17"/>
      <c r="BTO6" s="17"/>
      <c r="BTP6" s="17"/>
      <c r="BTQ6" s="17"/>
      <c r="BTR6" s="17"/>
      <c r="BTS6" s="17"/>
      <c r="BTT6" s="17"/>
      <c r="BTU6" s="17"/>
      <c r="BTV6" s="17"/>
      <c r="BTW6" s="17"/>
      <c r="BTX6" s="17"/>
      <c r="BTY6" s="17"/>
      <c r="BTZ6" s="17"/>
      <c r="BUA6" s="17"/>
      <c r="BUB6" s="17"/>
      <c r="BUC6" s="17"/>
      <c r="BUD6" s="17"/>
      <c r="BUE6" s="17"/>
      <c r="BUF6" s="17"/>
      <c r="BUG6" s="17"/>
      <c r="BUH6" s="17"/>
      <c r="BUI6" s="17"/>
      <c r="BUJ6" s="17"/>
      <c r="BUK6" s="17"/>
      <c r="BUL6" s="17"/>
      <c r="BUM6" s="17"/>
      <c r="BUN6" s="17"/>
      <c r="BUO6" s="17"/>
      <c r="BUP6" s="17"/>
      <c r="BUQ6" s="17"/>
      <c r="BUR6" s="17"/>
      <c r="BUS6" s="17"/>
      <c r="BUT6" s="17"/>
      <c r="BUU6" s="17"/>
      <c r="BUV6" s="17"/>
      <c r="BUW6" s="17"/>
      <c r="BUX6" s="17"/>
      <c r="BUY6" s="17"/>
      <c r="BUZ6" s="17"/>
      <c r="BVA6" s="17"/>
      <c r="BVB6" s="17"/>
      <c r="BVC6" s="17"/>
      <c r="BVD6" s="17"/>
      <c r="BVE6" s="17"/>
      <c r="BVF6" s="17"/>
      <c r="BVG6" s="17"/>
      <c r="BVH6" s="17"/>
      <c r="BVI6" s="17"/>
      <c r="BVJ6" s="17"/>
      <c r="BVK6" s="17"/>
      <c r="BVL6" s="17"/>
      <c r="BVM6" s="17"/>
      <c r="BVN6" s="17"/>
      <c r="BVO6" s="17"/>
      <c r="BVP6" s="17"/>
      <c r="BVQ6" s="17"/>
      <c r="BVR6" s="17"/>
      <c r="BVS6" s="17"/>
      <c r="BVT6" s="17"/>
      <c r="BVU6" s="17"/>
      <c r="BVV6" s="17"/>
      <c r="BVW6" s="17"/>
      <c r="BVX6" s="17"/>
      <c r="BVY6" s="17"/>
      <c r="BVZ6" s="17"/>
      <c r="BWA6" s="17"/>
      <c r="BWB6" s="17"/>
      <c r="BWC6" s="17"/>
      <c r="BWD6" s="17"/>
      <c r="BWE6" s="17"/>
      <c r="BWF6" s="17"/>
      <c r="BWG6" s="17"/>
      <c r="BWH6" s="17"/>
      <c r="BWI6" s="17"/>
      <c r="BWJ6" s="17"/>
      <c r="BWK6" s="17"/>
      <c r="BWL6" s="17"/>
      <c r="BWM6" s="17"/>
      <c r="BWN6" s="17"/>
      <c r="BWO6" s="17"/>
      <c r="BWP6" s="17"/>
      <c r="BWQ6" s="17"/>
      <c r="BWR6" s="17"/>
      <c r="BWS6" s="17"/>
      <c r="BWT6" s="17"/>
      <c r="BWU6" s="17"/>
      <c r="BWV6" s="17"/>
      <c r="BWW6" s="17"/>
      <c r="BWX6" s="17"/>
      <c r="BWY6" s="17"/>
      <c r="BWZ6" s="17"/>
      <c r="BXA6" s="17"/>
      <c r="BXB6" s="17"/>
      <c r="BXC6" s="17"/>
      <c r="BXD6" s="17"/>
      <c r="BXE6" s="17"/>
      <c r="BXF6" s="17"/>
      <c r="BXG6" s="17"/>
      <c r="BXH6" s="17"/>
      <c r="BXI6" s="17"/>
      <c r="BXJ6" s="17"/>
      <c r="BXK6" s="17"/>
      <c r="BXL6" s="17"/>
      <c r="BXM6" s="17"/>
      <c r="BXN6" s="17"/>
      <c r="BXO6" s="17"/>
      <c r="BXP6" s="17"/>
      <c r="BXQ6" s="17"/>
      <c r="BXR6" s="17"/>
      <c r="BXS6" s="17"/>
      <c r="BXT6" s="17"/>
      <c r="BXU6" s="17"/>
      <c r="BXV6" s="17"/>
      <c r="BXW6" s="17"/>
      <c r="BXX6" s="17"/>
      <c r="BXY6" s="17"/>
      <c r="BXZ6" s="17"/>
      <c r="BYA6" s="17"/>
      <c r="BYB6" s="17"/>
      <c r="BYC6" s="17"/>
      <c r="BYD6" s="17"/>
      <c r="BYE6" s="17"/>
      <c r="BYF6" s="17"/>
      <c r="BYG6" s="17"/>
      <c r="BYH6" s="17"/>
      <c r="BYI6" s="17"/>
      <c r="BYJ6" s="17"/>
      <c r="BYK6" s="17"/>
      <c r="BYL6" s="17"/>
      <c r="BYM6" s="17"/>
      <c r="BYN6" s="17"/>
      <c r="BYO6" s="17"/>
      <c r="BYP6" s="17"/>
      <c r="BYQ6" s="17"/>
      <c r="BYR6" s="17"/>
      <c r="BYS6" s="17"/>
      <c r="BYT6" s="17"/>
      <c r="BYU6" s="17"/>
      <c r="BYV6" s="17"/>
      <c r="BYW6" s="17"/>
      <c r="BYX6" s="17"/>
      <c r="BYY6" s="17"/>
      <c r="BYZ6" s="17"/>
      <c r="BZA6" s="17"/>
      <c r="BZB6" s="17"/>
      <c r="BZC6" s="17"/>
      <c r="BZD6" s="17"/>
      <c r="BZE6" s="17"/>
      <c r="BZF6" s="17"/>
      <c r="BZG6" s="17"/>
      <c r="BZH6" s="17"/>
      <c r="BZI6" s="17"/>
      <c r="BZJ6" s="17"/>
      <c r="BZK6" s="17"/>
      <c r="BZL6" s="17"/>
      <c r="BZM6" s="17"/>
      <c r="BZN6" s="17"/>
      <c r="BZO6" s="17"/>
      <c r="BZP6" s="17"/>
      <c r="BZQ6" s="17"/>
      <c r="BZR6" s="17"/>
      <c r="BZS6" s="17"/>
      <c r="BZT6" s="17"/>
      <c r="BZU6" s="17"/>
      <c r="BZV6" s="17"/>
      <c r="BZW6" s="17"/>
      <c r="BZX6" s="17"/>
      <c r="BZY6" s="17"/>
      <c r="BZZ6" s="17"/>
      <c r="CAA6" s="17"/>
      <c r="CAB6" s="17"/>
      <c r="CAC6" s="17"/>
      <c r="CAD6" s="17"/>
      <c r="CAE6" s="17"/>
      <c r="CAF6" s="17"/>
      <c r="CAG6" s="17"/>
      <c r="CAH6" s="17"/>
      <c r="CAI6" s="17"/>
      <c r="CAJ6" s="17"/>
      <c r="CAK6" s="17"/>
      <c r="CAL6" s="17"/>
      <c r="CAM6" s="17"/>
      <c r="CAN6" s="17"/>
      <c r="CAO6" s="17"/>
      <c r="CAP6" s="17"/>
      <c r="CAQ6" s="17"/>
      <c r="CAR6" s="17"/>
      <c r="CAS6" s="17"/>
      <c r="CAT6" s="17"/>
      <c r="CAU6" s="17"/>
      <c r="CAV6" s="17"/>
      <c r="CAW6" s="17"/>
      <c r="CAX6" s="17"/>
      <c r="CAY6" s="17"/>
      <c r="CAZ6" s="17"/>
      <c r="CBA6" s="17"/>
      <c r="CBB6" s="17"/>
      <c r="CBC6" s="17"/>
      <c r="CBD6" s="17"/>
      <c r="CBE6" s="17"/>
      <c r="CBF6" s="17"/>
      <c r="CBG6" s="17"/>
      <c r="CBH6" s="17"/>
      <c r="CBI6" s="17"/>
      <c r="CBJ6" s="17"/>
      <c r="CBK6" s="17"/>
      <c r="CBL6" s="17"/>
      <c r="CBM6" s="17"/>
      <c r="CBN6" s="17"/>
      <c r="CBO6" s="17"/>
      <c r="CBP6" s="17"/>
      <c r="CBQ6" s="17"/>
      <c r="CBR6" s="17"/>
      <c r="CBS6" s="17"/>
      <c r="CBT6" s="17"/>
      <c r="CBU6" s="17"/>
      <c r="CBV6" s="17"/>
      <c r="CBW6" s="17"/>
      <c r="CBX6" s="17"/>
      <c r="CBY6" s="17"/>
      <c r="CBZ6" s="17"/>
      <c r="CCA6" s="17"/>
      <c r="CCB6" s="17"/>
      <c r="CCC6" s="17"/>
      <c r="CCD6" s="17"/>
      <c r="CCE6" s="17"/>
      <c r="CCF6" s="17"/>
      <c r="CCG6" s="17"/>
      <c r="CCH6" s="17"/>
      <c r="CCI6" s="17"/>
      <c r="CCJ6" s="17"/>
      <c r="CCK6" s="17"/>
      <c r="CCL6" s="17"/>
      <c r="CCM6" s="17"/>
      <c r="CCN6" s="17"/>
      <c r="CCO6" s="17"/>
      <c r="CCP6" s="17"/>
      <c r="CCQ6" s="17"/>
      <c r="CCR6" s="17"/>
      <c r="CCS6" s="17"/>
      <c r="CCT6" s="17"/>
      <c r="CCU6" s="17"/>
      <c r="CCV6" s="17"/>
      <c r="CCW6" s="17"/>
      <c r="CCX6" s="17"/>
      <c r="CCY6" s="17"/>
      <c r="CCZ6" s="17"/>
      <c r="CDA6" s="17"/>
      <c r="CDB6" s="17"/>
      <c r="CDC6" s="17"/>
      <c r="CDD6" s="17"/>
      <c r="CDE6" s="17"/>
      <c r="CDF6" s="17"/>
      <c r="CDG6" s="17"/>
      <c r="CDH6" s="17"/>
      <c r="CDI6" s="17"/>
      <c r="CDJ6" s="17"/>
      <c r="CDK6" s="17"/>
      <c r="CDL6" s="17"/>
      <c r="CDM6" s="17"/>
      <c r="CDN6" s="17"/>
      <c r="CDO6" s="17"/>
      <c r="CDP6" s="17"/>
      <c r="CDQ6" s="17"/>
      <c r="CDR6" s="17"/>
      <c r="CDS6" s="17"/>
      <c r="CDT6" s="17"/>
      <c r="CDU6" s="17"/>
      <c r="CDV6" s="17"/>
      <c r="CDW6" s="17"/>
      <c r="CDX6" s="17"/>
      <c r="CDY6" s="17"/>
      <c r="CDZ6" s="17"/>
      <c r="CEA6" s="17"/>
      <c r="CEB6" s="17"/>
      <c r="CEC6" s="17"/>
      <c r="CED6" s="17"/>
      <c r="CEE6" s="17"/>
      <c r="CEF6" s="17"/>
      <c r="CEG6" s="17"/>
      <c r="CEH6" s="17"/>
      <c r="CEI6" s="17"/>
      <c r="CEJ6" s="17"/>
      <c r="CEK6" s="17"/>
      <c r="CEL6" s="17"/>
      <c r="CEM6" s="17"/>
      <c r="CEN6" s="17"/>
      <c r="CEO6" s="17"/>
      <c r="CEP6" s="17"/>
      <c r="CEQ6" s="17"/>
      <c r="CER6" s="17"/>
      <c r="CES6" s="17"/>
      <c r="CET6" s="17"/>
      <c r="CEU6" s="17"/>
      <c r="CEV6" s="17"/>
      <c r="CEW6" s="17"/>
      <c r="CEX6" s="17"/>
      <c r="CEY6" s="17"/>
      <c r="CEZ6" s="17"/>
      <c r="CFA6" s="17"/>
      <c r="CFB6" s="17"/>
      <c r="CFC6" s="17"/>
      <c r="CFD6" s="17"/>
      <c r="CFE6" s="17"/>
      <c r="CFF6" s="17"/>
      <c r="CFG6" s="17"/>
      <c r="CFH6" s="17"/>
      <c r="CFI6" s="17"/>
      <c r="CFJ6" s="17"/>
      <c r="CFK6" s="17"/>
      <c r="CFL6" s="17"/>
      <c r="CFM6" s="17"/>
      <c r="CFN6" s="17"/>
      <c r="CFO6" s="17"/>
      <c r="CFP6" s="17"/>
      <c r="CFQ6" s="17"/>
      <c r="CFR6" s="17"/>
      <c r="CFS6" s="17"/>
      <c r="CFT6" s="17"/>
      <c r="CFU6" s="17"/>
      <c r="CFV6" s="17"/>
      <c r="CFW6" s="17"/>
      <c r="CFX6" s="17"/>
      <c r="CFY6" s="17"/>
      <c r="CFZ6" s="17"/>
      <c r="CGA6" s="17"/>
      <c r="CGB6" s="17"/>
      <c r="CGC6" s="17"/>
      <c r="CGD6" s="17"/>
      <c r="CGE6" s="17"/>
      <c r="CGF6" s="17"/>
      <c r="CGG6" s="17"/>
      <c r="CGH6" s="17"/>
      <c r="CGI6" s="17"/>
      <c r="CGJ6" s="17"/>
      <c r="CGK6" s="17"/>
      <c r="CGL6" s="17"/>
      <c r="CGM6" s="17"/>
      <c r="CGN6" s="17"/>
      <c r="CGO6" s="17"/>
      <c r="CGP6" s="17"/>
      <c r="CGQ6" s="17"/>
      <c r="CGR6" s="17"/>
      <c r="CGS6" s="17"/>
      <c r="CGT6" s="17"/>
      <c r="CGU6" s="17"/>
      <c r="CGV6" s="17"/>
      <c r="CGW6" s="17"/>
      <c r="CGX6" s="17"/>
      <c r="CGY6" s="17"/>
      <c r="CGZ6" s="17"/>
      <c r="CHA6" s="17"/>
      <c r="CHB6" s="17"/>
      <c r="CHC6" s="17"/>
      <c r="CHD6" s="17"/>
      <c r="CHE6" s="17"/>
      <c r="CHF6" s="17"/>
      <c r="CHG6" s="17"/>
      <c r="CHH6" s="17"/>
      <c r="CHI6" s="17"/>
      <c r="CHJ6" s="17"/>
      <c r="CHK6" s="17"/>
      <c r="CHL6" s="17"/>
      <c r="CHM6" s="17"/>
      <c r="CHN6" s="17"/>
      <c r="CHO6" s="17"/>
      <c r="CHP6" s="17"/>
      <c r="CHQ6" s="17"/>
      <c r="CHR6" s="17"/>
      <c r="CHS6" s="17"/>
      <c r="CHT6" s="17"/>
      <c r="CHU6" s="17"/>
      <c r="CHV6" s="17"/>
      <c r="CHW6" s="17"/>
      <c r="CHX6" s="17"/>
      <c r="CHY6" s="17"/>
      <c r="CHZ6" s="17"/>
      <c r="CIA6" s="17"/>
      <c r="CIB6" s="17"/>
      <c r="CIC6" s="17"/>
      <c r="CID6" s="17"/>
      <c r="CIE6" s="17"/>
      <c r="CIF6" s="17"/>
      <c r="CIG6" s="17"/>
      <c r="CIH6" s="17"/>
      <c r="CII6" s="17"/>
      <c r="CIJ6" s="17"/>
      <c r="CIK6" s="17"/>
      <c r="CIL6" s="17"/>
      <c r="CIM6" s="17"/>
      <c r="CIN6" s="17"/>
      <c r="CIO6" s="17"/>
      <c r="CIP6" s="17"/>
      <c r="CIQ6" s="17"/>
      <c r="CIR6" s="17"/>
      <c r="CIS6" s="17"/>
      <c r="CIT6" s="17"/>
      <c r="CIU6" s="17"/>
      <c r="CIV6" s="17"/>
      <c r="CIW6" s="17"/>
      <c r="CIX6" s="17"/>
      <c r="CIY6" s="17"/>
      <c r="CIZ6" s="17"/>
      <c r="CJA6" s="17"/>
      <c r="CJB6" s="17"/>
      <c r="CJC6" s="17"/>
      <c r="CJD6" s="17"/>
      <c r="CJE6" s="17"/>
      <c r="CJF6" s="17"/>
      <c r="CJG6" s="17"/>
      <c r="CJH6" s="17"/>
      <c r="CJI6" s="17"/>
      <c r="CJJ6" s="17"/>
      <c r="CJK6" s="17"/>
      <c r="CJL6" s="17"/>
      <c r="CJM6" s="17"/>
      <c r="CJN6" s="17"/>
      <c r="CJO6" s="17"/>
      <c r="CJP6" s="17"/>
      <c r="CJQ6" s="17"/>
      <c r="CJR6" s="17"/>
      <c r="CJS6" s="17"/>
      <c r="CJT6" s="17"/>
      <c r="CJU6" s="17"/>
      <c r="CJV6" s="17"/>
      <c r="CJW6" s="17"/>
      <c r="CJX6" s="17"/>
      <c r="CJY6" s="17"/>
      <c r="CJZ6" s="17"/>
      <c r="CKA6" s="17"/>
      <c r="CKB6" s="17"/>
      <c r="CKC6" s="17"/>
      <c r="CKD6" s="17"/>
      <c r="CKE6" s="17"/>
      <c r="CKF6" s="17"/>
      <c r="CKG6" s="17"/>
      <c r="CKH6" s="17"/>
      <c r="CKI6" s="17"/>
      <c r="CKJ6" s="17"/>
      <c r="CKK6" s="17"/>
      <c r="CKL6" s="17"/>
      <c r="CKM6" s="17"/>
      <c r="CKN6" s="17"/>
      <c r="CKO6" s="17"/>
      <c r="CKP6" s="17"/>
      <c r="CKQ6" s="17"/>
      <c r="CKR6" s="17"/>
      <c r="CKS6" s="17"/>
      <c r="CKT6" s="17"/>
      <c r="CKU6" s="17"/>
      <c r="CKV6" s="17"/>
      <c r="CKW6" s="17"/>
      <c r="CKX6" s="17"/>
      <c r="CKY6" s="17"/>
      <c r="CKZ6" s="17"/>
      <c r="CLA6" s="17"/>
      <c r="CLB6" s="17"/>
      <c r="CLC6" s="17"/>
      <c r="CLD6" s="17"/>
      <c r="CLE6" s="17"/>
      <c r="CLF6" s="17"/>
      <c r="CLG6" s="17"/>
      <c r="CLH6" s="17"/>
      <c r="CLI6" s="17"/>
      <c r="CLJ6" s="17"/>
      <c r="CLK6" s="17"/>
      <c r="CLL6" s="17"/>
      <c r="CLM6" s="17"/>
      <c r="CLN6" s="17"/>
      <c r="CLO6" s="17"/>
      <c r="CLP6" s="17"/>
      <c r="CLQ6" s="17"/>
      <c r="CLR6" s="17"/>
      <c r="CLS6" s="17"/>
      <c r="CLT6" s="17"/>
      <c r="CLU6" s="17"/>
      <c r="CLV6" s="17"/>
      <c r="CLW6" s="17"/>
      <c r="CLX6" s="17"/>
      <c r="CLY6" s="17"/>
      <c r="CLZ6" s="17"/>
      <c r="CMA6" s="17"/>
      <c r="CMB6" s="17"/>
      <c r="CMC6" s="17"/>
      <c r="CMD6" s="17"/>
      <c r="CME6" s="17"/>
      <c r="CMF6" s="17"/>
      <c r="CMG6" s="17"/>
      <c r="CMH6" s="17"/>
      <c r="CMI6" s="17"/>
      <c r="CMJ6" s="17"/>
      <c r="CMK6" s="17"/>
      <c r="CML6" s="17"/>
      <c r="CMM6" s="17"/>
      <c r="CMN6" s="17"/>
      <c r="CMO6" s="17"/>
      <c r="CMP6" s="17"/>
      <c r="CMQ6" s="17"/>
      <c r="CMR6" s="17"/>
      <c r="CMS6" s="17"/>
      <c r="CMT6" s="17"/>
      <c r="CMU6" s="17"/>
      <c r="CMV6" s="17"/>
      <c r="CMW6" s="17"/>
      <c r="CMX6" s="17"/>
      <c r="CMY6" s="17"/>
      <c r="CMZ6" s="17"/>
      <c r="CNA6" s="17"/>
      <c r="CNB6" s="17"/>
      <c r="CNC6" s="17"/>
      <c r="CND6" s="17"/>
      <c r="CNE6" s="17"/>
      <c r="CNF6" s="17"/>
      <c r="CNG6" s="17"/>
      <c r="CNH6" s="17"/>
      <c r="CNI6" s="17"/>
      <c r="CNJ6" s="17"/>
      <c r="CNK6" s="17"/>
      <c r="CNL6" s="17"/>
      <c r="CNM6" s="17"/>
      <c r="CNN6" s="17"/>
      <c r="CNO6" s="17"/>
      <c r="CNP6" s="17"/>
      <c r="CNQ6" s="17"/>
      <c r="CNR6" s="17"/>
      <c r="CNS6" s="17"/>
      <c r="CNT6" s="17"/>
      <c r="CNU6" s="17"/>
      <c r="CNV6" s="17"/>
      <c r="CNW6" s="17"/>
      <c r="CNX6" s="17"/>
      <c r="CNY6" s="17"/>
      <c r="CNZ6" s="17"/>
      <c r="COA6" s="17"/>
      <c r="COB6" s="17"/>
      <c r="COC6" s="17"/>
      <c r="COD6" s="17"/>
      <c r="COE6" s="17"/>
      <c r="COF6" s="17"/>
      <c r="COG6" s="17"/>
      <c r="COH6" s="17"/>
      <c r="COI6" s="17"/>
      <c r="COJ6" s="17"/>
      <c r="COK6" s="17"/>
      <c r="COL6" s="17"/>
      <c r="COM6" s="17"/>
      <c r="CON6" s="17"/>
      <c r="COO6" s="17"/>
      <c r="COP6" s="17"/>
      <c r="COQ6" s="17"/>
      <c r="COR6" s="17"/>
      <c r="COS6" s="17"/>
      <c r="COT6" s="17"/>
      <c r="COU6" s="17"/>
      <c r="COV6" s="17"/>
      <c r="COW6" s="17"/>
      <c r="COX6" s="17"/>
      <c r="COY6" s="17"/>
      <c r="COZ6" s="17"/>
      <c r="CPA6" s="17"/>
      <c r="CPB6" s="17"/>
      <c r="CPC6" s="17"/>
      <c r="CPD6" s="17"/>
      <c r="CPE6" s="17"/>
      <c r="CPF6" s="17"/>
      <c r="CPG6" s="17"/>
      <c r="CPH6" s="17"/>
      <c r="CPI6" s="17"/>
      <c r="CPJ6" s="17"/>
      <c r="CPK6" s="17"/>
      <c r="CPL6" s="17"/>
      <c r="CPM6" s="17"/>
      <c r="CPN6" s="17"/>
      <c r="CPO6" s="17"/>
      <c r="CPP6" s="17"/>
      <c r="CPQ6" s="17"/>
      <c r="CPR6" s="17"/>
      <c r="CPS6" s="17"/>
      <c r="CPT6" s="17"/>
      <c r="CPU6" s="17"/>
      <c r="CPV6" s="17"/>
      <c r="CPW6" s="17"/>
      <c r="CPX6" s="17"/>
      <c r="CPY6" s="17"/>
      <c r="CPZ6" s="17"/>
      <c r="CQA6" s="17"/>
      <c r="CQB6" s="17"/>
      <c r="CQC6" s="17"/>
      <c r="CQD6" s="17"/>
      <c r="CQE6" s="17"/>
      <c r="CQF6" s="17"/>
      <c r="CQG6" s="17"/>
      <c r="CQH6" s="17"/>
      <c r="CQI6" s="17"/>
      <c r="CQJ6" s="17"/>
      <c r="CQK6" s="17"/>
      <c r="CQL6" s="17"/>
      <c r="CQM6" s="17"/>
      <c r="CQN6" s="17"/>
      <c r="CQO6" s="17"/>
      <c r="CQP6" s="17"/>
      <c r="CQQ6" s="17"/>
      <c r="CQR6" s="17"/>
      <c r="CQS6" s="17"/>
      <c r="CQT6" s="17"/>
      <c r="CQU6" s="17"/>
      <c r="CQV6" s="17"/>
      <c r="CQW6" s="17"/>
      <c r="CQX6" s="17"/>
      <c r="CQY6" s="17"/>
      <c r="CQZ6" s="17"/>
      <c r="CRA6" s="17"/>
      <c r="CRB6" s="17"/>
      <c r="CRC6" s="17"/>
      <c r="CRD6" s="17"/>
      <c r="CRE6" s="17"/>
      <c r="CRF6" s="17"/>
      <c r="CRG6" s="17"/>
      <c r="CRH6" s="17"/>
      <c r="CRI6" s="17"/>
      <c r="CRJ6" s="17"/>
      <c r="CRK6" s="17"/>
      <c r="CRL6" s="17"/>
      <c r="CRM6" s="17"/>
      <c r="CRN6" s="17"/>
      <c r="CRO6" s="17"/>
      <c r="CRP6" s="17"/>
      <c r="CRQ6" s="17"/>
      <c r="CRR6" s="17"/>
      <c r="CRS6" s="17"/>
      <c r="CRT6" s="17"/>
      <c r="CRU6" s="17"/>
      <c r="CRV6" s="17"/>
      <c r="CRW6" s="17"/>
      <c r="CRX6" s="17"/>
      <c r="CRY6" s="17"/>
      <c r="CRZ6" s="17"/>
      <c r="CSA6" s="17"/>
      <c r="CSB6" s="17"/>
      <c r="CSC6" s="17"/>
      <c r="CSD6" s="17"/>
      <c r="CSE6" s="17"/>
      <c r="CSF6" s="17"/>
      <c r="CSG6" s="17"/>
      <c r="CSH6" s="17"/>
      <c r="CSI6" s="17"/>
      <c r="CSJ6" s="17"/>
      <c r="CSK6" s="17"/>
      <c r="CSL6" s="17"/>
      <c r="CSM6" s="17"/>
      <c r="CSN6" s="17"/>
      <c r="CSO6" s="17"/>
      <c r="CSP6" s="17"/>
      <c r="CSQ6" s="17"/>
      <c r="CSR6" s="17"/>
      <c r="CSS6" s="17"/>
      <c r="CST6" s="17"/>
      <c r="CSU6" s="17"/>
      <c r="CSV6" s="17"/>
      <c r="CSW6" s="17"/>
      <c r="CSX6" s="17"/>
      <c r="CSY6" s="17"/>
      <c r="CSZ6" s="17"/>
      <c r="CTA6" s="17"/>
      <c r="CTB6" s="17"/>
      <c r="CTC6" s="17"/>
      <c r="CTD6" s="17"/>
      <c r="CTE6" s="17"/>
      <c r="CTF6" s="17"/>
      <c r="CTG6" s="17"/>
      <c r="CTH6" s="17"/>
      <c r="CTI6" s="17"/>
      <c r="CTJ6" s="17"/>
      <c r="CTK6" s="17"/>
      <c r="CTL6" s="17"/>
      <c r="CTM6" s="17"/>
      <c r="CTN6" s="17"/>
      <c r="CTO6" s="17"/>
      <c r="CTP6" s="17"/>
      <c r="CTQ6" s="17"/>
      <c r="CTR6" s="17"/>
      <c r="CTS6" s="17"/>
      <c r="CTT6" s="17"/>
      <c r="CTU6" s="17"/>
      <c r="CTV6" s="17"/>
      <c r="CTW6" s="17"/>
      <c r="CTX6" s="17"/>
      <c r="CTY6" s="17"/>
      <c r="CTZ6" s="17"/>
      <c r="CUA6" s="17"/>
      <c r="CUB6" s="17"/>
      <c r="CUC6" s="17"/>
      <c r="CUD6" s="17"/>
      <c r="CUE6" s="17"/>
      <c r="CUF6" s="17"/>
      <c r="CUG6" s="17"/>
      <c r="CUH6" s="17"/>
      <c r="CUI6" s="17"/>
      <c r="CUJ6" s="17"/>
      <c r="CUK6" s="17"/>
      <c r="CUL6" s="17"/>
      <c r="CUM6" s="17"/>
      <c r="CUN6" s="17"/>
      <c r="CUO6" s="17"/>
      <c r="CUP6" s="17"/>
      <c r="CUQ6" s="17"/>
      <c r="CUR6" s="17"/>
      <c r="CUS6" s="17"/>
      <c r="CUT6" s="17"/>
      <c r="CUU6" s="17"/>
      <c r="CUV6" s="17"/>
      <c r="CUW6" s="17"/>
      <c r="CUX6" s="17"/>
      <c r="CUY6" s="17"/>
      <c r="CUZ6" s="17"/>
      <c r="CVA6" s="17"/>
      <c r="CVB6" s="17"/>
      <c r="CVC6" s="17"/>
      <c r="CVD6" s="17"/>
      <c r="CVE6" s="17"/>
      <c r="CVF6" s="17"/>
      <c r="CVG6" s="17"/>
      <c r="CVH6" s="17"/>
      <c r="CVI6" s="17"/>
      <c r="CVJ6" s="17"/>
      <c r="CVK6" s="17"/>
      <c r="CVL6" s="17"/>
      <c r="CVM6" s="17"/>
      <c r="CVN6" s="17"/>
      <c r="CVO6" s="17"/>
      <c r="CVP6" s="17"/>
      <c r="CVQ6" s="17"/>
      <c r="CVR6" s="17"/>
      <c r="CVS6" s="17"/>
      <c r="CVT6" s="17"/>
      <c r="CVU6" s="17"/>
      <c r="CVV6" s="17"/>
      <c r="CVW6" s="17"/>
      <c r="CVX6" s="17"/>
      <c r="CVY6" s="17"/>
      <c r="CVZ6" s="17"/>
      <c r="CWA6" s="17"/>
      <c r="CWB6" s="17"/>
      <c r="CWC6" s="17"/>
      <c r="CWD6" s="17"/>
      <c r="CWE6" s="17"/>
      <c r="CWF6" s="17"/>
      <c r="CWG6" s="17"/>
      <c r="CWH6" s="17"/>
      <c r="CWI6" s="17"/>
      <c r="CWJ6" s="17"/>
      <c r="CWK6" s="17"/>
      <c r="CWL6" s="17"/>
      <c r="CWM6" s="17"/>
      <c r="CWN6" s="17"/>
      <c r="CWO6" s="17"/>
      <c r="CWP6" s="17"/>
      <c r="CWQ6" s="17"/>
      <c r="CWR6" s="17"/>
      <c r="CWS6" s="17"/>
      <c r="CWT6" s="17"/>
      <c r="CWU6" s="17"/>
      <c r="CWV6" s="17"/>
      <c r="CWW6" s="17"/>
      <c r="CWX6" s="17"/>
      <c r="CWY6" s="17"/>
      <c r="CWZ6" s="17"/>
      <c r="CXA6" s="17"/>
      <c r="CXB6" s="17"/>
      <c r="CXC6" s="17"/>
      <c r="CXD6" s="17"/>
      <c r="CXE6" s="17"/>
      <c r="CXF6" s="17"/>
      <c r="CXG6" s="17"/>
      <c r="CXH6" s="17"/>
      <c r="CXI6" s="17"/>
      <c r="CXJ6" s="17"/>
      <c r="CXK6" s="17"/>
      <c r="CXL6" s="17"/>
      <c r="CXM6" s="17"/>
      <c r="CXN6" s="17"/>
      <c r="CXO6" s="17"/>
      <c r="CXP6" s="17"/>
      <c r="CXQ6" s="17"/>
      <c r="CXR6" s="17"/>
      <c r="CXS6" s="17"/>
      <c r="CXT6" s="17"/>
      <c r="CXU6" s="17"/>
      <c r="CXV6" s="17"/>
      <c r="CXW6" s="17"/>
      <c r="CXX6" s="17"/>
      <c r="CXY6" s="17"/>
      <c r="CXZ6" s="17"/>
      <c r="CYA6" s="17"/>
      <c r="CYB6" s="17"/>
      <c r="CYC6" s="17"/>
      <c r="CYD6" s="17"/>
      <c r="CYE6" s="17"/>
      <c r="CYF6" s="17"/>
      <c r="CYG6" s="17"/>
      <c r="CYH6" s="17"/>
      <c r="CYI6" s="17"/>
      <c r="CYJ6" s="17"/>
      <c r="CYK6" s="17"/>
      <c r="CYL6" s="17"/>
      <c r="CYM6" s="17"/>
      <c r="CYN6" s="17"/>
      <c r="CYO6" s="17"/>
      <c r="CYP6" s="17"/>
      <c r="CYQ6" s="17"/>
      <c r="CYR6" s="17"/>
      <c r="CYS6" s="17"/>
      <c r="CYT6" s="17"/>
      <c r="CYU6" s="17"/>
      <c r="CYV6" s="17"/>
      <c r="CYW6" s="17"/>
      <c r="CYX6" s="17"/>
      <c r="CYY6" s="17"/>
      <c r="CYZ6" s="17"/>
      <c r="CZA6" s="17"/>
      <c r="CZB6" s="17"/>
      <c r="CZC6" s="17"/>
      <c r="CZD6" s="17"/>
      <c r="CZE6" s="17"/>
      <c r="CZF6" s="17"/>
      <c r="CZG6" s="17"/>
      <c r="CZH6" s="17"/>
      <c r="CZI6" s="17"/>
      <c r="CZJ6" s="17"/>
      <c r="CZK6" s="17"/>
      <c r="CZL6" s="17"/>
      <c r="CZM6" s="17"/>
      <c r="CZN6" s="17"/>
      <c r="CZO6" s="17"/>
      <c r="CZP6" s="17"/>
      <c r="CZQ6" s="17"/>
      <c r="CZR6" s="17"/>
      <c r="CZS6" s="17"/>
      <c r="CZT6" s="17"/>
      <c r="CZU6" s="17"/>
      <c r="CZV6" s="17"/>
      <c r="CZW6" s="17"/>
      <c r="CZX6" s="17"/>
      <c r="CZY6" s="17"/>
      <c r="CZZ6" s="17"/>
      <c r="DAA6" s="17"/>
      <c r="DAB6" s="17"/>
      <c r="DAC6" s="17"/>
      <c r="DAD6" s="17"/>
      <c r="DAE6" s="17"/>
      <c r="DAF6" s="17"/>
      <c r="DAG6" s="17"/>
      <c r="DAH6" s="17"/>
      <c r="DAI6" s="17"/>
      <c r="DAJ6" s="17"/>
      <c r="DAK6" s="17"/>
      <c r="DAL6" s="17"/>
      <c r="DAM6" s="17"/>
      <c r="DAN6" s="17"/>
      <c r="DAO6" s="17"/>
      <c r="DAP6" s="17"/>
      <c r="DAQ6" s="17"/>
      <c r="DAR6" s="17"/>
      <c r="DAS6" s="17"/>
      <c r="DAT6" s="17"/>
      <c r="DAU6" s="17"/>
      <c r="DAV6" s="17"/>
      <c r="DAW6" s="17"/>
      <c r="DAX6" s="17"/>
      <c r="DAY6" s="17"/>
      <c r="DAZ6" s="17"/>
      <c r="DBA6" s="17"/>
      <c r="DBB6" s="17"/>
      <c r="DBC6" s="17"/>
      <c r="DBD6" s="17"/>
      <c r="DBE6" s="17"/>
      <c r="DBF6" s="17"/>
      <c r="DBG6" s="17"/>
      <c r="DBH6" s="17"/>
      <c r="DBI6" s="17"/>
      <c r="DBJ6" s="17"/>
      <c r="DBK6" s="17"/>
      <c r="DBL6" s="17"/>
      <c r="DBM6" s="17"/>
      <c r="DBN6" s="17"/>
      <c r="DBO6" s="17"/>
      <c r="DBP6" s="17"/>
      <c r="DBQ6" s="17"/>
      <c r="DBR6" s="17"/>
      <c r="DBS6" s="17"/>
      <c r="DBT6" s="17"/>
      <c r="DBU6" s="17"/>
      <c r="DBV6" s="17"/>
      <c r="DBW6" s="17"/>
      <c r="DBX6" s="17"/>
      <c r="DBY6" s="17"/>
      <c r="DBZ6" s="17"/>
      <c r="DCA6" s="17"/>
      <c r="DCB6" s="17"/>
      <c r="DCC6" s="17"/>
      <c r="DCD6" s="17"/>
      <c r="DCE6" s="17"/>
      <c r="DCF6" s="17"/>
      <c r="DCG6" s="17"/>
      <c r="DCH6" s="17"/>
      <c r="DCI6" s="17"/>
      <c r="DCJ6" s="17"/>
      <c r="DCK6" s="17"/>
      <c r="DCL6" s="17"/>
      <c r="DCM6" s="17"/>
      <c r="DCN6" s="17"/>
      <c r="DCO6" s="17"/>
      <c r="DCP6" s="17"/>
      <c r="DCQ6" s="17"/>
      <c r="DCR6" s="17"/>
      <c r="DCS6" s="17"/>
      <c r="DCT6" s="17"/>
      <c r="DCU6" s="17"/>
      <c r="DCV6" s="17"/>
      <c r="DCW6" s="17"/>
      <c r="DCX6" s="17"/>
      <c r="DCY6" s="17"/>
      <c r="DCZ6" s="17"/>
      <c r="DDA6" s="17"/>
      <c r="DDB6" s="17"/>
      <c r="DDC6" s="17"/>
      <c r="DDD6" s="17"/>
      <c r="DDE6" s="17"/>
      <c r="DDF6" s="17"/>
      <c r="DDG6" s="17"/>
      <c r="DDH6" s="17"/>
      <c r="DDI6" s="17"/>
      <c r="DDJ6" s="17"/>
      <c r="DDK6" s="17"/>
      <c r="DDL6" s="17"/>
      <c r="DDM6" s="17"/>
      <c r="DDN6" s="17"/>
      <c r="DDO6" s="17"/>
      <c r="DDP6" s="17"/>
      <c r="DDQ6" s="17"/>
      <c r="DDR6" s="17"/>
      <c r="DDS6" s="17"/>
      <c r="DDT6" s="17"/>
      <c r="DDU6" s="17"/>
      <c r="DDV6" s="17"/>
      <c r="DDW6" s="17"/>
      <c r="DDX6" s="17"/>
      <c r="DDY6" s="17"/>
      <c r="DDZ6" s="17"/>
      <c r="DEA6" s="17"/>
      <c r="DEB6" s="17"/>
      <c r="DEC6" s="17"/>
      <c r="DED6" s="17"/>
      <c r="DEE6" s="17"/>
      <c r="DEF6" s="17"/>
      <c r="DEG6" s="17"/>
      <c r="DEH6" s="17"/>
      <c r="DEI6" s="17"/>
      <c r="DEJ6" s="17"/>
      <c r="DEK6" s="17"/>
      <c r="DEL6" s="17"/>
      <c r="DEM6" s="17"/>
      <c r="DEN6" s="17"/>
      <c r="DEO6" s="17"/>
      <c r="DEP6" s="17"/>
      <c r="DEQ6" s="17"/>
      <c r="DER6" s="17"/>
      <c r="DES6" s="17"/>
      <c r="DET6" s="17"/>
      <c r="DEU6" s="17"/>
      <c r="DEV6" s="17"/>
      <c r="DEW6" s="17"/>
      <c r="DEX6" s="17"/>
      <c r="DEY6" s="17"/>
      <c r="DEZ6" s="17"/>
      <c r="DFA6" s="17"/>
      <c r="DFB6" s="17"/>
      <c r="DFC6" s="17"/>
      <c r="DFD6" s="17"/>
      <c r="DFE6" s="17"/>
      <c r="DFF6" s="17"/>
      <c r="DFG6" s="17"/>
      <c r="DFH6" s="17"/>
      <c r="DFI6" s="17"/>
      <c r="DFJ6" s="17"/>
      <c r="DFK6" s="17"/>
      <c r="DFL6" s="17"/>
      <c r="DFM6" s="17"/>
      <c r="DFN6" s="17"/>
      <c r="DFO6" s="17"/>
      <c r="DFP6" s="17"/>
      <c r="DFQ6" s="17"/>
      <c r="DFR6" s="17"/>
      <c r="DFS6" s="17"/>
      <c r="DFT6" s="17"/>
      <c r="DFU6" s="17"/>
      <c r="DFV6" s="17"/>
      <c r="DFW6" s="17"/>
      <c r="DFX6" s="17"/>
      <c r="DFY6" s="17"/>
      <c r="DFZ6" s="17"/>
      <c r="DGA6" s="17"/>
      <c r="DGB6" s="17"/>
      <c r="DGC6" s="17"/>
      <c r="DGD6" s="17"/>
      <c r="DGE6" s="17"/>
      <c r="DGF6" s="17"/>
      <c r="DGG6" s="17"/>
      <c r="DGH6" s="17"/>
      <c r="DGI6" s="17"/>
      <c r="DGJ6" s="17"/>
      <c r="DGK6" s="17"/>
      <c r="DGL6" s="17"/>
      <c r="DGM6" s="17"/>
      <c r="DGN6" s="17"/>
      <c r="DGO6" s="17"/>
      <c r="DGP6" s="17"/>
      <c r="DGQ6" s="17"/>
      <c r="DGR6" s="17"/>
      <c r="DGS6" s="17"/>
      <c r="DGT6" s="17"/>
      <c r="DGU6" s="17"/>
      <c r="DGV6" s="17"/>
      <c r="DGW6" s="17"/>
      <c r="DGX6" s="17"/>
      <c r="DGY6" s="17"/>
      <c r="DGZ6" s="17"/>
      <c r="DHA6" s="17"/>
      <c r="DHB6" s="17"/>
      <c r="DHC6" s="17"/>
      <c r="DHD6" s="17"/>
      <c r="DHE6" s="17"/>
      <c r="DHF6" s="17"/>
      <c r="DHG6" s="17"/>
      <c r="DHH6" s="17"/>
      <c r="DHI6" s="17"/>
      <c r="DHJ6" s="17"/>
      <c r="DHK6" s="17"/>
      <c r="DHL6" s="17"/>
      <c r="DHM6" s="17"/>
      <c r="DHN6" s="17"/>
      <c r="DHO6" s="17"/>
      <c r="DHP6" s="17"/>
      <c r="DHQ6" s="17"/>
      <c r="DHR6" s="17"/>
      <c r="DHS6" s="17"/>
      <c r="DHT6" s="17"/>
      <c r="DHU6" s="17"/>
      <c r="DHV6" s="17"/>
      <c r="DHW6" s="17"/>
      <c r="DHX6" s="17"/>
      <c r="DHY6" s="17"/>
      <c r="DHZ6" s="17"/>
      <c r="DIA6" s="17"/>
      <c r="DIB6" s="17"/>
      <c r="DIC6" s="17"/>
      <c r="DID6" s="17"/>
      <c r="DIE6" s="17"/>
      <c r="DIF6" s="17"/>
      <c r="DIG6" s="17"/>
      <c r="DIH6" s="17"/>
      <c r="DII6" s="17"/>
      <c r="DIJ6" s="17"/>
      <c r="DIK6" s="17"/>
      <c r="DIL6" s="17"/>
      <c r="DIM6" s="17"/>
      <c r="DIN6" s="17"/>
      <c r="DIO6" s="17"/>
      <c r="DIP6" s="17"/>
      <c r="DIQ6" s="17"/>
      <c r="DIR6" s="17"/>
      <c r="DIS6" s="17"/>
      <c r="DIT6" s="17"/>
      <c r="DIU6" s="17"/>
      <c r="DIV6" s="17"/>
      <c r="DIW6" s="17"/>
      <c r="DIX6" s="17"/>
      <c r="DIY6" s="17"/>
      <c r="DIZ6" s="17"/>
      <c r="DJA6" s="17"/>
      <c r="DJB6" s="17"/>
      <c r="DJC6" s="17"/>
      <c r="DJD6" s="17"/>
      <c r="DJE6" s="17"/>
      <c r="DJF6" s="17"/>
      <c r="DJG6" s="17"/>
      <c r="DJH6" s="17"/>
      <c r="DJI6" s="17"/>
      <c r="DJJ6" s="17"/>
      <c r="DJK6" s="17"/>
      <c r="DJL6" s="17"/>
      <c r="DJM6" s="17"/>
      <c r="DJN6" s="17"/>
      <c r="DJO6" s="17"/>
      <c r="DJP6" s="17"/>
      <c r="DJQ6" s="17"/>
      <c r="DJR6" s="17"/>
      <c r="DJS6" s="17"/>
      <c r="DJT6" s="17"/>
      <c r="DJU6" s="17"/>
      <c r="DJV6" s="17"/>
      <c r="DJW6" s="17"/>
      <c r="DJX6" s="17"/>
      <c r="DJY6" s="17"/>
      <c r="DJZ6" s="17"/>
      <c r="DKA6" s="17"/>
      <c r="DKB6" s="17"/>
      <c r="DKC6" s="17"/>
      <c r="DKD6" s="17"/>
      <c r="DKE6" s="17"/>
      <c r="DKF6" s="17"/>
      <c r="DKG6" s="17"/>
      <c r="DKH6" s="17"/>
      <c r="DKI6" s="17"/>
      <c r="DKJ6" s="17"/>
      <c r="DKK6" s="17"/>
      <c r="DKL6" s="17"/>
      <c r="DKM6" s="17"/>
      <c r="DKN6" s="17"/>
      <c r="DKO6" s="17"/>
      <c r="DKP6" s="17"/>
      <c r="DKQ6" s="17"/>
      <c r="DKR6" s="17"/>
      <c r="DKS6" s="17"/>
      <c r="DKT6" s="17"/>
      <c r="DKU6" s="17"/>
      <c r="DKV6" s="17"/>
      <c r="DKW6" s="17"/>
      <c r="DKX6" s="17"/>
      <c r="DKY6" s="17"/>
      <c r="DKZ6" s="17"/>
      <c r="DLA6" s="17"/>
      <c r="DLB6" s="17"/>
      <c r="DLC6" s="17"/>
      <c r="DLD6" s="17"/>
      <c r="DLE6" s="17"/>
      <c r="DLF6" s="17"/>
      <c r="DLG6" s="17"/>
      <c r="DLH6" s="17"/>
      <c r="DLI6" s="17"/>
      <c r="DLJ6" s="17"/>
      <c r="DLK6" s="17"/>
      <c r="DLL6" s="17"/>
      <c r="DLM6" s="17"/>
      <c r="DLN6" s="17"/>
      <c r="DLO6" s="17"/>
      <c r="DLP6" s="17"/>
      <c r="DLQ6" s="17"/>
      <c r="DLR6" s="17"/>
      <c r="DLS6" s="17"/>
      <c r="DLT6" s="17"/>
      <c r="DLU6" s="17"/>
      <c r="DLV6" s="17"/>
      <c r="DLW6" s="17"/>
      <c r="DLX6" s="17"/>
      <c r="DLY6" s="17"/>
      <c r="DLZ6" s="17"/>
      <c r="DMA6" s="17"/>
      <c r="DMB6" s="17"/>
      <c r="DMC6" s="17"/>
      <c r="DMD6" s="17"/>
      <c r="DME6" s="17"/>
      <c r="DMF6" s="17"/>
      <c r="DMG6" s="17"/>
      <c r="DMH6" s="17"/>
      <c r="DMI6" s="17"/>
      <c r="DMJ6" s="17"/>
      <c r="DMK6" s="17"/>
      <c r="DML6" s="17"/>
      <c r="DMM6" s="17"/>
      <c r="DMN6" s="17"/>
      <c r="DMO6" s="17"/>
      <c r="DMP6" s="17"/>
      <c r="DMQ6" s="17"/>
      <c r="DMR6" s="17"/>
      <c r="DMS6" s="17"/>
      <c r="DMT6" s="17"/>
      <c r="DMU6" s="17"/>
      <c r="DMV6" s="17"/>
      <c r="DMW6" s="17"/>
      <c r="DMX6" s="17"/>
      <c r="DMY6" s="17"/>
      <c r="DMZ6" s="17"/>
      <c r="DNA6" s="17"/>
      <c r="DNB6" s="17"/>
      <c r="DNC6" s="17"/>
      <c r="DND6" s="17"/>
      <c r="DNE6" s="17"/>
      <c r="DNF6" s="17"/>
      <c r="DNG6" s="17"/>
      <c r="DNH6" s="17"/>
      <c r="DNI6" s="17"/>
      <c r="DNJ6" s="17"/>
      <c r="DNK6" s="17"/>
      <c r="DNL6" s="17"/>
      <c r="DNM6" s="17"/>
      <c r="DNN6" s="17"/>
      <c r="DNO6" s="17"/>
      <c r="DNP6" s="17"/>
      <c r="DNQ6" s="17"/>
      <c r="DNR6" s="17"/>
      <c r="DNS6" s="17"/>
      <c r="DNT6" s="17"/>
      <c r="DNU6" s="17"/>
      <c r="DNV6" s="17"/>
      <c r="DNW6" s="17"/>
      <c r="DNX6" s="17"/>
      <c r="DNY6" s="17"/>
      <c r="DNZ6" s="17"/>
      <c r="DOA6" s="17"/>
      <c r="DOB6" s="17"/>
      <c r="DOC6" s="17"/>
      <c r="DOD6" s="17"/>
      <c r="DOE6" s="17"/>
      <c r="DOF6" s="17"/>
      <c r="DOG6" s="17"/>
      <c r="DOH6" s="17"/>
      <c r="DOI6" s="17"/>
      <c r="DOJ6" s="17"/>
      <c r="DOK6" s="17"/>
      <c r="DOL6" s="17"/>
      <c r="DOM6" s="17"/>
      <c r="DON6" s="17"/>
      <c r="DOO6" s="17"/>
      <c r="DOP6" s="17"/>
      <c r="DOQ6" s="17"/>
      <c r="DOR6" s="17"/>
      <c r="DOS6" s="17"/>
      <c r="DOT6" s="17"/>
      <c r="DOU6" s="17"/>
      <c r="DOV6" s="17"/>
      <c r="DOW6" s="17"/>
      <c r="DOX6" s="17"/>
      <c r="DOY6" s="17"/>
      <c r="DOZ6" s="17"/>
      <c r="DPA6" s="17"/>
      <c r="DPB6" s="17"/>
      <c r="DPC6" s="17"/>
      <c r="DPD6" s="17"/>
      <c r="DPE6" s="17"/>
      <c r="DPF6" s="17"/>
      <c r="DPG6" s="17"/>
      <c r="DPH6" s="17"/>
      <c r="DPI6" s="17"/>
      <c r="DPJ6" s="17"/>
      <c r="DPK6" s="17"/>
      <c r="DPL6" s="17"/>
      <c r="DPM6" s="17"/>
      <c r="DPN6" s="17"/>
      <c r="DPO6" s="17"/>
      <c r="DPP6" s="17"/>
      <c r="DPQ6" s="17"/>
      <c r="DPR6" s="17"/>
      <c r="DPS6" s="17"/>
      <c r="DPT6" s="17"/>
      <c r="DPU6" s="17"/>
      <c r="DPV6" s="17"/>
      <c r="DPW6" s="17"/>
      <c r="DPX6" s="17"/>
      <c r="DPY6" s="17"/>
      <c r="DPZ6" s="17"/>
      <c r="DQA6" s="17"/>
      <c r="DQB6" s="17"/>
      <c r="DQC6" s="17"/>
      <c r="DQD6" s="17"/>
      <c r="DQE6" s="17"/>
      <c r="DQF6" s="17"/>
      <c r="DQG6" s="17"/>
      <c r="DQH6" s="17"/>
      <c r="DQI6" s="17"/>
      <c r="DQJ6" s="17"/>
      <c r="DQK6" s="17"/>
      <c r="DQL6" s="17"/>
      <c r="DQM6" s="17"/>
      <c r="DQN6" s="17"/>
      <c r="DQO6" s="17"/>
      <c r="DQP6" s="17"/>
      <c r="DQQ6" s="17"/>
      <c r="DQR6" s="17"/>
      <c r="DQS6" s="17"/>
      <c r="DQT6" s="17"/>
      <c r="DQU6" s="17"/>
      <c r="DQV6" s="17"/>
      <c r="DQW6" s="17"/>
      <c r="DQX6" s="17"/>
      <c r="DQY6" s="17"/>
      <c r="DQZ6" s="17"/>
      <c r="DRA6" s="17"/>
      <c r="DRB6" s="17"/>
      <c r="DRC6" s="17"/>
      <c r="DRD6" s="17"/>
      <c r="DRE6" s="17"/>
      <c r="DRF6" s="17"/>
      <c r="DRG6" s="17"/>
      <c r="DRH6" s="17"/>
      <c r="DRI6" s="17"/>
      <c r="DRJ6" s="17"/>
      <c r="DRK6" s="17"/>
      <c r="DRL6" s="17"/>
      <c r="DRM6" s="17"/>
      <c r="DRN6" s="17"/>
      <c r="DRO6" s="17"/>
      <c r="DRP6" s="17"/>
      <c r="DRQ6" s="17"/>
      <c r="DRR6" s="17"/>
      <c r="DRS6" s="17"/>
      <c r="DRT6" s="17"/>
      <c r="DRU6" s="17"/>
      <c r="DRV6" s="17"/>
      <c r="DRW6" s="17"/>
      <c r="DRX6" s="17"/>
      <c r="DRY6" s="17"/>
      <c r="DRZ6" s="17"/>
      <c r="DSA6" s="17"/>
      <c r="DSB6" s="17"/>
      <c r="DSC6" s="17"/>
      <c r="DSD6" s="17"/>
      <c r="DSE6" s="17"/>
      <c r="DSF6" s="17"/>
      <c r="DSG6" s="17"/>
      <c r="DSH6" s="17"/>
      <c r="DSI6" s="17"/>
      <c r="DSJ6" s="17"/>
      <c r="DSK6" s="17"/>
      <c r="DSL6" s="17"/>
      <c r="DSM6" s="17"/>
      <c r="DSN6" s="17"/>
      <c r="DSO6" s="17"/>
      <c r="DSP6" s="17"/>
      <c r="DSQ6" s="17"/>
      <c r="DSR6" s="17"/>
      <c r="DSS6" s="17"/>
      <c r="DST6" s="17"/>
      <c r="DSU6" s="17"/>
      <c r="DSV6" s="17"/>
      <c r="DSW6" s="17"/>
      <c r="DSX6" s="17"/>
      <c r="DSY6" s="17"/>
      <c r="DSZ6" s="17"/>
      <c r="DTA6" s="17"/>
      <c r="DTB6" s="17"/>
      <c r="DTC6" s="17"/>
      <c r="DTD6" s="17"/>
      <c r="DTE6" s="17"/>
      <c r="DTF6" s="17"/>
      <c r="DTG6" s="17"/>
      <c r="DTH6" s="17"/>
      <c r="DTI6" s="17"/>
      <c r="DTJ6" s="17"/>
      <c r="DTK6" s="17"/>
      <c r="DTL6" s="17"/>
      <c r="DTM6" s="17"/>
      <c r="DTN6" s="17"/>
      <c r="DTO6" s="17"/>
      <c r="DTP6" s="17"/>
      <c r="DTQ6" s="17"/>
      <c r="DTR6" s="17"/>
      <c r="DTS6" s="17"/>
      <c r="DTT6" s="17"/>
      <c r="DTU6" s="17"/>
      <c r="DTV6" s="17"/>
      <c r="DTW6" s="17"/>
      <c r="DTX6" s="17"/>
      <c r="DTY6" s="17"/>
      <c r="DTZ6" s="17"/>
      <c r="DUA6" s="17"/>
      <c r="DUB6" s="17"/>
      <c r="DUC6" s="17"/>
      <c r="DUD6" s="17"/>
      <c r="DUE6" s="17"/>
      <c r="DUF6" s="17"/>
      <c r="DUG6" s="17"/>
      <c r="DUH6" s="17"/>
      <c r="DUI6" s="17"/>
      <c r="DUJ6" s="17"/>
      <c r="DUK6" s="17"/>
      <c r="DUL6" s="17"/>
      <c r="DUM6" s="17"/>
      <c r="DUN6" s="17"/>
      <c r="DUO6" s="17"/>
      <c r="DUP6" s="17"/>
      <c r="DUQ6" s="17"/>
      <c r="DUR6" s="17"/>
      <c r="DUS6" s="17"/>
      <c r="DUT6" s="17"/>
      <c r="DUU6" s="17"/>
      <c r="DUV6" s="17"/>
      <c r="DUW6" s="17"/>
      <c r="DUX6" s="17"/>
      <c r="DUY6" s="17"/>
      <c r="DUZ6" s="17"/>
      <c r="DVA6" s="17"/>
      <c r="DVB6" s="17"/>
      <c r="DVC6" s="17"/>
      <c r="DVD6" s="17"/>
      <c r="DVE6" s="17"/>
      <c r="DVF6" s="17"/>
      <c r="DVG6" s="17"/>
      <c r="DVH6" s="17"/>
      <c r="DVI6" s="17"/>
      <c r="DVJ6" s="17"/>
      <c r="DVK6" s="17"/>
      <c r="DVL6" s="17"/>
      <c r="DVM6" s="17"/>
      <c r="DVN6" s="17"/>
      <c r="DVO6" s="17"/>
      <c r="DVP6" s="17"/>
      <c r="DVQ6" s="17"/>
      <c r="DVR6" s="17"/>
      <c r="DVS6" s="17"/>
      <c r="DVT6" s="17"/>
      <c r="DVU6" s="17"/>
      <c r="DVV6" s="17"/>
      <c r="DVW6" s="17"/>
      <c r="DVX6" s="17"/>
      <c r="DVY6" s="17"/>
      <c r="DVZ6" s="17"/>
      <c r="DWA6" s="17"/>
      <c r="DWB6" s="17"/>
      <c r="DWC6" s="17"/>
      <c r="DWD6" s="17"/>
      <c r="DWE6" s="17"/>
      <c r="DWF6" s="17"/>
      <c r="DWG6" s="17"/>
      <c r="DWH6" s="17"/>
      <c r="DWI6" s="17"/>
      <c r="DWJ6" s="17"/>
      <c r="DWK6" s="17"/>
      <c r="DWL6" s="17"/>
      <c r="DWM6" s="17"/>
      <c r="DWN6" s="17"/>
      <c r="DWO6" s="17"/>
      <c r="DWP6" s="17"/>
      <c r="DWQ6" s="17"/>
      <c r="DWR6" s="17"/>
      <c r="DWS6" s="17"/>
      <c r="DWT6" s="17"/>
      <c r="DWU6" s="17"/>
      <c r="DWV6" s="17"/>
      <c r="DWW6" s="17"/>
      <c r="DWX6" s="17"/>
      <c r="DWY6" s="17"/>
      <c r="DWZ6" s="17"/>
      <c r="DXA6" s="17"/>
      <c r="DXB6" s="17"/>
      <c r="DXC6" s="17"/>
      <c r="DXD6" s="17"/>
      <c r="DXE6" s="17"/>
      <c r="DXF6" s="17"/>
      <c r="DXG6" s="17"/>
      <c r="DXH6" s="17"/>
      <c r="DXI6" s="17"/>
      <c r="DXJ6" s="17"/>
      <c r="DXK6" s="17"/>
      <c r="DXL6" s="17"/>
      <c r="DXM6" s="17"/>
      <c r="DXN6" s="17"/>
      <c r="DXO6" s="17"/>
      <c r="DXP6" s="17"/>
      <c r="DXQ6" s="17"/>
      <c r="DXR6" s="17"/>
      <c r="DXS6" s="17"/>
      <c r="DXT6" s="17"/>
      <c r="DXU6" s="17"/>
      <c r="DXV6" s="17"/>
      <c r="DXW6" s="17"/>
      <c r="DXX6" s="17"/>
      <c r="DXY6" s="17"/>
      <c r="DXZ6" s="17"/>
      <c r="DYA6" s="17"/>
      <c r="DYB6" s="17"/>
      <c r="DYC6" s="17"/>
      <c r="DYD6" s="17"/>
      <c r="DYE6" s="17"/>
      <c r="DYF6" s="17"/>
      <c r="DYG6" s="17"/>
      <c r="DYH6" s="17"/>
      <c r="DYI6" s="17"/>
      <c r="DYJ6" s="17"/>
      <c r="DYK6" s="17"/>
      <c r="DYL6" s="17"/>
      <c r="DYM6" s="17"/>
      <c r="DYN6" s="17"/>
      <c r="DYO6" s="17"/>
      <c r="DYP6" s="17"/>
      <c r="DYQ6" s="17"/>
      <c r="DYR6" s="17"/>
      <c r="DYS6" s="17"/>
      <c r="DYT6" s="17"/>
      <c r="DYU6" s="17"/>
      <c r="DYV6" s="17"/>
      <c r="DYW6" s="17"/>
      <c r="DYX6" s="17"/>
      <c r="DYY6" s="17"/>
      <c r="DYZ6" s="17"/>
      <c r="DZA6" s="17"/>
      <c r="DZB6" s="17"/>
      <c r="DZC6" s="17"/>
      <c r="DZD6" s="17"/>
      <c r="DZE6" s="17"/>
      <c r="DZF6" s="17"/>
      <c r="DZG6" s="17"/>
      <c r="DZH6" s="17"/>
      <c r="DZI6" s="17"/>
      <c r="DZJ6" s="17"/>
      <c r="DZK6" s="17"/>
      <c r="DZL6" s="17"/>
      <c r="DZM6" s="17"/>
      <c r="DZN6" s="17"/>
      <c r="DZO6" s="17"/>
      <c r="DZP6" s="17"/>
      <c r="DZQ6" s="17"/>
      <c r="DZR6" s="17"/>
      <c r="DZS6" s="17"/>
      <c r="DZT6" s="17"/>
      <c r="DZU6" s="17"/>
      <c r="DZV6" s="17"/>
      <c r="DZW6" s="17"/>
      <c r="DZX6" s="17"/>
      <c r="DZY6" s="17"/>
      <c r="DZZ6" s="17"/>
      <c r="EAA6" s="17"/>
      <c r="EAB6" s="17"/>
      <c r="EAC6" s="17"/>
      <c r="EAD6" s="17"/>
      <c r="EAE6" s="17"/>
      <c r="EAF6" s="17"/>
      <c r="EAG6" s="17"/>
      <c r="EAH6" s="17"/>
      <c r="EAI6" s="17"/>
      <c r="EAJ6" s="17"/>
      <c r="EAK6" s="17"/>
      <c r="EAL6" s="17"/>
      <c r="EAM6" s="17"/>
      <c r="EAN6" s="17"/>
      <c r="EAO6" s="17"/>
      <c r="EAP6" s="17"/>
      <c r="EAQ6" s="17"/>
      <c r="EAR6" s="17"/>
      <c r="EAS6" s="17"/>
      <c r="EAT6" s="17"/>
      <c r="EAU6" s="17"/>
      <c r="EAV6" s="17"/>
      <c r="EAW6" s="17"/>
      <c r="EAX6" s="17"/>
      <c r="EAY6" s="17"/>
      <c r="EAZ6" s="17"/>
      <c r="EBA6" s="17"/>
      <c r="EBB6" s="17"/>
      <c r="EBC6" s="17"/>
      <c r="EBD6" s="17"/>
      <c r="EBE6" s="17"/>
      <c r="EBF6" s="17"/>
      <c r="EBG6" s="17"/>
      <c r="EBH6" s="17"/>
      <c r="EBI6" s="17"/>
      <c r="EBJ6" s="17"/>
      <c r="EBK6" s="17"/>
      <c r="EBL6" s="17"/>
      <c r="EBM6" s="17"/>
      <c r="EBN6" s="17"/>
      <c r="EBO6" s="17"/>
      <c r="EBP6" s="17"/>
      <c r="EBQ6" s="17"/>
      <c r="EBR6" s="17"/>
      <c r="EBS6" s="17"/>
      <c r="EBT6" s="17"/>
      <c r="EBU6" s="17"/>
      <c r="EBV6" s="17"/>
      <c r="EBW6" s="17"/>
      <c r="EBX6" s="17"/>
      <c r="EBY6" s="17"/>
      <c r="EBZ6" s="17"/>
      <c r="ECA6" s="17"/>
      <c r="ECB6" s="17"/>
      <c r="ECC6" s="17"/>
      <c r="ECD6" s="17"/>
      <c r="ECE6" s="17"/>
      <c r="ECF6" s="17"/>
      <c r="ECG6" s="17"/>
      <c r="ECH6" s="17"/>
      <c r="ECI6" s="17"/>
      <c r="ECJ6" s="17"/>
      <c r="ECK6" s="17"/>
      <c r="ECL6" s="17"/>
      <c r="ECM6" s="17"/>
      <c r="ECN6" s="17"/>
      <c r="ECO6" s="17"/>
      <c r="ECP6" s="17"/>
      <c r="ECQ6" s="17"/>
      <c r="ECR6" s="17"/>
      <c r="ECS6" s="17"/>
      <c r="ECT6" s="17"/>
      <c r="ECU6" s="17"/>
      <c r="ECV6" s="17"/>
      <c r="ECW6" s="17"/>
      <c r="ECX6" s="17"/>
      <c r="ECY6" s="17"/>
      <c r="ECZ6" s="17"/>
      <c r="EDA6" s="17"/>
      <c r="EDB6" s="17"/>
      <c r="EDC6" s="17"/>
      <c r="EDD6" s="17"/>
      <c r="EDE6" s="17"/>
      <c r="EDF6" s="17"/>
      <c r="EDG6" s="17"/>
      <c r="EDH6" s="17"/>
      <c r="EDI6" s="17"/>
      <c r="EDJ6" s="17"/>
      <c r="EDK6" s="17"/>
      <c r="EDL6" s="17"/>
      <c r="EDM6" s="17"/>
      <c r="EDN6" s="17"/>
      <c r="EDO6" s="17"/>
      <c r="EDP6" s="17"/>
      <c r="EDQ6" s="17"/>
      <c r="EDR6" s="17"/>
      <c r="EDS6" s="17"/>
      <c r="EDT6" s="17"/>
      <c r="EDU6" s="17"/>
      <c r="EDV6" s="17"/>
      <c r="EDW6" s="17"/>
      <c r="EDX6" s="17"/>
      <c r="EDY6" s="17"/>
      <c r="EDZ6" s="17"/>
      <c r="EEA6" s="17"/>
      <c r="EEB6" s="17"/>
      <c r="EEC6" s="17"/>
      <c r="EED6" s="17"/>
      <c r="EEE6" s="17"/>
      <c r="EEF6" s="17"/>
      <c r="EEG6" s="17"/>
      <c r="EEH6" s="17"/>
      <c r="EEI6" s="17"/>
      <c r="EEJ6" s="17"/>
      <c r="EEK6" s="17"/>
      <c r="EEL6" s="17"/>
      <c r="EEM6" s="17"/>
      <c r="EEN6" s="17"/>
      <c r="EEO6" s="17"/>
      <c r="EEP6" s="17"/>
      <c r="EEQ6" s="17"/>
      <c r="EER6" s="17"/>
      <c r="EES6" s="17"/>
      <c r="EET6" s="17"/>
      <c r="EEU6" s="17"/>
      <c r="EEV6" s="17"/>
      <c r="EEW6" s="17"/>
      <c r="EEX6" s="17"/>
      <c r="EEY6" s="17"/>
      <c r="EEZ6" s="17"/>
      <c r="EFA6" s="17"/>
      <c r="EFB6" s="17"/>
      <c r="EFC6" s="17"/>
      <c r="EFD6" s="17"/>
      <c r="EFE6" s="17"/>
      <c r="EFF6" s="17"/>
      <c r="EFG6" s="17"/>
      <c r="EFH6" s="17"/>
      <c r="EFI6" s="17"/>
      <c r="EFJ6" s="17"/>
      <c r="EFK6" s="17"/>
      <c r="EFL6" s="17"/>
      <c r="EFM6" s="17"/>
      <c r="EFN6" s="17"/>
      <c r="EFO6" s="17"/>
      <c r="EFP6" s="17"/>
      <c r="EFQ6" s="17"/>
      <c r="EFR6" s="17"/>
      <c r="EFS6" s="17"/>
      <c r="EFT6" s="17"/>
      <c r="EFU6" s="17"/>
      <c r="EFV6" s="17"/>
      <c r="EFW6" s="17"/>
      <c r="EFX6" s="17"/>
      <c r="EFY6" s="17"/>
      <c r="EFZ6" s="17"/>
      <c r="EGA6" s="17"/>
      <c r="EGB6" s="17"/>
      <c r="EGC6" s="17"/>
      <c r="EGD6" s="17"/>
      <c r="EGE6" s="17"/>
      <c r="EGF6" s="17"/>
      <c r="EGG6" s="17"/>
      <c r="EGH6" s="17"/>
      <c r="EGI6" s="17"/>
      <c r="EGJ6" s="17"/>
      <c r="EGK6" s="17"/>
      <c r="EGL6" s="17"/>
      <c r="EGM6" s="17"/>
      <c r="EGN6" s="17"/>
      <c r="EGO6" s="17"/>
      <c r="EGP6" s="17"/>
      <c r="EGQ6" s="17"/>
      <c r="EGR6" s="17"/>
      <c r="EGS6" s="17"/>
      <c r="EGT6" s="17"/>
      <c r="EGU6" s="17"/>
      <c r="EGV6" s="17"/>
      <c r="EGW6" s="17"/>
      <c r="EGX6" s="17"/>
      <c r="EGY6" s="17"/>
      <c r="EGZ6" s="17"/>
      <c r="EHA6" s="17"/>
      <c r="EHB6" s="17"/>
      <c r="EHC6" s="17"/>
      <c r="EHD6" s="17"/>
      <c r="EHE6" s="17"/>
      <c r="EHF6" s="17"/>
      <c r="EHG6" s="17"/>
      <c r="EHH6" s="17"/>
      <c r="EHI6" s="17"/>
      <c r="EHJ6" s="17"/>
      <c r="EHK6" s="17"/>
      <c r="EHL6" s="17"/>
      <c r="EHM6" s="17"/>
      <c r="EHN6" s="17"/>
      <c r="EHO6" s="17"/>
      <c r="EHP6" s="17"/>
      <c r="EHQ6" s="17"/>
      <c r="EHR6" s="17"/>
      <c r="EHS6" s="17"/>
      <c r="EHT6" s="17"/>
      <c r="EHU6" s="17"/>
      <c r="EHV6" s="17"/>
      <c r="EHW6" s="17"/>
      <c r="EHX6" s="17"/>
      <c r="EHY6" s="17"/>
      <c r="EHZ6" s="17"/>
      <c r="EIA6" s="17"/>
      <c r="EIB6" s="17"/>
      <c r="EIC6" s="17"/>
      <c r="EID6" s="17"/>
      <c r="EIE6" s="17"/>
      <c r="EIF6" s="17"/>
      <c r="EIG6" s="17"/>
      <c r="EIH6" s="17"/>
      <c r="EII6" s="17"/>
      <c r="EIJ6" s="17"/>
      <c r="EIK6" s="17"/>
      <c r="EIL6" s="17"/>
      <c r="EIM6" s="17"/>
      <c r="EIN6" s="17"/>
      <c r="EIO6" s="17"/>
      <c r="EIP6" s="17"/>
      <c r="EIQ6" s="17"/>
      <c r="EIR6" s="17"/>
      <c r="EIS6" s="17"/>
      <c r="EIT6" s="17"/>
      <c r="EIU6" s="17"/>
      <c r="EIV6" s="17"/>
      <c r="EIW6" s="17"/>
      <c r="EIX6" s="17"/>
      <c r="EIY6" s="17"/>
      <c r="EIZ6" s="17"/>
      <c r="EJA6" s="17"/>
      <c r="EJB6" s="17"/>
      <c r="EJC6" s="17"/>
      <c r="EJD6" s="17"/>
      <c r="EJE6" s="17"/>
      <c r="EJF6" s="17"/>
      <c r="EJG6" s="17"/>
      <c r="EJH6" s="17"/>
      <c r="EJI6" s="17"/>
      <c r="EJJ6" s="17"/>
      <c r="EJK6" s="17"/>
      <c r="EJL6" s="17"/>
      <c r="EJM6" s="17"/>
      <c r="EJN6" s="17"/>
      <c r="EJO6" s="17"/>
      <c r="EJP6" s="17"/>
      <c r="EJQ6" s="17"/>
      <c r="EJR6" s="17"/>
      <c r="EJS6" s="17"/>
      <c r="EJT6" s="17"/>
      <c r="EJU6" s="17"/>
      <c r="EJV6" s="17"/>
      <c r="EJW6" s="17"/>
      <c r="EJX6" s="17"/>
      <c r="EJY6" s="17"/>
      <c r="EJZ6" s="17"/>
      <c r="EKA6" s="17"/>
      <c r="EKB6" s="17"/>
      <c r="EKC6" s="17"/>
      <c r="EKD6" s="17"/>
      <c r="EKE6" s="17"/>
      <c r="EKF6" s="17"/>
      <c r="EKG6" s="17"/>
      <c r="EKH6" s="17"/>
      <c r="EKI6" s="17"/>
      <c r="EKJ6" s="17"/>
      <c r="EKK6" s="17"/>
      <c r="EKL6" s="17"/>
      <c r="EKM6" s="17"/>
      <c r="EKN6" s="17"/>
      <c r="EKO6" s="17"/>
      <c r="EKP6" s="17"/>
      <c r="EKQ6" s="17"/>
      <c r="EKR6" s="17"/>
      <c r="EKS6" s="17"/>
      <c r="EKT6" s="17"/>
      <c r="EKU6" s="17"/>
      <c r="EKV6" s="17"/>
      <c r="EKW6" s="17"/>
      <c r="EKX6" s="17"/>
      <c r="EKY6" s="17"/>
      <c r="EKZ6" s="17"/>
      <c r="ELA6" s="17"/>
      <c r="ELB6" s="17"/>
      <c r="ELC6" s="17"/>
      <c r="ELD6" s="17"/>
      <c r="ELE6" s="17"/>
      <c r="ELF6" s="17"/>
      <c r="ELG6" s="17"/>
      <c r="ELH6" s="17"/>
      <c r="ELI6" s="17"/>
      <c r="ELJ6" s="17"/>
      <c r="ELK6" s="17"/>
      <c r="ELL6" s="17"/>
      <c r="ELM6" s="17"/>
      <c r="ELN6" s="17"/>
      <c r="ELO6" s="17"/>
      <c r="ELP6" s="17"/>
      <c r="ELQ6" s="17"/>
      <c r="ELR6" s="17"/>
      <c r="ELS6" s="17"/>
      <c r="ELT6" s="17"/>
      <c r="ELU6" s="17"/>
      <c r="ELV6" s="17"/>
      <c r="ELW6" s="17"/>
      <c r="ELX6" s="17"/>
      <c r="ELY6" s="17"/>
      <c r="ELZ6" s="17"/>
      <c r="EMA6" s="17"/>
      <c r="EMB6" s="17"/>
      <c r="EMC6" s="17"/>
      <c r="EMD6" s="17"/>
      <c r="EME6" s="17"/>
      <c r="EMF6" s="17"/>
      <c r="EMG6" s="17"/>
      <c r="EMH6" s="17"/>
      <c r="EMI6" s="17"/>
      <c r="EMJ6" s="17"/>
      <c r="EMK6" s="17"/>
      <c r="EML6" s="17"/>
      <c r="EMM6" s="17"/>
      <c r="EMN6" s="17"/>
      <c r="EMO6" s="17"/>
      <c r="EMP6" s="17"/>
      <c r="EMQ6" s="17"/>
      <c r="EMR6" s="17"/>
      <c r="EMS6" s="17"/>
      <c r="EMT6" s="17"/>
      <c r="EMU6" s="17"/>
      <c r="EMV6" s="17"/>
      <c r="EMW6" s="17"/>
      <c r="EMX6" s="17"/>
      <c r="EMY6" s="17"/>
      <c r="EMZ6" s="17"/>
      <c r="ENA6" s="17"/>
      <c r="ENB6" s="17"/>
      <c r="ENC6" s="17"/>
      <c r="END6" s="17"/>
      <c r="ENE6" s="17"/>
      <c r="ENF6" s="17"/>
      <c r="ENG6" s="17"/>
      <c r="ENH6" s="17"/>
      <c r="ENI6" s="17"/>
      <c r="ENJ6" s="17"/>
      <c r="ENK6" s="17"/>
      <c r="ENL6" s="17"/>
      <c r="ENM6" s="17"/>
      <c r="ENN6" s="17"/>
      <c r="ENO6" s="17"/>
      <c r="ENP6" s="17"/>
      <c r="ENQ6" s="17"/>
      <c r="ENR6" s="17"/>
      <c r="ENS6" s="17"/>
      <c r="ENT6" s="17"/>
      <c r="ENU6" s="17"/>
      <c r="ENV6" s="17"/>
      <c r="ENW6" s="17"/>
      <c r="ENX6" s="17"/>
      <c r="ENY6" s="17"/>
      <c r="ENZ6" s="17"/>
      <c r="EOA6" s="17"/>
      <c r="EOB6" s="17"/>
      <c r="EOC6" s="17"/>
      <c r="EOD6" s="17"/>
      <c r="EOE6" s="17"/>
      <c r="EOF6" s="17"/>
      <c r="EOG6" s="17"/>
      <c r="EOH6" s="17"/>
      <c r="EOI6" s="17"/>
      <c r="EOJ6" s="17"/>
      <c r="EOK6" s="17"/>
      <c r="EOL6" s="17"/>
      <c r="EOM6" s="17"/>
      <c r="EON6" s="17"/>
      <c r="EOO6" s="17"/>
      <c r="EOP6" s="17"/>
      <c r="EOQ6" s="17"/>
      <c r="EOR6" s="17"/>
      <c r="EOS6" s="17"/>
      <c r="EOT6" s="17"/>
      <c r="EOU6" s="17"/>
      <c r="EOV6" s="17"/>
      <c r="EOW6" s="17"/>
      <c r="EOX6" s="17"/>
      <c r="EOY6" s="17"/>
      <c r="EOZ6" s="17"/>
      <c r="EPA6" s="17"/>
      <c r="EPB6" s="17"/>
      <c r="EPC6" s="17"/>
      <c r="EPD6" s="17"/>
      <c r="EPE6" s="17"/>
      <c r="EPF6" s="17"/>
      <c r="EPG6" s="17"/>
      <c r="EPH6" s="17"/>
      <c r="EPI6" s="17"/>
      <c r="EPJ6" s="17"/>
      <c r="EPK6" s="17"/>
      <c r="EPL6" s="17"/>
      <c r="EPM6" s="17"/>
      <c r="EPN6" s="17"/>
      <c r="EPO6" s="17"/>
      <c r="EPP6" s="17"/>
      <c r="EPQ6" s="17"/>
      <c r="EPR6" s="17"/>
      <c r="EPS6" s="17"/>
      <c r="EPT6" s="17"/>
      <c r="EPU6" s="17"/>
      <c r="EPV6" s="17"/>
      <c r="EPW6" s="17"/>
      <c r="EPX6" s="17"/>
      <c r="EPY6" s="17"/>
      <c r="EPZ6" s="17"/>
      <c r="EQA6" s="17"/>
      <c r="EQB6" s="17"/>
      <c r="EQC6" s="17"/>
      <c r="EQD6" s="17"/>
      <c r="EQE6" s="17"/>
      <c r="EQF6" s="17"/>
      <c r="EQG6" s="17"/>
      <c r="EQH6" s="17"/>
      <c r="EQI6" s="17"/>
      <c r="EQJ6" s="17"/>
      <c r="EQK6" s="17"/>
      <c r="EQL6" s="17"/>
      <c r="EQM6" s="17"/>
      <c r="EQN6" s="17"/>
      <c r="EQO6" s="17"/>
      <c r="EQP6" s="17"/>
      <c r="EQQ6" s="17"/>
      <c r="EQR6" s="17"/>
      <c r="EQS6" s="17"/>
      <c r="EQT6" s="17"/>
      <c r="EQU6" s="17"/>
      <c r="EQV6" s="17"/>
      <c r="EQW6" s="17"/>
      <c r="EQX6" s="17"/>
      <c r="EQY6" s="17"/>
      <c r="EQZ6" s="17"/>
      <c r="ERA6" s="17"/>
      <c r="ERB6" s="17"/>
      <c r="ERC6" s="17"/>
      <c r="ERD6" s="17"/>
      <c r="ERE6" s="17"/>
      <c r="ERF6" s="17"/>
      <c r="ERG6" s="17"/>
      <c r="ERH6" s="17"/>
      <c r="ERI6" s="17"/>
      <c r="ERJ6" s="17"/>
      <c r="ERK6" s="17"/>
      <c r="ERL6" s="17"/>
      <c r="ERM6" s="17"/>
      <c r="ERN6" s="17"/>
      <c r="ERO6" s="17"/>
      <c r="ERP6" s="17"/>
      <c r="ERQ6" s="17"/>
      <c r="ERR6" s="17"/>
      <c r="ERS6" s="17"/>
      <c r="ERT6" s="17"/>
      <c r="ERU6" s="17"/>
      <c r="ERV6" s="17"/>
      <c r="ERW6" s="17"/>
      <c r="ERX6" s="17"/>
      <c r="ERY6" s="17"/>
      <c r="ERZ6" s="17"/>
      <c r="ESA6" s="17"/>
      <c r="ESB6" s="17"/>
      <c r="ESC6" s="17"/>
      <c r="ESD6" s="17"/>
      <c r="ESE6" s="17"/>
      <c r="ESF6" s="17"/>
      <c r="ESG6" s="17"/>
      <c r="ESH6" s="17"/>
      <c r="ESI6" s="17"/>
      <c r="ESJ6" s="17"/>
      <c r="ESK6" s="17"/>
      <c r="ESL6" s="17"/>
      <c r="ESM6" s="17"/>
      <c r="ESN6" s="17"/>
      <c r="ESO6" s="17"/>
      <c r="ESP6" s="17"/>
      <c r="ESQ6" s="17"/>
      <c r="ESR6" s="17"/>
      <c r="ESS6" s="17"/>
      <c r="EST6" s="17"/>
      <c r="ESU6" s="17"/>
      <c r="ESV6" s="17"/>
      <c r="ESW6" s="17"/>
      <c r="ESX6" s="17"/>
      <c r="ESY6" s="17"/>
      <c r="ESZ6" s="17"/>
      <c r="ETA6" s="17"/>
      <c r="ETB6" s="17"/>
      <c r="ETC6" s="17"/>
      <c r="ETD6" s="17"/>
      <c r="ETE6" s="17"/>
      <c r="ETF6" s="17"/>
      <c r="ETG6" s="17"/>
      <c r="ETH6" s="17"/>
      <c r="ETI6" s="17"/>
      <c r="ETJ6" s="17"/>
      <c r="ETK6" s="17"/>
      <c r="ETL6" s="17"/>
      <c r="ETM6" s="17"/>
      <c r="ETN6" s="17"/>
      <c r="ETO6" s="17"/>
      <c r="ETP6" s="17"/>
      <c r="ETQ6" s="17"/>
      <c r="ETR6" s="17"/>
      <c r="ETS6" s="17"/>
      <c r="ETT6" s="17"/>
      <c r="ETU6" s="17"/>
      <c r="ETV6" s="17"/>
      <c r="ETW6" s="17"/>
      <c r="ETX6" s="17"/>
      <c r="ETY6" s="17"/>
      <c r="ETZ6" s="17"/>
      <c r="EUA6" s="17"/>
      <c r="EUB6" s="17"/>
      <c r="EUC6" s="17"/>
      <c r="EUD6" s="17"/>
      <c r="EUE6" s="17"/>
      <c r="EUF6" s="17"/>
      <c r="EUG6" s="17"/>
      <c r="EUH6" s="17"/>
      <c r="EUI6" s="17"/>
      <c r="EUJ6" s="17"/>
      <c r="EUK6" s="17"/>
      <c r="EUL6" s="17"/>
      <c r="EUM6" s="17"/>
      <c r="EUN6" s="17"/>
      <c r="EUO6" s="17"/>
      <c r="EUP6" s="17"/>
      <c r="EUQ6" s="17"/>
      <c r="EUR6" s="17"/>
      <c r="EUS6" s="17"/>
      <c r="EUT6" s="17"/>
      <c r="EUU6" s="17"/>
      <c r="EUV6" s="17"/>
      <c r="EUW6" s="17"/>
      <c r="EUX6" s="17"/>
      <c r="EUY6" s="17"/>
      <c r="EUZ6" s="17"/>
      <c r="EVA6" s="17"/>
      <c r="EVB6" s="17"/>
      <c r="EVC6" s="17"/>
      <c r="EVD6" s="17"/>
      <c r="EVE6" s="17"/>
      <c r="EVF6" s="17"/>
      <c r="EVG6" s="17"/>
      <c r="EVH6" s="17"/>
      <c r="EVI6" s="17"/>
      <c r="EVJ6" s="17"/>
      <c r="EVK6" s="17"/>
      <c r="EVL6" s="17"/>
      <c r="EVM6" s="17"/>
      <c r="EVN6" s="17"/>
      <c r="EVO6" s="17"/>
      <c r="EVP6" s="17"/>
      <c r="EVQ6" s="17"/>
      <c r="EVR6" s="17"/>
      <c r="EVS6" s="17"/>
      <c r="EVT6" s="17"/>
      <c r="EVU6" s="17"/>
      <c r="EVV6" s="17"/>
      <c r="EVW6" s="17"/>
      <c r="EVX6" s="17"/>
      <c r="EVY6" s="17"/>
      <c r="EVZ6" s="17"/>
      <c r="EWA6" s="17"/>
      <c r="EWB6" s="17"/>
      <c r="EWC6" s="17"/>
      <c r="EWD6" s="17"/>
      <c r="EWE6" s="17"/>
      <c r="EWF6" s="17"/>
      <c r="EWG6" s="17"/>
      <c r="EWH6" s="17"/>
      <c r="EWI6" s="17"/>
      <c r="EWJ6" s="17"/>
      <c r="EWK6" s="17"/>
      <c r="EWL6" s="17"/>
      <c r="EWM6" s="17"/>
      <c r="EWN6" s="17"/>
      <c r="EWO6" s="17"/>
      <c r="EWP6" s="17"/>
      <c r="EWQ6" s="17"/>
      <c r="EWR6" s="17"/>
      <c r="EWS6" s="17"/>
      <c r="EWT6" s="17"/>
      <c r="EWU6" s="17"/>
      <c r="EWV6" s="17"/>
      <c r="EWW6" s="17"/>
      <c r="EWX6" s="17"/>
      <c r="EWY6" s="17"/>
      <c r="EWZ6" s="17"/>
      <c r="EXA6" s="17"/>
      <c r="EXB6" s="17"/>
      <c r="EXC6" s="17"/>
      <c r="EXD6" s="17"/>
      <c r="EXE6" s="17"/>
      <c r="EXF6" s="17"/>
      <c r="EXG6" s="17"/>
      <c r="EXH6" s="17"/>
      <c r="EXI6" s="17"/>
      <c r="EXJ6" s="17"/>
      <c r="EXK6" s="17"/>
      <c r="EXL6" s="17"/>
      <c r="EXM6" s="17"/>
      <c r="EXN6" s="17"/>
      <c r="EXO6" s="17"/>
      <c r="EXP6" s="17"/>
      <c r="EXQ6" s="17"/>
      <c r="EXR6" s="17"/>
      <c r="EXS6" s="17"/>
      <c r="EXT6" s="17"/>
      <c r="EXU6" s="17"/>
      <c r="EXV6" s="17"/>
      <c r="EXW6" s="17"/>
      <c r="EXX6" s="17"/>
      <c r="EXY6" s="17"/>
      <c r="EXZ6" s="17"/>
      <c r="EYA6" s="17"/>
      <c r="EYB6" s="17"/>
      <c r="EYC6" s="17"/>
      <c r="EYD6" s="17"/>
      <c r="EYE6" s="17"/>
      <c r="EYF6" s="17"/>
      <c r="EYG6" s="17"/>
      <c r="EYH6" s="17"/>
      <c r="EYI6" s="17"/>
      <c r="EYJ6" s="17"/>
      <c r="EYK6" s="17"/>
      <c r="EYL6" s="17"/>
      <c r="EYM6" s="17"/>
      <c r="EYN6" s="17"/>
      <c r="EYO6" s="17"/>
      <c r="EYP6" s="17"/>
      <c r="EYQ6" s="17"/>
      <c r="EYR6" s="17"/>
      <c r="EYS6" s="17"/>
      <c r="EYT6" s="17"/>
      <c r="EYU6" s="17"/>
      <c r="EYV6" s="17"/>
      <c r="EYW6" s="17"/>
      <c r="EYX6" s="17"/>
      <c r="EYY6" s="17"/>
      <c r="EYZ6" s="17"/>
      <c r="EZA6" s="17"/>
      <c r="EZB6" s="17"/>
      <c r="EZC6" s="17"/>
      <c r="EZD6" s="17"/>
      <c r="EZE6" s="17"/>
      <c r="EZF6" s="17"/>
      <c r="EZG6" s="17"/>
      <c r="EZH6" s="17"/>
      <c r="EZI6" s="17"/>
      <c r="EZJ6" s="17"/>
      <c r="EZK6" s="17"/>
      <c r="EZL6" s="17"/>
      <c r="EZM6" s="17"/>
      <c r="EZN6" s="17"/>
      <c r="EZO6" s="17"/>
      <c r="EZP6" s="17"/>
      <c r="EZQ6" s="17"/>
      <c r="EZR6" s="17"/>
      <c r="EZS6" s="17"/>
      <c r="EZT6" s="17"/>
      <c r="EZU6" s="17"/>
      <c r="EZV6" s="17"/>
      <c r="EZW6" s="17"/>
      <c r="EZX6" s="17"/>
      <c r="EZY6" s="17"/>
      <c r="EZZ6" s="17"/>
      <c r="FAA6" s="17"/>
      <c r="FAB6" s="17"/>
      <c r="FAC6" s="17"/>
      <c r="FAD6" s="17"/>
      <c r="FAE6" s="17"/>
      <c r="FAF6" s="17"/>
      <c r="FAG6" s="17"/>
      <c r="FAH6" s="17"/>
      <c r="FAI6" s="17"/>
      <c r="FAJ6" s="17"/>
      <c r="FAK6" s="17"/>
      <c r="FAL6" s="17"/>
      <c r="FAM6" s="17"/>
      <c r="FAN6" s="17"/>
      <c r="FAO6" s="17"/>
      <c r="FAP6" s="17"/>
      <c r="FAQ6" s="17"/>
      <c r="FAR6" s="17"/>
      <c r="FAS6" s="17"/>
      <c r="FAT6" s="17"/>
      <c r="FAU6" s="17"/>
      <c r="FAV6" s="17"/>
      <c r="FAW6" s="17"/>
      <c r="FAX6" s="17"/>
      <c r="FAY6" s="17"/>
      <c r="FAZ6" s="17"/>
      <c r="FBA6" s="17"/>
      <c r="FBB6" s="17"/>
      <c r="FBC6" s="17"/>
      <c r="FBD6" s="17"/>
      <c r="FBE6" s="17"/>
      <c r="FBF6" s="17"/>
      <c r="FBG6" s="17"/>
      <c r="FBH6" s="17"/>
      <c r="FBI6" s="17"/>
      <c r="FBJ6" s="17"/>
      <c r="FBK6" s="17"/>
      <c r="FBL6" s="17"/>
      <c r="FBM6" s="17"/>
      <c r="FBN6" s="17"/>
      <c r="FBO6" s="17"/>
      <c r="FBP6" s="17"/>
      <c r="FBQ6" s="17"/>
      <c r="FBR6" s="17"/>
      <c r="FBS6" s="17"/>
      <c r="FBT6" s="17"/>
      <c r="FBU6" s="17"/>
      <c r="FBV6" s="17"/>
      <c r="FBW6" s="17"/>
      <c r="FBX6" s="17"/>
      <c r="FBY6" s="17"/>
      <c r="FBZ6" s="17"/>
      <c r="FCA6" s="17"/>
      <c r="FCB6" s="17"/>
      <c r="FCC6" s="17"/>
      <c r="FCD6" s="17"/>
      <c r="FCE6" s="17"/>
      <c r="FCF6" s="17"/>
      <c r="FCG6" s="17"/>
      <c r="FCH6" s="17"/>
      <c r="FCI6" s="17"/>
      <c r="FCJ6" s="17"/>
      <c r="FCK6" s="17"/>
      <c r="FCL6" s="17"/>
      <c r="FCM6" s="17"/>
      <c r="FCN6" s="17"/>
      <c r="FCO6" s="17"/>
      <c r="FCP6" s="17"/>
      <c r="FCQ6" s="17"/>
      <c r="FCR6" s="17"/>
      <c r="FCS6" s="17"/>
      <c r="FCT6" s="17"/>
      <c r="FCU6" s="17"/>
      <c r="FCV6" s="17"/>
      <c r="FCW6" s="17"/>
      <c r="FCX6" s="17"/>
      <c r="FCY6" s="17"/>
      <c r="FCZ6" s="17"/>
      <c r="FDA6" s="17"/>
      <c r="FDB6" s="17"/>
      <c r="FDC6" s="17"/>
      <c r="FDD6" s="17"/>
      <c r="FDE6" s="17"/>
      <c r="FDF6" s="17"/>
      <c r="FDG6" s="17"/>
      <c r="FDH6" s="17"/>
      <c r="FDI6" s="17"/>
      <c r="FDJ6" s="17"/>
      <c r="FDK6" s="17"/>
      <c r="FDL6" s="17"/>
      <c r="FDM6" s="17"/>
      <c r="FDN6" s="17"/>
      <c r="FDO6" s="17"/>
      <c r="FDP6" s="17"/>
      <c r="FDQ6" s="17"/>
      <c r="FDR6" s="17"/>
      <c r="FDS6" s="17"/>
      <c r="FDT6" s="17"/>
      <c r="FDU6" s="17"/>
      <c r="FDV6" s="17"/>
      <c r="FDW6" s="17"/>
      <c r="FDX6" s="17"/>
      <c r="FDY6" s="17"/>
      <c r="FDZ6" s="17"/>
      <c r="FEA6" s="17"/>
      <c r="FEB6" s="17"/>
      <c r="FEC6" s="17"/>
      <c r="FED6" s="17"/>
      <c r="FEE6" s="17"/>
      <c r="FEF6" s="17"/>
      <c r="FEG6" s="17"/>
      <c r="FEH6" s="17"/>
      <c r="FEI6" s="17"/>
      <c r="FEJ6" s="17"/>
      <c r="FEK6" s="17"/>
      <c r="FEL6" s="17"/>
      <c r="FEM6" s="17"/>
      <c r="FEN6" s="17"/>
      <c r="FEO6" s="17"/>
      <c r="FEP6" s="17"/>
      <c r="FEQ6" s="17"/>
      <c r="FER6" s="17"/>
      <c r="FES6" s="17"/>
      <c r="FET6" s="17"/>
      <c r="FEU6" s="17"/>
      <c r="FEV6" s="17"/>
      <c r="FEW6" s="17"/>
      <c r="FEX6" s="17"/>
      <c r="FEY6" s="17"/>
      <c r="FEZ6" s="17"/>
      <c r="FFA6" s="17"/>
      <c r="FFB6" s="17"/>
      <c r="FFC6" s="17"/>
      <c r="FFD6" s="17"/>
      <c r="FFE6" s="17"/>
      <c r="FFF6" s="17"/>
      <c r="FFG6" s="17"/>
      <c r="FFH6" s="17"/>
      <c r="FFI6" s="17"/>
      <c r="FFJ6" s="17"/>
      <c r="FFK6" s="17"/>
      <c r="FFL6" s="17"/>
      <c r="FFM6" s="17"/>
      <c r="FFN6" s="17"/>
      <c r="FFO6" s="17"/>
      <c r="FFP6" s="17"/>
      <c r="FFQ6" s="17"/>
      <c r="FFR6" s="17"/>
      <c r="FFS6" s="17"/>
      <c r="FFT6" s="17"/>
      <c r="FFU6" s="17"/>
      <c r="FFV6" s="17"/>
      <c r="FFW6" s="17"/>
      <c r="FFX6" s="17"/>
      <c r="FFY6" s="17"/>
      <c r="FFZ6" s="17"/>
      <c r="FGA6" s="17"/>
      <c r="FGB6" s="17"/>
      <c r="FGC6" s="17"/>
      <c r="FGD6" s="17"/>
      <c r="FGE6" s="17"/>
      <c r="FGF6" s="17"/>
      <c r="FGG6" s="17"/>
      <c r="FGH6" s="17"/>
      <c r="FGI6" s="17"/>
      <c r="FGJ6" s="17"/>
      <c r="FGK6" s="17"/>
      <c r="FGL6" s="17"/>
      <c r="FGM6" s="17"/>
      <c r="FGN6" s="17"/>
      <c r="FGO6" s="17"/>
      <c r="FGP6" s="17"/>
      <c r="FGQ6" s="17"/>
      <c r="FGR6" s="17"/>
      <c r="FGS6" s="17"/>
      <c r="FGT6" s="17"/>
      <c r="FGU6" s="17"/>
      <c r="FGV6" s="17"/>
      <c r="FGW6" s="17"/>
      <c r="FGX6" s="17"/>
      <c r="FGY6" s="17"/>
      <c r="FGZ6" s="17"/>
      <c r="FHA6" s="17"/>
      <c r="FHB6" s="17"/>
      <c r="FHC6" s="17"/>
      <c r="FHD6" s="17"/>
      <c r="FHE6" s="17"/>
      <c r="FHF6" s="17"/>
      <c r="FHG6" s="17"/>
      <c r="FHH6" s="17"/>
      <c r="FHI6" s="17"/>
      <c r="FHJ6" s="17"/>
      <c r="FHK6" s="17"/>
      <c r="FHL6" s="17"/>
      <c r="FHM6" s="17"/>
      <c r="FHN6" s="17"/>
      <c r="FHO6" s="17"/>
      <c r="FHP6" s="17"/>
      <c r="FHQ6" s="17"/>
      <c r="FHR6" s="17"/>
      <c r="FHS6" s="17"/>
      <c r="FHT6" s="17"/>
      <c r="FHU6" s="17"/>
      <c r="FHV6" s="17"/>
      <c r="FHW6" s="17"/>
      <c r="FHX6" s="17"/>
      <c r="FHY6" s="17"/>
      <c r="FHZ6" s="17"/>
      <c r="FIA6" s="17"/>
      <c r="FIB6" s="17"/>
      <c r="FIC6" s="17"/>
      <c r="FID6" s="17"/>
      <c r="FIE6" s="17"/>
      <c r="FIF6" s="17"/>
      <c r="FIG6" s="17"/>
      <c r="FIH6" s="17"/>
      <c r="FII6" s="17"/>
      <c r="FIJ6" s="17"/>
      <c r="FIK6" s="17"/>
      <c r="FIL6" s="17"/>
      <c r="FIM6" s="17"/>
      <c r="FIN6" s="17"/>
      <c r="FIO6" s="17"/>
      <c r="FIP6" s="17"/>
      <c r="FIQ6" s="17"/>
      <c r="FIR6" s="17"/>
      <c r="FIS6" s="17"/>
      <c r="FIT6" s="17"/>
      <c r="FIU6" s="17"/>
      <c r="FIV6" s="17"/>
      <c r="FIW6" s="17"/>
      <c r="FIX6" s="17"/>
      <c r="FIY6" s="17"/>
      <c r="FIZ6" s="17"/>
      <c r="FJA6" s="17"/>
      <c r="FJB6" s="17"/>
      <c r="FJC6" s="17"/>
      <c r="FJD6" s="17"/>
      <c r="FJE6" s="17"/>
      <c r="FJF6" s="17"/>
      <c r="FJG6" s="17"/>
      <c r="FJH6" s="17"/>
      <c r="FJI6" s="17"/>
      <c r="FJJ6" s="17"/>
      <c r="FJK6" s="17"/>
      <c r="FJL6" s="17"/>
      <c r="FJM6" s="17"/>
      <c r="FJN6" s="17"/>
      <c r="FJO6" s="17"/>
      <c r="FJP6" s="17"/>
      <c r="FJQ6" s="17"/>
      <c r="FJR6" s="17"/>
      <c r="FJS6" s="17"/>
      <c r="FJT6" s="17"/>
      <c r="FJU6" s="17"/>
      <c r="FJV6" s="17"/>
      <c r="FJW6" s="17"/>
      <c r="FJX6" s="17"/>
      <c r="FJY6" s="17"/>
      <c r="FJZ6" s="17"/>
      <c r="FKA6" s="17"/>
      <c r="FKB6" s="17"/>
      <c r="FKC6" s="17"/>
      <c r="FKD6" s="17"/>
      <c r="FKE6" s="17"/>
      <c r="FKF6" s="17"/>
      <c r="FKG6" s="17"/>
      <c r="FKH6" s="17"/>
      <c r="FKI6" s="17"/>
      <c r="FKJ6" s="17"/>
      <c r="FKK6" s="17"/>
      <c r="FKL6" s="17"/>
      <c r="FKM6" s="17"/>
      <c r="FKN6" s="17"/>
      <c r="FKO6" s="17"/>
      <c r="FKP6" s="17"/>
      <c r="FKQ6" s="17"/>
      <c r="FKR6" s="17"/>
      <c r="FKS6" s="17"/>
      <c r="FKT6" s="17"/>
      <c r="FKU6" s="17"/>
      <c r="FKV6" s="17"/>
      <c r="FKW6" s="17"/>
      <c r="FKX6" s="17"/>
      <c r="FKY6" s="17"/>
      <c r="FKZ6" s="17"/>
      <c r="FLA6" s="17"/>
      <c r="FLB6" s="17"/>
      <c r="FLC6" s="17"/>
      <c r="FLD6" s="17"/>
      <c r="FLE6" s="17"/>
      <c r="FLF6" s="17"/>
      <c r="FLG6" s="17"/>
      <c r="FLH6" s="17"/>
      <c r="FLI6" s="17"/>
      <c r="FLJ6" s="17"/>
      <c r="FLK6" s="17"/>
      <c r="FLL6" s="17"/>
      <c r="FLM6" s="17"/>
      <c r="FLN6" s="17"/>
      <c r="FLO6" s="17"/>
      <c r="FLP6" s="17"/>
      <c r="FLQ6" s="17"/>
      <c r="FLR6" s="17"/>
      <c r="FLS6" s="17"/>
      <c r="FLT6" s="17"/>
      <c r="FLU6" s="17"/>
      <c r="FLV6" s="17"/>
      <c r="FLW6" s="17"/>
      <c r="FLX6" s="17"/>
      <c r="FLY6" s="17"/>
      <c r="FLZ6" s="17"/>
      <c r="FMA6" s="17"/>
      <c r="FMB6" s="17"/>
      <c r="FMC6" s="17"/>
      <c r="FMD6" s="17"/>
      <c r="FME6" s="17"/>
      <c r="FMF6" s="17"/>
      <c r="FMG6" s="17"/>
      <c r="FMH6" s="17"/>
      <c r="FMI6" s="17"/>
      <c r="FMJ6" s="17"/>
      <c r="FMK6" s="17"/>
      <c r="FML6" s="17"/>
      <c r="FMM6" s="17"/>
      <c r="FMN6" s="17"/>
      <c r="FMO6" s="17"/>
      <c r="FMP6" s="17"/>
      <c r="FMQ6" s="17"/>
      <c r="FMR6" s="17"/>
      <c r="FMS6" s="17"/>
      <c r="FMT6" s="17"/>
      <c r="FMU6" s="17"/>
      <c r="FMV6" s="17"/>
      <c r="FMW6" s="17"/>
      <c r="FMX6" s="17"/>
      <c r="FMY6" s="17"/>
      <c r="FMZ6" s="17"/>
      <c r="FNA6" s="17"/>
      <c r="FNB6" s="17"/>
      <c r="FNC6" s="17"/>
      <c r="FND6" s="17"/>
      <c r="FNE6" s="17"/>
      <c r="FNF6" s="17"/>
      <c r="FNG6" s="17"/>
      <c r="FNH6" s="17"/>
      <c r="FNI6" s="17"/>
      <c r="FNJ6" s="17"/>
      <c r="FNK6" s="17"/>
      <c r="FNL6" s="17"/>
      <c r="FNM6" s="17"/>
      <c r="FNN6" s="17"/>
      <c r="FNO6" s="17"/>
      <c r="FNP6" s="17"/>
      <c r="FNQ6" s="17"/>
      <c r="FNR6" s="17"/>
      <c r="FNS6" s="17"/>
      <c r="FNT6" s="17"/>
      <c r="FNU6" s="17"/>
      <c r="FNV6" s="17"/>
      <c r="FNW6" s="17"/>
      <c r="FNX6" s="17"/>
      <c r="FNY6" s="17"/>
      <c r="FNZ6" s="17"/>
      <c r="FOA6" s="17"/>
      <c r="FOB6" s="17"/>
      <c r="FOC6" s="17"/>
      <c r="FOD6" s="17"/>
      <c r="FOE6" s="17"/>
      <c r="FOF6" s="17"/>
      <c r="FOG6" s="17"/>
      <c r="FOH6" s="17"/>
      <c r="FOI6" s="17"/>
      <c r="FOJ6" s="17"/>
      <c r="FOK6" s="17"/>
      <c r="FOL6" s="17"/>
      <c r="FOM6" s="17"/>
      <c r="FON6" s="17"/>
      <c r="FOO6" s="17"/>
      <c r="FOP6" s="17"/>
      <c r="FOQ6" s="17"/>
      <c r="FOR6" s="17"/>
      <c r="FOS6" s="17"/>
      <c r="FOT6" s="17"/>
      <c r="FOU6" s="17"/>
      <c r="FOV6" s="17"/>
      <c r="FOW6" s="17"/>
      <c r="FOX6" s="17"/>
      <c r="FOY6" s="17"/>
      <c r="FOZ6" s="17"/>
      <c r="FPA6" s="17"/>
      <c r="FPB6" s="17"/>
      <c r="FPC6" s="17"/>
      <c r="FPD6" s="17"/>
      <c r="FPE6" s="17"/>
      <c r="FPF6" s="17"/>
      <c r="FPG6" s="17"/>
      <c r="FPH6" s="17"/>
      <c r="FPI6" s="17"/>
      <c r="FPJ6" s="17"/>
      <c r="FPK6" s="17"/>
      <c r="FPL6" s="17"/>
      <c r="FPM6" s="17"/>
      <c r="FPN6" s="17"/>
      <c r="FPO6" s="17"/>
      <c r="FPP6" s="17"/>
      <c r="FPQ6" s="17"/>
      <c r="FPR6" s="17"/>
      <c r="FPS6" s="17"/>
      <c r="FPT6" s="17"/>
      <c r="FPU6" s="17"/>
      <c r="FPV6" s="17"/>
      <c r="FPW6" s="17"/>
      <c r="FPX6" s="17"/>
      <c r="FPY6" s="17"/>
      <c r="FPZ6" s="17"/>
      <c r="FQA6" s="17"/>
      <c r="FQB6" s="17"/>
      <c r="FQC6" s="17"/>
      <c r="FQD6" s="17"/>
      <c r="FQE6" s="17"/>
      <c r="FQF6" s="17"/>
      <c r="FQG6" s="17"/>
      <c r="FQH6" s="17"/>
      <c r="FQI6" s="17"/>
      <c r="FQJ6" s="17"/>
      <c r="FQK6" s="17"/>
      <c r="FQL6" s="17"/>
      <c r="FQM6" s="17"/>
      <c r="FQN6" s="17"/>
      <c r="FQO6" s="17"/>
      <c r="FQP6" s="17"/>
      <c r="FQQ6" s="17"/>
      <c r="FQR6" s="17"/>
      <c r="FQS6" s="17"/>
      <c r="FQT6" s="17"/>
      <c r="FQU6" s="17"/>
      <c r="FQV6" s="17"/>
      <c r="FQW6" s="17"/>
      <c r="FQX6" s="17"/>
      <c r="FQY6" s="17"/>
      <c r="FQZ6" s="17"/>
      <c r="FRA6" s="17"/>
      <c r="FRB6" s="17"/>
      <c r="FRC6" s="17"/>
      <c r="FRD6" s="17"/>
      <c r="FRE6" s="17"/>
      <c r="FRF6" s="17"/>
      <c r="FRG6" s="17"/>
      <c r="FRH6" s="17"/>
      <c r="FRI6" s="17"/>
      <c r="FRJ6" s="17"/>
      <c r="FRK6" s="17"/>
      <c r="FRL6" s="17"/>
      <c r="FRM6" s="17"/>
      <c r="FRN6" s="17"/>
      <c r="FRO6" s="17"/>
      <c r="FRP6" s="17"/>
      <c r="FRQ6" s="17"/>
      <c r="FRR6" s="17"/>
      <c r="FRS6" s="17"/>
      <c r="FRT6" s="17"/>
      <c r="FRU6" s="17"/>
      <c r="FRV6" s="17"/>
      <c r="FRW6" s="17"/>
      <c r="FRX6" s="17"/>
      <c r="FRY6" s="17"/>
      <c r="FRZ6" s="17"/>
      <c r="FSA6" s="17"/>
      <c r="FSB6" s="17"/>
      <c r="FSC6" s="17"/>
      <c r="FSD6" s="17"/>
      <c r="FSE6" s="17"/>
      <c r="FSF6" s="17"/>
      <c r="FSG6" s="17"/>
      <c r="FSH6" s="17"/>
      <c r="FSI6" s="17"/>
      <c r="FSJ6" s="17"/>
      <c r="FSK6" s="17"/>
      <c r="FSL6" s="17"/>
      <c r="FSM6" s="17"/>
      <c r="FSN6" s="17"/>
      <c r="FSO6" s="17"/>
      <c r="FSP6" s="17"/>
      <c r="FSQ6" s="17"/>
      <c r="FSR6" s="17"/>
      <c r="FSS6" s="17"/>
      <c r="FST6" s="17"/>
      <c r="FSU6" s="17"/>
      <c r="FSV6" s="17"/>
      <c r="FSW6" s="17"/>
      <c r="FSX6" s="17"/>
      <c r="FSY6" s="17"/>
      <c r="FSZ6" s="17"/>
      <c r="FTA6" s="17"/>
      <c r="FTB6" s="17"/>
      <c r="FTC6" s="17"/>
      <c r="FTD6" s="17"/>
      <c r="FTE6" s="17"/>
      <c r="FTF6" s="17"/>
      <c r="FTG6" s="17"/>
      <c r="FTH6" s="17"/>
      <c r="FTI6" s="17"/>
      <c r="FTJ6" s="17"/>
      <c r="FTK6" s="17"/>
      <c r="FTL6" s="17"/>
      <c r="FTM6" s="17"/>
      <c r="FTN6" s="17"/>
      <c r="FTO6" s="17"/>
      <c r="FTP6" s="17"/>
      <c r="FTQ6" s="17"/>
      <c r="FTR6" s="17"/>
      <c r="FTS6" s="17"/>
      <c r="FTT6" s="17"/>
      <c r="FTU6" s="17"/>
      <c r="FTV6" s="17"/>
      <c r="FTW6" s="17"/>
      <c r="FTX6" s="17"/>
      <c r="FTY6" s="17"/>
      <c r="FTZ6" s="17"/>
      <c r="FUA6" s="17"/>
      <c r="FUB6" s="17"/>
      <c r="FUC6" s="17"/>
      <c r="FUD6" s="17"/>
      <c r="FUE6" s="17"/>
      <c r="FUF6" s="17"/>
      <c r="FUG6" s="17"/>
      <c r="FUH6" s="17"/>
      <c r="FUI6" s="17"/>
      <c r="FUJ6" s="17"/>
      <c r="FUK6" s="17"/>
      <c r="FUL6" s="17"/>
      <c r="FUM6" s="17"/>
      <c r="FUN6" s="17"/>
      <c r="FUO6" s="17"/>
      <c r="FUP6" s="17"/>
      <c r="FUQ6" s="17"/>
      <c r="FUR6" s="17"/>
      <c r="FUS6" s="17"/>
      <c r="FUT6" s="17"/>
      <c r="FUU6" s="17"/>
      <c r="FUV6" s="17"/>
      <c r="FUW6" s="17"/>
      <c r="FUX6" s="17"/>
      <c r="FUY6" s="17"/>
      <c r="FUZ6" s="17"/>
      <c r="FVA6" s="17"/>
      <c r="FVB6" s="17"/>
      <c r="FVC6" s="17"/>
      <c r="FVD6" s="17"/>
      <c r="FVE6" s="17"/>
      <c r="FVF6" s="17"/>
      <c r="FVG6" s="17"/>
      <c r="FVH6" s="17"/>
      <c r="FVI6" s="17"/>
      <c r="FVJ6" s="17"/>
      <c r="FVK6" s="17"/>
      <c r="FVL6" s="17"/>
      <c r="FVM6" s="17"/>
      <c r="FVN6" s="17"/>
      <c r="FVO6" s="17"/>
      <c r="FVP6" s="17"/>
      <c r="FVQ6" s="17"/>
      <c r="FVR6" s="17"/>
      <c r="FVS6" s="17"/>
      <c r="FVT6" s="17"/>
      <c r="FVU6" s="17"/>
      <c r="FVV6" s="17"/>
      <c r="FVW6" s="17"/>
      <c r="FVX6" s="17"/>
      <c r="FVY6" s="17"/>
      <c r="FVZ6" s="17"/>
      <c r="FWA6" s="17"/>
      <c r="FWB6" s="17"/>
      <c r="FWC6" s="17"/>
      <c r="FWD6" s="17"/>
      <c r="FWE6" s="17"/>
      <c r="FWF6" s="17"/>
      <c r="FWG6" s="17"/>
      <c r="FWH6" s="17"/>
      <c r="FWI6" s="17"/>
      <c r="FWJ6" s="17"/>
      <c r="FWK6" s="17"/>
      <c r="FWL6" s="17"/>
      <c r="FWM6" s="17"/>
      <c r="FWN6" s="17"/>
      <c r="FWO6" s="17"/>
      <c r="FWP6" s="17"/>
      <c r="FWQ6" s="17"/>
      <c r="FWR6" s="17"/>
      <c r="FWS6" s="17"/>
      <c r="FWT6" s="17"/>
      <c r="FWU6" s="17"/>
      <c r="FWV6" s="17"/>
      <c r="FWW6" s="17"/>
      <c r="FWX6" s="17"/>
      <c r="FWY6" s="17"/>
      <c r="FWZ6" s="17"/>
      <c r="FXA6" s="17"/>
      <c r="FXB6" s="17"/>
      <c r="FXC6" s="17"/>
      <c r="FXD6" s="17"/>
      <c r="FXE6" s="17"/>
      <c r="FXF6" s="17"/>
      <c r="FXG6" s="17"/>
      <c r="FXH6" s="17"/>
      <c r="FXI6" s="17"/>
      <c r="FXJ6" s="17"/>
      <c r="FXK6" s="17"/>
      <c r="FXL6" s="17"/>
      <c r="FXM6" s="17"/>
      <c r="FXN6" s="17"/>
      <c r="FXO6" s="17"/>
      <c r="FXP6" s="17"/>
      <c r="FXQ6" s="17"/>
      <c r="FXR6" s="17"/>
      <c r="FXS6" s="17"/>
      <c r="FXT6" s="17"/>
      <c r="FXU6" s="17"/>
      <c r="FXV6" s="17"/>
      <c r="FXW6" s="17"/>
      <c r="FXX6" s="17"/>
      <c r="FXY6" s="17"/>
      <c r="FXZ6" s="17"/>
      <c r="FYA6" s="17"/>
      <c r="FYB6" s="17"/>
      <c r="FYC6" s="17"/>
      <c r="FYD6" s="17"/>
      <c r="FYE6" s="17"/>
      <c r="FYF6" s="17"/>
      <c r="FYG6" s="17"/>
      <c r="FYH6" s="17"/>
      <c r="FYI6" s="17"/>
      <c r="FYJ6" s="17"/>
      <c r="FYK6" s="17"/>
      <c r="FYL6" s="17"/>
      <c r="FYM6" s="17"/>
      <c r="FYN6" s="17"/>
      <c r="FYO6" s="17"/>
      <c r="FYP6" s="17"/>
      <c r="FYQ6" s="17"/>
      <c r="FYR6" s="17"/>
      <c r="FYS6" s="17"/>
      <c r="FYT6" s="17"/>
      <c r="FYU6" s="17"/>
      <c r="FYV6" s="17"/>
      <c r="FYW6" s="17"/>
      <c r="FYX6" s="17"/>
      <c r="FYY6" s="17"/>
      <c r="FYZ6" s="17"/>
      <c r="FZA6" s="17"/>
      <c r="FZB6" s="17"/>
      <c r="FZC6" s="17"/>
      <c r="FZD6" s="17"/>
      <c r="FZE6" s="17"/>
      <c r="FZF6" s="17"/>
      <c r="FZG6" s="17"/>
      <c r="FZH6" s="17"/>
      <c r="FZI6" s="17"/>
      <c r="FZJ6" s="17"/>
      <c r="FZK6" s="17"/>
      <c r="FZL6" s="17"/>
      <c r="FZM6" s="17"/>
      <c r="FZN6" s="17"/>
      <c r="FZO6" s="17"/>
      <c r="FZP6" s="17"/>
      <c r="FZQ6" s="17"/>
      <c r="FZR6" s="17"/>
      <c r="FZS6" s="17"/>
      <c r="FZT6" s="17"/>
      <c r="FZU6" s="17"/>
      <c r="FZV6" s="17"/>
      <c r="FZW6" s="17"/>
      <c r="FZX6" s="17"/>
      <c r="FZY6" s="17"/>
      <c r="FZZ6" s="17"/>
      <c r="GAA6" s="17"/>
      <c r="GAB6" s="17"/>
      <c r="GAC6" s="17"/>
      <c r="GAD6" s="17"/>
      <c r="GAE6" s="17"/>
      <c r="GAF6" s="17"/>
      <c r="GAG6" s="17"/>
      <c r="GAH6" s="17"/>
      <c r="GAI6" s="17"/>
      <c r="GAJ6" s="17"/>
      <c r="GAK6" s="17"/>
      <c r="GAL6" s="17"/>
      <c r="GAM6" s="17"/>
      <c r="GAN6" s="17"/>
      <c r="GAO6" s="17"/>
      <c r="GAP6" s="17"/>
      <c r="GAQ6" s="17"/>
      <c r="GAR6" s="17"/>
      <c r="GAS6" s="17"/>
      <c r="GAT6" s="17"/>
      <c r="GAU6" s="17"/>
      <c r="GAV6" s="17"/>
      <c r="GAW6" s="17"/>
      <c r="GAX6" s="17"/>
      <c r="GAY6" s="17"/>
      <c r="GAZ6" s="17"/>
      <c r="GBA6" s="17"/>
      <c r="GBB6" s="17"/>
      <c r="GBC6" s="17"/>
      <c r="GBD6" s="17"/>
      <c r="GBE6" s="17"/>
      <c r="GBF6" s="17"/>
      <c r="GBG6" s="17"/>
      <c r="GBH6" s="17"/>
      <c r="GBI6" s="17"/>
      <c r="GBJ6" s="17"/>
      <c r="GBK6" s="17"/>
      <c r="GBL6" s="17"/>
      <c r="GBM6" s="17"/>
      <c r="GBN6" s="17"/>
      <c r="GBO6" s="17"/>
      <c r="GBP6" s="17"/>
      <c r="GBQ6" s="17"/>
      <c r="GBR6" s="17"/>
      <c r="GBS6" s="17"/>
      <c r="GBT6" s="17"/>
      <c r="GBU6" s="17"/>
      <c r="GBV6" s="17"/>
      <c r="GBW6" s="17"/>
      <c r="GBX6" s="17"/>
      <c r="GBY6" s="17"/>
      <c r="GBZ6" s="17"/>
      <c r="GCA6" s="17"/>
      <c r="GCB6" s="17"/>
      <c r="GCC6" s="17"/>
      <c r="GCD6" s="17"/>
      <c r="GCE6" s="17"/>
      <c r="GCF6" s="17"/>
      <c r="GCG6" s="17"/>
      <c r="GCH6" s="17"/>
      <c r="GCI6" s="17"/>
      <c r="GCJ6" s="17"/>
      <c r="GCK6" s="17"/>
      <c r="GCL6" s="17"/>
      <c r="GCM6" s="17"/>
      <c r="GCN6" s="17"/>
      <c r="GCO6" s="17"/>
      <c r="GCP6" s="17"/>
      <c r="GCQ6" s="17"/>
      <c r="GCR6" s="17"/>
      <c r="GCS6" s="17"/>
      <c r="GCT6" s="17"/>
      <c r="GCU6" s="17"/>
      <c r="GCV6" s="17"/>
      <c r="GCW6" s="17"/>
      <c r="GCX6" s="17"/>
      <c r="GCY6" s="17"/>
      <c r="GCZ6" s="17"/>
      <c r="GDA6" s="17"/>
      <c r="GDB6" s="17"/>
      <c r="GDC6" s="17"/>
      <c r="GDD6" s="17"/>
      <c r="GDE6" s="17"/>
      <c r="GDF6" s="17"/>
      <c r="GDG6" s="17"/>
      <c r="GDH6" s="17"/>
      <c r="GDI6" s="17"/>
      <c r="GDJ6" s="17"/>
      <c r="GDK6" s="17"/>
      <c r="GDL6" s="17"/>
      <c r="GDM6" s="17"/>
      <c r="GDN6" s="17"/>
      <c r="GDO6" s="17"/>
      <c r="GDP6" s="17"/>
      <c r="GDQ6" s="17"/>
      <c r="GDR6" s="17"/>
      <c r="GDS6" s="17"/>
      <c r="GDT6" s="17"/>
      <c r="GDU6" s="17"/>
      <c r="GDV6" s="17"/>
      <c r="GDW6" s="17"/>
      <c r="GDX6" s="17"/>
      <c r="GDY6" s="17"/>
      <c r="GDZ6" s="17"/>
      <c r="GEA6" s="17"/>
      <c r="GEB6" s="17"/>
      <c r="GEC6" s="17"/>
      <c r="GED6" s="17"/>
      <c r="GEE6" s="17"/>
      <c r="GEF6" s="17"/>
      <c r="GEG6" s="17"/>
      <c r="GEH6" s="17"/>
      <c r="GEI6" s="17"/>
      <c r="GEJ6" s="17"/>
      <c r="GEK6" s="17"/>
      <c r="GEL6" s="17"/>
      <c r="GEM6" s="17"/>
      <c r="GEN6" s="17"/>
      <c r="GEO6" s="17"/>
      <c r="GEP6" s="17"/>
      <c r="GEQ6" s="17"/>
      <c r="GER6" s="17"/>
      <c r="GES6" s="17"/>
      <c r="GET6" s="17"/>
      <c r="GEU6" s="17"/>
      <c r="GEV6" s="17"/>
      <c r="GEW6" s="17"/>
      <c r="GEX6" s="17"/>
      <c r="GEY6" s="17"/>
      <c r="GEZ6" s="17"/>
      <c r="GFA6" s="17"/>
      <c r="GFB6" s="17"/>
      <c r="GFC6" s="17"/>
      <c r="GFD6" s="17"/>
      <c r="GFE6" s="17"/>
      <c r="GFF6" s="17"/>
      <c r="GFG6" s="17"/>
      <c r="GFH6" s="17"/>
      <c r="GFI6" s="17"/>
      <c r="GFJ6" s="17"/>
      <c r="GFK6" s="17"/>
      <c r="GFL6" s="17"/>
      <c r="GFM6" s="17"/>
      <c r="GFN6" s="17"/>
      <c r="GFO6" s="17"/>
      <c r="GFP6" s="17"/>
      <c r="GFQ6" s="17"/>
      <c r="GFR6" s="17"/>
      <c r="GFS6" s="17"/>
      <c r="GFT6" s="17"/>
      <c r="GFU6" s="17"/>
      <c r="GFV6" s="17"/>
      <c r="GFW6" s="17"/>
      <c r="GFX6" s="17"/>
      <c r="GFY6" s="17"/>
      <c r="GFZ6" s="17"/>
      <c r="GGA6" s="17"/>
      <c r="GGB6" s="17"/>
      <c r="GGC6" s="17"/>
      <c r="GGD6" s="17"/>
      <c r="GGE6" s="17"/>
      <c r="GGF6" s="17"/>
      <c r="GGG6" s="17"/>
      <c r="GGH6" s="17"/>
      <c r="GGI6" s="17"/>
      <c r="GGJ6" s="17"/>
      <c r="GGK6" s="17"/>
      <c r="GGL6" s="17"/>
      <c r="GGM6" s="17"/>
      <c r="GGN6" s="17"/>
      <c r="GGO6" s="17"/>
      <c r="GGP6" s="17"/>
      <c r="GGQ6" s="17"/>
      <c r="GGR6" s="17"/>
      <c r="GGS6" s="17"/>
      <c r="GGT6" s="17"/>
      <c r="GGU6" s="17"/>
      <c r="GGV6" s="17"/>
      <c r="GGW6" s="17"/>
      <c r="GGX6" s="17"/>
      <c r="GGY6" s="17"/>
      <c r="GGZ6" s="17"/>
      <c r="GHA6" s="17"/>
      <c r="GHB6" s="17"/>
      <c r="GHC6" s="17"/>
      <c r="GHD6" s="17"/>
      <c r="GHE6" s="17"/>
      <c r="GHF6" s="17"/>
      <c r="GHG6" s="17"/>
      <c r="GHH6" s="17"/>
      <c r="GHI6" s="17"/>
      <c r="GHJ6" s="17"/>
      <c r="GHK6" s="17"/>
      <c r="GHL6" s="17"/>
      <c r="GHM6" s="17"/>
      <c r="GHN6" s="17"/>
      <c r="GHO6" s="17"/>
      <c r="GHP6" s="17"/>
      <c r="GHQ6" s="17"/>
      <c r="GHR6" s="17"/>
      <c r="GHS6" s="17"/>
      <c r="GHT6" s="17"/>
      <c r="GHU6" s="17"/>
      <c r="GHV6" s="17"/>
      <c r="GHW6" s="17"/>
      <c r="GHX6" s="17"/>
      <c r="GHY6" s="17"/>
      <c r="GHZ6" s="17"/>
      <c r="GIA6" s="17"/>
      <c r="GIB6" s="17"/>
      <c r="GIC6" s="17"/>
      <c r="GID6" s="17"/>
      <c r="GIE6" s="17"/>
      <c r="GIF6" s="17"/>
      <c r="GIG6" s="17"/>
      <c r="GIH6" s="17"/>
      <c r="GII6" s="17"/>
      <c r="GIJ6" s="17"/>
      <c r="GIK6" s="17"/>
      <c r="GIL6" s="17"/>
      <c r="GIM6" s="17"/>
      <c r="GIN6" s="17"/>
      <c r="GIO6" s="17"/>
      <c r="GIP6" s="17"/>
      <c r="GIQ6" s="17"/>
      <c r="GIR6" s="17"/>
      <c r="GIS6" s="17"/>
      <c r="GIT6" s="17"/>
      <c r="GIU6" s="17"/>
      <c r="GIV6" s="17"/>
      <c r="GIW6" s="17"/>
      <c r="GIX6" s="17"/>
      <c r="GIY6" s="17"/>
      <c r="GIZ6" s="17"/>
      <c r="GJA6" s="17"/>
      <c r="GJB6" s="17"/>
      <c r="GJC6" s="17"/>
      <c r="GJD6" s="17"/>
      <c r="GJE6" s="17"/>
      <c r="GJF6" s="17"/>
      <c r="GJG6" s="17"/>
      <c r="GJH6" s="17"/>
      <c r="GJI6" s="17"/>
      <c r="GJJ6" s="17"/>
      <c r="GJK6" s="17"/>
      <c r="GJL6" s="17"/>
      <c r="GJM6" s="17"/>
      <c r="GJN6" s="17"/>
      <c r="GJO6" s="17"/>
      <c r="GJP6" s="17"/>
      <c r="GJQ6" s="17"/>
      <c r="GJR6" s="17"/>
      <c r="GJS6" s="17"/>
      <c r="GJT6" s="17"/>
      <c r="GJU6" s="17"/>
      <c r="GJV6" s="17"/>
      <c r="GJW6" s="17"/>
      <c r="GJX6" s="17"/>
      <c r="GJY6" s="17"/>
      <c r="GJZ6" s="17"/>
      <c r="GKA6" s="17"/>
      <c r="GKB6" s="17"/>
      <c r="GKC6" s="17"/>
      <c r="GKD6" s="17"/>
      <c r="GKE6" s="17"/>
      <c r="GKF6" s="17"/>
      <c r="GKG6" s="17"/>
      <c r="GKH6" s="17"/>
      <c r="GKI6" s="17"/>
      <c r="GKJ6" s="17"/>
      <c r="GKK6" s="17"/>
      <c r="GKL6" s="17"/>
      <c r="GKM6" s="17"/>
      <c r="GKN6" s="17"/>
      <c r="GKO6" s="17"/>
      <c r="GKP6" s="17"/>
      <c r="GKQ6" s="17"/>
      <c r="GKR6" s="17"/>
      <c r="GKS6" s="17"/>
      <c r="GKT6" s="17"/>
      <c r="GKU6" s="17"/>
      <c r="GKV6" s="17"/>
      <c r="GKW6" s="17"/>
      <c r="GKX6" s="17"/>
      <c r="GKY6" s="17"/>
      <c r="GKZ6" s="17"/>
      <c r="GLA6" s="17"/>
      <c r="GLB6" s="17"/>
      <c r="GLC6" s="17"/>
      <c r="GLD6" s="17"/>
      <c r="GLE6" s="17"/>
      <c r="GLF6" s="17"/>
      <c r="GLG6" s="17"/>
      <c r="GLH6" s="17"/>
      <c r="GLI6" s="17"/>
      <c r="GLJ6" s="17"/>
      <c r="GLK6" s="17"/>
      <c r="GLL6" s="17"/>
      <c r="GLM6" s="17"/>
      <c r="GLN6" s="17"/>
      <c r="GLO6" s="17"/>
      <c r="GLP6" s="17"/>
      <c r="GLQ6" s="17"/>
      <c r="GLR6" s="17"/>
      <c r="GLS6" s="17"/>
      <c r="GLT6" s="17"/>
      <c r="GLU6" s="17"/>
      <c r="GLV6" s="17"/>
      <c r="GLW6" s="17"/>
      <c r="GLX6" s="17"/>
      <c r="GLY6" s="17"/>
      <c r="GLZ6" s="17"/>
      <c r="GMA6" s="17"/>
      <c r="GMB6" s="17"/>
      <c r="GMC6" s="17"/>
      <c r="GMD6" s="17"/>
      <c r="GME6" s="17"/>
      <c r="GMF6" s="17"/>
      <c r="GMG6" s="17"/>
      <c r="GMH6" s="17"/>
      <c r="GMI6" s="17"/>
      <c r="GMJ6" s="17"/>
      <c r="GMK6" s="17"/>
      <c r="GML6" s="17"/>
      <c r="GMM6" s="17"/>
      <c r="GMN6" s="17"/>
      <c r="GMO6" s="17"/>
      <c r="GMP6" s="17"/>
      <c r="GMQ6" s="17"/>
      <c r="GMR6" s="17"/>
      <c r="GMS6" s="17"/>
      <c r="GMT6" s="17"/>
      <c r="GMU6" s="17"/>
      <c r="GMV6" s="17"/>
      <c r="GMW6" s="17"/>
      <c r="GMX6" s="17"/>
      <c r="GMY6" s="17"/>
      <c r="GMZ6" s="17"/>
      <c r="GNA6" s="17"/>
      <c r="GNB6" s="17"/>
      <c r="GNC6" s="17"/>
      <c r="GND6" s="17"/>
      <c r="GNE6" s="17"/>
      <c r="GNF6" s="17"/>
      <c r="GNG6" s="17"/>
      <c r="GNH6" s="17"/>
      <c r="GNI6" s="17"/>
      <c r="GNJ6" s="17"/>
      <c r="GNK6" s="17"/>
      <c r="GNL6" s="17"/>
      <c r="GNM6" s="17"/>
      <c r="GNN6" s="17"/>
      <c r="GNO6" s="17"/>
      <c r="GNP6" s="17"/>
      <c r="GNQ6" s="17"/>
      <c r="GNR6" s="17"/>
      <c r="GNS6" s="17"/>
      <c r="GNT6" s="17"/>
      <c r="GNU6" s="17"/>
      <c r="GNV6" s="17"/>
      <c r="GNW6" s="17"/>
      <c r="GNX6" s="17"/>
      <c r="GNY6" s="17"/>
      <c r="GNZ6" s="17"/>
      <c r="GOA6" s="17"/>
      <c r="GOB6" s="17"/>
      <c r="GOC6" s="17"/>
      <c r="GOD6" s="17"/>
      <c r="GOE6" s="17"/>
      <c r="GOF6" s="17"/>
      <c r="GOG6" s="17"/>
      <c r="GOH6" s="17"/>
      <c r="GOI6" s="17"/>
      <c r="GOJ6" s="17"/>
      <c r="GOK6" s="17"/>
      <c r="GOL6" s="17"/>
      <c r="GOM6" s="17"/>
      <c r="GON6" s="17"/>
      <c r="GOO6" s="17"/>
      <c r="GOP6" s="17"/>
      <c r="GOQ6" s="17"/>
      <c r="GOR6" s="17"/>
      <c r="GOS6" s="17"/>
      <c r="GOT6" s="17"/>
      <c r="GOU6" s="17"/>
      <c r="GOV6" s="17"/>
      <c r="GOW6" s="17"/>
      <c r="GOX6" s="17"/>
      <c r="GOY6" s="17"/>
      <c r="GOZ6" s="17"/>
      <c r="GPA6" s="17"/>
      <c r="GPB6" s="17"/>
      <c r="GPC6" s="17"/>
      <c r="GPD6" s="17"/>
      <c r="GPE6" s="17"/>
      <c r="GPF6" s="17"/>
      <c r="GPG6" s="17"/>
      <c r="GPH6" s="17"/>
      <c r="GPI6" s="17"/>
      <c r="GPJ6" s="17"/>
      <c r="GPK6" s="17"/>
      <c r="GPL6" s="17"/>
      <c r="GPM6" s="17"/>
      <c r="GPN6" s="17"/>
      <c r="GPO6" s="17"/>
      <c r="GPP6" s="17"/>
      <c r="GPQ6" s="17"/>
      <c r="GPR6" s="17"/>
      <c r="GPS6" s="17"/>
      <c r="GPT6" s="17"/>
      <c r="GPU6" s="17"/>
      <c r="GPV6" s="17"/>
      <c r="GPW6" s="17"/>
      <c r="GPX6" s="17"/>
      <c r="GPY6" s="17"/>
      <c r="GPZ6" s="17"/>
      <c r="GQA6" s="17"/>
      <c r="GQB6" s="17"/>
      <c r="GQC6" s="17"/>
      <c r="GQD6" s="17"/>
      <c r="GQE6" s="17"/>
      <c r="GQF6" s="17"/>
      <c r="GQG6" s="17"/>
      <c r="GQH6" s="17"/>
      <c r="GQI6" s="17"/>
      <c r="GQJ6" s="17"/>
      <c r="GQK6" s="17"/>
      <c r="GQL6" s="17"/>
      <c r="GQM6" s="17"/>
      <c r="GQN6" s="17"/>
      <c r="GQO6" s="17"/>
      <c r="GQP6" s="17"/>
      <c r="GQQ6" s="17"/>
      <c r="GQR6" s="17"/>
      <c r="GQS6" s="17"/>
      <c r="GQT6" s="17"/>
      <c r="GQU6" s="17"/>
      <c r="GQV6" s="17"/>
      <c r="GQW6" s="17"/>
      <c r="GQX6" s="17"/>
      <c r="GQY6" s="17"/>
      <c r="GQZ6" s="17"/>
      <c r="GRA6" s="17"/>
      <c r="GRB6" s="17"/>
      <c r="GRC6" s="17"/>
      <c r="GRD6" s="17"/>
      <c r="GRE6" s="17"/>
      <c r="GRF6" s="17"/>
      <c r="GRG6" s="17"/>
      <c r="GRH6" s="17"/>
      <c r="GRI6" s="17"/>
      <c r="GRJ6" s="17"/>
      <c r="GRK6" s="17"/>
      <c r="GRL6" s="17"/>
      <c r="GRM6" s="17"/>
      <c r="GRN6" s="17"/>
      <c r="GRO6" s="17"/>
      <c r="GRP6" s="17"/>
      <c r="GRQ6" s="17"/>
      <c r="GRR6" s="17"/>
      <c r="GRS6" s="17"/>
      <c r="GRT6" s="17"/>
      <c r="GRU6" s="17"/>
      <c r="GRV6" s="17"/>
      <c r="GRW6" s="17"/>
      <c r="GRX6" s="17"/>
      <c r="GRY6" s="17"/>
      <c r="GRZ6" s="17"/>
      <c r="GSA6" s="17"/>
      <c r="GSB6" s="17"/>
      <c r="GSC6" s="17"/>
      <c r="GSD6" s="17"/>
      <c r="GSE6" s="17"/>
      <c r="GSF6" s="17"/>
      <c r="GSG6" s="17"/>
      <c r="GSH6" s="17"/>
      <c r="GSI6" s="17"/>
      <c r="GSJ6" s="17"/>
      <c r="GSK6" s="17"/>
      <c r="GSL6" s="17"/>
      <c r="GSM6" s="17"/>
      <c r="GSN6" s="17"/>
      <c r="GSO6" s="17"/>
      <c r="GSP6" s="17"/>
      <c r="GSQ6" s="17"/>
      <c r="GSR6" s="17"/>
      <c r="GSS6" s="17"/>
      <c r="GST6" s="17"/>
      <c r="GSU6" s="17"/>
      <c r="GSV6" s="17"/>
      <c r="GSW6" s="17"/>
      <c r="GSX6" s="17"/>
      <c r="GSY6" s="17"/>
      <c r="GSZ6" s="17"/>
      <c r="GTA6" s="17"/>
      <c r="GTB6" s="17"/>
      <c r="GTC6" s="17"/>
      <c r="GTD6" s="17"/>
      <c r="GTE6" s="17"/>
      <c r="GTF6" s="17"/>
      <c r="GTG6" s="17"/>
      <c r="GTH6" s="17"/>
      <c r="GTI6" s="17"/>
      <c r="GTJ6" s="17"/>
      <c r="GTK6" s="17"/>
      <c r="GTL6" s="17"/>
      <c r="GTM6" s="17"/>
      <c r="GTN6" s="17"/>
      <c r="GTO6" s="17"/>
      <c r="GTP6" s="17"/>
      <c r="GTQ6" s="17"/>
      <c r="GTR6" s="17"/>
      <c r="GTS6" s="17"/>
      <c r="GTT6" s="17"/>
      <c r="GTU6" s="17"/>
      <c r="GTV6" s="17"/>
      <c r="GTW6" s="17"/>
      <c r="GTX6" s="17"/>
      <c r="GTY6" s="17"/>
      <c r="GTZ6" s="17"/>
      <c r="GUA6" s="17"/>
      <c r="GUB6" s="17"/>
      <c r="GUC6" s="17"/>
      <c r="GUD6" s="17"/>
      <c r="GUE6" s="17"/>
      <c r="GUF6" s="17"/>
      <c r="GUG6" s="17"/>
      <c r="GUH6" s="17"/>
      <c r="GUI6" s="17"/>
      <c r="GUJ6" s="17"/>
      <c r="GUK6" s="17"/>
      <c r="GUL6" s="17"/>
      <c r="GUM6" s="17"/>
      <c r="GUN6" s="17"/>
      <c r="GUO6" s="17"/>
      <c r="GUP6" s="17"/>
      <c r="GUQ6" s="17"/>
      <c r="GUR6" s="17"/>
      <c r="GUS6" s="17"/>
      <c r="GUT6" s="17"/>
      <c r="GUU6" s="17"/>
      <c r="GUV6" s="17"/>
      <c r="GUW6" s="17"/>
      <c r="GUX6" s="17"/>
      <c r="GUY6" s="17"/>
      <c r="GUZ6" s="17"/>
      <c r="GVA6" s="17"/>
      <c r="GVB6" s="17"/>
      <c r="GVC6" s="17"/>
      <c r="GVD6" s="17"/>
      <c r="GVE6" s="17"/>
      <c r="GVF6" s="17"/>
      <c r="GVG6" s="17"/>
      <c r="GVH6" s="17"/>
      <c r="GVI6" s="17"/>
      <c r="GVJ6" s="17"/>
      <c r="GVK6" s="17"/>
      <c r="GVL6" s="17"/>
      <c r="GVM6" s="17"/>
      <c r="GVN6" s="17"/>
      <c r="GVO6" s="17"/>
      <c r="GVP6" s="17"/>
      <c r="GVQ6" s="17"/>
      <c r="GVR6" s="17"/>
      <c r="GVS6" s="17"/>
      <c r="GVT6" s="17"/>
      <c r="GVU6" s="17"/>
      <c r="GVV6" s="17"/>
      <c r="GVW6" s="17"/>
      <c r="GVX6" s="17"/>
      <c r="GVY6" s="17"/>
      <c r="GVZ6" s="17"/>
      <c r="GWA6" s="17"/>
      <c r="GWB6" s="17"/>
      <c r="GWC6" s="17"/>
      <c r="GWD6" s="17"/>
      <c r="GWE6" s="17"/>
      <c r="GWF6" s="17"/>
      <c r="GWG6" s="17"/>
      <c r="GWH6" s="17"/>
      <c r="GWI6" s="17"/>
      <c r="GWJ6" s="17"/>
      <c r="GWK6" s="17"/>
      <c r="GWL6" s="17"/>
      <c r="GWM6" s="17"/>
      <c r="GWN6" s="17"/>
      <c r="GWO6" s="17"/>
      <c r="GWP6" s="17"/>
      <c r="GWQ6" s="17"/>
      <c r="GWR6" s="17"/>
      <c r="GWS6" s="17"/>
      <c r="GWT6" s="17"/>
      <c r="GWU6" s="17"/>
      <c r="GWV6" s="17"/>
      <c r="GWW6" s="17"/>
      <c r="GWX6" s="17"/>
      <c r="GWY6" s="17"/>
      <c r="GWZ6" s="17"/>
      <c r="GXA6" s="17"/>
      <c r="GXB6" s="17"/>
      <c r="GXC6" s="17"/>
      <c r="GXD6" s="17"/>
      <c r="GXE6" s="17"/>
      <c r="GXF6" s="17"/>
      <c r="GXG6" s="17"/>
      <c r="GXH6" s="17"/>
      <c r="GXI6" s="17"/>
      <c r="GXJ6" s="17"/>
      <c r="GXK6" s="17"/>
      <c r="GXL6" s="17"/>
      <c r="GXM6" s="17"/>
      <c r="GXN6" s="17"/>
      <c r="GXO6" s="17"/>
      <c r="GXP6" s="17"/>
      <c r="GXQ6" s="17"/>
      <c r="GXR6" s="17"/>
      <c r="GXS6" s="17"/>
      <c r="GXT6" s="17"/>
      <c r="GXU6" s="17"/>
      <c r="GXV6" s="17"/>
      <c r="GXW6" s="17"/>
      <c r="GXX6" s="17"/>
      <c r="GXY6" s="17"/>
      <c r="GXZ6" s="17"/>
      <c r="GYA6" s="17"/>
      <c r="GYB6" s="17"/>
      <c r="GYC6" s="17"/>
      <c r="GYD6" s="17"/>
      <c r="GYE6" s="17"/>
      <c r="GYF6" s="17"/>
      <c r="GYG6" s="17"/>
      <c r="GYH6" s="17"/>
      <c r="GYI6" s="17"/>
      <c r="GYJ6" s="17"/>
      <c r="GYK6" s="17"/>
      <c r="GYL6" s="17"/>
      <c r="GYM6" s="17"/>
      <c r="GYN6" s="17"/>
      <c r="GYO6" s="17"/>
      <c r="GYP6" s="17"/>
      <c r="GYQ6" s="17"/>
      <c r="GYR6" s="17"/>
      <c r="GYS6" s="17"/>
      <c r="GYT6" s="17"/>
      <c r="GYU6" s="17"/>
      <c r="GYV6" s="17"/>
      <c r="GYW6" s="17"/>
      <c r="GYX6" s="17"/>
      <c r="GYY6" s="17"/>
      <c r="GYZ6" s="17"/>
      <c r="GZA6" s="17"/>
      <c r="GZB6" s="17"/>
      <c r="GZC6" s="17"/>
      <c r="GZD6" s="17"/>
      <c r="GZE6" s="17"/>
      <c r="GZF6" s="17"/>
      <c r="GZG6" s="17"/>
      <c r="GZH6" s="17"/>
      <c r="GZI6" s="17"/>
      <c r="GZJ6" s="17"/>
      <c r="GZK6" s="17"/>
      <c r="GZL6" s="17"/>
      <c r="GZM6" s="17"/>
      <c r="GZN6" s="17"/>
      <c r="GZO6" s="17"/>
      <c r="GZP6" s="17"/>
      <c r="GZQ6" s="17"/>
      <c r="GZR6" s="17"/>
      <c r="GZS6" s="17"/>
      <c r="GZT6" s="17"/>
      <c r="GZU6" s="17"/>
      <c r="GZV6" s="17"/>
      <c r="GZW6" s="17"/>
      <c r="GZX6" s="17"/>
      <c r="GZY6" s="17"/>
      <c r="GZZ6" s="17"/>
      <c r="HAA6" s="17"/>
      <c r="HAB6" s="17"/>
      <c r="HAC6" s="17"/>
      <c r="HAD6" s="17"/>
      <c r="HAE6" s="17"/>
      <c r="HAF6" s="17"/>
      <c r="HAG6" s="17"/>
      <c r="HAH6" s="17"/>
      <c r="HAI6" s="17"/>
      <c r="HAJ6" s="17"/>
      <c r="HAK6" s="17"/>
      <c r="HAL6" s="17"/>
      <c r="HAM6" s="17"/>
      <c r="HAN6" s="17"/>
      <c r="HAO6" s="17"/>
      <c r="HAP6" s="17"/>
      <c r="HAQ6" s="17"/>
      <c r="HAR6" s="17"/>
      <c r="HAS6" s="17"/>
      <c r="HAT6" s="17"/>
      <c r="HAU6" s="17"/>
      <c r="HAV6" s="17"/>
      <c r="HAW6" s="17"/>
      <c r="HAX6" s="17"/>
      <c r="HAY6" s="17"/>
      <c r="HAZ6" s="17"/>
      <c r="HBA6" s="17"/>
      <c r="HBB6" s="17"/>
      <c r="HBC6" s="17"/>
      <c r="HBD6" s="17"/>
      <c r="HBE6" s="17"/>
      <c r="HBF6" s="17"/>
      <c r="HBG6" s="17"/>
      <c r="HBH6" s="17"/>
      <c r="HBI6" s="17"/>
      <c r="HBJ6" s="17"/>
      <c r="HBK6" s="17"/>
      <c r="HBL6" s="17"/>
      <c r="HBM6" s="17"/>
      <c r="HBN6" s="17"/>
      <c r="HBO6" s="17"/>
      <c r="HBP6" s="17"/>
      <c r="HBQ6" s="17"/>
      <c r="HBR6" s="17"/>
      <c r="HBS6" s="17"/>
      <c r="HBT6" s="17"/>
      <c r="HBU6" s="17"/>
      <c r="HBV6" s="17"/>
      <c r="HBW6" s="17"/>
      <c r="HBX6" s="17"/>
      <c r="HBY6" s="17"/>
      <c r="HBZ6" s="17"/>
      <c r="HCA6" s="17"/>
      <c r="HCB6" s="17"/>
      <c r="HCC6" s="17"/>
      <c r="HCD6" s="17"/>
      <c r="HCE6" s="17"/>
      <c r="HCF6" s="17"/>
      <c r="HCG6" s="17"/>
      <c r="HCH6" s="17"/>
      <c r="HCI6" s="17"/>
      <c r="HCJ6" s="17"/>
      <c r="HCK6" s="17"/>
      <c r="HCL6" s="17"/>
      <c r="HCM6" s="17"/>
      <c r="HCN6" s="17"/>
      <c r="HCO6" s="17"/>
      <c r="HCP6" s="17"/>
      <c r="HCQ6" s="17"/>
      <c r="HCR6" s="17"/>
      <c r="HCS6" s="17"/>
      <c r="HCT6" s="17"/>
      <c r="HCU6" s="17"/>
      <c r="HCV6" s="17"/>
      <c r="HCW6" s="17"/>
      <c r="HCX6" s="17"/>
      <c r="HCY6" s="17"/>
      <c r="HCZ6" s="17"/>
      <c r="HDA6" s="17"/>
      <c r="HDB6" s="17"/>
      <c r="HDC6" s="17"/>
      <c r="HDD6" s="17"/>
      <c r="HDE6" s="17"/>
      <c r="HDF6" s="17"/>
      <c r="HDG6" s="17"/>
      <c r="HDH6" s="17"/>
      <c r="HDI6" s="17"/>
      <c r="HDJ6" s="17"/>
      <c r="HDK6" s="17"/>
      <c r="HDL6" s="17"/>
      <c r="HDM6" s="17"/>
      <c r="HDN6" s="17"/>
      <c r="HDO6" s="17"/>
      <c r="HDP6" s="17"/>
      <c r="HDQ6" s="17"/>
      <c r="HDR6" s="17"/>
      <c r="HDS6" s="17"/>
      <c r="HDT6" s="17"/>
      <c r="HDU6" s="17"/>
      <c r="HDV6" s="17"/>
      <c r="HDW6" s="17"/>
      <c r="HDX6" s="17"/>
      <c r="HDY6" s="17"/>
      <c r="HDZ6" s="17"/>
      <c r="HEA6" s="17"/>
      <c r="HEB6" s="17"/>
      <c r="HEC6" s="17"/>
      <c r="HED6" s="17"/>
      <c r="HEE6" s="17"/>
      <c r="HEF6" s="17"/>
      <c r="HEG6" s="17"/>
      <c r="HEH6" s="17"/>
      <c r="HEI6" s="17"/>
      <c r="HEJ6" s="17"/>
      <c r="HEK6" s="17"/>
      <c r="HEL6" s="17"/>
      <c r="HEM6" s="17"/>
      <c r="HEN6" s="17"/>
      <c r="HEO6" s="17"/>
      <c r="HEP6" s="17"/>
      <c r="HEQ6" s="17"/>
      <c r="HER6" s="17"/>
      <c r="HES6" s="17"/>
      <c r="HET6" s="17"/>
      <c r="HEU6" s="17"/>
      <c r="HEV6" s="17"/>
      <c r="HEW6" s="17"/>
      <c r="HEX6" s="17"/>
      <c r="HEY6" s="17"/>
      <c r="HEZ6" s="17"/>
      <c r="HFA6" s="17"/>
      <c r="HFB6" s="17"/>
      <c r="HFC6" s="17"/>
      <c r="HFD6" s="17"/>
      <c r="HFE6" s="17"/>
      <c r="HFF6" s="17"/>
      <c r="HFG6" s="17"/>
      <c r="HFH6" s="17"/>
      <c r="HFI6" s="17"/>
      <c r="HFJ6" s="17"/>
      <c r="HFK6" s="17"/>
      <c r="HFL6" s="17"/>
      <c r="HFM6" s="17"/>
      <c r="HFN6" s="17"/>
      <c r="HFO6" s="17"/>
      <c r="HFP6" s="17"/>
      <c r="HFQ6" s="17"/>
      <c r="HFR6" s="17"/>
      <c r="HFS6" s="17"/>
      <c r="HFT6" s="17"/>
      <c r="HFU6" s="17"/>
      <c r="HFV6" s="17"/>
      <c r="HFW6" s="17"/>
      <c r="HFX6" s="17"/>
      <c r="HFY6" s="17"/>
      <c r="HFZ6" s="17"/>
      <c r="HGA6" s="17"/>
      <c r="HGB6" s="17"/>
      <c r="HGC6" s="17"/>
      <c r="HGD6" s="17"/>
      <c r="HGE6" s="17"/>
      <c r="HGF6" s="17"/>
      <c r="HGG6" s="17"/>
      <c r="HGH6" s="17"/>
      <c r="HGI6" s="17"/>
      <c r="HGJ6" s="17"/>
      <c r="HGK6" s="17"/>
      <c r="HGL6" s="17"/>
      <c r="HGM6" s="17"/>
      <c r="HGN6" s="17"/>
      <c r="HGO6" s="17"/>
      <c r="HGP6" s="17"/>
      <c r="HGQ6" s="17"/>
      <c r="HGR6" s="17"/>
      <c r="HGS6" s="17"/>
      <c r="HGT6" s="17"/>
      <c r="HGU6" s="17"/>
      <c r="HGV6" s="17"/>
      <c r="HGW6" s="17"/>
      <c r="HGX6" s="17"/>
      <c r="HGY6" s="17"/>
      <c r="HGZ6" s="17"/>
      <c r="HHA6" s="17"/>
      <c r="HHB6" s="17"/>
      <c r="HHC6" s="17"/>
      <c r="HHD6" s="17"/>
      <c r="HHE6" s="17"/>
      <c r="HHF6" s="17"/>
      <c r="HHG6" s="17"/>
      <c r="HHH6" s="17"/>
      <c r="HHI6" s="17"/>
      <c r="HHJ6" s="17"/>
      <c r="HHK6" s="17"/>
      <c r="HHL6" s="17"/>
      <c r="HHM6" s="17"/>
      <c r="HHN6" s="17"/>
      <c r="HHO6" s="17"/>
      <c r="HHP6" s="17"/>
      <c r="HHQ6" s="17"/>
      <c r="HHR6" s="17"/>
      <c r="HHS6" s="17"/>
      <c r="HHT6" s="17"/>
      <c r="HHU6" s="17"/>
      <c r="HHV6" s="17"/>
      <c r="HHW6" s="17"/>
      <c r="HHX6" s="17"/>
      <c r="HHY6" s="17"/>
      <c r="HHZ6" s="17"/>
      <c r="HIA6" s="17"/>
      <c r="HIB6" s="17"/>
      <c r="HIC6" s="17"/>
      <c r="HID6" s="17"/>
      <c r="HIE6" s="17"/>
      <c r="HIF6" s="17"/>
      <c r="HIG6" s="17"/>
      <c r="HIH6" s="17"/>
      <c r="HII6" s="17"/>
      <c r="HIJ6" s="17"/>
      <c r="HIK6" s="17"/>
      <c r="HIL6" s="17"/>
      <c r="HIM6" s="17"/>
      <c r="HIN6" s="17"/>
      <c r="HIO6" s="17"/>
      <c r="HIP6" s="17"/>
      <c r="HIQ6" s="17"/>
      <c r="HIR6" s="17"/>
      <c r="HIS6" s="17"/>
      <c r="HIT6" s="17"/>
      <c r="HIU6" s="17"/>
      <c r="HIV6" s="17"/>
      <c r="HIW6" s="17"/>
      <c r="HIX6" s="17"/>
      <c r="HIY6" s="17"/>
      <c r="HIZ6" s="17"/>
      <c r="HJA6" s="17"/>
      <c r="HJB6" s="17"/>
      <c r="HJC6" s="17"/>
      <c r="HJD6" s="17"/>
      <c r="HJE6" s="17"/>
      <c r="HJF6" s="17"/>
      <c r="HJG6" s="17"/>
      <c r="HJH6" s="17"/>
      <c r="HJI6" s="17"/>
      <c r="HJJ6" s="17"/>
      <c r="HJK6" s="17"/>
      <c r="HJL6" s="17"/>
      <c r="HJM6" s="17"/>
      <c r="HJN6" s="17"/>
      <c r="HJO6" s="17"/>
      <c r="HJP6" s="17"/>
      <c r="HJQ6" s="17"/>
      <c r="HJR6" s="17"/>
      <c r="HJS6" s="17"/>
      <c r="HJT6" s="17"/>
      <c r="HJU6" s="17"/>
      <c r="HJV6" s="17"/>
      <c r="HJW6" s="17"/>
      <c r="HJX6" s="17"/>
      <c r="HJY6" s="17"/>
      <c r="HJZ6" s="17"/>
      <c r="HKA6" s="17"/>
      <c r="HKB6" s="17"/>
      <c r="HKC6" s="17"/>
      <c r="HKD6" s="17"/>
      <c r="HKE6" s="17"/>
      <c r="HKF6" s="17"/>
      <c r="HKG6" s="17"/>
      <c r="HKH6" s="17"/>
      <c r="HKI6" s="17"/>
      <c r="HKJ6" s="17"/>
      <c r="HKK6" s="17"/>
      <c r="HKL6" s="17"/>
      <c r="HKM6" s="17"/>
      <c r="HKN6" s="17"/>
      <c r="HKO6" s="17"/>
      <c r="HKP6" s="17"/>
      <c r="HKQ6" s="17"/>
      <c r="HKR6" s="17"/>
      <c r="HKS6" s="17"/>
      <c r="HKT6" s="17"/>
      <c r="HKU6" s="17"/>
      <c r="HKV6" s="17"/>
      <c r="HKW6" s="17"/>
      <c r="HKX6" s="17"/>
      <c r="HKY6" s="17"/>
      <c r="HKZ6" s="17"/>
      <c r="HLA6" s="17"/>
      <c r="HLB6" s="17"/>
      <c r="HLC6" s="17"/>
      <c r="HLD6" s="17"/>
      <c r="HLE6" s="17"/>
      <c r="HLF6" s="17"/>
      <c r="HLG6" s="17"/>
      <c r="HLH6" s="17"/>
      <c r="HLI6" s="17"/>
      <c r="HLJ6" s="17"/>
      <c r="HLK6" s="17"/>
      <c r="HLL6" s="17"/>
      <c r="HLM6" s="17"/>
      <c r="HLN6" s="17"/>
      <c r="HLO6" s="17"/>
      <c r="HLP6" s="17"/>
      <c r="HLQ6" s="17"/>
      <c r="HLR6" s="17"/>
      <c r="HLS6" s="17"/>
      <c r="HLT6" s="17"/>
      <c r="HLU6" s="17"/>
      <c r="HLV6" s="17"/>
      <c r="HLW6" s="17"/>
      <c r="HLX6" s="17"/>
      <c r="HLY6" s="17"/>
      <c r="HLZ6" s="17"/>
      <c r="HMA6" s="17"/>
      <c r="HMB6" s="17"/>
      <c r="HMC6" s="17"/>
      <c r="HMD6" s="17"/>
      <c r="HME6" s="17"/>
      <c r="HMF6" s="17"/>
      <c r="HMG6" s="17"/>
      <c r="HMH6" s="17"/>
      <c r="HMI6" s="17"/>
      <c r="HMJ6" s="17"/>
      <c r="HMK6" s="17"/>
      <c r="HML6" s="17"/>
      <c r="HMM6" s="17"/>
      <c r="HMN6" s="17"/>
      <c r="HMO6" s="17"/>
      <c r="HMP6" s="17"/>
      <c r="HMQ6" s="17"/>
      <c r="HMR6" s="17"/>
      <c r="HMS6" s="17"/>
      <c r="HMT6" s="17"/>
      <c r="HMU6" s="17"/>
      <c r="HMV6" s="17"/>
      <c r="HMW6" s="17"/>
      <c r="HMX6" s="17"/>
      <c r="HMY6" s="17"/>
      <c r="HMZ6" s="17"/>
      <c r="HNA6" s="17"/>
      <c r="HNB6" s="17"/>
      <c r="HNC6" s="17"/>
      <c r="HND6" s="17"/>
      <c r="HNE6" s="17"/>
      <c r="HNF6" s="17"/>
      <c r="HNG6" s="17"/>
      <c r="HNH6" s="17"/>
      <c r="HNI6" s="17"/>
      <c r="HNJ6" s="17"/>
      <c r="HNK6" s="17"/>
      <c r="HNL6" s="17"/>
      <c r="HNM6" s="17"/>
      <c r="HNN6" s="17"/>
      <c r="HNO6" s="17"/>
      <c r="HNP6" s="17"/>
      <c r="HNQ6" s="17"/>
      <c r="HNR6" s="17"/>
      <c r="HNS6" s="17"/>
      <c r="HNT6" s="17"/>
      <c r="HNU6" s="17"/>
      <c r="HNV6" s="17"/>
      <c r="HNW6" s="17"/>
      <c r="HNX6" s="17"/>
      <c r="HNY6" s="17"/>
      <c r="HNZ6" s="17"/>
      <c r="HOA6" s="17"/>
      <c r="HOB6" s="17"/>
      <c r="HOC6" s="17"/>
      <c r="HOD6" s="17"/>
      <c r="HOE6" s="17"/>
      <c r="HOF6" s="17"/>
      <c r="HOG6" s="17"/>
      <c r="HOH6" s="17"/>
      <c r="HOI6" s="17"/>
      <c r="HOJ6" s="17"/>
      <c r="HOK6" s="17"/>
      <c r="HOL6" s="17"/>
      <c r="HOM6" s="17"/>
      <c r="HON6" s="17"/>
      <c r="HOO6" s="17"/>
      <c r="HOP6" s="17"/>
      <c r="HOQ6" s="17"/>
      <c r="HOR6" s="17"/>
      <c r="HOS6" s="17"/>
      <c r="HOT6" s="17"/>
      <c r="HOU6" s="17"/>
      <c r="HOV6" s="17"/>
      <c r="HOW6" s="17"/>
      <c r="HOX6" s="17"/>
      <c r="HOY6" s="17"/>
      <c r="HOZ6" s="17"/>
      <c r="HPA6" s="17"/>
      <c r="HPB6" s="17"/>
      <c r="HPC6" s="17"/>
      <c r="HPD6" s="17"/>
      <c r="HPE6" s="17"/>
      <c r="HPF6" s="17"/>
      <c r="HPG6" s="17"/>
      <c r="HPH6" s="17"/>
      <c r="HPI6" s="17"/>
      <c r="HPJ6" s="17"/>
      <c r="HPK6" s="17"/>
      <c r="HPL6" s="17"/>
      <c r="HPM6" s="17"/>
      <c r="HPN6" s="17"/>
      <c r="HPO6" s="17"/>
      <c r="HPP6" s="17"/>
      <c r="HPQ6" s="17"/>
      <c r="HPR6" s="17"/>
      <c r="HPS6" s="17"/>
      <c r="HPT6" s="17"/>
      <c r="HPU6" s="17"/>
      <c r="HPV6" s="17"/>
      <c r="HPW6" s="17"/>
      <c r="HPX6" s="17"/>
      <c r="HPY6" s="17"/>
      <c r="HPZ6" s="17"/>
      <c r="HQA6" s="17"/>
      <c r="HQB6" s="17"/>
      <c r="HQC6" s="17"/>
      <c r="HQD6" s="17"/>
      <c r="HQE6" s="17"/>
      <c r="HQF6" s="17"/>
      <c r="HQG6" s="17"/>
      <c r="HQH6" s="17"/>
      <c r="HQI6" s="17"/>
      <c r="HQJ6" s="17"/>
      <c r="HQK6" s="17"/>
      <c r="HQL6" s="17"/>
      <c r="HQM6" s="17"/>
      <c r="HQN6" s="17"/>
      <c r="HQO6" s="17"/>
      <c r="HQP6" s="17"/>
      <c r="HQQ6" s="17"/>
      <c r="HQR6" s="17"/>
      <c r="HQS6" s="17"/>
      <c r="HQT6" s="17"/>
      <c r="HQU6" s="17"/>
      <c r="HQV6" s="17"/>
      <c r="HQW6" s="17"/>
      <c r="HQX6" s="17"/>
      <c r="HQY6" s="17"/>
      <c r="HQZ6" s="17"/>
      <c r="HRA6" s="17"/>
      <c r="HRB6" s="17"/>
      <c r="HRC6" s="17"/>
      <c r="HRD6" s="17"/>
      <c r="HRE6" s="17"/>
      <c r="HRF6" s="17"/>
      <c r="HRG6" s="17"/>
      <c r="HRH6" s="17"/>
      <c r="HRI6" s="17"/>
      <c r="HRJ6" s="17"/>
      <c r="HRK6" s="17"/>
      <c r="HRL6" s="17"/>
      <c r="HRM6" s="17"/>
      <c r="HRN6" s="17"/>
      <c r="HRO6" s="17"/>
      <c r="HRP6" s="17"/>
      <c r="HRQ6" s="17"/>
      <c r="HRR6" s="17"/>
      <c r="HRS6" s="17"/>
      <c r="HRT6" s="17"/>
      <c r="HRU6" s="17"/>
      <c r="HRV6" s="17"/>
      <c r="HRW6" s="17"/>
      <c r="HRX6" s="17"/>
      <c r="HRY6" s="17"/>
      <c r="HRZ6" s="17"/>
      <c r="HSA6" s="17"/>
      <c r="HSB6" s="17"/>
      <c r="HSC6" s="17"/>
      <c r="HSD6" s="17"/>
      <c r="HSE6" s="17"/>
      <c r="HSF6" s="17"/>
      <c r="HSG6" s="17"/>
      <c r="HSH6" s="17"/>
      <c r="HSI6" s="17"/>
      <c r="HSJ6" s="17"/>
      <c r="HSK6" s="17"/>
      <c r="HSL6" s="17"/>
      <c r="HSM6" s="17"/>
      <c r="HSN6" s="17"/>
      <c r="HSO6" s="17"/>
      <c r="HSP6" s="17"/>
      <c r="HSQ6" s="17"/>
      <c r="HSR6" s="17"/>
      <c r="HSS6" s="17"/>
      <c r="HST6" s="17"/>
      <c r="HSU6" s="17"/>
      <c r="HSV6" s="17"/>
      <c r="HSW6" s="17"/>
      <c r="HSX6" s="17"/>
      <c r="HSY6" s="17"/>
      <c r="HSZ6" s="17"/>
      <c r="HTA6" s="17"/>
      <c r="HTB6" s="17"/>
      <c r="HTC6" s="17"/>
      <c r="HTD6" s="17"/>
      <c r="HTE6" s="17"/>
      <c r="HTF6" s="17"/>
      <c r="HTG6" s="17"/>
      <c r="HTH6" s="17"/>
      <c r="HTI6" s="17"/>
      <c r="HTJ6" s="17"/>
      <c r="HTK6" s="17"/>
      <c r="HTL6" s="17"/>
      <c r="HTM6" s="17"/>
      <c r="HTN6" s="17"/>
      <c r="HTO6" s="17"/>
      <c r="HTP6" s="17"/>
      <c r="HTQ6" s="17"/>
      <c r="HTR6" s="17"/>
      <c r="HTS6" s="17"/>
      <c r="HTT6" s="17"/>
      <c r="HTU6" s="17"/>
      <c r="HTV6" s="17"/>
      <c r="HTW6" s="17"/>
      <c r="HTX6" s="17"/>
      <c r="HTY6" s="17"/>
      <c r="HTZ6" s="17"/>
      <c r="HUA6" s="17"/>
      <c r="HUB6" s="17"/>
      <c r="HUC6" s="17"/>
      <c r="HUD6" s="17"/>
      <c r="HUE6" s="17"/>
      <c r="HUF6" s="17"/>
      <c r="HUG6" s="17"/>
      <c r="HUH6" s="17"/>
      <c r="HUI6" s="17"/>
      <c r="HUJ6" s="17"/>
      <c r="HUK6" s="17"/>
      <c r="HUL6" s="17"/>
      <c r="HUM6" s="17"/>
      <c r="HUN6" s="17"/>
      <c r="HUO6" s="17"/>
      <c r="HUP6" s="17"/>
      <c r="HUQ6" s="17"/>
      <c r="HUR6" s="17"/>
      <c r="HUS6" s="17"/>
      <c r="HUT6" s="17"/>
      <c r="HUU6" s="17"/>
      <c r="HUV6" s="17"/>
      <c r="HUW6" s="17"/>
      <c r="HUX6" s="17"/>
      <c r="HUY6" s="17"/>
      <c r="HUZ6" s="17"/>
      <c r="HVA6" s="17"/>
      <c r="HVB6" s="17"/>
      <c r="HVC6" s="17"/>
      <c r="HVD6" s="17"/>
      <c r="HVE6" s="17"/>
      <c r="HVF6" s="17"/>
      <c r="HVG6" s="17"/>
      <c r="HVH6" s="17"/>
      <c r="HVI6" s="17"/>
      <c r="HVJ6" s="17"/>
      <c r="HVK6" s="17"/>
      <c r="HVL6" s="17"/>
      <c r="HVM6" s="17"/>
      <c r="HVN6" s="17"/>
      <c r="HVO6" s="17"/>
      <c r="HVP6" s="17"/>
      <c r="HVQ6" s="17"/>
      <c r="HVR6" s="17"/>
      <c r="HVS6" s="17"/>
      <c r="HVT6" s="17"/>
      <c r="HVU6" s="17"/>
      <c r="HVV6" s="17"/>
      <c r="HVW6" s="17"/>
      <c r="HVX6" s="17"/>
      <c r="HVY6" s="17"/>
      <c r="HVZ6" s="17"/>
      <c r="HWA6" s="17"/>
      <c r="HWB6" s="17"/>
      <c r="HWC6" s="17"/>
      <c r="HWD6" s="17"/>
      <c r="HWE6" s="17"/>
      <c r="HWF6" s="17"/>
      <c r="HWG6" s="17"/>
      <c r="HWH6" s="17"/>
      <c r="HWI6" s="17"/>
      <c r="HWJ6" s="17"/>
      <c r="HWK6" s="17"/>
      <c r="HWL6" s="17"/>
      <c r="HWM6" s="17"/>
      <c r="HWN6" s="17"/>
      <c r="HWO6" s="17"/>
      <c r="HWP6" s="17"/>
      <c r="HWQ6" s="17"/>
      <c r="HWR6" s="17"/>
      <c r="HWS6" s="17"/>
      <c r="HWT6" s="17"/>
      <c r="HWU6" s="17"/>
      <c r="HWV6" s="17"/>
      <c r="HWW6" s="17"/>
      <c r="HWX6" s="17"/>
      <c r="HWY6" s="17"/>
      <c r="HWZ6" s="17"/>
      <c r="HXA6" s="17"/>
      <c r="HXB6" s="17"/>
      <c r="HXC6" s="17"/>
      <c r="HXD6" s="17"/>
      <c r="HXE6" s="17"/>
      <c r="HXF6" s="17"/>
      <c r="HXG6" s="17"/>
      <c r="HXH6" s="17"/>
      <c r="HXI6" s="17"/>
      <c r="HXJ6" s="17"/>
      <c r="HXK6" s="17"/>
      <c r="HXL6" s="17"/>
      <c r="HXM6" s="17"/>
      <c r="HXN6" s="17"/>
      <c r="HXO6" s="17"/>
      <c r="HXP6" s="17"/>
      <c r="HXQ6" s="17"/>
      <c r="HXR6" s="17"/>
      <c r="HXS6" s="17"/>
      <c r="HXT6" s="17"/>
      <c r="HXU6" s="17"/>
      <c r="HXV6" s="17"/>
      <c r="HXW6" s="17"/>
      <c r="HXX6" s="17"/>
      <c r="HXY6" s="17"/>
      <c r="HXZ6" s="17"/>
      <c r="HYA6" s="17"/>
      <c r="HYB6" s="17"/>
      <c r="HYC6" s="17"/>
      <c r="HYD6" s="17"/>
      <c r="HYE6" s="17"/>
      <c r="HYF6" s="17"/>
      <c r="HYG6" s="17"/>
      <c r="HYH6" s="17"/>
      <c r="HYI6" s="17"/>
      <c r="HYJ6" s="17"/>
      <c r="HYK6" s="17"/>
      <c r="HYL6" s="17"/>
      <c r="HYM6" s="17"/>
      <c r="HYN6" s="17"/>
      <c r="HYO6" s="17"/>
      <c r="HYP6" s="17"/>
      <c r="HYQ6" s="17"/>
      <c r="HYR6" s="17"/>
      <c r="HYS6" s="17"/>
      <c r="HYT6" s="17"/>
      <c r="HYU6" s="17"/>
      <c r="HYV6" s="17"/>
      <c r="HYW6" s="17"/>
      <c r="HYX6" s="17"/>
      <c r="HYY6" s="17"/>
      <c r="HYZ6" s="17"/>
      <c r="HZA6" s="17"/>
      <c r="HZB6" s="17"/>
      <c r="HZC6" s="17"/>
      <c r="HZD6" s="17"/>
      <c r="HZE6" s="17"/>
      <c r="HZF6" s="17"/>
      <c r="HZG6" s="17"/>
      <c r="HZH6" s="17"/>
      <c r="HZI6" s="17"/>
      <c r="HZJ6" s="17"/>
      <c r="HZK6" s="17"/>
      <c r="HZL6" s="17"/>
      <c r="HZM6" s="17"/>
      <c r="HZN6" s="17"/>
      <c r="HZO6" s="17"/>
      <c r="HZP6" s="17"/>
      <c r="HZQ6" s="17"/>
      <c r="HZR6" s="17"/>
      <c r="HZS6" s="17"/>
      <c r="HZT6" s="17"/>
      <c r="HZU6" s="17"/>
      <c r="HZV6" s="17"/>
      <c r="HZW6" s="17"/>
      <c r="HZX6" s="17"/>
      <c r="HZY6" s="17"/>
      <c r="HZZ6" s="17"/>
      <c r="IAA6" s="17"/>
      <c r="IAB6" s="17"/>
      <c r="IAC6" s="17"/>
      <c r="IAD6" s="17"/>
      <c r="IAE6" s="17"/>
      <c r="IAF6" s="17"/>
      <c r="IAG6" s="17"/>
      <c r="IAH6" s="17"/>
      <c r="IAI6" s="17"/>
      <c r="IAJ6" s="17"/>
      <c r="IAK6" s="17"/>
      <c r="IAL6" s="17"/>
      <c r="IAM6" s="17"/>
      <c r="IAN6" s="17"/>
      <c r="IAO6" s="17"/>
      <c r="IAP6" s="17"/>
      <c r="IAQ6" s="17"/>
      <c r="IAR6" s="17"/>
      <c r="IAS6" s="17"/>
      <c r="IAT6" s="17"/>
      <c r="IAU6" s="17"/>
      <c r="IAV6" s="17"/>
      <c r="IAW6" s="17"/>
      <c r="IAX6" s="17"/>
      <c r="IAY6" s="17"/>
      <c r="IAZ6" s="17"/>
      <c r="IBA6" s="17"/>
      <c r="IBB6" s="17"/>
      <c r="IBC6" s="17"/>
      <c r="IBD6" s="17"/>
      <c r="IBE6" s="17"/>
      <c r="IBF6" s="17"/>
      <c r="IBG6" s="17"/>
      <c r="IBH6" s="17"/>
      <c r="IBI6" s="17"/>
      <c r="IBJ6" s="17"/>
      <c r="IBK6" s="17"/>
      <c r="IBL6" s="17"/>
      <c r="IBM6" s="17"/>
      <c r="IBN6" s="17"/>
      <c r="IBO6" s="17"/>
      <c r="IBP6" s="17"/>
      <c r="IBQ6" s="17"/>
      <c r="IBR6" s="17"/>
      <c r="IBS6" s="17"/>
      <c r="IBT6" s="17"/>
      <c r="IBU6" s="17"/>
      <c r="IBV6" s="17"/>
      <c r="IBW6" s="17"/>
      <c r="IBX6" s="17"/>
      <c r="IBY6" s="17"/>
      <c r="IBZ6" s="17"/>
      <c r="ICA6" s="17"/>
      <c r="ICB6" s="17"/>
      <c r="ICC6" s="17"/>
      <c r="ICD6" s="17"/>
      <c r="ICE6" s="17"/>
      <c r="ICF6" s="17"/>
      <c r="ICG6" s="17"/>
      <c r="ICH6" s="17"/>
      <c r="ICI6" s="17"/>
      <c r="ICJ6" s="17"/>
      <c r="ICK6" s="17"/>
      <c r="ICL6" s="17"/>
      <c r="ICM6" s="17"/>
      <c r="ICN6" s="17"/>
      <c r="ICO6" s="17"/>
      <c r="ICP6" s="17"/>
      <c r="ICQ6" s="17"/>
      <c r="ICR6" s="17"/>
      <c r="ICS6" s="17"/>
      <c r="ICT6" s="17"/>
      <c r="ICU6" s="17"/>
      <c r="ICV6" s="17"/>
      <c r="ICW6" s="17"/>
      <c r="ICX6" s="17"/>
      <c r="ICY6" s="17"/>
      <c r="ICZ6" s="17"/>
      <c r="IDA6" s="17"/>
      <c r="IDB6" s="17"/>
      <c r="IDC6" s="17"/>
      <c r="IDD6" s="17"/>
      <c r="IDE6" s="17"/>
      <c r="IDF6" s="17"/>
      <c r="IDG6" s="17"/>
      <c r="IDH6" s="17"/>
      <c r="IDI6" s="17"/>
      <c r="IDJ6" s="17"/>
      <c r="IDK6" s="17"/>
      <c r="IDL6" s="17"/>
      <c r="IDM6" s="17"/>
      <c r="IDN6" s="17"/>
      <c r="IDO6" s="17"/>
      <c r="IDP6" s="17"/>
      <c r="IDQ6" s="17"/>
      <c r="IDR6" s="17"/>
      <c r="IDS6" s="17"/>
      <c r="IDT6" s="17"/>
      <c r="IDU6" s="17"/>
      <c r="IDV6" s="17"/>
      <c r="IDW6" s="17"/>
      <c r="IDX6" s="17"/>
      <c r="IDY6" s="17"/>
      <c r="IDZ6" s="17"/>
      <c r="IEA6" s="17"/>
      <c r="IEB6" s="17"/>
      <c r="IEC6" s="17"/>
      <c r="IED6" s="17"/>
      <c r="IEE6" s="17"/>
      <c r="IEF6" s="17"/>
      <c r="IEG6" s="17"/>
      <c r="IEH6" s="17"/>
      <c r="IEI6" s="17"/>
      <c r="IEJ6" s="17"/>
      <c r="IEK6" s="17"/>
      <c r="IEL6" s="17"/>
      <c r="IEM6" s="17"/>
      <c r="IEN6" s="17"/>
      <c r="IEO6" s="17"/>
      <c r="IEP6" s="17"/>
      <c r="IEQ6" s="17"/>
      <c r="IER6" s="17"/>
      <c r="IES6" s="17"/>
      <c r="IET6" s="17"/>
      <c r="IEU6" s="17"/>
      <c r="IEV6" s="17"/>
      <c r="IEW6" s="17"/>
      <c r="IEX6" s="17"/>
      <c r="IEY6" s="17"/>
      <c r="IEZ6" s="17"/>
      <c r="IFA6" s="17"/>
      <c r="IFB6" s="17"/>
      <c r="IFC6" s="17"/>
      <c r="IFD6" s="17"/>
      <c r="IFE6" s="17"/>
      <c r="IFF6" s="17"/>
      <c r="IFG6" s="17"/>
      <c r="IFH6" s="17"/>
      <c r="IFI6" s="17"/>
      <c r="IFJ6" s="17"/>
      <c r="IFK6" s="17"/>
      <c r="IFL6" s="17"/>
      <c r="IFM6" s="17"/>
      <c r="IFN6" s="17"/>
      <c r="IFO6" s="17"/>
      <c r="IFP6" s="17"/>
      <c r="IFQ6" s="17"/>
      <c r="IFR6" s="17"/>
      <c r="IFS6" s="17"/>
      <c r="IFT6" s="17"/>
      <c r="IFU6" s="17"/>
      <c r="IFV6" s="17"/>
      <c r="IFW6" s="17"/>
      <c r="IFX6" s="17"/>
      <c r="IFY6" s="17"/>
      <c r="IFZ6" s="17"/>
      <c r="IGA6" s="17"/>
      <c r="IGB6" s="17"/>
      <c r="IGC6" s="17"/>
      <c r="IGD6" s="17"/>
      <c r="IGE6" s="17"/>
      <c r="IGF6" s="17"/>
      <c r="IGG6" s="17"/>
      <c r="IGH6" s="17"/>
      <c r="IGI6" s="17"/>
      <c r="IGJ6" s="17"/>
      <c r="IGK6" s="17"/>
      <c r="IGL6" s="17"/>
      <c r="IGM6" s="17"/>
      <c r="IGN6" s="17"/>
      <c r="IGO6" s="17"/>
      <c r="IGP6" s="17"/>
      <c r="IGQ6" s="17"/>
      <c r="IGR6" s="17"/>
      <c r="IGS6" s="17"/>
      <c r="IGT6" s="17"/>
      <c r="IGU6" s="17"/>
      <c r="IGV6" s="17"/>
      <c r="IGW6" s="17"/>
      <c r="IGX6" s="17"/>
      <c r="IGY6" s="17"/>
      <c r="IGZ6" s="17"/>
      <c r="IHA6" s="17"/>
      <c r="IHB6" s="17"/>
      <c r="IHC6" s="17"/>
      <c r="IHD6" s="17"/>
      <c r="IHE6" s="17"/>
      <c r="IHF6" s="17"/>
      <c r="IHG6" s="17"/>
      <c r="IHH6" s="17"/>
      <c r="IHI6" s="17"/>
      <c r="IHJ6" s="17"/>
      <c r="IHK6" s="17"/>
      <c r="IHL6" s="17"/>
      <c r="IHM6" s="17"/>
      <c r="IHN6" s="17"/>
      <c r="IHO6" s="17"/>
      <c r="IHP6" s="17"/>
      <c r="IHQ6" s="17"/>
      <c r="IHR6" s="17"/>
      <c r="IHS6" s="17"/>
      <c r="IHT6" s="17"/>
      <c r="IHU6" s="17"/>
      <c r="IHV6" s="17"/>
      <c r="IHW6" s="17"/>
      <c r="IHX6" s="17"/>
      <c r="IHY6" s="17"/>
      <c r="IHZ6" s="17"/>
      <c r="IIA6" s="17"/>
      <c r="IIB6" s="17"/>
      <c r="IIC6" s="17"/>
      <c r="IID6" s="17"/>
      <c r="IIE6" s="17"/>
      <c r="IIF6" s="17"/>
      <c r="IIG6" s="17"/>
      <c r="IIH6" s="17"/>
      <c r="III6" s="17"/>
      <c r="IIJ6" s="17"/>
      <c r="IIK6" s="17"/>
      <c r="IIL6" s="17"/>
      <c r="IIM6" s="17"/>
      <c r="IIN6" s="17"/>
      <c r="IIO6" s="17"/>
      <c r="IIP6" s="17"/>
      <c r="IIQ6" s="17"/>
      <c r="IIR6" s="17"/>
      <c r="IIS6" s="17"/>
      <c r="IIT6" s="17"/>
      <c r="IIU6" s="17"/>
      <c r="IIV6" s="17"/>
      <c r="IIW6" s="17"/>
      <c r="IIX6" s="17"/>
      <c r="IIY6" s="17"/>
      <c r="IIZ6" s="17"/>
      <c r="IJA6" s="17"/>
      <c r="IJB6" s="17"/>
      <c r="IJC6" s="17"/>
      <c r="IJD6" s="17"/>
      <c r="IJE6" s="17"/>
      <c r="IJF6" s="17"/>
      <c r="IJG6" s="17"/>
      <c r="IJH6" s="17"/>
      <c r="IJI6" s="17"/>
      <c r="IJJ6" s="17"/>
      <c r="IJK6" s="17"/>
      <c r="IJL6" s="17"/>
      <c r="IJM6" s="17"/>
      <c r="IJN6" s="17"/>
      <c r="IJO6" s="17"/>
      <c r="IJP6" s="17"/>
      <c r="IJQ6" s="17"/>
      <c r="IJR6" s="17"/>
      <c r="IJS6" s="17"/>
      <c r="IJT6" s="17"/>
      <c r="IJU6" s="17"/>
      <c r="IJV6" s="17"/>
      <c r="IJW6" s="17"/>
      <c r="IJX6" s="17"/>
      <c r="IJY6" s="17"/>
      <c r="IJZ6" s="17"/>
      <c r="IKA6" s="17"/>
      <c r="IKB6" s="17"/>
      <c r="IKC6" s="17"/>
      <c r="IKD6" s="17"/>
      <c r="IKE6" s="17"/>
      <c r="IKF6" s="17"/>
      <c r="IKG6" s="17"/>
      <c r="IKH6" s="17"/>
      <c r="IKI6" s="17"/>
      <c r="IKJ6" s="17"/>
      <c r="IKK6" s="17"/>
      <c r="IKL6" s="17"/>
      <c r="IKM6" s="17"/>
      <c r="IKN6" s="17"/>
      <c r="IKO6" s="17"/>
      <c r="IKP6" s="17"/>
      <c r="IKQ6" s="17"/>
      <c r="IKR6" s="17"/>
      <c r="IKS6" s="17"/>
      <c r="IKT6" s="17"/>
      <c r="IKU6" s="17"/>
      <c r="IKV6" s="17"/>
      <c r="IKW6" s="17"/>
      <c r="IKX6" s="17"/>
      <c r="IKY6" s="17"/>
      <c r="IKZ6" s="17"/>
      <c r="ILA6" s="17"/>
      <c r="ILB6" s="17"/>
      <c r="ILC6" s="17"/>
      <c r="ILD6" s="17"/>
      <c r="ILE6" s="17"/>
      <c r="ILF6" s="17"/>
      <c r="ILG6" s="17"/>
      <c r="ILH6" s="17"/>
      <c r="ILI6" s="17"/>
      <c r="ILJ6" s="17"/>
      <c r="ILK6" s="17"/>
      <c r="ILL6" s="17"/>
      <c r="ILM6" s="17"/>
      <c r="ILN6" s="17"/>
      <c r="ILO6" s="17"/>
      <c r="ILP6" s="17"/>
      <c r="ILQ6" s="17"/>
      <c r="ILR6" s="17"/>
      <c r="ILS6" s="17"/>
      <c r="ILT6" s="17"/>
      <c r="ILU6" s="17"/>
      <c r="ILV6" s="17"/>
      <c r="ILW6" s="17"/>
      <c r="ILX6" s="17"/>
      <c r="ILY6" s="17"/>
      <c r="ILZ6" s="17"/>
      <c r="IMA6" s="17"/>
      <c r="IMB6" s="17"/>
      <c r="IMC6" s="17"/>
      <c r="IMD6" s="17"/>
      <c r="IME6" s="17"/>
      <c r="IMF6" s="17"/>
      <c r="IMG6" s="17"/>
      <c r="IMH6" s="17"/>
      <c r="IMI6" s="17"/>
      <c r="IMJ6" s="17"/>
      <c r="IMK6" s="17"/>
      <c r="IML6" s="17"/>
      <c r="IMM6" s="17"/>
      <c r="IMN6" s="17"/>
      <c r="IMO6" s="17"/>
      <c r="IMP6" s="17"/>
      <c r="IMQ6" s="17"/>
      <c r="IMR6" s="17"/>
      <c r="IMS6" s="17"/>
      <c r="IMT6" s="17"/>
      <c r="IMU6" s="17"/>
      <c r="IMV6" s="17"/>
      <c r="IMW6" s="17"/>
      <c r="IMX6" s="17"/>
      <c r="IMY6" s="17"/>
      <c r="IMZ6" s="17"/>
      <c r="INA6" s="17"/>
      <c r="INB6" s="17"/>
      <c r="INC6" s="17"/>
      <c r="IND6" s="17"/>
      <c r="INE6" s="17"/>
      <c r="INF6" s="17"/>
      <c r="ING6" s="17"/>
      <c r="INH6" s="17"/>
      <c r="INI6" s="17"/>
      <c r="INJ6" s="17"/>
      <c r="INK6" s="17"/>
      <c r="INL6" s="17"/>
      <c r="INM6" s="17"/>
      <c r="INN6" s="17"/>
      <c r="INO6" s="17"/>
      <c r="INP6" s="17"/>
      <c r="INQ6" s="17"/>
      <c r="INR6" s="17"/>
      <c r="INS6" s="17"/>
      <c r="INT6" s="17"/>
      <c r="INU6" s="17"/>
      <c r="INV6" s="17"/>
      <c r="INW6" s="17"/>
      <c r="INX6" s="17"/>
      <c r="INY6" s="17"/>
      <c r="INZ6" s="17"/>
      <c r="IOA6" s="17"/>
      <c r="IOB6" s="17"/>
      <c r="IOC6" s="17"/>
      <c r="IOD6" s="17"/>
      <c r="IOE6" s="17"/>
      <c r="IOF6" s="17"/>
      <c r="IOG6" s="17"/>
      <c r="IOH6" s="17"/>
      <c r="IOI6" s="17"/>
      <c r="IOJ6" s="17"/>
      <c r="IOK6" s="17"/>
      <c r="IOL6" s="17"/>
      <c r="IOM6" s="17"/>
      <c r="ION6" s="17"/>
      <c r="IOO6" s="17"/>
      <c r="IOP6" s="17"/>
      <c r="IOQ6" s="17"/>
      <c r="IOR6" s="17"/>
      <c r="IOS6" s="17"/>
      <c r="IOT6" s="17"/>
      <c r="IOU6" s="17"/>
      <c r="IOV6" s="17"/>
      <c r="IOW6" s="17"/>
      <c r="IOX6" s="17"/>
      <c r="IOY6" s="17"/>
      <c r="IOZ6" s="17"/>
      <c r="IPA6" s="17"/>
      <c r="IPB6" s="17"/>
      <c r="IPC6" s="17"/>
      <c r="IPD6" s="17"/>
      <c r="IPE6" s="17"/>
      <c r="IPF6" s="17"/>
      <c r="IPG6" s="17"/>
      <c r="IPH6" s="17"/>
      <c r="IPI6" s="17"/>
      <c r="IPJ6" s="17"/>
      <c r="IPK6" s="17"/>
      <c r="IPL6" s="17"/>
      <c r="IPM6" s="17"/>
      <c r="IPN6" s="17"/>
      <c r="IPO6" s="17"/>
      <c r="IPP6" s="17"/>
      <c r="IPQ6" s="17"/>
      <c r="IPR6" s="17"/>
      <c r="IPS6" s="17"/>
      <c r="IPT6" s="17"/>
      <c r="IPU6" s="17"/>
      <c r="IPV6" s="17"/>
      <c r="IPW6" s="17"/>
      <c r="IPX6" s="17"/>
      <c r="IPY6" s="17"/>
      <c r="IPZ6" s="17"/>
      <c r="IQA6" s="17"/>
      <c r="IQB6" s="17"/>
      <c r="IQC6" s="17"/>
      <c r="IQD6" s="17"/>
      <c r="IQE6" s="17"/>
      <c r="IQF6" s="17"/>
      <c r="IQG6" s="17"/>
      <c r="IQH6" s="17"/>
      <c r="IQI6" s="17"/>
      <c r="IQJ6" s="17"/>
      <c r="IQK6" s="17"/>
      <c r="IQL6" s="17"/>
      <c r="IQM6" s="17"/>
      <c r="IQN6" s="17"/>
      <c r="IQO6" s="17"/>
      <c r="IQP6" s="17"/>
      <c r="IQQ6" s="17"/>
      <c r="IQR6" s="17"/>
      <c r="IQS6" s="17"/>
      <c r="IQT6" s="17"/>
      <c r="IQU6" s="17"/>
      <c r="IQV6" s="17"/>
      <c r="IQW6" s="17"/>
      <c r="IQX6" s="17"/>
      <c r="IQY6" s="17"/>
      <c r="IQZ6" s="17"/>
      <c r="IRA6" s="17"/>
      <c r="IRB6" s="17"/>
      <c r="IRC6" s="17"/>
      <c r="IRD6" s="17"/>
      <c r="IRE6" s="17"/>
      <c r="IRF6" s="17"/>
      <c r="IRG6" s="17"/>
      <c r="IRH6" s="17"/>
      <c r="IRI6" s="17"/>
      <c r="IRJ6" s="17"/>
      <c r="IRK6" s="17"/>
      <c r="IRL6" s="17"/>
      <c r="IRM6" s="17"/>
      <c r="IRN6" s="17"/>
      <c r="IRO6" s="17"/>
      <c r="IRP6" s="17"/>
      <c r="IRQ6" s="17"/>
      <c r="IRR6" s="17"/>
      <c r="IRS6" s="17"/>
      <c r="IRT6" s="17"/>
      <c r="IRU6" s="17"/>
      <c r="IRV6" s="17"/>
      <c r="IRW6" s="17"/>
      <c r="IRX6" s="17"/>
      <c r="IRY6" s="17"/>
      <c r="IRZ6" s="17"/>
      <c r="ISA6" s="17"/>
      <c r="ISB6" s="17"/>
      <c r="ISC6" s="17"/>
      <c r="ISD6" s="17"/>
      <c r="ISE6" s="17"/>
      <c r="ISF6" s="17"/>
      <c r="ISG6" s="17"/>
      <c r="ISH6" s="17"/>
      <c r="ISI6" s="17"/>
      <c r="ISJ6" s="17"/>
      <c r="ISK6" s="17"/>
      <c r="ISL6" s="17"/>
      <c r="ISM6" s="17"/>
      <c r="ISN6" s="17"/>
      <c r="ISO6" s="17"/>
      <c r="ISP6" s="17"/>
      <c r="ISQ6" s="17"/>
      <c r="ISR6" s="17"/>
      <c r="ISS6" s="17"/>
      <c r="IST6" s="17"/>
      <c r="ISU6" s="17"/>
      <c r="ISV6" s="17"/>
      <c r="ISW6" s="17"/>
      <c r="ISX6" s="17"/>
      <c r="ISY6" s="17"/>
      <c r="ISZ6" s="17"/>
      <c r="ITA6" s="17"/>
      <c r="ITB6" s="17"/>
      <c r="ITC6" s="17"/>
      <c r="ITD6" s="17"/>
      <c r="ITE6" s="17"/>
      <c r="ITF6" s="17"/>
      <c r="ITG6" s="17"/>
      <c r="ITH6" s="17"/>
      <c r="ITI6" s="17"/>
      <c r="ITJ6" s="17"/>
      <c r="ITK6" s="17"/>
      <c r="ITL6" s="17"/>
      <c r="ITM6" s="17"/>
      <c r="ITN6" s="17"/>
      <c r="ITO6" s="17"/>
      <c r="ITP6" s="17"/>
      <c r="ITQ6" s="17"/>
      <c r="ITR6" s="17"/>
      <c r="ITS6" s="17"/>
      <c r="ITT6" s="17"/>
      <c r="ITU6" s="17"/>
      <c r="ITV6" s="17"/>
      <c r="ITW6" s="17"/>
      <c r="ITX6" s="17"/>
      <c r="ITY6" s="17"/>
      <c r="ITZ6" s="17"/>
      <c r="IUA6" s="17"/>
      <c r="IUB6" s="17"/>
      <c r="IUC6" s="17"/>
      <c r="IUD6" s="17"/>
      <c r="IUE6" s="17"/>
      <c r="IUF6" s="17"/>
      <c r="IUG6" s="17"/>
      <c r="IUH6" s="17"/>
      <c r="IUI6" s="17"/>
      <c r="IUJ6" s="17"/>
      <c r="IUK6" s="17"/>
      <c r="IUL6" s="17"/>
      <c r="IUM6" s="17"/>
      <c r="IUN6" s="17"/>
      <c r="IUO6" s="17"/>
      <c r="IUP6" s="17"/>
      <c r="IUQ6" s="17"/>
      <c r="IUR6" s="17"/>
      <c r="IUS6" s="17"/>
      <c r="IUT6" s="17"/>
      <c r="IUU6" s="17"/>
      <c r="IUV6" s="17"/>
      <c r="IUW6" s="17"/>
      <c r="IUX6" s="17"/>
      <c r="IUY6" s="17"/>
      <c r="IUZ6" s="17"/>
      <c r="IVA6" s="17"/>
      <c r="IVB6" s="17"/>
      <c r="IVC6" s="17"/>
      <c r="IVD6" s="17"/>
      <c r="IVE6" s="17"/>
      <c r="IVF6" s="17"/>
      <c r="IVG6" s="17"/>
      <c r="IVH6" s="17"/>
      <c r="IVI6" s="17"/>
      <c r="IVJ6" s="17"/>
      <c r="IVK6" s="17"/>
      <c r="IVL6" s="17"/>
      <c r="IVM6" s="17"/>
      <c r="IVN6" s="17"/>
      <c r="IVO6" s="17"/>
      <c r="IVP6" s="17"/>
      <c r="IVQ6" s="17"/>
      <c r="IVR6" s="17"/>
      <c r="IVS6" s="17"/>
      <c r="IVT6" s="17"/>
      <c r="IVU6" s="17"/>
      <c r="IVV6" s="17"/>
      <c r="IVW6" s="17"/>
      <c r="IVX6" s="17"/>
      <c r="IVY6" s="17"/>
      <c r="IVZ6" s="17"/>
      <c r="IWA6" s="17"/>
      <c r="IWB6" s="17"/>
      <c r="IWC6" s="17"/>
      <c r="IWD6" s="17"/>
      <c r="IWE6" s="17"/>
      <c r="IWF6" s="17"/>
      <c r="IWG6" s="17"/>
      <c r="IWH6" s="17"/>
      <c r="IWI6" s="17"/>
      <c r="IWJ6" s="17"/>
      <c r="IWK6" s="17"/>
      <c r="IWL6" s="17"/>
      <c r="IWM6" s="17"/>
      <c r="IWN6" s="17"/>
      <c r="IWO6" s="17"/>
      <c r="IWP6" s="17"/>
      <c r="IWQ6" s="17"/>
      <c r="IWR6" s="17"/>
      <c r="IWS6" s="17"/>
      <c r="IWT6" s="17"/>
      <c r="IWU6" s="17"/>
      <c r="IWV6" s="17"/>
      <c r="IWW6" s="17"/>
      <c r="IWX6" s="17"/>
      <c r="IWY6" s="17"/>
      <c r="IWZ6" s="17"/>
      <c r="IXA6" s="17"/>
      <c r="IXB6" s="17"/>
      <c r="IXC6" s="17"/>
      <c r="IXD6" s="17"/>
      <c r="IXE6" s="17"/>
      <c r="IXF6" s="17"/>
      <c r="IXG6" s="17"/>
      <c r="IXH6" s="17"/>
      <c r="IXI6" s="17"/>
      <c r="IXJ6" s="17"/>
      <c r="IXK6" s="17"/>
      <c r="IXL6" s="17"/>
      <c r="IXM6" s="17"/>
      <c r="IXN6" s="17"/>
      <c r="IXO6" s="17"/>
      <c r="IXP6" s="17"/>
      <c r="IXQ6" s="17"/>
      <c r="IXR6" s="17"/>
      <c r="IXS6" s="17"/>
      <c r="IXT6" s="17"/>
      <c r="IXU6" s="17"/>
      <c r="IXV6" s="17"/>
      <c r="IXW6" s="17"/>
      <c r="IXX6" s="17"/>
      <c r="IXY6" s="17"/>
      <c r="IXZ6" s="17"/>
      <c r="IYA6" s="17"/>
      <c r="IYB6" s="17"/>
      <c r="IYC6" s="17"/>
      <c r="IYD6" s="17"/>
      <c r="IYE6" s="17"/>
      <c r="IYF6" s="17"/>
      <c r="IYG6" s="17"/>
      <c r="IYH6" s="17"/>
      <c r="IYI6" s="17"/>
      <c r="IYJ6" s="17"/>
      <c r="IYK6" s="17"/>
      <c r="IYL6" s="17"/>
      <c r="IYM6" s="17"/>
      <c r="IYN6" s="17"/>
      <c r="IYO6" s="17"/>
      <c r="IYP6" s="17"/>
      <c r="IYQ6" s="17"/>
      <c r="IYR6" s="17"/>
      <c r="IYS6" s="17"/>
      <c r="IYT6" s="17"/>
      <c r="IYU6" s="17"/>
      <c r="IYV6" s="17"/>
      <c r="IYW6" s="17"/>
      <c r="IYX6" s="17"/>
      <c r="IYY6" s="17"/>
      <c r="IYZ6" s="17"/>
      <c r="IZA6" s="17"/>
      <c r="IZB6" s="17"/>
      <c r="IZC6" s="17"/>
      <c r="IZD6" s="17"/>
      <c r="IZE6" s="17"/>
      <c r="IZF6" s="17"/>
      <c r="IZG6" s="17"/>
      <c r="IZH6" s="17"/>
      <c r="IZI6" s="17"/>
      <c r="IZJ6" s="17"/>
      <c r="IZK6" s="17"/>
      <c r="IZL6" s="17"/>
      <c r="IZM6" s="17"/>
      <c r="IZN6" s="17"/>
      <c r="IZO6" s="17"/>
      <c r="IZP6" s="17"/>
      <c r="IZQ6" s="17"/>
      <c r="IZR6" s="17"/>
      <c r="IZS6" s="17"/>
      <c r="IZT6" s="17"/>
      <c r="IZU6" s="17"/>
      <c r="IZV6" s="17"/>
      <c r="IZW6" s="17"/>
      <c r="IZX6" s="17"/>
      <c r="IZY6" s="17"/>
      <c r="IZZ6" s="17"/>
      <c r="JAA6" s="17"/>
      <c r="JAB6" s="17"/>
      <c r="JAC6" s="17"/>
      <c r="JAD6" s="17"/>
      <c r="JAE6" s="17"/>
      <c r="JAF6" s="17"/>
      <c r="JAG6" s="17"/>
      <c r="JAH6" s="17"/>
      <c r="JAI6" s="17"/>
      <c r="JAJ6" s="17"/>
      <c r="JAK6" s="17"/>
      <c r="JAL6" s="17"/>
      <c r="JAM6" s="17"/>
      <c r="JAN6" s="17"/>
      <c r="JAO6" s="17"/>
      <c r="JAP6" s="17"/>
      <c r="JAQ6" s="17"/>
      <c r="JAR6" s="17"/>
      <c r="JAS6" s="17"/>
      <c r="JAT6" s="17"/>
      <c r="JAU6" s="17"/>
      <c r="JAV6" s="17"/>
      <c r="JAW6" s="17"/>
      <c r="JAX6" s="17"/>
      <c r="JAY6" s="17"/>
      <c r="JAZ6" s="17"/>
      <c r="JBA6" s="17"/>
      <c r="JBB6" s="17"/>
      <c r="JBC6" s="17"/>
      <c r="JBD6" s="17"/>
      <c r="JBE6" s="17"/>
      <c r="JBF6" s="17"/>
      <c r="JBG6" s="17"/>
      <c r="JBH6" s="17"/>
      <c r="JBI6" s="17"/>
      <c r="JBJ6" s="17"/>
      <c r="JBK6" s="17"/>
      <c r="JBL6" s="17"/>
      <c r="JBM6" s="17"/>
      <c r="JBN6" s="17"/>
      <c r="JBO6" s="17"/>
      <c r="JBP6" s="17"/>
      <c r="JBQ6" s="17"/>
      <c r="JBR6" s="17"/>
      <c r="JBS6" s="17"/>
      <c r="JBT6" s="17"/>
      <c r="JBU6" s="17"/>
      <c r="JBV6" s="17"/>
      <c r="JBW6" s="17"/>
      <c r="JBX6" s="17"/>
      <c r="JBY6" s="17"/>
      <c r="JBZ6" s="17"/>
      <c r="JCA6" s="17"/>
      <c r="JCB6" s="17"/>
      <c r="JCC6" s="17"/>
      <c r="JCD6" s="17"/>
      <c r="JCE6" s="17"/>
      <c r="JCF6" s="17"/>
      <c r="JCG6" s="17"/>
      <c r="JCH6" s="17"/>
      <c r="JCI6" s="17"/>
      <c r="JCJ6" s="17"/>
      <c r="JCK6" s="17"/>
      <c r="JCL6" s="17"/>
      <c r="JCM6" s="17"/>
      <c r="JCN6" s="17"/>
      <c r="JCO6" s="17"/>
      <c r="JCP6" s="17"/>
      <c r="JCQ6" s="17"/>
      <c r="JCR6" s="17"/>
      <c r="JCS6" s="17"/>
      <c r="JCT6" s="17"/>
      <c r="JCU6" s="17"/>
      <c r="JCV6" s="17"/>
      <c r="JCW6" s="17"/>
      <c r="JCX6" s="17"/>
      <c r="JCY6" s="17"/>
      <c r="JCZ6" s="17"/>
      <c r="JDA6" s="17"/>
      <c r="JDB6" s="17"/>
      <c r="JDC6" s="17"/>
      <c r="JDD6" s="17"/>
      <c r="JDE6" s="17"/>
      <c r="JDF6" s="17"/>
      <c r="JDG6" s="17"/>
      <c r="JDH6" s="17"/>
      <c r="JDI6" s="17"/>
      <c r="JDJ6" s="17"/>
      <c r="JDK6" s="17"/>
      <c r="JDL6" s="17"/>
      <c r="JDM6" s="17"/>
      <c r="JDN6" s="17"/>
      <c r="JDO6" s="17"/>
      <c r="JDP6" s="17"/>
      <c r="JDQ6" s="17"/>
      <c r="JDR6" s="17"/>
      <c r="JDS6" s="17"/>
      <c r="JDT6" s="17"/>
      <c r="JDU6" s="17"/>
      <c r="JDV6" s="17"/>
      <c r="JDW6" s="17"/>
      <c r="JDX6" s="17"/>
      <c r="JDY6" s="17"/>
      <c r="JDZ6" s="17"/>
      <c r="JEA6" s="17"/>
      <c r="JEB6" s="17"/>
      <c r="JEC6" s="17"/>
      <c r="JED6" s="17"/>
      <c r="JEE6" s="17"/>
      <c r="JEF6" s="17"/>
      <c r="JEG6" s="17"/>
      <c r="JEH6" s="17"/>
      <c r="JEI6" s="17"/>
      <c r="JEJ6" s="17"/>
      <c r="JEK6" s="17"/>
      <c r="JEL6" s="17"/>
      <c r="JEM6" s="17"/>
      <c r="JEN6" s="17"/>
      <c r="JEO6" s="17"/>
      <c r="JEP6" s="17"/>
      <c r="JEQ6" s="17"/>
      <c r="JER6" s="17"/>
      <c r="JES6" s="17"/>
      <c r="JET6" s="17"/>
      <c r="JEU6" s="17"/>
      <c r="JEV6" s="17"/>
      <c r="JEW6" s="17"/>
      <c r="JEX6" s="17"/>
      <c r="JEY6" s="17"/>
      <c r="JEZ6" s="17"/>
      <c r="JFA6" s="17"/>
      <c r="JFB6" s="17"/>
      <c r="JFC6" s="17"/>
      <c r="JFD6" s="17"/>
      <c r="JFE6" s="17"/>
      <c r="JFF6" s="17"/>
      <c r="JFG6" s="17"/>
      <c r="JFH6" s="17"/>
      <c r="JFI6" s="17"/>
      <c r="JFJ6" s="17"/>
      <c r="JFK6" s="17"/>
      <c r="JFL6" s="17"/>
      <c r="JFM6" s="17"/>
      <c r="JFN6" s="17"/>
      <c r="JFO6" s="17"/>
      <c r="JFP6" s="17"/>
      <c r="JFQ6" s="17"/>
      <c r="JFR6" s="17"/>
      <c r="JFS6" s="17"/>
      <c r="JFT6" s="17"/>
      <c r="JFU6" s="17"/>
      <c r="JFV6" s="17"/>
      <c r="JFW6" s="17"/>
      <c r="JFX6" s="17"/>
      <c r="JFY6" s="17"/>
      <c r="JFZ6" s="17"/>
      <c r="JGA6" s="17"/>
      <c r="JGB6" s="17"/>
      <c r="JGC6" s="17"/>
      <c r="JGD6" s="17"/>
      <c r="JGE6" s="17"/>
      <c r="JGF6" s="17"/>
      <c r="JGG6" s="17"/>
      <c r="JGH6" s="17"/>
      <c r="JGI6" s="17"/>
      <c r="JGJ6" s="17"/>
      <c r="JGK6" s="17"/>
      <c r="JGL6" s="17"/>
      <c r="JGM6" s="17"/>
      <c r="JGN6" s="17"/>
      <c r="JGO6" s="17"/>
      <c r="JGP6" s="17"/>
      <c r="JGQ6" s="17"/>
      <c r="JGR6" s="17"/>
      <c r="JGS6" s="17"/>
      <c r="JGT6" s="17"/>
      <c r="JGU6" s="17"/>
      <c r="JGV6" s="17"/>
      <c r="JGW6" s="17"/>
      <c r="JGX6" s="17"/>
      <c r="JGY6" s="17"/>
      <c r="JGZ6" s="17"/>
      <c r="JHA6" s="17"/>
      <c r="JHB6" s="17"/>
      <c r="JHC6" s="17"/>
      <c r="JHD6" s="17"/>
      <c r="JHE6" s="17"/>
      <c r="JHF6" s="17"/>
      <c r="JHG6" s="17"/>
      <c r="JHH6" s="17"/>
      <c r="JHI6" s="17"/>
      <c r="JHJ6" s="17"/>
      <c r="JHK6" s="17"/>
      <c r="JHL6" s="17"/>
      <c r="JHM6" s="17"/>
      <c r="JHN6" s="17"/>
      <c r="JHO6" s="17"/>
      <c r="JHP6" s="17"/>
      <c r="JHQ6" s="17"/>
      <c r="JHR6" s="17"/>
      <c r="JHS6" s="17"/>
      <c r="JHT6" s="17"/>
      <c r="JHU6" s="17"/>
      <c r="JHV6" s="17"/>
      <c r="JHW6" s="17"/>
      <c r="JHX6" s="17"/>
      <c r="JHY6" s="17"/>
      <c r="JHZ6" s="17"/>
      <c r="JIA6" s="17"/>
      <c r="JIB6" s="17"/>
      <c r="JIC6" s="17"/>
      <c r="JID6" s="17"/>
      <c r="JIE6" s="17"/>
      <c r="JIF6" s="17"/>
      <c r="JIG6" s="17"/>
      <c r="JIH6" s="17"/>
      <c r="JII6" s="17"/>
      <c r="JIJ6" s="17"/>
      <c r="JIK6" s="17"/>
      <c r="JIL6" s="17"/>
      <c r="JIM6" s="17"/>
      <c r="JIN6" s="17"/>
      <c r="JIO6" s="17"/>
      <c r="JIP6" s="17"/>
      <c r="JIQ6" s="17"/>
      <c r="JIR6" s="17"/>
      <c r="JIS6" s="17"/>
      <c r="JIT6" s="17"/>
      <c r="JIU6" s="17"/>
      <c r="JIV6" s="17"/>
      <c r="JIW6" s="17"/>
      <c r="JIX6" s="17"/>
      <c r="JIY6" s="17"/>
      <c r="JIZ6" s="17"/>
      <c r="JJA6" s="17"/>
      <c r="JJB6" s="17"/>
      <c r="JJC6" s="17"/>
      <c r="JJD6" s="17"/>
      <c r="JJE6" s="17"/>
      <c r="JJF6" s="17"/>
      <c r="JJG6" s="17"/>
      <c r="JJH6" s="17"/>
      <c r="JJI6" s="17"/>
      <c r="JJJ6" s="17"/>
      <c r="JJK6" s="17"/>
      <c r="JJL6" s="17"/>
      <c r="JJM6" s="17"/>
      <c r="JJN6" s="17"/>
      <c r="JJO6" s="17"/>
      <c r="JJP6" s="17"/>
      <c r="JJQ6" s="17"/>
      <c r="JJR6" s="17"/>
      <c r="JJS6" s="17"/>
      <c r="JJT6" s="17"/>
      <c r="JJU6" s="17"/>
      <c r="JJV6" s="17"/>
      <c r="JJW6" s="17"/>
      <c r="JJX6" s="17"/>
      <c r="JJY6" s="17"/>
      <c r="JJZ6" s="17"/>
      <c r="JKA6" s="17"/>
      <c r="JKB6" s="17"/>
      <c r="JKC6" s="17"/>
      <c r="JKD6" s="17"/>
      <c r="JKE6" s="17"/>
      <c r="JKF6" s="17"/>
      <c r="JKG6" s="17"/>
      <c r="JKH6" s="17"/>
      <c r="JKI6" s="17"/>
      <c r="JKJ6" s="17"/>
      <c r="JKK6" s="17"/>
      <c r="JKL6" s="17"/>
      <c r="JKM6" s="17"/>
      <c r="JKN6" s="17"/>
      <c r="JKO6" s="17"/>
      <c r="JKP6" s="17"/>
      <c r="JKQ6" s="17"/>
      <c r="JKR6" s="17"/>
      <c r="JKS6" s="17"/>
      <c r="JKT6" s="17"/>
      <c r="JKU6" s="17"/>
      <c r="JKV6" s="17"/>
      <c r="JKW6" s="17"/>
      <c r="JKX6" s="17"/>
      <c r="JKY6" s="17"/>
      <c r="JKZ6" s="17"/>
      <c r="JLA6" s="17"/>
      <c r="JLB6" s="17"/>
      <c r="JLC6" s="17"/>
      <c r="JLD6" s="17"/>
      <c r="JLE6" s="17"/>
      <c r="JLF6" s="17"/>
      <c r="JLG6" s="17"/>
      <c r="JLH6" s="17"/>
      <c r="JLI6" s="17"/>
      <c r="JLJ6" s="17"/>
      <c r="JLK6" s="17"/>
      <c r="JLL6" s="17"/>
      <c r="JLM6" s="17"/>
      <c r="JLN6" s="17"/>
      <c r="JLO6" s="17"/>
      <c r="JLP6" s="17"/>
      <c r="JLQ6" s="17"/>
      <c r="JLR6" s="17"/>
      <c r="JLS6" s="17"/>
      <c r="JLT6" s="17"/>
      <c r="JLU6" s="17"/>
      <c r="JLV6" s="17"/>
      <c r="JLW6" s="17"/>
      <c r="JLX6" s="17"/>
      <c r="JLY6" s="17"/>
      <c r="JLZ6" s="17"/>
      <c r="JMA6" s="17"/>
      <c r="JMB6" s="17"/>
      <c r="JMC6" s="17"/>
      <c r="JMD6" s="17"/>
      <c r="JME6" s="17"/>
      <c r="JMF6" s="17"/>
      <c r="JMG6" s="17"/>
      <c r="JMH6" s="17"/>
      <c r="JMI6" s="17"/>
      <c r="JMJ6" s="17"/>
      <c r="JMK6" s="17"/>
      <c r="JML6" s="17"/>
      <c r="JMM6" s="17"/>
      <c r="JMN6" s="17"/>
      <c r="JMO6" s="17"/>
      <c r="JMP6" s="17"/>
      <c r="JMQ6" s="17"/>
      <c r="JMR6" s="17"/>
      <c r="JMS6" s="17"/>
      <c r="JMT6" s="17"/>
      <c r="JMU6" s="17"/>
      <c r="JMV6" s="17"/>
      <c r="JMW6" s="17"/>
      <c r="JMX6" s="17"/>
      <c r="JMY6" s="17"/>
      <c r="JMZ6" s="17"/>
      <c r="JNA6" s="17"/>
      <c r="JNB6" s="17"/>
      <c r="JNC6" s="17"/>
      <c r="JND6" s="17"/>
      <c r="JNE6" s="17"/>
      <c r="JNF6" s="17"/>
      <c r="JNG6" s="17"/>
      <c r="JNH6" s="17"/>
      <c r="JNI6" s="17"/>
      <c r="JNJ6" s="17"/>
      <c r="JNK6" s="17"/>
      <c r="JNL6" s="17"/>
      <c r="JNM6" s="17"/>
      <c r="JNN6" s="17"/>
      <c r="JNO6" s="17"/>
      <c r="JNP6" s="17"/>
      <c r="JNQ6" s="17"/>
      <c r="JNR6" s="17"/>
      <c r="JNS6" s="17"/>
      <c r="JNT6" s="17"/>
      <c r="JNU6" s="17"/>
      <c r="JNV6" s="17"/>
      <c r="JNW6" s="17"/>
      <c r="JNX6" s="17"/>
      <c r="JNY6" s="17"/>
      <c r="JNZ6" s="17"/>
      <c r="JOA6" s="17"/>
      <c r="JOB6" s="17"/>
      <c r="JOC6" s="17"/>
      <c r="JOD6" s="17"/>
      <c r="JOE6" s="17"/>
      <c r="JOF6" s="17"/>
      <c r="JOG6" s="17"/>
      <c r="JOH6" s="17"/>
      <c r="JOI6" s="17"/>
      <c r="JOJ6" s="17"/>
      <c r="JOK6" s="17"/>
      <c r="JOL6" s="17"/>
      <c r="JOM6" s="17"/>
      <c r="JON6" s="17"/>
      <c r="JOO6" s="17"/>
      <c r="JOP6" s="17"/>
      <c r="JOQ6" s="17"/>
      <c r="JOR6" s="17"/>
      <c r="JOS6" s="17"/>
      <c r="JOT6" s="17"/>
      <c r="JOU6" s="17"/>
      <c r="JOV6" s="17"/>
      <c r="JOW6" s="17"/>
      <c r="JOX6" s="17"/>
      <c r="JOY6" s="17"/>
      <c r="JOZ6" s="17"/>
      <c r="JPA6" s="17"/>
      <c r="JPB6" s="17"/>
      <c r="JPC6" s="17"/>
      <c r="JPD6" s="17"/>
      <c r="JPE6" s="17"/>
      <c r="JPF6" s="17"/>
      <c r="JPG6" s="17"/>
      <c r="JPH6" s="17"/>
      <c r="JPI6" s="17"/>
      <c r="JPJ6" s="17"/>
      <c r="JPK6" s="17"/>
      <c r="JPL6" s="17"/>
      <c r="JPM6" s="17"/>
      <c r="JPN6" s="17"/>
      <c r="JPO6" s="17"/>
      <c r="JPP6" s="17"/>
      <c r="JPQ6" s="17"/>
      <c r="JPR6" s="17"/>
      <c r="JPS6" s="17"/>
      <c r="JPT6" s="17"/>
      <c r="JPU6" s="17"/>
      <c r="JPV6" s="17"/>
      <c r="JPW6" s="17"/>
      <c r="JPX6" s="17"/>
      <c r="JPY6" s="17"/>
      <c r="JPZ6" s="17"/>
      <c r="JQA6" s="17"/>
      <c r="JQB6" s="17"/>
      <c r="JQC6" s="17"/>
      <c r="JQD6" s="17"/>
      <c r="JQE6" s="17"/>
      <c r="JQF6" s="17"/>
      <c r="JQG6" s="17"/>
      <c r="JQH6" s="17"/>
      <c r="JQI6" s="17"/>
      <c r="JQJ6" s="17"/>
      <c r="JQK6" s="17"/>
      <c r="JQL6" s="17"/>
      <c r="JQM6" s="17"/>
      <c r="JQN6" s="17"/>
      <c r="JQO6" s="17"/>
      <c r="JQP6" s="17"/>
      <c r="JQQ6" s="17"/>
      <c r="JQR6" s="17"/>
      <c r="JQS6" s="17"/>
      <c r="JQT6" s="17"/>
      <c r="JQU6" s="17"/>
      <c r="JQV6" s="17"/>
      <c r="JQW6" s="17"/>
      <c r="JQX6" s="17"/>
      <c r="JQY6" s="17"/>
      <c r="JQZ6" s="17"/>
      <c r="JRA6" s="17"/>
      <c r="JRB6" s="17"/>
      <c r="JRC6" s="17"/>
      <c r="JRD6" s="17"/>
      <c r="JRE6" s="17"/>
      <c r="JRF6" s="17"/>
      <c r="JRG6" s="17"/>
      <c r="JRH6" s="17"/>
      <c r="JRI6" s="17"/>
      <c r="JRJ6" s="17"/>
      <c r="JRK6" s="17"/>
      <c r="JRL6" s="17"/>
      <c r="JRM6" s="17"/>
      <c r="JRN6" s="17"/>
      <c r="JRO6" s="17"/>
      <c r="JRP6" s="17"/>
      <c r="JRQ6" s="17"/>
      <c r="JRR6" s="17"/>
      <c r="JRS6" s="17"/>
      <c r="JRT6" s="17"/>
      <c r="JRU6" s="17"/>
      <c r="JRV6" s="17"/>
      <c r="JRW6" s="17"/>
      <c r="JRX6" s="17"/>
      <c r="JRY6" s="17"/>
      <c r="JRZ6" s="17"/>
      <c r="JSA6" s="17"/>
      <c r="JSB6" s="17"/>
      <c r="JSC6" s="17"/>
      <c r="JSD6" s="17"/>
      <c r="JSE6" s="17"/>
      <c r="JSF6" s="17"/>
      <c r="JSG6" s="17"/>
      <c r="JSH6" s="17"/>
      <c r="JSI6" s="17"/>
      <c r="JSJ6" s="17"/>
      <c r="JSK6" s="17"/>
      <c r="JSL6" s="17"/>
      <c r="JSM6" s="17"/>
      <c r="JSN6" s="17"/>
      <c r="JSO6" s="17"/>
      <c r="JSP6" s="17"/>
      <c r="JSQ6" s="17"/>
      <c r="JSR6" s="17"/>
      <c r="JSS6" s="17"/>
      <c r="JST6" s="17"/>
      <c r="JSU6" s="17"/>
      <c r="JSV6" s="17"/>
      <c r="JSW6" s="17"/>
      <c r="JSX6" s="17"/>
      <c r="JSY6" s="17"/>
      <c r="JSZ6" s="17"/>
      <c r="JTA6" s="17"/>
      <c r="JTB6" s="17"/>
      <c r="JTC6" s="17"/>
      <c r="JTD6" s="17"/>
      <c r="JTE6" s="17"/>
      <c r="JTF6" s="17"/>
      <c r="JTG6" s="17"/>
      <c r="JTH6" s="17"/>
      <c r="JTI6" s="17"/>
      <c r="JTJ6" s="17"/>
      <c r="JTK6" s="17"/>
      <c r="JTL6" s="17"/>
      <c r="JTM6" s="17"/>
      <c r="JTN6" s="17"/>
      <c r="JTO6" s="17"/>
      <c r="JTP6" s="17"/>
      <c r="JTQ6" s="17"/>
      <c r="JTR6" s="17"/>
      <c r="JTS6" s="17"/>
      <c r="JTT6" s="17"/>
      <c r="JTU6" s="17"/>
      <c r="JTV6" s="17"/>
      <c r="JTW6" s="17"/>
      <c r="JTX6" s="17"/>
      <c r="JTY6" s="17"/>
      <c r="JTZ6" s="17"/>
      <c r="JUA6" s="17"/>
      <c r="JUB6" s="17"/>
      <c r="JUC6" s="17"/>
      <c r="JUD6" s="17"/>
      <c r="JUE6" s="17"/>
      <c r="JUF6" s="17"/>
      <c r="JUG6" s="17"/>
      <c r="JUH6" s="17"/>
      <c r="JUI6" s="17"/>
      <c r="JUJ6" s="17"/>
      <c r="JUK6" s="17"/>
      <c r="JUL6" s="17"/>
      <c r="JUM6" s="17"/>
      <c r="JUN6" s="17"/>
      <c r="JUO6" s="17"/>
      <c r="JUP6" s="17"/>
      <c r="JUQ6" s="17"/>
      <c r="JUR6" s="17"/>
      <c r="JUS6" s="17"/>
      <c r="JUT6" s="17"/>
      <c r="JUU6" s="17"/>
      <c r="JUV6" s="17"/>
      <c r="JUW6" s="17"/>
      <c r="JUX6" s="17"/>
      <c r="JUY6" s="17"/>
      <c r="JUZ6" s="17"/>
      <c r="JVA6" s="17"/>
      <c r="JVB6" s="17"/>
      <c r="JVC6" s="17"/>
      <c r="JVD6" s="17"/>
      <c r="JVE6" s="17"/>
      <c r="JVF6" s="17"/>
      <c r="JVG6" s="17"/>
      <c r="JVH6" s="17"/>
      <c r="JVI6" s="17"/>
      <c r="JVJ6" s="17"/>
      <c r="JVK6" s="17"/>
      <c r="JVL6" s="17"/>
      <c r="JVM6" s="17"/>
      <c r="JVN6" s="17"/>
      <c r="JVO6" s="17"/>
      <c r="JVP6" s="17"/>
      <c r="JVQ6" s="17"/>
      <c r="JVR6" s="17"/>
      <c r="JVS6" s="17"/>
      <c r="JVT6" s="17"/>
      <c r="JVU6" s="17"/>
      <c r="JVV6" s="17"/>
      <c r="JVW6" s="17"/>
      <c r="JVX6" s="17"/>
      <c r="JVY6" s="17"/>
      <c r="JVZ6" s="17"/>
      <c r="JWA6" s="17"/>
      <c r="JWB6" s="17"/>
      <c r="JWC6" s="17"/>
      <c r="JWD6" s="17"/>
      <c r="JWE6" s="17"/>
      <c r="JWF6" s="17"/>
      <c r="JWG6" s="17"/>
      <c r="JWH6" s="17"/>
      <c r="JWI6" s="17"/>
      <c r="JWJ6" s="17"/>
      <c r="JWK6" s="17"/>
      <c r="JWL6" s="17"/>
      <c r="JWM6" s="17"/>
      <c r="JWN6" s="17"/>
      <c r="JWO6" s="17"/>
      <c r="JWP6" s="17"/>
      <c r="JWQ6" s="17"/>
      <c r="JWR6" s="17"/>
      <c r="JWS6" s="17"/>
      <c r="JWT6" s="17"/>
      <c r="JWU6" s="17"/>
      <c r="JWV6" s="17"/>
      <c r="JWW6" s="17"/>
      <c r="JWX6" s="17"/>
      <c r="JWY6" s="17"/>
      <c r="JWZ6" s="17"/>
      <c r="JXA6" s="17"/>
      <c r="JXB6" s="17"/>
      <c r="JXC6" s="17"/>
      <c r="JXD6" s="17"/>
      <c r="JXE6" s="17"/>
      <c r="JXF6" s="17"/>
      <c r="JXG6" s="17"/>
      <c r="JXH6" s="17"/>
      <c r="JXI6" s="17"/>
      <c r="JXJ6" s="17"/>
      <c r="JXK6" s="17"/>
      <c r="JXL6" s="17"/>
      <c r="JXM6" s="17"/>
      <c r="JXN6" s="17"/>
      <c r="JXO6" s="17"/>
      <c r="JXP6" s="17"/>
      <c r="JXQ6" s="17"/>
      <c r="JXR6" s="17"/>
      <c r="JXS6" s="17"/>
      <c r="JXT6" s="17"/>
      <c r="JXU6" s="17"/>
      <c r="JXV6" s="17"/>
      <c r="JXW6" s="17"/>
      <c r="JXX6" s="17"/>
      <c r="JXY6" s="17"/>
      <c r="JXZ6" s="17"/>
      <c r="JYA6" s="17"/>
      <c r="JYB6" s="17"/>
      <c r="JYC6" s="17"/>
      <c r="JYD6" s="17"/>
      <c r="JYE6" s="17"/>
      <c r="JYF6" s="17"/>
      <c r="JYG6" s="17"/>
      <c r="JYH6" s="17"/>
      <c r="JYI6" s="17"/>
      <c r="JYJ6" s="17"/>
      <c r="JYK6" s="17"/>
      <c r="JYL6" s="17"/>
      <c r="JYM6" s="17"/>
      <c r="JYN6" s="17"/>
      <c r="JYO6" s="17"/>
      <c r="JYP6" s="17"/>
      <c r="JYQ6" s="17"/>
      <c r="JYR6" s="17"/>
      <c r="JYS6" s="17"/>
      <c r="JYT6" s="17"/>
      <c r="JYU6" s="17"/>
      <c r="JYV6" s="17"/>
      <c r="JYW6" s="17"/>
      <c r="JYX6" s="17"/>
      <c r="JYY6" s="17"/>
      <c r="JYZ6" s="17"/>
      <c r="JZA6" s="17"/>
      <c r="JZB6" s="17"/>
      <c r="JZC6" s="17"/>
      <c r="JZD6" s="17"/>
      <c r="JZE6" s="17"/>
      <c r="JZF6" s="17"/>
      <c r="JZG6" s="17"/>
      <c r="JZH6" s="17"/>
      <c r="JZI6" s="17"/>
      <c r="JZJ6" s="17"/>
      <c r="JZK6" s="17"/>
      <c r="JZL6" s="17"/>
      <c r="JZM6" s="17"/>
      <c r="JZN6" s="17"/>
      <c r="JZO6" s="17"/>
      <c r="JZP6" s="17"/>
      <c r="JZQ6" s="17"/>
      <c r="JZR6" s="17"/>
      <c r="JZS6" s="17"/>
      <c r="JZT6" s="17"/>
      <c r="JZU6" s="17"/>
      <c r="JZV6" s="17"/>
      <c r="JZW6" s="17"/>
      <c r="JZX6" s="17"/>
      <c r="JZY6" s="17"/>
      <c r="JZZ6" s="17"/>
      <c r="KAA6" s="17"/>
      <c r="KAB6" s="17"/>
      <c r="KAC6" s="17"/>
      <c r="KAD6" s="17"/>
      <c r="KAE6" s="17"/>
      <c r="KAF6" s="17"/>
      <c r="KAG6" s="17"/>
      <c r="KAH6" s="17"/>
      <c r="KAI6" s="17"/>
      <c r="KAJ6" s="17"/>
      <c r="KAK6" s="17"/>
      <c r="KAL6" s="17"/>
      <c r="KAM6" s="17"/>
      <c r="KAN6" s="17"/>
      <c r="KAO6" s="17"/>
      <c r="KAP6" s="17"/>
      <c r="KAQ6" s="17"/>
      <c r="KAR6" s="17"/>
      <c r="KAS6" s="17"/>
      <c r="KAT6" s="17"/>
      <c r="KAU6" s="17"/>
      <c r="KAV6" s="17"/>
      <c r="KAW6" s="17"/>
      <c r="KAX6" s="17"/>
      <c r="KAY6" s="17"/>
      <c r="KAZ6" s="17"/>
      <c r="KBA6" s="17"/>
      <c r="KBB6" s="17"/>
      <c r="KBC6" s="17"/>
      <c r="KBD6" s="17"/>
      <c r="KBE6" s="17"/>
      <c r="KBF6" s="17"/>
      <c r="KBG6" s="17"/>
      <c r="KBH6" s="17"/>
      <c r="KBI6" s="17"/>
      <c r="KBJ6" s="17"/>
      <c r="KBK6" s="17"/>
      <c r="KBL6" s="17"/>
      <c r="KBM6" s="17"/>
      <c r="KBN6" s="17"/>
      <c r="KBO6" s="17"/>
      <c r="KBP6" s="17"/>
      <c r="KBQ6" s="17"/>
      <c r="KBR6" s="17"/>
      <c r="KBS6" s="17"/>
      <c r="KBT6" s="17"/>
      <c r="KBU6" s="17"/>
      <c r="KBV6" s="17"/>
      <c r="KBW6" s="17"/>
      <c r="KBX6" s="17"/>
      <c r="KBY6" s="17"/>
      <c r="KBZ6" s="17"/>
      <c r="KCA6" s="17"/>
      <c r="KCB6" s="17"/>
      <c r="KCC6" s="17"/>
      <c r="KCD6" s="17"/>
      <c r="KCE6" s="17"/>
      <c r="KCF6" s="17"/>
      <c r="KCG6" s="17"/>
      <c r="KCH6" s="17"/>
      <c r="KCI6" s="17"/>
      <c r="KCJ6" s="17"/>
      <c r="KCK6" s="17"/>
      <c r="KCL6" s="17"/>
      <c r="KCM6" s="17"/>
      <c r="KCN6" s="17"/>
      <c r="KCO6" s="17"/>
      <c r="KCP6" s="17"/>
      <c r="KCQ6" s="17"/>
      <c r="KCR6" s="17"/>
      <c r="KCS6" s="17"/>
      <c r="KCT6" s="17"/>
      <c r="KCU6" s="17"/>
      <c r="KCV6" s="17"/>
      <c r="KCW6" s="17"/>
      <c r="KCX6" s="17"/>
      <c r="KCY6" s="17"/>
      <c r="KCZ6" s="17"/>
      <c r="KDA6" s="17"/>
      <c r="KDB6" s="17"/>
      <c r="KDC6" s="17"/>
      <c r="KDD6" s="17"/>
      <c r="KDE6" s="17"/>
      <c r="KDF6" s="17"/>
      <c r="KDG6" s="17"/>
      <c r="KDH6" s="17"/>
      <c r="KDI6" s="17"/>
      <c r="KDJ6" s="17"/>
      <c r="KDK6" s="17"/>
      <c r="KDL6" s="17"/>
      <c r="KDM6" s="17"/>
      <c r="KDN6" s="17"/>
      <c r="KDO6" s="17"/>
      <c r="KDP6" s="17"/>
      <c r="KDQ6" s="17"/>
      <c r="KDR6" s="17"/>
      <c r="KDS6" s="17"/>
      <c r="KDT6" s="17"/>
      <c r="KDU6" s="17"/>
      <c r="KDV6" s="17"/>
      <c r="KDW6" s="17"/>
      <c r="KDX6" s="17"/>
      <c r="KDY6" s="17"/>
      <c r="KDZ6" s="17"/>
      <c r="KEA6" s="17"/>
      <c r="KEB6" s="17"/>
      <c r="KEC6" s="17"/>
      <c r="KED6" s="17"/>
      <c r="KEE6" s="17"/>
      <c r="KEF6" s="17"/>
      <c r="KEG6" s="17"/>
      <c r="KEH6" s="17"/>
      <c r="KEI6" s="17"/>
      <c r="KEJ6" s="17"/>
      <c r="KEK6" s="17"/>
      <c r="KEL6" s="17"/>
      <c r="KEM6" s="17"/>
      <c r="KEN6" s="17"/>
      <c r="KEO6" s="17"/>
      <c r="KEP6" s="17"/>
      <c r="KEQ6" s="17"/>
      <c r="KER6" s="17"/>
      <c r="KES6" s="17"/>
      <c r="KET6" s="17"/>
      <c r="KEU6" s="17"/>
      <c r="KEV6" s="17"/>
      <c r="KEW6" s="17"/>
      <c r="KEX6" s="17"/>
      <c r="KEY6" s="17"/>
      <c r="KEZ6" s="17"/>
      <c r="KFA6" s="17"/>
      <c r="KFB6" s="17"/>
      <c r="KFC6" s="17"/>
      <c r="KFD6" s="17"/>
      <c r="KFE6" s="17"/>
      <c r="KFF6" s="17"/>
      <c r="KFG6" s="17"/>
      <c r="KFH6" s="17"/>
      <c r="KFI6" s="17"/>
      <c r="KFJ6" s="17"/>
      <c r="KFK6" s="17"/>
      <c r="KFL6" s="17"/>
      <c r="KFM6" s="17"/>
      <c r="KFN6" s="17"/>
      <c r="KFO6" s="17"/>
      <c r="KFP6" s="17"/>
      <c r="KFQ6" s="17"/>
      <c r="KFR6" s="17"/>
      <c r="KFS6" s="17"/>
      <c r="KFT6" s="17"/>
      <c r="KFU6" s="17"/>
      <c r="KFV6" s="17"/>
      <c r="KFW6" s="17"/>
      <c r="KFX6" s="17"/>
      <c r="KFY6" s="17"/>
      <c r="KFZ6" s="17"/>
      <c r="KGA6" s="17"/>
      <c r="KGB6" s="17"/>
      <c r="KGC6" s="17"/>
      <c r="KGD6" s="17"/>
      <c r="KGE6" s="17"/>
      <c r="KGF6" s="17"/>
      <c r="KGG6" s="17"/>
      <c r="KGH6" s="17"/>
      <c r="KGI6" s="17"/>
      <c r="KGJ6" s="17"/>
      <c r="KGK6" s="17"/>
      <c r="KGL6" s="17"/>
      <c r="KGM6" s="17"/>
      <c r="KGN6" s="17"/>
      <c r="KGO6" s="17"/>
      <c r="KGP6" s="17"/>
      <c r="KGQ6" s="17"/>
      <c r="KGR6" s="17"/>
      <c r="KGS6" s="17"/>
      <c r="KGT6" s="17"/>
      <c r="KGU6" s="17"/>
      <c r="KGV6" s="17"/>
      <c r="KGW6" s="17"/>
      <c r="KGX6" s="17"/>
      <c r="KGY6" s="17"/>
      <c r="KGZ6" s="17"/>
      <c r="KHA6" s="17"/>
      <c r="KHB6" s="17"/>
      <c r="KHC6" s="17"/>
      <c r="KHD6" s="17"/>
      <c r="KHE6" s="17"/>
      <c r="KHF6" s="17"/>
      <c r="KHG6" s="17"/>
      <c r="KHH6" s="17"/>
      <c r="KHI6" s="17"/>
      <c r="KHJ6" s="17"/>
      <c r="KHK6" s="17"/>
      <c r="KHL6" s="17"/>
      <c r="KHM6" s="17"/>
      <c r="KHN6" s="17"/>
      <c r="KHO6" s="17"/>
      <c r="KHP6" s="17"/>
      <c r="KHQ6" s="17"/>
      <c r="KHR6" s="17"/>
      <c r="KHS6" s="17"/>
      <c r="KHT6" s="17"/>
      <c r="KHU6" s="17"/>
      <c r="KHV6" s="17"/>
      <c r="KHW6" s="17"/>
      <c r="KHX6" s="17"/>
      <c r="KHY6" s="17"/>
      <c r="KHZ6" s="17"/>
      <c r="KIA6" s="17"/>
      <c r="KIB6" s="17"/>
      <c r="KIC6" s="17"/>
      <c r="KID6" s="17"/>
      <c r="KIE6" s="17"/>
      <c r="KIF6" s="17"/>
      <c r="KIG6" s="17"/>
      <c r="KIH6" s="17"/>
      <c r="KII6" s="17"/>
      <c r="KIJ6" s="17"/>
      <c r="KIK6" s="17"/>
      <c r="KIL6" s="17"/>
      <c r="KIM6" s="17"/>
      <c r="KIN6" s="17"/>
      <c r="KIO6" s="17"/>
      <c r="KIP6" s="17"/>
      <c r="KIQ6" s="17"/>
      <c r="KIR6" s="17"/>
      <c r="KIS6" s="17"/>
      <c r="KIT6" s="17"/>
      <c r="KIU6" s="17"/>
      <c r="KIV6" s="17"/>
      <c r="KIW6" s="17"/>
      <c r="KIX6" s="17"/>
      <c r="KIY6" s="17"/>
      <c r="KIZ6" s="17"/>
      <c r="KJA6" s="17"/>
      <c r="KJB6" s="17"/>
      <c r="KJC6" s="17"/>
      <c r="KJD6" s="17"/>
      <c r="KJE6" s="17"/>
      <c r="KJF6" s="17"/>
      <c r="KJG6" s="17"/>
      <c r="KJH6" s="17"/>
      <c r="KJI6" s="17"/>
      <c r="KJJ6" s="17"/>
      <c r="KJK6" s="17"/>
      <c r="KJL6" s="17"/>
      <c r="KJM6" s="17"/>
      <c r="KJN6" s="17"/>
      <c r="KJO6" s="17"/>
      <c r="KJP6" s="17"/>
      <c r="KJQ6" s="17"/>
      <c r="KJR6" s="17"/>
      <c r="KJS6" s="17"/>
      <c r="KJT6" s="17"/>
      <c r="KJU6" s="17"/>
      <c r="KJV6" s="17"/>
      <c r="KJW6" s="17"/>
      <c r="KJX6" s="17"/>
      <c r="KJY6" s="17"/>
      <c r="KJZ6" s="17"/>
      <c r="KKA6" s="17"/>
      <c r="KKB6" s="17"/>
      <c r="KKC6" s="17"/>
      <c r="KKD6" s="17"/>
      <c r="KKE6" s="17"/>
      <c r="KKF6" s="17"/>
      <c r="KKG6" s="17"/>
      <c r="KKH6" s="17"/>
      <c r="KKI6" s="17"/>
      <c r="KKJ6" s="17"/>
      <c r="KKK6" s="17"/>
      <c r="KKL6" s="17"/>
      <c r="KKM6" s="17"/>
      <c r="KKN6" s="17"/>
      <c r="KKO6" s="17"/>
      <c r="KKP6" s="17"/>
      <c r="KKQ6" s="17"/>
      <c r="KKR6" s="17"/>
      <c r="KKS6" s="17"/>
      <c r="KKT6" s="17"/>
      <c r="KKU6" s="17"/>
      <c r="KKV6" s="17"/>
      <c r="KKW6" s="17"/>
      <c r="KKX6" s="17"/>
      <c r="KKY6" s="17"/>
      <c r="KKZ6" s="17"/>
      <c r="KLA6" s="17"/>
      <c r="KLB6" s="17"/>
      <c r="KLC6" s="17"/>
      <c r="KLD6" s="17"/>
      <c r="KLE6" s="17"/>
      <c r="KLF6" s="17"/>
      <c r="KLG6" s="17"/>
      <c r="KLH6" s="17"/>
      <c r="KLI6" s="17"/>
      <c r="KLJ6" s="17"/>
      <c r="KLK6" s="17"/>
      <c r="KLL6" s="17"/>
      <c r="KLM6" s="17"/>
      <c r="KLN6" s="17"/>
      <c r="KLO6" s="17"/>
      <c r="KLP6" s="17"/>
      <c r="KLQ6" s="17"/>
      <c r="KLR6" s="17"/>
      <c r="KLS6" s="17"/>
      <c r="KLT6" s="17"/>
      <c r="KLU6" s="17"/>
      <c r="KLV6" s="17"/>
      <c r="KLW6" s="17"/>
      <c r="KLX6" s="17"/>
      <c r="KLY6" s="17"/>
      <c r="KLZ6" s="17"/>
      <c r="KMA6" s="17"/>
      <c r="KMB6" s="17"/>
      <c r="KMC6" s="17"/>
      <c r="KMD6" s="17"/>
      <c r="KME6" s="17"/>
      <c r="KMF6" s="17"/>
      <c r="KMG6" s="17"/>
      <c r="KMH6" s="17"/>
      <c r="KMI6" s="17"/>
      <c r="KMJ6" s="17"/>
      <c r="KMK6" s="17"/>
      <c r="KML6" s="17"/>
      <c r="KMM6" s="17"/>
      <c r="KMN6" s="17"/>
      <c r="KMO6" s="17"/>
      <c r="KMP6" s="17"/>
      <c r="KMQ6" s="17"/>
      <c r="KMR6" s="17"/>
      <c r="KMS6" s="17"/>
      <c r="KMT6" s="17"/>
      <c r="KMU6" s="17"/>
      <c r="KMV6" s="17"/>
      <c r="KMW6" s="17"/>
      <c r="KMX6" s="17"/>
      <c r="KMY6" s="17"/>
      <c r="KMZ6" s="17"/>
      <c r="KNA6" s="17"/>
      <c r="KNB6" s="17"/>
      <c r="KNC6" s="17"/>
      <c r="KND6" s="17"/>
      <c r="KNE6" s="17"/>
      <c r="KNF6" s="17"/>
      <c r="KNG6" s="17"/>
      <c r="KNH6" s="17"/>
      <c r="KNI6" s="17"/>
      <c r="KNJ6" s="17"/>
      <c r="KNK6" s="17"/>
      <c r="KNL6" s="17"/>
      <c r="KNM6" s="17"/>
      <c r="KNN6" s="17"/>
      <c r="KNO6" s="17"/>
      <c r="KNP6" s="17"/>
      <c r="KNQ6" s="17"/>
      <c r="KNR6" s="17"/>
      <c r="KNS6" s="17"/>
      <c r="KNT6" s="17"/>
      <c r="KNU6" s="17"/>
      <c r="KNV6" s="17"/>
      <c r="KNW6" s="17"/>
      <c r="KNX6" s="17"/>
      <c r="KNY6" s="17"/>
      <c r="KNZ6" s="17"/>
      <c r="KOA6" s="17"/>
      <c r="KOB6" s="17"/>
      <c r="KOC6" s="17"/>
      <c r="KOD6" s="17"/>
      <c r="KOE6" s="17"/>
      <c r="KOF6" s="17"/>
      <c r="KOG6" s="17"/>
      <c r="KOH6" s="17"/>
      <c r="KOI6" s="17"/>
      <c r="KOJ6" s="17"/>
      <c r="KOK6" s="17"/>
      <c r="KOL6" s="17"/>
      <c r="KOM6" s="17"/>
      <c r="KON6" s="17"/>
      <c r="KOO6" s="17"/>
      <c r="KOP6" s="17"/>
      <c r="KOQ6" s="17"/>
      <c r="KOR6" s="17"/>
      <c r="KOS6" s="17"/>
      <c r="KOT6" s="17"/>
      <c r="KOU6" s="17"/>
      <c r="KOV6" s="17"/>
      <c r="KOW6" s="17"/>
      <c r="KOX6" s="17"/>
      <c r="KOY6" s="17"/>
      <c r="KOZ6" s="17"/>
      <c r="KPA6" s="17"/>
      <c r="KPB6" s="17"/>
      <c r="KPC6" s="17"/>
      <c r="KPD6" s="17"/>
      <c r="KPE6" s="17"/>
      <c r="KPF6" s="17"/>
      <c r="KPG6" s="17"/>
      <c r="KPH6" s="17"/>
      <c r="KPI6" s="17"/>
      <c r="KPJ6" s="17"/>
      <c r="KPK6" s="17"/>
      <c r="KPL6" s="17"/>
      <c r="KPM6" s="17"/>
      <c r="KPN6" s="17"/>
      <c r="KPO6" s="17"/>
      <c r="KPP6" s="17"/>
      <c r="KPQ6" s="17"/>
      <c r="KPR6" s="17"/>
      <c r="KPS6" s="17"/>
      <c r="KPT6" s="17"/>
      <c r="KPU6" s="17"/>
      <c r="KPV6" s="17"/>
      <c r="KPW6" s="17"/>
      <c r="KPX6" s="17"/>
      <c r="KPY6" s="17"/>
      <c r="KPZ6" s="17"/>
      <c r="KQA6" s="17"/>
      <c r="KQB6" s="17"/>
      <c r="KQC6" s="17"/>
      <c r="KQD6" s="17"/>
      <c r="KQE6" s="17"/>
      <c r="KQF6" s="17"/>
      <c r="KQG6" s="17"/>
      <c r="KQH6" s="17"/>
      <c r="KQI6" s="17"/>
      <c r="KQJ6" s="17"/>
      <c r="KQK6" s="17"/>
      <c r="KQL6" s="17"/>
      <c r="KQM6" s="17"/>
      <c r="KQN6" s="17"/>
      <c r="KQO6" s="17"/>
      <c r="KQP6" s="17"/>
      <c r="KQQ6" s="17"/>
      <c r="KQR6" s="17"/>
      <c r="KQS6" s="17"/>
      <c r="KQT6" s="17"/>
      <c r="KQU6" s="17"/>
      <c r="KQV6" s="17"/>
      <c r="KQW6" s="17"/>
      <c r="KQX6" s="17"/>
      <c r="KQY6" s="17"/>
      <c r="KQZ6" s="17"/>
      <c r="KRA6" s="17"/>
      <c r="KRB6" s="17"/>
      <c r="KRC6" s="17"/>
      <c r="KRD6" s="17"/>
      <c r="KRE6" s="17"/>
      <c r="KRF6" s="17"/>
      <c r="KRG6" s="17"/>
      <c r="KRH6" s="17"/>
      <c r="KRI6" s="17"/>
      <c r="KRJ6" s="17"/>
      <c r="KRK6" s="17"/>
      <c r="KRL6" s="17"/>
      <c r="KRM6" s="17"/>
      <c r="KRN6" s="17"/>
      <c r="KRO6" s="17"/>
      <c r="KRP6" s="17"/>
      <c r="KRQ6" s="17"/>
      <c r="KRR6" s="17"/>
      <c r="KRS6" s="17"/>
      <c r="KRT6" s="17"/>
      <c r="KRU6" s="17"/>
      <c r="KRV6" s="17"/>
      <c r="KRW6" s="17"/>
      <c r="KRX6" s="17"/>
      <c r="KRY6" s="17"/>
      <c r="KRZ6" s="17"/>
      <c r="KSA6" s="17"/>
      <c r="KSB6" s="17"/>
      <c r="KSC6" s="17"/>
      <c r="KSD6" s="17"/>
      <c r="KSE6" s="17"/>
      <c r="KSF6" s="17"/>
      <c r="KSG6" s="17"/>
      <c r="KSH6" s="17"/>
      <c r="KSI6" s="17"/>
      <c r="KSJ6" s="17"/>
      <c r="KSK6" s="17"/>
      <c r="KSL6" s="17"/>
      <c r="KSM6" s="17"/>
      <c r="KSN6" s="17"/>
      <c r="KSO6" s="17"/>
      <c r="KSP6" s="17"/>
      <c r="KSQ6" s="17"/>
      <c r="KSR6" s="17"/>
      <c r="KSS6" s="17"/>
      <c r="KST6" s="17"/>
      <c r="KSU6" s="17"/>
      <c r="KSV6" s="17"/>
      <c r="KSW6" s="17"/>
      <c r="KSX6" s="17"/>
      <c r="KSY6" s="17"/>
      <c r="KSZ6" s="17"/>
      <c r="KTA6" s="17"/>
      <c r="KTB6" s="17"/>
      <c r="KTC6" s="17"/>
      <c r="KTD6" s="17"/>
      <c r="KTE6" s="17"/>
      <c r="KTF6" s="17"/>
      <c r="KTG6" s="17"/>
      <c r="KTH6" s="17"/>
      <c r="KTI6" s="17"/>
      <c r="KTJ6" s="17"/>
      <c r="KTK6" s="17"/>
      <c r="KTL6" s="17"/>
      <c r="KTM6" s="17"/>
      <c r="KTN6" s="17"/>
      <c r="KTO6" s="17"/>
      <c r="KTP6" s="17"/>
      <c r="KTQ6" s="17"/>
      <c r="KTR6" s="17"/>
      <c r="KTS6" s="17"/>
      <c r="KTT6" s="17"/>
      <c r="KTU6" s="17"/>
      <c r="KTV6" s="17"/>
      <c r="KTW6" s="17"/>
      <c r="KTX6" s="17"/>
      <c r="KTY6" s="17"/>
      <c r="KTZ6" s="17"/>
      <c r="KUA6" s="17"/>
      <c r="KUB6" s="17"/>
      <c r="KUC6" s="17"/>
      <c r="KUD6" s="17"/>
      <c r="KUE6" s="17"/>
      <c r="KUF6" s="17"/>
      <c r="KUG6" s="17"/>
      <c r="KUH6" s="17"/>
      <c r="KUI6" s="17"/>
      <c r="KUJ6" s="17"/>
      <c r="KUK6" s="17"/>
      <c r="KUL6" s="17"/>
      <c r="KUM6" s="17"/>
      <c r="KUN6" s="17"/>
      <c r="KUO6" s="17"/>
      <c r="KUP6" s="17"/>
      <c r="KUQ6" s="17"/>
      <c r="KUR6" s="17"/>
      <c r="KUS6" s="17"/>
      <c r="KUT6" s="17"/>
      <c r="KUU6" s="17"/>
      <c r="KUV6" s="17"/>
      <c r="KUW6" s="17"/>
      <c r="KUX6" s="17"/>
      <c r="KUY6" s="17"/>
      <c r="KUZ6" s="17"/>
      <c r="KVA6" s="17"/>
      <c r="KVB6" s="17"/>
      <c r="KVC6" s="17"/>
      <c r="KVD6" s="17"/>
      <c r="KVE6" s="17"/>
      <c r="KVF6" s="17"/>
      <c r="KVG6" s="17"/>
      <c r="KVH6" s="17"/>
      <c r="KVI6" s="17"/>
      <c r="KVJ6" s="17"/>
      <c r="KVK6" s="17"/>
      <c r="KVL6" s="17"/>
      <c r="KVM6" s="17"/>
      <c r="KVN6" s="17"/>
      <c r="KVO6" s="17"/>
      <c r="KVP6" s="17"/>
      <c r="KVQ6" s="17"/>
      <c r="KVR6" s="17"/>
      <c r="KVS6" s="17"/>
      <c r="KVT6" s="17"/>
      <c r="KVU6" s="17"/>
      <c r="KVV6" s="17"/>
      <c r="KVW6" s="17"/>
      <c r="KVX6" s="17"/>
      <c r="KVY6" s="17"/>
      <c r="KVZ6" s="17"/>
      <c r="KWA6" s="17"/>
      <c r="KWB6" s="17"/>
      <c r="KWC6" s="17"/>
      <c r="KWD6" s="17"/>
      <c r="KWE6" s="17"/>
      <c r="KWF6" s="17"/>
      <c r="KWG6" s="17"/>
      <c r="KWH6" s="17"/>
      <c r="KWI6" s="17"/>
      <c r="KWJ6" s="17"/>
      <c r="KWK6" s="17"/>
      <c r="KWL6" s="17"/>
      <c r="KWM6" s="17"/>
      <c r="KWN6" s="17"/>
      <c r="KWO6" s="17"/>
      <c r="KWP6" s="17"/>
      <c r="KWQ6" s="17"/>
      <c r="KWR6" s="17"/>
      <c r="KWS6" s="17"/>
      <c r="KWT6" s="17"/>
      <c r="KWU6" s="17"/>
      <c r="KWV6" s="17"/>
      <c r="KWW6" s="17"/>
      <c r="KWX6" s="17"/>
      <c r="KWY6" s="17"/>
      <c r="KWZ6" s="17"/>
      <c r="KXA6" s="17"/>
      <c r="KXB6" s="17"/>
      <c r="KXC6" s="17"/>
      <c r="KXD6" s="17"/>
      <c r="KXE6" s="17"/>
      <c r="KXF6" s="17"/>
      <c r="KXG6" s="17"/>
      <c r="KXH6" s="17"/>
      <c r="KXI6" s="17"/>
      <c r="KXJ6" s="17"/>
      <c r="KXK6" s="17"/>
      <c r="KXL6" s="17"/>
      <c r="KXM6" s="17"/>
      <c r="KXN6" s="17"/>
      <c r="KXO6" s="17"/>
      <c r="KXP6" s="17"/>
      <c r="KXQ6" s="17"/>
      <c r="KXR6" s="17"/>
      <c r="KXS6" s="17"/>
      <c r="KXT6" s="17"/>
      <c r="KXU6" s="17"/>
      <c r="KXV6" s="17"/>
      <c r="KXW6" s="17"/>
      <c r="KXX6" s="17"/>
      <c r="KXY6" s="17"/>
      <c r="KXZ6" s="17"/>
      <c r="KYA6" s="17"/>
      <c r="KYB6" s="17"/>
      <c r="KYC6" s="17"/>
      <c r="KYD6" s="17"/>
      <c r="KYE6" s="17"/>
      <c r="KYF6" s="17"/>
      <c r="KYG6" s="17"/>
      <c r="KYH6" s="17"/>
      <c r="KYI6" s="17"/>
      <c r="KYJ6" s="17"/>
      <c r="KYK6" s="17"/>
      <c r="KYL6" s="17"/>
      <c r="KYM6" s="17"/>
      <c r="KYN6" s="17"/>
      <c r="KYO6" s="17"/>
      <c r="KYP6" s="17"/>
      <c r="KYQ6" s="17"/>
      <c r="KYR6" s="17"/>
      <c r="KYS6" s="17"/>
      <c r="KYT6" s="17"/>
      <c r="KYU6" s="17"/>
      <c r="KYV6" s="17"/>
      <c r="KYW6" s="17"/>
      <c r="KYX6" s="17"/>
      <c r="KYY6" s="17"/>
      <c r="KYZ6" s="17"/>
      <c r="KZA6" s="17"/>
      <c r="KZB6" s="17"/>
      <c r="KZC6" s="17"/>
      <c r="KZD6" s="17"/>
      <c r="KZE6" s="17"/>
      <c r="KZF6" s="17"/>
      <c r="KZG6" s="17"/>
      <c r="KZH6" s="17"/>
      <c r="KZI6" s="17"/>
      <c r="KZJ6" s="17"/>
      <c r="KZK6" s="17"/>
      <c r="KZL6" s="17"/>
      <c r="KZM6" s="17"/>
      <c r="KZN6" s="17"/>
      <c r="KZO6" s="17"/>
      <c r="KZP6" s="17"/>
      <c r="KZQ6" s="17"/>
      <c r="KZR6" s="17"/>
      <c r="KZS6" s="17"/>
      <c r="KZT6" s="17"/>
      <c r="KZU6" s="17"/>
      <c r="KZV6" s="17"/>
      <c r="KZW6" s="17"/>
      <c r="KZX6" s="17"/>
      <c r="KZY6" s="17"/>
      <c r="KZZ6" s="17"/>
      <c r="LAA6" s="17"/>
      <c r="LAB6" s="17"/>
      <c r="LAC6" s="17"/>
      <c r="LAD6" s="17"/>
      <c r="LAE6" s="17"/>
      <c r="LAF6" s="17"/>
      <c r="LAG6" s="17"/>
      <c r="LAH6" s="17"/>
      <c r="LAI6" s="17"/>
      <c r="LAJ6" s="17"/>
      <c r="LAK6" s="17"/>
      <c r="LAL6" s="17"/>
      <c r="LAM6" s="17"/>
      <c r="LAN6" s="17"/>
      <c r="LAO6" s="17"/>
      <c r="LAP6" s="17"/>
      <c r="LAQ6" s="17"/>
      <c r="LAR6" s="17"/>
      <c r="LAS6" s="17"/>
      <c r="LAT6" s="17"/>
      <c r="LAU6" s="17"/>
      <c r="LAV6" s="17"/>
      <c r="LAW6" s="17"/>
      <c r="LAX6" s="17"/>
      <c r="LAY6" s="17"/>
      <c r="LAZ6" s="17"/>
      <c r="LBA6" s="17"/>
      <c r="LBB6" s="17"/>
      <c r="LBC6" s="17"/>
      <c r="LBD6" s="17"/>
      <c r="LBE6" s="17"/>
      <c r="LBF6" s="17"/>
      <c r="LBG6" s="17"/>
      <c r="LBH6" s="17"/>
      <c r="LBI6" s="17"/>
      <c r="LBJ6" s="17"/>
      <c r="LBK6" s="17"/>
      <c r="LBL6" s="17"/>
      <c r="LBM6" s="17"/>
      <c r="LBN6" s="17"/>
      <c r="LBO6" s="17"/>
      <c r="LBP6" s="17"/>
      <c r="LBQ6" s="17"/>
      <c r="LBR6" s="17"/>
      <c r="LBS6" s="17"/>
      <c r="LBT6" s="17"/>
      <c r="LBU6" s="17"/>
      <c r="LBV6" s="17"/>
      <c r="LBW6" s="17"/>
      <c r="LBX6" s="17"/>
      <c r="LBY6" s="17"/>
      <c r="LBZ6" s="17"/>
      <c r="LCA6" s="17"/>
      <c r="LCB6" s="17"/>
      <c r="LCC6" s="17"/>
      <c r="LCD6" s="17"/>
      <c r="LCE6" s="17"/>
      <c r="LCF6" s="17"/>
      <c r="LCG6" s="17"/>
      <c r="LCH6" s="17"/>
      <c r="LCI6" s="17"/>
      <c r="LCJ6" s="17"/>
      <c r="LCK6" s="17"/>
      <c r="LCL6" s="17"/>
      <c r="LCM6" s="17"/>
      <c r="LCN6" s="17"/>
      <c r="LCO6" s="17"/>
      <c r="LCP6" s="17"/>
      <c r="LCQ6" s="17"/>
      <c r="LCR6" s="17"/>
      <c r="LCS6" s="17"/>
      <c r="LCT6" s="17"/>
      <c r="LCU6" s="17"/>
      <c r="LCV6" s="17"/>
      <c r="LCW6" s="17"/>
      <c r="LCX6" s="17"/>
      <c r="LCY6" s="17"/>
      <c r="LCZ6" s="17"/>
      <c r="LDA6" s="17"/>
      <c r="LDB6" s="17"/>
      <c r="LDC6" s="17"/>
      <c r="LDD6" s="17"/>
      <c r="LDE6" s="17"/>
      <c r="LDF6" s="17"/>
      <c r="LDG6" s="17"/>
      <c r="LDH6" s="17"/>
      <c r="LDI6" s="17"/>
      <c r="LDJ6" s="17"/>
      <c r="LDK6" s="17"/>
      <c r="LDL6" s="17"/>
      <c r="LDM6" s="17"/>
      <c r="LDN6" s="17"/>
      <c r="LDO6" s="17"/>
      <c r="LDP6" s="17"/>
      <c r="LDQ6" s="17"/>
      <c r="LDR6" s="17"/>
      <c r="LDS6" s="17"/>
      <c r="LDT6" s="17"/>
      <c r="LDU6" s="17"/>
      <c r="LDV6" s="17"/>
      <c r="LDW6" s="17"/>
      <c r="LDX6" s="17"/>
      <c r="LDY6" s="17"/>
      <c r="LDZ6" s="17"/>
      <c r="LEA6" s="17"/>
      <c r="LEB6" s="17"/>
      <c r="LEC6" s="17"/>
      <c r="LED6" s="17"/>
      <c r="LEE6" s="17"/>
      <c r="LEF6" s="17"/>
      <c r="LEG6" s="17"/>
      <c r="LEH6" s="17"/>
      <c r="LEI6" s="17"/>
      <c r="LEJ6" s="17"/>
      <c r="LEK6" s="17"/>
      <c r="LEL6" s="17"/>
      <c r="LEM6" s="17"/>
      <c r="LEN6" s="17"/>
      <c r="LEO6" s="17"/>
      <c r="LEP6" s="17"/>
      <c r="LEQ6" s="17"/>
      <c r="LER6" s="17"/>
      <c r="LES6" s="17"/>
      <c r="LET6" s="17"/>
      <c r="LEU6" s="17"/>
      <c r="LEV6" s="17"/>
      <c r="LEW6" s="17"/>
      <c r="LEX6" s="17"/>
      <c r="LEY6" s="17"/>
      <c r="LEZ6" s="17"/>
      <c r="LFA6" s="17"/>
      <c r="LFB6" s="17"/>
      <c r="LFC6" s="17"/>
      <c r="LFD6" s="17"/>
      <c r="LFE6" s="17"/>
      <c r="LFF6" s="17"/>
      <c r="LFG6" s="17"/>
      <c r="LFH6" s="17"/>
      <c r="LFI6" s="17"/>
      <c r="LFJ6" s="17"/>
      <c r="LFK6" s="17"/>
      <c r="LFL6" s="17"/>
      <c r="LFM6" s="17"/>
      <c r="LFN6" s="17"/>
      <c r="LFO6" s="17"/>
      <c r="LFP6" s="17"/>
      <c r="LFQ6" s="17"/>
      <c r="LFR6" s="17"/>
      <c r="LFS6" s="17"/>
      <c r="LFT6" s="17"/>
      <c r="LFU6" s="17"/>
      <c r="LFV6" s="17"/>
      <c r="LFW6" s="17"/>
      <c r="LFX6" s="17"/>
      <c r="LFY6" s="17"/>
      <c r="LFZ6" s="17"/>
      <c r="LGA6" s="17"/>
      <c r="LGB6" s="17"/>
      <c r="LGC6" s="17"/>
      <c r="LGD6" s="17"/>
      <c r="LGE6" s="17"/>
      <c r="LGF6" s="17"/>
      <c r="LGG6" s="17"/>
      <c r="LGH6" s="17"/>
      <c r="LGI6" s="17"/>
      <c r="LGJ6" s="17"/>
      <c r="LGK6" s="17"/>
      <c r="LGL6" s="17"/>
      <c r="LGM6" s="17"/>
      <c r="LGN6" s="17"/>
      <c r="LGO6" s="17"/>
      <c r="LGP6" s="17"/>
      <c r="LGQ6" s="17"/>
      <c r="LGR6" s="17"/>
      <c r="LGS6" s="17"/>
      <c r="LGT6" s="17"/>
      <c r="LGU6" s="17"/>
      <c r="LGV6" s="17"/>
      <c r="LGW6" s="17"/>
      <c r="LGX6" s="17"/>
      <c r="LGY6" s="17"/>
      <c r="LGZ6" s="17"/>
      <c r="LHA6" s="17"/>
      <c r="LHB6" s="17"/>
      <c r="LHC6" s="17"/>
      <c r="LHD6" s="17"/>
      <c r="LHE6" s="17"/>
      <c r="LHF6" s="17"/>
      <c r="LHG6" s="17"/>
      <c r="LHH6" s="17"/>
      <c r="LHI6" s="17"/>
      <c r="LHJ6" s="17"/>
      <c r="LHK6" s="17"/>
      <c r="LHL6" s="17"/>
      <c r="LHM6" s="17"/>
      <c r="LHN6" s="17"/>
      <c r="LHO6" s="17"/>
      <c r="LHP6" s="17"/>
      <c r="LHQ6" s="17"/>
      <c r="LHR6" s="17"/>
      <c r="LHS6" s="17"/>
      <c r="LHT6" s="17"/>
      <c r="LHU6" s="17"/>
      <c r="LHV6" s="17"/>
      <c r="LHW6" s="17"/>
      <c r="LHX6" s="17"/>
      <c r="LHY6" s="17"/>
      <c r="LHZ6" s="17"/>
      <c r="LIA6" s="17"/>
      <c r="LIB6" s="17"/>
      <c r="LIC6" s="17"/>
      <c r="LID6" s="17"/>
      <c r="LIE6" s="17"/>
      <c r="LIF6" s="17"/>
      <c r="LIG6" s="17"/>
      <c r="LIH6" s="17"/>
      <c r="LII6" s="17"/>
      <c r="LIJ6" s="17"/>
      <c r="LIK6" s="17"/>
      <c r="LIL6" s="17"/>
      <c r="LIM6" s="17"/>
      <c r="LIN6" s="17"/>
      <c r="LIO6" s="17"/>
      <c r="LIP6" s="17"/>
      <c r="LIQ6" s="17"/>
      <c r="LIR6" s="17"/>
      <c r="LIS6" s="17"/>
      <c r="LIT6" s="17"/>
      <c r="LIU6" s="17"/>
      <c r="LIV6" s="17"/>
      <c r="LIW6" s="17"/>
      <c r="LIX6" s="17"/>
      <c r="LIY6" s="17"/>
      <c r="LIZ6" s="17"/>
      <c r="LJA6" s="17"/>
      <c r="LJB6" s="17"/>
      <c r="LJC6" s="17"/>
      <c r="LJD6" s="17"/>
      <c r="LJE6" s="17"/>
      <c r="LJF6" s="17"/>
      <c r="LJG6" s="17"/>
      <c r="LJH6" s="17"/>
      <c r="LJI6" s="17"/>
      <c r="LJJ6" s="17"/>
      <c r="LJK6" s="17"/>
      <c r="LJL6" s="17"/>
      <c r="LJM6" s="17"/>
      <c r="LJN6" s="17"/>
      <c r="LJO6" s="17"/>
      <c r="LJP6" s="17"/>
      <c r="LJQ6" s="17"/>
      <c r="LJR6" s="17"/>
      <c r="LJS6" s="17"/>
      <c r="LJT6" s="17"/>
      <c r="LJU6" s="17"/>
      <c r="LJV6" s="17"/>
      <c r="LJW6" s="17"/>
      <c r="LJX6" s="17"/>
      <c r="LJY6" s="17"/>
      <c r="LJZ6" s="17"/>
      <c r="LKA6" s="17"/>
      <c r="LKB6" s="17"/>
      <c r="LKC6" s="17"/>
      <c r="LKD6" s="17"/>
      <c r="LKE6" s="17"/>
      <c r="LKF6" s="17"/>
      <c r="LKG6" s="17"/>
      <c r="LKH6" s="17"/>
      <c r="LKI6" s="17"/>
      <c r="LKJ6" s="17"/>
      <c r="LKK6" s="17"/>
      <c r="LKL6" s="17"/>
      <c r="LKM6" s="17"/>
      <c r="LKN6" s="17"/>
      <c r="LKO6" s="17"/>
      <c r="LKP6" s="17"/>
      <c r="LKQ6" s="17"/>
      <c r="LKR6" s="17"/>
      <c r="LKS6" s="17"/>
      <c r="LKT6" s="17"/>
      <c r="LKU6" s="17"/>
      <c r="LKV6" s="17"/>
      <c r="LKW6" s="17"/>
      <c r="LKX6" s="17"/>
      <c r="LKY6" s="17"/>
      <c r="LKZ6" s="17"/>
      <c r="LLA6" s="17"/>
      <c r="LLB6" s="17"/>
      <c r="LLC6" s="17"/>
      <c r="LLD6" s="17"/>
      <c r="LLE6" s="17"/>
      <c r="LLF6" s="17"/>
      <c r="LLG6" s="17"/>
      <c r="LLH6" s="17"/>
      <c r="LLI6" s="17"/>
      <c r="LLJ6" s="17"/>
      <c r="LLK6" s="17"/>
      <c r="LLL6" s="17"/>
      <c r="LLM6" s="17"/>
      <c r="LLN6" s="17"/>
      <c r="LLO6" s="17"/>
      <c r="LLP6" s="17"/>
      <c r="LLQ6" s="17"/>
      <c r="LLR6" s="17"/>
      <c r="LLS6" s="17"/>
      <c r="LLT6" s="17"/>
      <c r="LLU6" s="17"/>
      <c r="LLV6" s="17"/>
      <c r="LLW6" s="17"/>
      <c r="LLX6" s="17"/>
      <c r="LLY6" s="17"/>
      <c r="LLZ6" s="17"/>
      <c r="LMA6" s="17"/>
      <c r="LMB6" s="17"/>
      <c r="LMC6" s="17"/>
      <c r="LMD6" s="17"/>
      <c r="LME6" s="17"/>
      <c r="LMF6" s="17"/>
      <c r="LMG6" s="17"/>
      <c r="LMH6" s="17"/>
      <c r="LMI6" s="17"/>
      <c r="LMJ6" s="17"/>
      <c r="LMK6" s="17"/>
      <c r="LML6" s="17"/>
      <c r="LMM6" s="17"/>
      <c r="LMN6" s="17"/>
      <c r="LMO6" s="17"/>
      <c r="LMP6" s="17"/>
      <c r="LMQ6" s="17"/>
      <c r="LMR6" s="17"/>
      <c r="LMS6" s="17"/>
      <c r="LMT6" s="17"/>
      <c r="LMU6" s="17"/>
      <c r="LMV6" s="17"/>
      <c r="LMW6" s="17"/>
      <c r="LMX6" s="17"/>
      <c r="LMY6" s="17"/>
      <c r="LMZ6" s="17"/>
      <c r="LNA6" s="17"/>
      <c r="LNB6" s="17"/>
      <c r="LNC6" s="17"/>
      <c r="LND6" s="17"/>
      <c r="LNE6" s="17"/>
      <c r="LNF6" s="17"/>
      <c r="LNG6" s="17"/>
      <c r="LNH6" s="17"/>
      <c r="LNI6" s="17"/>
      <c r="LNJ6" s="17"/>
      <c r="LNK6" s="17"/>
      <c r="LNL6" s="17"/>
      <c r="LNM6" s="17"/>
      <c r="LNN6" s="17"/>
      <c r="LNO6" s="17"/>
      <c r="LNP6" s="17"/>
      <c r="LNQ6" s="17"/>
      <c r="LNR6" s="17"/>
      <c r="LNS6" s="17"/>
      <c r="LNT6" s="17"/>
      <c r="LNU6" s="17"/>
      <c r="LNV6" s="17"/>
      <c r="LNW6" s="17"/>
      <c r="LNX6" s="17"/>
      <c r="LNY6" s="17"/>
      <c r="LNZ6" s="17"/>
      <c r="LOA6" s="17"/>
      <c r="LOB6" s="17"/>
      <c r="LOC6" s="17"/>
      <c r="LOD6" s="17"/>
      <c r="LOE6" s="17"/>
      <c r="LOF6" s="17"/>
      <c r="LOG6" s="17"/>
      <c r="LOH6" s="17"/>
      <c r="LOI6" s="17"/>
      <c r="LOJ6" s="17"/>
      <c r="LOK6" s="17"/>
      <c r="LOL6" s="17"/>
      <c r="LOM6" s="17"/>
      <c r="LON6" s="17"/>
      <c r="LOO6" s="17"/>
      <c r="LOP6" s="17"/>
      <c r="LOQ6" s="17"/>
      <c r="LOR6" s="17"/>
      <c r="LOS6" s="17"/>
      <c r="LOT6" s="17"/>
      <c r="LOU6" s="17"/>
      <c r="LOV6" s="17"/>
      <c r="LOW6" s="17"/>
      <c r="LOX6" s="17"/>
      <c r="LOY6" s="17"/>
      <c r="LOZ6" s="17"/>
      <c r="LPA6" s="17"/>
      <c r="LPB6" s="17"/>
      <c r="LPC6" s="17"/>
      <c r="LPD6" s="17"/>
      <c r="LPE6" s="17"/>
      <c r="LPF6" s="17"/>
      <c r="LPG6" s="17"/>
      <c r="LPH6" s="17"/>
      <c r="LPI6" s="17"/>
      <c r="LPJ6" s="17"/>
      <c r="LPK6" s="17"/>
      <c r="LPL6" s="17"/>
      <c r="LPM6" s="17"/>
      <c r="LPN6" s="17"/>
      <c r="LPO6" s="17"/>
      <c r="LPP6" s="17"/>
      <c r="LPQ6" s="17"/>
      <c r="LPR6" s="17"/>
      <c r="LPS6" s="17"/>
      <c r="LPT6" s="17"/>
      <c r="LPU6" s="17"/>
      <c r="LPV6" s="17"/>
      <c r="LPW6" s="17"/>
      <c r="LPX6" s="17"/>
      <c r="LPY6" s="17"/>
      <c r="LPZ6" s="17"/>
      <c r="LQA6" s="17"/>
      <c r="LQB6" s="17"/>
      <c r="LQC6" s="17"/>
      <c r="LQD6" s="17"/>
      <c r="LQE6" s="17"/>
      <c r="LQF6" s="17"/>
      <c r="LQG6" s="17"/>
      <c r="LQH6" s="17"/>
      <c r="LQI6" s="17"/>
      <c r="LQJ6" s="17"/>
      <c r="LQK6" s="17"/>
      <c r="LQL6" s="17"/>
      <c r="LQM6" s="17"/>
      <c r="LQN6" s="17"/>
      <c r="LQO6" s="17"/>
      <c r="LQP6" s="17"/>
      <c r="LQQ6" s="17"/>
      <c r="LQR6" s="17"/>
      <c r="LQS6" s="17"/>
      <c r="LQT6" s="17"/>
      <c r="LQU6" s="17"/>
      <c r="LQV6" s="17"/>
      <c r="LQW6" s="17"/>
      <c r="LQX6" s="17"/>
      <c r="LQY6" s="17"/>
      <c r="LQZ6" s="17"/>
      <c r="LRA6" s="17"/>
      <c r="LRB6" s="17"/>
      <c r="LRC6" s="17"/>
      <c r="LRD6" s="17"/>
      <c r="LRE6" s="17"/>
      <c r="LRF6" s="17"/>
      <c r="LRG6" s="17"/>
      <c r="LRH6" s="17"/>
      <c r="LRI6" s="17"/>
      <c r="LRJ6" s="17"/>
      <c r="LRK6" s="17"/>
      <c r="LRL6" s="17"/>
      <c r="LRM6" s="17"/>
      <c r="LRN6" s="17"/>
      <c r="LRO6" s="17"/>
      <c r="LRP6" s="17"/>
      <c r="LRQ6" s="17"/>
      <c r="LRR6" s="17"/>
      <c r="LRS6" s="17"/>
      <c r="LRT6" s="17"/>
      <c r="LRU6" s="17"/>
      <c r="LRV6" s="17"/>
      <c r="LRW6" s="17"/>
      <c r="LRX6" s="17"/>
      <c r="LRY6" s="17"/>
      <c r="LRZ6" s="17"/>
      <c r="LSA6" s="17"/>
      <c r="LSB6" s="17"/>
      <c r="LSC6" s="17"/>
      <c r="LSD6" s="17"/>
      <c r="LSE6" s="17"/>
      <c r="LSF6" s="17"/>
      <c r="LSG6" s="17"/>
      <c r="LSH6" s="17"/>
      <c r="LSI6" s="17"/>
      <c r="LSJ6" s="17"/>
      <c r="LSK6" s="17"/>
      <c r="LSL6" s="17"/>
      <c r="LSM6" s="17"/>
      <c r="LSN6" s="17"/>
      <c r="LSO6" s="17"/>
      <c r="LSP6" s="17"/>
      <c r="LSQ6" s="17"/>
      <c r="LSR6" s="17"/>
      <c r="LSS6" s="17"/>
      <c r="LST6" s="17"/>
      <c r="LSU6" s="17"/>
      <c r="LSV6" s="17"/>
      <c r="LSW6" s="17"/>
      <c r="LSX6" s="17"/>
      <c r="LSY6" s="17"/>
      <c r="LSZ6" s="17"/>
      <c r="LTA6" s="17"/>
      <c r="LTB6" s="17"/>
      <c r="LTC6" s="17"/>
      <c r="LTD6" s="17"/>
      <c r="LTE6" s="17"/>
      <c r="LTF6" s="17"/>
      <c r="LTG6" s="17"/>
      <c r="LTH6" s="17"/>
      <c r="LTI6" s="17"/>
      <c r="LTJ6" s="17"/>
      <c r="LTK6" s="17"/>
      <c r="LTL6" s="17"/>
      <c r="LTM6" s="17"/>
      <c r="LTN6" s="17"/>
      <c r="LTO6" s="17"/>
      <c r="LTP6" s="17"/>
      <c r="LTQ6" s="17"/>
      <c r="LTR6" s="17"/>
      <c r="LTS6" s="17"/>
      <c r="LTT6" s="17"/>
      <c r="LTU6" s="17"/>
      <c r="LTV6" s="17"/>
      <c r="LTW6" s="17"/>
      <c r="LTX6" s="17"/>
      <c r="LTY6" s="17"/>
      <c r="LTZ6" s="17"/>
      <c r="LUA6" s="17"/>
      <c r="LUB6" s="17"/>
      <c r="LUC6" s="17"/>
      <c r="LUD6" s="17"/>
      <c r="LUE6" s="17"/>
      <c r="LUF6" s="17"/>
      <c r="LUG6" s="17"/>
      <c r="LUH6" s="17"/>
      <c r="LUI6" s="17"/>
      <c r="LUJ6" s="17"/>
      <c r="LUK6" s="17"/>
      <c r="LUL6" s="17"/>
      <c r="LUM6" s="17"/>
      <c r="LUN6" s="17"/>
      <c r="LUO6" s="17"/>
      <c r="LUP6" s="17"/>
      <c r="LUQ6" s="17"/>
      <c r="LUR6" s="17"/>
      <c r="LUS6" s="17"/>
      <c r="LUT6" s="17"/>
      <c r="LUU6" s="17"/>
      <c r="LUV6" s="17"/>
      <c r="LUW6" s="17"/>
      <c r="LUX6" s="17"/>
      <c r="LUY6" s="17"/>
      <c r="LUZ6" s="17"/>
      <c r="LVA6" s="17"/>
      <c r="LVB6" s="17"/>
      <c r="LVC6" s="17"/>
      <c r="LVD6" s="17"/>
      <c r="LVE6" s="17"/>
      <c r="LVF6" s="17"/>
      <c r="LVG6" s="17"/>
      <c r="LVH6" s="17"/>
      <c r="LVI6" s="17"/>
      <c r="LVJ6" s="17"/>
      <c r="LVK6" s="17"/>
      <c r="LVL6" s="17"/>
      <c r="LVM6" s="17"/>
      <c r="LVN6" s="17"/>
      <c r="LVO6" s="17"/>
      <c r="LVP6" s="17"/>
      <c r="LVQ6" s="17"/>
      <c r="LVR6" s="17"/>
      <c r="LVS6" s="17"/>
      <c r="LVT6" s="17"/>
      <c r="LVU6" s="17"/>
      <c r="LVV6" s="17"/>
      <c r="LVW6" s="17"/>
      <c r="LVX6" s="17"/>
      <c r="LVY6" s="17"/>
      <c r="LVZ6" s="17"/>
      <c r="LWA6" s="17"/>
      <c r="LWB6" s="17"/>
      <c r="LWC6" s="17"/>
      <c r="LWD6" s="17"/>
      <c r="LWE6" s="17"/>
      <c r="LWF6" s="17"/>
      <c r="LWG6" s="17"/>
      <c r="LWH6" s="17"/>
      <c r="LWI6" s="17"/>
      <c r="LWJ6" s="17"/>
      <c r="LWK6" s="17"/>
      <c r="LWL6" s="17"/>
      <c r="LWM6" s="17"/>
      <c r="LWN6" s="17"/>
      <c r="LWO6" s="17"/>
      <c r="LWP6" s="17"/>
      <c r="LWQ6" s="17"/>
      <c r="LWR6" s="17"/>
      <c r="LWS6" s="17"/>
      <c r="LWT6" s="17"/>
      <c r="LWU6" s="17"/>
      <c r="LWV6" s="17"/>
      <c r="LWW6" s="17"/>
      <c r="LWX6" s="17"/>
      <c r="LWY6" s="17"/>
      <c r="LWZ6" s="17"/>
      <c r="LXA6" s="17"/>
      <c r="LXB6" s="17"/>
      <c r="LXC6" s="17"/>
      <c r="LXD6" s="17"/>
      <c r="LXE6" s="17"/>
      <c r="LXF6" s="17"/>
      <c r="LXG6" s="17"/>
      <c r="LXH6" s="17"/>
      <c r="LXI6" s="17"/>
      <c r="LXJ6" s="17"/>
      <c r="LXK6" s="17"/>
      <c r="LXL6" s="17"/>
      <c r="LXM6" s="17"/>
      <c r="LXN6" s="17"/>
      <c r="LXO6" s="17"/>
      <c r="LXP6" s="17"/>
      <c r="LXQ6" s="17"/>
      <c r="LXR6" s="17"/>
      <c r="LXS6" s="17"/>
      <c r="LXT6" s="17"/>
      <c r="LXU6" s="17"/>
      <c r="LXV6" s="17"/>
      <c r="LXW6" s="17"/>
      <c r="LXX6" s="17"/>
      <c r="LXY6" s="17"/>
      <c r="LXZ6" s="17"/>
      <c r="LYA6" s="17"/>
      <c r="LYB6" s="17"/>
      <c r="LYC6" s="17"/>
      <c r="LYD6" s="17"/>
      <c r="LYE6" s="17"/>
      <c r="LYF6" s="17"/>
      <c r="LYG6" s="17"/>
      <c r="LYH6" s="17"/>
      <c r="LYI6" s="17"/>
      <c r="LYJ6" s="17"/>
      <c r="LYK6" s="17"/>
      <c r="LYL6" s="17"/>
      <c r="LYM6" s="17"/>
      <c r="LYN6" s="17"/>
      <c r="LYO6" s="17"/>
      <c r="LYP6" s="17"/>
      <c r="LYQ6" s="17"/>
      <c r="LYR6" s="17"/>
      <c r="LYS6" s="17"/>
      <c r="LYT6" s="17"/>
      <c r="LYU6" s="17"/>
      <c r="LYV6" s="17"/>
      <c r="LYW6" s="17"/>
      <c r="LYX6" s="17"/>
      <c r="LYY6" s="17"/>
      <c r="LYZ6" s="17"/>
      <c r="LZA6" s="17"/>
      <c r="LZB6" s="17"/>
      <c r="LZC6" s="17"/>
      <c r="LZD6" s="17"/>
      <c r="LZE6" s="17"/>
      <c r="LZF6" s="17"/>
      <c r="LZG6" s="17"/>
      <c r="LZH6" s="17"/>
      <c r="LZI6" s="17"/>
      <c r="LZJ6" s="17"/>
      <c r="LZK6" s="17"/>
      <c r="LZL6" s="17"/>
      <c r="LZM6" s="17"/>
      <c r="LZN6" s="17"/>
      <c r="LZO6" s="17"/>
      <c r="LZP6" s="17"/>
      <c r="LZQ6" s="17"/>
      <c r="LZR6" s="17"/>
      <c r="LZS6" s="17"/>
      <c r="LZT6" s="17"/>
      <c r="LZU6" s="17"/>
      <c r="LZV6" s="17"/>
      <c r="LZW6" s="17"/>
      <c r="LZX6" s="17"/>
      <c r="LZY6" s="17"/>
      <c r="LZZ6" s="17"/>
      <c r="MAA6" s="17"/>
      <c r="MAB6" s="17"/>
      <c r="MAC6" s="17"/>
      <c r="MAD6" s="17"/>
      <c r="MAE6" s="17"/>
      <c r="MAF6" s="17"/>
      <c r="MAG6" s="17"/>
      <c r="MAH6" s="17"/>
      <c r="MAI6" s="17"/>
      <c r="MAJ6" s="17"/>
      <c r="MAK6" s="17"/>
      <c r="MAL6" s="17"/>
      <c r="MAM6" s="17"/>
      <c r="MAN6" s="17"/>
      <c r="MAO6" s="17"/>
      <c r="MAP6" s="17"/>
      <c r="MAQ6" s="17"/>
      <c r="MAR6" s="17"/>
      <c r="MAS6" s="17"/>
      <c r="MAT6" s="17"/>
      <c r="MAU6" s="17"/>
      <c r="MAV6" s="17"/>
      <c r="MAW6" s="17"/>
      <c r="MAX6" s="17"/>
      <c r="MAY6" s="17"/>
      <c r="MAZ6" s="17"/>
      <c r="MBA6" s="17"/>
      <c r="MBB6" s="17"/>
      <c r="MBC6" s="17"/>
      <c r="MBD6" s="17"/>
      <c r="MBE6" s="17"/>
      <c r="MBF6" s="17"/>
      <c r="MBG6" s="17"/>
      <c r="MBH6" s="17"/>
      <c r="MBI6" s="17"/>
      <c r="MBJ6" s="17"/>
      <c r="MBK6" s="17"/>
      <c r="MBL6" s="17"/>
      <c r="MBM6" s="17"/>
      <c r="MBN6" s="17"/>
      <c r="MBO6" s="17"/>
      <c r="MBP6" s="17"/>
      <c r="MBQ6" s="17"/>
      <c r="MBR6" s="17"/>
      <c r="MBS6" s="17"/>
      <c r="MBT6" s="17"/>
      <c r="MBU6" s="17"/>
      <c r="MBV6" s="17"/>
      <c r="MBW6" s="17"/>
      <c r="MBX6" s="17"/>
      <c r="MBY6" s="17"/>
      <c r="MBZ6" s="17"/>
      <c r="MCA6" s="17"/>
      <c r="MCB6" s="17"/>
      <c r="MCC6" s="17"/>
      <c r="MCD6" s="17"/>
      <c r="MCE6" s="17"/>
      <c r="MCF6" s="17"/>
      <c r="MCG6" s="17"/>
      <c r="MCH6" s="17"/>
      <c r="MCI6" s="17"/>
      <c r="MCJ6" s="17"/>
      <c r="MCK6" s="17"/>
      <c r="MCL6" s="17"/>
      <c r="MCM6" s="17"/>
      <c r="MCN6" s="17"/>
      <c r="MCO6" s="17"/>
      <c r="MCP6" s="17"/>
      <c r="MCQ6" s="17"/>
      <c r="MCR6" s="17"/>
      <c r="MCS6" s="17"/>
      <c r="MCT6" s="17"/>
      <c r="MCU6" s="17"/>
      <c r="MCV6" s="17"/>
      <c r="MCW6" s="17"/>
      <c r="MCX6" s="17"/>
      <c r="MCY6" s="17"/>
      <c r="MCZ6" s="17"/>
      <c r="MDA6" s="17"/>
      <c r="MDB6" s="17"/>
      <c r="MDC6" s="17"/>
      <c r="MDD6" s="17"/>
      <c r="MDE6" s="17"/>
      <c r="MDF6" s="17"/>
      <c r="MDG6" s="17"/>
      <c r="MDH6" s="17"/>
      <c r="MDI6" s="17"/>
      <c r="MDJ6" s="17"/>
      <c r="MDK6" s="17"/>
      <c r="MDL6" s="17"/>
      <c r="MDM6" s="17"/>
      <c r="MDN6" s="17"/>
      <c r="MDO6" s="17"/>
      <c r="MDP6" s="17"/>
      <c r="MDQ6" s="17"/>
      <c r="MDR6" s="17"/>
      <c r="MDS6" s="17"/>
      <c r="MDT6" s="17"/>
      <c r="MDU6" s="17"/>
      <c r="MDV6" s="17"/>
      <c r="MDW6" s="17"/>
      <c r="MDX6" s="17"/>
      <c r="MDY6" s="17"/>
      <c r="MDZ6" s="17"/>
      <c r="MEA6" s="17"/>
      <c r="MEB6" s="17"/>
      <c r="MEC6" s="17"/>
      <c r="MED6" s="17"/>
      <c r="MEE6" s="17"/>
      <c r="MEF6" s="17"/>
      <c r="MEG6" s="17"/>
      <c r="MEH6" s="17"/>
      <c r="MEI6" s="17"/>
      <c r="MEJ6" s="17"/>
      <c r="MEK6" s="17"/>
      <c r="MEL6" s="17"/>
      <c r="MEM6" s="17"/>
      <c r="MEN6" s="17"/>
      <c r="MEO6" s="17"/>
      <c r="MEP6" s="17"/>
      <c r="MEQ6" s="17"/>
      <c r="MER6" s="17"/>
      <c r="MES6" s="17"/>
      <c r="MET6" s="17"/>
      <c r="MEU6" s="17"/>
      <c r="MEV6" s="17"/>
      <c r="MEW6" s="17"/>
      <c r="MEX6" s="17"/>
      <c r="MEY6" s="17"/>
      <c r="MEZ6" s="17"/>
      <c r="MFA6" s="17"/>
      <c r="MFB6" s="17"/>
      <c r="MFC6" s="17"/>
      <c r="MFD6" s="17"/>
      <c r="MFE6" s="17"/>
      <c r="MFF6" s="17"/>
      <c r="MFG6" s="17"/>
      <c r="MFH6" s="17"/>
      <c r="MFI6" s="17"/>
      <c r="MFJ6" s="17"/>
      <c r="MFK6" s="17"/>
      <c r="MFL6" s="17"/>
      <c r="MFM6" s="17"/>
      <c r="MFN6" s="17"/>
      <c r="MFO6" s="17"/>
      <c r="MFP6" s="17"/>
      <c r="MFQ6" s="17"/>
      <c r="MFR6" s="17"/>
      <c r="MFS6" s="17"/>
      <c r="MFT6" s="17"/>
      <c r="MFU6" s="17"/>
      <c r="MFV6" s="17"/>
      <c r="MFW6" s="17"/>
      <c r="MFX6" s="17"/>
      <c r="MFY6" s="17"/>
      <c r="MFZ6" s="17"/>
      <c r="MGA6" s="17"/>
      <c r="MGB6" s="17"/>
      <c r="MGC6" s="17"/>
      <c r="MGD6" s="17"/>
      <c r="MGE6" s="17"/>
      <c r="MGF6" s="17"/>
      <c r="MGG6" s="17"/>
      <c r="MGH6" s="17"/>
      <c r="MGI6" s="17"/>
      <c r="MGJ6" s="17"/>
      <c r="MGK6" s="17"/>
      <c r="MGL6" s="17"/>
      <c r="MGM6" s="17"/>
      <c r="MGN6" s="17"/>
      <c r="MGO6" s="17"/>
      <c r="MGP6" s="17"/>
      <c r="MGQ6" s="17"/>
      <c r="MGR6" s="17"/>
      <c r="MGS6" s="17"/>
      <c r="MGT6" s="17"/>
      <c r="MGU6" s="17"/>
      <c r="MGV6" s="17"/>
      <c r="MGW6" s="17"/>
      <c r="MGX6" s="17"/>
      <c r="MGY6" s="17"/>
      <c r="MGZ6" s="17"/>
      <c r="MHA6" s="17"/>
      <c r="MHB6" s="17"/>
      <c r="MHC6" s="17"/>
      <c r="MHD6" s="17"/>
      <c r="MHE6" s="17"/>
      <c r="MHF6" s="17"/>
      <c r="MHG6" s="17"/>
      <c r="MHH6" s="17"/>
      <c r="MHI6" s="17"/>
      <c r="MHJ6" s="17"/>
      <c r="MHK6" s="17"/>
      <c r="MHL6" s="17"/>
      <c r="MHM6" s="17"/>
      <c r="MHN6" s="17"/>
      <c r="MHO6" s="17"/>
      <c r="MHP6" s="17"/>
      <c r="MHQ6" s="17"/>
      <c r="MHR6" s="17"/>
      <c r="MHS6" s="17"/>
      <c r="MHT6" s="17"/>
      <c r="MHU6" s="17"/>
      <c r="MHV6" s="17"/>
      <c r="MHW6" s="17"/>
      <c r="MHX6" s="17"/>
      <c r="MHY6" s="17"/>
      <c r="MHZ6" s="17"/>
      <c r="MIA6" s="17"/>
      <c r="MIB6" s="17"/>
      <c r="MIC6" s="17"/>
      <c r="MID6" s="17"/>
      <c r="MIE6" s="17"/>
      <c r="MIF6" s="17"/>
      <c r="MIG6" s="17"/>
      <c r="MIH6" s="17"/>
      <c r="MII6" s="17"/>
      <c r="MIJ6" s="17"/>
      <c r="MIK6" s="17"/>
      <c r="MIL6" s="17"/>
      <c r="MIM6" s="17"/>
      <c r="MIN6" s="17"/>
      <c r="MIO6" s="17"/>
      <c r="MIP6" s="17"/>
      <c r="MIQ6" s="17"/>
      <c r="MIR6" s="17"/>
      <c r="MIS6" s="17"/>
      <c r="MIT6" s="17"/>
      <c r="MIU6" s="17"/>
      <c r="MIV6" s="17"/>
      <c r="MIW6" s="17"/>
      <c r="MIX6" s="17"/>
      <c r="MIY6" s="17"/>
      <c r="MIZ6" s="17"/>
      <c r="MJA6" s="17"/>
      <c r="MJB6" s="17"/>
      <c r="MJC6" s="17"/>
      <c r="MJD6" s="17"/>
      <c r="MJE6" s="17"/>
      <c r="MJF6" s="17"/>
      <c r="MJG6" s="17"/>
      <c r="MJH6" s="17"/>
      <c r="MJI6" s="17"/>
      <c r="MJJ6" s="17"/>
      <c r="MJK6" s="17"/>
      <c r="MJL6" s="17"/>
      <c r="MJM6" s="17"/>
      <c r="MJN6" s="17"/>
      <c r="MJO6" s="17"/>
      <c r="MJP6" s="17"/>
      <c r="MJQ6" s="17"/>
      <c r="MJR6" s="17"/>
      <c r="MJS6" s="17"/>
      <c r="MJT6" s="17"/>
      <c r="MJU6" s="17"/>
      <c r="MJV6" s="17"/>
      <c r="MJW6" s="17"/>
      <c r="MJX6" s="17"/>
      <c r="MJY6" s="17"/>
      <c r="MJZ6" s="17"/>
      <c r="MKA6" s="17"/>
      <c r="MKB6" s="17"/>
      <c r="MKC6" s="17"/>
      <c r="MKD6" s="17"/>
      <c r="MKE6" s="17"/>
      <c r="MKF6" s="17"/>
      <c r="MKG6" s="17"/>
      <c r="MKH6" s="17"/>
      <c r="MKI6" s="17"/>
      <c r="MKJ6" s="17"/>
      <c r="MKK6" s="17"/>
      <c r="MKL6" s="17"/>
      <c r="MKM6" s="17"/>
      <c r="MKN6" s="17"/>
      <c r="MKO6" s="17"/>
      <c r="MKP6" s="17"/>
      <c r="MKQ6" s="17"/>
      <c r="MKR6" s="17"/>
      <c r="MKS6" s="17"/>
      <c r="MKT6" s="17"/>
      <c r="MKU6" s="17"/>
      <c r="MKV6" s="17"/>
      <c r="MKW6" s="17"/>
      <c r="MKX6" s="17"/>
      <c r="MKY6" s="17"/>
      <c r="MKZ6" s="17"/>
      <c r="MLA6" s="17"/>
      <c r="MLB6" s="17"/>
      <c r="MLC6" s="17"/>
      <c r="MLD6" s="17"/>
      <c r="MLE6" s="17"/>
      <c r="MLF6" s="17"/>
      <c r="MLG6" s="17"/>
      <c r="MLH6" s="17"/>
      <c r="MLI6" s="17"/>
      <c r="MLJ6" s="17"/>
      <c r="MLK6" s="17"/>
      <c r="MLL6" s="17"/>
      <c r="MLM6" s="17"/>
      <c r="MLN6" s="17"/>
      <c r="MLO6" s="17"/>
      <c r="MLP6" s="17"/>
      <c r="MLQ6" s="17"/>
      <c r="MLR6" s="17"/>
      <c r="MLS6" s="17"/>
      <c r="MLT6" s="17"/>
      <c r="MLU6" s="17"/>
      <c r="MLV6" s="17"/>
      <c r="MLW6" s="17"/>
      <c r="MLX6" s="17"/>
      <c r="MLY6" s="17"/>
      <c r="MLZ6" s="17"/>
      <c r="MMA6" s="17"/>
      <c r="MMB6" s="17"/>
      <c r="MMC6" s="17"/>
      <c r="MMD6" s="17"/>
      <c r="MME6" s="17"/>
      <c r="MMF6" s="17"/>
      <c r="MMG6" s="17"/>
      <c r="MMH6" s="17"/>
      <c r="MMI6" s="17"/>
      <c r="MMJ6" s="17"/>
      <c r="MMK6" s="17"/>
      <c r="MML6" s="17"/>
      <c r="MMM6" s="17"/>
      <c r="MMN6" s="17"/>
      <c r="MMO6" s="17"/>
      <c r="MMP6" s="17"/>
      <c r="MMQ6" s="17"/>
      <c r="MMR6" s="17"/>
      <c r="MMS6" s="17"/>
      <c r="MMT6" s="17"/>
      <c r="MMU6" s="17"/>
      <c r="MMV6" s="17"/>
      <c r="MMW6" s="17"/>
      <c r="MMX6" s="17"/>
      <c r="MMY6" s="17"/>
      <c r="MMZ6" s="17"/>
      <c r="MNA6" s="17"/>
      <c r="MNB6" s="17"/>
      <c r="MNC6" s="17"/>
      <c r="MND6" s="17"/>
      <c r="MNE6" s="17"/>
      <c r="MNF6" s="17"/>
      <c r="MNG6" s="17"/>
      <c r="MNH6" s="17"/>
      <c r="MNI6" s="17"/>
      <c r="MNJ6" s="17"/>
      <c r="MNK6" s="17"/>
      <c r="MNL6" s="17"/>
      <c r="MNM6" s="17"/>
      <c r="MNN6" s="17"/>
      <c r="MNO6" s="17"/>
      <c r="MNP6" s="17"/>
      <c r="MNQ6" s="17"/>
      <c r="MNR6" s="17"/>
      <c r="MNS6" s="17"/>
      <c r="MNT6" s="17"/>
      <c r="MNU6" s="17"/>
      <c r="MNV6" s="17"/>
      <c r="MNW6" s="17"/>
      <c r="MNX6" s="17"/>
      <c r="MNY6" s="17"/>
      <c r="MNZ6" s="17"/>
      <c r="MOA6" s="17"/>
      <c r="MOB6" s="17"/>
      <c r="MOC6" s="17"/>
      <c r="MOD6" s="17"/>
      <c r="MOE6" s="17"/>
      <c r="MOF6" s="17"/>
      <c r="MOG6" s="17"/>
      <c r="MOH6" s="17"/>
      <c r="MOI6" s="17"/>
      <c r="MOJ6" s="17"/>
      <c r="MOK6" s="17"/>
      <c r="MOL6" s="17"/>
      <c r="MOM6" s="17"/>
      <c r="MON6" s="17"/>
      <c r="MOO6" s="17"/>
      <c r="MOP6" s="17"/>
      <c r="MOQ6" s="17"/>
      <c r="MOR6" s="17"/>
      <c r="MOS6" s="17"/>
      <c r="MOT6" s="17"/>
      <c r="MOU6" s="17"/>
      <c r="MOV6" s="17"/>
      <c r="MOW6" s="17"/>
      <c r="MOX6" s="17"/>
      <c r="MOY6" s="17"/>
      <c r="MOZ6" s="17"/>
      <c r="MPA6" s="17"/>
      <c r="MPB6" s="17"/>
      <c r="MPC6" s="17"/>
      <c r="MPD6" s="17"/>
      <c r="MPE6" s="17"/>
      <c r="MPF6" s="17"/>
      <c r="MPG6" s="17"/>
      <c r="MPH6" s="17"/>
      <c r="MPI6" s="17"/>
      <c r="MPJ6" s="17"/>
      <c r="MPK6" s="17"/>
      <c r="MPL6" s="17"/>
      <c r="MPM6" s="17"/>
      <c r="MPN6" s="17"/>
      <c r="MPO6" s="17"/>
      <c r="MPP6" s="17"/>
      <c r="MPQ6" s="17"/>
      <c r="MPR6" s="17"/>
      <c r="MPS6" s="17"/>
      <c r="MPT6" s="17"/>
      <c r="MPU6" s="17"/>
      <c r="MPV6" s="17"/>
      <c r="MPW6" s="17"/>
      <c r="MPX6" s="17"/>
      <c r="MPY6" s="17"/>
      <c r="MPZ6" s="17"/>
      <c r="MQA6" s="17"/>
      <c r="MQB6" s="17"/>
      <c r="MQC6" s="17"/>
      <c r="MQD6" s="17"/>
      <c r="MQE6" s="17"/>
      <c r="MQF6" s="17"/>
      <c r="MQG6" s="17"/>
      <c r="MQH6" s="17"/>
      <c r="MQI6" s="17"/>
      <c r="MQJ6" s="17"/>
      <c r="MQK6" s="17"/>
      <c r="MQL6" s="17"/>
      <c r="MQM6" s="17"/>
      <c r="MQN6" s="17"/>
      <c r="MQO6" s="17"/>
      <c r="MQP6" s="17"/>
      <c r="MQQ6" s="17"/>
      <c r="MQR6" s="17"/>
      <c r="MQS6" s="17"/>
      <c r="MQT6" s="17"/>
      <c r="MQU6" s="17"/>
      <c r="MQV6" s="17"/>
      <c r="MQW6" s="17"/>
      <c r="MQX6" s="17"/>
      <c r="MQY6" s="17"/>
      <c r="MQZ6" s="17"/>
      <c r="MRA6" s="17"/>
      <c r="MRB6" s="17"/>
      <c r="MRC6" s="17"/>
      <c r="MRD6" s="17"/>
      <c r="MRE6" s="17"/>
      <c r="MRF6" s="17"/>
      <c r="MRG6" s="17"/>
      <c r="MRH6" s="17"/>
      <c r="MRI6" s="17"/>
      <c r="MRJ6" s="17"/>
      <c r="MRK6" s="17"/>
      <c r="MRL6" s="17"/>
      <c r="MRM6" s="17"/>
      <c r="MRN6" s="17"/>
      <c r="MRO6" s="17"/>
      <c r="MRP6" s="17"/>
      <c r="MRQ6" s="17"/>
      <c r="MRR6" s="17"/>
      <c r="MRS6" s="17"/>
      <c r="MRT6" s="17"/>
      <c r="MRU6" s="17"/>
      <c r="MRV6" s="17"/>
      <c r="MRW6" s="17"/>
      <c r="MRX6" s="17"/>
      <c r="MRY6" s="17"/>
      <c r="MRZ6" s="17"/>
      <c r="MSA6" s="17"/>
      <c r="MSB6" s="17"/>
      <c r="MSC6" s="17"/>
      <c r="MSD6" s="17"/>
      <c r="MSE6" s="17"/>
      <c r="MSF6" s="17"/>
      <c r="MSG6" s="17"/>
      <c r="MSH6" s="17"/>
      <c r="MSI6" s="17"/>
      <c r="MSJ6" s="17"/>
      <c r="MSK6" s="17"/>
      <c r="MSL6" s="17"/>
      <c r="MSM6" s="17"/>
      <c r="MSN6" s="17"/>
      <c r="MSO6" s="17"/>
      <c r="MSP6" s="17"/>
      <c r="MSQ6" s="17"/>
      <c r="MSR6" s="17"/>
      <c r="MSS6" s="17"/>
      <c r="MST6" s="17"/>
      <c r="MSU6" s="17"/>
      <c r="MSV6" s="17"/>
      <c r="MSW6" s="17"/>
      <c r="MSX6" s="17"/>
      <c r="MSY6" s="17"/>
      <c r="MSZ6" s="17"/>
      <c r="MTA6" s="17"/>
      <c r="MTB6" s="17"/>
      <c r="MTC6" s="17"/>
      <c r="MTD6" s="17"/>
      <c r="MTE6" s="17"/>
      <c r="MTF6" s="17"/>
      <c r="MTG6" s="17"/>
      <c r="MTH6" s="17"/>
      <c r="MTI6" s="17"/>
      <c r="MTJ6" s="17"/>
      <c r="MTK6" s="17"/>
      <c r="MTL6" s="17"/>
      <c r="MTM6" s="17"/>
      <c r="MTN6" s="17"/>
      <c r="MTO6" s="17"/>
      <c r="MTP6" s="17"/>
      <c r="MTQ6" s="17"/>
      <c r="MTR6" s="17"/>
      <c r="MTS6" s="17"/>
      <c r="MTT6" s="17"/>
      <c r="MTU6" s="17"/>
      <c r="MTV6" s="17"/>
      <c r="MTW6" s="17"/>
      <c r="MTX6" s="17"/>
      <c r="MTY6" s="17"/>
      <c r="MTZ6" s="17"/>
      <c r="MUA6" s="17"/>
      <c r="MUB6" s="17"/>
      <c r="MUC6" s="17"/>
      <c r="MUD6" s="17"/>
      <c r="MUE6" s="17"/>
      <c r="MUF6" s="17"/>
      <c r="MUG6" s="17"/>
      <c r="MUH6" s="17"/>
      <c r="MUI6" s="17"/>
      <c r="MUJ6" s="17"/>
      <c r="MUK6" s="17"/>
      <c r="MUL6" s="17"/>
      <c r="MUM6" s="17"/>
      <c r="MUN6" s="17"/>
      <c r="MUO6" s="17"/>
      <c r="MUP6" s="17"/>
      <c r="MUQ6" s="17"/>
      <c r="MUR6" s="17"/>
      <c r="MUS6" s="17"/>
      <c r="MUT6" s="17"/>
      <c r="MUU6" s="17"/>
      <c r="MUV6" s="17"/>
      <c r="MUW6" s="17"/>
      <c r="MUX6" s="17"/>
      <c r="MUY6" s="17"/>
      <c r="MUZ6" s="17"/>
      <c r="MVA6" s="17"/>
      <c r="MVB6" s="17"/>
      <c r="MVC6" s="17"/>
      <c r="MVD6" s="17"/>
      <c r="MVE6" s="17"/>
      <c r="MVF6" s="17"/>
      <c r="MVG6" s="17"/>
      <c r="MVH6" s="17"/>
      <c r="MVI6" s="17"/>
      <c r="MVJ6" s="17"/>
      <c r="MVK6" s="17"/>
      <c r="MVL6" s="17"/>
      <c r="MVM6" s="17"/>
      <c r="MVN6" s="17"/>
      <c r="MVO6" s="17"/>
      <c r="MVP6" s="17"/>
      <c r="MVQ6" s="17"/>
      <c r="MVR6" s="17"/>
      <c r="MVS6" s="17"/>
      <c r="MVT6" s="17"/>
      <c r="MVU6" s="17"/>
      <c r="MVV6" s="17"/>
      <c r="MVW6" s="17"/>
      <c r="MVX6" s="17"/>
      <c r="MVY6" s="17"/>
      <c r="MVZ6" s="17"/>
      <c r="MWA6" s="17"/>
      <c r="MWB6" s="17"/>
      <c r="MWC6" s="17"/>
      <c r="MWD6" s="17"/>
      <c r="MWE6" s="17"/>
      <c r="MWF6" s="17"/>
      <c r="MWG6" s="17"/>
      <c r="MWH6" s="17"/>
      <c r="MWI6" s="17"/>
      <c r="MWJ6" s="17"/>
      <c r="MWK6" s="17"/>
      <c r="MWL6" s="17"/>
      <c r="MWM6" s="17"/>
      <c r="MWN6" s="17"/>
      <c r="MWO6" s="17"/>
      <c r="MWP6" s="17"/>
      <c r="MWQ6" s="17"/>
      <c r="MWR6" s="17"/>
      <c r="MWS6" s="17"/>
      <c r="MWT6" s="17"/>
      <c r="MWU6" s="17"/>
      <c r="MWV6" s="17"/>
      <c r="MWW6" s="17"/>
      <c r="MWX6" s="17"/>
      <c r="MWY6" s="17"/>
      <c r="MWZ6" s="17"/>
      <c r="MXA6" s="17"/>
      <c r="MXB6" s="17"/>
      <c r="MXC6" s="17"/>
      <c r="MXD6" s="17"/>
      <c r="MXE6" s="17"/>
      <c r="MXF6" s="17"/>
      <c r="MXG6" s="17"/>
      <c r="MXH6" s="17"/>
      <c r="MXI6" s="17"/>
      <c r="MXJ6" s="17"/>
      <c r="MXK6" s="17"/>
      <c r="MXL6" s="17"/>
      <c r="MXM6" s="17"/>
      <c r="MXN6" s="17"/>
      <c r="MXO6" s="17"/>
      <c r="MXP6" s="17"/>
      <c r="MXQ6" s="17"/>
      <c r="MXR6" s="17"/>
      <c r="MXS6" s="17"/>
      <c r="MXT6" s="17"/>
      <c r="MXU6" s="17"/>
      <c r="MXV6" s="17"/>
      <c r="MXW6" s="17"/>
      <c r="MXX6" s="17"/>
      <c r="MXY6" s="17"/>
      <c r="MXZ6" s="17"/>
      <c r="MYA6" s="17"/>
      <c r="MYB6" s="17"/>
      <c r="MYC6" s="17"/>
      <c r="MYD6" s="17"/>
      <c r="MYE6" s="17"/>
      <c r="MYF6" s="17"/>
      <c r="MYG6" s="17"/>
      <c r="MYH6" s="17"/>
      <c r="MYI6" s="17"/>
      <c r="MYJ6" s="17"/>
      <c r="MYK6" s="17"/>
      <c r="MYL6" s="17"/>
      <c r="MYM6" s="17"/>
      <c r="MYN6" s="17"/>
      <c r="MYO6" s="17"/>
      <c r="MYP6" s="17"/>
      <c r="MYQ6" s="17"/>
      <c r="MYR6" s="17"/>
      <c r="MYS6" s="17"/>
      <c r="MYT6" s="17"/>
      <c r="MYU6" s="17"/>
      <c r="MYV6" s="17"/>
      <c r="MYW6" s="17"/>
      <c r="MYX6" s="17"/>
      <c r="MYY6" s="17"/>
      <c r="MYZ6" s="17"/>
      <c r="MZA6" s="17"/>
      <c r="MZB6" s="17"/>
      <c r="MZC6" s="17"/>
      <c r="MZD6" s="17"/>
      <c r="MZE6" s="17"/>
      <c r="MZF6" s="17"/>
      <c r="MZG6" s="17"/>
      <c r="MZH6" s="17"/>
      <c r="MZI6" s="17"/>
      <c r="MZJ6" s="17"/>
      <c r="MZK6" s="17"/>
      <c r="MZL6" s="17"/>
      <c r="MZM6" s="17"/>
      <c r="MZN6" s="17"/>
      <c r="MZO6" s="17"/>
      <c r="MZP6" s="17"/>
      <c r="MZQ6" s="17"/>
      <c r="MZR6" s="17"/>
      <c r="MZS6" s="17"/>
      <c r="MZT6" s="17"/>
      <c r="MZU6" s="17"/>
      <c r="MZV6" s="17"/>
      <c r="MZW6" s="17"/>
      <c r="MZX6" s="17"/>
      <c r="MZY6" s="17"/>
      <c r="MZZ6" s="17"/>
      <c r="NAA6" s="17"/>
      <c r="NAB6" s="17"/>
      <c r="NAC6" s="17"/>
      <c r="NAD6" s="17"/>
      <c r="NAE6" s="17"/>
      <c r="NAF6" s="17"/>
      <c r="NAG6" s="17"/>
      <c r="NAH6" s="17"/>
      <c r="NAI6" s="17"/>
      <c r="NAJ6" s="17"/>
      <c r="NAK6" s="17"/>
      <c r="NAL6" s="17"/>
      <c r="NAM6" s="17"/>
      <c r="NAN6" s="17"/>
      <c r="NAO6" s="17"/>
      <c r="NAP6" s="17"/>
      <c r="NAQ6" s="17"/>
      <c r="NAR6" s="17"/>
      <c r="NAS6" s="17"/>
      <c r="NAT6" s="17"/>
      <c r="NAU6" s="17"/>
      <c r="NAV6" s="17"/>
      <c r="NAW6" s="17"/>
      <c r="NAX6" s="17"/>
      <c r="NAY6" s="17"/>
      <c r="NAZ6" s="17"/>
      <c r="NBA6" s="17"/>
      <c r="NBB6" s="17"/>
      <c r="NBC6" s="17"/>
      <c r="NBD6" s="17"/>
      <c r="NBE6" s="17"/>
      <c r="NBF6" s="17"/>
      <c r="NBG6" s="17"/>
      <c r="NBH6" s="17"/>
      <c r="NBI6" s="17"/>
      <c r="NBJ6" s="17"/>
      <c r="NBK6" s="17"/>
      <c r="NBL6" s="17"/>
      <c r="NBM6" s="17"/>
      <c r="NBN6" s="17"/>
      <c r="NBO6" s="17"/>
      <c r="NBP6" s="17"/>
      <c r="NBQ6" s="17"/>
      <c r="NBR6" s="17"/>
      <c r="NBS6" s="17"/>
      <c r="NBT6" s="17"/>
      <c r="NBU6" s="17"/>
      <c r="NBV6" s="17"/>
      <c r="NBW6" s="17"/>
      <c r="NBX6" s="17"/>
      <c r="NBY6" s="17"/>
      <c r="NBZ6" s="17"/>
      <c r="NCA6" s="17"/>
      <c r="NCB6" s="17"/>
      <c r="NCC6" s="17"/>
      <c r="NCD6" s="17"/>
      <c r="NCE6" s="17"/>
      <c r="NCF6" s="17"/>
      <c r="NCG6" s="17"/>
      <c r="NCH6" s="17"/>
      <c r="NCI6" s="17"/>
      <c r="NCJ6" s="17"/>
      <c r="NCK6" s="17"/>
      <c r="NCL6" s="17"/>
      <c r="NCM6" s="17"/>
      <c r="NCN6" s="17"/>
      <c r="NCO6" s="17"/>
      <c r="NCP6" s="17"/>
      <c r="NCQ6" s="17"/>
      <c r="NCR6" s="17"/>
      <c r="NCS6" s="17"/>
      <c r="NCT6" s="17"/>
      <c r="NCU6" s="17"/>
      <c r="NCV6" s="17"/>
      <c r="NCW6" s="17"/>
      <c r="NCX6" s="17"/>
      <c r="NCY6" s="17"/>
      <c r="NCZ6" s="17"/>
      <c r="NDA6" s="17"/>
      <c r="NDB6" s="17"/>
      <c r="NDC6" s="17"/>
      <c r="NDD6" s="17"/>
      <c r="NDE6" s="17"/>
      <c r="NDF6" s="17"/>
      <c r="NDG6" s="17"/>
      <c r="NDH6" s="17"/>
      <c r="NDI6" s="17"/>
      <c r="NDJ6" s="17"/>
      <c r="NDK6" s="17"/>
      <c r="NDL6" s="17"/>
      <c r="NDM6" s="17"/>
      <c r="NDN6" s="17"/>
      <c r="NDO6" s="17"/>
      <c r="NDP6" s="17"/>
      <c r="NDQ6" s="17"/>
      <c r="NDR6" s="17"/>
      <c r="NDS6" s="17"/>
      <c r="NDT6" s="17"/>
      <c r="NDU6" s="17"/>
      <c r="NDV6" s="17"/>
      <c r="NDW6" s="17"/>
      <c r="NDX6" s="17"/>
      <c r="NDY6" s="17"/>
      <c r="NDZ6" s="17"/>
      <c r="NEA6" s="17"/>
      <c r="NEB6" s="17"/>
      <c r="NEC6" s="17"/>
      <c r="NED6" s="17"/>
      <c r="NEE6" s="17"/>
      <c r="NEF6" s="17"/>
      <c r="NEG6" s="17"/>
      <c r="NEH6" s="17"/>
      <c r="NEI6" s="17"/>
      <c r="NEJ6" s="17"/>
      <c r="NEK6" s="17"/>
      <c r="NEL6" s="17"/>
      <c r="NEM6" s="17"/>
      <c r="NEN6" s="17"/>
      <c r="NEO6" s="17"/>
      <c r="NEP6" s="17"/>
      <c r="NEQ6" s="17"/>
      <c r="NER6" s="17"/>
      <c r="NES6" s="17"/>
      <c r="NET6" s="17"/>
      <c r="NEU6" s="17"/>
      <c r="NEV6" s="17"/>
      <c r="NEW6" s="17"/>
      <c r="NEX6" s="17"/>
      <c r="NEY6" s="17"/>
      <c r="NEZ6" s="17"/>
      <c r="NFA6" s="17"/>
      <c r="NFB6" s="17"/>
      <c r="NFC6" s="17"/>
      <c r="NFD6" s="17"/>
      <c r="NFE6" s="17"/>
      <c r="NFF6" s="17"/>
      <c r="NFG6" s="17"/>
      <c r="NFH6" s="17"/>
      <c r="NFI6" s="17"/>
      <c r="NFJ6" s="17"/>
      <c r="NFK6" s="17"/>
      <c r="NFL6" s="17"/>
      <c r="NFM6" s="17"/>
      <c r="NFN6" s="17"/>
      <c r="NFO6" s="17"/>
      <c r="NFP6" s="17"/>
      <c r="NFQ6" s="17"/>
      <c r="NFR6" s="17"/>
      <c r="NFS6" s="17"/>
      <c r="NFT6" s="17"/>
      <c r="NFU6" s="17"/>
      <c r="NFV6" s="17"/>
      <c r="NFW6" s="17"/>
      <c r="NFX6" s="17"/>
      <c r="NFY6" s="17"/>
      <c r="NFZ6" s="17"/>
      <c r="NGA6" s="17"/>
      <c r="NGB6" s="17"/>
      <c r="NGC6" s="17"/>
      <c r="NGD6" s="17"/>
      <c r="NGE6" s="17"/>
      <c r="NGF6" s="17"/>
      <c r="NGG6" s="17"/>
      <c r="NGH6" s="17"/>
      <c r="NGI6" s="17"/>
      <c r="NGJ6" s="17"/>
      <c r="NGK6" s="17"/>
      <c r="NGL6" s="17"/>
      <c r="NGM6" s="17"/>
      <c r="NGN6" s="17"/>
      <c r="NGO6" s="17"/>
      <c r="NGP6" s="17"/>
      <c r="NGQ6" s="17"/>
      <c r="NGR6" s="17"/>
      <c r="NGS6" s="17"/>
      <c r="NGT6" s="17"/>
      <c r="NGU6" s="17"/>
      <c r="NGV6" s="17"/>
      <c r="NGW6" s="17"/>
      <c r="NGX6" s="17"/>
      <c r="NGY6" s="17"/>
      <c r="NGZ6" s="17"/>
      <c r="NHA6" s="17"/>
      <c r="NHB6" s="17"/>
      <c r="NHC6" s="17"/>
      <c r="NHD6" s="17"/>
      <c r="NHE6" s="17"/>
      <c r="NHF6" s="17"/>
      <c r="NHG6" s="17"/>
      <c r="NHH6" s="17"/>
      <c r="NHI6" s="17"/>
      <c r="NHJ6" s="17"/>
      <c r="NHK6" s="17"/>
      <c r="NHL6" s="17"/>
      <c r="NHM6" s="17"/>
      <c r="NHN6" s="17"/>
      <c r="NHO6" s="17"/>
      <c r="NHP6" s="17"/>
      <c r="NHQ6" s="17"/>
      <c r="NHR6" s="17"/>
      <c r="NHS6" s="17"/>
      <c r="NHT6" s="17"/>
      <c r="NHU6" s="17"/>
      <c r="NHV6" s="17"/>
      <c r="NHW6" s="17"/>
      <c r="NHX6" s="17"/>
      <c r="NHY6" s="17"/>
      <c r="NHZ6" s="17"/>
      <c r="NIA6" s="17"/>
      <c r="NIB6" s="17"/>
      <c r="NIC6" s="17"/>
      <c r="NID6" s="17"/>
      <c r="NIE6" s="17"/>
      <c r="NIF6" s="17"/>
      <c r="NIG6" s="17"/>
      <c r="NIH6" s="17"/>
      <c r="NII6" s="17"/>
      <c r="NIJ6" s="17"/>
      <c r="NIK6" s="17"/>
      <c r="NIL6" s="17"/>
      <c r="NIM6" s="17"/>
      <c r="NIN6" s="17"/>
      <c r="NIO6" s="17"/>
      <c r="NIP6" s="17"/>
      <c r="NIQ6" s="17"/>
      <c r="NIR6" s="17"/>
      <c r="NIS6" s="17"/>
      <c r="NIT6" s="17"/>
      <c r="NIU6" s="17"/>
      <c r="NIV6" s="17"/>
      <c r="NIW6" s="17"/>
      <c r="NIX6" s="17"/>
      <c r="NIY6" s="17"/>
      <c r="NIZ6" s="17"/>
      <c r="NJA6" s="17"/>
      <c r="NJB6" s="17"/>
      <c r="NJC6" s="17"/>
      <c r="NJD6" s="17"/>
      <c r="NJE6" s="17"/>
      <c r="NJF6" s="17"/>
      <c r="NJG6" s="17"/>
      <c r="NJH6" s="17"/>
      <c r="NJI6" s="17"/>
      <c r="NJJ6" s="17"/>
      <c r="NJK6" s="17"/>
      <c r="NJL6" s="17"/>
      <c r="NJM6" s="17"/>
      <c r="NJN6" s="17"/>
      <c r="NJO6" s="17"/>
      <c r="NJP6" s="17"/>
      <c r="NJQ6" s="17"/>
      <c r="NJR6" s="17"/>
      <c r="NJS6" s="17"/>
      <c r="NJT6" s="17"/>
      <c r="NJU6" s="17"/>
      <c r="NJV6" s="17"/>
      <c r="NJW6" s="17"/>
      <c r="NJX6" s="17"/>
      <c r="NJY6" s="17"/>
      <c r="NJZ6" s="17"/>
      <c r="NKA6" s="17"/>
      <c r="NKB6" s="17"/>
      <c r="NKC6" s="17"/>
      <c r="NKD6" s="17"/>
      <c r="NKE6" s="17"/>
      <c r="NKF6" s="17"/>
      <c r="NKG6" s="17"/>
      <c r="NKH6" s="17"/>
      <c r="NKI6" s="17"/>
      <c r="NKJ6" s="17"/>
      <c r="NKK6" s="17"/>
      <c r="NKL6" s="17"/>
      <c r="NKM6" s="17"/>
      <c r="NKN6" s="17"/>
      <c r="NKO6" s="17"/>
      <c r="NKP6" s="17"/>
      <c r="NKQ6" s="17"/>
      <c r="NKR6" s="17"/>
      <c r="NKS6" s="17"/>
      <c r="NKT6" s="17"/>
      <c r="NKU6" s="17"/>
      <c r="NKV6" s="17"/>
      <c r="NKW6" s="17"/>
      <c r="NKX6" s="17"/>
      <c r="NKY6" s="17"/>
      <c r="NKZ6" s="17"/>
      <c r="NLA6" s="17"/>
      <c r="NLB6" s="17"/>
      <c r="NLC6" s="17"/>
      <c r="NLD6" s="17"/>
      <c r="NLE6" s="17"/>
      <c r="NLF6" s="17"/>
      <c r="NLG6" s="17"/>
      <c r="NLH6" s="17"/>
      <c r="NLI6" s="17"/>
      <c r="NLJ6" s="17"/>
      <c r="NLK6" s="17"/>
      <c r="NLL6" s="17"/>
      <c r="NLM6" s="17"/>
      <c r="NLN6" s="17"/>
      <c r="NLO6" s="17"/>
      <c r="NLP6" s="17"/>
      <c r="NLQ6" s="17"/>
      <c r="NLR6" s="17"/>
      <c r="NLS6" s="17"/>
      <c r="NLT6" s="17"/>
      <c r="NLU6" s="17"/>
      <c r="NLV6" s="17"/>
      <c r="NLW6" s="17"/>
      <c r="NLX6" s="17"/>
      <c r="NLY6" s="17"/>
      <c r="NLZ6" s="17"/>
      <c r="NMA6" s="17"/>
      <c r="NMB6" s="17"/>
      <c r="NMC6" s="17"/>
      <c r="NMD6" s="17"/>
      <c r="NME6" s="17"/>
      <c r="NMF6" s="17"/>
      <c r="NMG6" s="17"/>
      <c r="NMH6" s="17"/>
      <c r="NMI6" s="17"/>
      <c r="NMJ6" s="17"/>
      <c r="NMK6" s="17"/>
      <c r="NML6" s="17"/>
      <c r="NMM6" s="17"/>
      <c r="NMN6" s="17"/>
      <c r="NMO6" s="17"/>
      <c r="NMP6" s="17"/>
      <c r="NMQ6" s="17"/>
      <c r="NMR6" s="17"/>
      <c r="NMS6" s="17"/>
      <c r="NMT6" s="17"/>
      <c r="NMU6" s="17"/>
      <c r="NMV6" s="17"/>
      <c r="NMW6" s="17"/>
      <c r="NMX6" s="17"/>
      <c r="NMY6" s="17"/>
      <c r="NMZ6" s="17"/>
      <c r="NNA6" s="17"/>
      <c r="NNB6" s="17"/>
      <c r="NNC6" s="17"/>
      <c r="NND6" s="17"/>
      <c r="NNE6" s="17"/>
      <c r="NNF6" s="17"/>
      <c r="NNG6" s="17"/>
      <c r="NNH6" s="17"/>
      <c r="NNI6" s="17"/>
      <c r="NNJ6" s="17"/>
      <c r="NNK6" s="17"/>
      <c r="NNL6" s="17"/>
      <c r="NNM6" s="17"/>
      <c r="NNN6" s="17"/>
      <c r="NNO6" s="17"/>
      <c r="NNP6" s="17"/>
      <c r="NNQ6" s="17"/>
      <c r="NNR6" s="17"/>
      <c r="NNS6" s="17"/>
      <c r="NNT6" s="17"/>
      <c r="NNU6" s="17"/>
      <c r="NNV6" s="17"/>
      <c r="NNW6" s="17"/>
      <c r="NNX6" s="17"/>
      <c r="NNY6" s="17"/>
      <c r="NNZ6" s="17"/>
      <c r="NOA6" s="17"/>
      <c r="NOB6" s="17"/>
      <c r="NOC6" s="17"/>
      <c r="NOD6" s="17"/>
      <c r="NOE6" s="17"/>
      <c r="NOF6" s="17"/>
      <c r="NOG6" s="17"/>
      <c r="NOH6" s="17"/>
      <c r="NOI6" s="17"/>
      <c r="NOJ6" s="17"/>
      <c r="NOK6" s="17"/>
      <c r="NOL6" s="17"/>
      <c r="NOM6" s="17"/>
      <c r="NON6" s="17"/>
      <c r="NOO6" s="17"/>
      <c r="NOP6" s="17"/>
      <c r="NOQ6" s="17"/>
      <c r="NOR6" s="17"/>
      <c r="NOS6" s="17"/>
      <c r="NOT6" s="17"/>
      <c r="NOU6" s="17"/>
      <c r="NOV6" s="17"/>
      <c r="NOW6" s="17"/>
      <c r="NOX6" s="17"/>
      <c r="NOY6" s="17"/>
      <c r="NOZ6" s="17"/>
      <c r="NPA6" s="17"/>
      <c r="NPB6" s="17"/>
      <c r="NPC6" s="17"/>
      <c r="NPD6" s="17"/>
      <c r="NPE6" s="17"/>
      <c r="NPF6" s="17"/>
      <c r="NPG6" s="17"/>
      <c r="NPH6" s="17"/>
      <c r="NPI6" s="17"/>
      <c r="NPJ6" s="17"/>
      <c r="NPK6" s="17"/>
      <c r="NPL6" s="17"/>
      <c r="NPM6" s="17"/>
      <c r="NPN6" s="17"/>
      <c r="NPO6" s="17"/>
      <c r="NPP6" s="17"/>
      <c r="NPQ6" s="17"/>
      <c r="NPR6" s="17"/>
      <c r="NPS6" s="17"/>
      <c r="NPT6" s="17"/>
      <c r="NPU6" s="17"/>
      <c r="NPV6" s="17"/>
      <c r="NPW6" s="17"/>
      <c r="NPX6" s="17"/>
      <c r="NPY6" s="17"/>
      <c r="NPZ6" s="17"/>
      <c r="NQA6" s="17"/>
      <c r="NQB6" s="17"/>
      <c r="NQC6" s="17"/>
      <c r="NQD6" s="17"/>
      <c r="NQE6" s="17"/>
      <c r="NQF6" s="17"/>
      <c r="NQG6" s="17"/>
      <c r="NQH6" s="17"/>
      <c r="NQI6" s="17"/>
      <c r="NQJ6" s="17"/>
      <c r="NQK6" s="17"/>
      <c r="NQL6" s="17"/>
      <c r="NQM6" s="17"/>
      <c r="NQN6" s="17"/>
      <c r="NQO6" s="17"/>
      <c r="NQP6" s="17"/>
      <c r="NQQ6" s="17"/>
      <c r="NQR6" s="17"/>
      <c r="NQS6" s="17"/>
      <c r="NQT6" s="17"/>
      <c r="NQU6" s="17"/>
      <c r="NQV6" s="17"/>
      <c r="NQW6" s="17"/>
      <c r="NQX6" s="17"/>
      <c r="NQY6" s="17"/>
      <c r="NQZ6" s="17"/>
      <c r="NRA6" s="17"/>
      <c r="NRB6" s="17"/>
      <c r="NRC6" s="17"/>
      <c r="NRD6" s="17"/>
      <c r="NRE6" s="17"/>
      <c r="NRF6" s="17"/>
      <c r="NRG6" s="17"/>
      <c r="NRH6" s="17"/>
      <c r="NRI6" s="17"/>
      <c r="NRJ6" s="17"/>
      <c r="NRK6" s="17"/>
      <c r="NRL6" s="17"/>
      <c r="NRM6" s="17"/>
      <c r="NRN6" s="17"/>
      <c r="NRO6" s="17"/>
      <c r="NRP6" s="17"/>
      <c r="NRQ6" s="17"/>
      <c r="NRR6" s="17"/>
      <c r="NRS6" s="17"/>
      <c r="NRT6" s="17"/>
      <c r="NRU6" s="17"/>
      <c r="NRV6" s="17"/>
      <c r="NRW6" s="17"/>
      <c r="NRX6" s="17"/>
      <c r="NRY6" s="17"/>
      <c r="NRZ6" s="17"/>
      <c r="NSA6" s="17"/>
      <c r="NSB6" s="17"/>
      <c r="NSC6" s="17"/>
      <c r="NSD6" s="17"/>
      <c r="NSE6" s="17"/>
      <c r="NSF6" s="17"/>
      <c r="NSG6" s="17"/>
      <c r="NSH6" s="17"/>
      <c r="NSI6" s="17"/>
      <c r="NSJ6" s="17"/>
      <c r="NSK6" s="17"/>
      <c r="NSL6" s="17"/>
      <c r="NSM6" s="17"/>
      <c r="NSN6" s="17"/>
      <c r="NSO6" s="17"/>
      <c r="NSP6" s="17"/>
      <c r="NSQ6" s="17"/>
      <c r="NSR6" s="17"/>
      <c r="NSS6" s="17"/>
      <c r="NST6" s="17"/>
      <c r="NSU6" s="17"/>
      <c r="NSV6" s="17"/>
      <c r="NSW6" s="17"/>
      <c r="NSX6" s="17"/>
      <c r="NSY6" s="17"/>
      <c r="NSZ6" s="17"/>
      <c r="NTA6" s="17"/>
      <c r="NTB6" s="17"/>
      <c r="NTC6" s="17"/>
      <c r="NTD6" s="17"/>
      <c r="NTE6" s="17"/>
      <c r="NTF6" s="17"/>
      <c r="NTG6" s="17"/>
      <c r="NTH6" s="17"/>
      <c r="NTI6" s="17"/>
      <c r="NTJ6" s="17"/>
      <c r="NTK6" s="17"/>
      <c r="NTL6" s="17"/>
      <c r="NTM6" s="17"/>
      <c r="NTN6" s="17"/>
      <c r="NTO6" s="17"/>
      <c r="NTP6" s="17"/>
      <c r="NTQ6" s="17"/>
      <c r="NTR6" s="17"/>
      <c r="NTS6" s="17"/>
      <c r="NTT6" s="17"/>
      <c r="NTU6" s="17"/>
      <c r="NTV6" s="17"/>
      <c r="NTW6" s="17"/>
      <c r="NTX6" s="17"/>
      <c r="NTY6" s="17"/>
      <c r="NTZ6" s="17"/>
      <c r="NUA6" s="17"/>
      <c r="NUB6" s="17"/>
      <c r="NUC6" s="17"/>
      <c r="NUD6" s="17"/>
      <c r="NUE6" s="17"/>
      <c r="NUF6" s="17"/>
      <c r="NUG6" s="17"/>
      <c r="NUH6" s="17"/>
      <c r="NUI6" s="17"/>
      <c r="NUJ6" s="17"/>
      <c r="NUK6" s="17"/>
      <c r="NUL6" s="17"/>
      <c r="NUM6" s="17"/>
      <c r="NUN6" s="17"/>
      <c r="NUO6" s="17"/>
      <c r="NUP6" s="17"/>
      <c r="NUQ6" s="17"/>
      <c r="NUR6" s="17"/>
      <c r="NUS6" s="17"/>
      <c r="NUT6" s="17"/>
      <c r="NUU6" s="17"/>
      <c r="NUV6" s="17"/>
      <c r="NUW6" s="17"/>
      <c r="NUX6" s="17"/>
      <c r="NUY6" s="17"/>
      <c r="NUZ6" s="17"/>
      <c r="NVA6" s="17"/>
      <c r="NVB6" s="17"/>
      <c r="NVC6" s="17"/>
      <c r="NVD6" s="17"/>
      <c r="NVE6" s="17"/>
      <c r="NVF6" s="17"/>
      <c r="NVG6" s="17"/>
      <c r="NVH6" s="17"/>
      <c r="NVI6" s="17"/>
      <c r="NVJ6" s="17"/>
      <c r="NVK6" s="17"/>
      <c r="NVL6" s="17"/>
      <c r="NVM6" s="17"/>
      <c r="NVN6" s="17"/>
      <c r="NVO6" s="17"/>
      <c r="NVP6" s="17"/>
      <c r="NVQ6" s="17"/>
      <c r="NVR6" s="17"/>
      <c r="NVS6" s="17"/>
      <c r="NVT6" s="17"/>
      <c r="NVU6" s="17"/>
      <c r="NVV6" s="17"/>
      <c r="NVW6" s="17"/>
      <c r="NVX6" s="17"/>
      <c r="NVY6" s="17"/>
      <c r="NVZ6" s="17"/>
      <c r="NWA6" s="17"/>
      <c r="NWB6" s="17"/>
      <c r="NWC6" s="17"/>
      <c r="NWD6" s="17"/>
      <c r="NWE6" s="17"/>
      <c r="NWF6" s="17"/>
      <c r="NWG6" s="17"/>
      <c r="NWH6" s="17"/>
      <c r="NWI6" s="17"/>
      <c r="NWJ6" s="17"/>
      <c r="NWK6" s="17"/>
      <c r="NWL6" s="17"/>
      <c r="NWM6" s="17"/>
      <c r="NWN6" s="17"/>
      <c r="NWO6" s="17"/>
      <c r="NWP6" s="17"/>
      <c r="NWQ6" s="17"/>
      <c r="NWR6" s="17"/>
      <c r="NWS6" s="17"/>
      <c r="NWT6" s="17"/>
      <c r="NWU6" s="17"/>
      <c r="NWV6" s="17"/>
      <c r="NWW6" s="17"/>
      <c r="NWX6" s="17"/>
      <c r="NWY6" s="17"/>
      <c r="NWZ6" s="17"/>
      <c r="NXA6" s="17"/>
      <c r="NXB6" s="17"/>
      <c r="NXC6" s="17"/>
      <c r="NXD6" s="17"/>
      <c r="NXE6" s="17"/>
      <c r="NXF6" s="17"/>
      <c r="NXG6" s="17"/>
      <c r="NXH6" s="17"/>
      <c r="NXI6" s="17"/>
      <c r="NXJ6" s="17"/>
      <c r="NXK6" s="17"/>
      <c r="NXL6" s="17"/>
      <c r="NXM6" s="17"/>
      <c r="NXN6" s="17"/>
      <c r="NXO6" s="17"/>
      <c r="NXP6" s="17"/>
      <c r="NXQ6" s="17"/>
      <c r="NXR6" s="17"/>
      <c r="NXS6" s="17"/>
      <c r="NXT6" s="17"/>
      <c r="NXU6" s="17"/>
      <c r="NXV6" s="17"/>
      <c r="NXW6" s="17"/>
      <c r="NXX6" s="17"/>
      <c r="NXY6" s="17"/>
      <c r="NXZ6" s="17"/>
      <c r="NYA6" s="17"/>
      <c r="NYB6" s="17"/>
      <c r="NYC6" s="17"/>
      <c r="NYD6" s="17"/>
      <c r="NYE6" s="17"/>
      <c r="NYF6" s="17"/>
      <c r="NYG6" s="17"/>
      <c r="NYH6" s="17"/>
      <c r="NYI6" s="17"/>
      <c r="NYJ6" s="17"/>
      <c r="NYK6" s="17"/>
      <c r="NYL6" s="17"/>
      <c r="NYM6" s="17"/>
      <c r="NYN6" s="17"/>
      <c r="NYO6" s="17"/>
      <c r="NYP6" s="17"/>
      <c r="NYQ6" s="17"/>
      <c r="NYR6" s="17"/>
      <c r="NYS6" s="17"/>
      <c r="NYT6" s="17"/>
      <c r="NYU6" s="17"/>
      <c r="NYV6" s="17"/>
      <c r="NYW6" s="17"/>
      <c r="NYX6" s="17"/>
      <c r="NYY6" s="17"/>
      <c r="NYZ6" s="17"/>
      <c r="NZA6" s="17"/>
      <c r="NZB6" s="17"/>
      <c r="NZC6" s="17"/>
      <c r="NZD6" s="17"/>
      <c r="NZE6" s="17"/>
      <c r="NZF6" s="17"/>
      <c r="NZG6" s="17"/>
      <c r="NZH6" s="17"/>
      <c r="NZI6" s="17"/>
      <c r="NZJ6" s="17"/>
      <c r="NZK6" s="17"/>
      <c r="NZL6" s="17"/>
      <c r="NZM6" s="17"/>
      <c r="NZN6" s="17"/>
      <c r="NZO6" s="17"/>
      <c r="NZP6" s="17"/>
      <c r="NZQ6" s="17"/>
      <c r="NZR6" s="17"/>
      <c r="NZS6" s="17"/>
      <c r="NZT6" s="17"/>
      <c r="NZU6" s="17"/>
      <c r="NZV6" s="17"/>
      <c r="NZW6" s="17"/>
      <c r="NZX6" s="17"/>
      <c r="NZY6" s="17"/>
      <c r="NZZ6" s="17"/>
      <c r="OAA6" s="17"/>
      <c r="OAB6" s="17"/>
      <c r="OAC6" s="17"/>
      <c r="OAD6" s="17"/>
      <c r="OAE6" s="17"/>
      <c r="OAF6" s="17"/>
      <c r="OAG6" s="17"/>
      <c r="OAH6" s="17"/>
      <c r="OAI6" s="17"/>
      <c r="OAJ6" s="17"/>
      <c r="OAK6" s="17"/>
      <c r="OAL6" s="17"/>
      <c r="OAM6" s="17"/>
      <c r="OAN6" s="17"/>
      <c r="OAO6" s="17"/>
      <c r="OAP6" s="17"/>
      <c r="OAQ6" s="17"/>
      <c r="OAR6" s="17"/>
      <c r="OAS6" s="17"/>
      <c r="OAT6" s="17"/>
      <c r="OAU6" s="17"/>
      <c r="OAV6" s="17"/>
      <c r="OAW6" s="17"/>
      <c r="OAX6" s="17"/>
      <c r="OAY6" s="17"/>
      <c r="OAZ6" s="17"/>
      <c r="OBA6" s="17"/>
      <c r="OBB6" s="17"/>
      <c r="OBC6" s="17"/>
      <c r="OBD6" s="17"/>
      <c r="OBE6" s="17"/>
      <c r="OBF6" s="17"/>
      <c r="OBG6" s="17"/>
      <c r="OBH6" s="17"/>
      <c r="OBI6" s="17"/>
      <c r="OBJ6" s="17"/>
      <c r="OBK6" s="17"/>
      <c r="OBL6" s="17"/>
      <c r="OBM6" s="17"/>
      <c r="OBN6" s="17"/>
      <c r="OBO6" s="17"/>
      <c r="OBP6" s="17"/>
      <c r="OBQ6" s="17"/>
      <c r="OBR6" s="17"/>
      <c r="OBS6" s="17"/>
      <c r="OBT6" s="17"/>
      <c r="OBU6" s="17"/>
      <c r="OBV6" s="17"/>
      <c r="OBW6" s="17"/>
      <c r="OBX6" s="17"/>
      <c r="OBY6" s="17"/>
      <c r="OBZ6" s="17"/>
      <c r="OCA6" s="17"/>
      <c r="OCB6" s="17"/>
      <c r="OCC6" s="17"/>
      <c r="OCD6" s="17"/>
      <c r="OCE6" s="17"/>
      <c r="OCF6" s="17"/>
      <c r="OCG6" s="17"/>
      <c r="OCH6" s="17"/>
      <c r="OCI6" s="17"/>
      <c r="OCJ6" s="17"/>
      <c r="OCK6" s="17"/>
      <c r="OCL6" s="17"/>
      <c r="OCM6" s="17"/>
      <c r="OCN6" s="17"/>
      <c r="OCO6" s="17"/>
      <c r="OCP6" s="17"/>
      <c r="OCQ6" s="17"/>
      <c r="OCR6" s="17"/>
      <c r="OCS6" s="17"/>
      <c r="OCT6" s="17"/>
      <c r="OCU6" s="17"/>
      <c r="OCV6" s="17"/>
      <c r="OCW6" s="17"/>
      <c r="OCX6" s="17"/>
      <c r="OCY6" s="17"/>
      <c r="OCZ6" s="17"/>
      <c r="ODA6" s="17"/>
      <c r="ODB6" s="17"/>
      <c r="ODC6" s="17"/>
      <c r="ODD6" s="17"/>
      <c r="ODE6" s="17"/>
      <c r="ODF6" s="17"/>
      <c r="ODG6" s="17"/>
      <c r="ODH6" s="17"/>
      <c r="ODI6" s="17"/>
      <c r="ODJ6" s="17"/>
      <c r="ODK6" s="17"/>
      <c r="ODL6" s="17"/>
      <c r="ODM6" s="17"/>
      <c r="ODN6" s="17"/>
      <c r="ODO6" s="17"/>
      <c r="ODP6" s="17"/>
      <c r="ODQ6" s="17"/>
      <c r="ODR6" s="17"/>
      <c r="ODS6" s="17"/>
      <c r="ODT6" s="17"/>
      <c r="ODU6" s="17"/>
      <c r="ODV6" s="17"/>
      <c r="ODW6" s="17"/>
      <c r="ODX6" s="17"/>
      <c r="ODY6" s="17"/>
      <c r="ODZ6" s="17"/>
      <c r="OEA6" s="17"/>
      <c r="OEB6" s="17"/>
      <c r="OEC6" s="17"/>
      <c r="OED6" s="17"/>
      <c r="OEE6" s="17"/>
      <c r="OEF6" s="17"/>
      <c r="OEG6" s="17"/>
      <c r="OEH6" s="17"/>
      <c r="OEI6" s="17"/>
      <c r="OEJ6" s="17"/>
      <c r="OEK6" s="17"/>
      <c r="OEL6" s="17"/>
      <c r="OEM6" s="17"/>
      <c r="OEN6" s="17"/>
      <c r="OEO6" s="17"/>
      <c r="OEP6" s="17"/>
      <c r="OEQ6" s="17"/>
      <c r="OER6" s="17"/>
      <c r="OES6" s="17"/>
      <c r="OET6" s="17"/>
      <c r="OEU6" s="17"/>
      <c r="OEV6" s="17"/>
      <c r="OEW6" s="17"/>
      <c r="OEX6" s="17"/>
      <c r="OEY6" s="17"/>
      <c r="OEZ6" s="17"/>
      <c r="OFA6" s="17"/>
      <c r="OFB6" s="17"/>
      <c r="OFC6" s="17"/>
      <c r="OFD6" s="17"/>
      <c r="OFE6" s="17"/>
      <c r="OFF6" s="17"/>
      <c r="OFG6" s="17"/>
      <c r="OFH6" s="17"/>
      <c r="OFI6" s="17"/>
      <c r="OFJ6" s="17"/>
      <c r="OFK6" s="17"/>
      <c r="OFL6" s="17"/>
      <c r="OFM6" s="17"/>
      <c r="OFN6" s="17"/>
      <c r="OFO6" s="17"/>
      <c r="OFP6" s="17"/>
      <c r="OFQ6" s="17"/>
      <c r="OFR6" s="17"/>
      <c r="OFS6" s="17"/>
      <c r="OFT6" s="17"/>
      <c r="OFU6" s="17"/>
      <c r="OFV6" s="17"/>
      <c r="OFW6" s="17"/>
      <c r="OFX6" s="17"/>
      <c r="OFY6" s="17"/>
      <c r="OFZ6" s="17"/>
      <c r="OGA6" s="17"/>
      <c r="OGB6" s="17"/>
      <c r="OGC6" s="17"/>
      <c r="OGD6" s="17"/>
      <c r="OGE6" s="17"/>
      <c r="OGF6" s="17"/>
      <c r="OGG6" s="17"/>
      <c r="OGH6" s="17"/>
      <c r="OGI6" s="17"/>
      <c r="OGJ6" s="17"/>
      <c r="OGK6" s="17"/>
      <c r="OGL6" s="17"/>
      <c r="OGM6" s="17"/>
      <c r="OGN6" s="17"/>
      <c r="OGO6" s="17"/>
      <c r="OGP6" s="17"/>
      <c r="OGQ6" s="17"/>
      <c r="OGR6" s="17"/>
      <c r="OGS6" s="17"/>
      <c r="OGT6" s="17"/>
      <c r="OGU6" s="17"/>
      <c r="OGV6" s="17"/>
      <c r="OGW6" s="17"/>
      <c r="OGX6" s="17"/>
      <c r="OGY6" s="17"/>
      <c r="OGZ6" s="17"/>
      <c r="OHA6" s="17"/>
      <c r="OHB6" s="17"/>
      <c r="OHC6" s="17"/>
      <c r="OHD6" s="17"/>
      <c r="OHE6" s="17"/>
      <c r="OHF6" s="17"/>
      <c r="OHG6" s="17"/>
      <c r="OHH6" s="17"/>
      <c r="OHI6" s="17"/>
      <c r="OHJ6" s="17"/>
      <c r="OHK6" s="17"/>
      <c r="OHL6" s="17"/>
      <c r="OHM6" s="17"/>
      <c r="OHN6" s="17"/>
      <c r="OHO6" s="17"/>
      <c r="OHP6" s="17"/>
      <c r="OHQ6" s="17"/>
      <c r="OHR6" s="17"/>
      <c r="OHS6" s="17"/>
      <c r="OHT6" s="17"/>
      <c r="OHU6" s="17"/>
      <c r="OHV6" s="17"/>
      <c r="OHW6" s="17"/>
      <c r="OHX6" s="17"/>
      <c r="OHY6" s="17"/>
      <c r="OHZ6" s="17"/>
      <c r="OIA6" s="17"/>
      <c r="OIB6" s="17"/>
      <c r="OIC6" s="17"/>
      <c r="OID6" s="17"/>
      <c r="OIE6" s="17"/>
      <c r="OIF6" s="17"/>
      <c r="OIG6" s="17"/>
      <c r="OIH6" s="17"/>
      <c r="OII6" s="17"/>
      <c r="OIJ6" s="17"/>
      <c r="OIK6" s="17"/>
      <c r="OIL6" s="17"/>
      <c r="OIM6" s="17"/>
      <c r="OIN6" s="17"/>
      <c r="OIO6" s="17"/>
      <c r="OIP6" s="17"/>
      <c r="OIQ6" s="17"/>
      <c r="OIR6" s="17"/>
      <c r="OIS6" s="17"/>
      <c r="OIT6" s="17"/>
      <c r="OIU6" s="17"/>
      <c r="OIV6" s="17"/>
      <c r="OIW6" s="17"/>
      <c r="OIX6" s="17"/>
      <c r="OIY6" s="17"/>
      <c r="OIZ6" s="17"/>
      <c r="OJA6" s="17"/>
      <c r="OJB6" s="17"/>
      <c r="OJC6" s="17"/>
      <c r="OJD6" s="17"/>
      <c r="OJE6" s="17"/>
      <c r="OJF6" s="17"/>
      <c r="OJG6" s="17"/>
      <c r="OJH6" s="17"/>
      <c r="OJI6" s="17"/>
      <c r="OJJ6" s="17"/>
      <c r="OJK6" s="17"/>
      <c r="OJL6" s="17"/>
      <c r="OJM6" s="17"/>
      <c r="OJN6" s="17"/>
      <c r="OJO6" s="17"/>
      <c r="OJP6" s="17"/>
      <c r="OJQ6" s="17"/>
      <c r="OJR6" s="17"/>
      <c r="OJS6" s="17"/>
      <c r="OJT6" s="17"/>
      <c r="OJU6" s="17"/>
      <c r="OJV6" s="17"/>
      <c r="OJW6" s="17"/>
      <c r="OJX6" s="17"/>
      <c r="OJY6" s="17"/>
      <c r="OJZ6" s="17"/>
      <c r="OKA6" s="17"/>
      <c r="OKB6" s="17"/>
      <c r="OKC6" s="17"/>
      <c r="OKD6" s="17"/>
      <c r="OKE6" s="17"/>
      <c r="OKF6" s="17"/>
      <c r="OKG6" s="17"/>
      <c r="OKH6" s="17"/>
      <c r="OKI6" s="17"/>
      <c r="OKJ6" s="17"/>
      <c r="OKK6" s="17"/>
      <c r="OKL6" s="17"/>
      <c r="OKM6" s="17"/>
      <c r="OKN6" s="17"/>
      <c r="OKO6" s="17"/>
      <c r="OKP6" s="17"/>
      <c r="OKQ6" s="17"/>
      <c r="OKR6" s="17"/>
      <c r="OKS6" s="17"/>
      <c r="OKT6" s="17"/>
      <c r="OKU6" s="17"/>
      <c r="OKV6" s="17"/>
      <c r="OKW6" s="17"/>
      <c r="OKX6" s="17"/>
      <c r="OKY6" s="17"/>
      <c r="OKZ6" s="17"/>
      <c r="OLA6" s="17"/>
      <c r="OLB6" s="17"/>
      <c r="OLC6" s="17"/>
      <c r="OLD6" s="17"/>
      <c r="OLE6" s="17"/>
      <c r="OLF6" s="17"/>
      <c r="OLG6" s="17"/>
      <c r="OLH6" s="17"/>
      <c r="OLI6" s="17"/>
      <c r="OLJ6" s="17"/>
      <c r="OLK6" s="17"/>
      <c r="OLL6" s="17"/>
      <c r="OLM6" s="17"/>
      <c r="OLN6" s="17"/>
      <c r="OLO6" s="17"/>
      <c r="OLP6" s="17"/>
      <c r="OLQ6" s="17"/>
      <c r="OLR6" s="17"/>
      <c r="OLS6" s="17"/>
      <c r="OLT6" s="17"/>
      <c r="OLU6" s="17"/>
      <c r="OLV6" s="17"/>
      <c r="OLW6" s="17"/>
      <c r="OLX6" s="17"/>
      <c r="OLY6" s="17"/>
      <c r="OLZ6" s="17"/>
      <c r="OMA6" s="17"/>
      <c r="OMB6" s="17"/>
      <c r="OMC6" s="17"/>
      <c r="OMD6" s="17"/>
      <c r="OME6" s="17"/>
      <c r="OMF6" s="17"/>
      <c r="OMG6" s="17"/>
      <c r="OMH6" s="17"/>
      <c r="OMI6" s="17"/>
      <c r="OMJ6" s="17"/>
      <c r="OMK6" s="17"/>
      <c r="OML6" s="17"/>
      <c r="OMM6" s="17"/>
      <c r="OMN6" s="17"/>
      <c r="OMO6" s="17"/>
      <c r="OMP6" s="17"/>
      <c r="OMQ6" s="17"/>
      <c r="OMR6" s="17"/>
      <c r="OMS6" s="17"/>
      <c r="OMT6" s="17"/>
      <c r="OMU6" s="17"/>
      <c r="OMV6" s="17"/>
      <c r="OMW6" s="17"/>
      <c r="OMX6" s="17"/>
      <c r="OMY6" s="17"/>
      <c r="OMZ6" s="17"/>
      <c r="ONA6" s="17"/>
      <c r="ONB6" s="17"/>
      <c r="ONC6" s="17"/>
      <c r="OND6" s="17"/>
      <c r="ONE6" s="17"/>
      <c r="ONF6" s="17"/>
      <c r="ONG6" s="17"/>
      <c r="ONH6" s="17"/>
      <c r="ONI6" s="17"/>
      <c r="ONJ6" s="17"/>
      <c r="ONK6" s="17"/>
      <c r="ONL6" s="17"/>
      <c r="ONM6" s="17"/>
      <c r="ONN6" s="17"/>
      <c r="ONO6" s="17"/>
      <c r="ONP6" s="17"/>
      <c r="ONQ6" s="17"/>
      <c r="ONR6" s="17"/>
      <c r="ONS6" s="17"/>
      <c r="ONT6" s="17"/>
      <c r="ONU6" s="17"/>
      <c r="ONV6" s="17"/>
      <c r="ONW6" s="17"/>
      <c r="ONX6" s="17"/>
      <c r="ONY6" s="17"/>
      <c r="ONZ6" s="17"/>
      <c r="OOA6" s="17"/>
      <c r="OOB6" s="17"/>
      <c r="OOC6" s="17"/>
      <c r="OOD6" s="17"/>
      <c r="OOE6" s="17"/>
      <c r="OOF6" s="17"/>
      <c r="OOG6" s="17"/>
      <c r="OOH6" s="17"/>
      <c r="OOI6" s="17"/>
      <c r="OOJ6" s="17"/>
      <c r="OOK6" s="17"/>
      <c r="OOL6" s="17"/>
      <c r="OOM6" s="17"/>
      <c r="OON6" s="17"/>
      <c r="OOO6" s="17"/>
      <c r="OOP6" s="17"/>
      <c r="OOQ6" s="17"/>
      <c r="OOR6" s="17"/>
      <c r="OOS6" s="17"/>
      <c r="OOT6" s="17"/>
      <c r="OOU6" s="17"/>
      <c r="OOV6" s="17"/>
      <c r="OOW6" s="17"/>
      <c r="OOX6" s="17"/>
      <c r="OOY6" s="17"/>
      <c r="OOZ6" s="17"/>
      <c r="OPA6" s="17"/>
      <c r="OPB6" s="17"/>
      <c r="OPC6" s="17"/>
      <c r="OPD6" s="17"/>
      <c r="OPE6" s="17"/>
      <c r="OPF6" s="17"/>
      <c r="OPG6" s="17"/>
      <c r="OPH6" s="17"/>
      <c r="OPI6" s="17"/>
      <c r="OPJ6" s="17"/>
      <c r="OPK6" s="17"/>
      <c r="OPL6" s="17"/>
      <c r="OPM6" s="17"/>
      <c r="OPN6" s="17"/>
      <c r="OPO6" s="17"/>
      <c r="OPP6" s="17"/>
      <c r="OPQ6" s="17"/>
      <c r="OPR6" s="17"/>
      <c r="OPS6" s="17"/>
      <c r="OPT6" s="17"/>
      <c r="OPU6" s="17"/>
      <c r="OPV6" s="17"/>
      <c r="OPW6" s="17"/>
      <c r="OPX6" s="17"/>
      <c r="OPY6" s="17"/>
      <c r="OPZ6" s="17"/>
      <c r="OQA6" s="17"/>
      <c r="OQB6" s="17"/>
      <c r="OQC6" s="17"/>
      <c r="OQD6" s="17"/>
      <c r="OQE6" s="17"/>
      <c r="OQF6" s="17"/>
      <c r="OQG6" s="17"/>
      <c r="OQH6" s="17"/>
      <c r="OQI6" s="17"/>
      <c r="OQJ6" s="17"/>
      <c r="OQK6" s="17"/>
      <c r="OQL6" s="17"/>
      <c r="OQM6" s="17"/>
      <c r="OQN6" s="17"/>
      <c r="OQO6" s="17"/>
      <c r="OQP6" s="17"/>
      <c r="OQQ6" s="17"/>
      <c r="OQR6" s="17"/>
      <c r="OQS6" s="17"/>
      <c r="OQT6" s="17"/>
      <c r="OQU6" s="17"/>
      <c r="OQV6" s="17"/>
      <c r="OQW6" s="17"/>
      <c r="OQX6" s="17"/>
      <c r="OQY6" s="17"/>
      <c r="OQZ6" s="17"/>
      <c r="ORA6" s="17"/>
      <c r="ORB6" s="17"/>
      <c r="ORC6" s="17"/>
      <c r="ORD6" s="17"/>
      <c r="ORE6" s="17"/>
      <c r="ORF6" s="17"/>
      <c r="ORG6" s="17"/>
      <c r="ORH6" s="17"/>
      <c r="ORI6" s="17"/>
      <c r="ORJ6" s="17"/>
      <c r="ORK6" s="17"/>
      <c r="ORL6" s="17"/>
      <c r="ORM6" s="17"/>
      <c r="ORN6" s="17"/>
      <c r="ORO6" s="17"/>
      <c r="ORP6" s="17"/>
      <c r="ORQ6" s="17"/>
      <c r="ORR6" s="17"/>
      <c r="ORS6" s="17"/>
      <c r="ORT6" s="17"/>
      <c r="ORU6" s="17"/>
      <c r="ORV6" s="17"/>
      <c r="ORW6" s="17"/>
      <c r="ORX6" s="17"/>
      <c r="ORY6" s="17"/>
      <c r="ORZ6" s="17"/>
      <c r="OSA6" s="17"/>
      <c r="OSB6" s="17"/>
      <c r="OSC6" s="17"/>
      <c r="OSD6" s="17"/>
      <c r="OSE6" s="17"/>
      <c r="OSF6" s="17"/>
      <c r="OSG6" s="17"/>
      <c r="OSH6" s="17"/>
      <c r="OSI6" s="17"/>
      <c r="OSJ6" s="17"/>
      <c r="OSK6" s="17"/>
      <c r="OSL6" s="17"/>
      <c r="OSM6" s="17"/>
      <c r="OSN6" s="17"/>
      <c r="OSO6" s="17"/>
      <c r="OSP6" s="17"/>
      <c r="OSQ6" s="17"/>
      <c r="OSR6" s="17"/>
      <c r="OSS6" s="17"/>
      <c r="OST6" s="17"/>
      <c r="OSU6" s="17"/>
      <c r="OSV6" s="17"/>
      <c r="OSW6" s="17"/>
      <c r="OSX6" s="17"/>
      <c r="OSY6" s="17"/>
      <c r="OSZ6" s="17"/>
      <c r="OTA6" s="17"/>
      <c r="OTB6" s="17"/>
      <c r="OTC6" s="17"/>
      <c r="OTD6" s="17"/>
      <c r="OTE6" s="17"/>
      <c r="OTF6" s="17"/>
      <c r="OTG6" s="17"/>
      <c r="OTH6" s="17"/>
      <c r="OTI6" s="17"/>
      <c r="OTJ6" s="17"/>
      <c r="OTK6" s="17"/>
      <c r="OTL6" s="17"/>
      <c r="OTM6" s="17"/>
      <c r="OTN6" s="17"/>
      <c r="OTO6" s="17"/>
      <c r="OTP6" s="17"/>
      <c r="OTQ6" s="17"/>
      <c r="OTR6" s="17"/>
      <c r="OTS6" s="17"/>
      <c r="OTT6" s="17"/>
      <c r="OTU6" s="17"/>
      <c r="OTV6" s="17"/>
      <c r="OTW6" s="17"/>
      <c r="OTX6" s="17"/>
      <c r="OTY6" s="17"/>
      <c r="OTZ6" s="17"/>
      <c r="OUA6" s="17"/>
      <c r="OUB6" s="17"/>
      <c r="OUC6" s="17"/>
      <c r="OUD6" s="17"/>
      <c r="OUE6" s="17"/>
      <c r="OUF6" s="17"/>
      <c r="OUG6" s="17"/>
      <c r="OUH6" s="17"/>
      <c r="OUI6" s="17"/>
      <c r="OUJ6" s="17"/>
      <c r="OUK6" s="17"/>
      <c r="OUL6" s="17"/>
      <c r="OUM6" s="17"/>
      <c r="OUN6" s="17"/>
      <c r="OUO6" s="17"/>
      <c r="OUP6" s="17"/>
      <c r="OUQ6" s="17"/>
      <c r="OUR6" s="17"/>
      <c r="OUS6" s="17"/>
      <c r="OUT6" s="17"/>
      <c r="OUU6" s="17"/>
      <c r="OUV6" s="17"/>
      <c r="OUW6" s="17"/>
      <c r="OUX6" s="17"/>
      <c r="OUY6" s="17"/>
      <c r="OUZ6" s="17"/>
      <c r="OVA6" s="17"/>
      <c r="OVB6" s="17"/>
      <c r="OVC6" s="17"/>
      <c r="OVD6" s="17"/>
      <c r="OVE6" s="17"/>
      <c r="OVF6" s="17"/>
      <c r="OVG6" s="17"/>
      <c r="OVH6" s="17"/>
      <c r="OVI6" s="17"/>
      <c r="OVJ6" s="17"/>
      <c r="OVK6" s="17"/>
      <c r="OVL6" s="17"/>
      <c r="OVM6" s="17"/>
      <c r="OVN6" s="17"/>
      <c r="OVO6" s="17"/>
      <c r="OVP6" s="17"/>
      <c r="OVQ6" s="17"/>
      <c r="OVR6" s="17"/>
      <c r="OVS6" s="17"/>
      <c r="OVT6" s="17"/>
      <c r="OVU6" s="17"/>
      <c r="OVV6" s="17"/>
      <c r="OVW6" s="17"/>
      <c r="OVX6" s="17"/>
      <c r="OVY6" s="17"/>
      <c r="OVZ6" s="17"/>
      <c r="OWA6" s="17"/>
      <c r="OWB6" s="17"/>
      <c r="OWC6" s="17"/>
      <c r="OWD6" s="17"/>
      <c r="OWE6" s="17"/>
      <c r="OWF6" s="17"/>
      <c r="OWG6" s="17"/>
      <c r="OWH6" s="17"/>
      <c r="OWI6" s="17"/>
      <c r="OWJ6" s="17"/>
      <c r="OWK6" s="17"/>
      <c r="OWL6" s="17"/>
      <c r="OWM6" s="17"/>
      <c r="OWN6" s="17"/>
      <c r="OWO6" s="17"/>
      <c r="OWP6" s="17"/>
      <c r="OWQ6" s="17"/>
      <c r="OWR6" s="17"/>
      <c r="OWS6" s="17"/>
      <c r="OWT6" s="17"/>
      <c r="OWU6" s="17"/>
      <c r="OWV6" s="17"/>
      <c r="OWW6" s="17"/>
      <c r="OWX6" s="17"/>
      <c r="OWY6" s="17"/>
      <c r="OWZ6" s="17"/>
      <c r="OXA6" s="17"/>
      <c r="OXB6" s="17"/>
      <c r="OXC6" s="17"/>
      <c r="OXD6" s="17"/>
      <c r="OXE6" s="17"/>
      <c r="OXF6" s="17"/>
      <c r="OXG6" s="17"/>
      <c r="OXH6" s="17"/>
      <c r="OXI6" s="17"/>
      <c r="OXJ6" s="17"/>
      <c r="OXK6" s="17"/>
      <c r="OXL6" s="17"/>
      <c r="OXM6" s="17"/>
      <c r="OXN6" s="17"/>
      <c r="OXO6" s="17"/>
      <c r="OXP6" s="17"/>
      <c r="OXQ6" s="17"/>
      <c r="OXR6" s="17"/>
      <c r="OXS6" s="17"/>
      <c r="OXT6" s="17"/>
      <c r="OXU6" s="17"/>
      <c r="OXV6" s="17"/>
      <c r="OXW6" s="17"/>
      <c r="OXX6" s="17"/>
      <c r="OXY6" s="17"/>
      <c r="OXZ6" s="17"/>
      <c r="OYA6" s="17"/>
      <c r="OYB6" s="17"/>
      <c r="OYC6" s="17"/>
      <c r="OYD6" s="17"/>
      <c r="OYE6" s="17"/>
      <c r="OYF6" s="17"/>
      <c r="OYG6" s="17"/>
      <c r="OYH6" s="17"/>
      <c r="OYI6" s="17"/>
      <c r="OYJ6" s="17"/>
      <c r="OYK6" s="17"/>
      <c r="OYL6" s="17"/>
      <c r="OYM6" s="17"/>
      <c r="OYN6" s="17"/>
      <c r="OYO6" s="17"/>
      <c r="OYP6" s="17"/>
      <c r="OYQ6" s="17"/>
      <c r="OYR6" s="17"/>
      <c r="OYS6" s="17"/>
      <c r="OYT6" s="17"/>
      <c r="OYU6" s="17"/>
      <c r="OYV6" s="17"/>
      <c r="OYW6" s="17"/>
      <c r="OYX6" s="17"/>
      <c r="OYY6" s="17"/>
      <c r="OYZ6" s="17"/>
      <c r="OZA6" s="17"/>
      <c r="OZB6" s="17"/>
      <c r="OZC6" s="17"/>
      <c r="OZD6" s="17"/>
      <c r="OZE6" s="17"/>
      <c r="OZF6" s="17"/>
      <c r="OZG6" s="17"/>
      <c r="OZH6" s="17"/>
      <c r="OZI6" s="17"/>
      <c r="OZJ6" s="17"/>
      <c r="OZK6" s="17"/>
      <c r="OZL6" s="17"/>
      <c r="OZM6" s="17"/>
      <c r="OZN6" s="17"/>
      <c r="OZO6" s="17"/>
      <c r="OZP6" s="17"/>
      <c r="OZQ6" s="17"/>
      <c r="OZR6" s="17"/>
      <c r="OZS6" s="17"/>
      <c r="OZT6" s="17"/>
      <c r="OZU6" s="17"/>
      <c r="OZV6" s="17"/>
      <c r="OZW6" s="17"/>
      <c r="OZX6" s="17"/>
      <c r="OZY6" s="17"/>
      <c r="OZZ6" s="17"/>
      <c r="PAA6" s="17"/>
      <c r="PAB6" s="17"/>
      <c r="PAC6" s="17"/>
      <c r="PAD6" s="17"/>
      <c r="PAE6" s="17"/>
      <c r="PAF6" s="17"/>
      <c r="PAG6" s="17"/>
      <c r="PAH6" s="17"/>
      <c r="PAI6" s="17"/>
      <c r="PAJ6" s="17"/>
      <c r="PAK6" s="17"/>
      <c r="PAL6" s="17"/>
      <c r="PAM6" s="17"/>
      <c r="PAN6" s="17"/>
      <c r="PAO6" s="17"/>
      <c r="PAP6" s="17"/>
      <c r="PAQ6" s="17"/>
      <c r="PAR6" s="17"/>
      <c r="PAS6" s="17"/>
      <c r="PAT6" s="17"/>
      <c r="PAU6" s="17"/>
      <c r="PAV6" s="17"/>
      <c r="PAW6" s="17"/>
      <c r="PAX6" s="17"/>
      <c r="PAY6" s="17"/>
      <c r="PAZ6" s="17"/>
      <c r="PBA6" s="17"/>
      <c r="PBB6" s="17"/>
      <c r="PBC6" s="17"/>
      <c r="PBD6" s="17"/>
      <c r="PBE6" s="17"/>
      <c r="PBF6" s="17"/>
      <c r="PBG6" s="17"/>
      <c r="PBH6" s="17"/>
      <c r="PBI6" s="17"/>
      <c r="PBJ6" s="17"/>
      <c r="PBK6" s="17"/>
      <c r="PBL6" s="17"/>
      <c r="PBM6" s="17"/>
      <c r="PBN6" s="17"/>
      <c r="PBO6" s="17"/>
      <c r="PBP6" s="17"/>
      <c r="PBQ6" s="17"/>
      <c r="PBR6" s="17"/>
      <c r="PBS6" s="17"/>
      <c r="PBT6" s="17"/>
      <c r="PBU6" s="17"/>
      <c r="PBV6" s="17"/>
      <c r="PBW6" s="17"/>
      <c r="PBX6" s="17"/>
      <c r="PBY6" s="17"/>
      <c r="PBZ6" s="17"/>
      <c r="PCA6" s="17"/>
      <c r="PCB6" s="17"/>
      <c r="PCC6" s="17"/>
      <c r="PCD6" s="17"/>
      <c r="PCE6" s="17"/>
      <c r="PCF6" s="17"/>
      <c r="PCG6" s="17"/>
      <c r="PCH6" s="17"/>
      <c r="PCI6" s="17"/>
      <c r="PCJ6" s="17"/>
      <c r="PCK6" s="17"/>
      <c r="PCL6" s="17"/>
      <c r="PCM6" s="17"/>
      <c r="PCN6" s="17"/>
      <c r="PCO6" s="17"/>
      <c r="PCP6" s="17"/>
      <c r="PCQ6" s="17"/>
      <c r="PCR6" s="17"/>
      <c r="PCS6" s="17"/>
      <c r="PCT6" s="17"/>
      <c r="PCU6" s="17"/>
      <c r="PCV6" s="17"/>
      <c r="PCW6" s="17"/>
      <c r="PCX6" s="17"/>
      <c r="PCY6" s="17"/>
      <c r="PCZ6" s="17"/>
      <c r="PDA6" s="17"/>
      <c r="PDB6" s="17"/>
      <c r="PDC6" s="17"/>
      <c r="PDD6" s="17"/>
      <c r="PDE6" s="17"/>
      <c r="PDF6" s="17"/>
      <c r="PDG6" s="17"/>
      <c r="PDH6" s="17"/>
      <c r="PDI6" s="17"/>
      <c r="PDJ6" s="17"/>
      <c r="PDK6" s="17"/>
      <c r="PDL6" s="17"/>
      <c r="PDM6" s="17"/>
      <c r="PDN6" s="17"/>
      <c r="PDO6" s="17"/>
      <c r="PDP6" s="17"/>
      <c r="PDQ6" s="17"/>
      <c r="PDR6" s="17"/>
      <c r="PDS6" s="17"/>
      <c r="PDT6" s="17"/>
      <c r="PDU6" s="17"/>
      <c r="PDV6" s="17"/>
      <c r="PDW6" s="17"/>
      <c r="PDX6" s="17"/>
      <c r="PDY6" s="17"/>
      <c r="PDZ6" s="17"/>
      <c r="PEA6" s="17"/>
      <c r="PEB6" s="17"/>
      <c r="PEC6" s="17"/>
      <c r="PED6" s="17"/>
      <c r="PEE6" s="17"/>
      <c r="PEF6" s="17"/>
      <c r="PEG6" s="17"/>
      <c r="PEH6" s="17"/>
      <c r="PEI6" s="17"/>
      <c r="PEJ6" s="17"/>
      <c r="PEK6" s="17"/>
      <c r="PEL6" s="17"/>
      <c r="PEM6" s="17"/>
      <c r="PEN6" s="17"/>
      <c r="PEO6" s="17"/>
      <c r="PEP6" s="17"/>
      <c r="PEQ6" s="17"/>
      <c r="PER6" s="17"/>
      <c r="PES6" s="17"/>
      <c r="PET6" s="17"/>
      <c r="PEU6" s="17"/>
      <c r="PEV6" s="17"/>
      <c r="PEW6" s="17"/>
      <c r="PEX6" s="17"/>
      <c r="PEY6" s="17"/>
      <c r="PEZ6" s="17"/>
      <c r="PFA6" s="17"/>
      <c r="PFB6" s="17"/>
      <c r="PFC6" s="17"/>
      <c r="PFD6" s="17"/>
      <c r="PFE6" s="17"/>
      <c r="PFF6" s="17"/>
      <c r="PFG6" s="17"/>
      <c r="PFH6" s="17"/>
      <c r="PFI6" s="17"/>
      <c r="PFJ6" s="17"/>
      <c r="PFK6" s="17"/>
      <c r="PFL6" s="17"/>
      <c r="PFM6" s="17"/>
      <c r="PFN6" s="17"/>
      <c r="PFO6" s="17"/>
      <c r="PFP6" s="17"/>
      <c r="PFQ6" s="17"/>
      <c r="PFR6" s="17"/>
      <c r="PFS6" s="17"/>
      <c r="PFT6" s="17"/>
      <c r="PFU6" s="17"/>
      <c r="PFV6" s="17"/>
      <c r="PFW6" s="17"/>
      <c r="PFX6" s="17"/>
      <c r="PFY6" s="17"/>
      <c r="PFZ6" s="17"/>
      <c r="PGA6" s="17"/>
      <c r="PGB6" s="17"/>
      <c r="PGC6" s="17"/>
      <c r="PGD6" s="17"/>
      <c r="PGE6" s="17"/>
      <c r="PGF6" s="17"/>
      <c r="PGG6" s="17"/>
      <c r="PGH6" s="17"/>
      <c r="PGI6" s="17"/>
      <c r="PGJ6" s="17"/>
      <c r="PGK6" s="17"/>
      <c r="PGL6" s="17"/>
      <c r="PGM6" s="17"/>
      <c r="PGN6" s="17"/>
      <c r="PGO6" s="17"/>
      <c r="PGP6" s="17"/>
      <c r="PGQ6" s="17"/>
      <c r="PGR6" s="17"/>
      <c r="PGS6" s="17"/>
      <c r="PGT6" s="17"/>
      <c r="PGU6" s="17"/>
      <c r="PGV6" s="17"/>
      <c r="PGW6" s="17"/>
      <c r="PGX6" s="17"/>
      <c r="PGY6" s="17"/>
      <c r="PGZ6" s="17"/>
      <c r="PHA6" s="17"/>
      <c r="PHB6" s="17"/>
      <c r="PHC6" s="17"/>
      <c r="PHD6" s="17"/>
      <c r="PHE6" s="17"/>
      <c r="PHF6" s="17"/>
      <c r="PHG6" s="17"/>
      <c r="PHH6" s="17"/>
      <c r="PHI6" s="17"/>
      <c r="PHJ6" s="17"/>
      <c r="PHK6" s="17"/>
      <c r="PHL6" s="17"/>
      <c r="PHM6" s="17"/>
      <c r="PHN6" s="17"/>
      <c r="PHO6" s="17"/>
      <c r="PHP6" s="17"/>
      <c r="PHQ6" s="17"/>
      <c r="PHR6" s="17"/>
      <c r="PHS6" s="17"/>
      <c r="PHT6" s="17"/>
      <c r="PHU6" s="17"/>
      <c r="PHV6" s="17"/>
      <c r="PHW6" s="17"/>
      <c r="PHX6" s="17"/>
      <c r="PHY6" s="17"/>
      <c r="PHZ6" s="17"/>
      <c r="PIA6" s="17"/>
      <c r="PIB6" s="17"/>
      <c r="PIC6" s="17"/>
      <c r="PID6" s="17"/>
      <c r="PIE6" s="17"/>
      <c r="PIF6" s="17"/>
      <c r="PIG6" s="17"/>
      <c r="PIH6" s="17"/>
      <c r="PII6" s="17"/>
      <c r="PIJ6" s="17"/>
      <c r="PIK6" s="17"/>
      <c r="PIL6" s="17"/>
      <c r="PIM6" s="17"/>
      <c r="PIN6" s="17"/>
      <c r="PIO6" s="17"/>
      <c r="PIP6" s="17"/>
      <c r="PIQ6" s="17"/>
      <c r="PIR6" s="17"/>
      <c r="PIS6" s="17"/>
      <c r="PIT6" s="17"/>
      <c r="PIU6" s="17"/>
      <c r="PIV6" s="17"/>
      <c r="PIW6" s="17"/>
      <c r="PIX6" s="17"/>
      <c r="PIY6" s="17"/>
      <c r="PIZ6" s="17"/>
      <c r="PJA6" s="17"/>
      <c r="PJB6" s="17"/>
      <c r="PJC6" s="17"/>
      <c r="PJD6" s="17"/>
      <c r="PJE6" s="17"/>
      <c r="PJF6" s="17"/>
      <c r="PJG6" s="17"/>
      <c r="PJH6" s="17"/>
      <c r="PJI6" s="17"/>
      <c r="PJJ6" s="17"/>
      <c r="PJK6" s="17"/>
      <c r="PJL6" s="17"/>
      <c r="PJM6" s="17"/>
      <c r="PJN6" s="17"/>
      <c r="PJO6" s="17"/>
      <c r="PJP6" s="17"/>
      <c r="PJQ6" s="17"/>
      <c r="PJR6" s="17"/>
      <c r="PJS6" s="17"/>
      <c r="PJT6" s="17"/>
      <c r="PJU6" s="17"/>
      <c r="PJV6" s="17"/>
      <c r="PJW6" s="17"/>
      <c r="PJX6" s="17"/>
      <c r="PJY6" s="17"/>
      <c r="PJZ6" s="17"/>
      <c r="PKA6" s="17"/>
      <c r="PKB6" s="17"/>
      <c r="PKC6" s="17"/>
      <c r="PKD6" s="17"/>
      <c r="PKE6" s="17"/>
      <c r="PKF6" s="17"/>
      <c r="PKG6" s="17"/>
      <c r="PKH6" s="17"/>
      <c r="PKI6" s="17"/>
      <c r="PKJ6" s="17"/>
      <c r="PKK6" s="17"/>
      <c r="PKL6" s="17"/>
      <c r="PKM6" s="17"/>
      <c r="PKN6" s="17"/>
      <c r="PKO6" s="17"/>
      <c r="PKP6" s="17"/>
      <c r="PKQ6" s="17"/>
      <c r="PKR6" s="17"/>
      <c r="PKS6" s="17"/>
      <c r="PKT6" s="17"/>
      <c r="PKU6" s="17"/>
      <c r="PKV6" s="17"/>
      <c r="PKW6" s="17"/>
      <c r="PKX6" s="17"/>
      <c r="PKY6" s="17"/>
      <c r="PKZ6" s="17"/>
      <c r="PLA6" s="17"/>
      <c r="PLB6" s="17"/>
      <c r="PLC6" s="17"/>
      <c r="PLD6" s="17"/>
      <c r="PLE6" s="17"/>
      <c r="PLF6" s="17"/>
      <c r="PLG6" s="17"/>
      <c r="PLH6" s="17"/>
      <c r="PLI6" s="17"/>
      <c r="PLJ6" s="17"/>
      <c r="PLK6" s="17"/>
      <c r="PLL6" s="17"/>
      <c r="PLM6" s="17"/>
      <c r="PLN6" s="17"/>
      <c r="PLO6" s="17"/>
      <c r="PLP6" s="17"/>
      <c r="PLQ6" s="17"/>
      <c r="PLR6" s="17"/>
      <c r="PLS6" s="17"/>
      <c r="PLT6" s="17"/>
      <c r="PLU6" s="17"/>
      <c r="PLV6" s="17"/>
      <c r="PLW6" s="17"/>
      <c r="PLX6" s="17"/>
      <c r="PLY6" s="17"/>
      <c r="PLZ6" s="17"/>
      <c r="PMA6" s="17"/>
      <c r="PMB6" s="17"/>
      <c r="PMC6" s="17"/>
      <c r="PMD6" s="17"/>
      <c r="PME6" s="17"/>
      <c r="PMF6" s="17"/>
      <c r="PMG6" s="17"/>
      <c r="PMH6" s="17"/>
      <c r="PMI6" s="17"/>
      <c r="PMJ6" s="17"/>
      <c r="PMK6" s="17"/>
      <c r="PML6" s="17"/>
      <c r="PMM6" s="17"/>
      <c r="PMN6" s="17"/>
      <c r="PMO6" s="17"/>
      <c r="PMP6" s="17"/>
      <c r="PMQ6" s="17"/>
      <c r="PMR6" s="17"/>
      <c r="PMS6" s="17"/>
      <c r="PMT6" s="17"/>
      <c r="PMU6" s="17"/>
      <c r="PMV6" s="17"/>
      <c r="PMW6" s="17"/>
      <c r="PMX6" s="17"/>
      <c r="PMY6" s="17"/>
      <c r="PMZ6" s="17"/>
      <c r="PNA6" s="17"/>
      <c r="PNB6" s="17"/>
      <c r="PNC6" s="17"/>
      <c r="PND6" s="17"/>
      <c r="PNE6" s="17"/>
      <c r="PNF6" s="17"/>
      <c r="PNG6" s="17"/>
      <c r="PNH6" s="17"/>
      <c r="PNI6" s="17"/>
      <c r="PNJ6" s="17"/>
      <c r="PNK6" s="17"/>
      <c r="PNL6" s="17"/>
      <c r="PNM6" s="17"/>
      <c r="PNN6" s="17"/>
      <c r="PNO6" s="17"/>
      <c r="PNP6" s="17"/>
      <c r="PNQ6" s="17"/>
      <c r="PNR6" s="17"/>
      <c r="PNS6" s="17"/>
      <c r="PNT6" s="17"/>
      <c r="PNU6" s="17"/>
      <c r="PNV6" s="17"/>
      <c r="PNW6" s="17"/>
      <c r="PNX6" s="17"/>
      <c r="PNY6" s="17"/>
      <c r="PNZ6" s="17"/>
      <c r="POA6" s="17"/>
      <c r="POB6" s="17"/>
      <c r="POC6" s="17"/>
      <c r="POD6" s="17"/>
      <c r="POE6" s="17"/>
      <c r="POF6" s="17"/>
      <c r="POG6" s="17"/>
      <c r="POH6" s="17"/>
      <c r="POI6" s="17"/>
      <c r="POJ6" s="17"/>
      <c r="POK6" s="17"/>
      <c r="POL6" s="17"/>
      <c r="POM6" s="17"/>
      <c r="PON6" s="17"/>
      <c r="POO6" s="17"/>
      <c r="POP6" s="17"/>
      <c r="POQ6" s="17"/>
      <c r="POR6" s="17"/>
      <c r="POS6" s="17"/>
      <c r="POT6" s="17"/>
      <c r="POU6" s="17"/>
      <c r="POV6" s="17"/>
      <c r="POW6" s="17"/>
      <c r="POX6" s="17"/>
      <c r="POY6" s="17"/>
      <c r="POZ6" s="17"/>
      <c r="PPA6" s="17"/>
      <c r="PPB6" s="17"/>
      <c r="PPC6" s="17"/>
      <c r="PPD6" s="17"/>
      <c r="PPE6" s="17"/>
      <c r="PPF6" s="17"/>
      <c r="PPG6" s="17"/>
      <c r="PPH6" s="17"/>
      <c r="PPI6" s="17"/>
      <c r="PPJ6" s="17"/>
      <c r="PPK6" s="17"/>
      <c r="PPL6" s="17"/>
      <c r="PPM6" s="17"/>
      <c r="PPN6" s="17"/>
      <c r="PPO6" s="17"/>
      <c r="PPP6" s="17"/>
      <c r="PPQ6" s="17"/>
      <c r="PPR6" s="17"/>
      <c r="PPS6" s="17"/>
      <c r="PPT6" s="17"/>
      <c r="PPU6" s="17"/>
      <c r="PPV6" s="17"/>
      <c r="PPW6" s="17"/>
      <c r="PPX6" s="17"/>
      <c r="PPY6" s="17"/>
      <c r="PPZ6" s="17"/>
      <c r="PQA6" s="17"/>
      <c r="PQB6" s="17"/>
      <c r="PQC6" s="17"/>
      <c r="PQD6" s="17"/>
      <c r="PQE6" s="17"/>
      <c r="PQF6" s="17"/>
      <c r="PQG6" s="17"/>
      <c r="PQH6" s="17"/>
      <c r="PQI6" s="17"/>
      <c r="PQJ6" s="17"/>
      <c r="PQK6" s="17"/>
      <c r="PQL6" s="17"/>
      <c r="PQM6" s="17"/>
      <c r="PQN6" s="17"/>
      <c r="PQO6" s="17"/>
      <c r="PQP6" s="17"/>
      <c r="PQQ6" s="17"/>
      <c r="PQR6" s="17"/>
      <c r="PQS6" s="17"/>
      <c r="PQT6" s="17"/>
      <c r="PQU6" s="17"/>
      <c r="PQV6" s="17"/>
      <c r="PQW6" s="17"/>
      <c r="PQX6" s="17"/>
      <c r="PQY6" s="17"/>
      <c r="PQZ6" s="17"/>
      <c r="PRA6" s="17"/>
      <c r="PRB6" s="17"/>
      <c r="PRC6" s="17"/>
      <c r="PRD6" s="17"/>
      <c r="PRE6" s="17"/>
      <c r="PRF6" s="17"/>
      <c r="PRG6" s="17"/>
      <c r="PRH6" s="17"/>
      <c r="PRI6" s="17"/>
      <c r="PRJ6" s="17"/>
      <c r="PRK6" s="17"/>
      <c r="PRL6" s="17"/>
      <c r="PRM6" s="17"/>
      <c r="PRN6" s="17"/>
      <c r="PRO6" s="17"/>
      <c r="PRP6" s="17"/>
      <c r="PRQ6" s="17"/>
      <c r="PRR6" s="17"/>
      <c r="PRS6" s="17"/>
      <c r="PRT6" s="17"/>
      <c r="PRU6" s="17"/>
      <c r="PRV6" s="17"/>
      <c r="PRW6" s="17"/>
      <c r="PRX6" s="17"/>
      <c r="PRY6" s="17"/>
      <c r="PRZ6" s="17"/>
      <c r="PSA6" s="17"/>
      <c r="PSB6" s="17"/>
      <c r="PSC6" s="17"/>
      <c r="PSD6" s="17"/>
      <c r="PSE6" s="17"/>
      <c r="PSF6" s="17"/>
      <c r="PSG6" s="17"/>
      <c r="PSH6" s="17"/>
      <c r="PSI6" s="17"/>
      <c r="PSJ6" s="17"/>
      <c r="PSK6" s="17"/>
      <c r="PSL6" s="17"/>
      <c r="PSM6" s="17"/>
      <c r="PSN6" s="17"/>
      <c r="PSO6" s="17"/>
      <c r="PSP6" s="17"/>
      <c r="PSQ6" s="17"/>
      <c r="PSR6" s="17"/>
      <c r="PSS6" s="17"/>
      <c r="PST6" s="17"/>
      <c r="PSU6" s="17"/>
      <c r="PSV6" s="17"/>
      <c r="PSW6" s="17"/>
      <c r="PSX6" s="17"/>
      <c r="PSY6" s="17"/>
      <c r="PSZ6" s="17"/>
      <c r="PTA6" s="17"/>
      <c r="PTB6" s="17"/>
      <c r="PTC6" s="17"/>
      <c r="PTD6" s="17"/>
      <c r="PTE6" s="17"/>
      <c r="PTF6" s="17"/>
      <c r="PTG6" s="17"/>
      <c r="PTH6" s="17"/>
      <c r="PTI6" s="17"/>
      <c r="PTJ6" s="17"/>
      <c r="PTK6" s="17"/>
      <c r="PTL6" s="17"/>
      <c r="PTM6" s="17"/>
      <c r="PTN6" s="17"/>
      <c r="PTO6" s="17"/>
      <c r="PTP6" s="17"/>
      <c r="PTQ6" s="17"/>
      <c r="PTR6" s="17"/>
      <c r="PTS6" s="17"/>
      <c r="PTT6" s="17"/>
      <c r="PTU6" s="17"/>
      <c r="PTV6" s="17"/>
      <c r="PTW6" s="17"/>
      <c r="PTX6" s="17"/>
      <c r="PTY6" s="17"/>
      <c r="PTZ6" s="17"/>
      <c r="PUA6" s="17"/>
      <c r="PUB6" s="17"/>
      <c r="PUC6" s="17"/>
      <c r="PUD6" s="17"/>
      <c r="PUE6" s="17"/>
      <c r="PUF6" s="17"/>
      <c r="PUG6" s="17"/>
      <c r="PUH6" s="17"/>
      <c r="PUI6" s="17"/>
      <c r="PUJ6" s="17"/>
      <c r="PUK6" s="17"/>
      <c r="PUL6" s="17"/>
      <c r="PUM6" s="17"/>
      <c r="PUN6" s="17"/>
      <c r="PUO6" s="17"/>
      <c r="PUP6" s="17"/>
      <c r="PUQ6" s="17"/>
      <c r="PUR6" s="17"/>
      <c r="PUS6" s="17"/>
      <c r="PUT6" s="17"/>
      <c r="PUU6" s="17"/>
      <c r="PUV6" s="17"/>
      <c r="PUW6" s="17"/>
      <c r="PUX6" s="17"/>
      <c r="PUY6" s="17"/>
      <c r="PUZ6" s="17"/>
      <c r="PVA6" s="17"/>
      <c r="PVB6" s="17"/>
      <c r="PVC6" s="17"/>
      <c r="PVD6" s="17"/>
      <c r="PVE6" s="17"/>
      <c r="PVF6" s="17"/>
      <c r="PVG6" s="17"/>
      <c r="PVH6" s="17"/>
      <c r="PVI6" s="17"/>
      <c r="PVJ6" s="17"/>
      <c r="PVK6" s="17"/>
      <c r="PVL6" s="17"/>
      <c r="PVM6" s="17"/>
      <c r="PVN6" s="17"/>
      <c r="PVO6" s="17"/>
      <c r="PVP6" s="17"/>
      <c r="PVQ6" s="17"/>
      <c r="PVR6" s="17"/>
      <c r="PVS6" s="17"/>
      <c r="PVT6" s="17"/>
      <c r="PVU6" s="17"/>
      <c r="PVV6" s="17"/>
      <c r="PVW6" s="17"/>
      <c r="PVX6" s="17"/>
      <c r="PVY6" s="17"/>
      <c r="PVZ6" s="17"/>
      <c r="PWA6" s="17"/>
      <c r="PWB6" s="17"/>
      <c r="PWC6" s="17"/>
      <c r="PWD6" s="17"/>
      <c r="PWE6" s="17"/>
      <c r="PWF6" s="17"/>
      <c r="PWG6" s="17"/>
      <c r="PWH6" s="17"/>
      <c r="PWI6" s="17"/>
      <c r="PWJ6" s="17"/>
      <c r="PWK6" s="17"/>
      <c r="PWL6" s="17"/>
      <c r="PWM6" s="17"/>
      <c r="PWN6" s="17"/>
      <c r="PWO6" s="17"/>
      <c r="PWP6" s="17"/>
      <c r="PWQ6" s="17"/>
      <c r="PWR6" s="17"/>
      <c r="PWS6" s="17"/>
      <c r="PWT6" s="17"/>
      <c r="PWU6" s="17"/>
      <c r="PWV6" s="17"/>
      <c r="PWW6" s="17"/>
      <c r="PWX6" s="17"/>
      <c r="PWY6" s="17"/>
      <c r="PWZ6" s="17"/>
      <c r="PXA6" s="17"/>
      <c r="PXB6" s="17"/>
      <c r="PXC6" s="17"/>
      <c r="PXD6" s="17"/>
      <c r="PXE6" s="17"/>
      <c r="PXF6" s="17"/>
      <c r="PXG6" s="17"/>
      <c r="PXH6" s="17"/>
      <c r="PXI6" s="17"/>
      <c r="PXJ6" s="17"/>
      <c r="PXK6" s="17"/>
      <c r="PXL6" s="17"/>
      <c r="PXM6" s="17"/>
      <c r="PXN6" s="17"/>
      <c r="PXO6" s="17"/>
      <c r="PXP6" s="17"/>
      <c r="PXQ6" s="17"/>
      <c r="PXR6" s="17"/>
      <c r="PXS6" s="17"/>
      <c r="PXT6" s="17"/>
      <c r="PXU6" s="17"/>
      <c r="PXV6" s="17"/>
      <c r="PXW6" s="17"/>
      <c r="PXX6" s="17"/>
      <c r="PXY6" s="17"/>
      <c r="PXZ6" s="17"/>
      <c r="PYA6" s="17"/>
      <c r="PYB6" s="17"/>
      <c r="PYC6" s="17"/>
      <c r="PYD6" s="17"/>
      <c r="PYE6" s="17"/>
      <c r="PYF6" s="17"/>
      <c r="PYG6" s="17"/>
      <c r="PYH6" s="17"/>
      <c r="PYI6" s="17"/>
      <c r="PYJ6" s="17"/>
      <c r="PYK6" s="17"/>
      <c r="PYL6" s="17"/>
      <c r="PYM6" s="17"/>
      <c r="PYN6" s="17"/>
      <c r="PYO6" s="17"/>
      <c r="PYP6" s="17"/>
      <c r="PYQ6" s="17"/>
      <c r="PYR6" s="17"/>
      <c r="PYS6" s="17"/>
      <c r="PYT6" s="17"/>
      <c r="PYU6" s="17"/>
      <c r="PYV6" s="17"/>
      <c r="PYW6" s="17"/>
      <c r="PYX6" s="17"/>
      <c r="PYY6" s="17"/>
      <c r="PYZ6" s="17"/>
      <c r="PZA6" s="17"/>
      <c r="PZB6" s="17"/>
      <c r="PZC6" s="17"/>
      <c r="PZD6" s="17"/>
      <c r="PZE6" s="17"/>
      <c r="PZF6" s="17"/>
      <c r="PZG6" s="17"/>
      <c r="PZH6" s="17"/>
      <c r="PZI6" s="17"/>
      <c r="PZJ6" s="17"/>
      <c r="PZK6" s="17"/>
      <c r="PZL6" s="17"/>
      <c r="PZM6" s="17"/>
      <c r="PZN6" s="17"/>
      <c r="PZO6" s="17"/>
      <c r="PZP6" s="17"/>
      <c r="PZQ6" s="17"/>
      <c r="PZR6" s="17"/>
      <c r="PZS6" s="17"/>
      <c r="PZT6" s="17"/>
      <c r="PZU6" s="17"/>
      <c r="PZV6" s="17"/>
      <c r="PZW6" s="17"/>
      <c r="PZX6" s="17"/>
      <c r="PZY6" s="17"/>
      <c r="PZZ6" s="17"/>
      <c r="QAA6" s="17"/>
      <c r="QAB6" s="17"/>
      <c r="QAC6" s="17"/>
      <c r="QAD6" s="17"/>
      <c r="QAE6" s="17"/>
      <c r="QAF6" s="17"/>
      <c r="QAG6" s="17"/>
      <c r="QAH6" s="17"/>
      <c r="QAI6" s="17"/>
      <c r="QAJ6" s="17"/>
      <c r="QAK6" s="17"/>
      <c r="QAL6" s="17"/>
      <c r="QAM6" s="17"/>
      <c r="QAN6" s="17"/>
      <c r="QAO6" s="17"/>
      <c r="QAP6" s="17"/>
      <c r="QAQ6" s="17"/>
      <c r="QAR6" s="17"/>
      <c r="QAS6" s="17"/>
      <c r="QAT6" s="17"/>
      <c r="QAU6" s="17"/>
      <c r="QAV6" s="17"/>
      <c r="QAW6" s="17"/>
      <c r="QAX6" s="17"/>
      <c r="QAY6" s="17"/>
      <c r="QAZ6" s="17"/>
      <c r="QBA6" s="17"/>
      <c r="QBB6" s="17"/>
      <c r="QBC6" s="17"/>
      <c r="QBD6" s="17"/>
      <c r="QBE6" s="17"/>
      <c r="QBF6" s="17"/>
      <c r="QBG6" s="17"/>
      <c r="QBH6" s="17"/>
      <c r="QBI6" s="17"/>
      <c r="QBJ6" s="17"/>
      <c r="QBK6" s="17"/>
      <c r="QBL6" s="17"/>
      <c r="QBM6" s="17"/>
      <c r="QBN6" s="17"/>
      <c r="QBO6" s="17"/>
      <c r="QBP6" s="17"/>
      <c r="QBQ6" s="17"/>
      <c r="QBR6" s="17"/>
      <c r="QBS6" s="17"/>
      <c r="QBT6" s="17"/>
      <c r="QBU6" s="17"/>
      <c r="QBV6" s="17"/>
      <c r="QBW6" s="17"/>
      <c r="QBX6" s="17"/>
      <c r="QBY6" s="17"/>
      <c r="QBZ6" s="17"/>
      <c r="QCA6" s="17"/>
      <c r="QCB6" s="17"/>
      <c r="QCC6" s="17"/>
      <c r="QCD6" s="17"/>
      <c r="QCE6" s="17"/>
      <c r="QCF6" s="17"/>
      <c r="QCG6" s="17"/>
      <c r="QCH6" s="17"/>
      <c r="QCI6" s="17"/>
      <c r="QCJ6" s="17"/>
      <c r="QCK6" s="17"/>
      <c r="QCL6" s="17"/>
      <c r="QCM6" s="17"/>
      <c r="QCN6" s="17"/>
      <c r="QCO6" s="17"/>
      <c r="QCP6" s="17"/>
      <c r="QCQ6" s="17"/>
      <c r="QCR6" s="17"/>
      <c r="QCS6" s="17"/>
      <c r="QCT6" s="17"/>
      <c r="QCU6" s="17"/>
      <c r="QCV6" s="17"/>
      <c r="QCW6" s="17"/>
      <c r="QCX6" s="17"/>
      <c r="QCY6" s="17"/>
      <c r="QCZ6" s="17"/>
      <c r="QDA6" s="17"/>
      <c r="QDB6" s="17"/>
      <c r="QDC6" s="17"/>
      <c r="QDD6" s="17"/>
      <c r="QDE6" s="17"/>
      <c r="QDF6" s="17"/>
      <c r="QDG6" s="17"/>
      <c r="QDH6" s="17"/>
      <c r="QDI6" s="17"/>
      <c r="QDJ6" s="17"/>
      <c r="QDK6" s="17"/>
      <c r="QDL6" s="17"/>
      <c r="QDM6" s="17"/>
      <c r="QDN6" s="17"/>
      <c r="QDO6" s="17"/>
      <c r="QDP6" s="17"/>
      <c r="QDQ6" s="17"/>
      <c r="QDR6" s="17"/>
      <c r="QDS6" s="17"/>
      <c r="QDT6" s="17"/>
      <c r="QDU6" s="17"/>
      <c r="QDV6" s="17"/>
      <c r="QDW6" s="17"/>
      <c r="QDX6" s="17"/>
      <c r="QDY6" s="17"/>
      <c r="QDZ6" s="17"/>
      <c r="QEA6" s="17"/>
      <c r="QEB6" s="17"/>
      <c r="QEC6" s="17"/>
      <c r="QED6" s="17"/>
      <c r="QEE6" s="17"/>
      <c r="QEF6" s="17"/>
      <c r="QEG6" s="17"/>
      <c r="QEH6" s="17"/>
      <c r="QEI6" s="17"/>
      <c r="QEJ6" s="17"/>
      <c r="QEK6" s="17"/>
      <c r="QEL6" s="17"/>
      <c r="QEM6" s="17"/>
      <c r="QEN6" s="17"/>
      <c r="QEO6" s="17"/>
      <c r="QEP6" s="17"/>
      <c r="QEQ6" s="17"/>
      <c r="QER6" s="17"/>
      <c r="QES6" s="17"/>
      <c r="QET6" s="17"/>
      <c r="QEU6" s="17"/>
      <c r="QEV6" s="17"/>
      <c r="QEW6" s="17"/>
      <c r="QEX6" s="17"/>
      <c r="QEY6" s="17"/>
      <c r="QEZ6" s="17"/>
      <c r="QFA6" s="17"/>
      <c r="QFB6" s="17"/>
      <c r="QFC6" s="17"/>
      <c r="QFD6" s="17"/>
      <c r="QFE6" s="17"/>
      <c r="QFF6" s="17"/>
      <c r="QFG6" s="17"/>
      <c r="QFH6" s="17"/>
      <c r="QFI6" s="17"/>
      <c r="QFJ6" s="17"/>
      <c r="QFK6" s="17"/>
      <c r="QFL6" s="17"/>
      <c r="QFM6" s="17"/>
      <c r="QFN6" s="17"/>
      <c r="QFO6" s="17"/>
      <c r="QFP6" s="17"/>
      <c r="QFQ6" s="17"/>
      <c r="QFR6" s="17"/>
      <c r="QFS6" s="17"/>
      <c r="QFT6" s="17"/>
      <c r="QFU6" s="17"/>
      <c r="QFV6" s="17"/>
      <c r="QFW6" s="17"/>
      <c r="QFX6" s="17"/>
      <c r="QFY6" s="17"/>
      <c r="QFZ6" s="17"/>
      <c r="QGA6" s="17"/>
      <c r="QGB6" s="17"/>
      <c r="QGC6" s="17"/>
      <c r="QGD6" s="17"/>
      <c r="QGE6" s="17"/>
      <c r="QGF6" s="17"/>
      <c r="QGG6" s="17"/>
      <c r="QGH6" s="17"/>
      <c r="QGI6" s="17"/>
      <c r="QGJ6" s="17"/>
      <c r="QGK6" s="17"/>
      <c r="QGL6" s="17"/>
      <c r="QGM6" s="17"/>
      <c r="QGN6" s="17"/>
      <c r="QGO6" s="17"/>
      <c r="QGP6" s="17"/>
      <c r="QGQ6" s="17"/>
      <c r="QGR6" s="17"/>
      <c r="QGS6" s="17"/>
      <c r="QGT6" s="17"/>
      <c r="QGU6" s="17"/>
      <c r="QGV6" s="17"/>
      <c r="QGW6" s="17"/>
      <c r="QGX6" s="17"/>
      <c r="QGY6" s="17"/>
      <c r="QGZ6" s="17"/>
      <c r="QHA6" s="17"/>
      <c r="QHB6" s="17"/>
      <c r="QHC6" s="17"/>
      <c r="QHD6" s="17"/>
      <c r="QHE6" s="17"/>
      <c r="QHF6" s="17"/>
      <c r="QHG6" s="17"/>
      <c r="QHH6" s="17"/>
      <c r="QHI6" s="17"/>
      <c r="QHJ6" s="17"/>
      <c r="QHK6" s="17"/>
      <c r="QHL6" s="17"/>
      <c r="QHM6" s="17"/>
      <c r="QHN6" s="17"/>
      <c r="QHO6" s="17"/>
      <c r="QHP6" s="17"/>
      <c r="QHQ6" s="17"/>
      <c r="QHR6" s="17"/>
      <c r="QHS6" s="17"/>
      <c r="QHT6" s="17"/>
      <c r="QHU6" s="17"/>
      <c r="QHV6" s="17"/>
      <c r="QHW6" s="17"/>
      <c r="QHX6" s="17"/>
      <c r="QHY6" s="17"/>
      <c r="QHZ6" s="17"/>
      <c r="QIA6" s="17"/>
      <c r="QIB6" s="17"/>
      <c r="QIC6" s="17"/>
      <c r="QID6" s="17"/>
      <c r="QIE6" s="17"/>
      <c r="QIF6" s="17"/>
      <c r="QIG6" s="17"/>
      <c r="QIH6" s="17"/>
      <c r="QII6" s="17"/>
      <c r="QIJ6" s="17"/>
      <c r="QIK6" s="17"/>
      <c r="QIL6" s="17"/>
      <c r="QIM6" s="17"/>
      <c r="QIN6" s="17"/>
      <c r="QIO6" s="17"/>
      <c r="QIP6" s="17"/>
      <c r="QIQ6" s="17"/>
      <c r="QIR6" s="17"/>
      <c r="QIS6" s="17"/>
      <c r="QIT6" s="17"/>
      <c r="QIU6" s="17"/>
      <c r="QIV6" s="17"/>
      <c r="QIW6" s="17"/>
      <c r="QIX6" s="17"/>
      <c r="QIY6" s="17"/>
      <c r="QIZ6" s="17"/>
      <c r="QJA6" s="17"/>
      <c r="QJB6" s="17"/>
      <c r="QJC6" s="17"/>
      <c r="QJD6" s="17"/>
      <c r="QJE6" s="17"/>
      <c r="QJF6" s="17"/>
      <c r="QJG6" s="17"/>
      <c r="QJH6" s="17"/>
      <c r="QJI6" s="17"/>
      <c r="QJJ6" s="17"/>
      <c r="QJK6" s="17"/>
      <c r="QJL6" s="17"/>
      <c r="QJM6" s="17"/>
      <c r="QJN6" s="17"/>
      <c r="QJO6" s="17"/>
      <c r="QJP6" s="17"/>
      <c r="QJQ6" s="17"/>
      <c r="QJR6" s="17"/>
      <c r="QJS6" s="17"/>
      <c r="QJT6" s="17"/>
      <c r="QJU6" s="17"/>
      <c r="QJV6" s="17"/>
      <c r="QJW6" s="17"/>
      <c r="QJX6" s="17"/>
      <c r="QJY6" s="17"/>
      <c r="QJZ6" s="17"/>
      <c r="QKA6" s="17"/>
      <c r="QKB6" s="17"/>
      <c r="QKC6" s="17"/>
      <c r="QKD6" s="17"/>
      <c r="QKE6" s="17"/>
      <c r="QKF6" s="17"/>
      <c r="QKG6" s="17"/>
      <c r="QKH6" s="17"/>
      <c r="QKI6" s="17"/>
      <c r="QKJ6" s="17"/>
      <c r="QKK6" s="17"/>
      <c r="QKL6" s="17"/>
      <c r="QKM6" s="17"/>
      <c r="QKN6" s="17"/>
      <c r="QKO6" s="17"/>
      <c r="QKP6" s="17"/>
      <c r="QKQ6" s="17"/>
      <c r="QKR6" s="17"/>
      <c r="QKS6" s="17"/>
      <c r="QKT6" s="17"/>
      <c r="QKU6" s="17"/>
      <c r="QKV6" s="17"/>
      <c r="QKW6" s="17"/>
      <c r="QKX6" s="17"/>
      <c r="QKY6" s="17"/>
      <c r="QKZ6" s="17"/>
      <c r="QLA6" s="17"/>
      <c r="QLB6" s="17"/>
      <c r="QLC6" s="17"/>
      <c r="QLD6" s="17"/>
      <c r="QLE6" s="17"/>
      <c r="QLF6" s="17"/>
      <c r="QLG6" s="17"/>
      <c r="QLH6" s="17"/>
      <c r="QLI6" s="17"/>
      <c r="QLJ6" s="17"/>
      <c r="QLK6" s="17"/>
      <c r="QLL6" s="17"/>
      <c r="QLM6" s="17"/>
      <c r="QLN6" s="17"/>
      <c r="QLO6" s="17"/>
      <c r="QLP6" s="17"/>
      <c r="QLQ6" s="17"/>
      <c r="QLR6" s="17"/>
      <c r="QLS6" s="17"/>
      <c r="QLT6" s="17"/>
      <c r="QLU6" s="17"/>
      <c r="QLV6" s="17"/>
      <c r="QLW6" s="17"/>
      <c r="QLX6" s="17"/>
      <c r="QLY6" s="17"/>
      <c r="QLZ6" s="17"/>
      <c r="QMA6" s="17"/>
      <c r="QMB6" s="17"/>
      <c r="QMC6" s="17"/>
      <c r="QMD6" s="17"/>
      <c r="QME6" s="17"/>
      <c r="QMF6" s="17"/>
      <c r="QMG6" s="17"/>
      <c r="QMH6" s="17"/>
      <c r="QMI6" s="17"/>
      <c r="QMJ6" s="17"/>
      <c r="QMK6" s="17"/>
      <c r="QML6" s="17"/>
      <c r="QMM6" s="17"/>
      <c r="QMN6" s="17"/>
      <c r="QMO6" s="17"/>
      <c r="QMP6" s="17"/>
      <c r="QMQ6" s="17"/>
      <c r="QMR6" s="17"/>
      <c r="QMS6" s="17"/>
      <c r="QMT6" s="17"/>
      <c r="QMU6" s="17"/>
      <c r="QMV6" s="17"/>
      <c r="QMW6" s="17"/>
      <c r="QMX6" s="17"/>
      <c r="QMY6" s="17"/>
      <c r="QMZ6" s="17"/>
      <c r="QNA6" s="17"/>
      <c r="QNB6" s="17"/>
      <c r="QNC6" s="17"/>
      <c r="QND6" s="17"/>
      <c r="QNE6" s="17"/>
      <c r="QNF6" s="17"/>
      <c r="QNG6" s="17"/>
      <c r="QNH6" s="17"/>
      <c r="QNI6" s="17"/>
      <c r="QNJ6" s="17"/>
      <c r="QNK6" s="17"/>
      <c r="QNL6" s="17"/>
      <c r="QNM6" s="17"/>
      <c r="QNN6" s="17"/>
      <c r="QNO6" s="17"/>
      <c r="QNP6" s="17"/>
      <c r="QNQ6" s="17"/>
      <c r="QNR6" s="17"/>
      <c r="QNS6" s="17"/>
      <c r="QNT6" s="17"/>
      <c r="QNU6" s="17"/>
      <c r="QNV6" s="17"/>
      <c r="QNW6" s="17"/>
      <c r="QNX6" s="17"/>
      <c r="QNY6" s="17"/>
      <c r="QNZ6" s="17"/>
      <c r="QOA6" s="17"/>
      <c r="QOB6" s="17"/>
      <c r="QOC6" s="17"/>
      <c r="QOD6" s="17"/>
      <c r="QOE6" s="17"/>
      <c r="QOF6" s="17"/>
      <c r="QOG6" s="17"/>
      <c r="QOH6" s="17"/>
      <c r="QOI6" s="17"/>
      <c r="QOJ6" s="17"/>
      <c r="QOK6" s="17"/>
      <c r="QOL6" s="17"/>
      <c r="QOM6" s="17"/>
      <c r="QON6" s="17"/>
      <c r="QOO6" s="17"/>
      <c r="QOP6" s="17"/>
      <c r="QOQ6" s="17"/>
      <c r="QOR6" s="17"/>
      <c r="QOS6" s="17"/>
      <c r="QOT6" s="17"/>
      <c r="QOU6" s="17"/>
      <c r="QOV6" s="17"/>
      <c r="QOW6" s="17"/>
      <c r="QOX6" s="17"/>
      <c r="QOY6" s="17"/>
      <c r="QOZ6" s="17"/>
      <c r="QPA6" s="17"/>
      <c r="QPB6" s="17"/>
      <c r="QPC6" s="17"/>
      <c r="QPD6" s="17"/>
      <c r="QPE6" s="17"/>
      <c r="QPF6" s="17"/>
      <c r="QPG6" s="17"/>
      <c r="QPH6" s="17"/>
      <c r="QPI6" s="17"/>
      <c r="QPJ6" s="17"/>
      <c r="QPK6" s="17"/>
      <c r="QPL6" s="17"/>
      <c r="QPM6" s="17"/>
      <c r="QPN6" s="17"/>
      <c r="QPO6" s="17"/>
      <c r="QPP6" s="17"/>
      <c r="QPQ6" s="17"/>
      <c r="QPR6" s="17"/>
      <c r="QPS6" s="17"/>
      <c r="QPT6" s="17"/>
      <c r="QPU6" s="17"/>
      <c r="QPV6" s="17"/>
      <c r="QPW6" s="17"/>
      <c r="QPX6" s="17"/>
      <c r="QPY6" s="17"/>
      <c r="QPZ6" s="17"/>
      <c r="QQA6" s="17"/>
      <c r="QQB6" s="17"/>
      <c r="QQC6" s="17"/>
      <c r="QQD6" s="17"/>
      <c r="QQE6" s="17"/>
      <c r="QQF6" s="17"/>
      <c r="QQG6" s="17"/>
      <c r="QQH6" s="17"/>
      <c r="QQI6" s="17"/>
      <c r="QQJ6" s="17"/>
      <c r="QQK6" s="17"/>
      <c r="QQL6" s="17"/>
      <c r="QQM6" s="17"/>
      <c r="QQN6" s="17"/>
      <c r="QQO6" s="17"/>
      <c r="QQP6" s="17"/>
      <c r="QQQ6" s="17"/>
      <c r="QQR6" s="17"/>
      <c r="QQS6" s="17"/>
      <c r="QQT6" s="17"/>
      <c r="QQU6" s="17"/>
      <c r="QQV6" s="17"/>
      <c r="QQW6" s="17"/>
      <c r="QQX6" s="17"/>
      <c r="QQY6" s="17"/>
      <c r="QQZ6" s="17"/>
      <c r="QRA6" s="17"/>
      <c r="QRB6" s="17"/>
      <c r="QRC6" s="17"/>
      <c r="QRD6" s="17"/>
      <c r="QRE6" s="17"/>
      <c r="QRF6" s="17"/>
      <c r="QRG6" s="17"/>
      <c r="QRH6" s="17"/>
      <c r="QRI6" s="17"/>
      <c r="QRJ6" s="17"/>
      <c r="QRK6" s="17"/>
      <c r="QRL6" s="17"/>
      <c r="QRM6" s="17"/>
      <c r="QRN6" s="17"/>
      <c r="QRO6" s="17"/>
      <c r="QRP6" s="17"/>
      <c r="QRQ6" s="17"/>
      <c r="QRR6" s="17"/>
      <c r="QRS6" s="17"/>
      <c r="QRT6" s="17"/>
      <c r="QRU6" s="17"/>
      <c r="QRV6" s="17"/>
      <c r="QRW6" s="17"/>
      <c r="QRX6" s="17"/>
      <c r="QRY6" s="17"/>
      <c r="QRZ6" s="17"/>
      <c r="QSA6" s="17"/>
      <c r="QSB6" s="17"/>
      <c r="QSC6" s="17"/>
      <c r="QSD6" s="17"/>
      <c r="QSE6" s="17"/>
      <c r="QSF6" s="17"/>
      <c r="QSG6" s="17"/>
      <c r="QSH6" s="17"/>
      <c r="QSI6" s="17"/>
      <c r="QSJ6" s="17"/>
      <c r="QSK6" s="17"/>
      <c r="QSL6" s="17"/>
      <c r="QSM6" s="17"/>
      <c r="QSN6" s="17"/>
      <c r="QSO6" s="17"/>
      <c r="QSP6" s="17"/>
      <c r="QSQ6" s="17"/>
      <c r="QSR6" s="17"/>
      <c r="QSS6" s="17"/>
      <c r="QST6" s="17"/>
      <c r="QSU6" s="17"/>
      <c r="QSV6" s="17"/>
      <c r="QSW6" s="17"/>
      <c r="QSX6" s="17"/>
      <c r="QSY6" s="17"/>
      <c r="QSZ6" s="17"/>
      <c r="QTA6" s="17"/>
      <c r="QTB6" s="17"/>
      <c r="QTC6" s="17"/>
      <c r="QTD6" s="17"/>
      <c r="QTE6" s="17"/>
      <c r="QTF6" s="17"/>
      <c r="QTG6" s="17"/>
      <c r="QTH6" s="17"/>
      <c r="QTI6" s="17"/>
      <c r="QTJ6" s="17"/>
      <c r="QTK6" s="17"/>
      <c r="QTL6" s="17"/>
      <c r="QTM6" s="17"/>
      <c r="QTN6" s="17"/>
      <c r="QTO6" s="17"/>
      <c r="QTP6" s="17"/>
      <c r="QTQ6" s="17"/>
      <c r="QTR6" s="17"/>
      <c r="QTS6" s="17"/>
      <c r="QTT6" s="17"/>
      <c r="QTU6" s="17"/>
      <c r="QTV6" s="17"/>
      <c r="QTW6" s="17"/>
      <c r="QTX6" s="17"/>
      <c r="QTY6" s="17"/>
      <c r="QTZ6" s="17"/>
      <c r="QUA6" s="17"/>
      <c r="QUB6" s="17"/>
      <c r="QUC6" s="17"/>
      <c r="QUD6" s="17"/>
      <c r="QUE6" s="17"/>
      <c r="QUF6" s="17"/>
      <c r="QUG6" s="17"/>
      <c r="QUH6" s="17"/>
      <c r="QUI6" s="17"/>
      <c r="QUJ6" s="17"/>
      <c r="QUK6" s="17"/>
      <c r="QUL6" s="17"/>
      <c r="QUM6" s="17"/>
      <c r="QUN6" s="17"/>
      <c r="QUO6" s="17"/>
      <c r="QUP6" s="17"/>
      <c r="QUQ6" s="17"/>
      <c r="QUR6" s="17"/>
      <c r="QUS6" s="17"/>
      <c r="QUT6" s="17"/>
      <c r="QUU6" s="17"/>
      <c r="QUV6" s="17"/>
      <c r="QUW6" s="17"/>
      <c r="QUX6" s="17"/>
      <c r="QUY6" s="17"/>
      <c r="QUZ6" s="17"/>
      <c r="QVA6" s="17"/>
      <c r="QVB6" s="17"/>
      <c r="QVC6" s="17"/>
      <c r="QVD6" s="17"/>
      <c r="QVE6" s="17"/>
      <c r="QVF6" s="17"/>
      <c r="QVG6" s="17"/>
      <c r="QVH6" s="17"/>
      <c r="QVI6" s="17"/>
      <c r="QVJ6" s="17"/>
      <c r="QVK6" s="17"/>
      <c r="QVL6" s="17"/>
      <c r="QVM6" s="17"/>
      <c r="QVN6" s="17"/>
      <c r="QVO6" s="17"/>
      <c r="QVP6" s="17"/>
      <c r="QVQ6" s="17"/>
      <c r="QVR6" s="17"/>
      <c r="QVS6" s="17"/>
      <c r="QVT6" s="17"/>
      <c r="QVU6" s="17"/>
      <c r="QVV6" s="17"/>
      <c r="QVW6" s="17"/>
      <c r="QVX6" s="17"/>
      <c r="QVY6" s="17"/>
      <c r="QVZ6" s="17"/>
      <c r="QWA6" s="17"/>
      <c r="QWB6" s="17"/>
      <c r="QWC6" s="17"/>
      <c r="QWD6" s="17"/>
      <c r="QWE6" s="17"/>
      <c r="QWF6" s="17"/>
      <c r="QWG6" s="17"/>
      <c r="QWH6" s="17"/>
      <c r="QWI6" s="17"/>
      <c r="QWJ6" s="17"/>
      <c r="QWK6" s="17"/>
      <c r="QWL6" s="17"/>
      <c r="QWM6" s="17"/>
      <c r="QWN6" s="17"/>
      <c r="QWO6" s="17"/>
      <c r="QWP6" s="17"/>
      <c r="QWQ6" s="17"/>
      <c r="QWR6" s="17"/>
      <c r="QWS6" s="17"/>
      <c r="QWT6" s="17"/>
      <c r="QWU6" s="17"/>
      <c r="QWV6" s="17"/>
      <c r="QWW6" s="17"/>
      <c r="QWX6" s="17"/>
      <c r="QWY6" s="17"/>
      <c r="QWZ6" s="17"/>
      <c r="QXA6" s="17"/>
      <c r="QXB6" s="17"/>
      <c r="QXC6" s="17"/>
      <c r="QXD6" s="17"/>
      <c r="QXE6" s="17"/>
      <c r="QXF6" s="17"/>
      <c r="QXG6" s="17"/>
      <c r="QXH6" s="17"/>
      <c r="QXI6" s="17"/>
      <c r="QXJ6" s="17"/>
      <c r="QXK6" s="17"/>
      <c r="QXL6" s="17"/>
      <c r="QXM6" s="17"/>
      <c r="QXN6" s="17"/>
      <c r="QXO6" s="17"/>
      <c r="QXP6" s="17"/>
      <c r="QXQ6" s="17"/>
      <c r="QXR6" s="17"/>
      <c r="QXS6" s="17"/>
      <c r="QXT6" s="17"/>
      <c r="QXU6" s="17"/>
      <c r="QXV6" s="17"/>
      <c r="QXW6" s="17"/>
      <c r="QXX6" s="17"/>
      <c r="QXY6" s="17"/>
      <c r="QXZ6" s="17"/>
      <c r="QYA6" s="17"/>
      <c r="QYB6" s="17"/>
      <c r="QYC6" s="17"/>
      <c r="QYD6" s="17"/>
      <c r="QYE6" s="17"/>
      <c r="QYF6" s="17"/>
      <c r="QYG6" s="17"/>
      <c r="QYH6" s="17"/>
      <c r="QYI6" s="17"/>
      <c r="QYJ6" s="17"/>
      <c r="QYK6" s="17"/>
      <c r="QYL6" s="17"/>
      <c r="QYM6" s="17"/>
      <c r="QYN6" s="17"/>
      <c r="QYO6" s="17"/>
      <c r="QYP6" s="17"/>
      <c r="QYQ6" s="17"/>
      <c r="QYR6" s="17"/>
      <c r="QYS6" s="17"/>
      <c r="QYT6" s="17"/>
      <c r="QYU6" s="17"/>
      <c r="QYV6" s="17"/>
      <c r="QYW6" s="17"/>
      <c r="QYX6" s="17"/>
      <c r="QYY6" s="17"/>
      <c r="QYZ6" s="17"/>
      <c r="QZA6" s="17"/>
      <c r="QZB6" s="17"/>
      <c r="QZC6" s="17"/>
      <c r="QZD6" s="17"/>
      <c r="QZE6" s="17"/>
      <c r="QZF6" s="17"/>
      <c r="QZG6" s="17"/>
      <c r="QZH6" s="17"/>
      <c r="QZI6" s="17"/>
      <c r="QZJ6" s="17"/>
      <c r="QZK6" s="17"/>
      <c r="QZL6" s="17"/>
      <c r="QZM6" s="17"/>
      <c r="QZN6" s="17"/>
      <c r="QZO6" s="17"/>
      <c r="QZP6" s="17"/>
      <c r="QZQ6" s="17"/>
      <c r="QZR6" s="17"/>
      <c r="QZS6" s="17"/>
      <c r="QZT6" s="17"/>
      <c r="QZU6" s="17"/>
      <c r="QZV6" s="17"/>
      <c r="QZW6" s="17"/>
      <c r="QZX6" s="17"/>
      <c r="QZY6" s="17"/>
      <c r="QZZ6" s="17"/>
      <c r="RAA6" s="17"/>
      <c r="RAB6" s="17"/>
      <c r="RAC6" s="17"/>
      <c r="RAD6" s="17"/>
      <c r="RAE6" s="17"/>
      <c r="RAF6" s="17"/>
      <c r="RAG6" s="17"/>
      <c r="RAH6" s="17"/>
      <c r="RAI6" s="17"/>
      <c r="RAJ6" s="17"/>
      <c r="RAK6" s="17"/>
      <c r="RAL6" s="17"/>
      <c r="RAM6" s="17"/>
      <c r="RAN6" s="17"/>
      <c r="RAO6" s="17"/>
      <c r="RAP6" s="17"/>
      <c r="RAQ6" s="17"/>
      <c r="RAR6" s="17"/>
      <c r="RAS6" s="17"/>
      <c r="RAT6" s="17"/>
      <c r="RAU6" s="17"/>
      <c r="RAV6" s="17"/>
      <c r="RAW6" s="17"/>
      <c r="RAX6" s="17"/>
      <c r="RAY6" s="17"/>
      <c r="RAZ6" s="17"/>
      <c r="RBA6" s="17"/>
      <c r="RBB6" s="17"/>
      <c r="RBC6" s="17"/>
      <c r="RBD6" s="17"/>
      <c r="RBE6" s="17"/>
      <c r="RBF6" s="17"/>
      <c r="RBG6" s="17"/>
      <c r="RBH6" s="17"/>
      <c r="RBI6" s="17"/>
      <c r="RBJ6" s="17"/>
      <c r="RBK6" s="17"/>
      <c r="RBL6" s="17"/>
      <c r="RBM6" s="17"/>
      <c r="RBN6" s="17"/>
      <c r="RBO6" s="17"/>
      <c r="RBP6" s="17"/>
      <c r="RBQ6" s="17"/>
      <c r="RBR6" s="17"/>
      <c r="RBS6" s="17"/>
      <c r="RBT6" s="17"/>
      <c r="RBU6" s="17"/>
      <c r="RBV6" s="17"/>
      <c r="RBW6" s="17"/>
      <c r="RBX6" s="17"/>
      <c r="RBY6" s="17"/>
      <c r="RBZ6" s="17"/>
      <c r="RCA6" s="17"/>
      <c r="RCB6" s="17"/>
      <c r="RCC6" s="17"/>
      <c r="RCD6" s="17"/>
      <c r="RCE6" s="17"/>
      <c r="RCF6" s="17"/>
      <c r="RCG6" s="17"/>
      <c r="RCH6" s="17"/>
      <c r="RCI6" s="17"/>
      <c r="RCJ6" s="17"/>
      <c r="RCK6" s="17"/>
      <c r="RCL6" s="17"/>
      <c r="RCM6" s="17"/>
      <c r="RCN6" s="17"/>
      <c r="RCO6" s="17"/>
      <c r="RCP6" s="17"/>
      <c r="RCQ6" s="17"/>
      <c r="RCR6" s="17"/>
      <c r="RCS6" s="17"/>
      <c r="RCT6" s="17"/>
      <c r="RCU6" s="17"/>
      <c r="RCV6" s="17"/>
      <c r="RCW6" s="17"/>
      <c r="RCX6" s="17"/>
      <c r="RCY6" s="17"/>
      <c r="RCZ6" s="17"/>
      <c r="RDA6" s="17"/>
      <c r="RDB6" s="17"/>
      <c r="RDC6" s="17"/>
      <c r="RDD6" s="17"/>
      <c r="RDE6" s="17"/>
      <c r="RDF6" s="17"/>
      <c r="RDG6" s="17"/>
      <c r="RDH6" s="17"/>
      <c r="RDI6" s="17"/>
      <c r="RDJ6" s="17"/>
      <c r="RDK6" s="17"/>
      <c r="RDL6" s="17"/>
      <c r="RDM6" s="17"/>
      <c r="RDN6" s="17"/>
      <c r="RDO6" s="17"/>
      <c r="RDP6" s="17"/>
      <c r="RDQ6" s="17"/>
      <c r="RDR6" s="17"/>
      <c r="RDS6" s="17"/>
      <c r="RDT6" s="17"/>
      <c r="RDU6" s="17"/>
      <c r="RDV6" s="17"/>
      <c r="RDW6" s="17"/>
      <c r="RDX6" s="17"/>
      <c r="RDY6" s="17"/>
      <c r="RDZ6" s="17"/>
      <c r="REA6" s="17"/>
      <c r="REB6" s="17"/>
      <c r="REC6" s="17"/>
      <c r="RED6" s="17"/>
      <c r="REE6" s="17"/>
      <c r="REF6" s="17"/>
      <c r="REG6" s="17"/>
      <c r="REH6" s="17"/>
      <c r="REI6" s="17"/>
      <c r="REJ6" s="17"/>
      <c r="REK6" s="17"/>
      <c r="REL6" s="17"/>
      <c r="REM6" s="17"/>
      <c r="REN6" s="17"/>
      <c r="REO6" s="17"/>
      <c r="REP6" s="17"/>
      <c r="REQ6" s="17"/>
      <c r="RER6" s="17"/>
      <c r="RES6" s="17"/>
      <c r="RET6" s="17"/>
      <c r="REU6" s="17"/>
      <c r="REV6" s="17"/>
      <c r="REW6" s="17"/>
      <c r="REX6" s="17"/>
      <c r="REY6" s="17"/>
      <c r="REZ6" s="17"/>
      <c r="RFA6" s="17"/>
      <c r="RFB6" s="17"/>
      <c r="RFC6" s="17"/>
      <c r="RFD6" s="17"/>
      <c r="RFE6" s="17"/>
      <c r="RFF6" s="17"/>
      <c r="RFG6" s="17"/>
      <c r="RFH6" s="17"/>
      <c r="RFI6" s="17"/>
      <c r="RFJ6" s="17"/>
      <c r="RFK6" s="17"/>
      <c r="RFL6" s="17"/>
      <c r="RFM6" s="17"/>
      <c r="RFN6" s="17"/>
      <c r="RFO6" s="17"/>
      <c r="RFP6" s="17"/>
      <c r="RFQ6" s="17"/>
      <c r="RFR6" s="17"/>
      <c r="RFS6" s="17"/>
      <c r="RFT6" s="17"/>
      <c r="RFU6" s="17"/>
      <c r="RFV6" s="17"/>
      <c r="RFW6" s="17"/>
      <c r="RFX6" s="17"/>
      <c r="RFY6" s="17"/>
      <c r="RFZ6" s="17"/>
      <c r="RGA6" s="17"/>
      <c r="RGB6" s="17"/>
      <c r="RGC6" s="17"/>
      <c r="RGD6" s="17"/>
      <c r="RGE6" s="17"/>
      <c r="RGF6" s="17"/>
      <c r="RGG6" s="17"/>
      <c r="RGH6" s="17"/>
      <c r="RGI6" s="17"/>
      <c r="RGJ6" s="17"/>
      <c r="RGK6" s="17"/>
      <c r="RGL6" s="17"/>
      <c r="RGM6" s="17"/>
      <c r="RGN6" s="17"/>
      <c r="RGO6" s="17"/>
      <c r="RGP6" s="17"/>
      <c r="RGQ6" s="17"/>
      <c r="RGR6" s="17"/>
      <c r="RGS6" s="17"/>
      <c r="RGT6" s="17"/>
      <c r="RGU6" s="17"/>
      <c r="RGV6" s="17"/>
      <c r="RGW6" s="17"/>
      <c r="RGX6" s="17"/>
      <c r="RGY6" s="17"/>
      <c r="RGZ6" s="17"/>
      <c r="RHA6" s="17"/>
      <c r="RHB6" s="17"/>
      <c r="RHC6" s="17"/>
      <c r="RHD6" s="17"/>
      <c r="RHE6" s="17"/>
      <c r="RHF6" s="17"/>
      <c r="RHG6" s="17"/>
      <c r="RHH6" s="17"/>
      <c r="RHI6" s="17"/>
      <c r="RHJ6" s="17"/>
      <c r="RHK6" s="17"/>
      <c r="RHL6" s="17"/>
      <c r="RHM6" s="17"/>
      <c r="RHN6" s="17"/>
      <c r="RHO6" s="17"/>
      <c r="RHP6" s="17"/>
      <c r="RHQ6" s="17"/>
      <c r="RHR6" s="17"/>
      <c r="RHS6" s="17"/>
      <c r="RHT6" s="17"/>
      <c r="RHU6" s="17"/>
      <c r="RHV6" s="17"/>
      <c r="RHW6" s="17"/>
      <c r="RHX6" s="17"/>
      <c r="RHY6" s="17"/>
      <c r="RHZ6" s="17"/>
      <c r="RIA6" s="17"/>
      <c r="RIB6" s="17"/>
      <c r="RIC6" s="17"/>
      <c r="RID6" s="17"/>
      <c r="RIE6" s="17"/>
      <c r="RIF6" s="17"/>
      <c r="RIG6" s="17"/>
      <c r="RIH6" s="17"/>
      <c r="RII6" s="17"/>
      <c r="RIJ6" s="17"/>
      <c r="RIK6" s="17"/>
      <c r="RIL6" s="17"/>
      <c r="RIM6" s="17"/>
      <c r="RIN6" s="17"/>
      <c r="RIO6" s="17"/>
      <c r="RIP6" s="17"/>
      <c r="RIQ6" s="17"/>
      <c r="RIR6" s="17"/>
      <c r="RIS6" s="17"/>
      <c r="RIT6" s="17"/>
      <c r="RIU6" s="17"/>
      <c r="RIV6" s="17"/>
      <c r="RIW6" s="17"/>
      <c r="RIX6" s="17"/>
      <c r="RIY6" s="17"/>
      <c r="RIZ6" s="17"/>
      <c r="RJA6" s="17"/>
      <c r="RJB6" s="17"/>
      <c r="RJC6" s="17"/>
      <c r="RJD6" s="17"/>
      <c r="RJE6" s="17"/>
      <c r="RJF6" s="17"/>
      <c r="RJG6" s="17"/>
      <c r="RJH6" s="17"/>
      <c r="RJI6" s="17"/>
      <c r="RJJ6" s="17"/>
      <c r="RJK6" s="17"/>
      <c r="RJL6" s="17"/>
      <c r="RJM6" s="17"/>
      <c r="RJN6" s="17"/>
      <c r="RJO6" s="17"/>
      <c r="RJP6" s="17"/>
      <c r="RJQ6" s="17"/>
      <c r="RJR6" s="17"/>
      <c r="RJS6" s="17"/>
      <c r="RJT6" s="17"/>
      <c r="RJU6" s="17"/>
      <c r="RJV6" s="17"/>
      <c r="RJW6" s="17"/>
      <c r="RJX6" s="17"/>
      <c r="RJY6" s="17"/>
      <c r="RJZ6" s="17"/>
      <c r="RKA6" s="17"/>
      <c r="RKB6" s="17"/>
      <c r="RKC6" s="17"/>
      <c r="RKD6" s="17"/>
      <c r="RKE6" s="17"/>
      <c r="RKF6" s="17"/>
      <c r="RKG6" s="17"/>
      <c r="RKH6" s="17"/>
      <c r="RKI6" s="17"/>
      <c r="RKJ6" s="17"/>
      <c r="RKK6" s="17"/>
      <c r="RKL6" s="17"/>
      <c r="RKM6" s="17"/>
      <c r="RKN6" s="17"/>
      <c r="RKO6" s="17"/>
      <c r="RKP6" s="17"/>
      <c r="RKQ6" s="17"/>
      <c r="RKR6" s="17"/>
      <c r="RKS6" s="17"/>
      <c r="RKT6" s="17"/>
      <c r="RKU6" s="17"/>
      <c r="RKV6" s="17"/>
      <c r="RKW6" s="17"/>
      <c r="RKX6" s="17"/>
      <c r="RKY6" s="17"/>
      <c r="RKZ6" s="17"/>
      <c r="RLA6" s="17"/>
      <c r="RLB6" s="17"/>
      <c r="RLC6" s="17"/>
      <c r="RLD6" s="17"/>
      <c r="RLE6" s="17"/>
      <c r="RLF6" s="17"/>
      <c r="RLG6" s="17"/>
      <c r="RLH6" s="17"/>
      <c r="RLI6" s="17"/>
      <c r="RLJ6" s="17"/>
      <c r="RLK6" s="17"/>
      <c r="RLL6" s="17"/>
      <c r="RLM6" s="17"/>
      <c r="RLN6" s="17"/>
      <c r="RLO6" s="17"/>
      <c r="RLP6" s="17"/>
      <c r="RLQ6" s="17"/>
      <c r="RLR6" s="17"/>
      <c r="RLS6" s="17"/>
      <c r="RLT6" s="17"/>
      <c r="RLU6" s="17"/>
      <c r="RLV6" s="17"/>
      <c r="RLW6" s="17"/>
      <c r="RLX6" s="17"/>
      <c r="RLY6" s="17"/>
      <c r="RLZ6" s="17"/>
      <c r="RMA6" s="17"/>
      <c r="RMB6" s="17"/>
      <c r="RMC6" s="17"/>
      <c r="RMD6" s="17"/>
      <c r="RME6" s="17"/>
      <c r="RMF6" s="17"/>
      <c r="RMG6" s="17"/>
      <c r="RMH6" s="17"/>
      <c r="RMI6" s="17"/>
      <c r="RMJ6" s="17"/>
      <c r="RMK6" s="17"/>
      <c r="RML6" s="17"/>
      <c r="RMM6" s="17"/>
      <c r="RMN6" s="17"/>
      <c r="RMO6" s="17"/>
      <c r="RMP6" s="17"/>
      <c r="RMQ6" s="17"/>
      <c r="RMR6" s="17"/>
      <c r="RMS6" s="17"/>
      <c r="RMT6" s="17"/>
      <c r="RMU6" s="17"/>
      <c r="RMV6" s="17"/>
      <c r="RMW6" s="17"/>
      <c r="RMX6" s="17"/>
      <c r="RMY6" s="17"/>
      <c r="RMZ6" s="17"/>
      <c r="RNA6" s="17"/>
      <c r="RNB6" s="17"/>
      <c r="RNC6" s="17"/>
      <c r="RND6" s="17"/>
      <c r="RNE6" s="17"/>
      <c r="RNF6" s="17"/>
      <c r="RNG6" s="17"/>
      <c r="RNH6" s="17"/>
      <c r="RNI6" s="17"/>
      <c r="RNJ6" s="17"/>
      <c r="RNK6" s="17"/>
      <c r="RNL6" s="17"/>
      <c r="RNM6" s="17"/>
      <c r="RNN6" s="17"/>
      <c r="RNO6" s="17"/>
      <c r="RNP6" s="17"/>
      <c r="RNQ6" s="17"/>
      <c r="RNR6" s="17"/>
      <c r="RNS6" s="17"/>
      <c r="RNT6" s="17"/>
      <c r="RNU6" s="17"/>
      <c r="RNV6" s="17"/>
      <c r="RNW6" s="17"/>
      <c r="RNX6" s="17"/>
      <c r="RNY6" s="17"/>
      <c r="RNZ6" s="17"/>
      <c r="ROA6" s="17"/>
      <c r="ROB6" s="17"/>
      <c r="ROC6" s="17"/>
      <c r="ROD6" s="17"/>
      <c r="ROE6" s="17"/>
      <c r="ROF6" s="17"/>
      <c r="ROG6" s="17"/>
      <c r="ROH6" s="17"/>
      <c r="ROI6" s="17"/>
      <c r="ROJ6" s="17"/>
      <c r="ROK6" s="17"/>
      <c r="ROL6" s="17"/>
      <c r="ROM6" s="17"/>
      <c r="RON6" s="17"/>
      <c r="ROO6" s="17"/>
      <c r="ROP6" s="17"/>
      <c r="ROQ6" s="17"/>
      <c r="ROR6" s="17"/>
      <c r="ROS6" s="17"/>
      <c r="ROT6" s="17"/>
      <c r="ROU6" s="17"/>
      <c r="ROV6" s="17"/>
      <c r="ROW6" s="17"/>
      <c r="ROX6" s="17"/>
      <c r="ROY6" s="17"/>
      <c r="ROZ6" s="17"/>
      <c r="RPA6" s="17"/>
      <c r="RPB6" s="17"/>
      <c r="RPC6" s="17"/>
      <c r="RPD6" s="17"/>
      <c r="RPE6" s="17"/>
      <c r="RPF6" s="17"/>
      <c r="RPG6" s="17"/>
      <c r="RPH6" s="17"/>
      <c r="RPI6" s="17"/>
      <c r="RPJ6" s="17"/>
      <c r="RPK6" s="17"/>
      <c r="RPL6" s="17"/>
      <c r="RPM6" s="17"/>
      <c r="RPN6" s="17"/>
      <c r="RPO6" s="17"/>
      <c r="RPP6" s="17"/>
      <c r="RPQ6" s="17"/>
      <c r="RPR6" s="17"/>
      <c r="RPS6" s="17"/>
      <c r="RPT6" s="17"/>
      <c r="RPU6" s="17"/>
      <c r="RPV6" s="17"/>
      <c r="RPW6" s="17"/>
      <c r="RPX6" s="17"/>
      <c r="RPY6" s="17"/>
      <c r="RPZ6" s="17"/>
      <c r="RQA6" s="17"/>
      <c r="RQB6" s="17"/>
      <c r="RQC6" s="17"/>
      <c r="RQD6" s="17"/>
      <c r="RQE6" s="17"/>
      <c r="RQF6" s="17"/>
      <c r="RQG6" s="17"/>
      <c r="RQH6" s="17"/>
      <c r="RQI6" s="17"/>
      <c r="RQJ6" s="17"/>
      <c r="RQK6" s="17"/>
      <c r="RQL6" s="17"/>
      <c r="RQM6" s="17"/>
      <c r="RQN6" s="17"/>
      <c r="RQO6" s="17"/>
      <c r="RQP6" s="17"/>
      <c r="RQQ6" s="17"/>
      <c r="RQR6" s="17"/>
      <c r="RQS6" s="17"/>
      <c r="RQT6" s="17"/>
      <c r="RQU6" s="17"/>
      <c r="RQV6" s="17"/>
      <c r="RQW6" s="17"/>
      <c r="RQX6" s="17"/>
      <c r="RQY6" s="17"/>
      <c r="RQZ6" s="17"/>
      <c r="RRA6" s="17"/>
      <c r="RRB6" s="17"/>
      <c r="RRC6" s="17"/>
      <c r="RRD6" s="17"/>
      <c r="RRE6" s="17"/>
      <c r="RRF6" s="17"/>
      <c r="RRG6" s="17"/>
      <c r="RRH6" s="17"/>
      <c r="RRI6" s="17"/>
      <c r="RRJ6" s="17"/>
      <c r="RRK6" s="17"/>
      <c r="RRL6" s="17"/>
      <c r="RRM6" s="17"/>
      <c r="RRN6" s="17"/>
      <c r="RRO6" s="17"/>
      <c r="RRP6" s="17"/>
      <c r="RRQ6" s="17"/>
      <c r="RRR6" s="17"/>
      <c r="RRS6" s="17"/>
      <c r="RRT6" s="17"/>
      <c r="RRU6" s="17"/>
      <c r="RRV6" s="17"/>
      <c r="RRW6" s="17"/>
      <c r="RRX6" s="17"/>
      <c r="RRY6" s="17"/>
      <c r="RRZ6" s="17"/>
      <c r="RSA6" s="17"/>
      <c r="RSB6" s="17"/>
      <c r="RSC6" s="17"/>
      <c r="RSD6" s="17"/>
      <c r="RSE6" s="17"/>
      <c r="RSF6" s="17"/>
      <c r="RSG6" s="17"/>
      <c r="RSH6" s="17"/>
      <c r="RSI6" s="17"/>
      <c r="RSJ6" s="17"/>
      <c r="RSK6" s="17"/>
      <c r="RSL6" s="17"/>
      <c r="RSM6" s="17"/>
      <c r="RSN6" s="17"/>
      <c r="RSO6" s="17"/>
      <c r="RSP6" s="17"/>
      <c r="RSQ6" s="17"/>
      <c r="RSR6" s="17"/>
      <c r="RSS6" s="17"/>
      <c r="RST6" s="17"/>
      <c r="RSU6" s="17"/>
      <c r="RSV6" s="17"/>
      <c r="RSW6" s="17"/>
      <c r="RSX6" s="17"/>
      <c r="RSY6" s="17"/>
      <c r="RSZ6" s="17"/>
      <c r="RTA6" s="17"/>
      <c r="RTB6" s="17"/>
      <c r="RTC6" s="17"/>
      <c r="RTD6" s="17"/>
      <c r="RTE6" s="17"/>
      <c r="RTF6" s="17"/>
      <c r="RTG6" s="17"/>
      <c r="RTH6" s="17"/>
      <c r="RTI6" s="17"/>
      <c r="RTJ6" s="17"/>
      <c r="RTK6" s="17"/>
      <c r="RTL6" s="17"/>
      <c r="RTM6" s="17"/>
      <c r="RTN6" s="17"/>
      <c r="RTO6" s="17"/>
      <c r="RTP6" s="17"/>
      <c r="RTQ6" s="17"/>
      <c r="RTR6" s="17"/>
      <c r="RTS6" s="17"/>
      <c r="RTT6" s="17"/>
      <c r="RTU6" s="17"/>
      <c r="RTV6" s="17"/>
      <c r="RTW6" s="17"/>
      <c r="RTX6" s="17"/>
      <c r="RTY6" s="17"/>
      <c r="RTZ6" s="17"/>
      <c r="RUA6" s="17"/>
      <c r="RUB6" s="17"/>
      <c r="RUC6" s="17"/>
      <c r="RUD6" s="17"/>
      <c r="RUE6" s="17"/>
      <c r="RUF6" s="17"/>
      <c r="RUG6" s="17"/>
      <c r="RUH6" s="17"/>
      <c r="RUI6" s="17"/>
      <c r="RUJ6" s="17"/>
      <c r="RUK6" s="17"/>
      <c r="RUL6" s="17"/>
      <c r="RUM6" s="17"/>
      <c r="RUN6" s="17"/>
      <c r="RUO6" s="17"/>
      <c r="RUP6" s="17"/>
      <c r="RUQ6" s="17"/>
      <c r="RUR6" s="17"/>
      <c r="RUS6" s="17"/>
      <c r="RUT6" s="17"/>
      <c r="RUU6" s="17"/>
      <c r="RUV6" s="17"/>
      <c r="RUW6" s="17"/>
      <c r="RUX6" s="17"/>
      <c r="RUY6" s="17"/>
      <c r="RUZ6" s="17"/>
      <c r="RVA6" s="17"/>
      <c r="RVB6" s="17"/>
      <c r="RVC6" s="17"/>
      <c r="RVD6" s="17"/>
      <c r="RVE6" s="17"/>
      <c r="RVF6" s="17"/>
      <c r="RVG6" s="17"/>
      <c r="RVH6" s="17"/>
      <c r="RVI6" s="17"/>
      <c r="RVJ6" s="17"/>
      <c r="RVK6" s="17"/>
      <c r="RVL6" s="17"/>
      <c r="RVM6" s="17"/>
      <c r="RVN6" s="17"/>
      <c r="RVO6" s="17"/>
      <c r="RVP6" s="17"/>
      <c r="RVQ6" s="17"/>
      <c r="RVR6" s="17"/>
      <c r="RVS6" s="17"/>
      <c r="RVT6" s="17"/>
      <c r="RVU6" s="17"/>
      <c r="RVV6" s="17"/>
      <c r="RVW6" s="17"/>
      <c r="RVX6" s="17"/>
      <c r="RVY6" s="17"/>
      <c r="RVZ6" s="17"/>
      <c r="RWA6" s="17"/>
      <c r="RWB6" s="17"/>
      <c r="RWC6" s="17"/>
      <c r="RWD6" s="17"/>
      <c r="RWE6" s="17"/>
      <c r="RWF6" s="17"/>
      <c r="RWG6" s="17"/>
      <c r="RWH6" s="17"/>
      <c r="RWI6" s="17"/>
      <c r="RWJ6" s="17"/>
      <c r="RWK6" s="17"/>
      <c r="RWL6" s="17"/>
      <c r="RWM6" s="17"/>
      <c r="RWN6" s="17"/>
      <c r="RWO6" s="17"/>
      <c r="RWP6" s="17"/>
      <c r="RWQ6" s="17"/>
      <c r="RWR6" s="17"/>
      <c r="RWS6" s="17"/>
      <c r="RWT6" s="17"/>
      <c r="RWU6" s="17"/>
      <c r="RWV6" s="17"/>
      <c r="RWW6" s="17"/>
      <c r="RWX6" s="17"/>
      <c r="RWY6" s="17"/>
      <c r="RWZ6" s="17"/>
      <c r="RXA6" s="17"/>
      <c r="RXB6" s="17"/>
      <c r="RXC6" s="17"/>
      <c r="RXD6" s="17"/>
      <c r="RXE6" s="17"/>
      <c r="RXF6" s="17"/>
      <c r="RXG6" s="17"/>
      <c r="RXH6" s="17"/>
      <c r="RXI6" s="17"/>
      <c r="RXJ6" s="17"/>
      <c r="RXK6" s="17"/>
      <c r="RXL6" s="17"/>
      <c r="RXM6" s="17"/>
      <c r="RXN6" s="17"/>
      <c r="RXO6" s="17"/>
      <c r="RXP6" s="17"/>
      <c r="RXQ6" s="17"/>
      <c r="RXR6" s="17"/>
      <c r="RXS6" s="17"/>
      <c r="RXT6" s="17"/>
      <c r="RXU6" s="17"/>
      <c r="RXV6" s="17"/>
      <c r="RXW6" s="17"/>
      <c r="RXX6" s="17"/>
      <c r="RXY6" s="17"/>
      <c r="RXZ6" s="17"/>
      <c r="RYA6" s="17"/>
      <c r="RYB6" s="17"/>
      <c r="RYC6" s="17"/>
      <c r="RYD6" s="17"/>
      <c r="RYE6" s="17"/>
      <c r="RYF6" s="17"/>
      <c r="RYG6" s="17"/>
      <c r="RYH6" s="17"/>
      <c r="RYI6" s="17"/>
      <c r="RYJ6" s="17"/>
      <c r="RYK6" s="17"/>
      <c r="RYL6" s="17"/>
      <c r="RYM6" s="17"/>
      <c r="RYN6" s="17"/>
      <c r="RYO6" s="17"/>
      <c r="RYP6" s="17"/>
      <c r="RYQ6" s="17"/>
      <c r="RYR6" s="17"/>
      <c r="RYS6" s="17"/>
      <c r="RYT6" s="17"/>
      <c r="RYU6" s="17"/>
      <c r="RYV6" s="17"/>
      <c r="RYW6" s="17"/>
      <c r="RYX6" s="17"/>
      <c r="RYY6" s="17"/>
      <c r="RYZ6" s="17"/>
      <c r="RZA6" s="17"/>
      <c r="RZB6" s="17"/>
      <c r="RZC6" s="17"/>
      <c r="RZD6" s="17"/>
      <c r="RZE6" s="17"/>
      <c r="RZF6" s="17"/>
      <c r="RZG6" s="17"/>
      <c r="RZH6" s="17"/>
      <c r="RZI6" s="17"/>
      <c r="RZJ6" s="17"/>
      <c r="RZK6" s="17"/>
      <c r="RZL6" s="17"/>
      <c r="RZM6" s="17"/>
      <c r="RZN6" s="17"/>
      <c r="RZO6" s="17"/>
      <c r="RZP6" s="17"/>
      <c r="RZQ6" s="17"/>
      <c r="RZR6" s="17"/>
      <c r="RZS6" s="17"/>
      <c r="RZT6" s="17"/>
      <c r="RZU6" s="17"/>
      <c r="RZV6" s="17"/>
      <c r="RZW6" s="17"/>
      <c r="RZX6" s="17"/>
      <c r="RZY6" s="17"/>
      <c r="RZZ6" s="17"/>
      <c r="SAA6" s="17"/>
      <c r="SAB6" s="17"/>
      <c r="SAC6" s="17"/>
      <c r="SAD6" s="17"/>
      <c r="SAE6" s="17"/>
      <c r="SAF6" s="17"/>
      <c r="SAG6" s="17"/>
      <c r="SAH6" s="17"/>
      <c r="SAI6" s="17"/>
      <c r="SAJ6" s="17"/>
      <c r="SAK6" s="17"/>
      <c r="SAL6" s="17"/>
      <c r="SAM6" s="17"/>
      <c r="SAN6" s="17"/>
      <c r="SAO6" s="17"/>
      <c r="SAP6" s="17"/>
      <c r="SAQ6" s="17"/>
      <c r="SAR6" s="17"/>
      <c r="SAS6" s="17"/>
      <c r="SAT6" s="17"/>
      <c r="SAU6" s="17"/>
      <c r="SAV6" s="17"/>
      <c r="SAW6" s="17"/>
      <c r="SAX6" s="17"/>
      <c r="SAY6" s="17"/>
      <c r="SAZ6" s="17"/>
      <c r="SBA6" s="17"/>
      <c r="SBB6" s="17"/>
      <c r="SBC6" s="17"/>
      <c r="SBD6" s="17"/>
      <c r="SBE6" s="17"/>
      <c r="SBF6" s="17"/>
      <c r="SBG6" s="17"/>
      <c r="SBH6" s="17"/>
      <c r="SBI6" s="17"/>
      <c r="SBJ6" s="17"/>
      <c r="SBK6" s="17"/>
      <c r="SBL6" s="17"/>
      <c r="SBM6" s="17"/>
      <c r="SBN6" s="17"/>
      <c r="SBO6" s="17"/>
      <c r="SBP6" s="17"/>
      <c r="SBQ6" s="17"/>
      <c r="SBR6" s="17"/>
      <c r="SBS6" s="17"/>
      <c r="SBT6" s="17"/>
      <c r="SBU6" s="17"/>
      <c r="SBV6" s="17"/>
      <c r="SBW6" s="17"/>
      <c r="SBX6" s="17"/>
      <c r="SBY6" s="17"/>
      <c r="SBZ6" s="17"/>
      <c r="SCA6" s="17"/>
      <c r="SCB6" s="17"/>
      <c r="SCC6" s="17"/>
      <c r="SCD6" s="17"/>
      <c r="SCE6" s="17"/>
      <c r="SCF6" s="17"/>
      <c r="SCG6" s="17"/>
      <c r="SCH6" s="17"/>
      <c r="SCI6" s="17"/>
      <c r="SCJ6" s="17"/>
      <c r="SCK6" s="17"/>
      <c r="SCL6" s="17"/>
      <c r="SCM6" s="17"/>
      <c r="SCN6" s="17"/>
      <c r="SCO6" s="17"/>
      <c r="SCP6" s="17"/>
      <c r="SCQ6" s="17"/>
      <c r="SCR6" s="17"/>
      <c r="SCS6" s="17"/>
      <c r="SCT6" s="17"/>
      <c r="SCU6" s="17"/>
      <c r="SCV6" s="17"/>
      <c r="SCW6" s="17"/>
      <c r="SCX6" s="17"/>
      <c r="SCY6" s="17"/>
      <c r="SCZ6" s="17"/>
      <c r="SDA6" s="17"/>
      <c r="SDB6" s="17"/>
      <c r="SDC6" s="17"/>
      <c r="SDD6" s="17"/>
      <c r="SDE6" s="17"/>
      <c r="SDF6" s="17"/>
      <c r="SDG6" s="17"/>
      <c r="SDH6" s="17"/>
      <c r="SDI6" s="17"/>
      <c r="SDJ6" s="17"/>
      <c r="SDK6" s="17"/>
      <c r="SDL6" s="17"/>
      <c r="SDM6" s="17"/>
      <c r="SDN6" s="17"/>
      <c r="SDO6" s="17"/>
      <c r="SDP6" s="17"/>
      <c r="SDQ6" s="17"/>
      <c r="SDR6" s="17"/>
      <c r="SDS6" s="17"/>
      <c r="SDT6" s="17"/>
      <c r="SDU6" s="17"/>
      <c r="SDV6" s="17"/>
      <c r="SDW6" s="17"/>
      <c r="SDX6" s="17"/>
      <c r="SDY6" s="17"/>
      <c r="SDZ6" s="17"/>
      <c r="SEA6" s="17"/>
      <c r="SEB6" s="17"/>
      <c r="SEC6" s="17"/>
      <c r="SED6" s="17"/>
      <c r="SEE6" s="17"/>
      <c r="SEF6" s="17"/>
      <c r="SEG6" s="17"/>
      <c r="SEH6" s="17"/>
      <c r="SEI6" s="17"/>
      <c r="SEJ6" s="17"/>
      <c r="SEK6" s="17"/>
      <c r="SEL6" s="17"/>
      <c r="SEM6" s="17"/>
      <c r="SEN6" s="17"/>
      <c r="SEO6" s="17"/>
      <c r="SEP6" s="17"/>
      <c r="SEQ6" s="17"/>
      <c r="SER6" s="17"/>
      <c r="SES6" s="17"/>
      <c r="SET6" s="17"/>
      <c r="SEU6" s="17"/>
      <c r="SEV6" s="17"/>
      <c r="SEW6" s="17"/>
      <c r="SEX6" s="17"/>
      <c r="SEY6" s="17"/>
      <c r="SEZ6" s="17"/>
      <c r="SFA6" s="17"/>
      <c r="SFB6" s="17"/>
      <c r="SFC6" s="17"/>
      <c r="SFD6" s="17"/>
      <c r="SFE6" s="17"/>
      <c r="SFF6" s="17"/>
      <c r="SFG6" s="17"/>
      <c r="SFH6" s="17"/>
      <c r="SFI6" s="17"/>
      <c r="SFJ6" s="17"/>
      <c r="SFK6" s="17"/>
      <c r="SFL6" s="17"/>
      <c r="SFM6" s="17"/>
      <c r="SFN6" s="17"/>
      <c r="SFO6" s="17"/>
      <c r="SFP6" s="17"/>
      <c r="SFQ6" s="17"/>
      <c r="SFR6" s="17"/>
      <c r="SFS6" s="17"/>
      <c r="SFT6" s="17"/>
      <c r="SFU6" s="17"/>
      <c r="SFV6" s="17"/>
      <c r="SFW6" s="17"/>
      <c r="SFX6" s="17"/>
      <c r="SFY6" s="17"/>
      <c r="SFZ6" s="17"/>
      <c r="SGA6" s="17"/>
      <c r="SGB6" s="17"/>
      <c r="SGC6" s="17"/>
      <c r="SGD6" s="17"/>
      <c r="SGE6" s="17"/>
      <c r="SGF6" s="17"/>
      <c r="SGG6" s="17"/>
      <c r="SGH6" s="17"/>
      <c r="SGI6" s="17"/>
      <c r="SGJ6" s="17"/>
      <c r="SGK6" s="17"/>
      <c r="SGL6" s="17"/>
      <c r="SGM6" s="17"/>
      <c r="SGN6" s="17"/>
      <c r="SGO6" s="17"/>
      <c r="SGP6" s="17"/>
      <c r="SGQ6" s="17"/>
      <c r="SGR6" s="17"/>
      <c r="SGS6" s="17"/>
      <c r="SGT6" s="17"/>
      <c r="SGU6" s="17"/>
      <c r="SGV6" s="17"/>
      <c r="SGW6" s="17"/>
      <c r="SGX6" s="17"/>
      <c r="SGY6" s="17"/>
      <c r="SGZ6" s="17"/>
      <c r="SHA6" s="17"/>
      <c r="SHB6" s="17"/>
      <c r="SHC6" s="17"/>
      <c r="SHD6" s="17"/>
      <c r="SHE6" s="17"/>
      <c r="SHF6" s="17"/>
      <c r="SHG6" s="17"/>
      <c r="SHH6" s="17"/>
      <c r="SHI6" s="17"/>
      <c r="SHJ6" s="17"/>
      <c r="SHK6" s="17"/>
      <c r="SHL6" s="17"/>
      <c r="SHM6" s="17"/>
      <c r="SHN6" s="17"/>
      <c r="SHO6" s="17"/>
      <c r="SHP6" s="17"/>
      <c r="SHQ6" s="17"/>
      <c r="SHR6" s="17"/>
      <c r="SHS6" s="17"/>
      <c r="SHT6" s="17"/>
      <c r="SHU6" s="17"/>
      <c r="SHV6" s="17"/>
      <c r="SHW6" s="17"/>
      <c r="SHX6" s="17"/>
      <c r="SHY6" s="17"/>
      <c r="SHZ6" s="17"/>
      <c r="SIA6" s="17"/>
      <c r="SIB6" s="17"/>
      <c r="SIC6" s="17"/>
      <c r="SID6" s="17"/>
      <c r="SIE6" s="17"/>
      <c r="SIF6" s="17"/>
      <c r="SIG6" s="17"/>
      <c r="SIH6" s="17"/>
      <c r="SII6" s="17"/>
      <c r="SIJ6" s="17"/>
      <c r="SIK6" s="17"/>
      <c r="SIL6" s="17"/>
      <c r="SIM6" s="17"/>
      <c r="SIN6" s="17"/>
      <c r="SIO6" s="17"/>
      <c r="SIP6" s="17"/>
      <c r="SIQ6" s="17"/>
      <c r="SIR6" s="17"/>
      <c r="SIS6" s="17"/>
      <c r="SIT6" s="17"/>
      <c r="SIU6" s="17"/>
      <c r="SIV6" s="17"/>
      <c r="SIW6" s="17"/>
      <c r="SIX6" s="17"/>
      <c r="SIY6" s="17"/>
      <c r="SIZ6" s="17"/>
      <c r="SJA6" s="17"/>
      <c r="SJB6" s="17"/>
      <c r="SJC6" s="17"/>
      <c r="SJD6" s="17"/>
      <c r="SJE6" s="17"/>
      <c r="SJF6" s="17"/>
      <c r="SJG6" s="17"/>
      <c r="SJH6" s="17"/>
      <c r="SJI6" s="17"/>
      <c r="SJJ6" s="17"/>
      <c r="SJK6" s="17"/>
      <c r="SJL6" s="17"/>
      <c r="SJM6" s="17"/>
      <c r="SJN6" s="17"/>
      <c r="SJO6" s="17"/>
      <c r="SJP6" s="17"/>
      <c r="SJQ6" s="17"/>
      <c r="SJR6" s="17"/>
      <c r="SJS6" s="17"/>
      <c r="SJT6" s="17"/>
      <c r="SJU6" s="17"/>
      <c r="SJV6" s="17"/>
      <c r="SJW6" s="17"/>
      <c r="SJX6" s="17"/>
      <c r="SJY6" s="17"/>
      <c r="SJZ6" s="17"/>
      <c r="SKA6" s="17"/>
      <c r="SKB6" s="17"/>
      <c r="SKC6" s="17"/>
      <c r="SKD6" s="17"/>
      <c r="SKE6" s="17"/>
      <c r="SKF6" s="17"/>
      <c r="SKG6" s="17"/>
      <c r="SKH6" s="17"/>
      <c r="SKI6" s="17"/>
      <c r="SKJ6" s="17"/>
      <c r="SKK6" s="17"/>
      <c r="SKL6" s="17"/>
      <c r="SKM6" s="17"/>
      <c r="SKN6" s="17"/>
      <c r="SKO6" s="17"/>
      <c r="SKP6" s="17"/>
      <c r="SKQ6" s="17"/>
      <c r="SKR6" s="17"/>
      <c r="SKS6" s="17"/>
      <c r="SKT6" s="17"/>
      <c r="SKU6" s="17"/>
      <c r="SKV6" s="17"/>
      <c r="SKW6" s="17"/>
      <c r="SKX6" s="17"/>
      <c r="SKY6" s="17"/>
      <c r="SKZ6" s="17"/>
      <c r="SLA6" s="17"/>
      <c r="SLB6" s="17"/>
      <c r="SLC6" s="17"/>
      <c r="SLD6" s="17"/>
      <c r="SLE6" s="17"/>
      <c r="SLF6" s="17"/>
      <c r="SLG6" s="17"/>
      <c r="SLH6" s="17"/>
      <c r="SLI6" s="17"/>
      <c r="SLJ6" s="17"/>
      <c r="SLK6" s="17"/>
      <c r="SLL6" s="17"/>
      <c r="SLM6" s="17"/>
      <c r="SLN6" s="17"/>
      <c r="SLO6" s="17"/>
      <c r="SLP6" s="17"/>
      <c r="SLQ6" s="17"/>
      <c r="SLR6" s="17"/>
      <c r="SLS6" s="17"/>
      <c r="SLT6" s="17"/>
      <c r="SLU6" s="17"/>
      <c r="SLV6" s="17"/>
      <c r="SLW6" s="17"/>
      <c r="SLX6" s="17"/>
      <c r="SLY6" s="17"/>
      <c r="SLZ6" s="17"/>
      <c r="SMA6" s="17"/>
      <c r="SMB6" s="17"/>
      <c r="SMC6" s="17"/>
      <c r="SMD6" s="17"/>
      <c r="SME6" s="17"/>
      <c r="SMF6" s="17"/>
      <c r="SMG6" s="17"/>
      <c r="SMH6" s="17"/>
      <c r="SMI6" s="17"/>
      <c r="SMJ6" s="17"/>
      <c r="SMK6" s="17"/>
      <c r="SML6" s="17"/>
      <c r="SMM6" s="17"/>
      <c r="SMN6" s="17"/>
      <c r="SMO6" s="17"/>
      <c r="SMP6" s="17"/>
      <c r="SMQ6" s="17"/>
      <c r="SMR6" s="17"/>
      <c r="SMS6" s="17"/>
      <c r="SMT6" s="17"/>
      <c r="SMU6" s="17"/>
      <c r="SMV6" s="17"/>
      <c r="SMW6" s="17"/>
      <c r="SMX6" s="17"/>
      <c r="SMY6" s="17"/>
      <c r="SMZ6" s="17"/>
      <c r="SNA6" s="17"/>
      <c r="SNB6" s="17"/>
      <c r="SNC6" s="17"/>
      <c r="SND6" s="17"/>
      <c r="SNE6" s="17"/>
      <c r="SNF6" s="17"/>
      <c r="SNG6" s="17"/>
      <c r="SNH6" s="17"/>
      <c r="SNI6" s="17"/>
      <c r="SNJ6" s="17"/>
      <c r="SNK6" s="17"/>
      <c r="SNL6" s="17"/>
      <c r="SNM6" s="17"/>
      <c r="SNN6" s="17"/>
      <c r="SNO6" s="17"/>
      <c r="SNP6" s="17"/>
      <c r="SNQ6" s="17"/>
      <c r="SNR6" s="17"/>
      <c r="SNS6" s="17"/>
      <c r="SNT6" s="17"/>
      <c r="SNU6" s="17"/>
      <c r="SNV6" s="17"/>
      <c r="SNW6" s="17"/>
      <c r="SNX6" s="17"/>
      <c r="SNY6" s="17"/>
      <c r="SNZ6" s="17"/>
      <c r="SOA6" s="17"/>
      <c r="SOB6" s="17"/>
      <c r="SOC6" s="17"/>
      <c r="SOD6" s="17"/>
      <c r="SOE6" s="17"/>
      <c r="SOF6" s="17"/>
      <c r="SOG6" s="17"/>
      <c r="SOH6" s="17"/>
      <c r="SOI6" s="17"/>
      <c r="SOJ6" s="17"/>
      <c r="SOK6" s="17"/>
      <c r="SOL6" s="17"/>
      <c r="SOM6" s="17"/>
      <c r="SON6" s="17"/>
      <c r="SOO6" s="17"/>
      <c r="SOP6" s="17"/>
      <c r="SOQ6" s="17"/>
      <c r="SOR6" s="17"/>
      <c r="SOS6" s="17"/>
      <c r="SOT6" s="17"/>
      <c r="SOU6" s="17"/>
      <c r="SOV6" s="17"/>
      <c r="SOW6" s="17"/>
      <c r="SOX6" s="17"/>
      <c r="SOY6" s="17"/>
      <c r="SOZ6" s="17"/>
      <c r="SPA6" s="17"/>
      <c r="SPB6" s="17"/>
      <c r="SPC6" s="17"/>
      <c r="SPD6" s="17"/>
      <c r="SPE6" s="17"/>
      <c r="SPF6" s="17"/>
      <c r="SPG6" s="17"/>
      <c r="SPH6" s="17"/>
      <c r="SPI6" s="17"/>
      <c r="SPJ6" s="17"/>
      <c r="SPK6" s="17"/>
      <c r="SPL6" s="17"/>
      <c r="SPM6" s="17"/>
      <c r="SPN6" s="17"/>
      <c r="SPO6" s="17"/>
      <c r="SPP6" s="17"/>
      <c r="SPQ6" s="17"/>
      <c r="SPR6" s="17"/>
      <c r="SPS6" s="17"/>
      <c r="SPT6" s="17"/>
      <c r="SPU6" s="17"/>
      <c r="SPV6" s="17"/>
      <c r="SPW6" s="17"/>
      <c r="SPX6" s="17"/>
      <c r="SPY6" s="17"/>
      <c r="SPZ6" s="17"/>
      <c r="SQA6" s="17"/>
      <c r="SQB6" s="17"/>
      <c r="SQC6" s="17"/>
      <c r="SQD6" s="17"/>
      <c r="SQE6" s="17"/>
      <c r="SQF6" s="17"/>
      <c r="SQG6" s="17"/>
      <c r="SQH6" s="17"/>
      <c r="SQI6" s="17"/>
      <c r="SQJ6" s="17"/>
      <c r="SQK6" s="17"/>
      <c r="SQL6" s="17"/>
      <c r="SQM6" s="17"/>
      <c r="SQN6" s="17"/>
      <c r="SQO6" s="17"/>
      <c r="SQP6" s="17"/>
      <c r="SQQ6" s="17"/>
      <c r="SQR6" s="17"/>
      <c r="SQS6" s="17"/>
      <c r="SQT6" s="17"/>
      <c r="SQU6" s="17"/>
      <c r="SQV6" s="17"/>
      <c r="SQW6" s="17"/>
      <c r="SQX6" s="17"/>
      <c r="SQY6" s="17"/>
      <c r="SQZ6" s="17"/>
      <c r="SRA6" s="17"/>
      <c r="SRB6" s="17"/>
      <c r="SRC6" s="17"/>
      <c r="SRD6" s="17"/>
      <c r="SRE6" s="17"/>
      <c r="SRF6" s="17"/>
      <c r="SRG6" s="17"/>
      <c r="SRH6" s="17"/>
      <c r="SRI6" s="17"/>
      <c r="SRJ6" s="17"/>
      <c r="SRK6" s="17"/>
      <c r="SRL6" s="17"/>
      <c r="SRM6" s="17"/>
      <c r="SRN6" s="17"/>
      <c r="SRO6" s="17"/>
      <c r="SRP6" s="17"/>
      <c r="SRQ6" s="17"/>
      <c r="SRR6" s="17"/>
      <c r="SRS6" s="17"/>
      <c r="SRT6" s="17"/>
      <c r="SRU6" s="17"/>
      <c r="SRV6" s="17"/>
      <c r="SRW6" s="17"/>
      <c r="SRX6" s="17"/>
      <c r="SRY6" s="17"/>
      <c r="SRZ6" s="17"/>
      <c r="SSA6" s="17"/>
      <c r="SSB6" s="17"/>
      <c r="SSC6" s="17"/>
      <c r="SSD6" s="17"/>
      <c r="SSE6" s="17"/>
      <c r="SSF6" s="17"/>
      <c r="SSG6" s="17"/>
      <c r="SSH6" s="17"/>
      <c r="SSI6" s="17"/>
      <c r="SSJ6" s="17"/>
      <c r="SSK6" s="17"/>
      <c r="SSL6" s="17"/>
      <c r="SSM6" s="17"/>
      <c r="SSN6" s="17"/>
      <c r="SSO6" s="17"/>
      <c r="SSP6" s="17"/>
      <c r="SSQ6" s="17"/>
      <c r="SSR6" s="17"/>
      <c r="SSS6" s="17"/>
      <c r="SST6" s="17"/>
      <c r="SSU6" s="17"/>
      <c r="SSV6" s="17"/>
      <c r="SSW6" s="17"/>
      <c r="SSX6" s="17"/>
      <c r="SSY6" s="17"/>
      <c r="SSZ6" s="17"/>
      <c r="STA6" s="17"/>
      <c r="STB6" s="17"/>
      <c r="STC6" s="17"/>
      <c r="STD6" s="17"/>
      <c r="STE6" s="17"/>
      <c r="STF6" s="17"/>
      <c r="STG6" s="17"/>
      <c r="STH6" s="17"/>
      <c r="STI6" s="17"/>
      <c r="STJ6" s="17"/>
      <c r="STK6" s="17"/>
      <c r="STL6" s="17"/>
      <c r="STM6" s="17"/>
      <c r="STN6" s="17"/>
      <c r="STO6" s="17"/>
      <c r="STP6" s="17"/>
      <c r="STQ6" s="17"/>
      <c r="STR6" s="17"/>
      <c r="STS6" s="17"/>
      <c r="STT6" s="17"/>
      <c r="STU6" s="17"/>
      <c r="STV6" s="17"/>
      <c r="STW6" s="17"/>
      <c r="STX6" s="17"/>
      <c r="STY6" s="17"/>
      <c r="STZ6" s="17"/>
      <c r="SUA6" s="17"/>
      <c r="SUB6" s="17"/>
      <c r="SUC6" s="17"/>
      <c r="SUD6" s="17"/>
      <c r="SUE6" s="17"/>
      <c r="SUF6" s="17"/>
      <c r="SUG6" s="17"/>
      <c r="SUH6" s="17"/>
      <c r="SUI6" s="17"/>
      <c r="SUJ6" s="17"/>
      <c r="SUK6" s="17"/>
      <c r="SUL6" s="17"/>
      <c r="SUM6" s="17"/>
      <c r="SUN6" s="17"/>
      <c r="SUO6" s="17"/>
      <c r="SUP6" s="17"/>
      <c r="SUQ6" s="17"/>
      <c r="SUR6" s="17"/>
      <c r="SUS6" s="17"/>
      <c r="SUT6" s="17"/>
      <c r="SUU6" s="17"/>
      <c r="SUV6" s="17"/>
      <c r="SUW6" s="17"/>
      <c r="SUX6" s="17"/>
      <c r="SUY6" s="17"/>
      <c r="SUZ6" s="17"/>
      <c r="SVA6" s="17"/>
      <c r="SVB6" s="17"/>
      <c r="SVC6" s="17"/>
      <c r="SVD6" s="17"/>
      <c r="SVE6" s="17"/>
      <c r="SVF6" s="17"/>
      <c r="SVG6" s="17"/>
      <c r="SVH6" s="17"/>
      <c r="SVI6" s="17"/>
      <c r="SVJ6" s="17"/>
      <c r="SVK6" s="17"/>
      <c r="SVL6" s="17"/>
      <c r="SVM6" s="17"/>
      <c r="SVN6" s="17"/>
      <c r="SVO6" s="17"/>
      <c r="SVP6" s="17"/>
      <c r="SVQ6" s="17"/>
      <c r="SVR6" s="17"/>
      <c r="SVS6" s="17"/>
      <c r="SVT6" s="17"/>
      <c r="SVU6" s="17"/>
      <c r="SVV6" s="17"/>
      <c r="SVW6" s="17"/>
      <c r="SVX6" s="17"/>
      <c r="SVY6" s="17"/>
      <c r="SVZ6" s="17"/>
      <c r="SWA6" s="17"/>
      <c r="SWB6" s="17"/>
      <c r="SWC6" s="17"/>
      <c r="SWD6" s="17"/>
      <c r="SWE6" s="17"/>
      <c r="SWF6" s="17"/>
      <c r="SWG6" s="17"/>
      <c r="SWH6" s="17"/>
      <c r="SWI6" s="17"/>
      <c r="SWJ6" s="17"/>
      <c r="SWK6" s="17"/>
      <c r="SWL6" s="17"/>
      <c r="SWM6" s="17"/>
      <c r="SWN6" s="17"/>
      <c r="SWO6" s="17"/>
      <c r="SWP6" s="17"/>
      <c r="SWQ6" s="17"/>
      <c r="SWR6" s="17"/>
      <c r="SWS6" s="17"/>
      <c r="SWT6" s="17"/>
      <c r="SWU6" s="17"/>
      <c r="SWV6" s="17"/>
      <c r="SWW6" s="17"/>
      <c r="SWX6" s="17"/>
      <c r="SWY6" s="17"/>
      <c r="SWZ6" s="17"/>
      <c r="SXA6" s="17"/>
      <c r="SXB6" s="17"/>
      <c r="SXC6" s="17"/>
      <c r="SXD6" s="17"/>
      <c r="SXE6" s="17"/>
      <c r="SXF6" s="17"/>
      <c r="SXG6" s="17"/>
      <c r="SXH6" s="17"/>
      <c r="SXI6" s="17"/>
      <c r="SXJ6" s="17"/>
      <c r="SXK6" s="17"/>
      <c r="SXL6" s="17"/>
      <c r="SXM6" s="17"/>
      <c r="SXN6" s="17"/>
      <c r="SXO6" s="17"/>
      <c r="SXP6" s="17"/>
      <c r="SXQ6" s="17"/>
      <c r="SXR6" s="17"/>
      <c r="SXS6" s="17"/>
      <c r="SXT6" s="17"/>
      <c r="SXU6" s="17"/>
      <c r="SXV6" s="17"/>
      <c r="SXW6" s="17"/>
      <c r="SXX6" s="17"/>
      <c r="SXY6" s="17"/>
      <c r="SXZ6" s="17"/>
      <c r="SYA6" s="17"/>
      <c r="SYB6" s="17"/>
      <c r="SYC6" s="17"/>
      <c r="SYD6" s="17"/>
      <c r="SYE6" s="17"/>
      <c r="SYF6" s="17"/>
      <c r="SYG6" s="17"/>
      <c r="SYH6" s="17"/>
      <c r="SYI6" s="17"/>
      <c r="SYJ6" s="17"/>
      <c r="SYK6" s="17"/>
      <c r="SYL6" s="17"/>
      <c r="SYM6" s="17"/>
      <c r="SYN6" s="17"/>
      <c r="SYO6" s="17"/>
      <c r="SYP6" s="17"/>
      <c r="SYQ6" s="17"/>
      <c r="SYR6" s="17"/>
      <c r="SYS6" s="17"/>
      <c r="SYT6" s="17"/>
      <c r="SYU6" s="17"/>
      <c r="SYV6" s="17"/>
      <c r="SYW6" s="17"/>
      <c r="SYX6" s="17"/>
      <c r="SYY6" s="17"/>
      <c r="SYZ6" s="17"/>
      <c r="SZA6" s="17"/>
      <c r="SZB6" s="17"/>
      <c r="SZC6" s="17"/>
      <c r="SZD6" s="17"/>
      <c r="SZE6" s="17"/>
      <c r="SZF6" s="17"/>
      <c r="SZG6" s="17"/>
      <c r="SZH6" s="17"/>
      <c r="SZI6" s="17"/>
      <c r="SZJ6" s="17"/>
      <c r="SZK6" s="17"/>
      <c r="SZL6" s="17"/>
      <c r="SZM6" s="17"/>
      <c r="SZN6" s="17"/>
      <c r="SZO6" s="17"/>
      <c r="SZP6" s="17"/>
      <c r="SZQ6" s="17"/>
      <c r="SZR6" s="17"/>
      <c r="SZS6" s="17"/>
      <c r="SZT6" s="17"/>
      <c r="SZU6" s="17"/>
      <c r="SZV6" s="17"/>
      <c r="SZW6" s="17"/>
      <c r="SZX6" s="17"/>
      <c r="SZY6" s="17"/>
      <c r="SZZ6" s="17"/>
      <c r="TAA6" s="17"/>
      <c r="TAB6" s="17"/>
      <c r="TAC6" s="17"/>
      <c r="TAD6" s="17"/>
      <c r="TAE6" s="17"/>
      <c r="TAF6" s="17"/>
      <c r="TAG6" s="17"/>
      <c r="TAH6" s="17"/>
      <c r="TAI6" s="17"/>
      <c r="TAJ6" s="17"/>
      <c r="TAK6" s="17"/>
      <c r="TAL6" s="17"/>
      <c r="TAM6" s="17"/>
      <c r="TAN6" s="17"/>
      <c r="TAO6" s="17"/>
      <c r="TAP6" s="17"/>
      <c r="TAQ6" s="17"/>
      <c r="TAR6" s="17"/>
      <c r="TAS6" s="17"/>
      <c r="TAT6" s="17"/>
      <c r="TAU6" s="17"/>
      <c r="TAV6" s="17"/>
      <c r="TAW6" s="17"/>
      <c r="TAX6" s="17"/>
      <c r="TAY6" s="17"/>
      <c r="TAZ6" s="17"/>
      <c r="TBA6" s="17"/>
      <c r="TBB6" s="17"/>
      <c r="TBC6" s="17"/>
      <c r="TBD6" s="17"/>
      <c r="TBE6" s="17"/>
      <c r="TBF6" s="17"/>
      <c r="TBG6" s="17"/>
      <c r="TBH6" s="17"/>
      <c r="TBI6" s="17"/>
      <c r="TBJ6" s="17"/>
      <c r="TBK6" s="17"/>
      <c r="TBL6" s="17"/>
      <c r="TBM6" s="17"/>
      <c r="TBN6" s="17"/>
      <c r="TBO6" s="17"/>
      <c r="TBP6" s="17"/>
      <c r="TBQ6" s="17"/>
      <c r="TBR6" s="17"/>
      <c r="TBS6" s="17"/>
      <c r="TBT6" s="17"/>
      <c r="TBU6" s="17"/>
      <c r="TBV6" s="17"/>
      <c r="TBW6" s="17"/>
      <c r="TBX6" s="17"/>
      <c r="TBY6" s="17"/>
      <c r="TBZ6" s="17"/>
      <c r="TCA6" s="17"/>
      <c r="TCB6" s="17"/>
      <c r="TCC6" s="17"/>
      <c r="TCD6" s="17"/>
      <c r="TCE6" s="17"/>
      <c r="TCF6" s="17"/>
      <c r="TCG6" s="17"/>
      <c r="TCH6" s="17"/>
      <c r="TCI6" s="17"/>
      <c r="TCJ6" s="17"/>
      <c r="TCK6" s="17"/>
      <c r="TCL6" s="17"/>
      <c r="TCM6" s="17"/>
      <c r="TCN6" s="17"/>
      <c r="TCO6" s="17"/>
      <c r="TCP6" s="17"/>
      <c r="TCQ6" s="17"/>
      <c r="TCR6" s="17"/>
      <c r="TCS6" s="17"/>
      <c r="TCT6" s="17"/>
      <c r="TCU6" s="17"/>
      <c r="TCV6" s="17"/>
      <c r="TCW6" s="17"/>
      <c r="TCX6" s="17"/>
      <c r="TCY6" s="17"/>
      <c r="TCZ6" s="17"/>
      <c r="TDA6" s="17"/>
      <c r="TDB6" s="17"/>
      <c r="TDC6" s="17"/>
      <c r="TDD6" s="17"/>
      <c r="TDE6" s="17"/>
      <c r="TDF6" s="17"/>
      <c r="TDG6" s="17"/>
      <c r="TDH6" s="17"/>
      <c r="TDI6" s="17"/>
      <c r="TDJ6" s="17"/>
      <c r="TDK6" s="17"/>
      <c r="TDL6" s="17"/>
      <c r="TDM6" s="17"/>
      <c r="TDN6" s="17"/>
      <c r="TDO6" s="17"/>
      <c r="TDP6" s="17"/>
      <c r="TDQ6" s="17"/>
      <c r="TDR6" s="17"/>
      <c r="TDS6" s="17"/>
      <c r="TDT6" s="17"/>
      <c r="TDU6" s="17"/>
      <c r="TDV6" s="17"/>
      <c r="TDW6" s="17"/>
      <c r="TDX6" s="17"/>
      <c r="TDY6" s="17"/>
      <c r="TDZ6" s="17"/>
      <c r="TEA6" s="17"/>
      <c r="TEB6" s="17"/>
      <c r="TEC6" s="17"/>
      <c r="TED6" s="17"/>
      <c r="TEE6" s="17"/>
      <c r="TEF6" s="17"/>
      <c r="TEG6" s="17"/>
      <c r="TEH6" s="17"/>
      <c r="TEI6" s="17"/>
      <c r="TEJ6" s="17"/>
      <c r="TEK6" s="17"/>
      <c r="TEL6" s="17"/>
      <c r="TEM6" s="17"/>
      <c r="TEN6" s="17"/>
      <c r="TEO6" s="17"/>
      <c r="TEP6" s="17"/>
      <c r="TEQ6" s="17"/>
      <c r="TER6" s="17"/>
      <c r="TES6" s="17"/>
      <c r="TET6" s="17"/>
      <c r="TEU6" s="17"/>
      <c r="TEV6" s="17"/>
      <c r="TEW6" s="17"/>
      <c r="TEX6" s="17"/>
      <c r="TEY6" s="17"/>
      <c r="TEZ6" s="17"/>
      <c r="TFA6" s="17"/>
      <c r="TFB6" s="17"/>
      <c r="TFC6" s="17"/>
      <c r="TFD6" s="17"/>
      <c r="TFE6" s="17"/>
      <c r="TFF6" s="17"/>
      <c r="TFG6" s="17"/>
      <c r="TFH6" s="17"/>
      <c r="TFI6" s="17"/>
      <c r="TFJ6" s="17"/>
      <c r="TFK6" s="17"/>
      <c r="TFL6" s="17"/>
      <c r="TFM6" s="17"/>
      <c r="TFN6" s="17"/>
      <c r="TFO6" s="17"/>
      <c r="TFP6" s="17"/>
      <c r="TFQ6" s="17"/>
      <c r="TFR6" s="17"/>
      <c r="TFS6" s="17"/>
      <c r="TFT6" s="17"/>
      <c r="TFU6" s="17"/>
      <c r="TFV6" s="17"/>
      <c r="TFW6" s="17"/>
      <c r="TFX6" s="17"/>
      <c r="TFY6" s="17"/>
      <c r="TFZ6" s="17"/>
      <c r="TGA6" s="17"/>
      <c r="TGB6" s="17"/>
      <c r="TGC6" s="17"/>
      <c r="TGD6" s="17"/>
      <c r="TGE6" s="17"/>
      <c r="TGF6" s="17"/>
      <c r="TGG6" s="17"/>
      <c r="TGH6" s="17"/>
      <c r="TGI6" s="17"/>
      <c r="TGJ6" s="17"/>
      <c r="TGK6" s="17"/>
      <c r="TGL6" s="17"/>
      <c r="TGM6" s="17"/>
      <c r="TGN6" s="17"/>
      <c r="TGO6" s="17"/>
      <c r="TGP6" s="17"/>
      <c r="TGQ6" s="17"/>
      <c r="TGR6" s="17"/>
      <c r="TGS6" s="17"/>
      <c r="TGT6" s="17"/>
      <c r="TGU6" s="17"/>
      <c r="TGV6" s="17"/>
      <c r="TGW6" s="17"/>
      <c r="TGX6" s="17"/>
      <c r="TGY6" s="17"/>
      <c r="TGZ6" s="17"/>
      <c r="THA6" s="17"/>
      <c r="THB6" s="17"/>
      <c r="THC6" s="17"/>
      <c r="THD6" s="17"/>
      <c r="THE6" s="17"/>
      <c r="THF6" s="17"/>
      <c r="THG6" s="17"/>
      <c r="THH6" s="17"/>
      <c r="THI6" s="17"/>
      <c r="THJ6" s="17"/>
      <c r="THK6" s="17"/>
      <c r="THL6" s="17"/>
      <c r="THM6" s="17"/>
      <c r="THN6" s="17"/>
      <c r="THO6" s="17"/>
      <c r="THP6" s="17"/>
      <c r="THQ6" s="17"/>
      <c r="THR6" s="17"/>
      <c r="THS6" s="17"/>
      <c r="THT6" s="17"/>
      <c r="THU6" s="17"/>
      <c r="THV6" s="17"/>
      <c r="THW6" s="17"/>
      <c r="THX6" s="17"/>
      <c r="THY6" s="17"/>
      <c r="THZ6" s="17"/>
      <c r="TIA6" s="17"/>
      <c r="TIB6" s="17"/>
      <c r="TIC6" s="17"/>
      <c r="TID6" s="17"/>
      <c r="TIE6" s="17"/>
      <c r="TIF6" s="17"/>
      <c r="TIG6" s="17"/>
      <c r="TIH6" s="17"/>
      <c r="TII6" s="17"/>
      <c r="TIJ6" s="17"/>
      <c r="TIK6" s="17"/>
      <c r="TIL6" s="17"/>
      <c r="TIM6" s="17"/>
      <c r="TIN6" s="17"/>
      <c r="TIO6" s="17"/>
      <c r="TIP6" s="17"/>
      <c r="TIQ6" s="17"/>
      <c r="TIR6" s="17"/>
      <c r="TIS6" s="17"/>
      <c r="TIT6" s="17"/>
      <c r="TIU6" s="17"/>
      <c r="TIV6" s="17"/>
      <c r="TIW6" s="17"/>
      <c r="TIX6" s="17"/>
      <c r="TIY6" s="17"/>
      <c r="TIZ6" s="17"/>
      <c r="TJA6" s="17"/>
      <c r="TJB6" s="17"/>
      <c r="TJC6" s="17"/>
      <c r="TJD6" s="17"/>
      <c r="TJE6" s="17"/>
      <c r="TJF6" s="17"/>
      <c r="TJG6" s="17"/>
      <c r="TJH6" s="17"/>
      <c r="TJI6" s="17"/>
      <c r="TJJ6" s="17"/>
      <c r="TJK6" s="17"/>
      <c r="TJL6" s="17"/>
      <c r="TJM6" s="17"/>
      <c r="TJN6" s="17"/>
      <c r="TJO6" s="17"/>
      <c r="TJP6" s="17"/>
      <c r="TJQ6" s="17"/>
      <c r="TJR6" s="17"/>
      <c r="TJS6" s="17"/>
      <c r="TJT6" s="17"/>
      <c r="TJU6" s="17"/>
      <c r="TJV6" s="17"/>
      <c r="TJW6" s="17"/>
      <c r="TJX6" s="17"/>
      <c r="TJY6" s="17"/>
      <c r="TJZ6" s="17"/>
      <c r="TKA6" s="17"/>
      <c r="TKB6" s="17"/>
      <c r="TKC6" s="17"/>
      <c r="TKD6" s="17"/>
      <c r="TKE6" s="17"/>
      <c r="TKF6" s="17"/>
      <c r="TKG6" s="17"/>
      <c r="TKH6" s="17"/>
      <c r="TKI6" s="17"/>
      <c r="TKJ6" s="17"/>
      <c r="TKK6" s="17"/>
      <c r="TKL6" s="17"/>
      <c r="TKM6" s="17"/>
      <c r="TKN6" s="17"/>
      <c r="TKO6" s="17"/>
      <c r="TKP6" s="17"/>
      <c r="TKQ6" s="17"/>
      <c r="TKR6" s="17"/>
      <c r="TKS6" s="17"/>
      <c r="TKT6" s="17"/>
      <c r="TKU6" s="17"/>
      <c r="TKV6" s="17"/>
      <c r="TKW6" s="17"/>
      <c r="TKX6" s="17"/>
      <c r="TKY6" s="17"/>
      <c r="TKZ6" s="17"/>
      <c r="TLA6" s="17"/>
      <c r="TLB6" s="17"/>
      <c r="TLC6" s="17"/>
      <c r="TLD6" s="17"/>
      <c r="TLE6" s="17"/>
      <c r="TLF6" s="17"/>
      <c r="TLG6" s="17"/>
      <c r="TLH6" s="17"/>
      <c r="TLI6" s="17"/>
      <c r="TLJ6" s="17"/>
      <c r="TLK6" s="17"/>
      <c r="TLL6" s="17"/>
      <c r="TLM6" s="17"/>
      <c r="TLN6" s="17"/>
      <c r="TLO6" s="17"/>
      <c r="TLP6" s="17"/>
      <c r="TLQ6" s="17"/>
      <c r="TLR6" s="17"/>
      <c r="TLS6" s="17"/>
      <c r="TLT6" s="17"/>
      <c r="TLU6" s="17"/>
      <c r="TLV6" s="17"/>
      <c r="TLW6" s="17"/>
      <c r="TLX6" s="17"/>
      <c r="TLY6" s="17"/>
      <c r="TLZ6" s="17"/>
      <c r="TMA6" s="17"/>
      <c r="TMB6" s="17"/>
      <c r="TMC6" s="17"/>
      <c r="TMD6" s="17"/>
      <c r="TME6" s="17"/>
      <c r="TMF6" s="17"/>
      <c r="TMG6" s="17"/>
      <c r="TMH6" s="17"/>
      <c r="TMI6" s="17"/>
      <c r="TMJ6" s="17"/>
      <c r="TMK6" s="17"/>
      <c r="TML6" s="17"/>
      <c r="TMM6" s="17"/>
      <c r="TMN6" s="17"/>
      <c r="TMO6" s="17"/>
      <c r="TMP6" s="17"/>
      <c r="TMQ6" s="17"/>
      <c r="TMR6" s="17"/>
      <c r="TMS6" s="17"/>
      <c r="TMT6" s="17"/>
      <c r="TMU6" s="17"/>
      <c r="TMV6" s="17"/>
      <c r="TMW6" s="17"/>
      <c r="TMX6" s="17"/>
      <c r="TMY6" s="17"/>
      <c r="TMZ6" s="17"/>
      <c r="TNA6" s="17"/>
      <c r="TNB6" s="17"/>
      <c r="TNC6" s="17"/>
      <c r="TND6" s="17"/>
      <c r="TNE6" s="17"/>
      <c r="TNF6" s="17"/>
      <c r="TNG6" s="17"/>
      <c r="TNH6" s="17"/>
      <c r="TNI6" s="17"/>
      <c r="TNJ6" s="17"/>
      <c r="TNK6" s="17"/>
      <c r="TNL6" s="17"/>
      <c r="TNM6" s="17"/>
      <c r="TNN6" s="17"/>
      <c r="TNO6" s="17"/>
      <c r="TNP6" s="17"/>
      <c r="TNQ6" s="17"/>
      <c r="TNR6" s="17"/>
      <c r="TNS6" s="17"/>
      <c r="TNT6" s="17"/>
      <c r="TNU6" s="17"/>
      <c r="TNV6" s="17"/>
      <c r="TNW6" s="17"/>
      <c r="TNX6" s="17"/>
      <c r="TNY6" s="17"/>
      <c r="TNZ6" s="17"/>
      <c r="TOA6" s="17"/>
      <c r="TOB6" s="17"/>
      <c r="TOC6" s="17"/>
      <c r="TOD6" s="17"/>
      <c r="TOE6" s="17"/>
      <c r="TOF6" s="17"/>
      <c r="TOG6" s="17"/>
      <c r="TOH6" s="17"/>
      <c r="TOI6" s="17"/>
      <c r="TOJ6" s="17"/>
      <c r="TOK6" s="17"/>
      <c r="TOL6" s="17"/>
      <c r="TOM6" s="17"/>
      <c r="TON6" s="17"/>
      <c r="TOO6" s="17"/>
      <c r="TOP6" s="17"/>
      <c r="TOQ6" s="17"/>
      <c r="TOR6" s="17"/>
      <c r="TOS6" s="17"/>
      <c r="TOT6" s="17"/>
      <c r="TOU6" s="17"/>
      <c r="TOV6" s="17"/>
      <c r="TOW6" s="17"/>
      <c r="TOX6" s="17"/>
      <c r="TOY6" s="17"/>
      <c r="TOZ6" s="17"/>
      <c r="TPA6" s="17"/>
      <c r="TPB6" s="17"/>
      <c r="TPC6" s="17"/>
      <c r="TPD6" s="17"/>
      <c r="TPE6" s="17"/>
      <c r="TPF6" s="17"/>
      <c r="TPG6" s="17"/>
      <c r="TPH6" s="17"/>
      <c r="TPI6" s="17"/>
      <c r="TPJ6" s="17"/>
      <c r="TPK6" s="17"/>
      <c r="TPL6" s="17"/>
      <c r="TPM6" s="17"/>
      <c r="TPN6" s="17"/>
      <c r="TPO6" s="17"/>
      <c r="TPP6" s="17"/>
      <c r="TPQ6" s="17"/>
      <c r="TPR6" s="17"/>
      <c r="TPS6" s="17"/>
      <c r="TPT6" s="17"/>
      <c r="TPU6" s="17"/>
      <c r="TPV6" s="17"/>
      <c r="TPW6" s="17"/>
      <c r="TPX6" s="17"/>
      <c r="TPY6" s="17"/>
      <c r="TPZ6" s="17"/>
      <c r="TQA6" s="17"/>
      <c r="TQB6" s="17"/>
      <c r="TQC6" s="17"/>
      <c r="TQD6" s="17"/>
      <c r="TQE6" s="17"/>
      <c r="TQF6" s="17"/>
      <c r="TQG6" s="17"/>
      <c r="TQH6" s="17"/>
      <c r="TQI6" s="17"/>
      <c r="TQJ6" s="17"/>
      <c r="TQK6" s="17"/>
      <c r="TQL6" s="17"/>
      <c r="TQM6" s="17"/>
      <c r="TQN6" s="17"/>
      <c r="TQO6" s="17"/>
      <c r="TQP6" s="17"/>
      <c r="TQQ6" s="17"/>
      <c r="TQR6" s="17"/>
      <c r="TQS6" s="17"/>
      <c r="TQT6" s="17"/>
      <c r="TQU6" s="17"/>
      <c r="TQV6" s="17"/>
      <c r="TQW6" s="17"/>
      <c r="TQX6" s="17"/>
      <c r="TQY6" s="17"/>
      <c r="TQZ6" s="17"/>
      <c r="TRA6" s="17"/>
      <c r="TRB6" s="17"/>
      <c r="TRC6" s="17"/>
      <c r="TRD6" s="17"/>
      <c r="TRE6" s="17"/>
      <c r="TRF6" s="17"/>
      <c r="TRG6" s="17"/>
      <c r="TRH6" s="17"/>
      <c r="TRI6" s="17"/>
      <c r="TRJ6" s="17"/>
      <c r="TRK6" s="17"/>
      <c r="TRL6" s="17"/>
      <c r="TRM6" s="17"/>
      <c r="TRN6" s="17"/>
      <c r="TRO6" s="17"/>
      <c r="TRP6" s="17"/>
      <c r="TRQ6" s="17"/>
      <c r="TRR6" s="17"/>
      <c r="TRS6" s="17"/>
      <c r="TRT6" s="17"/>
      <c r="TRU6" s="17"/>
      <c r="TRV6" s="17"/>
      <c r="TRW6" s="17"/>
      <c r="TRX6" s="17"/>
      <c r="TRY6" s="17"/>
      <c r="TRZ6" s="17"/>
      <c r="TSA6" s="17"/>
      <c r="TSB6" s="17"/>
      <c r="TSC6" s="17"/>
      <c r="TSD6" s="17"/>
      <c r="TSE6" s="17"/>
      <c r="TSF6" s="17"/>
      <c r="TSG6" s="17"/>
      <c r="TSH6" s="17"/>
      <c r="TSI6" s="17"/>
      <c r="TSJ6" s="17"/>
      <c r="TSK6" s="17"/>
      <c r="TSL6" s="17"/>
      <c r="TSM6" s="17"/>
      <c r="TSN6" s="17"/>
      <c r="TSO6" s="17"/>
      <c r="TSP6" s="17"/>
      <c r="TSQ6" s="17"/>
      <c r="TSR6" s="17"/>
      <c r="TSS6" s="17"/>
      <c r="TST6" s="17"/>
      <c r="TSU6" s="17"/>
      <c r="TSV6" s="17"/>
      <c r="TSW6" s="17"/>
      <c r="TSX6" s="17"/>
      <c r="TSY6" s="17"/>
      <c r="TSZ6" s="17"/>
      <c r="TTA6" s="17"/>
      <c r="TTB6" s="17"/>
      <c r="TTC6" s="17"/>
      <c r="TTD6" s="17"/>
      <c r="TTE6" s="17"/>
      <c r="TTF6" s="17"/>
      <c r="TTG6" s="17"/>
      <c r="TTH6" s="17"/>
      <c r="TTI6" s="17"/>
      <c r="TTJ6" s="17"/>
      <c r="TTK6" s="17"/>
      <c r="TTL6" s="17"/>
      <c r="TTM6" s="17"/>
      <c r="TTN6" s="17"/>
      <c r="TTO6" s="17"/>
      <c r="TTP6" s="17"/>
      <c r="TTQ6" s="17"/>
      <c r="TTR6" s="17"/>
      <c r="TTS6" s="17"/>
      <c r="TTT6" s="17"/>
      <c r="TTU6" s="17"/>
      <c r="TTV6" s="17"/>
      <c r="TTW6" s="17"/>
      <c r="TTX6" s="17"/>
      <c r="TTY6" s="17"/>
      <c r="TTZ6" s="17"/>
      <c r="TUA6" s="17"/>
      <c r="TUB6" s="17"/>
      <c r="TUC6" s="17"/>
      <c r="TUD6" s="17"/>
      <c r="TUE6" s="17"/>
      <c r="TUF6" s="17"/>
      <c r="TUG6" s="17"/>
      <c r="TUH6" s="17"/>
      <c r="TUI6" s="17"/>
      <c r="TUJ6" s="17"/>
      <c r="TUK6" s="17"/>
      <c r="TUL6" s="17"/>
      <c r="TUM6" s="17"/>
      <c r="TUN6" s="17"/>
      <c r="TUO6" s="17"/>
      <c r="TUP6" s="17"/>
      <c r="TUQ6" s="17"/>
      <c r="TUR6" s="17"/>
      <c r="TUS6" s="17"/>
      <c r="TUT6" s="17"/>
      <c r="TUU6" s="17"/>
      <c r="TUV6" s="17"/>
      <c r="TUW6" s="17"/>
      <c r="TUX6" s="17"/>
      <c r="TUY6" s="17"/>
      <c r="TUZ6" s="17"/>
      <c r="TVA6" s="17"/>
      <c r="TVB6" s="17"/>
      <c r="TVC6" s="17"/>
      <c r="TVD6" s="17"/>
      <c r="TVE6" s="17"/>
      <c r="TVF6" s="17"/>
      <c r="TVG6" s="17"/>
      <c r="TVH6" s="17"/>
      <c r="TVI6" s="17"/>
      <c r="TVJ6" s="17"/>
      <c r="TVK6" s="17"/>
      <c r="TVL6" s="17"/>
      <c r="TVM6" s="17"/>
      <c r="TVN6" s="17"/>
      <c r="TVO6" s="17"/>
      <c r="TVP6" s="17"/>
      <c r="TVQ6" s="17"/>
      <c r="TVR6" s="17"/>
      <c r="TVS6" s="17"/>
      <c r="TVT6" s="17"/>
      <c r="TVU6" s="17"/>
      <c r="TVV6" s="17"/>
      <c r="TVW6" s="17"/>
      <c r="TVX6" s="17"/>
      <c r="TVY6" s="17"/>
      <c r="TVZ6" s="17"/>
      <c r="TWA6" s="17"/>
      <c r="TWB6" s="17"/>
      <c r="TWC6" s="17"/>
      <c r="TWD6" s="17"/>
      <c r="TWE6" s="17"/>
      <c r="TWF6" s="17"/>
      <c r="TWG6" s="17"/>
      <c r="TWH6" s="17"/>
      <c r="TWI6" s="17"/>
      <c r="TWJ6" s="17"/>
      <c r="TWK6" s="17"/>
      <c r="TWL6" s="17"/>
      <c r="TWM6" s="17"/>
      <c r="TWN6" s="17"/>
      <c r="TWO6" s="17"/>
      <c r="TWP6" s="17"/>
      <c r="TWQ6" s="17"/>
      <c r="TWR6" s="17"/>
      <c r="TWS6" s="17"/>
      <c r="TWT6" s="17"/>
      <c r="TWU6" s="17"/>
      <c r="TWV6" s="17"/>
      <c r="TWW6" s="17"/>
      <c r="TWX6" s="17"/>
      <c r="TWY6" s="17"/>
      <c r="TWZ6" s="17"/>
      <c r="TXA6" s="17"/>
      <c r="TXB6" s="17"/>
      <c r="TXC6" s="17"/>
      <c r="TXD6" s="17"/>
      <c r="TXE6" s="17"/>
      <c r="TXF6" s="17"/>
      <c r="TXG6" s="17"/>
      <c r="TXH6" s="17"/>
      <c r="TXI6" s="17"/>
      <c r="TXJ6" s="17"/>
      <c r="TXK6" s="17"/>
      <c r="TXL6" s="17"/>
      <c r="TXM6" s="17"/>
      <c r="TXN6" s="17"/>
      <c r="TXO6" s="17"/>
      <c r="TXP6" s="17"/>
      <c r="TXQ6" s="17"/>
      <c r="TXR6" s="17"/>
      <c r="TXS6" s="17"/>
      <c r="TXT6" s="17"/>
      <c r="TXU6" s="17"/>
      <c r="TXV6" s="17"/>
      <c r="TXW6" s="17"/>
      <c r="TXX6" s="17"/>
      <c r="TXY6" s="17"/>
      <c r="TXZ6" s="17"/>
      <c r="TYA6" s="17"/>
      <c r="TYB6" s="17"/>
      <c r="TYC6" s="17"/>
      <c r="TYD6" s="17"/>
      <c r="TYE6" s="17"/>
      <c r="TYF6" s="17"/>
      <c r="TYG6" s="17"/>
      <c r="TYH6" s="17"/>
      <c r="TYI6" s="17"/>
      <c r="TYJ6" s="17"/>
      <c r="TYK6" s="17"/>
      <c r="TYL6" s="17"/>
      <c r="TYM6" s="17"/>
      <c r="TYN6" s="17"/>
      <c r="TYO6" s="17"/>
      <c r="TYP6" s="17"/>
      <c r="TYQ6" s="17"/>
      <c r="TYR6" s="17"/>
      <c r="TYS6" s="17"/>
      <c r="TYT6" s="17"/>
      <c r="TYU6" s="17"/>
      <c r="TYV6" s="17"/>
      <c r="TYW6" s="17"/>
      <c r="TYX6" s="17"/>
      <c r="TYY6" s="17"/>
      <c r="TYZ6" s="17"/>
      <c r="TZA6" s="17"/>
      <c r="TZB6" s="17"/>
      <c r="TZC6" s="17"/>
      <c r="TZD6" s="17"/>
      <c r="TZE6" s="17"/>
      <c r="TZF6" s="17"/>
      <c r="TZG6" s="17"/>
      <c r="TZH6" s="17"/>
      <c r="TZI6" s="17"/>
      <c r="TZJ6" s="17"/>
      <c r="TZK6" s="17"/>
      <c r="TZL6" s="17"/>
      <c r="TZM6" s="17"/>
      <c r="TZN6" s="17"/>
      <c r="TZO6" s="17"/>
      <c r="TZP6" s="17"/>
      <c r="TZQ6" s="17"/>
      <c r="TZR6" s="17"/>
      <c r="TZS6" s="17"/>
      <c r="TZT6" s="17"/>
      <c r="TZU6" s="17"/>
      <c r="TZV6" s="17"/>
      <c r="TZW6" s="17"/>
      <c r="TZX6" s="17"/>
      <c r="TZY6" s="17"/>
      <c r="TZZ6" s="17"/>
      <c r="UAA6" s="17"/>
      <c r="UAB6" s="17"/>
      <c r="UAC6" s="17"/>
      <c r="UAD6" s="17"/>
      <c r="UAE6" s="17"/>
      <c r="UAF6" s="17"/>
      <c r="UAG6" s="17"/>
      <c r="UAH6" s="17"/>
      <c r="UAI6" s="17"/>
      <c r="UAJ6" s="17"/>
      <c r="UAK6" s="17"/>
      <c r="UAL6" s="17"/>
      <c r="UAM6" s="17"/>
      <c r="UAN6" s="17"/>
      <c r="UAO6" s="17"/>
      <c r="UAP6" s="17"/>
      <c r="UAQ6" s="17"/>
      <c r="UAR6" s="17"/>
      <c r="UAS6" s="17"/>
      <c r="UAT6" s="17"/>
      <c r="UAU6" s="17"/>
      <c r="UAV6" s="17"/>
      <c r="UAW6" s="17"/>
      <c r="UAX6" s="17"/>
      <c r="UAY6" s="17"/>
      <c r="UAZ6" s="17"/>
      <c r="UBA6" s="17"/>
      <c r="UBB6" s="17"/>
      <c r="UBC6" s="17"/>
      <c r="UBD6" s="17"/>
      <c r="UBE6" s="17"/>
      <c r="UBF6" s="17"/>
      <c r="UBG6" s="17"/>
      <c r="UBH6" s="17"/>
      <c r="UBI6" s="17"/>
      <c r="UBJ6" s="17"/>
      <c r="UBK6" s="17"/>
      <c r="UBL6" s="17"/>
      <c r="UBM6" s="17"/>
      <c r="UBN6" s="17"/>
      <c r="UBO6" s="17"/>
      <c r="UBP6" s="17"/>
      <c r="UBQ6" s="17"/>
      <c r="UBR6" s="17"/>
      <c r="UBS6" s="17"/>
      <c r="UBT6" s="17"/>
      <c r="UBU6" s="17"/>
      <c r="UBV6" s="17"/>
      <c r="UBW6" s="17"/>
      <c r="UBX6" s="17"/>
      <c r="UBY6" s="17"/>
      <c r="UBZ6" s="17"/>
      <c r="UCA6" s="17"/>
      <c r="UCB6" s="17"/>
      <c r="UCC6" s="17"/>
      <c r="UCD6" s="17"/>
      <c r="UCE6" s="17"/>
      <c r="UCF6" s="17"/>
      <c r="UCG6" s="17"/>
      <c r="UCH6" s="17"/>
      <c r="UCI6" s="17"/>
      <c r="UCJ6" s="17"/>
      <c r="UCK6" s="17"/>
      <c r="UCL6" s="17"/>
      <c r="UCM6" s="17"/>
      <c r="UCN6" s="17"/>
      <c r="UCO6" s="17"/>
      <c r="UCP6" s="17"/>
      <c r="UCQ6" s="17"/>
      <c r="UCR6" s="17"/>
      <c r="UCS6" s="17"/>
      <c r="UCT6" s="17"/>
      <c r="UCU6" s="17"/>
      <c r="UCV6" s="17"/>
      <c r="UCW6" s="17"/>
      <c r="UCX6" s="17"/>
      <c r="UCY6" s="17"/>
      <c r="UCZ6" s="17"/>
      <c r="UDA6" s="17"/>
      <c r="UDB6" s="17"/>
      <c r="UDC6" s="17"/>
      <c r="UDD6" s="17"/>
      <c r="UDE6" s="17"/>
      <c r="UDF6" s="17"/>
      <c r="UDG6" s="17"/>
      <c r="UDH6" s="17"/>
      <c r="UDI6" s="17"/>
      <c r="UDJ6" s="17"/>
      <c r="UDK6" s="17"/>
      <c r="UDL6" s="17"/>
      <c r="UDM6" s="17"/>
      <c r="UDN6" s="17"/>
      <c r="UDO6" s="17"/>
      <c r="UDP6" s="17"/>
      <c r="UDQ6" s="17"/>
      <c r="UDR6" s="17"/>
      <c r="UDS6" s="17"/>
      <c r="UDT6" s="17"/>
      <c r="UDU6" s="17"/>
      <c r="UDV6" s="17"/>
      <c r="UDW6" s="17"/>
      <c r="UDX6" s="17"/>
      <c r="UDY6" s="17"/>
      <c r="UDZ6" s="17"/>
      <c r="UEA6" s="17"/>
      <c r="UEB6" s="17"/>
      <c r="UEC6" s="17"/>
      <c r="UED6" s="17"/>
      <c r="UEE6" s="17"/>
      <c r="UEF6" s="17"/>
      <c r="UEG6" s="17"/>
      <c r="UEH6" s="17"/>
      <c r="UEI6" s="17"/>
      <c r="UEJ6" s="17"/>
      <c r="UEK6" s="17"/>
      <c r="UEL6" s="17"/>
      <c r="UEM6" s="17"/>
      <c r="UEN6" s="17"/>
      <c r="UEO6" s="17"/>
      <c r="UEP6" s="17"/>
      <c r="UEQ6" s="17"/>
      <c r="UER6" s="17"/>
      <c r="UES6" s="17"/>
      <c r="UET6" s="17"/>
      <c r="UEU6" s="17"/>
      <c r="UEV6" s="17"/>
      <c r="UEW6" s="17"/>
      <c r="UEX6" s="17"/>
      <c r="UEY6" s="17"/>
      <c r="UEZ6" s="17"/>
      <c r="UFA6" s="17"/>
      <c r="UFB6" s="17"/>
      <c r="UFC6" s="17"/>
      <c r="UFD6" s="17"/>
      <c r="UFE6" s="17"/>
      <c r="UFF6" s="17"/>
      <c r="UFG6" s="17"/>
      <c r="UFH6" s="17"/>
      <c r="UFI6" s="17"/>
      <c r="UFJ6" s="17"/>
      <c r="UFK6" s="17"/>
      <c r="UFL6" s="17"/>
      <c r="UFM6" s="17"/>
      <c r="UFN6" s="17"/>
      <c r="UFO6" s="17"/>
      <c r="UFP6" s="17"/>
      <c r="UFQ6" s="17"/>
      <c r="UFR6" s="17"/>
      <c r="UFS6" s="17"/>
      <c r="UFT6" s="17"/>
      <c r="UFU6" s="17"/>
      <c r="UFV6" s="17"/>
      <c r="UFW6" s="17"/>
      <c r="UFX6" s="17"/>
      <c r="UFY6" s="17"/>
      <c r="UFZ6" s="17"/>
      <c r="UGA6" s="17"/>
      <c r="UGB6" s="17"/>
      <c r="UGC6" s="17"/>
      <c r="UGD6" s="17"/>
      <c r="UGE6" s="17"/>
      <c r="UGF6" s="17"/>
      <c r="UGG6" s="17"/>
      <c r="UGH6" s="17"/>
      <c r="UGI6" s="17"/>
      <c r="UGJ6" s="17"/>
      <c r="UGK6" s="17"/>
      <c r="UGL6" s="17"/>
      <c r="UGM6" s="17"/>
      <c r="UGN6" s="17"/>
      <c r="UGO6" s="17"/>
      <c r="UGP6" s="17"/>
      <c r="UGQ6" s="17"/>
      <c r="UGR6" s="17"/>
      <c r="UGS6" s="17"/>
      <c r="UGT6" s="17"/>
      <c r="UGU6" s="17"/>
      <c r="UGV6" s="17"/>
      <c r="UGW6" s="17"/>
      <c r="UGX6" s="17"/>
      <c r="UGY6" s="17"/>
      <c r="UGZ6" s="17"/>
      <c r="UHA6" s="17"/>
      <c r="UHB6" s="17"/>
      <c r="UHC6" s="17"/>
      <c r="UHD6" s="17"/>
      <c r="UHE6" s="17"/>
      <c r="UHF6" s="17"/>
      <c r="UHG6" s="17"/>
      <c r="UHH6" s="17"/>
      <c r="UHI6" s="17"/>
      <c r="UHJ6" s="17"/>
      <c r="UHK6" s="17"/>
      <c r="UHL6" s="17"/>
      <c r="UHM6" s="17"/>
      <c r="UHN6" s="17"/>
      <c r="UHO6" s="17"/>
      <c r="UHP6" s="17"/>
      <c r="UHQ6" s="17"/>
      <c r="UHR6" s="17"/>
      <c r="UHS6" s="17"/>
      <c r="UHT6" s="17"/>
      <c r="UHU6" s="17"/>
      <c r="UHV6" s="17"/>
      <c r="UHW6" s="17"/>
      <c r="UHX6" s="17"/>
      <c r="UHY6" s="17"/>
      <c r="UHZ6" s="17"/>
      <c r="UIA6" s="17"/>
      <c r="UIB6" s="17"/>
      <c r="UIC6" s="17"/>
      <c r="UID6" s="17"/>
      <c r="UIE6" s="17"/>
      <c r="UIF6" s="17"/>
      <c r="UIG6" s="17"/>
      <c r="UIH6" s="17"/>
      <c r="UII6" s="17"/>
      <c r="UIJ6" s="17"/>
      <c r="UIK6" s="17"/>
      <c r="UIL6" s="17"/>
      <c r="UIM6" s="17"/>
      <c r="UIN6" s="17"/>
      <c r="UIO6" s="17"/>
      <c r="UIP6" s="17"/>
      <c r="UIQ6" s="17"/>
      <c r="UIR6" s="17"/>
      <c r="UIS6" s="17"/>
      <c r="UIT6" s="17"/>
      <c r="UIU6" s="17"/>
      <c r="UIV6" s="17"/>
      <c r="UIW6" s="17"/>
      <c r="UIX6" s="17"/>
      <c r="UIY6" s="17"/>
      <c r="UIZ6" s="17"/>
      <c r="UJA6" s="17"/>
      <c r="UJB6" s="17"/>
      <c r="UJC6" s="17"/>
      <c r="UJD6" s="17"/>
      <c r="UJE6" s="17"/>
      <c r="UJF6" s="17"/>
      <c r="UJG6" s="17"/>
      <c r="UJH6" s="17"/>
      <c r="UJI6" s="17"/>
      <c r="UJJ6" s="17"/>
      <c r="UJK6" s="17"/>
      <c r="UJL6" s="17"/>
      <c r="UJM6" s="17"/>
      <c r="UJN6" s="17"/>
      <c r="UJO6" s="17"/>
      <c r="UJP6" s="17"/>
      <c r="UJQ6" s="17"/>
      <c r="UJR6" s="17"/>
      <c r="UJS6" s="17"/>
      <c r="UJT6" s="17"/>
      <c r="UJU6" s="17"/>
      <c r="UJV6" s="17"/>
      <c r="UJW6" s="17"/>
      <c r="UJX6" s="17"/>
      <c r="UJY6" s="17"/>
      <c r="UJZ6" s="17"/>
      <c r="UKA6" s="17"/>
      <c r="UKB6" s="17"/>
      <c r="UKC6" s="17"/>
      <c r="UKD6" s="17"/>
      <c r="UKE6" s="17"/>
      <c r="UKF6" s="17"/>
      <c r="UKG6" s="17"/>
      <c r="UKH6" s="17"/>
      <c r="UKI6" s="17"/>
      <c r="UKJ6" s="17"/>
      <c r="UKK6" s="17"/>
      <c r="UKL6" s="17"/>
      <c r="UKM6" s="17"/>
      <c r="UKN6" s="17"/>
      <c r="UKO6" s="17"/>
      <c r="UKP6" s="17"/>
      <c r="UKQ6" s="17"/>
      <c r="UKR6" s="17"/>
      <c r="UKS6" s="17"/>
      <c r="UKT6" s="17"/>
      <c r="UKU6" s="17"/>
      <c r="UKV6" s="17"/>
      <c r="UKW6" s="17"/>
      <c r="UKX6" s="17"/>
      <c r="UKY6" s="17"/>
      <c r="UKZ6" s="17"/>
      <c r="ULA6" s="17"/>
      <c r="ULB6" s="17"/>
      <c r="ULC6" s="17"/>
      <c r="ULD6" s="17"/>
      <c r="ULE6" s="17"/>
      <c r="ULF6" s="17"/>
      <c r="ULG6" s="17"/>
      <c r="ULH6" s="17"/>
      <c r="ULI6" s="17"/>
      <c r="ULJ6" s="17"/>
      <c r="ULK6" s="17"/>
      <c r="ULL6" s="17"/>
      <c r="ULM6" s="17"/>
      <c r="ULN6" s="17"/>
      <c r="ULO6" s="17"/>
      <c r="ULP6" s="17"/>
      <c r="ULQ6" s="17"/>
      <c r="ULR6" s="17"/>
      <c r="ULS6" s="17"/>
      <c r="ULT6" s="17"/>
      <c r="ULU6" s="17"/>
      <c r="ULV6" s="17"/>
      <c r="ULW6" s="17"/>
      <c r="ULX6" s="17"/>
      <c r="ULY6" s="17"/>
      <c r="ULZ6" s="17"/>
      <c r="UMA6" s="17"/>
      <c r="UMB6" s="17"/>
      <c r="UMC6" s="17"/>
      <c r="UMD6" s="17"/>
      <c r="UME6" s="17"/>
      <c r="UMF6" s="17"/>
      <c r="UMG6" s="17"/>
      <c r="UMH6" s="17"/>
      <c r="UMI6" s="17"/>
      <c r="UMJ6" s="17"/>
      <c r="UMK6" s="17"/>
      <c r="UML6" s="17"/>
      <c r="UMM6" s="17"/>
      <c r="UMN6" s="17"/>
      <c r="UMO6" s="17"/>
      <c r="UMP6" s="17"/>
      <c r="UMQ6" s="17"/>
      <c r="UMR6" s="17"/>
      <c r="UMS6" s="17"/>
      <c r="UMT6" s="17"/>
      <c r="UMU6" s="17"/>
      <c r="UMV6" s="17"/>
      <c r="UMW6" s="17"/>
      <c r="UMX6" s="17"/>
      <c r="UMY6" s="17"/>
      <c r="UMZ6" s="17"/>
      <c r="UNA6" s="17"/>
      <c r="UNB6" s="17"/>
      <c r="UNC6" s="17"/>
      <c r="UND6" s="17"/>
      <c r="UNE6" s="17"/>
      <c r="UNF6" s="17"/>
      <c r="UNG6" s="17"/>
      <c r="UNH6" s="17"/>
      <c r="UNI6" s="17"/>
      <c r="UNJ6" s="17"/>
      <c r="UNK6" s="17"/>
      <c r="UNL6" s="17"/>
      <c r="UNM6" s="17"/>
      <c r="UNN6" s="17"/>
      <c r="UNO6" s="17"/>
      <c r="UNP6" s="17"/>
      <c r="UNQ6" s="17"/>
      <c r="UNR6" s="17"/>
      <c r="UNS6" s="17"/>
      <c r="UNT6" s="17"/>
      <c r="UNU6" s="17"/>
      <c r="UNV6" s="17"/>
      <c r="UNW6" s="17"/>
      <c r="UNX6" s="17"/>
      <c r="UNY6" s="17"/>
      <c r="UNZ6" s="17"/>
      <c r="UOA6" s="17"/>
      <c r="UOB6" s="17"/>
      <c r="UOC6" s="17"/>
      <c r="UOD6" s="17"/>
      <c r="UOE6" s="17"/>
      <c r="UOF6" s="17"/>
      <c r="UOG6" s="17"/>
      <c r="UOH6" s="17"/>
      <c r="UOI6" s="17"/>
      <c r="UOJ6" s="17"/>
      <c r="UOK6" s="17"/>
      <c r="UOL6" s="17"/>
      <c r="UOM6" s="17"/>
      <c r="UON6" s="17"/>
      <c r="UOO6" s="17"/>
      <c r="UOP6" s="17"/>
      <c r="UOQ6" s="17"/>
      <c r="UOR6" s="17"/>
      <c r="UOS6" s="17"/>
      <c r="UOT6" s="17"/>
      <c r="UOU6" s="17"/>
      <c r="UOV6" s="17"/>
      <c r="UOW6" s="17"/>
      <c r="UOX6" s="17"/>
      <c r="UOY6" s="17"/>
      <c r="UOZ6" s="17"/>
      <c r="UPA6" s="17"/>
      <c r="UPB6" s="17"/>
      <c r="UPC6" s="17"/>
      <c r="UPD6" s="17"/>
      <c r="UPE6" s="17"/>
      <c r="UPF6" s="17"/>
      <c r="UPG6" s="17"/>
      <c r="UPH6" s="17"/>
      <c r="UPI6" s="17"/>
      <c r="UPJ6" s="17"/>
      <c r="UPK6" s="17"/>
      <c r="UPL6" s="17"/>
      <c r="UPM6" s="17"/>
      <c r="UPN6" s="17"/>
      <c r="UPO6" s="17"/>
      <c r="UPP6" s="17"/>
      <c r="UPQ6" s="17"/>
      <c r="UPR6" s="17"/>
      <c r="UPS6" s="17"/>
      <c r="UPT6" s="17"/>
      <c r="UPU6" s="17"/>
      <c r="UPV6" s="17"/>
      <c r="UPW6" s="17"/>
      <c r="UPX6" s="17"/>
      <c r="UPY6" s="17"/>
      <c r="UPZ6" s="17"/>
      <c r="UQA6" s="17"/>
      <c r="UQB6" s="17"/>
      <c r="UQC6" s="17"/>
      <c r="UQD6" s="17"/>
      <c r="UQE6" s="17"/>
      <c r="UQF6" s="17"/>
      <c r="UQG6" s="17"/>
      <c r="UQH6" s="17"/>
      <c r="UQI6" s="17"/>
      <c r="UQJ6" s="17"/>
      <c r="UQK6" s="17"/>
      <c r="UQL6" s="17"/>
      <c r="UQM6" s="17"/>
      <c r="UQN6" s="17"/>
      <c r="UQO6" s="17"/>
      <c r="UQP6" s="17"/>
      <c r="UQQ6" s="17"/>
      <c r="UQR6" s="17"/>
      <c r="UQS6" s="17"/>
      <c r="UQT6" s="17"/>
      <c r="UQU6" s="17"/>
      <c r="UQV6" s="17"/>
      <c r="UQW6" s="17"/>
      <c r="UQX6" s="17"/>
      <c r="UQY6" s="17"/>
      <c r="UQZ6" s="17"/>
      <c r="URA6" s="17"/>
      <c r="URB6" s="17"/>
      <c r="URC6" s="17"/>
      <c r="URD6" s="17"/>
      <c r="URE6" s="17"/>
      <c r="URF6" s="17"/>
      <c r="URG6" s="17"/>
      <c r="URH6" s="17"/>
      <c r="URI6" s="17"/>
      <c r="URJ6" s="17"/>
      <c r="URK6" s="17"/>
      <c r="URL6" s="17"/>
      <c r="URM6" s="17"/>
      <c r="URN6" s="17"/>
      <c r="URO6" s="17"/>
      <c r="URP6" s="17"/>
      <c r="URQ6" s="17"/>
      <c r="URR6" s="17"/>
      <c r="URS6" s="17"/>
      <c r="URT6" s="17"/>
      <c r="URU6" s="17"/>
      <c r="URV6" s="17"/>
      <c r="URW6" s="17"/>
      <c r="URX6" s="17"/>
      <c r="URY6" s="17"/>
      <c r="URZ6" s="17"/>
      <c r="USA6" s="17"/>
      <c r="USB6" s="17"/>
      <c r="USC6" s="17"/>
      <c r="USD6" s="17"/>
      <c r="USE6" s="17"/>
      <c r="USF6" s="17"/>
      <c r="USG6" s="17"/>
      <c r="USH6" s="17"/>
      <c r="USI6" s="17"/>
      <c r="USJ6" s="17"/>
      <c r="USK6" s="17"/>
      <c r="USL6" s="17"/>
      <c r="USM6" s="17"/>
      <c r="USN6" s="17"/>
      <c r="USO6" s="17"/>
      <c r="USP6" s="17"/>
      <c r="USQ6" s="17"/>
      <c r="USR6" s="17"/>
      <c r="USS6" s="17"/>
      <c r="UST6" s="17"/>
      <c r="USU6" s="17"/>
      <c r="USV6" s="17"/>
      <c r="USW6" s="17"/>
      <c r="USX6" s="17"/>
      <c r="USY6" s="17"/>
      <c r="USZ6" s="17"/>
      <c r="UTA6" s="17"/>
      <c r="UTB6" s="17"/>
      <c r="UTC6" s="17"/>
      <c r="UTD6" s="17"/>
      <c r="UTE6" s="17"/>
      <c r="UTF6" s="17"/>
      <c r="UTG6" s="17"/>
      <c r="UTH6" s="17"/>
      <c r="UTI6" s="17"/>
      <c r="UTJ6" s="17"/>
      <c r="UTK6" s="17"/>
      <c r="UTL6" s="17"/>
      <c r="UTM6" s="17"/>
      <c r="UTN6" s="17"/>
      <c r="UTO6" s="17"/>
      <c r="UTP6" s="17"/>
      <c r="UTQ6" s="17"/>
      <c r="UTR6" s="17"/>
      <c r="UTS6" s="17"/>
      <c r="UTT6" s="17"/>
      <c r="UTU6" s="17"/>
      <c r="UTV6" s="17"/>
      <c r="UTW6" s="17"/>
      <c r="UTX6" s="17"/>
      <c r="UTY6" s="17"/>
      <c r="UTZ6" s="17"/>
      <c r="UUA6" s="17"/>
      <c r="UUB6" s="17"/>
      <c r="UUC6" s="17"/>
      <c r="UUD6" s="17"/>
      <c r="UUE6" s="17"/>
      <c r="UUF6" s="17"/>
      <c r="UUG6" s="17"/>
      <c r="UUH6" s="17"/>
      <c r="UUI6" s="17"/>
      <c r="UUJ6" s="17"/>
      <c r="UUK6" s="17"/>
      <c r="UUL6" s="17"/>
      <c r="UUM6" s="17"/>
      <c r="UUN6" s="17"/>
      <c r="UUO6" s="17"/>
      <c r="UUP6" s="17"/>
      <c r="UUQ6" s="17"/>
      <c r="UUR6" s="17"/>
      <c r="UUS6" s="17"/>
      <c r="UUT6" s="17"/>
      <c r="UUU6" s="17"/>
      <c r="UUV6" s="17"/>
      <c r="UUW6" s="17"/>
      <c r="UUX6" s="17"/>
      <c r="UUY6" s="17"/>
      <c r="UUZ6" s="17"/>
      <c r="UVA6" s="17"/>
      <c r="UVB6" s="17"/>
      <c r="UVC6" s="17"/>
      <c r="UVD6" s="17"/>
      <c r="UVE6" s="17"/>
      <c r="UVF6" s="17"/>
      <c r="UVG6" s="17"/>
      <c r="UVH6" s="17"/>
      <c r="UVI6" s="17"/>
      <c r="UVJ6" s="17"/>
      <c r="UVK6" s="17"/>
      <c r="UVL6" s="17"/>
      <c r="UVM6" s="17"/>
      <c r="UVN6" s="17"/>
      <c r="UVO6" s="17"/>
      <c r="UVP6" s="17"/>
      <c r="UVQ6" s="17"/>
      <c r="UVR6" s="17"/>
      <c r="UVS6" s="17"/>
      <c r="UVT6" s="17"/>
      <c r="UVU6" s="17"/>
      <c r="UVV6" s="17"/>
      <c r="UVW6" s="17"/>
      <c r="UVX6" s="17"/>
      <c r="UVY6" s="17"/>
      <c r="UVZ6" s="17"/>
      <c r="UWA6" s="17"/>
      <c r="UWB6" s="17"/>
      <c r="UWC6" s="17"/>
      <c r="UWD6" s="17"/>
      <c r="UWE6" s="17"/>
      <c r="UWF6" s="17"/>
      <c r="UWG6" s="17"/>
      <c r="UWH6" s="17"/>
      <c r="UWI6" s="17"/>
      <c r="UWJ6" s="17"/>
      <c r="UWK6" s="17"/>
      <c r="UWL6" s="17"/>
      <c r="UWM6" s="17"/>
      <c r="UWN6" s="17"/>
      <c r="UWO6" s="17"/>
      <c r="UWP6" s="17"/>
      <c r="UWQ6" s="17"/>
      <c r="UWR6" s="17"/>
      <c r="UWS6" s="17"/>
      <c r="UWT6" s="17"/>
      <c r="UWU6" s="17"/>
      <c r="UWV6" s="17"/>
      <c r="UWW6" s="17"/>
      <c r="UWX6" s="17"/>
      <c r="UWY6" s="17"/>
      <c r="UWZ6" s="17"/>
      <c r="UXA6" s="17"/>
      <c r="UXB6" s="17"/>
      <c r="UXC6" s="17"/>
      <c r="UXD6" s="17"/>
      <c r="UXE6" s="17"/>
      <c r="UXF6" s="17"/>
      <c r="UXG6" s="17"/>
      <c r="UXH6" s="17"/>
      <c r="UXI6" s="17"/>
      <c r="UXJ6" s="17"/>
      <c r="UXK6" s="17"/>
      <c r="UXL6" s="17"/>
      <c r="UXM6" s="17"/>
      <c r="UXN6" s="17"/>
      <c r="UXO6" s="17"/>
      <c r="UXP6" s="17"/>
      <c r="UXQ6" s="17"/>
      <c r="UXR6" s="17"/>
      <c r="UXS6" s="17"/>
      <c r="UXT6" s="17"/>
      <c r="UXU6" s="17"/>
      <c r="UXV6" s="17"/>
      <c r="UXW6" s="17"/>
      <c r="UXX6" s="17"/>
      <c r="UXY6" s="17"/>
      <c r="UXZ6" s="17"/>
      <c r="UYA6" s="17"/>
      <c r="UYB6" s="17"/>
      <c r="UYC6" s="17"/>
      <c r="UYD6" s="17"/>
      <c r="UYE6" s="17"/>
      <c r="UYF6" s="17"/>
      <c r="UYG6" s="17"/>
      <c r="UYH6" s="17"/>
      <c r="UYI6" s="17"/>
      <c r="UYJ6" s="17"/>
      <c r="UYK6" s="17"/>
      <c r="UYL6" s="17"/>
      <c r="UYM6" s="17"/>
      <c r="UYN6" s="17"/>
      <c r="UYO6" s="17"/>
      <c r="UYP6" s="17"/>
      <c r="UYQ6" s="17"/>
      <c r="UYR6" s="17"/>
      <c r="UYS6" s="17"/>
      <c r="UYT6" s="17"/>
      <c r="UYU6" s="17"/>
      <c r="UYV6" s="17"/>
      <c r="UYW6" s="17"/>
      <c r="UYX6" s="17"/>
      <c r="UYY6" s="17"/>
      <c r="UYZ6" s="17"/>
      <c r="UZA6" s="17"/>
      <c r="UZB6" s="17"/>
      <c r="UZC6" s="17"/>
      <c r="UZD6" s="17"/>
      <c r="UZE6" s="17"/>
      <c r="UZF6" s="17"/>
      <c r="UZG6" s="17"/>
      <c r="UZH6" s="17"/>
      <c r="UZI6" s="17"/>
      <c r="UZJ6" s="17"/>
      <c r="UZK6" s="17"/>
      <c r="UZL6" s="17"/>
      <c r="UZM6" s="17"/>
      <c r="UZN6" s="17"/>
      <c r="UZO6" s="17"/>
      <c r="UZP6" s="17"/>
      <c r="UZQ6" s="17"/>
      <c r="UZR6" s="17"/>
      <c r="UZS6" s="17"/>
      <c r="UZT6" s="17"/>
      <c r="UZU6" s="17"/>
      <c r="UZV6" s="17"/>
      <c r="UZW6" s="17"/>
      <c r="UZX6" s="17"/>
      <c r="UZY6" s="17"/>
      <c r="UZZ6" s="17"/>
      <c r="VAA6" s="17"/>
      <c r="VAB6" s="17"/>
      <c r="VAC6" s="17"/>
      <c r="VAD6" s="17"/>
      <c r="VAE6" s="17"/>
      <c r="VAF6" s="17"/>
      <c r="VAG6" s="17"/>
      <c r="VAH6" s="17"/>
      <c r="VAI6" s="17"/>
      <c r="VAJ6" s="17"/>
      <c r="VAK6" s="17"/>
      <c r="VAL6" s="17"/>
      <c r="VAM6" s="17"/>
      <c r="VAN6" s="17"/>
      <c r="VAO6" s="17"/>
      <c r="VAP6" s="17"/>
      <c r="VAQ6" s="17"/>
      <c r="VAR6" s="17"/>
      <c r="VAS6" s="17"/>
      <c r="VAT6" s="17"/>
      <c r="VAU6" s="17"/>
      <c r="VAV6" s="17"/>
      <c r="VAW6" s="17"/>
      <c r="VAX6" s="17"/>
      <c r="VAY6" s="17"/>
      <c r="VAZ6" s="17"/>
      <c r="VBA6" s="17"/>
      <c r="VBB6" s="17"/>
      <c r="VBC6" s="17"/>
      <c r="VBD6" s="17"/>
      <c r="VBE6" s="17"/>
      <c r="VBF6" s="17"/>
      <c r="VBG6" s="17"/>
      <c r="VBH6" s="17"/>
      <c r="VBI6" s="17"/>
      <c r="VBJ6" s="17"/>
      <c r="VBK6" s="17"/>
      <c r="VBL6" s="17"/>
      <c r="VBM6" s="17"/>
      <c r="VBN6" s="17"/>
      <c r="VBO6" s="17"/>
      <c r="VBP6" s="17"/>
      <c r="VBQ6" s="17"/>
      <c r="VBR6" s="17"/>
      <c r="VBS6" s="17"/>
      <c r="VBT6" s="17"/>
      <c r="VBU6" s="17"/>
      <c r="VBV6" s="17"/>
      <c r="VBW6" s="17"/>
      <c r="VBX6" s="17"/>
      <c r="VBY6" s="17"/>
      <c r="VBZ6" s="17"/>
      <c r="VCA6" s="17"/>
      <c r="VCB6" s="17"/>
      <c r="VCC6" s="17"/>
      <c r="VCD6" s="17"/>
      <c r="VCE6" s="17"/>
      <c r="VCF6" s="17"/>
      <c r="VCG6" s="17"/>
      <c r="VCH6" s="17"/>
      <c r="VCI6" s="17"/>
      <c r="VCJ6" s="17"/>
      <c r="VCK6" s="17"/>
      <c r="VCL6" s="17"/>
      <c r="VCM6" s="17"/>
      <c r="VCN6" s="17"/>
      <c r="VCO6" s="17"/>
      <c r="VCP6" s="17"/>
      <c r="VCQ6" s="17"/>
      <c r="VCR6" s="17"/>
      <c r="VCS6" s="17"/>
      <c r="VCT6" s="17"/>
      <c r="VCU6" s="17"/>
      <c r="VCV6" s="17"/>
      <c r="VCW6" s="17"/>
      <c r="VCX6" s="17"/>
      <c r="VCY6" s="17"/>
      <c r="VCZ6" s="17"/>
      <c r="VDA6" s="17"/>
      <c r="VDB6" s="17"/>
      <c r="VDC6" s="17"/>
      <c r="VDD6" s="17"/>
      <c r="VDE6" s="17"/>
      <c r="VDF6" s="17"/>
      <c r="VDG6" s="17"/>
      <c r="VDH6" s="17"/>
      <c r="VDI6" s="17"/>
      <c r="VDJ6" s="17"/>
      <c r="VDK6" s="17"/>
      <c r="VDL6" s="17"/>
      <c r="VDM6" s="17"/>
      <c r="VDN6" s="17"/>
      <c r="VDO6" s="17"/>
      <c r="VDP6" s="17"/>
      <c r="VDQ6" s="17"/>
      <c r="VDR6" s="17"/>
      <c r="VDS6" s="17"/>
      <c r="VDT6" s="17"/>
      <c r="VDU6" s="17"/>
      <c r="VDV6" s="17"/>
      <c r="VDW6" s="17"/>
      <c r="VDX6" s="17"/>
      <c r="VDY6" s="17"/>
      <c r="VDZ6" s="17"/>
      <c r="VEA6" s="17"/>
      <c r="VEB6" s="17"/>
      <c r="VEC6" s="17"/>
      <c r="VED6" s="17"/>
      <c r="VEE6" s="17"/>
      <c r="VEF6" s="17"/>
      <c r="VEG6" s="17"/>
      <c r="VEH6" s="17"/>
      <c r="VEI6" s="17"/>
      <c r="VEJ6" s="17"/>
      <c r="VEK6" s="17"/>
      <c r="VEL6" s="17"/>
      <c r="VEM6" s="17"/>
      <c r="VEN6" s="17"/>
      <c r="VEO6" s="17"/>
      <c r="VEP6" s="17"/>
      <c r="VEQ6" s="17"/>
      <c r="VER6" s="17"/>
      <c r="VES6" s="17"/>
      <c r="VET6" s="17"/>
      <c r="VEU6" s="17"/>
      <c r="VEV6" s="17"/>
      <c r="VEW6" s="17"/>
      <c r="VEX6" s="17"/>
      <c r="VEY6" s="17"/>
      <c r="VEZ6" s="17"/>
      <c r="VFA6" s="17"/>
      <c r="VFB6" s="17"/>
      <c r="VFC6" s="17"/>
      <c r="VFD6" s="17"/>
      <c r="VFE6" s="17"/>
      <c r="VFF6" s="17"/>
      <c r="VFG6" s="17"/>
      <c r="VFH6" s="17"/>
      <c r="VFI6" s="17"/>
      <c r="VFJ6" s="17"/>
      <c r="VFK6" s="17"/>
      <c r="VFL6" s="17"/>
      <c r="VFM6" s="17"/>
      <c r="VFN6" s="17"/>
      <c r="VFO6" s="17"/>
      <c r="VFP6" s="17"/>
      <c r="VFQ6" s="17"/>
      <c r="VFR6" s="17"/>
      <c r="VFS6" s="17"/>
      <c r="VFT6" s="17"/>
      <c r="VFU6" s="17"/>
      <c r="VFV6" s="17"/>
      <c r="VFW6" s="17"/>
      <c r="VFX6" s="17"/>
      <c r="VFY6" s="17"/>
      <c r="VFZ6" s="17"/>
      <c r="VGA6" s="17"/>
      <c r="VGB6" s="17"/>
      <c r="VGC6" s="17"/>
      <c r="VGD6" s="17"/>
      <c r="VGE6" s="17"/>
      <c r="VGF6" s="17"/>
      <c r="VGG6" s="17"/>
      <c r="VGH6" s="17"/>
      <c r="VGI6" s="17"/>
      <c r="VGJ6" s="17"/>
      <c r="VGK6" s="17"/>
      <c r="VGL6" s="17"/>
      <c r="VGM6" s="17"/>
      <c r="VGN6" s="17"/>
      <c r="VGO6" s="17"/>
      <c r="VGP6" s="17"/>
      <c r="VGQ6" s="17"/>
      <c r="VGR6" s="17"/>
      <c r="VGS6" s="17"/>
      <c r="VGT6" s="17"/>
      <c r="VGU6" s="17"/>
      <c r="VGV6" s="17"/>
      <c r="VGW6" s="17"/>
      <c r="VGX6" s="17"/>
      <c r="VGY6" s="17"/>
      <c r="VGZ6" s="17"/>
      <c r="VHA6" s="17"/>
      <c r="VHB6" s="17"/>
      <c r="VHC6" s="17"/>
      <c r="VHD6" s="17"/>
      <c r="VHE6" s="17"/>
      <c r="VHF6" s="17"/>
      <c r="VHG6" s="17"/>
      <c r="VHH6" s="17"/>
      <c r="VHI6" s="17"/>
      <c r="VHJ6" s="17"/>
      <c r="VHK6" s="17"/>
      <c r="VHL6" s="17"/>
      <c r="VHM6" s="17"/>
      <c r="VHN6" s="17"/>
      <c r="VHO6" s="17"/>
      <c r="VHP6" s="17"/>
      <c r="VHQ6" s="17"/>
      <c r="VHR6" s="17"/>
      <c r="VHS6" s="17"/>
      <c r="VHT6" s="17"/>
      <c r="VHU6" s="17"/>
      <c r="VHV6" s="17"/>
      <c r="VHW6" s="17"/>
      <c r="VHX6" s="17"/>
      <c r="VHY6" s="17"/>
      <c r="VHZ6" s="17"/>
      <c r="VIA6" s="17"/>
      <c r="VIB6" s="17"/>
      <c r="VIC6" s="17"/>
      <c r="VID6" s="17"/>
      <c r="VIE6" s="17"/>
      <c r="VIF6" s="17"/>
      <c r="VIG6" s="17"/>
      <c r="VIH6" s="17"/>
      <c r="VII6" s="17"/>
      <c r="VIJ6" s="17"/>
      <c r="VIK6" s="17"/>
      <c r="VIL6" s="17"/>
      <c r="VIM6" s="17"/>
      <c r="VIN6" s="17"/>
      <c r="VIO6" s="17"/>
      <c r="VIP6" s="17"/>
      <c r="VIQ6" s="17"/>
      <c r="VIR6" s="17"/>
      <c r="VIS6" s="17"/>
      <c r="VIT6" s="17"/>
      <c r="VIU6" s="17"/>
      <c r="VIV6" s="17"/>
      <c r="VIW6" s="17"/>
      <c r="VIX6" s="17"/>
      <c r="VIY6" s="17"/>
      <c r="VIZ6" s="17"/>
      <c r="VJA6" s="17"/>
      <c r="VJB6" s="17"/>
      <c r="VJC6" s="17"/>
      <c r="VJD6" s="17"/>
      <c r="VJE6" s="17"/>
      <c r="VJF6" s="17"/>
      <c r="VJG6" s="17"/>
      <c r="VJH6" s="17"/>
      <c r="VJI6" s="17"/>
      <c r="VJJ6" s="17"/>
      <c r="VJK6" s="17"/>
      <c r="VJL6" s="17"/>
      <c r="VJM6" s="17"/>
      <c r="VJN6" s="17"/>
      <c r="VJO6" s="17"/>
      <c r="VJP6" s="17"/>
      <c r="VJQ6" s="17"/>
      <c r="VJR6" s="17"/>
      <c r="VJS6" s="17"/>
      <c r="VJT6" s="17"/>
      <c r="VJU6" s="17"/>
      <c r="VJV6" s="17"/>
      <c r="VJW6" s="17"/>
      <c r="VJX6" s="17"/>
      <c r="VJY6" s="17"/>
      <c r="VJZ6" s="17"/>
      <c r="VKA6" s="17"/>
      <c r="VKB6" s="17"/>
      <c r="VKC6" s="17"/>
      <c r="VKD6" s="17"/>
      <c r="VKE6" s="17"/>
      <c r="VKF6" s="17"/>
      <c r="VKG6" s="17"/>
      <c r="VKH6" s="17"/>
      <c r="VKI6" s="17"/>
      <c r="VKJ6" s="17"/>
      <c r="VKK6" s="17"/>
      <c r="VKL6" s="17"/>
      <c r="VKM6" s="17"/>
      <c r="VKN6" s="17"/>
      <c r="VKO6" s="17"/>
      <c r="VKP6" s="17"/>
      <c r="VKQ6" s="17"/>
      <c r="VKR6" s="17"/>
      <c r="VKS6" s="17"/>
      <c r="VKT6" s="17"/>
      <c r="VKU6" s="17"/>
      <c r="VKV6" s="17"/>
      <c r="VKW6" s="17"/>
      <c r="VKX6" s="17"/>
      <c r="VKY6" s="17"/>
      <c r="VKZ6" s="17"/>
      <c r="VLA6" s="17"/>
      <c r="VLB6" s="17"/>
      <c r="VLC6" s="17"/>
      <c r="VLD6" s="17"/>
      <c r="VLE6" s="17"/>
      <c r="VLF6" s="17"/>
      <c r="VLG6" s="17"/>
      <c r="VLH6" s="17"/>
      <c r="VLI6" s="17"/>
      <c r="VLJ6" s="17"/>
      <c r="VLK6" s="17"/>
      <c r="VLL6" s="17"/>
      <c r="VLM6" s="17"/>
      <c r="VLN6" s="17"/>
      <c r="VLO6" s="17"/>
      <c r="VLP6" s="17"/>
      <c r="VLQ6" s="17"/>
      <c r="VLR6" s="17"/>
      <c r="VLS6" s="17"/>
      <c r="VLT6" s="17"/>
      <c r="VLU6" s="17"/>
      <c r="VLV6" s="17"/>
      <c r="VLW6" s="17"/>
      <c r="VLX6" s="17"/>
      <c r="VLY6" s="17"/>
      <c r="VLZ6" s="17"/>
      <c r="VMA6" s="17"/>
      <c r="VMB6" s="17"/>
      <c r="VMC6" s="17"/>
      <c r="VMD6" s="17"/>
      <c r="VME6" s="17"/>
      <c r="VMF6" s="17"/>
      <c r="VMG6" s="17"/>
      <c r="VMH6" s="17"/>
      <c r="VMI6" s="17"/>
      <c r="VMJ6" s="17"/>
      <c r="VMK6" s="17"/>
      <c r="VML6" s="17"/>
      <c r="VMM6" s="17"/>
      <c r="VMN6" s="17"/>
      <c r="VMO6" s="17"/>
      <c r="VMP6" s="17"/>
      <c r="VMQ6" s="17"/>
      <c r="VMR6" s="17"/>
      <c r="VMS6" s="17"/>
      <c r="VMT6" s="17"/>
      <c r="VMU6" s="17"/>
      <c r="VMV6" s="17"/>
      <c r="VMW6" s="17"/>
      <c r="VMX6" s="17"/>
      <c r="VMY6" s="17"/>
      <c r="VMZ6" s="17"/>
      <c r="VNA6" s="17"/>
      <c r="VNB6" s="17"/>
      <c r="VNC6" s="17"/>
      <c r="VND6" s="17"/>
      <c r="VNE6" s="17"/>
      <c r="VNF6" s="17"/>
      <c r="VNG6" s="17"/>
      <c r="VNH6" s="17"/>
      <c r="VNI6" s="17"/>
      <c r="VNJ6" s="17"/>
      <c r="VNK6" s="17"/>
      <c r="VNL6" s="17"/>
      <c r="VNM6" s="17"/>
      <c r="VNN6" s="17"/>
      <c r="VNO6" s="17"/>
      <c r="VNP6" s="17"/>
      <c r="VNQ6" s="17"/>
      <c r="VNR6" s="17"/>
      <c r="VNS6" s="17"/>
      <c r="VNT6" s="17"/>
      <c r="VNU6" s="17"/>
      <c r="VNV6" s="17"/>
      <c r="VNW6" s="17"/>
      <c r="VNX6" s="17"/>
      <c r="VNY6" s="17"/>
      <c r="VNZ6" s="17"/>
      <c r="VOA6" s="17"/>
      <c r="VOB6" s="17"/>
      <c r="VOC6" s="17"/>
      <c r="VOD6" s="17"/>
      <c r="VOE6" s="17"/>
      <c r="VOF6" s="17"/>
      <c r="VOG6" s="17"/>
      <c r="VOH6" s="17"/>
      <c r="VOI6" s="17"/>
      <c r="VOJ6" s="17"/>
      <c r="VOK6" s="17"/>
      <c r="VOL6" s="17"/>
      <c r="VOM6" s="17"/>
      <c r="VON6" s="17"/>
      <c r="VOO6" s="17"/>
      <c r="VOP6" s="17"/>
      <c r="VOQ6" s="17"/>
      <c r="VOR6" s="17"/>
      <c r="VOS6" s="17"/>
      <c r="VOT6" s="17"/>
      <c r="VOU6" s="17"/>
      <c r="VOV6" s="17"/>
      <c r="VOW6" s="17"/>
      <c r="VOX6" s="17"/>
      <c r="VOY6" s="17"/>
      <c r="VOZ6" s="17"/>
      <c r="VPA6" s="17"/>
      <c r="VPB6" s="17"/>
      <c r="VPC6" s="17"/>
      <c r="VPD6" s="17"/>
      <c r="VPE6" s="17"/>
      <c r="VPF6" s="17"/>
      <c r="VPG6" s="17"/>
      <c r="VPH6" s="17"/>
      <c r="VPI6" s="17"/>
      <c r="VPJ6" s="17"/>
      <c r="VPK6" s="17"/>
      <c r="VPL6" s="17"/>
      <c r="VPM6" s="17"/>
      <c r="VPN6" s="17"/>
      <c r="VPO6" s="17"/>
      <c r="VPP6" s="17"/>
      <c r="VPQ6" s="17"/>
      <c r="VPR6" s="17"/>
      <c r="VPS6" s="17"/>
      <c r="VPT6" s="17"/>
      <c r="VPU6" s="17"/>
      <c r="VPV6" s="17"/>
      <c r="VPW6" s="17"/>
      <c r="VPX6" s="17"/>
      <c r="VPY6" s="17"/>
      <c r="VPZ6" s="17"/>
      <c r="VQA6" s="17"/>
      <c r="VQB6" s="17"/>
      <c r="VQC6" s="17"/>
      <c r="VQD6" s="17"/>
      <c r="VQE6" s="17"/>
      <c r="VQF6" s="17"/>
      <c r="VQG6" s="17"/>
      <c r="VQH6" s="17"/>
      <c r="VQI6" s="17"/>
      <c r="VQJ6" s="17"/>
      <c r="VQK6" s="17"/>
      <c r="VQL6" s="17"/>
      <c r="VQM6" s="17"/>
      <c r="VQN6" s="17"/>
      <c r="VQO6" s="17"/>
      <c r="VQP6" s="17"/>
      <c r="VQQ6" s="17"/>
      <c r="VQR6" s="17"/>
      <c r="VQS6" s="17"/>
      <c r="VQT6" s="17"/>
      <c r="VQU6" s="17"/>
      <c r="VQV6" s="17"/>
      <c r="VQW6" s="17"/>
      <c r="VQX6" s="17"/>
      <c r="VQY6" s="17"/>
      <c r="VQZ6" s="17"/>
      <c r="VRA6" s="17"/>
      <c r="VRB6" s="17"/>
      <c r="VRC6" s="17"/>
      <c r="VRD6" s="17"/>
      <c r="VRE6" s="17"/>
      <c r="VRF6" s="17"/>
      <c r="VRG6" s="17"/>
      <c r="VRH6" s="17"/>
      <c r="VRI6" s="17"/>
      <c r="VRJ6" s="17"/>
      <c r="VRK6" s="17"/>
      <c r="VRL6" s="17"/>
      <c r="VRM6" s="17"/>
      <c r="VRN6" s="17"/>
      <c r="VRO6" s="17"/>
      <c r="VRP6" s="17"/>
      <c r="VRQ6" s="17"/>
      <c r="VRR6" s="17"/>
      <c r="VRS6" s="17"/>
      <c r="VRT6" s="17"/>
      <c r="VRU6" s="17"/>
      <c r="VRV6" s="17"/>
      <c r="VRW6" s="17"/>
      <c r="VRX6" s="17"/>
      <c r="VRY6" s="17"/>
      <c r="VRZ6" s="17"/>
      <c r="VSA6" s="17"/>
      <c r="VSB6" s="17"/>
      <c r="VSC6" s="17"/>
      <c r="VSD6" s="17"/>
      <c r="VSE6" s="17"/>
      <c r="VSF6" s="17"/>
      <c r="VSG6" s="17"/>
      <c r="VSH6" s="17"/>
      <c r="VSI6" s="17"/>
      <c r="VSJ6" s="17"/>
      <c r="VSK6" s="17"/>
      <c r="VSL6" s="17"/>
      <c r="VSM6" s="17"/>
      <c r="VSN6" s="17"/>
      <c r="VSO6" s="17"/>
      <c r="VSP6" s="17"/>
      <c r="VSQ6" s="17"/>
      <c r="VSR6" s="17"/>
      <c r="VSS6" s="17"/>
      <c r="VST6" s="17"/>
      <c r="VSU6" s="17"/>
      <c r="VSV6" s="17"/>
      <c r="VSW6" s="17"/>
      <c r="VSX6" s="17"/>
      <c r="VSY6" s="17"/>
      <c r="VSZ6" s="17"/>
      <c r="VTA6" s="17"/>
      <c r="VTB6" s="17"/>
      <c r="VTC6" s="17"/>
      <c r="VTD6" s="17"/>
      <c r="VTE6" s="17"/>
      <c r="VTF6" s="17"/>
      <c r="VTG6" s="17"/>
      <c r="VTH6" s="17"/>
      <c r="VTI6" s="17"/>
      <c r="VTJ6" s="17"/>
      <c r="VTK6" s="17"/>
      <c r="VTL6" s="17"/>
      <c r="VTM6" s="17"/>
      <c r="VTN6" s="17"/>
      <c r="VTO6" s="17"/>
      <c r="VTP6" s="17"/>
      <c r="VTQ6" s="17"/>
      <c r="VTR6" s="17"/>
      <c r="VTS6" s="17"/>
      <c r="VTT6" s="17"/>
      <c r="VTU6" s="17"/>
      <c r="VTV6" s="17"/>
      <c r="VTW6" s="17"/>
      <c r="VTX6" s="17"/>
      <c r="VTY6" s="17"/>
      <c r="VTZ6" s="17"/>
      <c r="VUA6" s="17"/>
      <c r="VUB6" s="17"/>
      <c r="VUC6" s="17"/>
      <c r="VUD6" s="17"/>
      <c r="VUE6" s="17"/>
      <c r="VUF6" s="17"/>
      <c r="VUG6" s="17"/>
      <c r="VUH6" s="17"/>
      <c r="VUI6" s="17"/>
      <c r="VUJ6" s="17"/>
      <c r="VUK6" s="17"/>
      <c r="VUL6" s="17"/>
      <c r="VUM6" s="17"/>
      <c r="VUN6" s="17"/>
      <c r="VUO6" s="17"/>
      <c r="VUP6" s="17"/>
      <c r="VUQ6" s="17"/>
      <c r="VUR6" s="17"/>
      <c r="VUS6" s="17"/>
      <c r="VUT6" s="17"/>
      <c r="VUU6" s="17"/>
      <c r="VUV6" s="17"/>
      <c r="VUW6" s="17"/>
      <c r="VUX6" s="17"/>
      <c r="VUY6" s="17"/>
      <c r="VUZ6" s="17"/>
      <c r="VVA6" s="17"/>
      <c r="VVB6" s="17"/>
      <c r="VVC6" s="17"/>
      <c r="VVD6" s="17"/>
      <c r="VVE6" s="17"/>
      <c r="VVF6" s="17"/>
      <c r="VVG6" s="17"/>
      <c r="VVH6" s="17"/>
      <c r="VVI6" s="17"/>
      <c r="VVJ6" s="17"/>
      <c r="VVK6" s="17"/>
      <c r="VVL6" s="17"/>
      <c r="VVM6" s="17"/>
      <c r="VVN6" s="17"/>
      <c r="VVO6" s="17"/>
      <c r="VVP6" s="17"/>
      <c r="VVQ6" s="17"/>
      <c r="VVR6" s="17"/>
      <c r="VVS6" s="17"/>
      <c r="VVT6" s="17"/>
      <c r="VVU6" s="17"/>
      <c r="VVV6" s="17"/>
      <c r="VVW6" s="17"/>
      <c r="VVX6" s="17"/>
      <c r="VVY6" s="17"/>
      <c r="VVZ6" s="17"/>
      <c r="VWA6" s="17"/>
      <c r="VWB6" s="17"/>
      <c r="VWC6" s="17"/>
      <c r="VWD6" s="17"/>
      <c r="VWE6" s="17"/>
      <c r="VWF6" s="17"/>
      <c r="VWG6" s="17"/>
      <c r="VWH6" s="17"/>
      <c r="VWI6" s="17"/>
      <c r="VWJ6" s="17"/>
      <c r="VWK6" s="17"/>
      <c r="VWL6" s="17"/>
      <c r="VWM6" s="17"/>
      <c r="VWN6" s="17"/>
      <c r="VWO6" s="17"/>
      <c r="VWP6" s="17"/>
      <c r="VWQ6" s="17"/>
      <c r="VWR6" s="17"/>
      <c r="VWS6" s="17"/>
      <c r="VWT6" s="17"/>
      <c r="VWU6" s="17"/>
      <c r="VWV6" s="17"/>
      <c r="VWW6" s="17"/>
      <c r="VWX6" s="17"/>
      <c r="VWY6" s="17"/>
      <c r="VWZ6" s="17"/>
      <c r="VXA6" s="17"/>
      <c r="VXB6" s="17"/>
      <c r="VXC6" s="17"/>
      <c r="VXD6" s="17"/>
      <c r="VXE6" s="17"/>
      <c r="VXF6" s="17"/>
      <c r="VXG6" s="17"/>
      <c r="VXH6" s="17"/>
      <c r="VXI6" s="17"/>
      <c r="VXJ6" s="17"/>
      <c r="VXK6" s="17"/>
      <c r="VXL6" s="17"/>
      <c r="VXM6" s="17"/>
      <c r="VXN6" s="17"/>
      <c r="VXO6" s="17"/>
      <c r="VXP6" s="17"/>
      <c r="VXQ6" s="17"/>
      <c r="VXR6" s="17"/>
      <c r="VXS6" s="17"/>
      <c r="VXT6" s="17"/>
      <c r="VXU6" s="17"/>
      <c r="VXV6" s="17"/>
      <c r="VXW6" s="17"/>
      <c r="VXX6" s="17"/>
      <c r="VXY6" s="17"/>
      <c r="VXZ6" s="17"/>
      <c r="VYA6" s="17"/>
      <c r="VYB6" s="17"/>
      <c r="VYC6" s="17"/>
      <c r="VYD6" s="17"/>
      <c r="VYE6" s="17"/>
      <c r="VYF6" s="17"/>
      <c r="VYG6" s="17"/>
      <c r="VYH6" s="17"/>
      <c r="VYI6" s="17"/>
      <c r="VYJ6" s="17"/>
      <c r="VYK6" s="17"/>
      <c r="VYL6" s="17"/>
      <c r="VYM6" s="17"/>
      <c r="VYN6" s="17"/>
      <c r="VYO6" s="17"/>
      <c r="VYP6" s="17"/>
      <c r="VYQ6" s="17"/>
      <c r="VYR6" s="17"/>
      <c r="VYS6" s="17"/>
      <c r="VYT6" s="17"/>
      <c r="VYU6" s="17"/>
      <c r="VYV6" s="17"/>
      <c r="VYW6" s="17"/>
      <c r="VYX6" s="17"/>
      <c r="VYY6" s="17"/>
      <c r="VYZ6" s="17"/>
      <c r="VZA6" s="17"/>
      <c r="VZB6" s="17"/>
      <c r="VZC6" s="17"/>
      <c r="VZD6" s="17"/>
      <c r="VZE6" s="17"/>
      <c r="VZF6" s="17"/>
      <c r="VZG6" s="17"/>
      <c r="VZH6" s="17"/>
      <c r="VZI6" s="17"/>
      <c r="VZJ6" s="17"/>
      <c r="VZK6" s="17"/>
      <c r="VZL6" s="17"/>
      <c r="VZM6" s="17"/>
      <c r="VZN6" s="17"/>
      <c r="VZO6" s="17"/>
      <c r="VZP6" s="17"/>
      <c r="VZQ6" s="17"/>
      <c r="VZR6" s="17"/>
      <c r="VZS6" s="17"/>
      <c r="VZT6" s="17"/>
      <c r="VZU6" s="17"/>
      <c r="VZV6" s="17"/>
      <c r="VZW6" s="17"/>
      <c r="VZX6" s="17"/>
      <c r="VZY6" s="17"/>
      <c r="VZZ6" s="17"/>
      <c r="WAA6" s="17"/>
      <c r="WAB6" s="17"/>
      <c r="WAC6" s="17"/>
      <c r="WAD6" s="17"/>
      <c r="WAE6" s="17"/>
      <c r="WAF6" s="17"/>
      <c r="WAG6" s="17"/>
      <c r="WAH6" s="17"/>
      <c r="WAI6" s="17"/>
      <c r="WAJ6" s="17"/>
      <c r="WAK6" s="17"/>
      <c r="WAL6" s="17"/>
      <c r="WAM6" s="17"/>
      <c r="WAN6" s="17"/>
      <c r="WAO6" s="17"/>
      <c r="WAP6" s="17"/>
      <c r="WAQ6" s="17"/>
      <c r="WAR6" s="17"/>
      <c r="WAS6" s="17"/>
      <c r="WAT6" s="17"/>
      <c r="WAU6" s="17"/>
      <c r="WAV6" s="17"/>
      <c r="WAW6" s="17"/>
      <c r="WAX6" s="17"/>
      <c r="WAY6" s="17"/>
      <c r="WAZ6" s="17"/>
      <c r="WBA6" s="17"/>
      <c r="WBB6" s="17"/>
      <c r="WBC6" s="17"/>
      <c r="WBD6" s="17"/>
      <c r="WBE6" s="17"/>
      <c r="WBF6" s="17"/>
      <c r="WBG6" s="17"/>
      <c r="WBH6" s="17"/>
      <c r="WBI6" s="17"/>
      <c r="WBJ6" s="17"/>
      <c r="WBK6" s="17"/>
      <c r="WBL6" s="17"/>
      <c r="WBM6" s="17"/>
      <c r="WBN6" s="17"/>
      <c r="WBO6" s="17"/>
      <c r="WBP6" s="17"/>
      <c r="WBQ6" s="17"/>
      <c r="WBR6" s="17"/>
      <c r="WBS6" s="17"/>
      <c r="WBT6" s="17"/>
      <c r="WBU6" s="17"/>
      <c r="WBV6" s="17"/>
      <c r="WBW6" s="17"/>
      <c r="WBX6" s="17"/>
      <c r="WBY6" s="17"/>
      <c r="WBZ6" s="17"/>
      <c r="WCA6" s="17"/>
      <c r="WCB6" s="17"/>
      <c r="WCC6" s="17"/>
      <c r="WCD6" s="17"/>
      <c r="WCE6" s="17"/>
      <c r="WCF6" s="17"/>
      <c r="WCG6" s="17"/>
      <c r="WCH6" s="17"/>
      <c r="WCI6" s="17"/>
      <c r="WCJ6" s="17"/>
      <c r="WCK6" s="17"/>
      <c r="WCL6" s="17"/>
      <c r="WCM6" s="17"/>
      <c r="WCN6" s="17"/>
      <c r="WCO6" s="17"/>
      <c r="WCP6" s="17"/>
      <c r="WCQ6" s="17"/>
      <c r="WCR6" s="17"/>
      <c r="WCS6" s="17"/>
      <c r="WCT6" s="17"/>
      <c r="WCU6" s="17"/>
      <c r="WCV6" s="17"/>
      <c r="WCW6" s="17"/>
      <c r="WCX6" s="17"/>
      <c r="WCY6" s="17"/>
      <c r="WCZ6" s="17"/>
      <c r="WDA6" s="17"/>
      <c r="WDB6" s="17"/>
      <c r="WDC6" s="17"/>
      <c r="WDD6" s="17"/>
      <c r="WDE6" s="17"/>
      <c r="WDF6" s="17"/>
      <c r="WDG6" s="17"/>
      <c r="WDH6" s="17"/>
      <c r="WDI6" s="17"/>
      <c r="WDJ6" s="17"/>
      <c r="WDK6" s="17"/>
      <c r="WDL6" s="17"/>
      <c r="WDM6" s="17"/>
      <c r="WDN6" s="17"/>
      <c r="WDO6" s="17"/>
      <c r="WDP6" s="17"/>
      <c r="WDQ6" s="17"/>
      <c r="WDR6" s="17"/>
      <c r="WDS6" s="17"/>
      <c r="WDT6" s="17"/>
      <c r="WDU6" s="17"/>
      <c r="WDV6" s="17"/>
      <c r="WDW6" s="17"/>
      <c r="WDX6" s="17"/>
      <c r="WDY6" s="17"/>
      <c r="WDZ6" s="17"/>
      <c r="WEA6" s="17"/>
      <c r="WEB6" s="17"/>
      <c r="WEC6" s="17"/>
      <c r="WED6" s="17"/>
      <c r="WEE6" s="17"/>
      <c r="WEF6" s="17"/>
      <c r="WEG6" s="17"/>
      <c r="WEH6" s="17"/>
      <c r="WEI6" s="17"/>
      <c r="WEJ6" s="17"/>
      <c r="WEK6" s="17"/>
      <c r="WEL6" s="17"/>
      <c r="WEM6" s="17"/>
      <c r="WEN6" s="17"/>
      <c r="WEO6" s="17"/>
      <c r="WEP6" s="17"/>
      <c r="WEQ6" s="17"/>
      <c r="WER6" s="17"/>
      <c r="WES6" s="17"/>
      <c r="WET6" s="17"/>
      <c r="WEU6" s="17"/>
      <c r="WEV6" s="17"/>
      <c r="WEW6" s="17"/>
      <c r="WEX6" s="17"/>
      <c r="WEY6" s="17"/>
      <c r="WEZ6" s="17"/>
      <c r="WFA6" s="17"/>
      <c r="WFB6" s="17"/>
      <c r="WFC6" s="17"/>
      <c r="WFD6" s="17"/>
      <c r="WFE6" s="17"/>
      <c r="WFF6" s="17"/>
      <c r="WFG6" s="17"/>
      <c r="WFH6" s="17"/>
      <c r="WFI6" s="17"/>
      <c r="WFJ6" s="17"/>
      <c r="WFK6" s="17"/>
      <c r="WFL6" s="17"/>
      <c r="WFM6" s="17"/>
      <c r="WFN6" s="17"/>
      <c r="WFO6" s="17"/>
      <c r="WFP6" s="17"/>
      <c r="WFQ6" s="17"/>
      <c r="WFR6" s="17"/>
      <c r="WFS6" s="17"/>
      <c r="WFT6" s="17"/>
      <c r="WFU6" s="17"/>
      <c r="WFV6" s="17"/>
      <c r="WFW6" s="17"/>
      <c r="WFX6" s="17"/>
      <c r="WFY6" s="17"/>
      <c r="WFZ6" s="17"/>
      <c r="WGA6" s="17"/>
      <c r="WGB6" s="17"/>
      <c r="WGC6" s="17"/>
      <c r="WGD6" s="17"/>
      <c r="WGE6" s="17"/>
      <c r="WGF6" s="17"/>
      <c r="WGG6" s="17"/>
      <c r="WGH6" s="17"/>
      <c r="WGI6" s="17"/>
      <c r="WGJ6" s="17"/>
      <c r="WGK6" s="17"/>
      <c r="WGL6" s="17"/>
      <c r="WGM6" s="17"/>
      <c r="WGN6" s="17"/>
      <c r="WGO6" s="17"/>
      <c r="WGP6" s="17"/>
      <c r="WGQ6" s="17"/>
      <c r="WGR6" s="17"/>
      <c r="WGS6" s="17"/>
      <c r="WGT6" s="17"/>
      <c r="WGU6" s="17"/>
      <c r="WGV6" s="17"/>
      <c r="WGW6" s="17"/>
      <c r="WGX6" s="17"/>
      <c r="WGY6" s="17"/>
      <c r="WGZ6" s="17"/>
      <c r="WHA6" s="17"/>
      <c r="WHB6" s="17"/>
      <c r="WHC6" s="17"/>
      <c r="WHD6" s="17"/>
      <c r="WHE6" s="17"/>
      <c r="WHF6" s="17"/>
      <c r="WHG6" s="17"/>
      <c r="WHH6" s="17"/>
      <c r="WHI6" s="17"/>
      <c r="WHJ6" s="17"/>
      <c r="WHK6" s="17"/>
      <c r="WHL6" s="17"/>
      <c r="WHM6" s="17"/>
      <c r="WHN6" s="17"/>
      <c r="WHO6" s="17"/>
      <c r="WHP6" s="17"/>
      <c r="WHQ6" s="17"/>
      <c r="WHR6" s="17"/>
      <c r="WHS6" s="17"/>
      <c r="WHT6" s="17"/>
      <c r="WHU6" s="17"/>
      <c r="WHV6" s="17"/>
      <c r="WHW6" s="17"/>
      <c r="WHX6" s="17"/>
      <c r="WHY6" s="17"/>
      <c r="WHZ6" s="17"/>
      <c r="WIA6" s="17"/>
      <c r="WIB6" s="17"/>
      <c r="WIC6" s="17"/>
      <c r="WID6" s="17"/>
      <c r="WIE6" s="17"/>
      <c r="WIF6" s="17"/>
      <c r="WIG6" s="17"/>
      <c r="WIH6" s="17"/>
      <c r="WII6" s="17"/>
      <c r="WIJ6" s="17"/>
      <c r="WIK6" s="17"/>
      <c r="WIL6" s="17"/>
      <c r="WIM6" s="17"/>
      <c r="WIN6" s="17"/>
      <c r="WIO6" s="17"/>
      <c r="WIP6" s="17"/>
      <c r="WIQ6" s="17"/>
      <c r="WIR6" s="17"/>
      <c r="WIS6" s="17"/>
      <c r="WIT6" s="17"/>
      <c r="WIU6" s="17"/>
      <c r="WIV6" s="17"/>
      <c r="WIW6" s="17"/>
      <c r="WIX6" s="17"/>
      <c r="WIY6" s="17"/>
      <c r="WIZ6" s="17"/>
      <c r="WJA6" s="17"/>
      <c r="WJB6" s="17"/>
      <c r="WJC6" s="17"/>
      <c r="WJD6" s="17"/>
      <c r="WJE6" s="17"/>
      <c r="WJF6" s="17"/>
      <c r="WJG6" s="17"/>
      <c r="WJH6" s="17"/>
      <c r="WJI6" s="17"/>
      <c r="WJJ6" s="17"/>
      <c r="WJK6" s="17"/>
      <c r="WJL6" s="17"/>
      <c r="WJM6" s="17"/>
      <c r="WJN6" s="17"/>
      <c r="WJO6" s="17"/>
      <c r="WJP6" s="17"/>
      <c r="WJQ6" s="17"/>
      <c r="WJR6" s="17"/>
      <c r="WJS6" s="17"/>
      <c r="WJT6" s="17"/>
      <c r="WJU6" s="17"/>
      <c r="WJV6" s="17"/>
      <c r="WJW6" s="17"/>
      <c r="WJX6" s="17"/>
      <c r="WJY6" s="17"/>
      <c r="WJZ6" s="17"/>
      <c r="WKA6" s="17"/>
      <c r="WKB6" s="17"/>
      <c r="WKC6" s="17"/>
      <c r="WKD6" s="17"/>
      <c r="WKE6" s="17"/>
      <c r="WKF6" s="17"/>
      <c r="WKG6" s="17"/>
      <c r="WKH6" s="17"/>
      <c r="WKI6" s="17"/>
      <c r="WKJ6" s="17"/>
      <c r="WKK6" s="17"/>
      <c r="WKL6" s="17"/>
      <c r="WKM6" s="17"/>
      <c r="WKN6" s="17"/>
      <c r="WKO6" s="17"/>
      <c r="WKP6" s="17"/>
      <c r="WKQ6" s="17"/>
      <c r="WKR6" s="17"/>
      <c r="WKS6" s="17"/>
      <c r="WKT6" s="17"/>
      <c r="WKU6" s="17"/>
      <c r="WKV6" s="17"/>
      <c r="WKW6" s="17"/>
      <c r="WKX6" s="17"/>
      <c r="WKY6" s="17"/>
      <c r="WKZ6" s="17"/>
      <c r="WLA6" s="17"/>
      <c r="WLB6" s="17"/>
      <c r="WLC6" s="17"/>
      <c r="WLD6" s="17"/>
      <c r="WLE6" s="17"/>
      <c r="WLF6" s="17"/>
      <c r="WLG6" s="17"/>
      <c r="WLH6" s="17"/>
      <c r="WLI6" s="17"/>
      <c r="WLJ6" s="17"/>
      <c r="WLK6" s="17"/>
      <c r="WLL6" s="17"/>
      <c r="WLM6" s="17"/>
      <c r="WLN6" s="17"/>
      <c r="WLO6" s="17"/>
      <c r="WLP6" s="17"/>
      <c r="WLQ6" s="17"/>
      <c r="WLR6" s="17"/>
      <c r="WLS6" s="17"/>
      <c r="WLT6" s="17"/>
      <c r="WLU6" s="17"/>
      <c r="WLV6" s="17"/>
      <c r="WLW6" s="17"/>
      <c r="WLX6" s="17"/>
      <c r="WLY6" s="17"/>
      <c r="WLZ6" s="17"/>
      <c r="WMA6" s="17"/>
      <c r="WMB6" s="17"/>
      <c r="WMC6" s="17"/>
      <c r="WMD6" s="17"/>
      <c r="WME6" s="17"/>
      <c r="WMF6" s="17"/>
      <c r="WMG6" s="17"/>
      <c r="WMH6" s="17"/>
      <c r="WMI6" s="17"/>
      <c r="WMJ6" s="17"/>
      <c r="WMK6" s="17"/>
      <c r="WML6" s="17"/>
      <c r="WMM6" s="17"/>
      <c r="WMN6" s="17"/>
      <c r="WMO6" s="17"/>
      <c r="WMP6" s="17"/>
      <c r="WMQ6" s="17"/>
      <c r="WMR6" s="17"/>
      <c r="WMS6" s="17"/>
      <c r="WMT6" s="17"/>
      <c r="WMU6" s="17"/>
      <c r="WMV6" s="17"/>
      <c r="WMW6" s="17"/>
      <c r="WMX6" s="17"/>
      <c r="WMY6" s="17"/>
      <c r="WMZ6" s="17"/>
      <c r="WNA6" s="17"/>
      <c r="WNB6" s="17"/>
      <c r="WNC6" s="17"/>
      <c r="WND6" s="17"/>
      <c r="WNE6" s="17"/>
      <c r="WNF6" s="17"/>
      <c r="WNG6" s="17"/>
      <c r="WNH6" s="17"/>
      <c r="WNI6" s="17"/>
      <c r="WNJ6" s="17"/>
      <c r="WNK6" s="17"/>
      <c r="WNL6" s="17"/>
      <c r="WNM6" s="17"/>
      <c r="WNN6" s="17"/>
      <c r="WNO6" s="17"/>
      <c r="WNP6" s="17"/>
      <c r="WNQ6" s="17"/>
      <c r="WNR6" s="17"/>
      <c r="WNS6" s="17"/>
      <c r="WNT6" s="17"/>
      <c r="WNU6" s="17"/>
      <c r="WNV6" s="17"/>
      <c r="WNW6" s="17"/>
      <c r="WNX6" s="17"/>
      <c r="WNY6" s="17"/>
      <c r="WNZ6" s="17"/>
      <c r="WOA6" s="17"/>
      <c r="WOB6" s="17"/>
      <c r="WOC6" s="17"/>
      <c r="WOD6" s="17"/>
      <c r="WOE6" s="17"/>
      <c r="WOF6" s="17"/>
      <c r="WOG6" s="17"/>
      <c r="WOH6" s="17"/>
      <c r="WOI6" s="17"/>
      <c r="WOJ6" s="17"/>
      <c r="WOK6" s="17"/>
      <c r="WOL6" s="17"/>
      <c r="WOM6" s="17"/>
      <c r="WON6" s="17"/>
      <c r="WOO6" s="17"/>
      <c r="WOP6" s="17"/>
      <c r="WOQ6" s="17"/>
      <c r="WOR6" s="17"/>
      <c r="WOS6" s="17"/>
      <c r="WOT6" s="17"/>
      <c r="WOU6" s="17"/>
      <c r="WOV6" s="17"/>
      <c r="WOW6" s="17"/>
      <c r="WOX6" s="17"/>
      <c r="WOY6" s="17"/>
      <c r="WOZ6" s="17"/>
      <c r="WPA6" s="17"/>
      <c r="WPB6" s="17"/>
      <c r="WPC6" s="17"/>
      <c r="WPD6" s="17"/>
      <c r="WPE6" s="17"/>
      <c r="WPF6" s="17"/>
      <c r="WPG6" s="17"/>
      <c r="WPH6" s="17"/>
      <c r="WPI6" s="17"/>
      <c r="WPJ6" s="17"/>
      <c r="WPK6" s="17"/>
      <c r="WPL6" s="17"/>
      <c r="WPM6" s="17"/>
      <c r="WPN6" s="17"/>
      <c r="WPO6" s="17"/>
      <c r="WPP6" s="17"/>
      <c r="WPQ6" s="17"/>
      <c r="WPR6" s="17"/>
      <c r="WPS6" s="17"/>
      <c r="WPT6" s="17"/>
      <c r="WPU6" s="17"/>
      <c r="WPV6" s="17"/>
      <c r="WPW6" s="17"/>
      <c r="WPX6" s="17"/>
      <c r="WPY6" s="17"/>
      <c r="WPZ6" s="17"/>
      <c r="WQA6" s="17"/>
      <c r="WQB6" s="17"/>
      <c r="WQC6" s="17"/>
      <c r="WQD6" s="17"/>
      <c r="WQE6" s="17"/>
      <c r="WQF6" s="17"/>
      <c r="WQG6" s="17"/>
      <c r="WQH6" s="17"/>
      <c r="WQI6" s="17"/>
      <c r="WQJ6" s="17"/>
      <c r="WQK6" s="17"/>
      <c r="WQL6" s="17"/>
      <c r="WQM6" s="17"/>
      <c r="WQN6" s="17"/>
      <c r="WQO6" s="17"/>
      <c r="WQP6" s="17"/>
      <c r="WQQ6" s="17"/>
      <c r="WQR6" s="17"/>
      <c r="WQS6" s="17"/>
      <c r="WQT6" s="17"/>
      <c r="WQU6" s="17"/>
      <c r="WQV6" s="17"/>
      <c r="WQW6" s="17"/>
      <c r="WQX6" s="17"/>
      <c r="WQY6" s="17"/>
      <c r="WQZ6" s="17"/>
      <c r="WRA6" s="17"/>
      <c r="WRB6" s="17"/>
      <c r="WRC6" s="17"/>
      <c r="WRD6" s="17"/>
      <c r="WRE6" s="17"/>
      <c r="WRF6" s="17"/>
      <c r="WRG6" s="17"/>
      <c r="WRH6" s="17"/>
      <c r="WRI6" s="17"/>
      <c r="WRJ6" s="17"/>
      <c r="WRK6" s="17"/>
      <c r="WRL6" s="17"/>
      <c r="WRM6" s="17"/>
      <c r="WRN6" s="17"/>
      <c r="WRO6" s="17"/>
      <c r="WRP6" s="17"/>
      <c r="WRQ6" s="17"/>
      <c r="WRR6" s="17"/>
      <c r="WRS6" s="17"/>
      <c r="WRT6" s="17"/>
      <c r="WRU6" s="17"/>
      <c r="WRV6" s="17"/>
      <c r="WRW6" s="17"/>
      <c r="WRX6" s="17"/>
      <c r="WRY6" s="17"/>
      <c r="WRZ6" s="17"/>
      <c r="WSA6" s="17"/>
      <c r="WSB6" s="17"/>
      <c r="WSC6" s="17"/>
      <c r="WSD6" s="17"/>
      <c r="WSE6" s="17"/>
      <c r="WSF6" s="17"/>
      <c r="WSG6" s="17"/>
      <c r="WSH6" s="17"/>
      <c r="WSI6" s="17"/>
      <c r="WSJ6" s="17"/>
      <c r="WSK6" s="17"/>
      <c r="WSL6" s="17"/>
      <c r="WSM6" s="17"/>
      <c r="WSN6" s="17"/>
      <c r="WSO6" s="17"/>
      <c r="WSP6" s="17"/>
      <c r="WSQ6" s="17"/>
      <c r="WSR6" s="17"/>
      <c r="WSS6" s="17"/>
      <c r="WST6" s="17"/>
      <c r="WSU6" s="17"/>
      <c r="WSV6" s="17"/>
      <c r="WSW6" s="17"/>
      <c r="WSX6" s="17"/>
      <c r="WSY6" s="17"/>
      <c r="WSZ6" s="17"/>
      <c r="WTA6" s="17"/>
      <c r="WTB6" s="17"/>
      <c r="WTC6" s="17"/>
      <c r="WTD6" s="17"/>
      <c r="WTE6" s="17"/>
      <c r="WTF6" s="17"/>
      <c r="WTG6" s="17"/>
      <c r="WTH6" s="17"/>
      <c r="WTI6" s="17"/>
      <c r="WTJ6" s="17"/>
      <c r="WTK6" s="17"/>
      <c r="WTL6" s="17"/>
      <c r="WTM6" s="17"/>
      <c r="WTN6" s="17"/>
      <c r="WTO6" s="17"/>
      <c r="WTP6" s="17"/>
      <c r="WTQ6" s="17"/>
      <c r="WTR6" s="17"/>
      <c r="WTS6" s="17"/>
      <c r="WTT6" s="17"/>
      <c r="WTU6" s="17"/>
      <c r="WTV6" s="17"/>
      <c r="WTW6" s="17"/>
      <c r="WTX6" s="17"/>
      <c r="WTY6" s="17"/>
      <c r="WTZ6" s="17"/>
      <c r="WUA6" s="17"/>
      <c r="WUB6" s="17"/>
      <c r="WUC6" s="17"/>
      <c r="WUD6" s="17"/>
      <c r="WUE6" s="17"/>
      <c r="WUF6" s="17"/>
      <c r="WUG6" s="17"/>
      <c r="WUH6" s="17"/>
      <c r="WUI6" s="17"/>
      <c r="WUJ6" s="17"/>
      <c r="WUK6" s="17"/>
      <c r="WUL6" s="17"/>
      <c r="WUM6" s="17"/>
      <c r="WUN6" s="17"/>
      <c r="WUO6" s="17"/>
      <c r="WUP6" s="17"/>
      <c r="WUQ6" s="17"/>
      <c r="WUR6" s="17"/>
      <c r="WUS6" s="17"/>
      <c r="WUT6" s="17"/>
      <c r="WUU6" s="17"/>
      <c r="WUV6" s="17"/>
      <c r="WUW6" s="17"/>
      <c r="WUX6" s="17"/>
      <c r="WUY6" s="17"/>
      <c r="WUZ6" s="17"/>
      <c r="WVA6" s="17"/>
      <c r="WVB6" s="17"/>
      <c r="WVC6" s="17"/>
      <c r="WVD6" s="17"/>
      <c r="WVE6" s="17"/>
      <c r="WVF6" s="17"/>
      <c r="WVG6" s="17"/>
      <c r="WVH6" s="17"/>
      <c r="WVI6" s="17"/>
      <c r="WVJ6" s="17"/>
      <c r="WVK6" s="17"/>
      <c r="WVL6" s="17"/>
      <c r="WVM6" s="17"/>
      <c r="WVN6" s="17"/>
      <c r="WVO6" s="17"/>
      <c r="WVP6" s="17"/>
      <c r="WVQ6" s="17"/>
      <c r="WVR6" s="17"/>
      <c r="WVS6" s="17"/>
      <c r="WVT6" s="17"/>
      <c r="WVU6" s="17"/>
      <c r="WVV6" s="17"/>
      <c r="WVW6" s="17"/>
      <c r="WVX6" s="17"/>
      <c r="WVY6" s="17"/>
      <c r="WVZ6" s="17"/>
      <c r="WWA6" s="17"/>
      <c r="WWB6" s="17"/>
      <c r="WWC6" s="17"/>
      <c r="WWD6" s="17"/>
      <c r="WWE6" s="17"/>
      <c r="WWF6" s="17"/>
      <c r="WWG6" s="17"/>
      <c r="WWH6" s="17"/>
      <c r="WWI6" s="17"/>
      <c r="WWJ6" s="17"/>
      <c r="WWK6" s="17"/>
      <c r="WWL6" s="17"/>
      <c r="WWM6" s="17"/>
      <c r="WWN6" s="17"/>
      <c r="WWO6" s="17"/>
      <c r="WWP6" s="17"/>
      <c r="WWQ6" s="17"/>
      <c r="WWR6" s="17"/>
      <c r="WWS6" s="17"/>
      <c r="WWT6" s="17"/>
      <c r="WWU6" s="17"/>
      <c r="WWV6" s="17"/>
      <c r="WWW6" s="17"/>
      <c r="WWX6" s="17"/>
      <c r="WWY6" s="17"/>
      <c r="WWZ6" s="17"/>
      <c r="WXA6" s="17"/>
      <c r="WXB6" s="17"/>
      <c r="WXC6" s="17"/>
      <c r="WXD6" s="17"/>
      <c r="WXE6" s="17"/>
      <c r="WXF6" s="17"/>
      <c r="WXG6" s="17"/>
      <c r="WXH6" s="17"/>
      <c r="WXI6" s="17"/>
      <c r="WXJ6" s="17"/>
      <c r="WXK6" s="17"/>
      <c r="WXL6" s="17"/>
      <c r="WXM6" s="17"/>
      <c r="WXN6" s="17"/>
      <c r="WXO6" s="17"/>
      <c r="WXP6" s="17"/>
      <c r="WXQ6" s="17"/>
      <c r="WXR6" s="17"/>
      <c r="WXS6" s="17"/>
      <c r="WXT6" s="17"/>
      <c r="WXU6" s="17"/>
      <c r="WXV6" s="17"/>
      <c r="WXW6" s="17"/>
      <c r="WXX6" s="17"/>
      <c r="WXY6" s="17"/>
      <c r="WXZ6" s="17"/>
      <c r="WYA6" s="17"/>
      <c r="WYB6" s="17"/>
      <c r="WYC6" s="17"/>
      <c r="WYD6" s="17"/>
      <c r="WYE6" s="17"/>
      <c r="WYF6" s="17"/>
      <c r="WYG6" s="17"/>
      <c r="WYH6" s="17"/>
      <c r="WYI6" s="17"/>
      <c r="WYJ6" s="17"/>
      <c r="WYK6" s="17"/>
      <c r="WYL6" s="17"/>
      <c r="WYM6" s="17"/>
      <c r="WYN6" s="17"/>
      <c r="WYO6" s="17"/>
      <c r="WYP6" s="17"/>
      <c r="WYQ6" s="17"/>
      <c r="WYR6" s="17"/>
      <c r="WYS6" s="17"/>
      <c r="WYT6" s="17"/>
      <c r="WYU6" s="17"/>
      <c r="WYV6" s="17"/>
      <c r="WYW6" s="17"/>
      <c r="WYX6" s="17"/>
      <c r="WYY6" s="17"/>
      <c r="WYZ6" s="17"/>
      <c r="WZA6" s="17"/>
      <c r="WZB6" s="17"/>
      <c r="WZC6" s="17"/>
      <c r="WZD6" s="17"/>
      <c r="WZE6" s="17"/>
      <c r="WZF6" s="17"/>
      <c r="WZG6" s="17"/>
      <c r="WZH6" s="17"/>
      <c r="WZI6" s="17"/>
      <c r="WZJ6" s="17"/>
      <c r="WZK6" s="17"/>
      <c r="WZL6" s="17"/>
      <c r="WZM6" s="17"/>
      <c r="WZN6" s="17"/>
      <c r="WZO6" s="17"/>
      <c r="WZP6" s="17"/>
      <c r="WZQ6" s="17"/>
      <c r="WZR6" s="17"/>
      <c r="WZS6" s="17"/>
      <c r="WZT6" s="17"/>
      <c r="WZU6" s="17"/>
      <c r="WZV6" s="17"/>
      <c r="WZW6" s="17"/>
      <c r="WZX6" s="17"/>
      <c r="WZY6" s="17"/>
      <c r="WZZ6" s="17"/>
      <c r="XAA6" s="17"/>
      <c r="XAB6" s="17"/>
      <c r="XAC6" s="17"/>
      <c r="XAD6" s="17"/>
      <c r="XAE6" s="17"/>
      <c r="XAF6" s="17"/>
      <c r="XAG6" s="17"/>
      <c r="XAH6" s="17"/>
      <c r="XAI6" s="17"/>
      <c r="XAJ6" s="17"/>
      <c r="XAK6" s="17"/>
      <c r="XAL6" s="17"/>
      <c r="XAM6" s="17"/>
      <c r="XAN6" s="17"/>
      <c r="XAO6" s="17"/>
      <c r="XAP6" s="17"/>
      <c r="XAQ6" s="17"/>
      <c r="XAR6" s="17"/>
      <c r="XAS6" s="17"/>
      <c r="XAT6" s="17"/>
      <c r="XAU6" s="17"/>
      <c r="XAV6" s="17"/>
      <c r="XAW6" s="17"/>
      <c r="XAX6" s="17"/>
      <c r="XAY6" s="17"/>
      <c r="XAZ6" s="17"/>
      <c r="XBA6" s="17"/>
      <c r="XBB6" s="17"/>
      <c r="XBC6" s="17"/>
      <c r="XBD6" s="17"/>
      <c r="XBE6" s="17"/>
      <c r="XBF6" s="17"/>
      <c r="XBG6" s="17"/>
      <c r="XBH6" s="17"/>
      <c r="XBI6" s="17"/>
      <c r="XBJ6" s="17"/>
      <c r="XBK6" s="17"/>
      <c r="XBL6" s="17"/>
      <c r="XBM6" s="17"/>
      <c r="XBN6" s="17"/>
      <c r="XBO6" s="17"/>
      <c r="XBP6" s="17"/>
      <c r="XBQ6" s="17"/>
      <c r="XBR6" s="17"/>
      <c r="XBS6" s="17"/>
      <c r="XBT6" s="17"/>
      <c r="XBU6" s="17"/>
      <c r="XBV6" s="17"/>
      <c r="XBW6" s="17"/>
      <c r="XBX6" s="17"/>
      <c r="XBY6" s="17"/>
      <c r="XBZ6" s="17"/>
      <c r="XCA6" s="17"/>
      <c r="XCB6" s="17"/>
      <c r="XCC6" s="17"/>
      <c r="XCD6" s="17"/>
      <c r="XCE6" s="17"/>
      <c r="XCF6" s="17"/>
      <c r="XCG6" s="17"/>
      <c r="XCH6" s="17"/>
      <c r="XCI6" s="17"/>
      <c r="XCJ6" s="17"/>
      <c r="XCK6" s="17"/>
      <c r="XCL6" s="17"/>
      <c r="XCM6" s="17"/>
      <c r="XCN6" s="17"/>
      <c r="XCO6" s="17"/>
      <c r="XCP6" s="17"/>
      <c r="XCQ6" s="17"/>
      <c r="XCR6" s="17"/>
      <c r="XCS6" s="17"/>
      <c r="XCT6" s="17"/>
      <c r="XCU6" s="17"/>
      <c r="XCV6" s="17"/>
      <c r="XCW6" s="17"/>
      <c r="XCX6" s="17"/>
      <c r="XCY6" s="17"/>
      <c r="XCZ6" s="17"/>
      <c r="XDA6" s="17"/>
      <c r="XDB6" s="17"/>
      <c r="XDC6" s="17"/>
      <c r="XDD6" s="17"/>
      <c r="XDE6" s="17"/>
      <c r="XDF6" s="17"/>
      <c r="XDG6" s="17"/>
      <c r="XDH6" s="17"/>
      <c r="XDI6" s="17"/>
      <c r="XDJ6" s="17"/>
      <c r="XDK6" s="17"/>
      <c r="XDL6" s="17"/>
      <c r="XDM6" s="17"/>
      <c r="XDN6" s="17"/>
      <c r="XDO6" s="17"/>
      <c r="XDP6" s="17"/>
      <c r="XDQ6" s="17"/>
      <c r="XDR6" s="17"/>
      <c r="XDS6" s="17"/>
      <c r="XDT6" s="17"/>
      <c r="XDU6" s="17"/>
      <c r="XDV6" s="17"/>
      <c r="XDW6" s="17"/>
      <c r="XDX6" s="17"/>
      <c r="XDY6" s="17"/>
      <c r="XDZ6" s="17"/>
      <c r="XEA6" s="17"/>
      <c r="XEB6" s="17"/>
      <c r="XEC6" s="17"/>
      <c r="XED6" s="17"/>
      <c r="XEE6" s="17"/>
      <c r="XEF6" s="17"/>
      <c r="XEG6" s="17"/>
      <c r="XEH6" s="17"/>
      <c r="XEI6" s="17"/>
      <c r="XEJ6" s="17"/>
      <c r="XEK6" s="17"/>
      <c r="XEL6" s="17"/>
      <c r="XEM6" s="17"/>
      <c r="XEN6" s="17"/>
      <c r="XEO6" s="17"/>
      <c r="XEP6" s="17"/>
      <c r="XEQ6" s="17"/>
      <c r="XER6" s="17"/>
      <c r="XES6" s="17"/>
      <c r="XET6" s="17"/>
      <c r="XEU6" s="17"/>
      <c r="XEV6" s="17"/>
      <c r="XEW6" s="17"/>
      <c r="XEX6" s="17"/>
      <c r="XEY6" s="17"/>
      <c r="XEZ6" s="17"/>
      <c r="XFA6" s="17"/>
      <c r="XFB6" s="17"/>
      <c r="XFC6" s="17"/>
      <c r="XFD6" s="17"/>
    </row>
    <row r="7" spans="1:16384" s="16" customFormat="1">
      <c r="A7" s="224" t="s">
        <v>130</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f>BenefitCalculations!AG132</f>
        <v>12608114.772517705</v>
      </c>
      <c r="AH7" s="17">
        <f>BenefitCalculations!AH132</f>
        <v>14106969.120933734</v>
      </c>
      <c r="AI7" s="17">
        <f>BenefitCalculations!AI132</f>
        <v>15797485.805545639</v>
      </c>
      <c r="AJ7" s="17">
        <f>BenefitCalculations!AJ132</f>
        <v>17711260.112877343</v>
      </c>
      <c r="AK7" s="17">
        <f>BenefitCalculations!AK132</f>
        <v>19883328.025576752</v>
      </c>
      <c r="AL7" s="17">
        <f>BenefitCalculations!AL132</f>
        <v>22381746.676212847</v>
      </c>
      <c r="AM7" s="17">
        <f>BenefitCalculations!AM132</f>
        <v>25205846.748451695</v>
      </c>
      <c r="AN7" s="17">
        <f>BenefitCalculations!AN132</f>
        <v>28397842.455442108</v>
      </c>
      <c r="AO7" s="17">
        <f>BenefitCalculations!AO132</f>
        <v>32003700.808243312</v>
      </c>
      <c r="AP7" s="17">
        <f>BenefitCalculations!AP132</f>
        <v>36075186.308213003</v>
      </c>
      <c r="AQ7" s="17">
        <f>BenefitCalculations!AQ132</f>
        <v>40641178.627919734</v>
      </c>
      <c r="AR7" s="17">
        <f>BenefitCalculations!AR132</f>
        <v>45759090.733944207</v>
      </c>
      <c r="AS7" s="17">
        <f>BenefitCalculations!AS132</f>
        <v>51490456.136680529</v>
      </c>
      <c r="AT7" s="17">
        <f>BenefitCalculations!AT132</f>
        <v>57902744.117255308</v>
      </c>
      <c r="AU7" s="17">
        <f>BenefitCalculations!AU132</f>
        <v>65070223.681100495</v>
      </c>
      <c r="AV7" s="17">
        <f>BenefitCalculations!AV132</f>
        <v>73075030.804251015</v>
      </c>
      <c r="AW7" s="17">
        <f>BenefitCalculations!AW132</f>
        <v>82007869.655492023</v>
      </c>
      <c r="AX7" s="17">
        <f>BenefitCalculations!AX132</f>
        <v>91968271.63341707</v>
      </c>
      <c r="AY7" s="17">
        <f>BenefitCalculations!AY132</f>
        <v>103065698.59076026</v>
      </c>
      <c r="AZ7" s="17">
        <f>BenefitCalculations!AZ132</f>
        <v>115420386.5838348</v>
      </c>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17"/>
      <c r="SL7" s="17"/>
      <c r="SM7" s="17"/>
      <c r="SN7" s="17"/>
      <c r="SO7" s="17"/>
      <c r="SP7" s="17"/>
      <c r="SQ7" s="17"/>
      <c r="SR7" s="17"/>
      <c r="SS7" s="17"/>
      <c r="ST7" s="17"/>
      <c r="SU7" s="17"/>
      <c r="SV7" s="17"/>
      <c r="SW7" s="17"/>
      <c r="SX7" s="17"/>
      <c r="SY7" s="17"/>
      <c r="SZ7" s="17"/>
      <c r="TA7" s="17"/>
      <c r="TB7" s="17"/>
      <c r="TC7" s="17"/>
      <c r="TD7" s="17"/>
      <c r="TE7" s="17"/>
      <c r="TF7" s="17"/>
      <c r="TG7" s="17"/>
      <c r="TH7" s="17"/>
      <c r="TI7" s="17"/>
      <c r="TJ7" s="17"/>
      <c r="TK7" s="17"/>
      <c r="TL7" s="17"/>
      <c r="TM7" s="17"/>
      <c r="TN7" s="17"/>
      <c r="TO7" s="17"/>
      <c r="TP7" s="17"/>
      <c r="TQ7" s="17"/>
      <c r="TR7" s="17"/>
      <c r="TS7" s="17"/>
      <c r="TT7" s="17"/>
      <c r="TU7" s="17"/>
      <c r="TV7" s="17"/>
      <c r="TW7" s="17"/>
      <c r="TX7" s="17"/>
      <c r="TY7" s="17"/>
      <c r="TZ7" s="17"/>
      <c r="UA7" s="17"/>
      <c r="UB7" s="17"/>
      <c r="UC7" s="17"/>
      <c r="UD7" s="17"/>
      <c r="UE7" s="17"/>
      <c r="UF7" s="17"/>
      <c r="UG7" s="17"/>
      <c r="UH7" s="17"/>
      <c r="UI7" s="17"/>
      <c r="UJ7" s="17"/>
      <c r="UK7" s="17"/>
      <c r="UL7" s="17"/>
      <c r="UM7" s="17"/>
      <c r="UN7" s="17"/>
      <c r="UO7" s="17"/>
      <c r="UP7" s="17"/>
      <c r="UQ7" s="17"/>
      <c r="UR7" s="17"/>
      <c r="US7" s="17"/>
      <c r="UT7" s="17"/>
      <c r="UU7" s="17"/>
      <c r="UV7" s="17"/>
      <c r="UW7" s="17"/>
      <c r="UX7" s="17"/>
      <c r="UY7" s="17"/>
      <c r="UZ7" s="17"/>
      <c r="VA7" s="17"/>
      <c r="VB7" s="17"/>
      <c r="VC7" s="17"/>
      <c r="VD7" s="17"/>
      <c r="VE7" s="17"/>
      <c r="VF7" s="17"/>
      <c r="VG7" s="17"/>
      <c r="VH7" s="17"/>
      <c r="VI7" s="17"/>
      <c r="VJ7" s="17"/>
      <c r="VK7" s="17"/>
      <c r="VL7" s="17"/>
      <c r="VM7" s="17"/>
      <c r="VN7" s="17"/>
      <c r="VO7" s="17"/>
      <c r="VP7" s="17"/>
      <c r="VQ7" s="17"/>
      <c r="VR7" s="17"/>
      <c r="VS7" s="17"/>
      <c r="VT7" s="17"/>
      <c r="VU7" s="17"/>
      <c r="VV7" s="17"/>
      <c r="VW7" s="17"/>
      <c r="VX7" s="17"/>
      <c r="VY7" s="17"/>
      <c r="VZ7" s="17"/>
      <c r="WA7" s="17"/>
      <c r="WB7" s="17"/>
      <c r="WC7" s="17"/>
      <c r="WD7" s="17"/>
      <c r="WE7" s="17"/>
      <c r="WF7" s="17"/>
      <c r="WG7" s="17"/>
      <c r="WH7" s="17"/>
      <c r="WI7" s="17"/>
      <c r="WJ7" s="17"/>
      <c r="WK7" s="17"/>
      <c r="WL7" s="17"/>
      <c r="WM7" s="17"/>
      <c r="WN7" s="17"/>
      <c r="WO7" s="17"/>
      <c r="WP7" s="17"/>
      <c r="WQ7" s="17"/>
      <c r="WR7" s="17"/>
      <c r="WS7" s="17"/>
      <c r="WT7" s="17"/>
      <c r="WU7" s="17"/>
      <c r="WV7" s="17"/>
      <c r="WW7" s="17"/>
      <c r="WX7" s="17"/>
      <c r="WY7" s="17"/>
      <c r="WZ7" s="17"/>
      <c r="XA7" s="17"/>
      <c r="XB7" s="17"/>
      <c r="XC7" s="17"/>
      <c r="XD7" s="17"/>
      <c r="XE7" s="17"/>
      <c r="XF7" s="17"/>
      <c r="XG7" s="17"/>
      <c r="XH7" s="17"/>
      <c r="XI7" s="17"/>
      <c r="XJ7" s="17"/>
      <c r="XK7" s="17"/>
      <c r="XL7" s="17"/>
      <c r="XM7" s="17"/>
      <c r="XN7" s="17"/>
      <c r="XO7" s="17"/>
      <c r="XP7" s="17"/>
      <c r="XQ7" s="17"/>
      <c r="XR7" s="17"/>
      <c r="XS7" s="17"/>
      <c r="XT7" s="17"/>
      <c r="XU7" s="17"/>
      <c r="XV7" s="17"/>
      <c r="XW7" s="17"/>
      <c r="XX7" s="17"/>
      <c r="XY7" s="17"/>
      <c r="XZ7" s="17"/>
      <c r="YA7" s="17"/>
      <c r="YB7" s="17"/>
      <c r="YC7" s="17"/>
      <c r="YD7" s="17"/>
      <c r="YE7" s="17"/>
      <c r="YF7" s="17"/>
      <c r="YG7" s="17"/>
      <c r="YH7" s="17"/>
      <c r="YI7" s="17"/>
      <c r="YJ7" s="17"/>
      <c r="YK7" s="17"/>
      <c r="YL7" s="17"/>
      <c r="YM7" s="17"/>
      <c r="YN7" s="17"/>
      <c r="YO7" s="17"/>
      <c r="YP7" s="17"/>
      <c r="YQ7" s="17"/>
      <c r="YR7" s="17"/>
      <c r="YS7" s="17"/>
      <c r="YT7" s="17"/>
      <c r="YU7" s="17"/>
      <c r="YV7" s="17"/>
      <c r="YW7" s="17"/>
      <c r="YX7" s="17"/>
      <c r="YY7" s="17"/>
      <c r="YZ7" s="17"/>
      <c r="ZA7" s="17"/>
      <c r="ZB7" s="17"/>
      <c r="ZC7" s="17"/>
      <c r="ZD7" s="17"/>
      <c r="ZE7" s="17"/>
      <c r="ZF7" s="17"/>
      <c r="ZG7" s="17"/>
      <c r="ZH7" s="17"/>
      <c r="ZI7" s="17"/>
      <c r="ZJ7" s="17"/>
      <c r="ZK7" s="17"/>
      <c r="ZL7" s="17"/>
      <c r="ZM7" s="17"/>
      <c r="ZN7" s="17"/>
      <c r="ZO7" s="17"/>
      <c r="ZP7" s="17"/>
      <c r="ZQ7" s="17"/>
      <c r="ZR7" s="17"/>
      <c r="ZS7" s="17"/>
      <c r="ZT7" s="17"/>
      <c r="ZU7" s="17"/>
      <c r="ZV7" s="17"/>
      <c r="ZW7" s="17"/>
      <c r="ZX7" s="17"/>
      <c r="ZY7" s="17"/>
      <c r="ZZ7" s="17"/>
      <c r="AAA7" s="17"/>
      <c r="AAB7" s="17"/>
      <c r="AAC7" s="17"/>
      <c r="AAD7" s="17"/>
      <c r="AAE7" s="17"/>
      <c r="AAF7" s="17"/>
      <c r="AAG7" s="17"/>
      <c r="AAH7" s="17"/>
      <c r="AAI7" s="17"/>
      <c r="AAJ7" s="17"/>
      <c r="AAK7" s="17"/>
      <c r="AAL7" s="17"/>
      <c r="AAM7" s="17"/>
      <c r="AAN7" s="17"/>
      <c r="AAO7" s="17"/>
      <c r="AAP7" s="17"/>
      <c r="AAQ7" s="17"/>
      <c r="AAR7" s="17"/>
      <c r="AAS7" s="17"/>
      <c r="AAT7" s="17"/>
      <c r="AAU7" s="17"/>
      <c r="AAV7" s="17"/>
      <c r="AAW7" s="17"/>
      <c r="AAX7" s="17"/>
      <c r="AAY7" s="17"/>
      <c r="AAZ7" s="17"/>
      <c r="ABA7" s="17"/>
      <c r="ABB7" s="17"/>
      <c r="ABC7" s="17"/>
      <c r="ABD7" s="17"/>
      <c r="ABE7" s="17"/>
      <c r="ABF7" s="17"/>
      <c r="ABG7" s="17"/>
      <c r="ABH7" s="17"/>
      <c r="ABI7" s="17"/>
      <c r="ABJ7" s="17"/>
      <c r="ABK7" s="17"/>
      <c r="ABL7" s="17"/>
      <c r="ABM7" s="17"/>
      <c r="ABN7" s="17"/>
      <c r="ABO7" s="17"/>
      <c r="ABP7" s="17"/>
      <c r="ABQ7" s="17"/>
      <c r="ABR7" s="17"/>
      <c r="ABS7" s="17"/>
      <c r="ABT7" s="17"/>
      <c r="ABU7" s="17"/>
      <c r="ABV7" s="17"/>
      <c r="ABW7" s="17"/>
      <c r="ABX7" s="17"/>
      <c r="ABY7" s="17"/>
      <c r="ABZ7" s="17"/>
      <c r="ACA7" s="17"/>
      <c r="ACB7" s="17"/>
      <c r="ACC7" s="17"/>
      <c r="ACD7" s="17"/>
      <c r="ACE7" s="17"/>
      <c r="ACF7" s="17"/>
      <c r="ACG7" s="17"/>
      <c r="ACH7" s="17"/>
      <c r="ACI7" s="17"/>
      <c r="ACJ7" s="17"/>
      <c r="ACK7" s="17"/>
      <c r="ACL7" s="17"/>
      <c r="ACM7" s="17"/>
      <c r="ACN7" s="17"/>
      <c r="ACO7" s="17"/>
      <c r="ACP7" s="17"/>
      <c r="ACQ7" s="17"/>
      <c r="ACR7" s="17"/>
      <c r="ACS7" s="17"/>
      <c r="ACT7" s="17"/>
      <c r="ACU7" s="17"/>
      <c r="ACV7" s="17"/>
      <c r="ACW7" s="17"/>
      <c r="ACX7" s="17"/>
      <c r="ACY7" s="17"/>
      <c r="ACZ7" s="17"/>
      <c r="ADA7" s="17"/>
      <c r="ADB7" s="17"/>
      <c r="ADC7" s="17"/>
      <c r="ADD7" s="17"/>
      <c r="ADE7" s="17"/>
      <c r="ADF7" s="17"/>
      <c r="ADG7" s="17"/>
      <c r="ADH7" s="17"/>
      <c r="ADI7" s="17"/>
      <c r="ADJ7" s="17"/>
      <c r="ADK7" s="17"/>
      <c r="ADL7" s="17"/>
      <c r="ADM7" s="17"/>
      <c r="ADN7" s="17"/>
      <c r="ADO7" s="17"/>
      <c r="ADP7" s="17"/>
      <c r="ADQ7" s="17"/>
      <c r="ADR7" s="17"/>
      <c r="ADS7" s="17"/>
      <c r="ADT7" s="17"/>
      <c r="ADU7" s="17"/>
      <c r="ADV7" s="17"/>
      <c r="ADW7" s="17"/>
      <c r="ADX7" s="17"/>
      <c r="ADY7" s="17"/>
      <c r="ADZ7" s="17"/>
      <c r="AEA7" s="17"/>
      <c r="AEB7" s="17"/>
      <c r="AEC7" s="17"/>
      <c r="AED7" s="17"/>
      <c r="AEE7" s="17"/>
      <c r="AEF7" s="17"/>
      <c r="AEG7" s="17"/>
      <c r="AEH7" s="17"/>
      <c r="AEI7" s="17"/>
      <c r="AEJ7" s="17"/>
      <c r="AEK7" s="17"/>
      <c r="AEL7" s="17"/>
      <c r="AEM7" s="17"/>
      <c r="AEN7" s="17"/>
      <c r="AEO7" s="17"/>
      <c r="AEP7" s="17"/>
      <c r="AEQ7" s="17"/>
      <c r="AER7" s="17"/>
      <c r="AES7" s="17"/>
      <c r="AET7" s="17"/>
      <c r="AEU7" s="17"/>
      <c r="AEV7" s="17"/>
      <c r="AEW7" s="17"/>
      <c r="AEX7" s="17"/>
      <c r="AEY7" s="17"/>
      <c r="AEZ7" s="17"/>
      <c r="AFA7" s="17"/>
      <c r="AFB7" s="17"/>
      <c r="AFC7" s="17"/>
      <c r="AFD7" s="17"/>
      <c r="AFE7" s="17"/>
      <c r="AFF7" s="17"/>
      <c r="AFG7" s="17"/>
      <c r="AFH7" s="17"/>
      <c r="AFI7" s="17"/>
      <c r="AFJ7" s="17"/>
      <c r="AFK7" s="17"/>
      <c r="AFL7" s="17"/>
      <c r="AFM7" s="17"/>
      <c r="AFN7" s="17"/>
      <c r="AFO7" s="17"/>
      <c r="AFP7" s="17"/>
      <c r="AFQ7" s="17"/>
      <c r="AFR7" s="17"/>
      <c r="AFS7" s="17"/>
      <c r="AFT7" s="17"/>
      <c r="AFU7" s="17"/>
      <c r="AFV7" s="17"/>
      <c r="AFW7" s="17"/>
      <c r="AFX7" s="17"/>
      <c r="AFY7" s="17"/>
      <c r="AFZ7" s="17"/>
      <c r="AGA7" s="17"/>
      <c r="AGB7" s="17"/>
      <c r="AGC7" s="17"/>
      <c r="AGD7" s="17"/>
      <c r="AGE7" s="17"/>
      <c r="AGF7" s="17"/>
      <c r="AGG7" s="17"/>
      <c r="AGH7" s="17"/>
      <c r="AGI7" s="17"/>
      <c r="AGJ7" s="17"/>
      <c r="AGK7" s="17"/>
      <c r="AGL7" s="17"/>
      <c r="AGM7" s="17"/>
      <c r="AGN7" s="17"/>
      <c r="AGO7" s="17"/>
      <c r="AGP7" s="17"/>
      <c r="AGQ7" s="17"/>
      <c r="AGR7" s="17"/>
      <c r="AGS7" s="17"/>
      <c r="AGT7" s="17"/>
      <c r="AGU7" s="17"/>
      <c r="AGV7" s="17"/>
      <c r="AGW7" s="17"/>
      <c r="AGX7" s="17"/>
      <c r="AGY7" s="17"/>
      <c r="AGZ7" s="17"/>
      <c r="AHA7" s="17"/>
      <c r="AHB7" s="17"/>
      <c r="AHC7" s="17"/>
      <c r="AHD7" s="17"/>
      <c r="AHE7" s="17"/>
      <c r="AHF7" s="17"/>
      <c r="AHG7" s="17"/>
      <c r="AHH7" s="17"/>
      <c r="AHI7" s="17"/>
      <c r="AHJ7" s="17"/>
      <c r="AHK7" s="17"/>
      <c r="AHL7" s="17"/>
      <c r="AHM7" s="17"/>
      <c r="AHN7" s="17"/>
      <c r="AHO7" s="17"/>
      <c r="AHP7" s="17"/>
      <c r="AHQ7" s="17"/>
      <c r="AHR7" s="17"/>
      <c r="AHS7" s="17"/>
      <c r="AHT7" s="17"/>
      <c r="AHU7" s="17"/>
      <c r="AHV7" s="17"/>
      <c r="AHW7" s="17"/>
      <c r="AHX7" s="17"/>
      <c r="AHY7" s="17"/>
      <c r="AHZ7" s="17"/>
      <c r="AIA7" s="17"/>
      <c r="AIB7" s="17"/>
      <c r="AIC7" s="17"/>
      <c r="AID7" s="17"/>
      <c r="AIE7" s="17"/>
      <c r="AIF7" s="17"/>
      <c r="AIG7" s="17"/>
      <c r="AIH7" s="17"/>
      <c r="AII7" s="17"/>
      <c r="AIJ7" s="17"/>
      <c r="AIK7" s="17"/>
      <c r="AIL7" s="17"/>
      <c r="AIM7" s="17"/>
      <c r="AIN7" s="17"/>
      <c r="AIO7" s="17"/>
      <c r="AIP7" s="17"/>
      <c r="AIQ7" s="17"/>
      <c r="AIR7" s="17"/>
      <c r="AIS7" s="17"/>
      <c r="AIT7" s="17"/>
      <c r="AIU7" s="17"/>
      <c r="AIV7" s="17"/>
      <c r="AIW7" s="17"/>
      <c r="AIX7" s="17"/>
      <c r="AIY7" s="17"/>
      <c r="AIZ7" s="17"/>
      <c r="AJA7" s="17"/>
      <c r="AJB7" s="17"/>
      <c r="AJC7" s="17"/>
      <c r="AJD7" s="17"/>
      <c r="AJE7" s="17"/>
      <c r="AJF7" s="17"/>
      <c r="AJG7" s="17"/>
      <c r="AJH7" s="17"/>
      <c r="AJI7" s="17"/>
      <c r="AJJ7" s="17"/>
      <c r="AJK7" s="17"/>
      <c r="AJL7" s="17"/>
      <c r="AJM7" s="17"/>
      <c r="AJN7" s="17"/>
      <c r="AJO7" s="17"/>
      <c r="AJP7" s="17"/>
      <c r="AJQ7" s="17"/>
      <c r="AJR7" s="17"/>
      <c r="AJS7" s="17"/>
      <c r="AJT7" s="17"/>
      <c r="AJU7" s="17"/>
      <c r="AJV7" s="17"/>
      <c r="AJW7" s="17"/>
      <c r="AJX7" s="17"/>
      <c r="AJY7" s="17"/>
      <c r="AJZ7" s="17"/>
      <c r="AKA7" s="17"/>
      <c r="AKB7" s="17"/>
      <c r="AKC7" s="17"/>
      <c r="AKD7" s="17"/>
      <c r="AKE7" s="17"/>
      <c r="AKF7" s="17"/>
      <c r="AKG7" s="17"/>
      <c r="AKH7" s="17"/>
      <c r="AKI7" s="17"/>
      <c r="AKJ7" s="17"/>
      <c r="AKK7" s="17"/>
      <c r="AKL7" s="17"/>
      <c r="AKM7" s="17"/>
      <c r="AKN7" s="17"/>
      <c r="AKO7" s="17"/>
      <c r="AKP7" s="17"/>
      <c r="AKQ7" s="17"/>
      <c r="AKR7" s="17"/>
      <c r="AKS7" s="17"/>
      <c r="AKT7" s="17"/>
      <c r="AKU7" s="17"/>
      <c r="AKV7" s="17"/>
      <c r="AKW7" s="17"/>
      <c r="AKX7" s="17"/>
      <c r="AKY7" s="17"/>
      <c r="AKZ7" s="17"/>
      <c r="ALA7" s="17"/>
      <c r="ALB7" s="17"/>
      <c r="ALC7" s="17"/>
      <c r="ALD7" s="17"/>
      <c r="ALE7" s="17"/>
      <c r="ALF7" s="17"/>
      <c r="ALG7" s="17"/>
      <c r="ALH7" s="17"/>
      <c r="ALI7" s="17"/>
      <c r="ALJ7" s="17"/>
      <c r="ALK7" s="17"/>
      <c r="ALL7" s="17"/>
      <c r="ALM7" s="17"/>
      <c r="ALN7" s="17"/>
      <c r="ALO7" s="17"/>
      <c r="ALP7" s="17"/>
      <c r="ALQ7" s="17"/>
      <c r="ALR7" s="17"/>
      <c r="ALS7" s="17"/>
      <c r="ALT7" s="17"/>
      <c r="ALU7" s="17"/>
      <c r="ALV7" s="17"/>
      <c r="ALW7" s="17"/>
      <c r="ALX7" s="17"/>
      <c r="ALY7" s="17"/>
      <c r="ALZ7" s="17"/>
      <c r="AMA7" s="17"/>
      <c r="AMB7" s="17"/>
      <c r="AMC7" s="17"/>
      <c r="AMD7" s="17"/>
      <c r="AME7" s="17"/>
      <c r="AMF7" s="17"/>
      <c r="AMG7" s="17"/>
      <c r="AMH7" s="17"/>
      <c r="AMI7" s="17"/>
      <c r="AMJ7" s="17"/>
      <c r="AMK7" s="17"/>
      <c r="AML7" s="17"/>
      <c r="AMM7" s="17"/>
      <c r="AMN7" s="17"/>
      <c r="AMO7" s="17"/>
      <c r="AMP7" s="17"/>
      <c r="AMQ7" s="17"/>
      <c r="AMR7" s="17"/>
      <c r="AMS7" s="17"/>
      <c r="AMT7" s="17"/>
      <c r="AMU7" s="17"/>
      <c r="AMV7" s="17"/>
      <c r="AMW7" s="17"/>
      <c r="AMX7" s="17"/>
      <c r="AMY7" s="17"/>
      <c r="AMZ7" s="17"/>
      <c r="ANA7" s="17"/>
      <c r="ANB7" s="17"/>
      <c r="ANC7" s="17"/>
      <c r="AND7" s="17"/>
      <c r="ANE7" s="17"/>
      <c r="ANF7" s="17"/>
      <c r="ANG7" s="17"/>
      <c r="ANH7" s="17"/>
      <c r="ANI7" s="17"/>
      <c r="ANJ7" s="17"/>
      <c r="ANK7" s="17"/>
      <c r="ANL7" s="17"/>
      <c r="ANM7" s="17"/>
      <c r="ANN7" s="17"/>
      <c r="ANO7" s="17"/>
      <c r="ANP7" s="17"/>
      <c r="ANQ7" s="17"/>
      <c r="ANR7" s="17"/>
      <c r="ANS7" s="17"/>
      <c r="ANT7" s="17"/>
      <c r="ANU7" s="17"/>
      <c r="ANV7" s="17"/>
      <c r="ANW7" s="17"/>
      <c r="ANX7" s="17"/>
      <c r="ANY7" s="17"/>
      <c r="ANZ7" s="17"/>
      <c r="AOA7" s="17"/>
      <c r="AOB7" s="17"/>
      <c r="AOC7" s="17"/>
      <c r="AOD7" s="17"/>
      <c r="AOE7" s="17"/>
      <c r="AOF7" s="17"/>
      <c r="AOG7" s="17"/>
      <c r="AOH7" s="17"/>
      <c r="AOI7" s="17"/>
      <c r="AOJ7" s="17"/>
      <c r="AOK7" s="17"/>
      <c r="AOL7" s="17"/>
      <c r="AOM7" s="17"/>
      <c r="AON7" s="17"/>
      <c r="AOO7" s="17"/>
      <c r="AOP7" s="17"/>
      <c r="AOQ7" s="17"/>
      <c r="AOR7" s="17"/>
      <c r="AOS7" s="17"/>
      <c r="AOT7" s="17"/>
      <c r="AOU7" s="17"/>
      <c r="AOV7" s="17"/>
      <c r="AOW7" s="17"/>
      <c r="AOX7" s="17"/>
      <c r="AOY7" s="17"/>
      <c r="AOZ7" s="17"/>
      <c r="APA7" s="17"/>
      <c r="APB7" s="17"/>
      <c r="APC7" s="17"/>
      <c r="APD7" s="17"/>
      <c r="APE7" s="17"/>
      <c r="APF7" s="17"/>
      <c r="APG7" s="17"/>
      <c r="APH7" s="17"/>
      <c r="API7" s="17"/>
      <c r="APJ7" s="17"/>
      <c r="APK7" s="17"/>
      <c r="APL7" s="17"/>
      <c r="APM7" s="17"/>
      <c r="APN7" s="17"/>
      <c r="APO7" s="17"/>
      <c r="APP7" s="17"/>
      <c r="APQ7" s="17"/>
      <c r="APR7" s="17"/>
      <c r="APS7" s="17"/>
      <c r="APT7" s="17"/>
      <c r="APU7" s="17"/>
      <c r="APV7" s="17"/>
      <c r="APW7" s="17"/>
      <c r="APX7" s="17"/>
      <c r="APY7" s="17"/>
      <c r="APZ7" s="17"/>
      <c r="AQA7" s="17"/>
      <c r="AQB7" s="17"/>
      <c r="AQC7" s="17"/>
      <c r="AQD7" s="17"/>
      <c r="AQE7" s="17"/>
      <c r="AQF7" s="17"/>
      <c r="AQG7" s="17"/>
      <c r="AQH7" s="17"/>
      <c r="AQI7" s="17"/>
      <c r="AQJ7" s="17"/>
      <c r="AQK7" s="17"/>
      <c r="AQL7" s="17"/>
      <c r="AQM7" s="17"/>
      <c r="AQN7" s="17"/>
      <c r="AQO7" s="17"/>
      <c r="AQP7" s="17"/>
      <c r="AQQ7" s="17"/>
      <c r="AQR7" s="17"/>
      <c r="AQS7" s="17"/>
      <c r="AQT7" s="17"/>
      <c r="AQU7" s="17"/>
      <c r="AQV7" s="17"/>
      <c r="AQW7" s="17"/>
      <c r="AQX7" s="17"/>
      <c r="AQY7" s="17"/>
      <c r="AQZ7" s="17"/>
      <c r="ARA7" s="17"/>
      <c r="ARB7" s="17"/>
      <c r="ARC7" s="17"/>
      <c r="ARD7" s="17"/>
      <c r="ARE7" s="17"/>
      <c r="ARF7" s="17"/>
      <c r="ARG7" s="17"/>
      <c r="ARH7" s="17"/>
      <c r="ARI7" s="17"/>
      <c r="ARJ7" s="17"/>
      <c r="ARK7" s="17"/>
      <c r="ARL7" s="17"/>
      <c r="ARM7" s="17"/>
      <c r="ARN7" s="17"/>
      <c r="ARO7" s="17"/>
      <c r="ARP7" s="17"/>
      <c r="ARQ7" s="17"/>
      <c r="ARR7" s="17"/>
      <c r="ARS7" s="17"/>
      <c r="ART7" s="17"/>
      <c r="ARU7" s="17"/>
      <c r="ARV7" s="17"/>
      <c r="ARW7" s="17"/>
      <c r="ARX7" s="17"/>
      <c r="ARY7" s="17"/>
      <c r="ARZ7" s="17"/>
      <c r="ASA7" s="17"/>
      <c r="ASB7" s="17"/>
      <c r="ASC7" s="17"/>
      <c r="ASD7" s="17"/>
      <c r="ASE7" s="17"/>
      <c r="ASF7" s="17"/>
      <c r="ASG7" s="17"/>
      <c r="ASH7" s="17"/>
      <c r="ASI7" s="17"/>
      <c r="ASJ7" s="17"/>
      <c r="ASK7" s="17"/>
      <c r="ASL7" s="17"/>
      <c r="ASM7" s="17"/>
      <c r="ASN7" s="17"/>
      <c r="ASO7" s="17"/>
      <c r="ASP7" s="17"/>
      <c r="ASQ7" s="17"/>
      <c r="ASR7" s="17"/>
      <c r="ASS7" s="17"/>
      <c r="AST7" s="17"/>
      <c r="ASU7" s="17"/>
      <c r="ASV7" s="17"/>
      <c r="ASW7" s="17"/>
      <c r="ASX7" s="17"/>
      <c r="ASY7" s="17"/>
      <c r="ASZ7" s="17"/>
      <c r="ATA7" s="17"/>
      <c r="ATB7" s="17"/>
      <c r="ATC7" s="17"/>
      <c r="ATD7" s="17"/>
      <c r="ATE7" s="17"/>
      <c r="ATF7" s="17"/>
      <c r="ATG7" s="17"/>
      <c r="ATH7" s="17"/>
      <c r="ATI7" s="17"/>
      <c r="ATJ7" s="17"/>
      <c r="ATK7" s="17"/>
      <c r="ATL7" s="17"/>
      <c r="ATM7" s="17"/>
      <c r="ATN7" s="17"/>
      <c r="ATO7" s="17"/>
      <c r="ATP7" s="17"/>
      <c r="ATQ7" s="17"/>
      <c r="ATR7" s="17"/>
      <c r="ATS7" s="17"/>
      <c r="ATT7" s="17"/>
      <c r="ATU7" s="17"/>
      <c r="ATV7" s="17"/>
      <c r="ATW7" s="17"/>
      <c r="ATX7" s="17"/>
      <c r="ATY7" s="17"/>
      <c r="ATZ7" s="17"/>
      <c r="AUA7" s="17"/>
      <c r="AUB7" s="17"/>
      <c r="AUC7" s="17"/>
      <c r="AUD7" s="17"/>
      <c r="AUE7" s="17"/>
      <c r="AUF7" s="17"/>
      <c r="AUG7" s="17"/>
      <c r="AUH7" s="17"/>
      <c r="AUI7" s="17"/>
      <c r="AUJ7" s="17"/>
      <c r="AUK7" s="17"/>
      <c r="AUL7" s="17"/>
      <c r="AUM7" s="17"/>
      <c r="AUN7" s="17"/>
      <c r="AUO7" s="17"/>
      <c r="AUP7" s="17"/>
      <c r="AUQ7" s="17"/>
      <c r="AUR7" s="17"/>
      <c r="AUS7" s="17"/>
      <c r="AUT7" s="17"/>
      <c r="AUU7" s="17"/>
      <c r="AUV7" s="17"/>
      <c r="AUW7" s="17"/>
      <c r="AUX7" s="17"/>
      <c r="AUY7" s="17"/>
      <c r="AUZ7" s="17"/>
      <c r="AVA7" s="17"/>
      <c r="AVB7" s="17"/>
      <c r="AVC7" s="17"/>
      <c r="AVD7" s="17"/>
      <c r="AVE7" s="17"/>
      <c r="AVF7" s="17"/>
      <c r="AVG7" s="17"/>
      <c r="AVH7" s="17"/>
      <c r="AVI7" s="17"/>
      <c r="AVJ7" s="17"/>
      <c r="AVK7" s="17"/>
      <c r="AVL7" s="17"/>
      <c r="AVM7" s="17"/>
      <c r="AVN7" s="17"/>
      <c r="AVO7" s="17"/>
      <c r="AVP7" s="17"/>
      <c r="AVQ7" s="17"/>
      <c r="AVR7" s="17"/>
      <c r="AVS7" s="17"/>
      <c r="AVT7" s="17"/>
      <c r="AVU7" s="17"/>
      <c r="AVV7" s="17"/>
      <c r="AVW7" s="17"/>
      <c r="AVX7" s="17"/>
      <c r="AVY7" s="17"/>
      <c r="AVZ7" s="17"/>
      <c r="AWA7" s="17"/>
      <c r="AWB7" s="17"/>
      <c r="AWC7" s="17"/>
      <c r="AWD7" s="17"/>
      <c r="AWE7" s="17"/>
      <c r="AWF7" s="17"/>
      <c r="AWG7" s="17"/>
      <c r="AWH7" s="17"/>
      <c r="AWI7" s="17"/>
      <c r="AWJ7" s="17"/>
      <c r="AWK7" s="17"/>
      <c r="AWL7" s="17"/>
      <c r="AWM7" s="17"/>
      <c r="AWN7" s="17"/>
      <c r="AWO7" s="17"/>
      <c r="AWP7" s="17"/>
      <c r="AWQ7" s="17"/>
      <c r="AWR7" s="17"/>
      <c r="AWS7" s="17"/>
      <c r="AWT7" s="17"/>
      <c r="AWU7" s="17"/>
      <c r="AWV7" s="17"/>
      <c r="AWW7" s="17"/>
      <c r="AWX7" s="17"/>
      <c r="AWY7" s="17"/>
      <c r="AWZ7" s="17"/>
      <c r="AXA7" s="17"/>
      <c r="AXB7" s="17"/>
      <c r="AXC7" s="17"/>
      <c r="AXD7" s="17"/>
      <c r="AXE7" s="17"/>
      <c r="AXF7" s="17"/>
      <c r="AXG7" s="17"/>
      <c r="AXH7" s="17"/>
      <c r="AXI7" s="17"/>
      <c r="AXJ7" s="17"/>
      <c r="AXK7" s="17"/>
      <c r="AXL7" s="17"/>
      <c r="AXM7" s="17"/>
      <c r="AXN7" s="17"/>
      <c r="AXO7" s="17"/>
      <c r="AXP7" s="17"/>
      <c r="AXQ7" s="17"/>
      <c r="AXR7" s="17"/>
      <c r="AXS7" s="17"/>
      <c r="AXT7" s="17"/>
      <c r="AXU7" s="17"/>
      <c r="AXV7" s="17"/>
      <c r="AXW7" s="17"/>
      <c r="AXX7" s="17"/>
      <c r="AXY7" s="17"/>
      <c r="AXZ7" s="17"/>
      <c r="AYA7" s="17"/>
      <c r="AYB7" s="17"/>
      <c r="AYC7" s="17"/>
      <c r="AYD7" s="17"/>
      <c r="AYE7" s="17"/>
      <c r="AYF7" s="17"/>
      <c r="AYG7" s="17"/>
      <c r="AYH7" s="17"/>
      <c r="AYI7" s="17"/>
      <c r="AYJ7" s="17"/>
      <c r="AYK7" s="17"/>
      <c r="AYL7" s="17"/>
      <c r="AYM7" s="17"/>
      <c r="AYN7" s="17"/>
      <c r="AYO7" s="17"/>
      <c r="AYP7" s="17"/>
      <c r="AYQ7" s="17"/>
      <c r="AYR7" s="17"/>
      <c r="AYS7" s="17"/>
      <c r="AYT7" s="17"/>
      <c r="AYU7" s="17"/>
      <c r="AYV7" s="17"/>
      <c r="AYW7" s="17"/>
      <c r="AYX7" s="17"/>
      <c r="AYY7" s="17"/>
      <c r="AYZ7" s="17"/>
      <c r="AZA7" s="17"/>
      <c r="AZB7" s="17"/>
      <c r="AZC7" s="17"/>
      <c r="AZD7" s="17"/>
      <c r="AZE7" s="17"/>
      <c r="AZF7" s="17"/>
      <c r="AZG7" s="17"/>
      <c r="AZH7" s="17"/>
      <c r="AZI7" s="17"/>
      <c r="AZJ7" s="17"/>
      <c r="AZK7" s="17"/>
      <c r="AZL7" s="17"/>
      <c r="AZM7" s="17"/>
      <c r="AZN7" s="17"/>
      <c r="AZO7" s="17"/>
      <c r="AZP7" s="17"/>
      <c r="AZQ7" s="17"/>
      <c r="AZR7" s="17"/>
      <c r="AZS7" s="17"/>
      <c r="AZT7" s="17"/>
      <c r="AZU7" s="17"/>
      <c r="AZV7" s="17"/>
      <c r="AZW7" s="17"/>
      <c r="AZX7" s="17"/>
      <c r="AZY7" s="17"/>
      <c r="AZZ7" s="17"/>
      <c r="BAA7" s="17"/>
      <c r="BAB7" s="17"/>
      <c r="BAC7" s="17"/>
      <c r="BAD7" s="17"/>
      <c r="BAE7" s="17"/>
      <c r="BAF7" s="17"/>
      <c r="BAG7" s="17"/>
      <c r="BAH7" s="17"/>
      <c r="BAI7" s="17"/>
      <c r="BAJ7" s="17"/>
      <c r="BAK7" s="17"/>
      <c r="BAL7" s="17"/>
      <c r="BAM7" s="17"/>
      <c r="BAN7" s="17"/>
      <c r="BAO7" s="17"/>
      <c r="BAP7" s="17"/>
      <c r="BAQ7" s="17"/>
      <c r="BAR7" s="17"/>
      <c r="BAS7" s="17"/>
      <c r="BAT7" s="17"/>
      <c r="BAU7" s="17"/>
      <c r="BAV7" s="17"/>
      <c r="BAW7" s="17"/>
      <c r="BAX7" s="17"/>
      <c r="BAY7" s="17"/>
      <c r="BAZ7" s="17"/>
      <c r="BBA7" s="17"/>
      <c r="BBB7" s="17"/>
      <c r="BBC7" s="17"/>
      <c r="BBD7" s="17"/>
      <c r="BBE7" s="17"/>
      <c r="BBF7" s="17"/>
      <c r="BBG7" s="17"/>
      <c r="BBH7" s="17"/>
      <c r="BBI7" s="17"/>
      <c r="BBJ7" s="17"/>
      <c r="BBK7" s="17"/>
      <c r="BBL7" s="17"/>
      <c r="BBM7" s="17"/>
      <c r="BBN7" s="17"/>
      <c r="BBO7" s="17"/>
      <c r="BBP7" s="17"/>
      <c r="BBQ7" s="17"/>
      <c r="BBR7" s="17"/>
      <c r="BBS7" s="17"/>
      <c r="BBT7" s="17"/>
      <c r="BBU7" s="17"/>
      <c r="BBV7" s="17"/>
      <c r="BBW7" s="17"/>
      <c r="BBX7" s="17"/>
      <c r="BBY7" s="17"/>
      <c r="BBZ7" s="17"/>
      <c r="BCA7" s="17"/>
      <c r="BCB7" s="17"/>
      <c r="BCC7" s="17"/>
      <c r="BCD7" s="17"/>
      <c r="BCE7" s="17"/>
      <c r="BCF7" s="17"/>
      <c r="BCG7" s="17"/>
      <c r="BCH7" s="17"/>
      <c r="BCI7" s="17"/>
      <c r="BCJ7" s="17"/>
      <c r="BCK7" s="17"/>
      <c r="BCL7" s="17"/>
      <c r="BCM7" s="17"/>
      <c r="BCN7" s="17"/>
      <c r="BCO7" s="17"/>
      <c r="BCP7" s="17"/>
      <c r="BCQ7" s="17"/>
      <c r="BCR7" s="17"/>
      <c r="BCS7" s="17"/>
      <c r="BCT7" s="17"/>
      <c r="BCU7" s="17"/>
      <c r="BCV7" s="17"/>
      <c r="BCW7" s="17"/>
      <c r="BCX7" s="17"/>
      <c r="BCY7" s="17"/>
      <c r="BCZ7" s="17"/>
      <c r="BDA7" s="17"/>
      <c r="BDB7" s="17"/>
      <c r="BDC7" s="17"/>
      <c r="BDD7" s="17"/>
      <c r="BDE7" s="17"/>
      <c r="BDF7" s="17"/>
      <c r="BDG7" s="17"/>
      <c r="BDH7" s="17"/>
      <c r="BDI7" s="17"/>
      <c r="BDJ7" s="17"/>
      <c r="BDK7" s="17"/>
      <c r="BDL7" s="17"/>
      <c r="BDM7" s="17"/>
      <c r="BDN7" s="17"/>
      <c r="BDO7" s="17"/>
      <c r="BDP7" s="17"/>
      <c r="BDQ7" s="17"/>
      <c r="BDR7" s="17"/>
      <c r="BDS7" s="17"/>
      <c r="BDT7" s="17"/>
      <c r="BDU7" s="17"/>
      <c r="BDV7" s="17"/>
      <c r="BDW7" s="17"/>
      <c r="BDX7" s="17"/>
      <c r="BDY7" s="17"/>
      <c r="BDZ7" s="17"/>
      <c r="BEA7" s="17"/>
      <c r="BEB7" s="17"/>
      <c r="BEC7" s="17"/>
      <c r="BED7" s="17"/>
      <c r="BEE7" s="17"/>
      <c r="BEF7" s="17"/>
      <c r="BEG7" s="17"/>
      <c r="BEH7" s="17"/>
      <c r="BEI7" s="17"/>
      <c r="BEJ7" s="17"/>
      <c r="BEK7" s="17"/>
      <c r="BEL7" s="17"/>
      <c r="BEM7" s="17"/>
      <c r="BEN7" s="17"/>
      <c r="BEO7" s="17"/>
      <c r="BEP7" s="17"/>
      <c r="BEQ7" s="17"/>
      <c r="BER7" s="17"/>
      <c r="BES7" s="17"/>
      <c r="BET7" s="17"/>
      <c r="BEU7" s="17"/>
      <c r="BEV7" s="17"/>
      <c r="BEW7" s="17"/>
      <c r="BEX7" s="17"/>
      <c r="BEY7" s="17"/>
      <c r="BEZ7" s="17"/>
      <c r="BFA7" s="17"/>
      <c r="BFB7" s="17"/>
      <c r="BFC7" s="17"/>
      <c r="BFD7" s="17"/>
      <c r="BFE7" s="17"/>
      <c r="BFF7" s="17"/>
      <c r="BFG7" s="17"/>
      <c r="BFH7" s="17"/>
      <c r="BFI7" s="17"/>
      <c r="BFJ7" s="17"/>
      <c r="BFK7" s="17"/>
      <c r="BFL7" s="17"/>
      <c r="BFM7" s="17"/>
      <c r="BFN7" s="17"/>
      <c r="BFO7" s="17"/>
      <c r="BFP7" s="17"/>
      <c r="BFQ7" s="17"/>
      <c r="BFR7" s="17"/>
      <c r="BFS7" s="17"/>
      <c r="BFT7" s="17"/>
      <c r="BFU7" s="17"/>
      <c r="BFV7" s="17"/>
      <c r="BFW7" s="17"/>
      <c r="BFX7" s="17"/>
      <c r="BFY7" s="17"/>
      <c r="BFZ7" s="17"/>
      <c r="BGA7" s="17"/>
      <c r="BGB7" s="17"/>
      <c r="BGC7" s="17"/>
      <c r="BGD7" s="17"/>
      <c r="BGE7" s="17"/>
      <c r="BGF7" s="17"/>
      <c r="BGG7" s="17"/>
      <c r="BGH7" s="17"/>
      <c r="BGI7" s="17"/>
      <c r="BGJ7" s="17"/>
      <c r="BGK7" s="17"/>
      <c r="BGL7" s="17"/>
      <c r="BGM7" s="17"/>
      <c r="BGN7" s="17"/>
      <c r="BGO7" s="17"/>
      <c r="BGP7" s="17"/>
      <c r="BGQ7" s="17"/>
      <c r="BGR7" s="17"/>
      <c r="BGS7" s="17"/>
      <c r="BGT7" s="17"/>
      <c r="BGU7" s="17"/>
      <c r="BGV7" s="17"/>
      <c r="BGW7" s="17"/>
      <c r="BGX7" s="17"/>
      <c r="BGY7" s="17"/>
      <c r="BGZ7" s="17"/>
      <c r="BHA7" s="17"/>
      <c r="BHB7" s="17"/>
      <c r="BHC7" s="17"/>
      <c r="BHD7" s="17"/>
      <c r="BHE7" s="17"/>
      <c r="BHF7" s="17"/>
      <c r="BHG7" s="17"/>
      <c r="BHH7" s="17"/>
      <c r="BHI7" s="17"/>
      <c r="BHJ7" s="17"/>
      <c r="BHK7" s="17"/>
      <c r="BHL7" s="17"/>
      <c r="BHM7" s="17"/>
      <c r="BHN7" s="17"/>
      <c r="BHO7" s="17"/>
      <c r="BHP7" s="17"/>
      <c r="BHQ7" s="17"/>
      <c r="BHR7" s="17"/>
      <c r="BHS7" s="17"/>
      <c r="BHT7" s="17"/>
      <c r="BHU7" s="17"/>
      <c r="BHV7" s="17"/>
      <c r="BHW7" s="17"/>
      <c r="BHX7" s="17"/>
      <c r="BHY7" s="17"/>
      <c r="BHZ7" s="17"/>
      <c r="BIA7" s="17"/>
      <c r="BIB7" s="17"/>
      <c r="BIC7" s="17"/>
      <c r="BID7" s="17"/>
      <c r="BIE7" s="17"/>
      <c r="BIF7" s="17"/>
      <c r="BIG7" s="17"/>
      <c r="BIH7" s="17"/>
      <c r="BII7" s="17"/>
      <c r="BIJ7" s="17"/>
      <c r="BIK7" s="17"/>
      <c r="BIL7" s="17"/>
      <c r="BIM7" s="17"/>
      <c r="BIN7" s="17"/>
      <c r="BIO7" s="17"/>
      <c r="BIP7" s="17"/>
      <c r="BIQ7" s="17"/>
      <c r="BIR7" s="17"/>
      <c r="BIS7" s="17"/>
      <c r="BIT7" s="17"/>
      <c r="BIU7" s="17"/>
      <c r="BIV7" s="17"/>
      <c r="BIW7" s="17"/>
      <c r="BIX7" s="17"/>
      <c r="BIY7" s="17"/>
      <c r="BIZ7" s="17"/>
      <c r="BJA7" s="17"/>
      <c r="BJB7" s="17"/>
      <c r="BJC7" s="17"/>
      <c r="BJD7" s="17"/>
      <c r="BJE7" s="17"/>
      <c r="BJF7" s="17"/>
      <c r="BJG7" s="17"/>
      <c r="BJH7" s="17"/>
      <c r="BJI7" s="17"/>
      <c r="BJJ7" s="17"/>
      <c r="BJK7" s="17"/>
      <c r="BJL7" s="17"/>
      <c r="BJM7" s="17"/>
      <c r="BJN7" s="17"/>
      <c r="BJO7" s="17"/>
      <c r="BJP7" s="17"/>
      <c r="BJQ7" s="17"/>
      <c r="BJR7" s="17"/>
      <c r="BJS7" s="17"/>
      <c r="BJT7" s="17"/>
      <c r="BJU7" s="17"/>
      <c r="BJV7" s="17"/>
      <c r="BJW7" s="17"/>
      <c r="BJX7" s="17"/>
      <c r="BJY7" s="17"/>
      <c r="BJZ7" s="17"/>
      <c r="BKA7" s="17"/>
      <c r="BKB7" s="17"/>
      <c r="BKC7" s="17"/>
      <c r="BKD7" s="17"/>
      <c r="BKE7" s="17"/>
      <c r="BKF7" s="17"/>
      <c r="BKG7" s="17"/>
      <c r="BKH7" s="17"/>
      <c r="BKI7" s="17"/>
      <c r="BKJ7" s="17"/>
      <c r="BKK7" s="17"/>
      <c r="BKL7" s="17"/>
      <c r="BKM7" s="17"/>
      <c r="BKN7" s="17"/>
      <c r="BKO7" s="17"/>
      <c r="BKP7" s="17"/>
      <c r="BKQ7" s="17"/>
      <c r="BKR7" s="17"/>
      <c r="BKS7" s="17"/>
      <c r="BKT7" s="17"/>
      <c r="BKU7" s="17"/>
      <c r="BKV7" s="17"/>
      <c r="BKW7" s="17"/>
      <c r="BKX7" s="17"/>
      <c r="BKY7" s="17"/>
      <c r="BKZ7" s="17"/>
      <c r="BLA7" s="17"/>
      <c r="BLB7" s="17"/>
      <c r="BLC7" s="17"/>
      <c r="BLD7" s="17"/>
      <c r="BLE7" s="17"/>
      <c r="BLF7" s="17"/>
      <c r="BLG7" s="17"/>
      <c r="BLH7" s="17"/>
      <c r="BLI7" s="17"/>
      <c r="BLJ7" s="17"/>
      <c r="BLK7" s="17"/>
      <c r="BLL7" s="17"/>
      <c r="BLM7" s="17"/>
      <c r="BLN7" s="17"/>
      <c r="BLO7" s="17"/>
      <c r="BLP7" s="17"/>
      <c r="BLQ7" s="17"/>
      <c r="BLR7" s="17"/>
      <c r="BLS7" s="17"/>
      <c r="BLT7" s="17"/>
      <c r="BLU7" s="17"/>
      <c r="BLV7" s="17"/>
      <c r="BLW7" s="17"/>
      <c r="BLX7" s="17"/>
      <c r="BLY7" s="17"/>
      <c r="BLZ7" s="17"/>
      <c r="BMA7" s="17"/>
      <c r="BMB7" s="17"/>
      <c r="BMC7" s="17"/>
      <c r="BMD7" s="17"/>
      <c r="BME7" s="17"/>
      <c r="BMF7" s="17"/>
      <c r="BMG7" s="17"/>
      <c r="BMH7" s="17"/>
      <c r="BMI7" s="17"/>
      <c r="BMJ7" s="17"/>
      <c r="BMK7" s="17"/>
      <c r="BML7" s="17"/>
      <c r="BMM7" s="17"/>
      <c r="BMN7" s="17"/>
      <c r="BMO7" s="17"/>
      <c r="BMP7" s="17"/>
      <c r="BMQ7" s="17"/>
      <c r="BMR7" s="17"/>
      <c r="BMS7" s="17"/>
      <c r="BMT7" s="17"/>
      <c r="BMU7" s="17"/>
      <c r="BMV7" s="17"/>
      <c r="BMW7" s="17"/>
      <c r="BMX7" s="17"/>
      <c r="BMY7" s="17"/>
      <c r="BMZ7" s="17"/>
      <c r="BNA7" s="17"/>
      <c r="BNB7" s="17"/>
      <c r="BNC7" s="17"/>
      <c r="BND7" s="17"/>
      <c r="BNE7" s="17"/>
      <c r="BNF7" s="17"/>
      <c r="BNG7" s="17"/>
      <c r="BNH7" s="17"/>
      <c r="BNI7" s="17"/>
      <c r="BNJ7" s="17"/>
      <c r="BNK7" s="17"/>
      <c r="BNL7" s="17"/>
      <c r="BNM7" s="17"/>
      <c r="BNN7" s="17"/>
      <c r="BNO7" s="17"/>
      <c r="BNP7" s="17"/>
      <c r="BNQ7" s="17"/>
      <c r="BNR7" s="17"/>
      <c r="BNS7" s="17"/>
      <c r="BNT7" s="17"/>
      <c r="BNU7" s="17"/>
      <c r="BNV7" s="17"/>
      <c r="BNW7" s="17"/>
      <c r="BNX7" s="17"/>
      <c r="BNY7" s="17"/>
      <c r="BNZ7" s="17"/>
      <c r="BOA7" s="17"/>
      <c r="BOB7" s="17"/>
      <c r="BOC7" s="17"/>
      <c r="BOD7" s="17"/>
      <c r="BOE7" s="17"/>
      <c r="BOF7" s="17"/>
      <c r="BOG7" s="17"/>
      <c r="BOH7" s="17"/>
      <c r="BOI7" s="17"/>
      <c r="BOJ7" s="17"/>
      <c r="BOK7" s="17"/>
      <c r="BOL7" s="17"/>
      <c r="BOM7" s="17"/>
      <c r="BON7" s="17"/>
      <c r="BOO7" s="17"/>
      <c r="BOP7" s="17"/>
      <c r="BOQ7" s="17"/>
      <c r="BOR7" s="17"/>
      <c r="BOS7" s="17"/>
      <c r="BOT7" s="17"/>
      <c r="BOU7" s="17"/>
      <c r="BOV7" s="17"/>
      <c r="BOW7" s="17"/>
      <c r="BOX7" s="17"/>
      <c r="BOY7" s="17"/>
      <c r="BOZ7" s="17"/>
      <c r="BPA7" s="17"/>
      <c r="BPB7" s="17"/>
      <c r="BPC7" s="17"/>
      <c r="BPD7" s="17"/>
      <c r="BPE7" s="17"/>
      <c r="BPF7" s="17"/>
      <c r="BPG7" s="17"/>
      <c r="BPH7" s="17"/>
      <c r="BPI7" s="17"/>
      <c r="BPJ7" s="17"/>
      <c r="BPK7" s="17"/>
      <c r="BPL7" s="17"/>
      <c r="BPM7" s="17"/>
      <c r="BPN7" s="17"/>
      <c r="BPO7" s="17"/>
      <c r="BPP7" s="17"/>
      <c r="BPQ7" s="17"/>
      <c r="BPR7" s="17"/>
      <c r="BPS7" s="17"/>
      <c r="BPT7" s="17"/>
      <c r="BPU7" s="17"/>
      <c r="BPV7" s="17"/>
      <c r="BPW7" s="17"/>
      <c r="BPX7" s="17"/>
      <c r="BPY7" s="17"/>
      <c r="BPZ7" s="17"/>
      <c r="BQA7" s="17"/>
      <c r="BQB7" s="17"/>
      <c r="BQC7" s="17"/>
      <c r="BQD7" s="17"/>
      <c r="BQE7" s="17"/>
      <c r="BQF7" s="17"/>
      <c r="BQG7" s="17"/>
      <c r="BQH7" s="17"/>
      <c r="BQI7" s="17"/>
      <c r="BQJ7" s="17"/>
      <c r="BQK7" s="17"/>
      <c r="BQL7" s="17"/>
      <c r="BQM7" s="17"/>
      <c r="BQN7" s="17"/>
      <c r="BQO7" s="17"/>
      <c r="BQP7" s="17"/>
      <c r="BQQ7" s="17"/>
      <c r="BQR7" s="17"/>
      <c r="BQS7" s="17"/>
      <c r="BQT7" s="17"/>
      <c r="BQU7" s="17"/>
      <c r="BQV7" s="17"/>
      <c r="BQW7" s="17"/>
      <c r="BQX7" s="17"/>
      <c r="BQY7" s="17"/>
      <c r="BQZ7" s="17"/>
      <c r="BRA7" s="17"/>
      <c r="BRB7" s="17"/>
      <c r="BRC7" s="17"/>
      <c r="BRD7" s="17"/>
      <c r="BRE7" s="17"/>
      <c r="BRF7" s="17"/>
      <c r="BRG7" s="17"/>
      <c r="BRH7" s="17"/>
      <c r="BRI7" s="17"/>
      <c r="BRJ7" s="17"/>
      <c r="BRK7" s="17"/>
      <c r="BRL7" s="17"/>
      <c r="BRM7" s="17"/>
      <c r="BRN7" s="17"/>
      <c r="BRO7" s="17"/>
      <c r="BRP7" s="17"/>
      <c r="BRQ7" s="17"/>
      <c r="BRR7" s="17"/>
      <c r="BRS7" s="17"/>
      <c r="BRT7" s="17"/>
      <c r="BRU7" s="17"/>
      <c r="BRV7" s="17"/>
      <c r="BRW7" s="17"/>
      <c r="BRX7" s="17"/>
      <c r="BRY7" s="17"/>
      <c r="BRZ7" s="17"/>
      <c r="BSA7" s="17"/>
      <c r="BSB7" s="17"/>
      <c r="BSC7" s="17"/>
      <c r="BSD7" s="17"/>
      <c r="BSE7" s="17"/>
      <c r="BSF7" s="17"/>
      <c r="BSG7" s="17"/>
      <c r="BSH7" s="17"/>
      <c r="BSI7" s="17"/>
      <c r="BSJ7" s="17"/>
      <c r="BSK7" s="17"/>
      <c r="BSL7" s="17"/>
      <c r="BSM7" s="17"/>
      <c r="BSN7" s="17"/>
      <c r="BSO7" s="17"/>
      <c r="BSP7" s="17"/>
      <c r="BSQ7" s="17"/>
      <c r="BSR7" s="17"/>
      <c r="BSS7" s="17"/>
      <c r="BST7" s="17"/>
      <c r="BSU7" s="17"/>
      <c r="BSV7" s="17"/>
      <c r="BSW7" s="17"/>
      <c r="BSX7" s="17"/>
      <c r="BSY7" s="17"/>
      <c r="BSZ7" s="17"/>
      <c r="BTA7" s="17"/>
      <c r="BTB7" s="17"/>
      <c r="BTC7" s="17"/>
      <c r="BTD7" s="17"/>
      <c r="BTE7" s="17"/>
      <c r="BTF7" s="17"/>
      <c r="BTG7" s="17"/>
      <c r="BTH7" s="17"/>
      <c r="BTI7" s="17"/>
      <c r="BTJ7" s="17"/>
      <c r="BTK7" s="17"/>
      <c r="BTL7" s="17"/>
      <c r="BTM7" s="17"/>
      <c r="BTN7" s="17"/>
      <c r="BTO7" s="17"/>
      <c r="BTP7" s="17"/>
      <c r="BTQ7" s="17"/>
      <c r="BTR7" s="17"/>
      <c r="BTS7" s="17"/>
      <c r="BTT7" s="17"/>
      <c r="BTU7" s="17"/>
      <c r="BTV7" s="17"/>
      <c r="BTW7" s="17"/>
      <c r="BTX7" s="17"/>
      <c r="BTY7" s="17"/>
      <c r="BTZ7" s="17"/>
      <c r="BUA7" s="17"/>
      <c r="BUB7" s="17"/>
      <c r="BUC7" s="17"/>
      <c r="BUD7" s="17"/>
      <c r="BUE7" s="17"/>
      <c r="BUF7" s="17"/>
      <c r="BUG7" s="17"/>
      <c r="BUH7" s="17"/>
      <c r="BUI7" s="17"/>
      <c r="BUJ7" s="17"/>
      <c r="BUK7" s="17"/>
      <c r="BUL7" s="17"/>
      <c r="BUM7" s="17"/>
      <c r="BUN7" s="17"/>
      <c r="BUO7" s="17"/>
      <c r="BUP7" s="17"/>
      <c r="BUQ7" s="17"/>
      <c r="BUR7" s="17"/>
      <c r="BUS7" s="17"/>
      <c r="BUT7" s="17"/>
      <c r="BUU7" s="17"/>
      <c r="BUV7" s="17"/>
      <c r="BUW7" s="17"/>
      <c r="BUX7" s="17"/>
      <c r="BUY7" s="17"/>
      <c r="BUZ7" s="17"/>
      <c r="BVA7" s="17"/>
      <c r="BVB7" s="17"/>
      <c r="BVC7" s="17"/>
      <c r="BVD7" s="17"/>
      <c r="BVE7" s="17"/>
      <c r="BVF7" s="17"/>
      <c r="BVG7" s="17"/>
      <c r="BVH7" s="17"/>
      <c r="BVI7" s="17"/>
      <c r="BVJ7" s="17"/>
      <c r="BVK7" s="17"/>
      <c r="BVL7" s="17"/>
      <c r="BVM7" s="17"/>
      <c r="BVN7" s="17"/>
      <c r="BVO7" s="17"/>
      <c r="BVP7" s="17"/>
      <c r="BVQ7" s="17"/>
      <c r="BVR7" s="17"/>
      <c r="BVS7" s="17"/>
      <c r="BVT7" s="17"/>
      <c r="BVU7" s="17"/>
      <c r="BVV7" s="17"/>
      <c r="BVW7" s="17"/>
      <c r="BVX7" s="17"/>
      <c r="BVY7" s="17"/>
      <c r="BVZ7" s="17"/>
      <c r="BWA7" s="17"/>
      <c r="BWB7" s="17"/>
      <c r="BWC7" s="17"/>
      <c r="BWD7" s="17"/>
      <c r="BWE7" s="17"/>
      <c r="BWF7" s="17"/>
      <c r="BWG7" s="17"/>
      <c r="BWH7" s="17"/>
      <c r="BWI7" s="17"/>
      <c r="BWJ7" s="17"/>
      <c r="BWK7" s="17"/>
      <c r="BWL7" s="17"/>
      <c r="BWM7" s="17"/>
      <c r="BWN7" s="17"/>
      <c r="BWO7" s="17"/>
      <c r="BWP7" s="17"/>
      <c r="BWQ7" s="17"/>
      <c r="BWR7" s="17"/>
      <c r="BWS7" s="17"/>
      <c r="BWT7" s="17"/>
      <c r="BWU7" s="17"/>
      <c r="BWV7" s="17"/>
      <c r="BWW7" s="17"/>
      <c r="BWX7" s="17"/>
      <c r="BWY7" s="17"/>
      <c r="BWZ7" s="17"/>
      <c r="BXA7" s="17"/>
      <c r="BXB7" s="17"/>
      <c r="BXC7" s="17"/>
      <c r="BXD7" s="17"/>
      <c r="BXE7" s="17"/>
      <c r="BXF7" s="17"/>
      <c r="BXG7" s="17"/>
      <c r="BXH7" s="17"/>
      <c r="BXI7" s="17"/>
      <c r="BXJ7" s="17"/>
      <c r="BXK7" s="17"/>
      <c r="BXL7" s="17"/>
      <c r="BXM7" s="17"/>
      <c r="BXN7" s="17"/>
      <c r="BXO7" s="17"/>
      <c r="BXP7" s="17"/>
      <c r="BXQ7" s="17"/>
      <c r="BXR7" s="17"/>
      <c r="BXS7" s="17"/>
      <c r="BXT7" s="17"/>
      <c r="BXU7" s="17"/>
      <c r="BXV7" s="17"/>
      <c r="BXW7" s="17"/>
      <c r="BXX7" s="17"/>
      <c r="BXY7" s="17"/>
      <c r="BXZ7" s="17"/>
      <c r="BYA7" s="17"/>
      <c r="BYB7" s="17"/>
      <c r="BYC7" s="17"/>
      <c r="BYD7" s="17"/>
      <c r="BYE7" s="17"/>
      <c r="BYF7" s="17"/>
      <c r="BYG7" s="17"/>
      <c r="BYH7" s="17"/>
      <c r="BYI7" s="17"/>
      <c r="BYJ7" s="17"/>
      <c r="BYK7" s="17"/>
      <c r="BYL7" s="17"/>
      <c r="BYM7" s="17"/>
      <c r="BYN7" s="17"/>
      <c r="BYO7" s="17"/>
      <c r="BYP7" s="17"/>
      <c r="BYQ7" s="17"/>
      <c r="BYR7" s="17"/>
      <c r="BYS7" s="17"/>
      <c r="BYT7" s="17"/>
      <c r="BYU7" s="17"/>
      <c r="BYV7" s="17"/>
      <c r="BYW7" s="17"/>
      <c r="BYX7" s="17"/>
      <c r="BYY7" s="17"/>
      <c r="BYZ7" s="17"/>
      <c r="BZA7" s="17"/>
      <c r="BZB7" s="17"/>
      <c r="BZC7" s="17"/>
      <c r="BZD7" s="17"/>
      <c r="BZE7" s="17"/>
      <c r="BZF7" s="17"/>
      <c r="BZG7" s="17"/>
      <c r="BZH7" s="17"/>
      <c r="BZI7" s="17"/>
      <c r="BZJ7" s="17"/>
      <c r="BZK7" s="17"/>
      <c r="BZL7" s="17"/>
      <c r="BZM7" s="17"/>
      <c r="BZN7" s="17"/>
      <c r="BZO7" s="17"/>
      <c r="BZP7" s="17"/>
      <c r="BZQ7" s="17"/>
      <c r="BZR7" s="17"/>
      <c r="BZS7" s="17"/>
      <c r="BZT7" s="17"/>
      <c r="BZU7" s="17"/>
      <c r="BZV7" s="17"/>
      <c r="BZW7" s="17"/>
      <c r="BZX7" s="17"/>
      <c r="BZY7" s="17"/>
      <c r="BZZ7" s="17"/>
      <c r="CAA7" s="17"/>
      <c r="CAB7" s="17"/>
      <c r="CAC7" s="17"/>
      <c r="CAD7" s="17"/>
      <c r="CAE7" s="17"/>
      <c r="CAF7" s="17"/>
      <c r="CAG7" s="17"/>
      <c r="CAH7" s="17"/>
      <c r="CAI7" s="17"/>
      <c r="CAJ7" s="17"/>
      <c r="CAK7" s="17"/>
      <c r="CAL7" s="17"/>
      <c r="CAM7" s="17"/>
      <c r="CAN7" s="17"/>
      <c r="CAO7" s="17"/>
      <c r="CAP7" s="17"/>
      <c r="CAQ7" s="17"/>
      <c r="CAR7" s="17"/>
      <c r="CAS7" s="17"/>
      <c r="CAT7" s="17"/>
      <c r="CAU7" s="17"/>
      <c r="CAV7" s="17"/>
      <c r="CAW7" s="17"/>
      <c r="CAX7" s="17"/>
      <c r="CAY7" s="17"/>
      <c r="CAZ7" s="17"/>
      <c r="CBA7" s="17"/>
      <c r="CBB7" s="17"/>
      <c r="CBC7" s="17"/>
      <c r="CBD7" s="17"/>
      <c r="CBE7" s="17"/>
      <c r="CBF7" s="17"/>
      <c r="CBG7" s="17"/>
      <c r="CBH7" s="17"/>
      <c r="CBI7" s="17"/>
      <c r="CBJ7" s="17"/>
      <c r="CBK7" s="17"/>
      <c r="CBL7" s="17"/>
      <c r="CBM7" s="17"/>
      <c r="CBN7" s="17"/>
      <c r="CBO7" s="17"/>
      <c r="CBP7" s="17"/>
      <c r="CBQ7" s="17"/>
      <c r="CBR7" s="17"/>
      <c r="CBS7" s="17"/>
      <c r="CBT7" s="17"/>
      <c r="CBU7" s="17"/>
      <c r="CBV7" s="17"/>
      <c r="CBW7" s="17"/>
      <c r="CBX7" s="17"/>
      <c r="CBY7" s="17"/>
      <c r="CBZ7" s="17"/>
      <c r="CCA7" s="17"/>
      <c r="CCB7" s="17"/>
      <c r="CCC7" s="17"/>
      <c r="CCD7" s="17"/>
      <c r="CCE7" s="17"/>
      <c r="CCF7" s="17"/>
      <c r="CCG7" s="17"/>
      <c r="CCH7" s="17"/>
      <c r="CCI7" s="17"/>
      <c r="CCJ7" s="17"/>
      <c r="CCK7" s="17"/>
      <c r="CCL7" s="17"/>
      <c r="CCM7" s="17"/>
      <c r="CCN7" s="17"/>
      <c r="CCO7" s="17"/>
      <c r="CCP7" s="17"/>
      <c r="CCQ7" s="17"/>
      <c r="CCR7" s="17"/>
      <c r="CCS7" s="17"/>
      <c r="CCT7" s="17"/>
      <c r="CCU7" s="17"/>
      <c r="CCV7" s="17"/>
      <c r="CCW7" s="17"/>
      <c r="CCX7" s="17"/>
      <c r="CCY7" s="17"/>
      <c r="CCZ7" s="17"/>
      <c r="CDA7" s="17"/>
      <c r="CDB7" s="17"/>
      <c r="CDC7" s="17"/>
      <c r="CDD7" s="17"/>
      <c r="CDE7" s="17"/>
      <c r="CDF7" s="17"/>
      <c r="CDG7" s="17"/>
      <c r="CDH7" s="17"/>
      <c r="CDI7" s="17"/>
      <c r="CDJ7" s="17"/>
      <c r="CDK7" s="17"/>
      <c r="CDL7" s="17"/>
      <c r="CDM7" s="17"/>
      <c r="CDN7" s="17"/>
      <c r="CDO7" s="17"/>
      <c r="CDP7" s="17"/>
      <c r="CDQ7" s="17"/>
      <c r="CDR7" s="17"/>
      <c r="CDS7" s="17"/>
      <c r="CDT7" s="17"/>
      <c r="CDU7" s="17"/>
      <c r="CDV7" s="17"/>
      <c r="CDW7" s="17"/>
      <c r="CDX7" s="17"/>
      <c r="CDY7" s="17"/>
      <c r="CDZ7" s="17"/>
      <c r="CEA7" s="17"/>
      <c r="CEB7" s="17"/>
      <c r="CEC7" s="17"/>
      <c r="CED7" s="17"/>
      <c r="CEE7" s="17"/>
      <c r="CEF7" s="17"/>
      <c r="CEG7" s="17"/>
      <c r="CEH7" s="17"/>
      <c r="CEI7" s="17"/>
      <c r="CEJ7" s="17"/>
      <c r="CEK7" s="17"/>
      <c r="CEL7" s="17"/>
      <c r="CEM7" s="17"/>
      <c r="CEN7" s="17"/>
      <c r="CEO7" s="17"/>
      <c r="CEP7" s="17"/>
      <c r="CEQ7" s="17"/>
      <c r="CER7" s="17"/>
      <c r="CES7" s="17"/>
      <c r="CET7" s="17"/>
      <c r="CEU7" s="17"/>
      <c r="CEV7" s="17"/>
      <c r="CEW7" s="17"/>
      <c r="CEX7" s="17"/>
      <c r="CEY7" s="17"/>
      <c r="CEZ7" s="17"/>
      <c r="CFA7" s="17"/>
      <c r="CFB7" s="17"/>
      <c r="CFC7" s="17"/>
      <c r="CFD7" s="17"/>
      <c r="CFE7" s="17"/>
      <c r="CFF7" s="17"/>
      <c r="CFG7" s="17"/>
      <c r="CFH7" s="17"/>
      <c r="CFI7" s="17"/>
      <c r="CFJ7" s="17"/>
      <c r="CFK7" s="17"/>
      <c r="CFL7" s="17"/>
      <c r="CFM7" s="17"/>
      <c r="CFN7" s="17"/>
      <c r="CFO7" s="17"/>
      <c r="CFP7" s="17"/>
      <c r="CFQ7" s="17"/>
      <c r="CFR7" s="17"/>
      <c r="CFS7" s="17"/>
      <c r="CFT7" s="17"/>
      <c r="CFU7" s="17"/>
      <c r="CFV7" s="17"/>
      <c r="CFW7" s="17"/>
      <c r="CFX7" s="17"/>
      <c r="CFY7" s="17"/>
      <c r="CFZ7" s="17"/>
      <c r="CGA7" s="17"/>
      <c r="CGB7" s="17"/>
      <c r="CGC7" s="17"/>
      <c r="CGD7" s="17"/>
      <c r="CGE7" s="17"/>
      <c r="CGF7" s="17"/>
      <c r="CGG7" s="17"/>
      <c r="CGH7" s="17"/>
      <c r="CGI7" s="17"/>
      <c r="CGJ7" s="17"/>
      <c r="CGK7" s="17"/>
      <c r="CGL7" s="17"/>
      <c r="CGM7" s="17"/>
      <c r="CGN7" s="17"/>
      <c r="CGO7" s="17"/>
      <c r="CGP7" s="17"/>
      <c r="CGQ7" s="17"/>
      <c r="CGR7" s="17"/>
      <c r="CGS7" s="17"/>
      <c r="CGT7" s="17"/>
      <c r="CGU7" s="17"/>
      <c r="CGV7" s="17"/>
      <c r="CGW7" s="17"/>
      <c r="CGX7" s="17"/>
      <c r="CGY7" s="17"/>
      <c r="CGZ7" s="17"/>
      <c r="CHA7" s="17"/>
      <c r="CHB7" s="17"/>
      <c r="CHC7" s="17"/>
      <c r="CHD7" s="17"/>
      <c r="CHE7" s="17"/>
      <c r="CHF7" s="17"/>
      <c r="CHG7" s="17"/>
      <c r="CHH7" s="17"/>
      <c r="CHI7" s="17"/>
      <c r="CHJ7" s="17"/>
      <c r="CHK7" s="17"/>
      <c r="CHL7" s="17"/>
      <c r="CHM7" s="17"/>
      <c r="CHN7" s="17"/>
      <c r="CHO7" s="17"/>
      <c r="CHP7" s="17"/>
      <c r="CHQ7" s="17"/>
      <c r="CHR7" s="17"/>
      <c r="CHS7" s="17"/>
      <c r="CHT7" s="17"/>
      <c r="CHU7" s="17"/>
      <c r="CHV7" s="17"/>
      <c r="CHW7" s="17"/>
      <c r="CHX7" s="17"/>
      <c r="CHY7" s="17"/>
      <c r="CHZ7" s="17"/>
      <c r="CIA7" s="17"/>
      <c r="CIB7" s="17"/>
      <c r="CIC7" s="17"/>
      <c r="CID7" s="17"/>
      <c r="CIE7" s="17"/>
      <c r="CIF7" s="17"/>
      <c r="CIG7" s="17"/>
      <c r="CIH7" s="17"/>
      <c r="CII7" s="17"/>
      <c r="CIJ7" s="17"/>
      <c r="CIK7" s="17"/>
      <c r="CIL7" s="17"/>
      <c r="CIM7" s="17"/>
      <c r="CIN7" s="17"/>
      <c r="CIO7" s="17"/>
      <c r="CIP7" s="17"/>
      <c r="CIQ7" s="17"/>
      <c r="CIR7" s="17"/>
      <c r="CIS7" s="17"/>
      <c r="CIT7" s="17"/>
      <c r="CIU7" s="17"/>
      <c r="CIV7" s="17"/>
      <c r="CIW7" s="17"/>
      <c r="CIX7" s="17"/>
      <c r="CIY7" s="17"/>
      <c r="CIZ7" s="17"/>
      <c r="CJA7" s="17"/>
      <c r="CJB7" s="17"/>
      <c r="CJC7" s="17"/>
      <c r="CJD7" s="17"/>
      <c r="CJE7" s="17"/>
      <c r="CJF7" s="17"/>
      <c r="CJG7" s="17"/>
      <c r="CJH7" s="17"/>
      <c r="CJI7" s="17"/>
      <c r="CJJ7" s="17"/>
      <c r="CJK7" s="17"/>
      <c r="CJL7" s="17"/>
      <c r="CJM7" s="17"/>
      <c r="CJN7" s="17"/>
      <c r="CJO7" s="17"/>
      <c r="CJP7" s="17"/>
      <c r="CJQ7" s="17"/>
      <c r="CJR7" s="17"/>
      <c r="CJS7" s="17"/>
      <c r="CJT7" s="17"/>
      <c r="CJU7" s="17"/>
      <c r="CJV7" s="17"/>
      <c r="CJW7" s="17"/>
      <c r="CJX7" s="17"/>
      <c r="CJY7" s="17"/>
      <c r="CJZ7" s="17"/>
      <c r="CKA7" s="17"/>
      <c r="CKB7" s="17"/>
      <c r="CKC7" s="17"/>
      <c r="CKD7" s="17"/>
      <c r="CKE7" s="17"/>
      <c r="CKF7" s="17"/>
      <c r="CKG7" s="17"/>
      <c r="CKH7" s="17"/>
      <c r="CKI7" s="17"/>
      <c r="CKJ7" s="17"/>
      <c r="CKK7" s="17"/>
      <c r="CKL7" s="17"/>
      <c r="CKM7" s="17"/>
      <c r="CKN7" s="17"/>
      <c r="CKO7" s="17"/>
      <c r="CKP7" s="17"/>
      <c r="CKQ7" s="17"/>
      <c r="CKR7" s="17"/>
      <c r="CKS7" s="17"/>
      <c r="CKT7" s="17"/>
      <c r="CKU7" s="17"/>
      <c r="CKV7" s="17"/>
      <c r="CKW7" s="17"/>
      <c r="CKX7" s="17"/>
      <c r="CKY7" s="17"/>
      <c r="CKZ7" s="17"/>
      <c r="CLA7" s="17"/>
      <c r="CLB7" s="17"/>
      <c r="CLC7" s="17"/>
      <c r="CLD7" s="17"/>
      <c r="CLE7" s="17"/>
      <c r="CLF7" s="17"/>
      <c r="CLG7" s="17"/>
      <c r="CLH7" s="17"/>
      <c r="CLI7" s="17"/>
      <c r="CLJ7" s="17"/>
      <c r="CLK7" s="17"/>
      <c r="CLL7" s="17"/>
      <c r="CLM7" s="17"/>
      <c r="CLN7" s="17"/>
      <c r="CLO7" s="17"/>
      <c r="CLP7" s="17"/>
      <c r="CLQ7" s="17"/>
      <c r="CLR7" s="17"/>
      <c r="CLS7" s="17"/>
      <c r="CLT7" s="17"/>
      <c r="CLU7" s="17"/>
      <c r="CLV7" s="17"/>
      <c r="CLW7" s="17"/>
      <c r="CLX7" s="17"/>
      <c r="CLY7" s="17"/>
      <c r="CLZ7" s="17"/>
      <c r="CMA7" s="17"/>
      <c r="CMB7" s="17"/>
      <c r="CMC7" s="17"/>
      <c r="CMD7" s="17"/>
      <c r="CME7" s="17"/>
      <c r="CMF7" s="17"/>
      <c r="CMG7" s="17"/>
      <c r="CMH7" s="17"/>
      <c r="CMI7" s="17"/>
      <c r="CMJ7" s="17"/>
      <c r="CMK7" s="17"/>
      <c r="CML7" s="17"/>
      <c r="CMM7" s="17"/>
      <c r="CMN7" s="17"/>
      <c r="CMO7" s="17"/>
      <c r="CMP7" s="17"/>
      <c r="CMQ7" s="17"/>
      <c r="CMR7" s="17"/>
      <c r="CMS7" s="17"/>
      <c r="CMT7" s="17"/>
      <c r="CMU7" s="17"/>
      <c r="CMV7" s="17"/>
      <c r="CMW7" s="17"/>
      <c r="CMX7" s="17"/>
      <c r="CMY7" s="17"/>
      <c r="CMZ7" s="17"/>
      <c r="CNA7" s="17"/>
      <c r="CNB7" s="17"/>
      <c r="CNC7" s="17"/>
      <c r="CND7" s="17"/>
      <c r="CNE7" s="17"/>
      <c r="CNF7" s="17"/>
      <c r="CNG7" s="17"/>
      <c r="CNH7" s="17"/>
      <c r="CNI7" s="17"/>
      <c r="CNJ7" s="17"/>
      <c r="CNK7" s="17"/>
      <c r="CNL7" s="17"/>
      <c r="CNM7" s="17"/>
      <c r="CNN7" s="17"/>
      <c r="CNO7" s="17"/>
      <c r="CNP7" s="17"/>
      <c r="CNQ7" s="17"/>
      <c r="CNR7" s="17"/>
      <c r="CNS7" s="17"/>
      <c r="CNT7" s="17"/>
      <c r="CNU7" s="17"/>
      <c r="CNV7" s="17"/>
      <c r="CNW7" s="17"/>
      <c r="CNX7" s="17"/>
      <c r="CNY7" s="17"/>
      <c r="CNZ7" s="17"/>
      <c r="COA7" s="17"/>
      <c r="COB7" s="17"/>
      <c r="COC7" s="17"/>
      <c r="COD7" s="17"/>
      <c r="COE7" s="17"/>
      <c r="COF7" s="17"/>
      <c r="COG7" s="17"/>
      <c r="COH7" s="17"/>
      <c r="COI7" s="17"/>
      <c r="COJ7" s="17"/>
      <c r="COK7" s="17"/>
      <c r="COL7" s="17"/>
      <c r="COM7" s="17"/>
      <c r="CON7" s="17"/>
      <c r="COO7" s="17"/>
      <c r="COP7" s="17"/>
      <c r="COQ7" s="17"/>
      <c r="COR7" s="17"/>
      <c r="COS7" s="17"/>
      <c r="COT7" s="17"/>
      <c r="COU7" s="17"/>
      <c r="COV7" s="17"/>
      <c r="COW7" s="17"/>
      <c r="COX7" s="17"/>
      <c r="COY7" s="17"/>
      <c r="COZ7" s="17"/>
      <c r="CPA7" s="17"/>
      <c r="CPB7" s="17"/>
      <c r="CPC7" s="17"/>
      <c r="CPD7" s="17"/>
      <c r="CPE7" s="17"/>
      <c r="CPF7" s="17"/>
      <c r="CPG7" s="17"/>
      <c r="CPH7" s="17"/>
      <c r="CPI7" s="17"/>
      <c r="CPJ7" s="17"/>
      <c r="CPK7" s="17"/>
      <c r="CPL7" s="17"/>
      <c r="CPM7" s="17"/>
      <c r="CPN7" s="17"/>
      <c r="CPO7" s="17"/>
      <c r="CPP7" s="17"/>
      <c r="CPQ7" s="17"/>
      <c r="CPR7" s="17"/>
      <c r="CPS7" s="17"/>
      <c r="CPT7" s="17"/>
      <c r="CPU7" s="17"/>
      <c r="CPV7" s="17"/>
      <c r="CPW7" s="17"/>
      <c r="CPX7" s="17"/>
      <c r="CPY7" s="17"/>
      <c r="CPZ7" s="17"/>
      <c r="CQA7" s="17"/>
      <c r="CQB7" s="17"/>
      <c r="CQC7" s="17"/>
      <c r="CQD7" s="17"/>
      <c r="CQE7" s="17"/>
      <c r="CQF7" s="17"/>
      <c r="CQG7" s="17"/>
      <c r="CQH7" s="17"/>
      <c r="CQI7" s="17"/>
      <c r="CQJ7" s="17"/>
      <c r="CQK7" s="17"/>
      <c r="CQL7" s="17"/>
      <c r="CQM7" s="17"/>
      <c r="CQN7" s="17"/>
      <c r="CQO7" s="17"/>
      <c r="CQP7" s="17"/>
      <c r="CQQ7" s="17"/>
      <c r="CQR7" s="17"/>
      <c r="CQS7" s="17"/>
      <c r="CQT7" s="17"/>
      <c r="CQU7" s="17"/>
      <c r="CQV7" s="17"/>
      <c r="CQW7" s="17"/>
      <c r="CQX7" s="17"/>
      <c r="CQY7" s="17"/>
      <c r="CQZ7" s="17"/>
      <c r="CRA7" s="17"/>
      <c r="CRB7" s="17"/>
      <c r="CRC7" s="17"/>
      <c r="CRD7" s="17"/>
      <c r="CRE7" s="17"/>
      <c r="CRF7" s="17"/>
      <c r="CRG7" s="17"/>
      <c r="CRH7" s="17"/>
      <c r="CRI7" s="17"/>
      <c r="CRJ7" s="17"/>
      <c r="CRK7" s="17"/>
      <c r="CRL7" s="17"/>
      <c r="CRM7" s="17"/>
      <c r="CRN7" s="17"/>
      <c r="CRO7" s="17"/>
      <c r="CRP7" s="17"/>
      <c r="CRQ7" s="17"/>
      <c r="CRR7" s="17"/>
      <c r="CRS7" s="17"/>
      <c r="CRT7" s="17"/>
      <c r="CRU7" s="17"/>
      <c r="CRV7" s="17"/>
      <c r="CRW7" s="17"/>
      <c r="CRX7" s="17"/>
      <c r="CRY7" s="17"/>
      <c r="CRZ7" s="17"/>
      <c r="CSA7" s="17"/>
      <c r="CSB7" s="17"/>
      <c r="CSC7" s="17"/>
      <c r="CSD7" s="17"/>
      <c r="CSE7" s="17"/>
      <c r="CSF7" s="17"/>
      <c r="CSG7" s="17"/>
      <c r="CSH7" s="17"/>
      <c r="CSI7" s="17"/>
      <c r="CSJ7" s="17"/>
      <c r="CSK7" s="17"/>
      <c r="CSL7" s="17"/>
      <c r="CSM7" s="17"/>
      <c r="CSN7" s="17"/>
      <c r="CSO7" s="17"/>
      <c r="CSP7" s="17"/>
      <c r="CSQ7" s="17"/>
      <c r="CSR7" s="17"/>
      <c r="CSS7" s="17"/>
      <c r="CST7" s="17"/>
      <c r="CSU7" s="17"/>
      <c r="CSV7" s="17"/>
      <c r="CSW7" s="17"/>
      <c r="CSX7" s="17"/>
      <c r="CSY7" s="17"/>
      <c r="CSZ7" s="17"/>
      <c r="CTA7" s="17"/>
      <c r="CTB7" s="17"/>
      <c r="CTC7" s="17"/>
      <c r="CTD7" s="17"/>
      <c r="CTE7" s="17"/>
      <c r="CTF7" s="17"/>
      <c r="CTG7" s="17"/>
      <c r="CTH7" s="17"/>
      <c r="CTI7" s="17"/>
      <c r="CTJ7" s="17"/>
      <c r="CTK7" s="17"/>
      <c r="CTL7" s="17"/>
      <c r="CTM7" s="17"/>
      <c r="CTN7" s="17"/>
      <c r="CTO7" s="17"/>
      <c r="CTP7" s="17"/>
      <c r="CTQ7" s="17"/>
      <c r="CTR7" s="17"/>
      <c r="CTS7" s="17"/>
      <c r="CTT7" s="17"/>
      <c r="CTU7" s="17"/>
      <c r="CTV7" s="17"/>
      <c r="CTW7" s="17"/>
      <c r="CTX7" s="17"/>
      <c r="CTY7" s="17"/>
      <c r="CTZ7" s="17"/>
      <c r="CUA7" s="17"/>
      <c r="CUB7" s="17"/>
      <c r="CUC7" s="17"/>
      <c r="CUD7" s="17"/>
      <c r="CUE7" s="17"/>
      <c r="CUF7" s="17"/>
      <c r="CUG7" s="17"/>
      <c r="CUH7" s="17"/>
      <c r="CUI7" s="17"/>
      <c r="CUJ7" s="17"/>
      <c r="CUK7" s="17"/>
      <c r="CUL7" s="17"/>
      <c r="CUM7" s="17"/>
      <c r="CUN7" s="17"/>
      <c r="CUO7" s="17"/>
      <c r="CUP7" s="17"/>
      <c r="CUQ7" s="17"/>
      <c r="CUR7" s="17"/>
      <c r="CUS7" s="17"/>
      <c r="CUT7" s="17"/>
      <c r="CUU7" s="17"/>
      <c r="CUV7" s="17"/>
      <c r="CUW7" s="17"/>
      <c r="CUX7" s="17"/>
      <c r="CUY7" s="17"/>
      <c r="CUZ7" s="17"/>
      <c r="CVA7" s="17"/>
      <c r="CVB7" s="17"/>
      <c r="CVC7" s="17"/>
      <c r="CVD7" s="17"/>
      <c r="CVE7" s="17"/>
      <c r="CVF7" s="17"/>
      <c r="CVG7" s="17"/>
      <c r="CVH7" s="17"/>
      <c r="CVI7" s="17"/>
      <c r="CVJ7" s="17"/>
      <c r="CVK7" s="17"/>
      <c r="CVL7" s="17"/>
      <c r="CVM7" s="17"/>
      <c r="CVN7" s="17"/>
      <c r="CVO7" s="17"/>
      <c r="CVP7" s="17"/>
      <c r="CVQ7" s="17"/>
      <c r="CVR7" s="17"/>
      <c r="CVS7" s="17"/>
      <c r="CVT7" s="17"/>
      <c r="CVU7" s="17"/>
      <c r="CVV7" s="17"/>
      <c r="CVW7" s="17"/>
      <c r="CVX7" s="17"/>
      <c r="CVY7" s="17"/>
      <c r="CVZ7" s="17"/>
      <c r="CWA7" s="17"/>
      <c r="CWB7" s="17"/>
      <c r="CWC7" s="17"/>
      <c r="CWD7" s="17"/>
      <c r="CWE7" s="17"/>
      <c r="CWF7" s="17"/>
      <c r="CWG7" s="17"/>
      <c r="CWH7" s="17"/>
      <c r="CWI7" s="17"/>
      <c r="CWJ7" s="17"/>
      <c r="CWK7" s="17"/>
      <c r="CWL7" s="17"/>
      <c r="CWM7" s="17"/>
      <c r="CWN7" s="17"/>
      <c r="CWO7" s="17"/>
      <c r="CWP7" s="17"/>
      <c r="CWQ7" s="17"/>
      <c r="CWR7" s="17"/>
      <c r="CWS7" s="17"/>
      <c r="CWT7" s="17"/>
      <c r="CWU7" s="17"/>
      <c r="CWV7" s="17"/>
      <c r="CWW7" s="17"/>
      <c r="CWX7" s="17"/>
      <c r="CWY7" s="17"/>
      <c r="CWZ7" s="17"/>
      <c r="CXA7" s="17"/>
      <c r="CXB7" s="17"/>
      <c r="CXC7" s="17"/>
      <c r="CXD7" s="17"/>
      <c r="CXE7" s="17"/>
      <c r="CXF7" s="17"/>
      <c r="CXG7" s="17"/>
      <c r="CXH7" s="17"/>
      <c r="CXI7" s="17"/>
      <c r="CXJ7" s="17"/>
      <c r="CXK7" s="17"/>
      <c r="CXL7" s="17"/>
      <c r="CXM7" s="17"/>
      <c r="CXN7" s="17"/>
      <c r="CXO7" s="17"/>
      <c r="CXP7" s="17"/>
      <c r="CXQ7" s="17"/>
      <c r="CXR7" s="17"/>
      <c r="CXS7" s="17"/>
      <c r="CXT7" s="17"/>
      <c r="CXU7" s="17"/>
      <c r="CXV7" s="17"/>
      <c r="CXW7" s="17"/>
      <c r="CXX7" s="17"/>
      <c r="CXY7" s="17"/>
      <c r="CXZ7" s="17"/>
      <c r="CYA7" s="17"/>
      <c r="CYB7" s="17"/>
      <c r="CYC7" s="17"/>
      <c r="CYD7" s="17"/>
      <c r="CYE7" s="17"/>
      <c r="CYF7" s="17"/>
      <c r="CYG7" s="17"/>
      <c r="CYH7" s="17"/>
      <c r="CYI7" s="17"/>
      <c r="CYJ7" s="17"/>
      <c r="CYK7" s="17"/>
      <c r="CYL7" s="17"/>
      <c r="CYM7" s="17"/>
      <c r="CYN7" s="17"/>
      <c r="CYO7" s="17"/>
      <c r="CYP7" s="17"/>
      <c r="CYQ7" s="17"/>
      <c r="CYR7" s="17"/>
      <c r="CYS7" s="17"/>
      <c r="CYT7" s="17"/>
      <c r="CYU7" s="17"/>
      <c r="CYV7" s="17"/>
      <c r="CYW7" s="17"/>
      <c r="CYX7" s="17"/>
      <c r="CYY7" s="17"/>
      <c r="CYZ7" s="17"/>
      <c r="CZA7" s="17"/>
      <c r="CZB7" s="17"/>
      <c r="CZC7" s="17"/>
      <c r="CZD7" s="17"/>
      <c r="CZE7" s="17"/>
      <c r="CZF7" s="17"/>
      <c r="CZG7" s="17"/>
      <c r="CZH7" s="17"/>
      <c r="CZI7" s="17"/>
      <c r="CZJ7" s="17"/>
      <c r="CZK7" s="17"/>
      <c r="CZL7" s="17"/>
      <c r="CZM7" s="17"/>
      <c r="CZN7" s="17"/>
      <c r="CZO7" s="17"/>
      <c r="CZP7" s="17"/>
      <c r="CZQ7" s="17"/>
      <c r="CZR7" s="17"/>
      <c r="CZS7" s="17"/>
      <c r="CZT7" s="17"/>
      <c r="CZU7" s="17"/>
      <c r="CZV7" s="17"/>
      <c r="CZW7" s="17"/>
      <c r="CZX7" s="17"/>
      <c r="CZY7" s="17"/>
      <c r="CZZ7" s="17"/>
      <c r="DAA7" s="17"/>
      <c r="DAB7" s="17"/>
      <c r="DAC7" s="17"/>
      <c r="DAD7" s="17"/>
      <c r="DAE7" s="17"/>
      <c r="DAF7" s="17"/>
      <c r="DAG7" s="17"/>
      <c r="DAH7" s="17"/>
      <c r="DAI7" s="17"/>
      <c r="DAJ7" s="17"/>
      <c r="DAK7" s="17"/>
      <c r="DAL7" s="17"/>
      <c r="DAM7" s="17"/>
      <c r="DAN7" s="17"/>
      <c r="DAO7" s="17"/>
      <c r="DAP7" s="17"/>
      <c r="DAQ7" s="17"/>
      <c r="DAR7" s="17"/>
      <c r="DAS7" s="17"/>
      <c r="DAT7" s="17"/>
      <c r="DAU7" s="17"/>
      <c r="DAV7" s="17"/>
      <c r="DAW7" s="17"/>
      <c r="DAX7" s="17"/>
      <c r="DAY7" s="17"/>
      <c r="DAZ7" s="17"/>
      <c r="DBA7" s="17"/>
      <c r="DBB7" s="17"/>
      <c r="DBC7" s="17"/>
      <c r="DBD7" s="17"/>
      <c r="DBE7" s="17"/>
      <c r="DBF7" s="17"/>
      <c r="DBG7" s="17"/>
      <c r="DBH7" s="17"/>
      <c r="DBI7" s="17"/>
      <c r="DBJ7" s="17"/>
      <c r="DBK7" s="17"/>
      <c r="DBL7" s="17"/>
      <c r="DBM7" s="17"/>
      <c r="DBN7" s="17"/>
      <c r="DBO7" s="17"/>
      <c r="DBP7" s="17"/>
      <c r="DBQ7" s="17"/>
      <c r="DBR7" s="17"/>
      <c r="DBS7" s="17"/>
      <c r="DBT7" s="17"/>
      <c r="DBU7" s="17"/>
      <c r="DBV7" s="17"/>
      <c r="DBW7" s="17"/>
      <c r="DBX7" s="17"/>
      <c r="DBY7" s="17"/>
      <c r="DBZ7" s="17"/>
      <c r="DCA7" s="17"/>
      <c r="DCB7" s="17"/>
      <c r="DCC7" s="17"/>
      <c r="DCD7" s="17"/>
      <c r="DCE7" s="17"/>
      <c r="DCF7" s="17"/>
      <c r="DCG7" s="17"/>
      <c r="DCH7" s="17"/>
      <c r="DCI7" s="17"/>
      <c r="DCJ7" s="17"/>
      <c r="DCK7" s="17"/>
      <c r="DCL7" s="17"/>
      <c r="DCM7" s="17"/>
      <c r="DCN7" s="17"/>
      <c r="DCO7" s="17"/>
      <c r="DCP7" s="17"/>
      <c r="DCQ7" s="17"/>
      <c r="DCR7" s="17"/>
      <c r="DCS7" s="17"/>
      <c r="DCT7" s="17"/>
      <c r="DCU7" s="17"/>
      <c r="DCV7" s="17"/>
      <c r="DCW7" s="17"/>
      <c r="DCX7" s="17"/>
      <c r="DCY7" s="17"/>
      <c r="DCZ7" s="17"/>
      <c r="DDA7" s="17"/>
      <c r="DDB7" s="17"/>
      <c r="DDC7" s="17"/>
      <c r="DDD7" s="17"/>
      <c r="DDE7" s="17"/>
      <c r="DDF7" s="17"/>
      <c r="DDG7" s="17"/>
      <c r="DDH7" s="17"/>
      <c r="DDI7" s="17"/>
      <c r="DDJ7" s="17"/>
      <c r="DDK7" s="17"/>
      <c r="DDL7" s="17"/>
      <c r="DDM7" s="17"/>
      <c r="DDN7" s="17"/>
      <c r="DDO7" s="17"/>
      <c r="DDP7" s="17"/>
      <c r="DDQ7" s="17"/>
      <c r="DDR7" s="17"/>
      <c r="DDS7" s="17"/>
      <c r="DDT7" s="17"/>
      <c r="DDU7" s="17"/>
      <c r="DDV7" s="17"/>
      <c r="DDW7" s="17"/>
      <c r="DDX7" s="17"/>
      <c r="DDY7" s="17"/>
      <c r="DDZ7" s="17"/>
      <c r="DEA7" s="17"/>
      <c r="DEB7" s="17"/>
      <c r="DEC7" s="17"/>
      <c r="DED7" s="17"/>
      <c r="DEE7" s="17"/>
      <c r="DEF7" s="17"/>
      <c r="DEG7" s="17"/>
      <c r="DEH7" s="17"/>
      <c r="DEI7" s="17"/>
      <c r="DEJ7" s="17"/>
      <c r="DEK7" s="17"/>
      <c r="DEL7" s="17"/>
      <c r="DEM7" s="17"/>
      <c r="DEN7" s="17"/>
      <c r="DEO7" s="17"/>
      <c r="DEP7" s="17"/>
      <c r="DEQ7" s="17"/>
      <c r="DER7" s="17"/>
      <c r="DES7" s="17"/>
      <c r="DET7" s="17"/>
      <c r="DEU7" s="17"/>
      <c r="DEV7" s="17"/>
      <c r="DEW7" s="17"/>
      <c r="DEX7" s="17"/>
      <c r="DEY7" s="17"/>
      <c r="DEZ7" s="17"/>
      <c r="DFA7" s="17"/>
      <c r="DFB7" s="17"/>
      <c r="DFC7" s="17"/>
      <c r="DFD7" s="17"/>
      <c r="DFE7" s="17"/>
      <c r="DFF7" s="17"/>
      <c r="DFG7" s="17"/>
      <c r="DFH7" s="17"/>
      <c r="DFI7" s="17"/>
      <c r="DFJ7" s="17"/>
      <c r="DFK7" s="17"/>
      <c r="DFL7" s="17"/>
      <c r="DFM7" s="17"/>
      <c r="DFN7" s="17"/>
      <c r="DFO7" s="17"/>
      <c r="DFP7" s="17"/>
      <c r="DFQ7" s="17"/>
      <c r="DFR7" s="17"/>
      <c r="DFS7" s="17"/>
      <c r="DFT7" s="17"/>
      <c r="DFU7" s="17"/>
      <c r="DFV7" s="17"/>
      <c r="DFW7" s="17"/>
      <c r="DFX7" s="17"/>
      <c r="DFY7" s="17"/>
      <c r="DFZ7" s="17"/>
      <c r="DGA7" s="17"/>
      <c r="DGB7" s="17"/>
      <c r="DGC7" s="17"/>
      <c r="DGD7" s="17"/>
      <c r="DGE7" s="17"/>
      <c r="DGF7" s="17"/>
      <c r="DGG7" s="17"/>
      <c r="DGH7" s="17"/>
      <c r="DGI7" s="17"/>
      <c r="DGJ7" s="17"/>
      <c r="DGK7" s="17"/>
      <c r="DGL7" s="17"/>
      <c r="DGM7" s="17"/>
      <c r="DGN7" s="17"/>
      <c r="DGO7" s="17"/>
      <c r="DGP7" s="17"/>
      <c r="DGQ7" s="17"/>
      <c r="DGR7" s="17"/>
      <c r="DGS7" s="17"/>
      <c r="DGT7" s="17"/>
      <c r="DGU7" s="17"/>
      <c r="DGV7" s="17"/>
      <c r="DGW7" s="17"/>
      <c r="DGX7" s="17"/>
      <c r="DGY7" s="17"/>
      <c r="DGZ7" s="17"/>
      <c r="DHA7" s="17"/>
      <c r="DHB7" s="17"/>
      <c r="DHC7" s="17"/>
      <c r="DHD7" s="17"/>
      <c r="DHE7" s="17"/>
      <c r="DHF7" s="17"/>
      <c r="DHG7" s="17"/>
      <c r="DHH7" s="17"/>
      <c r="DHI7" s="17"/>
      <c r="DHJ7" s="17"/>
      <c r="DHK7" s="17"/>
      <c r="DHL7" s="17"/>
      <c r="DHM7" s="17"/>
      <c r="DHN7" s="17"/>
      <c r="DHO7" s="17"/>
      <c r="DHP7" s="17"/>
      <c r="DHQ7" s="17"/>
      <c r="DHR7" s="17"/>
      <c r="DHS7" s="17"/>
      <c r="DHT7" s="17"/>
      <c r="DHU7" s="17"/>
      <c r="DHV7" s="17"/>
      <c r="DHW7" s="17"/>
      <c r="DHX7" s="17"/>
      <c r="DHY7" s="17"/>
      <c r="DHZ7" s="17"/>
      <c r="DIA7" s="17"/>
      <c r="DIB7" s="17"/>
      <c r="DIC7" s="17"/>
      <c r="DID7" s="17"/>
      <c r="DIE7" s="17"/>
      <c r="DIF7" s="17"/>
      <c r="DIG7" s="17"/>
      <c r="DIH7" s="17"/>
      <c r="DII7" s="17"/>
      <c r="DIJ7" s="17"/>
      <c r="DIK7" s="17"/>
      <c r="DIL7" s="17"/>
      <c r="DIM7" s="17"/>
      <c r="DIN7" s="17"/>
      <c r="DIO7" s="17"/>
      <c r="DIP7" s="17"/>
      <c r="DIQ7" s="17"/>
      <c r="DIR7" s="17"/>
      <c r="DIS7" s="17"/>
      <c r="DIT7" s="17"/>
      <c r="DIU7" s="17"/>
      <c r="DIV7" s="17"/>
      <c r="DIW7" s="17"/>
      <c r="DIX7" s="17"/>
      <c r="DIY7" s="17"/>
      <c r="DIZ7" s="17"/>
      <c r="DJA7" s="17"/>
      <c r="DJB7" s="17"/>
      <c r="DJC7" s="17"/>
      <c r="DJD7" s="17"/>
      <c r="DJE7" s="17"/>
      <c r="DJF7" s="17"/>
      <c r="DJG7" s="17"/>
      <c r="DJH7" s="17"/>
      <c r="DJI7" s="17"/>
      <c r="DJJ7" s="17"/>
      <c r="DJK7" s="17"/>
      <c r="DJL7" s="17"/>
      <c r="DJM7" s="17"/>
      <c r="DJN7" s="17"/>
      <c r="DJO7" s="17"/>
      <c r="DJP7" s="17"/>
      <c r="DJQ7" s="17"/>
      <c r="DJR7" s="17"/>
      <c r="DJS7" s="17"/>
      <c r="DJT7" s="17"/>
      <c r="DJU7" s="17"/>
      <c r="DJV7" s="17"/>
      <c r="DJW7" s="17"/>
      <c r="DJX7" s="17"/>
      <c r="DJY7" s="17"/>
      <c r="DJZ7" s="17"/>
      <c r="DKA7" s="17"/>
      <c r="DKB7" s="17"/>
      <c r="DKC7" s="17"/>
      <c r="DKD7" s="17"/>
      <c r="DKE7" s="17"/>
      <c r="DKF7" s="17"/>
      <c r="DKG7" s="17"/>
      <c r="DKH7" s="17"/>
      <c r="DKI7" s="17"/>
      <c r="DKJ7" s="17"/>
      <c r="DKK7" s="17"/>
      <c r="DKL7" s="17"/>
      <c r="DKM7" s="17"/>
      <c r="DKN7" s="17"/>
      <c r="DKO7" s="17"/>
      <c r="DKP7" s="17"/>
      <c r="DKQ7" s="17"/>
      <c r="DKR7" s="17"/>
      <c r="DKS7" s="17"/>
      <c r="DKT7" s="17"/>
      <c r="DKU7" s="17"/>
      <c r="DKV7" s="17"/>
      <c r="DKW7" s="17"/>
      <c r="DKX7" s="17"/>
      <c r="DKY7" s="17"/>
      <c r="DKZ7" s="17"/>
      <c r="DLA7" s="17"/>
      <c r="DLB7" s="17"/>
      <c r="DLC7" s="17"/>
      <c r="DLD7" s="17"/>
      <c r="DLE7" s="17"/>
      <c r="DLF7" s="17"/>
      <c r="DLG7" s="17"/>
      <c r="DLH7" s="17"/>
      <c r="DLI7" s="17"/>
      <c r="DLJ7" s="17"/>
      <c r="DLK7" s="17"/>
      <c r="DLL7" s="17"/>
      <c r="DLM7" s="17"/>
      <c r="DLN7" s="17"/>
      <c r="DLO7" s="17"/>
      <c r="DLP7" s="17"/>
      <c r="DLQ7" s="17"/>
      <c r="DLR7" s="17"/>
      <c r="DLS7" s="17"/>
      <c r="DLT7" s="17"/>
      <c r="DLU7" s="17"/>
      <c r="DLV7" s="17"/>
      <c r="DLW7" s="17"/>
      <c r="DLX7" s="17"/>
      <c r="DLY7" s="17"/>
      <c r="DLZ7" s="17"/>
      <c r="DMA7" s="17"/>
      <c r="DMB7" s="17"/>
      <c r="DMC7" s="17"/>
      <c r="DMD7" s="17"/>
      <c r="DME7" s="17"/>
      <c r="DMF7" s="17"/>
      <c r="DMG7" s="17"/>
      <c r="DMH7" s="17"/>
      <c r="DMI7" s="17"/>
      <c r="DMJ7" s="17"/>
      <c r="DMK7" s="17"/>
      <c r="DML7" s="17"/>
      <c r="DMM7" s="17"/>
      <c r="DMN7" s="17"/>
      <c r="DMO7" s="17"/>
      <c r="DMP7" s="17"/>
      <c r="DMQ7" s="17"/>
      <c r="DMR7" s="17"/>
      <c r="DMS7" s="17"/>
      <c r="DMT7" s="17"/>
      <c r="DMU7" s="17"/>
      <c r="DMV7" s="17"/>
      <c r="DMW7" s="17"/>
      <c r="DMX7" s="17"/>
      <c r="DMY7" s="17"/>
      <c r="DMZ7" s="17"/>
      <c r="DNA7" s="17"/>
      <c r="DNB7" s="17"/>
      <c r="DNC7" s="17"/>
      <c r="DND7" s="17"/>
      <c r="DNE7" s="17"/>
      <c r="DNF7" s="17"/>
      <c r="DNG7" s="17"/>
      <c r="DNH7" s="17"/>
      <c r="DNI7" s="17"/>
      <c r="DNJ7" s="17"/>
      <c r="DNK7" s="17"/>
      <c r="DNL7" s="17"/>
      <c r="DNM7" s="17"/>
      <c r="DNN7" s="17"/>
      <c r="DNO7" s="17"/>
      <c r="DNP7" s="17"/>
      <c r="DNQ7" s="17"/>
      <c r="DNR7" s="17"/>
      <c r="DNS7" s="17"/>
      <c r="DNT7" s="17"/>
      <c r="DNU7" s="17"/>
      <c r="DNV7" s="17"/>
      <c r="DNW7" s="17"/>
      <c r="DNX7" s="17"/>
      <c r="DNY7" s="17"/>
      <c r="DNZ7" s="17"/>
      <c r="DOA7" s="17"/>
      <c r="DOB7" s="17"/>
      <c r="DOC7" s="17"/>
      <c r="DOD7" s="17"/>
      <c r="DOE7" s="17"/>
      <c r="DOF7" s="17"/>
      <c r="DOG7" s="17"/>
      <c r="DOH7" s="17"/>
      <c r="DOI7" s="17"/>
      <c r="DOJ7" s="17"/>
      <c r="DOK7" s="17"/>
      <c r="DOL7" s="17"/>
      <c r="DOM7" s="17"/>
      <c r="DON7" s="17"/>
      <c r="DOO7" s="17"/>
      <c r="DOP7" s="17"/>
      <c r="DOQ7" s="17"/>
      <c r="DOR7" s="17"/>
      <c r="DOS7" s="17"/>
      <c r="DOT7" s="17"/>
      <c r="DOU7" s="17"/>
      <c r="DOV7" s="17"/>
      <c r="DOW7" s="17"/>
      <c r="DOX7" s="17"/>
      <c r="DOY7" s="17"/>
      <c r="DOZ7" s="17"/>
      <c r="DPA7" s="17"/>
      <c r="DPB7" s="17"/>
      <c r="DPC7" s="17"/>
      <c r="DPD7" s="17"/>
      <c r="DPE7" s="17"/>
      <c r="DPF7" s="17"/>
      <c r="DPG7" s="17"/>
      <c r="DPH7" s="17"/>
      <c r="DPI7" s="17"/>
      <c r="DPJ7" s="17"/>
      <c r="DPK7" s="17"/>
      <c r="DPL7" s="17"/>
      <c r="DPM7" s="17"/>
      <c r="DPN7" s="17"/>
      <c r="DPO7" s="17"/>
      <c r="DPP7" s="17"/>
      <c r="DPQ7" s="17"/>
      <c r="DPR7" s="17"/>
      <c r="DPS7" s="17"/>
      <c r="DPT7" s="17"/>
      <c r="DPU7" s="17"/>
      <c r="DPV7" s="17"/>
      <c r="DPW7" s="17"/>
      <c r="DPX7" s="17"/>
      <c r="DPY7" s="17"/>
      <c r="DPZ7" s="17"/>
      <c r="DQA7" s="17"/>
      <c r="DQB7" s="17"/>
      <c r="DQC7" s="17"/>
      <c r="DQD7" s="17"/>
      <c r="DQE7" s="17"/>
      <c r="DQF7" s="17"/>
      <c r="DQG7" s="17"/>
      <c r="DQH7" s="17"/>
      <c r="DQI7" s="17"/>
      <c r="DQJ7" s="17"/>
      <c r="DQK7" s="17"/>
      <c r="DQL7" s="17"/>
      <c r="DQM7" s="17"/>
      <c r="DQN7" s="17"/>
      <c r="DQO7" s="17"/>
      <c r="DQP7" s="17"/>
      <c r="DQQ7" s="17"/>
      <c r="DQR7" s="17"/>
      <c r="DQS7" s="17"/>
      <c r="DQT7" s="17"/>
      <c r="DQU7" s="17"/>
      <c r="DQV7" s="17"/>
      <c r="DQW7" s="17"/>
      <c r="DQX7" s="17"/>
      <c r="DQY7" s="17"/>
      <c r="DQZ7" s="17"/>
      <c r="DRA7" s="17"/>
      <c r="DRB7" s="17"/>
      <c r="DRC7" s="17"/>
      <c r="DRD7" s="17"/>
      <c r="DRE7" s="17"/>
      <c r="DRF7" s="17"/>
      <c r="DRG7" s="17"/>
      <c r="DRH7" s="17"/>
      <c r="DRI7" s="17"/>
      <c r="DRJ7" s="17"/>
      <c r="DRK7" s="17"/>
      <c r="DRL7" s="17"/>
      <c r="DRM7" s="17"/>
      <c r="DRN7" s="17"/>
      <c r="DRO7" s="17"/>
      <c r="DRP7" s="17"/>
      <c r="DRQ7" s="17"/>
      <c r="DRR7" s="17"/>
      <c r="DRS7" s="17"/>
      <c r="DRT7" s="17"/>
      <c r="DRU7" s="17"/>
      <c r="DRV7" s="17"/>
      <c r="DRW7" s="17"/>
      <c r="DRX7" s="17"/>
      <c r="DRY7" s="17"/>
      <c r="DRZ7" s="17"/>
      <c r="DSA7" s="17"/>
      <c r="DSB7" s="17"/>
      <c r="DSC7" s="17"/>
      <c r="DSD7" s="17"/>
      <c r="DSE7" s="17"/>
      <c r="DSF7" s="17"/>
      <c r="DSG7" s="17"/>
      <c r="DSH7" s="17"/>
      <c r="DSI7" s="17"/>
      <c r="DSJ7" s="17"/>
      <c r="DSK7" s="17"/>
      <c r="DSL7" s="17"/>
      <c r="DSM7" s="17"/>
      <c r="DSN7" s="17"/>
      <c r="DSO7" s="17"/>
      <c r="DSP7" s="17"/>
      <c r="DSQ7" s="17"/>
      <c r="DSR7" s="17"/>
      <c r="DSS7" s="17"/>
      <c r="DST7" s="17"/>
      <c r="DSU7" s="17"/>
      <c r="DSV7" s="17"/>
      <c r="DSW7" s="17"/>
      <c r="DSX7" s="17"/>
      <c r="DSY7" s="17"/>
      <c r="DSZ7" s="17"/>
      <c r="DTA7" s="17"/>
      <c r="DTB7" s="17"/>
      <c r="DTC7" s="17"/>
      <c r="DTD7" s="17"/>
      <c r="DTE7" s="17"/>
      <c r="DTF7" s="17"/>
      <c r="DTG7" s="17"/>
      <c r="DTH7" s="17"/>
      <c r="DTI7" s="17"/>
      <c r="DTJ7" s="17"/>
      <c r="DTK7" s="17"/>
      <c r="DTL7" s="17"/>
      <c r="DTM7" s="17"/>
      <c r="DTN7" s="17"/>
      <c r="DTO7" s="17"/>
      <c r="DTP7" s="17"/>
      <c r="DTQ7" s="17"/>
      <c r="DTR7" s="17"/>
      <c r="DTS7" s="17"/>
      <c r="DTT7" s="17"/>
      <c r="DTU7" s="17"/>
      <c r="DTV7" s="17"/>
      <c r="DTW7" s="17"/>
      <c r="DTX7" s="17"/>
      <c r="DTY7" s="17"/>
      <c r="DTZ7" s="17"/>
      <c r="DUA7" s="17"/>
      <c r="DUB7" s="17"/>
      <c r="DUC7" s="17"/>
      <c r="DUD7" s="17"/>
      <c r="DUE7" s="17"/>
      <c r="DUF7" s="17"/>
      <c r="DUG7" s="17"/>
      <c r="DUH7" s="17"/>
      <c r="DUI7" s="17"/>
      <c r="DUJ7" s="17"/>
      <c r="DUK7" s="17"/>
      <c r="DUL7" s="17"/>
      <c r="DUM7" s="17"/>
      <c r="DUN7" s="17"/>
      <c r="DUO7" s="17"/>
      <c r="DUP7" s="17"/>
      <c r="DUQ7" s="17"/>
      <c r="DUR7" s="17"/>
      <c r="DUS7" s="17"/>
      <c r="DUT7" s="17"/>
      <c r="DUU7" s="17"/>
      <c r="DUV7" s="17"/>
      <c r="DUW7" s="17"/>
      <c r="DUX7" s="17"/>
      <c r="DUY7" s="17"/>
      <c r="DUZ7" s="17"/>
      <c r="DVA7" s="17"/>
      <c r="DVB7" s="17"/>
      <c r="DVC7" s="17"/>
      <c r="DVD7" s="17"/>
      <c r="DVE7" s="17"/>
      <c r="DVF7" s="17"/>
      <c r="DVG7" s="17"/>
      <c r="DVH7" s="17"/>
      <c r="DVI7" s="17"/>
      <c r="DVJ7" s="17"/>
      <c r="DVK7" s="17"/>
      <c r="DVL7" s="17"/>
      <c r="DVM7" s="17"/>
      <c r="DVN7" s="17"/>
      <c r="DVO7" s="17"/>
      <c r="DVP7" s="17"/>
      <c r="DVQ7" s="17"/>
      <c r="DVR7" s="17"/>
      <c r="DVS7" s="17"/>
      <c r="DVT7" s="17"/>
      <c r="DVU7" s="17"/>
      <c r="DVV7" s="17"/>
      <c r="DVW7" s="17"/>
      <c r="DVX7" s="17"/>
      <c r="DVY7" s="17"/>
      <c r="DVZ7" s="17"/>
      <c r="DWA7" s="17"/>
      <c r="DWB7" s="17"/>
      <c r="DWC7" s="17"/>
      <c r="DWD7" s="17"/>
      <c r="DWE7" s="17"/>
      <c r="DWF7" s="17"/>
      <c r="DWG7" s="17"/>
      <c r="DWH7" s="17"/>
      <c r="DWI7" s="17"/>
      <c r="DWJ7" s="17"/>
      <c r="DWK7" s="17"/>
      <c r="DWL7" s="17"/>
      <c r="DWM7" s="17"/>
      <c r="DWN7" s="17"/>
      <c r="DWO7" s="17"/>
      <c r="DWP7" s="17"/>
      <c r="DWQ7" s="17"/>
      <c r="DWR7" s="17"/>
      <c r="DWS7" s="17"/>
      <c r="DWT7" s="17"/>
      <c r="DWU7" s="17"/>
      <c r="DWV7" s="17"/>
      <c r="DWW7" s="17"/>
      <c r="DWX7" s="17"/>
      <c r="DWY7" s="17"/>
      <c r="DWZ7" s="17"/>
      <c r="DXA7" s="17"/>
      <c r="DXB7" s="17"/>
      <c r="DXC7" s="17"/>
      <c r="DXD7" s="17"/>
      <c r="DXE7" s="17"/>
      <c r="DXF7" s="17"/>
      <c r="DXG7" s="17"/>
      <c r="DXH7" s="17"/>
      <c r="DXI7" s="17"/>
      <c r="DXJ7" s="17"/>
      <c r="DXK7" s="17"/>
      <c r="DXL7" s="17"/>
      <c r="DXM7" s="17"/>
      <c r="DXN7" s="17"/>
      <c r="DXO7" s="17"/>
      <c r="DXP7" s="17"/>
      <c r="DXQ7" s="17"/>
      <c r="DXR7" s="17"/>
      <c r="DXS7" s="17"/>
      <c r="DXT7" s="17"/>
      <c r="DXU7" s="17"/>
      <c r="DXV7" s="17"/>
      <c r="DXW7" s="17"/>
      <c r="DXX7" s="17"/>
      <c r="DXY7" s="17"/>
      <c r="DXZ7" s="17"/>
      <c r="DYA7" s="17"/>
      <c r="DYB7" s="17"/>
      <c r="DYC7" s="17"/>
      <c r="DYD7" s="17"/>
      <c r="DYE7" s="17"/>
      <c r="DYF7" s="17"/>
      <c r="DYG7" s="17"/>
      <c r="DYH7" s="17"/>
      <c r="DYI7" s="17"/>
      <c r="DYJ7" s="17"/>
      <c r="DYK7" s="17"/>
      <c r="DYL7" s="17"/>
      <c r="DYM7" s="17"/>
      <c r="DYN7" s="17"/>
      <c r="DYO7" s="17"/>
      <c r="DYP7" s="17"/>
      <c r="DYQ7" s="17"/>
      <c r="DYR7" s="17"/>
      <c r="DYS7" s="17"/>
      <c r="DYT7" s="17"/>
      <c r="DYU7" s="17"/>
      <c r="DYV7" s="17"/>
      <c r="DYW7" s="17"/>
      <c r="DYX7" s="17"/>
      <c r="DYY7" s="17"/>
      <c r="DYZ7" s="17"/>
      <c r="DZA7" s="17"/>
      <c r="DZB7" s="17"/>
      <c r="DZC7" s="17"/>
      <c r="DZD7" s="17"/>
      <c r="DZE7" s="17"/>
      <c r="DZF7" s="17"/>
      <c r="DZG7" s="17"/>
      <c r="DZH7" s="17"/>
      <c r="DZI7" s="17"/>
      <c r="DZJ7" s="17"/>
      <c r="DZK7" s="17"/>
      <c r="DZL7" s="17"/>
      <c r="DZM7" s="17"/>
      <c r="DZN7" s="17"/>
      <c r="DZO7" s="17"/>
      <c r="DZP7" s="17"/>
      <c r="DZQ7" s="17"/>
      <c r="DZR7" s="17"/>
      <c r="DZS7" s="17"/>
      <c r="DZT7" s="17"/>
      <c r="DZU7" s="17"/>
      <c r="DZV7" s="17"/>
      <c r="DZW7" s="17"/>
      <c r="DZX7" s="17"/>
      <c r="DZY7" s="17"/>
      <c r="DZZ7" s="17"/>
      <c r="EAA7" s="17"/>
      <c r="EAB7" s="17"/>
      <c r="EAC7" s="17"/>
      <c r="EAD7" s="17"/>
      <c r="EAE7" s="17"/>
      <c r="EAF7" s="17"/>
      <c r="EAG7" s="17"/>
      <c r="EAH7" s="17"/>
      <c r="EAI7" s="17"/>
      <c r="EAJ7" s="17"/>
      <c r="EAK7" s="17"/>
      <c r="EAL7" s="17"/>
      <c r="EAM7" s="17"/>
      <c r="EAN7" s="17"/>
      <c r="EAO7" s="17"/>
      <c r="EAP7" s="17"/>
      <c r="EAQ7" s="17"/>
      <c r="EAR7" s="17"/>
      <c r="EAS7" s="17"/>
      <c r="EAT7" s="17"/>
      <c r="EAU7" s="17"/>
      <c r="EAV7" s="17"/>
      <c r="EAW7" s="17"/>
      <c r="EAX7" s="17"/>
      <c r="EAY7" s="17"/>
      <c r="EAZ7" s="17"/>
      <c r="EBA7" s="17"/>
      <c r="EBB7" s="17"/>
      <c r="EBC7" s="17"/>
      <c r="EBD7" s="17"/>
      <c r="EBE7" s="17"/>
      <c r="EBF7" s="17"/>
      <c r="EBG7" s="17"/>
      <c r="EBH7" s="17"/>
      <c r="EBI7" s="17"/>
      <c r="EBJ7" s="17"/>
      <c r="EBK7" s="17"/>
      <c r="EBL7" s="17"/>
      <c r="EBM7" s="17"/>
      <c r="EBN7" s="17"/>
      <c r="EBO7" s="17"/>
      <c r="EBP7" s="17"/>
      <c r="EBQ7" s="17"/>
      <c r="EBR7" s="17"/>
      <c r="EBS7" s="17"/>
      <c r="EBT7" s="17"/>
      <c r="EBU7" s="17"/>
      <c r="EBV7" s="17"/>
      <c r="EBW7" s="17"/>
      <c r="EBX7" s="17"/>
      <c r="EBY7" s="17"/>
      <c r="EBZ7" s="17"/>
      <c r="ECA7" s="17"/>
      <c r="ECB7" s="17"/>
      <c r="ECC7" s="17"/>
      <c r="ECD7" s="17"/>
      <c r="ECE7" s="17"/>
      <c r="ECF7" s="17"/>
      <c r="ECG7" s="17"/>
      <c r="ECH7" s="17"/>
      <c r="ECI7" s="17"/>
      <c r="ECJ7" s="17"/>
      <c r="ECK7" s="17"/>
      <c r="ECL7" s="17"/>
      <c r="ECM7" s="17"/>
      <c r="ECN7" s="17"/>
      <c r="ECO7" s="17"/>
      <c r="ECP7" s="17"/>
      <c r="ECQ7" s="17"/>
      <c r="ECR7" s="17"/>
      <c r="ECS7" s="17"/>
      <c r="ECT7" s="17"/>
      <c r="ECU7" s="17"/>
      <c r="ECV7" s="17"/>
      <c r="ECW7" s="17"/>
      <c r="ECX7" s="17"/>
      <c r="ECY7" s="17"/>
      <c r="ECZ7" s="17"/>
      <c r="EDA7" s="17"/>
      <c r="EDB7" s="17"/>
      <c r="EDC7" s="17"/>
      <c r="EDD7" s="17"/>
      <c r="EDE7" s="17"/>
      <c r="EDF7" s="17"/>
      <c r="EDG7" s="17"/>
      <c r="EDH7" s="17"/>
      <c r="EDI7" s="17"/>
      <c r="EDJ7" s="17"/>
      <c r="EDK7" s="17"/>
      <c r="EDL7" s="17"/>
      <c r="EDM7" s="17"/>
      <c r="EDN7" s="17"/>
      <c r="EDO7" s="17"/>
      <c r="EDP7" s="17"/>
      <c r="EDQ7" s="17"/>
      <c r="EDR7" s="17"/>
      <c r="EDS7" s="17"/>
      <c r="EDT7" s="17"/>
      <c r="EDU7" s="17"/>
      <c r="EDV7" s="17"/>
      <c r="EDW7" s="17"/>
      <c r="EDX7" s="17"/>
      <c r="EDY7" s="17"/>
      <c r="EDZ7" s="17"/>
      <c r="EEA7" s="17"/>
      <c r="EEB7" s="17"/>
      <c r="EEC7" s="17"/>
      <c r="EED7" s="17"/>
      <c r="EEE7" s="17"/>
      <c r="EEF7" s="17"/>
      <c r="EEG7" s="17"/>
      <c r="EEH7" s="17"/>
      <c r="EEI7" s="17"/>
      <c r="EEJ7" s="17"/>
      <c r="EEK7" s="17"/>
      <c r="EEL7" s="17"/>
      <c r="EEM7" s="17"/>
      <c r="EEN7" s="17"/>
      <c r="EEO7" s="17"/>
      <c r="EEP7" s="17"/>
      <c r="EEQ7" s="17"/>
      <c r="EER7" s="17"/>
      <c r="EES7" s="17"/>
      <c r="EET7" s="17"/>
      <c r="EEU7" s="17"/>
      <c r="EEV7" s="17"/>
      <c r="EEW7" s="17"/>
      <c r="EEX7" s="17"/>
      <c r="EEY7" s="17"/>
      <c r="EEZ7" s="17"/>
      <c r="EFA7" s="17"/>
      <c r="EFB7" s="17"/>
      <c r="EFC7" s="17"/>
      <c r="EFD7" s="17"/>
      <c r="EFE7" s="17"/>
      <c r="EFF7" s="17"/>
      <c r="EFG7" s="17"/>
      <c r="EFH7" s="17"/>
      <c r="EFI7" s="17"/>
      <c r="EFJ7" s="17"/>
      <c r="EFK7" s="17"/>
      <c r="EFL7" s="17"/>
      <c r="EFM7" s="17"/>
      <c r="EFN7" s="17"/>
      <c r="EFO7" s="17"/>
      <c r="EFP7" s="17"/>
      <c r="EFQ7" s="17"/>
      <c r="EFR7" s="17"/>
      <c r="EFS7" s="17"/>
      <c r="EFT7" s="17"/>
      <c r="EFU7" s="17"/>
      <c r="EFV7" s="17"/>
      <c r="EFW7" s="17"/>
      <c r="EFX7" s="17"/>
      <c r="EFY7" s="17"/>
      <c r="EFZ7" s="17"/>
      <c r="EGA7" s="17"/>
      <c r="EGB7" s="17"/>
      <c r="EGC7" s="17"/>
      <c r="EGD7" s="17"/>
      <c r="EGE7" s="17"/>
      <c r="EGF7" s="17"/>
      <c r="EGG7" s="17"/>
      <c r="EGH7" s="17"/>
      <c r="EGI7" s="17"/>
      <c r="EGJ7" s="17"/>
      <c r="EGK7" s="17"/>
      <c r="EGL7" s="17"/>
      <c r="EGM7" s="17"/>
      <c r="EGN7" s="17"/>
      <c r="EGO7" s="17"/>
      <c r="EGP7" s="17"/>
      <c r="EGQ7" s="17"/>
      <c r="EGR7" s="17"/>
      <c r="EGS7" s="17"/>
      <c r="EGT7" s="17"/>
      <c r="EGU7" s="17"/>
      <c r="EGV7" s="17"/>
      <c r="EGW7" s="17"/>
      <c r="EGX7" s="17"/>
      <c r="EGY7" s="17"/>
      <c r="EGZ7" s="17"/>
      <c r="EHA7" s="17"/>
      <c r="EHB7" s="17"/>
      <c r="EHC7" s="17"/>
      <c r="EHD7" s="17"/>
      <c r="EHE7" s="17"/>
      <c r="EHF7" s="17"/>
      <c r="EHG7" s="17"/>
      <c r="EHH7" s="17"/>
      <c r="EHI7" s="17"/>
      <c r="EHJ7" s="17"/>
      <c r="EHK7" s="17"/>
      <c r="EHL7" s="17"/>
      <c r="EHM7" s="17"/>
      <c r="EHN7" s="17"/>
      <c r="EHO7" s="17"/>
      <c r="EHP7" s="17"/>
      <c r="EHQ7" s="17"/>
      <c r="EHR7" s="17"/>
      <c r="EHS7" s="17"/>
      <c r="EHT7" s="17"/>
      <c r="EHU7" s="17"/>
      <c r="EHV7" s="17"/>
      <c r="EHW7" s="17"/>
      <c r="EHX7" s="17"/>
      <c r="EHY7" s="17"/>
      <c r="EHZ7" s="17"/>
      <c r="EIA7" s="17"/>
      <c r="EIB7" s="17"/>
      <c r="EIC7" s="17"/>
      <c r="EID7" s="17"/>
      <c r="EIE7" s="17"/>
      <c r="EIF7" s="17"/>
      <c r="EIG7" s="17"/>
      <c r="EIH7" s="17"/>
      <c r="EII7" s="17"/>
      <c r="EIJ7" s="17"/>
      <c r="EIK7" s="17"/>
      <c r="EIL7" s="17"/>
      <c r="EIM7" s="17"/>
      <c r="EIN7" s="17"/>
      <c r="EIO7" s="17"/>
      <c r="EIP7" s="17"/>
      <c r="EIQ7" s="17"/>
      <c r="EIR7" s="17"/>
      <c r="EIS7" s="17"/>
      <c r="EIT7" s="17"/>
      <c r="EIU7" s="17"/>
      <c r="EIV7" s="17"/>
      <c r="EIW7" s="17"/>
      <c r="EIX7" s="17"/>
      <c r="EIY7" s="17"/>
      <c r="EIZ7" s="17"/>
      <c r="EJA7" s="17"/>
      <c r="EJB7" s="17"/>
      <c r="EJC7" s="17"/>
      <c r="EJD7" s="17"/>
      <c r="EJE7" s="17"/>
      <c r="EJF7" s="17"/>
      <c r="EJG7" s="17"/>
      <c r="EJH7" s="17"/>
      <c r="EJI7" s="17"/>
      <c r="EJJ7" s="17"/>
      <c r="EJK7" s="17"/>
      <c r="EJL7" s="17"/>
      <c r="EJM7" s="17"/>
      <c r="EJN7" s="17"/>
      <c r="EJO7" s="17"/>
      <c r="EJP7" s="17"/>
      <c r="EJQ7" s="17"/>
      <c r="EJR7" s="17"/>
      <c r="EJS7" s="17"/>
      <c r="EJT7" s="17"/>
      <c r="EJU7" s="17"/>
      <c r="EJV7" s="17"/>
      <c r="EJW7" s="17"/>
      <c r="EJX7" s="17"/>
      <c r="EJY7" s="17"/>
      <c r="EJZ7" s="17"/>
      <c r="EKA7" s="17"/>
      <c r="EKB7" s="17"/>
      <c r="EKC7" s="17"/>
      <c r="EKD7" s="17"/>
      <c r="EKE7" s="17"/>
      <c r="EKF7" s="17"/>
      <c r="EKG7" s="17"/>
      <c r="EKH7" s="17"/>
      <c r="EKI7" s="17"/>
      <c r="EKJ7" s="17"/>
      <c r="EKK7" s="17"/>
      <c r="EKL7" s="17"/>
      <c r="EKM7" s="17"/>
      <c r="EKN7" s="17"/>
      <c r="EKO7" s="17"/>
      <c r="EKP7" s="17"/>
      <c r="EKQ7" s="17"/>
      <c r="EKR7" s="17"/>
      <c r="EKS7" s="17"/>
      <c r="EKT7" s="17"/>
      <c r="EKU7" s="17"/>
      <c r="EKV7" s="17"/>
      <c r="EKW7" s="17"/>
      <c r="EKX7" s="17"/>
      <c r="EKY7" s="17"/>
      <c r="EKZ7" s="17"/>
      <c r="ELA7" s="17"/>
      <c r="ELB7" s="17"/>
      <c r="ELC7" s="17"/>
      <c r="ELD7" s="17"/>
      <c r="ELE7" s="17"/>
      <c r="ELF7" s="17"/>
      <c r="ELG7" s="17"/>
      <c r="ELH7" s="17"/>
      <c r="ELI7" s="17"/>
      <c r="ELJ7" s="17"/>
      <c r="ELK7" s="17"/>
      <c r="ELL7" s="17"/>
      <c r="ELM7" s="17"/>
      <c r="ELN7" s="17"/>
      <c r="ELO7" s="17"/>
      <c r="ELP7" s="17"/>
      <c r="ELQ7" s="17"/>
      <c r="ELR7" s="17"/>
      <c r="ELS7" s="17"/>
      <c r="ELT7" s="17"/>
      <c r="ELU7" s="17"/>
      <c r="ELV7" s="17"/>
      <c r="ELW7" s="17"/>
      <c r="ELX7" s="17"/>
      <c r="ELY7" s="17"/>
      <c r="ELZ7" s="17"/>
      <c r="EMA7" s="17"/>
      <c r="EMB7" s="17"/>
      <c r="EMC7" s="17"/>
      <c r="EMD7" s="17"/>
      <c r="EME7" s="17"/>
      <c r="EMF7" s="17"/>
      <c r="EMG7" s="17"/>
      <c r="EMH7" s="17"/>
      <c r="EMI7" s="17"/>
      <c r="EMJ7" s="17"/>
      <c r="EMK7" s="17"/>
      <c r="EML7" s="17"/>
      <c r="EMM7" s="17"/>
      <c r="EMN7" s="17"/>
      <c r="EMO7" s="17"/>
      <c r="EMP7" s="17"/>
      <c r="EMQ7" s="17"/>
      <c r="EMR7" s="17"/>
      <c r="EMS7" s="17"/>
      <c r="EMT7" s="17"/>
      <c r="EMU7" s="17"/>
      <c r="EMV7" s="17"/>
      <c r="EMW7" s="17"/>
      <c r="EMX7" s="17"/>
      <c r="EMY7" s="17"/>
      <c r="EMZ7" s="17"/>
      <c r="ENA7" s="17"/>
      <c r="ENB7" s="17"/>
      <c r="ENC7" s="17"/>
      <c r="END7" s="17"/>
      <c r="ENE7" s="17"/>
      <c r="ENF7" s="17"/>
      <c r="ENG7" s="17"/>
      <c r="ENH7" s="17"/>
      <c r="ENI7" s="17"/>
      <c r="ENJ7" s="17"/>
      <c r="ENK7" s="17"/>
      <c r="ENL7" s="17"/>
      <c r="ENM7" s="17"/>
      <c r="ENN7" s="17"/>
      <c r="ENO7" s="17"/>
      <c r="ENP7" s="17"/>
      <c r="ENQ7" s="17"/>
      <c r="ENR7" s="17"/>
      <c r="ENS7" s="17"/>
      <c r="ENT7" s="17"/>
      <c r="ENU7" s="17"/>
      <c r="ENV7" s="17"/>
      <c r="ENW7" s="17"/>
      <c r="ENX7" s="17"/>
      <c r="ENY7" s="17"/>
      <c r="ENZ7" s="17"/>
      <c r="EOA7" s="17"/>
      <c r="EOB7" s="17"/>
      <c r="EOC7" s="17"/>
      <c r="EOD7" s="17"/>
      <c r="EOE7" s="17"/>
      <c r="EOF7" s="17"/>
      <c r="EOG7" s="17"/>
      <c r="EOH7" s="17"/>
      <c r="EOI7" s="17"/>
      <c r="EOJ7" s="17"/>
      <c r="EOK7" s="17"/>
      <c r="EOL7" s="17"/>
      <c r="EOM7" s="17"/>
      <c r="EON7" s="17"/>
      <c r="EOO7" s="17"/>
      <c r="EOP7" s="17"/>
      <c r="EOQ7" s="17"/>
      <c r="EOR7" s="17"/>
      <c r="EOS7" s="17"/>
      <c r="EOT7" s="17"/>
      <c r="EOU7" s="17"/>
      <c r="EOV7" s="17"/>
      <c r="EOW7" s="17"/>
      <c r="EOX7" s="17"/>
      <c r="EOY7" s="17"/>
      <c r="EOZ7" s="17"/>
      <c r="EPA7" s="17"/>
      <c r="EPB7" s="17"/>
      <c r="EPC7" s="17"/>
      <c r="EPD7" s="17"/>
      <c r="EPE7" s="17"/>
      <c r="EPF7" s="17"/>
      <c r="EPG7" s="17"/>
      <c r="EPH7" s="17"/>
      <c r="EPI7" s="17"/>
      <c r="EPJ7" s="17"/>
      <c r="EPK7" s="17"/>
      <c r="EPL7" s="17"/>
      <c r="EPM7" s="17"/>
      <c r="EPN7" s="17"/>
      <c r="EPO7" s="17"/>
      <c r="EPP7" s="17"/>
      <c r="EPQ7" s="17"/>
      <c r="EPR7" s="17"/>
      <c r="EPS7" s="17"/>
      <c r="EPT7" s="17"/>
      <c r="EPU7" s="17"/>
      <c r="EPV7" s="17"/>
      <c r="EPW7" s="17"/>
      <c r="EPX7" s="17"/>
      <c r="EPY7" s="17"/>
      <c r="EPZ7" s="17"/>
      <c r="EQA7" s="17"/>
      <c r="EQB7" s="17"/>
      <c r="EQC7" s="17"/>
      <c r="EQD7" s="17"/>
      <c r="EQE7" s="17"/>
      <c r="EQF7" s="17"/>
      <c r="EQG7" s="17"/>
      <c r="EQH7" s="17"/>
      <c r="EQI7" s="17"/>
      <c r="EQJ7" s="17"/>
      <c r="EQK7" s="17"/>
      <c r="EQL7" s="17"/>
      <c r="EQM7" s="17"/>
      <c r="EQN7" s="17"/>
      <c r="EQO7" s="17"/>
      <c r="EQP7" s="17"/>
      <c r="EQQ7" s="17"/>
      <c r="EQR7" s="17"/>
      <c r="EQS7" s="17"/>
      <c r="EQT7" s="17"/>
      <c r="EQU7" s="17"/>
      <c r="EQV7" s="17"/>
      <c r="EQW7" s="17"/>
      <c r="EQX7" s="17"/>
      <c r="EQY7" s="17"/>
      <c r="EQZ7" s="17"/>
      <c r="ERA7" s="17"/>
      <c r="ERB7" s="17"/>
      <c r="ERC7" s="17"/>
      <c r="ERD7" s="17"/>
      <c r="ERE7" s="17"/>
      <c r="ERF7" s="17"/>
      <c r="ERG7" s="17"/>
      <c r="ERH7" s="17"/>
      <c r="ERI7" s="17"/>
      <c r="ERJ7" s="17"/>
      <c r="ERK7" s="17"/>
      <c r="ERL7" s="17"/>
      <c r="ERM7" s="17"/>
      <c r="ERN7" s="17"/>
      <c r="ERO7" s="17"/>
      <c r="ERP7" s="17"/>
      <c r="ERQ7" s="17"/>
      <c r="ERR7" s="17"/>
      <c r="ERS7" s="17"/>
      <c r="ERT7" s="17"/>
      <c r="ERU7" s="17"/>
      <c r="ERV7" s="17"/>
      <c r="ERW7" s="17"/>
      <c r="ERX7" s="17"/>
      <c r="ERY7" s="17"/>
      <c r="ERZ7" s="17"/>
      <c r="ESA7" s="17"/>
      <c r="ESB7" s="17"/>
      <c r="ESC7" s="17"/>
      <c r="ESD7" s="17"/>
      <c r="ESE7" s="17"/>
      <c r="ESF7" s="17"/>
      <c r="ESG7" s="17"/>
      <c r="ESH7" s="17"/>
      <c r="ESI7" s="17"/>
      <c r="ESJ7" s="17"/>
      <c r="ESK7" s="17"/>
      <c r="ESL7" s="17"/>
      <c r="ESM7" s="17"/>
      <c r="ESN7" s="17"/>
      <c r="ESO7" s="17"/>
      <c r="ESP7" s="17"/>
      <c r="ESQ7" s="17"/>
      <c r="ESR7" s="17"/>
      <c r="ESS7" s="17"/>
      <c r="EST7" s="17"/>
      <c r="ESU7" s="17"/>
      <c r="ESV7" s="17"/>
      <c r="ESW7" s="17"/>
      <c r="ESX7" s="17"/>
      <c r="ESY7" s="17"/>
      <c r="ESZ7" s="17"/>
      <c r="ETA7" s="17"/>
      <c r="ETB7" s="17"/>
      <c r="ETC7" s="17"/>
      <c r="ETD7" s="17"/>
      <c r="ETE7" s="17"/>
      <c r="ETF7" s="17"/>
      <c r="ETG7" s="17"/>
      <c r="ETH7" s="17"/>
      <c r="ETI7" s="17"/>
      <c r="ETJ7" s="17"/>
      <c r="ETK7" s="17"/>
      <c r="ETL7" s="17"/>
      <c r="ETM7" s="17"/>
      <c r="ETN7" s="17"/>
      <c r="ETO7" s="17"/>
      <c r="ETP7" s="17"/>
      <c r="ETQ7" s="17"/>
      <c r="ETR7" s="17"/>
      <c r="ETS7" s="17"/>
      <c r="ETT7" s="17"/>
      <c r="ETU7" s="17"/>
      <c r="ETV7" s="17"/>
      <c r="ETW7" s="17"/>
      <c r="ETX7" s="17"/>
      <c r="ETY7" s="17"/>
      <c r="ETZ7" s="17"/>
      <c r="EUA7" s="17"/>
      <c r="EUB7" s="17"/>
      <c r="EUC7" s="17"/>
      <c r="EUD7" s="17"/>
      <c r="EUE7" s="17"/>
      <c r="EUF7" s="17"/>
      <c r="EUG7" s="17"/>
      <c r="EUH7" s="17"/>
      <c r="EUI7" s="17"/>
      <c r="EUJ7" s="17"/>
      <c r="EUK7" s="17"/>
      <c r="EUL7" s="17"/>
      <c r="EUM7" s="17"/>
      <c r="EUN7" s="17"/>
      <c r="EUO7" s="17"/>
      <c r="EUP7" s="17"/>
      <c r="EUQ7" s="17"/>
      <c r="EUR7" s="17"/>
      <c r="EUS7" s="17"/>
      <c r="EUT7" s="17"/>
      <c r="EUU7" s="17"/>
      <c r="EUV7" s="17"/>
      <c r="EUW7" s="17"/>
      <c r="EUX7" s="17"/>
      <c r="EUY7" s="17"/>
      <c r="EUZ7" s="17"/>
      <c r="EVA7" s="17"/>
      <c r="EVB7" s="17"/>
      <c r="EVC7" s="17"/>
      <c r="EVD7" s="17"/>
      <c r="EVE7" s="17"/>
      <c r="EVF7" s="17"/>
      <c r="EVG7" s="17"/>
      <c r="EVH7" s="17"/>
      <c r="EVI7" s="17"/>
      <c r="EVJ7" s="17"/>
      <c r="EVK7" s="17"/>
      <c r="EVL7" s="17"/>
      <c r="EVM7" s="17"/>
      <c r="EVN7" s="17"/>
      <c r="EVO7" s="17"/>
      <c r="EVP7" s="17"/>
      <c r="EVQ7" s="17"/>
      <c r="EVR7" s="17"/>
      <c r="EVS7" s="17"/>
      <c r="EVT7" s="17"/>
      <c r="EVU7" s="17"/>
      <c r="EVV7" s="17"/>
      <c r="EVW7" s="17"/>
      <c r="EVX7" s="17"/>
      <c r="EVY7" s="17"/>
      <c r="EVZ7" s="17"/>
      <c r="EWA7" s="17"/>
      <c r="EWB7" s="17"/>
      <c r="EWC7" s="17"/>
      <c r="EWD7" s="17"/>
      <c r="EWE7" s="17"/>
      <c r="EWF7" s="17"/>
      <c r="EWG7" s="17"/>
      <c r="EWH7" s="17"/>
      <c r="EWI7" s="17"/>
      <c r="EWJ7" s="17"/>
      <c r="EWK7" s="17"/>
      <c r="EWL7" s="17"/>
      <c r="EWM7" s="17"/>
      <c r="EWN7" s="17"/>
      <c r="EWO7" s="17"/>
      <c r="EWP7" s="17"/>
      <c r="EWQ7" s="17"/>
      <c r="EWR7" s="17"/>
      <c r="EWS7" s="17"/>
      <c r="EWT7" s="17"/>
      <c r="EWU7" s="17"/>
      <c r="EWV7" s="17"/>
      <c r="EWW7" s="17"/>
      <c r="EWX7" s="17"/>
      <c r="EWY7" s="17"/>
      <c r="EWZ7" s="17"/>
      <c r="EXA7" s="17"/>
      <c r="EXB7" s="17"/>
      <c r="EXC7" s="17"/>
      <c r="EXD7" s="17"/>
      <c r="EXE7" s="17"/>
      <c r="EXF7" s="17"/>
      <c r="EXG7" s="17"/>
      <c r="EXH7" s="17"/>
      <c r="EXI7" s="17"/>
      <c r="EXJ7" s="17"/>
      <c r="EXK7" s="17"/>
      <c r="EXL7" s="17"/>
      <c r="EXM7" s="17"/>
      <c r="EXN7" s="17"/>
      <c r="EXO7" s="17"/>
      <c r="EXP7" s="17"/>
      <c r="EXQ7" s="17"/>
      <c r="EXR7" s="17"/>
      <c r="EXS7" s="17"/>
      <c r="EXT7" s="17"/>
      <c r="EXU7" s="17"/>
      <c r="EXV7" s="17"/>
      <c r="EXW7" s="17"/>
      <c r="EXX7" s="17"/>
      <c r="EXY7" s="17"/>
      <c r="EXZ7" s="17"/>
      <c r="EYA7" s="17"/>
      <c r="EYB7" s="17"/>
      <c r="EYC7" s="17"/>
      <c r="EYD7" s="17"/>
      <c r="EYE7" s="17"/>
      <c r="EYF7" s="17"/>
      <c r="EYG7" s="17"/>
      <c r="EYH7" s="17"/>
      <c r="EYI7" s="17"/>
      <c r="EYJ7" s="17"/>
      <c r="EYK7" s="17"/>
      <c r="EYL7" s="17"/>
      <c r="EYM7" s="17"/>
      <c r="EYN7" s="17"/>
      <c r="EYO7" s="17"/>
      <c r="EYP7" s="17"/>
      <c r="EYQ7" s="17"/>
      <c r="EYR7" s="17"/>
      <c r="EYS7" s="17"/>
      <c r="EYT7" s="17"/>
      <c r="EYU7" s="17"/>
      <c r="EYV7" s="17"/>
      <c r="EYW7" s="17"/>
      <c r="EYX7" s="17"/>
      <c r="EYY7" s="17"/>
      <c r="EYZ7" s="17"/>
      <c r="EZA7" s="17"/>
      <c r="EZB7" s="17"/>
      <c r="EZC7" s="17"/>
      <c r="EZD7" s="17"/>
      <c r="EZE7" s="17"/>
      <c r="EZF7" s="17"/>
      <c r="EZG7" s="17"/>
      <c r="EZH7" s="17"/>
      <c r="EZI7" s="17"/>
      <c r="EZJ7" s="17"/>
      <c r="EZK7" s="17"/>
      <c r="EZL7" s="17"/>
      <c r="EZM7" s="17"/>
      <c r="EZN7" s="17"/>
      <c r="EZO7" s="17"/>
      <c r="EZP7" s="17"/>
      <c r="EZQ7" s="17"/>
      <c r="EZR7" s="17"/>
      <c r="EZS7" s="17"/>
      <c r="EZT7" s="17"/>
      <c r="EZU7" s="17"/>
      <c r="EZV7" s="17"/>
      <c r="EZW7" s="17"/>
      <c r="EZX7" s="17"/>
      <c r="EZY7" s="17"/>
      <c r="EZZ7" s="17"/>
      <c r="FAA7" s="17"/>
      <c r="FAB7" s="17"/>
      <c r="FAC7" s="17"/>
      <c r="FAD7" s="17"/>
      <c r="FAE7" s="17"/>
      <c r="FAF7" s="17"/>
      <c r="FAG7" s="17"/>
      <c r="FAH7" s="17"/>
      <c r="FAI7" s="17"/>
      <c r="FAJ7" s="17"/>
      <c r="FAK7" s="17"/>
      <c r="FAL7" s="17"/>
      <c r="FAM7" s="17"/>
      <c r="FAN7" s="17"/>
      <c r="FAO7" s="17"/>
      <c r="FAP7" s="17"/>
      <c r="FAQ7" s="17"/>
      <c r="FAR7" s="17"/>
      <c r="FAS7" s="17"/>
      <c r="FAT7" s="17"/>
      <c r="FAU7" s="17"/>
      <c r="FAV7" s="17"/>
      <c r="FAW7" s="17"/>
      <c r="FAX7" s="17"/>
      <c r="FAY7" s="17"/>
      <c r="FAZ7" s="17"/>
      <c r="FBA7" s="17"/>
      <c r="FBB7" s="17"/>
      <c r="FBC7" s="17"/>
      <c r="FBD7" s="17"/>
      <c r="FBE7" s="17"/>
      <c r="FBF7" s="17"/>
      <c r="FBG7" s="17"/>
      <c r="FBH7" s="17"/>
      <c r="FBI7" s="17"/>
      <c r="FBJ7" s="17"/>
      <c r="FBK7" s="17"/>
      <c r="FBL7" s="17"/>
      <c r="FBM7" s="17"/>
      <c r="FBN7" s="17"/>
      <c r="FBO7" s="17"/>
      <c r="FBP7" s="17"/>
      <c r="FBQ7" s="17"/>
      <c r="FBR7" s="17"/>
      <c r="FBS7" s="17"/>
      <c r="FBT7" s="17"/>
      <c r="FBU7" s="17"/>
      <c r="FBV7" s="17"/>
      <c r="FBW7" s="17"/>
      <c r="FBX7" s="17"/>
      <c r="FBY7" s="17"/>
      <c r="FBZ7" s="17"/>
      <c r="FCA7" s="17"/>
      <c r="FCB7" s="17"/>
      <c r="FCC7" s="17"/>
      <c r="FCD7" s="17"/>
      <c r="FCE7" s="17"/>
      <c r="FCF7" s="17"/>
      <c r="FCG7" s="17"/>
      <c r="FCH7" s="17"/>
      <c r="FCI7" s="17"/>
      <c r="FCJ7" s="17"/>
      <c r="FCK7" s="17"/>
      <c r="FCL7" s="17"/>
      <c r="FCM7" s="17"/>
      <c r="FCN7" s="17"/>
      <c r="FCO7" s="17"/>
      <c r="FCP7" s="17"/>
      <c r="FCQ7" s="17"/>
      <c r="FCR7" s="17"/>
      <c r="FCS7" s="17"/>
      <c r="FCT7" s="17"/>
      <c r="FCU7" s="17"/>
      <c r="FCV7" s="17"/>
      <c r="FCW7" s="17"/>
      <c r="FCX7" s="17"/>
      <c r="FCY7" s="17"/>
      <c r="FCZ7" s="17"/>
      <c r="FDA7" s="17"/>
      <c r="FDB7" s="17"/>
      <c r="FDC7" s="17"/>
      <c r="FDD7" s="17"/>
      <c r="FDE7" s="17"/>
      <c r="FDF7" s="17"/>
      <c r="FDG7" s="17"/>
      <c r="FDH7" s="17"/>
      <c r="FDI7" s="17"/>
      <c r="FDJ7" s="17"/>
      <c r="FDK7" s="17"/>
      <c r="FDL7" s="17"/>
      <c r="FDM7" s="17"/>
      <c r="FDN7" s="17"/>
      <c r="FDO7" s="17"/>
      <c r="FDP7" s="17"/>
      <c r="FDQ7" s="17"/>
      <c r="FDR7" s="17"/>
      <c r="FDS7" s="17"/>
      <c r="FDT7" s="17"/>
      <c r="FDU7" s="17"/>
      <c r="FDV7" s="17"/>
      <c r="FDW7" s="17"/>
      <c r="FDX7" s="17"/>
      <c r="FDY7" s="17"/>
      <c r="FDZ7" s="17"/>
      <c r="FEA7" s="17"/>
      <c r="FEB7" s="17"/>
      <c r="FEC7" s="17"/>
      <c r="FED7" s="17"/>
      <c r="FEE7" s="17"/>
      <c r="FEF7" s="17"/>
      <c r="FEG7" s="17"/>
      <c r="FEH7" s="17"/>
      <c r="FEI7" s="17"/>
      <c r="FEJ7" s="17"/>
      <c r="FEK7" s="17"/>
      <c r="FEL7" s="17"/>
      <c r="FEM7" s="17"/>
      <c r="FEN7" s="17"/>
      <c r="FEO7" s="17"/>
      <c r="FEP7" s="17"/>
      <c r="FEQ7" s="17"/>
      <c r="FER7" s="17"/>
      <c r="FES7" s="17"/>
      <c r="FET7" s="17"/>
      <c r="FEU7" s="17"/>
      <c r="FEV7" s="17"/>
      <c r="FEW7" s="17"/>
      <c r="FEX7" s="17"/>
      <c r="FEY7" s="17"/>
      <c r="FEZ7" s="17"/>
      <c r="FFA7" s="17"/>
      <c r="FFB7" s="17"/>
      <c r="FFC7" s="17"/>
      <c r="FFD7" s="17"/>
      <c r="FFE7" s="17"/>
      <c r="FFF7" s="17"/>
      <c r="FFG7" s="17"/>
      <c r="FFH7" s="17"/>
      <c r="FFI7" s="17"/>
      <c r="FFJ7" s="17"/>
      <c r="FFK7" s="17"/>
      <c r="FFL7" s="17"/>
      <c r="FFM7" s="17"/>
      <c r="FFN7" s="17"/>
      <c r="FFO7" s="17"/>
      <c r="FFP7" s="17"/>
      <c r="FFQ7" s="17"/>
      <c r="FFR7" s="17"/>
      <c r="FFS7" s="17"/>
      <c r="FFT7" s="17"/>
      <c r="FFU7" s="17"/>
      <c r="FFV7" s="17"/>
      <c r="FFW7" s="17"/>
      <c r="FFX7" s="17"/>
      <c r="FFY7" s="17"/>
      <c r="FFZ7" s="17"/>
      <c r="FGA7" s="17"/>
      <c r="FGB7" s="17"/>
      <c r="FGC7" s="17"/>
      <c r="FGD7" s="17"/>
      <c r="FGE7" s="17"/>
      <c r="FGF7" s="17"/>
      <c r="FGG7" s="17"/>
      <c r="FGH7" s="17"/>
      <c r="FGI7" s="17"/>
      <c r="FGJ7" s="17"/>
      <c r="FGK7" s="17"/>
      <c r="FGL7" s="17"/>
      <c r="FGM7" s="17"/>
      <c r="FGN7" s="17"/>
      <c r="FGO7" s="17"/>
      <c r="FGP7" s="17"/>
      <c r="FGQ7" s="17"/>
      <c r="FGR7" s="17"/>
      <c r="FGS7" s="17"/>
      <c r="FGT7" s="17"/>
      <c r="FGU7" s="17"/>
      <c r="FGV7" s="17"/>
      <c r="FGW7" s="17"/>
      <c r="FGX7" s="17"/>
      <c r="FGY7" s="17"/>
      <c r="FGZ7" s="17"/>
      <c r="FHA7" s="17"/>
      <c r="FHB7" s="17"/>
      <c r="FHC7" s="17"/>
      <c r="FHD7" s="17"/>
      <c r="FHE7" s="17"/>
      <c r="FHF7" s="17"/>
      <c r="FHG7" s="17"/>
      <c r="FHH7" s="17"/>
      <c r="FHI7" s="17"/>
      <c r="FHJ7" s="17"/>
      <c r="FHK7" s="17"/>
      <c r="FHL7" s="17"/>
      <c r="FHM7" s="17"/>
      <c r="FHN7" s="17"/>
      <c r="FHO7" s="17"/>
      <c r="FHP7" s="17"/>
      <c r="FHQ7" s="17"/>
      <c r="FHR7" s="17"/>
      <c r="FHS7" s="17"/>
      <c r="FHT7" s="17"/>
      <c r="FHU7" s="17"/>
      <c r="FHV7" s="17"/>
      <c r="FHW7" s="17"/>
      <c r="FHX7" s="17"/>
      <c r="FHY7" s="17"/>
      <c r="FHZ7" s="17"/>
      <c r="FIA7" s="17"/>
      <c r="FIB7" s="17"/>
      <c r="FIC7" s="17"/>
      <c r="FID7" s="17"/>
      <c r="FIE7" s="17"/>
      <c r="FIF7" s="17"/>
      <c r="FIG7" s="17"/>
      <c r="FIH7" s="17"/>
      <c r="FII7" s="17"/>
      <c r="FIJ7" s="17"/>
      <c r="FIK7" s="17"/>
      <c r="FIL7" s="17"/>
      <c r="FIM7" s="17"/>
      <c r="FIN7" s="17"/>
      <c r="FIO7" s="17"/>
      <c r="FIP7" s="17"/>
      <c r="FIQ7" s="17"/>
      <c r="FIR7" s="17"/>
      <c r="FIS7" s="17"/>
      <c r="FIT7" s="17"/>
      <c r="FIU7" s="17"/>
      <c r="FIV7" s="17"/>
      <c r="FIW7" s="17"/>
      <c r="FIX7" s="17"/>
      <c r="FIY7" s="17"/>
      <c r="FIZ7" s="17"/>
      <c r="FJA7" s="17"/>
      <c r="FJB7" s="17"/>
      <c r="FJC7" s="17"/>
      <c r="FJD7" s="17"/>
      <c r="FJE7" s="17"/>
      <c r="FJF7" s="17"/>
      <c r="FJG7" s="17"/>
      <c r="FJH7" s="17"/>
      <c r="FJI7" s="17"/>
      <c r="FJJ7" s="17"/>
      <c r="FJK7" s="17"/>
      <c r="FJL7" s="17"/>
      <c r="FJM7" s="17"/>
      <c r="FJN7" s="17"/>
      <c r="FJO7" s="17"/>
      <c r="FJP7" s="17"/>
      <c r="FJQ7" s="17"/>
      <c r="FJR7" s="17"/>
      <c r="FJS7" s="17"/>
      <c r="FJT7" s="17"/>
      <c r="FJU7" s="17"/>
      <c r="FJV7" s="17"/>
      <c r="FJW7" s="17"/>
      <c r="FJX7" s="17"/>
      <c r="FJY7" s="17"/>
      <c r="FJZ7" s="17"/>
      <c r="FKA7" s="17"/>
      <c r="FKB7" s="17"/>
      <c r="FKC7" s="17"/>
      <c r="FKD7" s="17"/>
      <c r="FKE7" s="17"/>
      <c r="FKF7" s="17"/>
      <c r="FKG7" s="17"/>
      <c r="FKH7" s="17"/>
      <c r="FKI7" s="17"/>
      <c r="FKJ7" s="17"/>
      <c r="FKK7" s="17"/>
      <c r="FKL7" s="17"/>
      <c r="FKM7" s="17"/>
      <c r="FKN7" s="17"/>
      <c r="FKO7" s="17"/>
      <c r="FKP7" s="17"/>
      <c r="FKQ7" s="17"/>
      <c r="FKR7" s="17"/>
      <c r="FKS7" s="17"/>
      <c r="FKT7" s="17"/>
      <c r="FKU7" s="17"/>
      <c r="FKV7" s="17"/>
      <c r="FKW7" s="17"/>
      <c r="FKX7" s="17"/>
      <c r="FKY7" s="17"/>
      <c r="FKZ7" s="17"/>
      <c r="FLA7" s="17"/>
      <c r="FLB7" s="17"/>
      <c r="FLC7" s="17"/>
      <c r="FLD7" s="17"/>
      <c r="FLE7" s="17"/>
      <c r="FLF7" s="17"/>
      <c r="FLG7" s="17"/>
      <c r="FLH7" s="17"/>
      <c r="FLI7" s="17"/>
      <c r="FLJ7" s="17"/>
      <c r="FLK7" s="17"/>
      <c r="FLL7" s="17"/>
      <c r="FLM7" s="17"/>
      <c r="FLN7" s="17"/>
      <c r="FLO7" s="17"/>
      <c r="FLP7" s="17"/>
      <c r="FLQ7" s="17"/>
      <c r="FLR7" s="17"/>
      <c r="FLS7" s="17"/>
      <c r="FLT7" s="17"/>
      <c r="FLU7" s="17"/>
      <c r="FLV7" s="17"/>
      <c r="FLW7" s="17"/>
      <c r="FLX7" s="17"/>
      <c r="FLY7" s="17"/>
      <c r="FLZ7" s="17"/>
      <c r="FMA7" s="17"/>
      <c r="FMB7" s="17"/>
      <c r="FMC7" s="17"/>
      <c r="FMD7" s="17"/>
      <c r="FME7" s="17"/>
      <c r="FMF7" s="17"/>
      <c r="FMG7" s="17"/>
      <c r="FMH7" s="17"/>
      <c r="FMI7" s="17"/>
      <c r="FMJ7" s="17"/>
      <c r="FMK7" s="17"/>
      <c r="FML7" s="17"/>
      <c r="FMM7" s="17"/>
      <c r="FMN7" s="17"/>
      <c r="FMO7" s="17"/>
      <c r="FMP7" s="17"/>
      <c r="FMQ7" s="17"/>
      <c r="FMR7" s="17"/>
      <c r="FMS7" s="17"/>
      <c r="FMT7" s="17"/>
      <c r="FMU7" s="17"/>
      <c r="FMV7" s="17"/>
      <c r="FMW7" s="17"/>
      <c r="FMX7" s="17"/>
      <c r="FMY7" s="17"/>
      <c r="FMZ7" s="17"/>
      <c r="FNA7" s="17"/>
      <c r="FNB7" s="17"/>
      <c r="FNC7" s="17"/>
      <c r="FND7" s="17"/>
      <c r="FNE7" s="17"/>
      <c r="FNF7" s="17"/>
      <c r="FNG7" s="17"/>
      <c r="FNH7" s="17"/>
      <c r="FNI7" s="17"/>
      <c r="FNJ7" s="17"/>
      <c r="FNK7" s="17"/>
      <c r="FNL7" s="17"/>
      <c r="FNM7" s="17"/>
      <c r="FNN7" s="17"/>
      <c r="FNO7" s="17"/>
      <c r="FNP7" s="17"/>
      <c r="FNQ7" s="17"/>
      <c r="FNR7" s="17"/>
      <c r="FNS7" s="17"/>
      <c r="FNT7" s="17"/>
      <c r="FNU7" s="17"/>
      <c r="FNV7" s="17"/>
      <c r="FNW7" s="17"/>
      <c r="FNX7" s="17"/>
      <c r="FNY7" s="17"/>
      <c r="FNZ7" s="17"/>
      <c r="FOA7" s="17"/>
      <c r="FOB7" s="17"/>
      <c r="FOC7" s="17"/>
      <c r="FOD7" s="17"/>
      <c r="FOE7" s="17"/>
      <c r="FOF7" s="17"/>
      <c r="FOG7" s="17"/>
      <c r="FOH7" s="17"/>
      <c r="FOI7" s="17"/>
      <c r="FOJ7" s="17"/>
      <c r="FOK7" s="17"/>
      <c r="FOL7" s="17"/>
      <c r="FOM7" s="17"/>
      <c r="FON7" s="17"/>
      <c r="FOO7" s="17"/>
      <c r="FOP7" s="17"/>
      <c r="FOQ7" s="17"/>
      <c r="FOR7" s="17"/>
      <c r="FOS7" s="17"/>
      <c r="FOT7" s="17"/>
      <c r="FOU7" s="17"/>
      <c r="FOV7" s="17"/>
      <c r="FOW7" s="17"/>
      <c r="FOX7" s="17"/>
      <c r="FOY7" s="17"/>
      <c r="FOZ7" s="17"/>
      <c r="FPA7" s="17"/>
      <c r="FPB7" s="17"/>
      <c r="FPC7" s="17"/>
      <c r="FPD7" s="17"/>
      <c r="FPE7" s="17"/>
      <c r="FPF7" s="17"/>
      <c r="FPG7" s="17"/>
      <c r="FPH7" s="17"/>
      <c r="FPI7" s="17"/>
      <c r="FPJ7" s="17"/>
      <c r="FPK7" s="17"/>
      <c r="FPL7" s="17"/>
      <c r="FPM7" s="17"/>
      <c r="FPN7" s="17"/>
      <c r="FPO7" s="17"/>
      <c r="FPP7" s="17"/>
      <c r="FPQ7" s="17"/>
      <c r="FPR7" s="17"/>
      <c r="FPS7" s="17"/>
      <c r="FPT7" s="17"/>
      <c r="FPU7" s="17"/>
      <c r="FPV7" s="17"/>
      <c r="FPW7" s="17"/>
      <c r="FPX7" s="17"/>
      <c r="FPY7" s="17"/>
      <c r="FPZ7" s="17"/>
      <c r="FQA7" s="17"/>
      <c r="FQB7" s="17"/>
      <c r="FQC7" s="17"/>
      <c r="FQD7" s="17"/>
      <c r="FQE7" s="17"/>
      <c r="FQF7" s="17"/>
      <c r="FQG7" s="17"/>
      <c r="FQH7" s="17"/>
      <c r="FQI7" s="17"/>
      <c r="FQJ7" s="17"/>
      <c r="FQK7" s="17"/>
      <c r="FQL7" s="17"/>
      <c r="FQM7" s="17"/>
      <c r="FQN7" s="17"/>
      <c r="FQO7" s="17"/>
      <c r="FQP7" s="17"/>
      <c r="FQQ7" s="17"/>
      <c r="FQR7" s="17"/>
      <c r="FQS7" s="17"/>
      <c r="FQT7" s="17"/>
      <c r="FQU7" s="17"/>
      <c r="FQV7" s="17"/>
      <c r="FQW7" s="17"/>
      <c r="FQX7" s="17"/>
      <c r="FQY7" s="17"/>
      <c r="FQZ7" s="17"/>
      <c r="FRA7" s="17"/>
      <c r="FRB7" s="17"/>
      <c r="FRC7" s="17"/>
      <c r="FRD7" s="17"/>
      <c r="FRE7" s="17"/>
      <c r="FRF7" s="17"/>
      <c r="FRG7" s="17"/>
      <c r="FRH7" s="17"/>
      <c r="FRI7" s="17"/>
      <c r="FRJ7" s="17"/>
      <c r="FRK7" s="17"/>
      <c r="FRL7" s="17"/>
      <c r="FRM7" s="17"/>
      <c r="FRN7" s="17"/>
      <c r="FRO7" s="17"/>
      <c r="FRP7" s="17"/>
      <c r="FRQ7" s="17"/>
      <c r="FRR7" s="17"/>
      <c r="FRS7" s="17"/>
      <c r="FRT7" s="17"/>
      <c r="FRU7" s="17"/>
      <c r="FRV7" s="17"/>
      <c r="FRW7" s="17"/>
      <c r="FRX7" s="17"/>
      <c r="FRY7" s="17"/>
      <c r="FRZ7" s="17"/>
      <c r="FSA7" s="17"/>
      <c r="FSB7" s="17"/>
      <c r="FSC7" s="17"/>
      <c r="FSD7" s="17"/>
      <c r="FSE7" s="17"/>
      <c r="FSF7" s="17"/>
      <c r="FSG7" s="17"/>
      <c r="FSH7" s="17"/>
      <c r="FSI7" s="17"/>
      <c r="FSJ7" s="17"/>
      <c r="FSK7" s="17"/>
      <c r="FSL7" s="17"/>
      <c r="FSM7" s="17"/>
      <c r="FSN7" s="17"/>
      <c r="FSO7" s="17"/>
      <c r="FSP7" s="17"/>
      <c r="FSQ7" s="17"/>
      <c r="FSR7" s="17"/>
      <c r="FSS7" s="17"/>
      <c r="FST7" s="17"/>
      <c r="FSU7" s="17"/>
      <c r="FSV7" s="17"/>
      <c r="FSW7" s="17"/>
      <c r="FSX7" s="17"/>
      <c r="FSY7" s="17"/>
      <c r="FSZ7" s="17"/>
      <c r="FTA7" s="17"/>
      <c r="FTB7" s="17"/>
      <c r="FTC7" s="17"/>
      <c r="FTD7" s="17"/>
      <c r="FTE7" s="17"/>
      <c r="FTF7" s="17"/>
      <c r="FTG7" s="17"/>
      <c r="FTH7" s="17"/>
      <c r="FTI7" s="17"/>
      <c r="FTJ7" s="17"/>
      <c r="FTK7" s="17"/>
      <c r="FTL7" s="17"/>
      <c r="FTM7" s="17"/>
      <c r="FTN7" s="17"/>
      <c r="FTO7" s="17"/>
      <c r="FTP7" s="17"/>
      <c r="FTQ7" s="17"/>
      <c r="FTR7" s="17"/>
      <c r="FTS7" s="17"/>
      <c r="FTT7" s="17"/>
      <c r="FTU7" s="17"/>
      <c r="FTV7" s="17"/>
      <c r="FTW7" s="17"/>
      <c r="FTX7" s="17"/>
      <c r="FTY7" s="17"/>
      <c r="FTZ7" s="17"/>
      <c r="FUA7" s="17"/>
      <c r="FUB7" s="17"/>
      <c r="FUC7" s="17"/>
      <c r="FUD7" s="17"/>
      <c r="FUE7" s="17"/>
      <c r="FUF7" s="17"/>
      <c r="FUG7" s="17"/>
      <c r="FUH7" s="17"/>
      <c r="FUI7" s="17"/>
      <c r="FUJ7" s="17"/>
      <c r="FUK7" s="17"/>
      <c r="FUL7" s="17"/>
      <c r="FUM7" s="17"/>
      <c r="FUN7" s="17"/>
      <c r="FUO7" s="17"/>
      <c r="FUP7" s="17"/>
      <c r="FUQ7" s="17"/>
      <c r="FUR7" s="17"/>
      <c r="FUS7" s="17"/>
      <c r="FUT7" s="17"/>
      <c r="FUU7" s="17"/>
      <c r="FUV7" s="17"/>
      <c r="FUW7" s="17"/>
      <c r="FUX7" s="17"/>
      <c r="FUY7" s="17"/>
      <c r="FUZ7" s="17"/>
      <c r="FVA7" s="17"/>
      <c r="FVB7" s="17"/>
      <c r="FVC7" s="17"/>
      <c r="FVD7" s="17"/>
      <c r="FVE7" s="17"/>
      <c r="FVF7" s="17"/>
      <c r="FVG7" s="17"/>
      <c r="FVH7" s="17"/>
      <c r="FVI7" s="17"/>
      <c r="FVJ7" s="17"/>
      <c r="FVK7" s="17"/>
      <c r="FVL7" s="17"/>
      <c r="FVM7" s="17"/>
      <c r="FVN7" s="17"/>
      <c r="FVO7" s="17"/>
      <c r="FVP7" s="17"/>
      <c r="FVQ7" s="17"/>
      <c r="FVR7" s="17"/>
      <c r="FVS7" s="17"/>
      <c r="FVT7" s="17"/>
      <c r="FVU7" s="17"/>
      <c r="FVV7" s="17"/>
      <c r="FVW7" s="17"/>
      <c r="FVX7" s="17"/>
      <c r="FVY7" s="17"/>
      <c r="FVZ7" s="17"/>
      <c r="FWA7" s="17"/>
      <c r="FWB7" s="17"/>
      <c r="FWC7" s="17"/>
      <c r="FWD7" s="17"/>
      <c r="FWE7" s="17"/>
      <c r="FWF7" s="17"/>
      <c r="FWG7" s="17"/>
      <c r="FWH7" s="17"/>
      <c r="FWI7" s="17"/>
      <c r="FWJ7" s="17"/>
      <c r="FWK7" s="17"/>
      <c r="FWL7" s="17"/>
      <c r="FWM7" s="17"/>
      <c r="FWN7" s="17"/>
      <c r="FWO7" s="17"/>
      <c r="FWP7" s="17"/>
      <c r="FWQ7" s="17"/>
      <c r="FWR7" s="17"/>
      <c r="FWS7" s="17"/>
      <c r="FWT7" s="17"/>
      <c r="FWU7" s="17"/>
      <c r="FWV7" s="17"/>
      <c r="FWW7" s="17"/>
      <c r="FWX7" s="17"/>
      <c r="FWY7" s="17"/>
      <c r="FWZ7" s="17"/>
      <c r="FXA7" s="17"/>
      <c r="FXB7" s="17"/>
      <c r="FXC7" s="17"/>
      <c r="FXD7" s="17"/>
      <c r="FXE7" s="17"/>
      <c r="FXF7" s="17"/>
      <c r="FXG7" s="17"/>
      <c r="FXH7" s="17"/>
      <c r="FXI7" s="17"/>
      <c r="FXJ7" s="17"/>
      <c r="FXK7" s="17"/>
      <c r="FXL7" s="17"/>
      <c r="FXM7" s="17"/>
      <c r="FXN7" s="17"/>
      <c r="FXO7" s="17"/>
      <c r="FXP7" s="17"/>
      <c r="FXQ7" s="17"/>
      <c r="FXR7" s="17"/>
      <c r="FXS7" s="17"/>
      <c r="FXT7" s="17"/>
      <c r="FXU7" s="17"/>
      <c r="FXV7" s="17"/>
      <c r="FXW7" s="17"/>
      <c r="FXX7" s="17"/>
      <c r="FXY7" s="17"/>
      <c r="FXZ7" s="17"/>
      <c r="FYA7" s="17"/>
      <c r="FYB7" s="17"/>
      <c r="FYC7" s="17"/>
      <c r="FYD7" s="17"/>
      <c r="FYE7" s="17"/>
      <c r="FYF7" s="17"/>
      <c r="FYG7" s="17"/>
      <c r="FYH7" s="17"/>
      <c r="FYI7" s="17"/>
      <c r="FYJ7" s="17"/>
      <c r="FYK7" s="17"/>
      <c r="FYL7" s="17"/>
      <c r="FYM7" s="17"/>
      <c r="FYN7" s="17"/>
      <c r="FYO7" s="17"/>
      <c r="FYP7" s="17"/>
      <c r="FYQ7" s="17"/>
      <c r="FYR7" s="17"/>
      <c r="FYS7" s="17"/>
      <c r="FYT7" s="17"/>
      <c r="FYU7" s="17"/>
      <c r="FYV7" s="17"/>
      <c r="FYW7" s="17"/>
      <c r="FYX7" s="17"/>
      <c r="FYY7" s="17"/>
      <c r="FYZ7" s="17"/>
      <c r="FZA7" s="17"/>
      <c r="FZB7" s="17"/>
      <c r="FZC7" s="17"/>
      <c r="FZD7" s="17"/>
      <c r="FZE7" s="17"/>
      <c r="FZF7" s="17"/>
      <c r="FZG7" s="17"/>
      <c r="FZH7" s="17"/>
      <c r="FZI7" s="17"/>
      <c r="FZJ7" s="17"/>
      <c r="FZK7" s="17"/>
      <c r="FZL7" s="17"/>
      <c r="FZM7" s="17"/>
      <c r="FZN7" s="17"/>
      <c r="FZO7" s="17"/>
      <c r="FZP7" s="17"/>
      <c r="FZQ7" s="17"/>
      <c r="FZR7" s="17"/>
      <c r="FZS7" s="17"/>
      <c r="FZT7" s="17"/>
      <c r="FZU7" s="17"/>
      <c r="FZV7" s="17"/>
      <c r="FZW7" s="17"/>
      <c r="FZX7" s="17"/>
      <c r="FZY7" s="17"/>
      <c r="FZZ7" s="17"/>
      <c r="GAA7" s="17"/>
      <c r="GAB7" s="17"/>
      <c r="GAC7" s="17"/>
      <c r="GAD7" s="17"/>
      <c r="GAE7" s="17"/>
      <c r="GAF7" s="17"/>
      <c r="GAG7" s="17"/>
      <c r="GAH7" s="17"/>
      <c r="GAI7" s="17"/>
      <c r="GAJ7" s="17"/>
      <c r="GAK7" s="17"/>
      <c r="GAL7" s="17"/>
      <c r="GAM7" s="17"/>
      <c r="GAN7" s="17"/>
      <c r="GAO7" s="17"/>
      <c r="GAP7" s="17"/>
      <c r="GAQ7" s="17"/>
      <c r="GAR7" s="17"/>
      <c r="GAS7" s="17"/>
      <c r="GAT7" s="17"/>
      <c r="GAU7" s="17"/>
      <c r="GAV7" s="17"/>
      <c r="GAW7" s="17"/>
      <c r="GAX7" s="17"/>
      <c r="GAY7" s="17"/>
      <c r="GAZ7" s="17"/>
      <c r="GBA7" s="17"/>
      <c r="GBB7" s="17"/>
      <c r="GBC7" s="17"/>
      <c r="GBD7" s="17"/>
      <c r="GBE7" s="17"/>
      <c r="GBF7" s="17"/>
      <c r="GBG7" s="17"/>
      <c r="GBH7" s="17"/>
      <c r="GBI7" s="17"/>
      <c r="GBJ7" s="17"/>
      <c r="GBK7" s="17"/>
      <c r="GBL7" s="17"/>
      <c r="GBM7" s="17"/>
      <c r="GBN7" s="17"/>
      <c r="GBO7" s="17"/>
      <c r="GBP7" s="17"/>
      <c r="GBQ7" s="17"/>
      <c r="GBR7" s="17"/>
      <c r="GBS7" s="17"/>
      <c r="GBT7" s="17"/>
      <c r="GBU7" s="17"/>
      <c r="GBV7" s="17"/>
      <c r="GBW7" s="17"/>
      <c r="GBX7" s="17"/>
      <c r="GBY7" s="17"/>
      <c r="GBZ7" s="17"/>
      <c r="GCA7" s="17"/>
      <c r="GCB7" s="17"/>
      <c r="GCC7" s="17"/>
      <c r="GCD7" s="17"/>
      <c r="GCE7" s="17"/>
      <c r="GCF7" s="17"/>
      <c r="GCG7" s="17"/>
      <c r="GCH7" s="17"/>
      <c r="GCI7" s="17"/>
      <c r="GCJ7" s="17"/>
      <c r="GCK7" s="17"/>
      <c r="GCL7" s="17"/>
      <c r="GCM7" s="17"/>
      <c r="GCN7" s="17"/>
      <c r="GCO7" s="17"/>
      <c r="GCP7" s="17"/>
      <c r="GCQ7" s="17"/>
      <c r="GCR7" s="17"/>
      <c r="GCS7" s="17"/>
      <c r="GCT7" s="17"/>
      <c r="GCU7" s="17"/>
      <c r="GCV7" s="17"/>
      <c r="GCW7" s="17"/>
      <c r="GCX7" s="17"/>
      <c r="GCY7" s="17"/>
      <c r="GCZ7" s="17"/>
      <c r="GDA7" s="17"/>
      <c r="GDB7" s="17"/>
      <c r="GDC7" s="17"/>
      <c r="GDD7" s="17"/>
      <c r="GDE7" s="17"/>
      <c r="GDF7" s="17"/>
      <c r="GDG7" s="17"/>
      <c r="GDH7" s="17"/>
      <c r="GDI7" s="17"/>
      <c r="GDJ7" s="17"/>
      <c r="GDK7" s="17"/>
      <c r="GDL7" s="17"/>
      <c r="GDM7" s="17"/>
      <c r="GDN7" s="17"/>
      <c r="GDO7" s="17"/>
      <c r="GDP7" s="17"/>
      <c r="GDQ7" s="17"/>
      <c r="GDR7" s="17"/>
      <c r="GDS7" s="17"/>
      <c r="GDT7" s="17"/>
      <c r="GDU7" s="17"/>
      <c r="GDV7" s="17"/>
      <c r="GDW7" s="17"/>
      <c r="GDX7" s="17"/>
      <c r="GDY7" s="17"/>
      <c r="GDZ7" s="17"/>
      <c r="GEA7" s="17"/>
      <c r="GEB7" s="17"/>
      <c r="GEC7" s="17"/>
      <c r="GED7" s="17"/>
      <c r="GEE7" s="17"/>
      <c r="GEF7" s="17"/>
      <c r="GEG7" s="17"/>
      <c r="GEH7" s="17"/>
      <c r="GEI7" s="17"/>
      <c r="GEJ7" s="17"/>
      <c r="GEK7" s="17"/>
      <c r="GEL7" s="17"/>
      <c r="GEM7" s="17"/>
      <c r="GEN7" s="17"/>
      <c r="GEO7" s="17"/>
      <c r="GEP7" s="17"/>
      <c r="GEQ7" s="17"/>
      <c r="GER7" s="17"/>
      <c r="GES7" s="17"/>
      <c r="GET7" s="17"/>
      <c r="GEU7" s="17"/>
      <c r="GEV7" s="17"/>
      <c r="GEW7" s="17"/>
      <c r="GEX7" s="17"/>
      <c r="GEY7" s="17"/>
      <c r="GEZ7" s="17"/>
      <c r="GFA7" s="17"/>
      <c r="GFB7" s="17"/>
      <c r="GFC7" s="17"/>
      <c r="GFD7" s="17"/>
      <c r="GFE7" s="17"/>
      <c r="GFF7" s="17"/>
      <c r="GFG7" s="17"/>
      <c r="GFH7" s="17"/>
      <c r="GFI7" s="17"/>
      <c r="GFJ7" s="17"/>
      <c r="GFK7" s="17"/>
      <c r="GFL7" s="17"/>
      <c r="GFM7" s="17"/>
      <c r="GFN7" s="17"/>
      <c r="GFO7" s="17"/>
      <c r="GFP7" s="17"/>
      <c r="GFQ7" s="17"/>
      <c r="GFR7" s="17"/>
      <c r="GFS7" s="17"/>
      <c r="GFT7" s="17"/>
      <c r="GFU7" s="17"/>
      <c r="GFV7" s="17"/>
      <c r="GFW7" s="17"/>
      <c r="GFX7" s="17"/>
      <c r="GFY7" s="17"/>
      <c r="GFZ7" s="17"/>
      <c r="GGA7" s="17"/>
      <c r="GGB7" s="17"/>
      <c r="GGC7" s="17"/>
      <c r="GGD7" s="17"/>
      <c r="GGE7" s="17"/>
      <c r="GGF7" s="17"/>
      <c r="GGG7" s="17"/>
      <c r="GGH7" s="17"/>
      <c r="GGI7" s="17"/>
      <c r="GGJ7" s="17"/>
      <c r="GGK7" s="17"/>
      <c r="GGL7" s="17"/>
      <c r="GGM7" s="17"/>
      <c r="GGN7" s="17"/>
      <c r="GGO7" s="17"/>
      <c r="GGP7" s="17"/>
      <c r="GGQ7" s="17"/>
      <c r="GGR7" s="17"/>
      <c r="GGS7" s="17"/>
      <c r="GGT7" s="17"/>
      <c r="GGU7" s="17"/>
      <c r="GGV7" s="17"/>
      <c r="GGW7" s="17"/>
      <c r="GGX7" s="17"/>
      <c r="GGY7" s="17"/>
      <c r="GGZ7" s="17"/>
      <c r="GHA7" s="17"/>
      <c r="GHB7" s="17"/>
      <c r="GHC7" s="17"/>
      <c r="GHD7" s="17"/>
      <c r="GHE7" s="17"/>
      <c r="GHF7" s="17"/>
      <c r="GHG7" s="17"/>
      <c r="GHH7" s="17"/>
      <c r="GHI7" s="17"/>
      <c r="GHJ7" s="17"/>
      <c r="GHK7" s="17"/>
      <c r="GHL7" s="17"/>
      <c r="GHM7" s="17"/>
      <c r="GHN7" s="17"/>
      <c r="GHO7" s="17"/>
      <c r="GHP7" s="17"/>
      <c r="GHQ7" s="17"/>
      <c r="GHR7" s="17"/>
      <c r="GHS7" s="17"/>
      <c r="GHT7" s="17"/>
      <c r="GHU7" s="17"/>
      <c r="GHV7" s="17"/>
      <c r="GHW7" s="17"/>
      <c r="GHX7" s="17"/>
      <c r="GHY7" s="17"/>
      <c r="GHZ7" s="17"/>
      <c r="GIA7" s="17"/>
      <c r="GIB7" s="17"/>
      <c r="GIC7" s="17"/>
      <c r="GID7" s="17"/>
      <c r="GIE7" s="17"/>
      <c r="GIF7" s="17"/>
      <c r="GIG7" s="17"/>
      <c r="GIH7" s="17"/>
      <c r="GII7" s="17"/>
      <c r="GIJ7" s="17"/>
      <c r="GIK7" s="17"/>
      <c r="GIL7" s="17"/>
      <c r="GIM7" s="17"/>
      <c r="GIN7" s="17"/>
      <c r="GIO7" s="17"/>
      <c r="GIP7" s="17"/>
      <c r="GIQ7" s="17"/>
      <c r="GIR7" s="17"/>
      <c r="GIS7" s="17"/>
      <c r="GIT7" s="17"/>
      <c r="GIU7" s="17"/>
      <c r="GIV7" s="17"/>
      <c r="GIW7" s="17"/>
      <c r="GIX7" s="17"/>
      <c r="GIY7" s="17"/>
      <c r="GIZ7" s="17"/>
      <c r="GJA7" s="17"/>
      <c r="GJB7" s="17"/>
      <c r="GJC7" s="17"/>
      <c r="GJD7" s="17"/>
      <c r="GJE7" s="17"/>
      <c r="GJF7" s="17"/>
      <c r="GJG7" s="17"/>
      <c r="GJH7" s="17"/>
      <c r="GJI7" s="17"/>
      <c r="GJJ7" s="17"/>
      <c r="GJK7" s="17"/>
      <c r="GJL7" s="17"/>
      <c r="GJM7" s="17"/>
      <c r="GJN7" s="17"/>
      <c r="GJO7" s="17"/>
      <c r="GJP7" s="17"/>
      <c r="GJQ7" s="17"/>
      <c r="GJR7" s="17"/>
      <c r="GJS7" s="17"/>
      <c r="GJT7" s="17"/>
      <c r="GJU7" s="17"/>
      <c r="GJV7" s="17"/>
      <c r="GJW7" s="17"/>
      <c r="GJX7" s="17"/>
      <c r="GJY7" s="17"/>
      <c r="GJZ7" s="17"/>
      <c r="GKA7" s="17"/>
      <c r="GKB7" s="17"/>
      <c r="GKC7" s="17"/>
      <c r="GKD7" s="17"/>
      <c r="GKE7" s="17"/>
      <c r="GKF7" s="17"/>
      <c r="GKG7" s="17"/>
      <c r="GKH7" s="17"/>
      <c r="GKI7" s="17"/>
      <c r="GKJ7" s="17"/>
      <c r="GKK7" s="17"/>
      <c r="GKL7" s="17"/>
      <c r="GKM7" s="17"/>
      <c r="GKN7" s="17"/>
      <c r="GKO7" s="17"/>
      <c r="GKP7" s="17"/>
      <c r="GKQ7" s="17"/>
      <c r="GKR7" s="17"/>
      <c r="GKS7" s="17"/>
      <c r="GKT7" s="17"/>
      <c r="GKU7" s="17"/>
      <c r="GKV7" s="17"/>
      <c r="GKW7" s="17"/>
      <c r="GKX7" s="17"/>
      <c r="GKY7" s="17"/>
      <c r="GKZ7" s="17"/>
      <c r="GLA7" s="17"/>
      <c r="GLB7" s="17"/>
      <c r="GLC7" s="17"/>
      <c r="GLD7" s="17"/>
      <c r="GLE7" s="17"/>
      <c r="GLF7" s="17"/>
      <c r="GLG7" s="17"/>
      <c r="GLH7" s="17"/>
      <c r="GLI7" s="17"/>
      <c r="GLJ7" s="17"/>
      <c r="GLK7" s="17"/>
      <c r="GLL7" s="17"/>
      <c r="GLM7" s="17"/>
      <c r="GLN7" s="17"/>
      <c r="GLO7" s="17"/>
      <c r="GLP7" s="17"/>
      <c r="GLQ7" s="17"/>
      <c r="GLR7" s="17"/>
      <c r="GLS7" s="17"/>
      <c r="GLT7" s="17"/>
      <c r="GLU7" s="17"/>
      <c r="GLV7" s="17"/>
      <c r="GLW7" s="17"/>
      <c r="GLX7" s="17"/>
      <c r="GLY7" s="17"/>
      <c r="GLZ7" s="17"/>
      <c r="GMA7" s="17"/>
      <c r="GMB7" s="17"/>
      <c r="GMC7" s="17"/>
      <c r="GMD7" s="17"/>
      <c r="GME7" s="17"/>
      <c r="GMF7" s="17"/>
      <c r="GMG7" s="17"/>
      <c r="GMH7" s="17"/>
      <c r="GMI7" s="17"/>
      <c r="GMJ7" s="17"/>
      <c r="GMK7" s="17"/>
      <c r="GML7" s="17"/>
      <c r="GMM7" s="17"/>
      <c r="GMN7" s="17"/>
      <c r="GMO7" s="17"/>
      <c r="GMP7" s="17"/>
      <c r="GMQ7" s="17"/>
      <c r="GMR7" s="17"/>
      <c r="GMS7" s="17"/>
      <c r="GMT7" s="17"/>
      <c r="GMU7" s="17"/>
      <c r="GMV7" s="17"/>
      <c r="GMW7" s="17"/>
      <c r="GMX7" s="17"/>
      <c r="GMY7" s="17"/>
      <c r="GMZ7" s="17"/>
      <c r="GNA7" s="17"/>
      <c r="GNB7" s="17"/>
      <c r="GNC7" s="17"/>
      <c r="GND7" s="17"/>
      <c r="GNE7" s="17"/>
      <c r="GNF7" s="17"/>
      <c r="GNG7" s="17"/>
      <c r="GNH7" s="17"/>
      <c r="GNI7" s="17"/>
      <c r="GNJ7" s="17"/>
      <c r="GNK7" s="17"/>
      <c r="GNL7" s="17"/>
      <c r="GNM7" s="17"/>
      <c r="GNN7" s="17"/>
      <c r="GNO7" s="17"/>
      <c r="GNP7" s="17"/>
      <c r="GNQ7" s="17"/>
      <c r="GNR7" s="17"/>
      <c r="GNS7" s="17"/>
      <c r="GNT7" s="17"/>
      <c r="GNU7" s="17"/>
      <c r="GNV7" s="17"/>
      <c r="GNW7" s="17"/>
      <c r="GNX7" s="17"/>
      <c r="GNY7" s="17"/>
      <c r="GNZ7" s="17"/>
      <c r="GOA7" s="17"/>
      <c r="GOB7" s="17"/>
      <c r="GOC7" s="17"/>
      <c r="GOD7" s="17"/>
      <c r="GOE7" s="17"/>
      <c r="GOF7" s="17"/>
      <c r="GOG7" s="17"/>
      <c r="GOH7" s="17"/>
      <c r="GOI7" s="17"/>
      <c r="GOJ7" s="17"/>
      <c r="GOK7" s="17"/>
      <c r="GOL7" s="17"/>
      <c r="GOM7" s="17"/>
      <c r="GON7" s="17"/>
      <c r="GOO7" s="17"/>
      <c r="GOP7" s="17"/>
      <c r="GOQ7" s="17"/>
      <c r="GOR7" s="17"/>
      <c r="GOS7" s="17"/>
      <c r="GOT7" s="17"/>
      <c r="GOU7" s="17"/>
      <c r="GOV7" s="17"/>
      <c r="GOW7" s="17"/>
      <c r="GOX7" s="17"/>
      <c r="GOY7" s="17"/>
      <c r="GOZ7" s="17"/>
      <c r="GPA7" s="17"/>
      <c r="GPB7" s="17"/>
      <c r="GPC7" s="17"/>
      <c r="GPD7" s="17"/>
      <c r="GPE7" s="17"/>
      <c r="GPF7" s="17"/>
      <c r="GPG7" s="17"/>
      <c r="GPH7" s="17"/>
      <c r="GPI7" s="17"/>
      <c r="GPJ7" s="17"/>
      <c r="GPK7" s="17"/>
      <c r="GPL7" s="17"/>
      <c r="GPM7" s="17"/>
      <c r="GPN7" s="17"/>
      <c r="GPO7" s="17"/>
      <c r="GPP7" s="17"/>
      <c r="GPQ7" s="17"/>
      <c r="GPR7" s="17"/>
      <c r="GPS7" s="17"/>
      <c r="GPT7" s="17"/>
      <c r="GPU7" s="17"/>
      <c r="GPV7" s="17"/>
      <c r="GPW7" s="17"/>
      <c r="GPX7" s="17"/>
      <c r="GPY7" s="17"/>
      <c r="GPZ7" s="17"/>
      <c r="GQA7" s="17"/>
      <c r="GQB7" s="17"/>
      <c r="GQC7" s="17"/>
      <c r="GQD7" s="17"/>
      <c r="GQE7" s="17"/>
      <c r="GQF7" s="17"/>
      <c r="GQG7" s="17"/>
      <c r="GQH7" s="17"/>
      <c r="GQI7" s="17"/>
      <c r="GQJ7" s="17"/>
      <c r="GQK7" s="17"/>
      <c r="GQL7" s="17"/>
      <c r="GQM7" s="17"/>
      <c r="GQN7" s="17"/>
      <c r="GQO7" s="17"/>
      <c r="GQP7" s="17"/>
      <c r="GQQ7" s="17"/>
      <c r="GQR7" s="17"/>
      <c r="GQS7" s="17"/>
      <c r="GQT7" s="17"/>
      <c r="GQU7" s="17"/>
      <c r="GQV7" s="17"/>
      <c r="GQW7" s="17"/>
      <c r="GQX7" s="17"/>
      <c r="GQY7" s="17"/>
      <c r="GQZ7" s="17"/>
      <c r="GRA7" s="17"/>
      <c r="GRB7" s="17"/>
      <c r="GRC7" s="17"/>
      <c r="GRD7" s="17"/>
      <c r="GRE7" s="17"/>
      <c r="GRF7" s="17"/>
      <c r="GRG7" s="17"/>
      <c r="GRH7" s="17"/>
      <c r="GRI7" s="17"/>
      <c r="GRJ7" s="17"/>
      <c r="GRK7" s="17"/>
      <c r="GRL7" s="17"/>
      <c r="GRM7" s="17"/>
      <c r="GRN7" s="17"/>
      <c r="GRO7" s="17"/>
      <c r="GRP7" s="17"/>
      <c r="GRQ7" s="17"/>
      <c r="GRR7" s="17"/>
      <c r="GRS7" s="17"/>
      <c r="GRT7" s="17"/>
      <c r="GRU7" s="17"/>
      <c r="GRV7" s="17"/>
      <c r="GRW7" s="17"/>
      <c r="GRX7" s="17"/>
      <c r="GRY7" s="17"/>
      <c r="GRZ7" s="17"/>
      <c r="GSA7" s="17"/>
      <c r="GSB7" s="17"/>
      <c r="GSC7" s="17"/>
      <c r="GSD7" s="17"/>
      <c r="GSE7" s="17"/>
      <c r="GSF7" s="17"/>
      <c r="GSG7" s="17"/>
      <c r="GSH7" s="17"/>
      <c r="GSI7" s="17"/>
      <c r="GSJ7" s="17"/>
      <c r="GSK7" s="17"/>
      <c r="GSL7" s="17"/>
      <c r="GSM7" s="17"/>
      <c r="GSN7" s="17"/>
      <c r="GSO7" s="17"/>
      <c r="GSP7" s="17"/>
      <c r="GSQ7" s="17"/>
      <c r="GSR7" s="17"/>
      <c r="GSS7" s="17"/>
      <c r="GST7" s="17"/>
      <c r="GSU7" s="17"/>
      <c r="GSV7" s="17"/>
      <c r="GSW7" s="17"/>
      <c r="GSX7" s="17"/>
      <c r="GSY7" s="17"/>
      <c r="GSZ7" s="17"/>
      <c r="GTA7" s="17"/>
      <c r="GTB7" s="17"/>
      <c r="GTC7" s="17"/>
      <c r="GTD7" s="17"/>
      <c r="GTE7" s="17"/>
      <c r="GTF7" s="17"/>
      <c r="GTG7" s="17"/>
      <c r="GTH7" s="17"/>
      <c r="GTI7" s="17"/>
      <c r="GTJ7" s="17"/>
      <c r="GTK7" s="17"/>
      <c r="GTL7" s="17"/>
      <c r="GTM7" s="17"/>
      <c r="GTN7" s="17"/>
      <c r="GTO7" s="17"/>
      <c r="GTP7" s="17"/>
      <c r="GTQ7" s="17"/>
      <c r="GTR7" s="17"/>
      <c r="GTS7" s="17"/>
      <c r="GTT7" s="17"/>
      <c r="GTU7" s="17"/>
      <c r="GTV7" s="17"/>
      <c r="GTW7" s="17"/>
      <c r="GTX7" s="17"/>
      <c r="GTY7" s="17"/>
      <c r="GTZ7" s="17"/>
      <c r="GUA7" s="17"/>
      <c r="GUB7" s="17"/>
      <c r="GUC7" s="17"/>
      <c r="GUD7" s="17"/>
      <c r="GUE7" s="17"/>
      <c r="GUF7" s="17"/>
      <c r="GUG7" s="17"/>
      <c r="GUH7" s="17"/>
      <c r="GUI7" s="17"/>
      <c r="GUJ7" s="17"/>
      <c r="GUK7" s="17"/>
      <c r="GUL7" s="17"/>
      <c r="GUM7" s="17"/>
      <c r="GUN7" s="17"/>
      <c r="GUO7" s="17"/>
      <c r="GUP7" s="17"/>
      <c r="GUQ7" s="17"/>
      <c r="GUR7" s="17"/>
      <c r="GUS7" s="17"/>
      <c r="GUT7" s="17"/>
      <c r="GUU7" s="17"/>
      <c r="GUV7" s="17"/>
      <c r="GUW7" s="17"/>
      <c r="GUX7" s="17"/>
      <c r="GUY7" s="17"/>
      <c r="GUZ7" s="17"/>
      <c r="GVA7" s="17"/>
      <c r="GVB7" s="17"/>
      <c r="GVC7" s="17"/>
      <c r="GVD7" s="17"/>
      <c r="GVE7" s="17"/>
      <c r="GVF7" s="17"/>
      <c r="GVG7" s="17"/>
      <c r="GVH7" s="17"/>
      <c r="GVI7" s="17"/>
      <c r="GVJ7" s="17"/>
      <c r="GVK7" s="17"/>
      <c r="GVL7" s="17"/>
      <c r="GVM7" s="17"/>
      <c r="GVN7" s="17"/>
      <c r="GVO7" s="17"/>
      <c r="GVP7" s="17"/>
      <c r="GVQ7" s="17"/>
      <c r="GVR7" s="17"/>
      <c r="GVS7" s="17"/>
      <c r="GVT7" s="17"/>
      <c r="GVU7" s="17"/>
      <c r="GVV7" s="17"/>
      <c r="GVW7" s="17"/>
      <c r="GVX7" s="17"/>
      <c r="GVY7" s="17"/>
      <c r="GVZ7" s="17"/>
      <c r="GWA7" s="17"/>
      <c r="GWB7" s="17"/>
      <c r="GWC7" s="17"/>
      <c r="GWD7" s="17"/>
      <c r="GWE7" s="17"/>
      <c r="GWF7" s="17"/>
      <c r="GWG7" s="17"/>
      <c r="GWH7" s="17"/>
      <c r="GWI7" s="17"/>
      <c r="GWJ7" s="17"/>
      <c r="GWK7" s="17"/>
      <c r="GWL7" s="17"/>
      <c r="GWM7" s="17"/>
      <c r="GWN7" s="17"/>
      <c r="GWO7" s="17"/>
      <c r="GWP7" s="17"/>
      <c r="GWQ7" s="17"/>
      <c r="GWR7" s="17"/>
      <c r="GWS7" s="17"/>
      <c r="GWT7" s="17"/>
      <c r="GWU7" s="17"/>
      <c r="GWV7" s="17"/>
      <c r="GWW7" s="17"/>
      <c r="GWX7" s="17"/>
      <c r="GWY7" s="17"/>
      <c r="GWZ7" s="17"/>
      <c r="GXA7" s="17"/>
      <c r="GXB7" s="17"/>
      <c r="GXC7" s="17"/>
      <c r="GXD7" s="17"/>
      <c r="GXE7" s="17"/>
      <c r="GXF7" s="17"/>
      <c r="GXG7" s="17"/>
      <c r="GXH7" s="17"/>
      <c r="GXI7" s="17"/>
      <c r="GXJ7" s="17"/>
      <c r="GXK7" s="17"/>
      <c r="GXL7" s="17"/>
      <c r="GXM7" s="17"/>
      <c r="GXN7" s="17"/>
      <c r="GXO7" s="17"/>
      <c r="GXP7" s="17"/>
      <c r="GXQ7" s="17"/>
      <c r="GXR7" s="17"/>
      <c r="GXS7" s="17"/>
      <c r="GXT7" s="17"/>
      <c r="GXU7" s="17"/>
      <c r="GXV7" s="17"/>
      <c r="GXW7" s="17"/>
      <c r="GXX7" s="17"/>
      <c r="GXY7" s="17"/>
      <c r="GXZ7" s="17"/>
      <c r="GYA7" s="17"/>
      <c r="GYB7" s="17"/>
      <c r="GYC7" s="17"/>
      <c r="GYD7" s="17"/>
      <c r="GYE7" s="17"/>
      <c r="GYF7" s="17"/>
      <c r="GYG7" s="17"/>
      <c r="GYH7" s="17"/>
      <c r="GYI7" s="17"/>
      <c r="GYJ7" s="17"/>
      <c r="GYK7" s="17"/>
      <c r="GYL7" s="17"/>
      <c r="GYM7" s="17"/>
      <c r="GYN7" s="17"/>
      <c r="GYO7" s="17"/>
      <c r="GYP7" s="17"/>
      <c r="GYQ7" s="17"/>
      <c r="GYR7" s="17"/>
      <c r="GYS7" s="17"/>
      <c r="GYT7" s="17"/>
      <c r="GYU7" s="17"/>
      <c r="GYV7" s="17"/>
      <c r="GYW7" s="17"/>
      <c r="GYX7" s="17"/>
      <c r="GYY7" s="17"/>
      <c r="GYZ7" s="17"/>
      <c r="GZA7" s="17"/>
      <c r="GZB7" s="17"/>
      <c r="GZC7" s="17"/>
      <c r="GZD7" s="17"/>
      <c r="GZE7" s="17"/>
      <c r="GZF7" s="17"/>
      <c r="GZG7" s="17"/>
      <c r="GZH7" s="17"/>
      <c r="GZI7" s="17"/>
      <c r="GZJ7" s="17"/>
      <c r="GZK7" s="17"/>
      <c r="GZL7" s="17"/>
      <c r="GZM7" s="17"/>
      <c r="GZN7" s="17"/>
      <c r="GZO7" s="17"/>
      <c r="GZP7" s="17"/>
      <c r="GZQ7" s="17"/>
      <c r="GZR7" s="17"/>
      <c r="GZS7" s="17"/>
      <c r="GZT7" s="17"/>
      <c r="GZU7" s="17"/>
      <c r="GZV7" s="17"/>
      <c r="GZW7" s="17"/>
      <c r="GZX7" s="17"/>
      <c r="GZY7" s="17"/>
      <c r="GZZ7" s="17"/>
      <c r="HAA7" s="17"/>
      <c r="HAB7" s="17"/>
      <c r="HAC7" s="17"/>
      <c r="HAD7" s="17"/>
      <c r="HAE7" s="17"/>
      <c r="HAF7" s="17"/>
      <c r="HAG7" s="17"/>
      <c r="HAH7" s="17"/>
      <c r="HAI7" s="17"/>
      <c r="HAJ7" s="17"/>
      <c r="HAK7" s="17"/>
      <c r="HAL7" s="17"/>
      <c r="HAM7" s="17"/>
      <c r="HAN7" s="17"/>
      <c r="HAO7" s="17"/>
      <c r="HAP7" s="17"/>
      <c r="HAQ7" s="17"/>
      <c r="HAR7" s="17"/>
      <c r="HAS7" s="17"/>
      <c r="HAT7" s="17"/>
      <c r="HAU7" s="17"/>
      <c r="HAV7" s="17"/>
      <c r="HAW7" s="17"/>
      <c r="HAX7" s="17"/>
      <c r="HAY7" s="17"/>
      <c r="HAZ7" s="17"/>
      <c r="HBA7" s="17"/>
      <c r="HBB7" s="17"/>
      <c r="HBC7" s="17"/>
      <c r="HBD7" s="17"/>
      <c r="HBE7" s="17"/>
      <c r="HBF7" s="17"/>
      <c r="HBG7" s="17"/>
      <c r="HBH7" s="17"/>
      <c r="HBI7" s="17"/>
      <c r="HBJ7" s="17"/>
      <c r="HBK7" s="17"/>
      <c r="HBL7" s="17"/>
      <c r="HBM7" s="17"/>
      <c r="HBN7" s="17"/>
      <c r="HBO7" s="17"/>
      <c r="HBP7" s="17"/>
      <c r="HBQ7" s="17"/>
      <c r="HBR7" s="17"/>
      <c r="HBS7" s="17"/>
      <c r="HBT7" s="17"/>
      <c r="HBU7" s="17"/>
      <c r="HBV7" s="17"/>
      <c r="HBW7" s="17"/>
      <c r="HBX7" s="17"/>
      <c r="HBY7" s="17"/>
      <c r="HBZ7" s="17"/>
      <c r="HCA7" s="17"/>
      <c r="HCB7" s="17"/>
      <c r="HCC7" s="17"/>
      <c r="HCD7" s="17"/>
      <c r="HCE7" s="17"/>
      <c r="HCF7" s="17"/>
      <c r="HCG7" s="17"/>
      <c r="HCH7" s="17"/>
      <c r="HCI7" s="17"/>
      <c r="HCJ7" s="17"/>
      <c r="HCK7" s="17"/>
      <c r="HCL7" s="17"/>
      <c r="HCM7" s="17"/>
      <c r="HCN7" s="17"/>
      <c r="HCO7" s="17"/>
      <c r="HCP7" s="17"/>
      <c r="HCQ7" s="17"/>
      <c r="HCR7" s="17"/>
      <c r="HCS7" s="17"/>
      <c r="HCT7" s="17"/>
      <c r="HCU7" s="17"/>
      <c r="HCV7" s="17"/>
      <c r="HCW7" s="17"/>
      <c r="HCX7" s="17"/>
      <c r="HCY7" s="17"/>
      <c r="HCZ7" s="17"/>
      <c r="HDA7" s="17"/>
      <c r="HDB7" s="17"/>
      <c r="HDC7" s="17"/>
      <c r="HDD7" s="17"/>
      <c r="HDE7" s="17"/>
      <c r="HDF7" s="17"/>
      <c r="HDG7" s="17"/>
      <c r="HDH7" s="17"/>
      <c r="HDI7" s="17"/>
      <c r="HDJ7" s="17"/>
      <c r="HDK7" s="17"/>
      <c r="HDL7" s="17"/>
      <c r="HDM7" s="17"/>
      <c r="HDN7" s="17"/>
      <c r="HDO7" s="17"/>
      <c r="HDP7" s="17"/>
      <c r="HDQ7" s="17"/>
      <c r="HDR7" s="17"/>
      <c r="HDS7" s="17"/>
      <c r="HDT7" s="17"/>
      <c r="HDU7" s="17"/>
      <c r="HDV7" s="17"/>
      <c r="HDW7" s="17"/>
      <c r="HDX7" s="17"/>
      <c r="HDY7" s="17"/>
      <c r="HDZ7" s="17"/>
      <c r="HEA7" s="17"/>
      <c r="HEB7" s="17"/>
      <c r="HEC7" s="17"/>
      <c r="HED7" s="17"/>
      <c r="HEE7" s="17"/>
      <c r="HEF7" s="17"/>
      <c r="HEG7" s="17"/>
      <c r="HEH7" s="17"/>
      <c r="HEI7" s="17"/>
      <c r="HEJ7" s="17"/>
      <c r="HEK7" s="17"/>
      <c r="HEL7" s="17"/>
      <c r="HEM7" s="17"/>
      <c r="HEN7" s="17"/>
      <c r="HEO7" s="17"/>
      <c r="HEP7" s="17"/>
      <c r="HEQ7" s="17"/>
      <c r="HER7" s="17"/>
      <c r="HES7" s="17"/>
      <c r="HET7" s="17"/>
      <c r="HEU7" s="17"/>
      <c r="HEV7" s="17"/>
      <c r="HEW7" s="17"/>
      <c r="HEX7" s="17"/>
      <c r="HEY7" s="17"/>
      <c r="HEZ7" s="17"/>
      <c r="HFA7" s="17"/>
      <c r="HFB7" s="17"/>
      <c r="HFC7" s="17"/>
      <c r="HFD7" s="17"/>
      <c r="HFE7" s="17"/>
      <c r="HFF7" s="17"/>
      <c r="HFG7" s="17"/>
      <c r="HFH7" s="17"/>
      <c r="HFI7" s="17"/>
      <c r="HFJ7" s="17"/>
      <c r="HFK7" s="17"/>
      <c r="HFL7" s="17"/>
      <c r="HFM7" s="17"/>
      <c r="HFN7" s="17"/>
      <c r="HFO7" s="17"/>
      <c r="HFP7" s="17"/>
      <c r="HFQ7" s="17"/>
      <c r="HFR7" s="17"/>
      <c r="HFS7" s="17"/>
      <c r="HFT7" s="17"/>
      <c r="HFU7" s="17"/>
      <c r="HFV7" s="17"/>
      <c r="HFW7" s="17"/>
      <c r="HFX7" s="17"/>
      <c r="HFY7" s="17"/>
      <c r="HFZ7" s="17"/>
      <c r="HGA7" s="17"/>
      <c r="HGB7" s="17"/>
      <c r="HGC7" s="17"/>
      <c r="HGD7" s="17"/>
      <c r="HGE7" s="17"/>
      <c r="HGF7" s="17"/>
      <c r="HGG7" s="17"/>
      <c r="HGH7" s="17"/>
      <c r="HGI7" s="17"/>
      <c r="HGJ7" s="17"/>
      <c r="HGK7" s="17"/>
      <c r="HGL7" s="17"/>
      <c r="HGM7" s="17"/>
      <c r="HGN7" s="17"/>
      <c r="HGO7" s="17"/>
      <c r="HGP7" s="17"/>
      <c r="HGQ7" s="17"/>
      <c r="HGR7" s="17"/>
      <c r="HGS7" s="17"/>
      <c r="HGT7" s="17"/>
      <c r="HGU7" s="17"/>
      <c r="HGV7" s="17"/>
      <c r="HGW7" s="17"/>
      <c r="HGX7" s="17"/>
      <c r="HGY7" s="17"/>
      <c r="HGZ7" s="17"/>
      <c r="HHA7" s="17"/>
      <c r="HHB7" s="17"/>
      <c r="HHC7" s="17"/>
      <c r="HHD7" s="17"/>
      <c r="HHE7" s="17"/>
      <c r="HHF7" s="17"/>
      <c r="HHG7" s="17"/>
      <c r="HHH7" s="17"/>
      <c r="HHI7" s="17"/>
      <c r="HHJ7" s="17"/>
      <c r="HHK7" s="17"/>
      <c r="HHL7" s="17"/>
      <c r="HHM7" s="17"/>
      <c r="HHN7" s="17"/>
      <c r="HHO7" s="17"/>
      <c r="HHP7" s="17"/>
      <c r="HHQ7" s="17"/>
      <c r="HHR7" s="17"/>
      <c r="HHS7" s="17"/>
      <c r="HHT7" s="17"/>
      <c r="HHU7" s="17"/>
      <c r="HHV7" s="17"/>
      <c r="HHW7" s="17"/>
      <c r="HHX7" s="17"/>
      <c r="HHY7" s="17"/>
      <c r="HHZ7" s="17"/>
      <c r="HIA7" s="17"/>
      <c r="HIB7" s="17"/>
      <c r="HIC7" s="17"/>
      <c r="HID7" s="17"/>
      <c r="HIE7" s="17"/>
      <c r="HIF7" s="17"/>
      <c r="HIG7" s="17"/>
      <c r="HIH7" s="17"/>
      <c r="HII7" s="17"/>
      <c r="HIJ7" s="17"/>
      <c r="HIK7" s="17"/>
      <c r="HIL7" s="17"/>
      <c r="HIM7" s="17"/>
      <c r="HIN7" s="17"/>
      <c r="HIO7" s="17"/>
      <c r="HIP7" s="17"/>
      <c r="HIQ7" s="17"/>
      <c r="HIR7" s="17"/>
      <c r="HIS7" s="17"/>
      <c r="HIT7" s="17"/>
      <c r="HIU7" s="17"/>
      <c r="HIV7" s="17"/>
      <c r="HIW7" s="17"/>
      <c r="HIX7" s="17"/>
      <c r="HIY7" s="17"/>
      <c r="HIZ7" s="17"/>
      <c r="HJA7" s="17"/>
      <c r="HJB7" s="17"/>
      <c r="HJC7" s="17"/>
      <c r="HJD7" s="17"/>
      <c r="HJE7" s="17"/>
      <c r="HJF7" s="17"/>
      <c r="HJG7" s="17"/>
      <c r="HJH7" s="17"/>
      <c r="HJI7" s="17"/>
      <c r="HJJ7" s="17"/>
      <c r="HJK7" s="17"/>
      <c r="HJL7" s="17"/>
      <c r="HJM7" s="17"/>
      <c r="HJN7" s="17"/>
      <c r="HJO7" s="17"/>
      <c r="HJP7" s="17"/>
      <c r="HJQ7" s="17"/>
      <c r="HJR7" s="17"/>
      <c r="HJS7" s="17"/>
      <c r="HJT7" s="17"/>
      <c r="HJU7" s="17"/>
      <c r="HJV7" s="17"/>
      <c r="HJW7" s="17"/>
      <c r="HJX7" s="17"/>
      <c r="HJY7" s="17"/>
      <c r="HJZ7" s="17"/>
      <c r="HKA7" s="17"/>
      <c r="HKB7" s="17"/>
      <c r="HKC7" s="17"/>
      <c r="HKD7" s="17"/>
      <c r="HKE7" s="17"/>
      <c r="HKF7" s="17"/>
      <c r="HKG7" s="17"/>
      <c r="HKH7" s="17"/>
      <c r="HKI7" s="17"/>
      <c r="HKJ7" s="17"/>
      <c r="HKK7" s="17"/>
      <c r="HKL7" s="17"/>
      <c r="HKM7" s="17"/>
      <c r="HKN7" s="17"/>
      <c r="HKO7" s="17"/>
      <c r="HKP7" s="17"/>
      <c r="HKQ7" s="17"/>
      <c r="HKR7" s="17"/>
      <c r="HKS7" s="17"/>
      <c r="HKT7" s="17"/>
      <c r="HKU7" s="17"/>
      <c r="HKV7" s="17"/>
      <c r="HKW7" s="17"/>
      <c r="HKX7" s="17"/>
      <c r="HKY7" s="17"/>
      <c r="HKZ7" s="17"/>
      <c r="HLA7" s="17"/>
      <c r="HLB7" s="17"/>
      <c r="HLC7" s="17"/>
      <c r="HLD7" s="17"/>
      <c r="HLE7" s="17"/>
      <c r="HLF7" s="17"/>
      <c r="HLG7" s="17"/>
      <c r="HLH7" s="17"/>
      <c r="HLI7" s="17"/>
      <c r="HLJ7" s="17"/>
      <c r="HLK7" s="17"/>
      <c r="HLL7" s="17"/>
      <c r="HLM7" s="17"/>
      <c r="HLN7" s="17"/>
      <c r="HLO7" s="17"/>
      <c r="HLP7" s="17"/>
      <c r="HLQ7" s="17"/>
      <c r="HLR7" s="17"/>
      <c r="HLS7" s="17"/>
      <c r="HLT7" s="17"/>
      <c r="HLU7" s="17"/>
      <c r="HLV7" s="17"/>
      <c r="HLW7" s="17"/>
      <c r="HLX7" s="17"/>
      <c r="HLY7" s="17"/>
      <c r="HLZ7" s="17"/>
      <c r="HMA7" s="17"/>
      <c r="HMB7" s="17"/>
      <c r="HMC7" s="17"/>
      <c r="HMD7" s="17"/>
      <c r="HME7" s="17"/>
      <c r="HMF7" s="17"/>
      <c r="HMG7" s="17"/>
      <c r="HMH7" s="17"/>
      <c r="HMI7" s="17"/>
      <c r="HMJ7" s="17"/>
      <c r="HMK7" s="17"/>
      <c r="HML7" s="17"/>
      <c r="HMM7" s="17"/>
      <c r="HMN7" s="17"/>
      <c r="HMO7" s="17"/>
      <c r="HMP7" s="17"/>
      <c r="HMQ7" s="17"/>
      <c r="HMR7" s="17"/>
      <c r="HMS7" s="17"/>
      <c r="HMT7" s="17"/>
      <c r="HMU7" s="17"/>
      <c r="HMV7" s="17"/>
      <c r="HMW7" s="17"/>
      <c r="HMX7" s="17"/>
      <c r="HMY7" s="17"/>
      <c r="HMZ7" s="17"/>
      <c r="HNA7" s="17"/>
      <c r="HNB7" s="17"/>
      <c r="HNC7" s="17"/>
      <c r="HND7" s="17"/>
      <c r="HNE7" s="17"/>
      <c r="HNF7" s="17"/>
      <c r="HNG7" s="17"/>
      <c r="HNH7" s="17"/>
      <c r="HNI7" s="17"/>
      <c r="HNJ7" s="17"/>
      <c r="HNK7" s="17"/>
      <c r="HNL7" s="17"/>
      <c r="HNM7" s="17"/>
      <c r="HNN7" s="17"/>
      <c r="HNO7" s="17"/>
      <c r="HNP7" s="17"/>
      <c r="HNQ7" s="17"/>
      <c r="HNR7" s="17"/>
      <c r="HNS7" s="17"/>
      <c r="HNT7" s="17"/>
      <c r="HNU7" s="17"/>
      <c r="HNV7" s="17"/>
      <c r="HNW7" s="17"/>
      <c r="HNX7" s="17"/>
      <c r="HNY7" s="17"/>
      <c r="HNZ7" s="17"/>
      <c r="HOA7" s="17"/>
      <c r="HOB7" s="17"/>
      <c r="HOC7" s="17"/>
      <c r="HOD7" s="17"/>
      <c r="HOE7" s="17"/>
      <c r="HOF7" s="17"/>
      <c r="HOG7" s="17"/>
      <c r="HOH7" s="17"/>
      <c r="HOI7" s="17"/>
      <c r="HOJ7" s="17"/>
      <c r="HOK7" s="17"/>
      <c r="HOL7" s="17"/>
      <c r="HOM7" s="17"/>
      <c r="HON7" s="17"/>
      <c r="HOO7" s="17"/>
      <c r="HOP7" s="17"/>
      <c r="HOQ7" s="17"/>
      <c r="HOR7" s="17"/>
      <c r="HOS7" s="17"/>
      <c r="HOT7" s="17"/>
      <c r="HOU7" s="17"/>
      <c r="HOV7" s="17"/>
      <c r="HOW7" s="17"/>
      <c r="HOX7" s="17"/>
      <c r="HOY7" s="17"/>
      <c r="HOZ7" s="17"/>
      <c r="HPA7" s="17"/>
      <c r="HPB7" s="17"/>
      <c r="HPC7" s="17"/>
      <c r="HPD7" s="17"/>
      <c r="HPE7" s="17"/>
      <c r="HPF7" s="17"/>
      <c r="HPG7" s="17"/>
      <c r="HPH7" s="17"/>
      <c r="HPI7" s="17"/>
      <c r="HPJ7" s="17"/>
      <c r="HPK7" s="17"/>
      <c r="HPL7" s="17"/>
      <c r="HPM7" s="17"/>
      <c r="HPN7" s="17"/>
      <c r="HPO7" s="17"/>
      <c r="HPP7" s="17"/>
      <c r="HPQ7" s="17"/>
      <c r="HPR7" s="17"/>
      <c r="HPS7" s="17"/>
      <c r="HPT7" s="17"/>
      <c r="HPU7" s="17"/>
      <c r="HPV7" s="17"/>
      <c r="HPW7" s="17"/>
      <c r="HPX7" s="17"/>
      <c r="HPY7" s="17"/>
      <c r="HPZ7" s="17"/>
      <c r="HQA7" s="17"/>
      <c r="HQB7" s="17"/>
      <c r="HQC7" s="17"/>
      <c r="HQD7" s="17"/>
      <c r="HQE7" s="17"/>
      <c r="HQF7" s="17"/>
      <c r="HQG7" s="17"/>
      <c r="HQH7" s="17"/>
      <c r="HQI7" s="17"/>
      <c r="HQJ7" s="17"/>
      <c r="HQK7" s="17"/>
      <c r="HQL7" s="17"/>
      <c r="HQM7" s="17"/>
      <c r="HQN7" s="17"/>
      <c r="HQO7" s="17"/>
      <c r="HQP7" s="17"/>
      <c r="HQQ7" s="17"/>
      <c r="HQR7" s="17"/>
      <c r="HQS7" s="17"/>
      <c r="HQT7" s="17"/>
      <c r="HQU7" s="17"/>
      <c r="HQV7" s="17"/>
      <c r="HQW7" s="17"/>
      <c r="HQX7" s="17"/>
      <c r="HQY7" s="17"/>
      <c r="HQZ7" s="17"/>
      <c r="HRA7" s="17"/>
      <c r="HRB7" s="17"/>
      <c r="HRC7" s="17"/>
      <c r="HRD7" s="17"/>
      <c r="HRE7" s="17"/>
      <c r="HRF7" s="17"/>
      <c r="HRG7" s="17"/>
      <c r="HRH7" s="17"/>
      <c r="HRI7" s="17"/>
      <c r="HRJ7" s="17"/>
      <c r="HRK7" s="17"/>
      <c r="HRL7" s="17"/>
      <c r="HRM7" s="17"/>
      <c r="HRN7" s="17"/>
      <c r="HRO7" s="17"/>
      <c r="HRP7" s="17"/>
      <c r="HRQ7" s="17"/>
      <c r="HRR7" s="17"/>
      <c r="HRS7" s="17"/>
      <c r="HRT7" s="17"/>
      <c r="HRU7" s="17"/>
      <c r="HRV7" s="17"/>
      <c r="HRW7" s="17"/>
      <c r="HRX7" s="17"/>
      <c r="HRY7" s="17"/>
      <c r="HRZ7" s="17"/>
      <c r="HSA7" s="17"/>
      <c r="HSB7" s="17"/>
      <c r="HSC7" s="17"/>
      <c r="HSD7" s="17"/>
      <c r="HSE7" s="17"/>
      <c r="HSF7" s="17"/>
      <c r="HSG7" s="17"/>
      <c r="HSH7" s="17"/>
      <c r="HSI7" s="17"/>
      <c r="HSJ7" s="17"/>
      <c r="HSK7" s="17"/>
      <c r="HSL7" s="17"/>
      <c r="HSM7" s="17"/>
      <c r="HSN7" s="17"/>
      <c r="HSO7" s="17"/>
      <c r="HSP7" s="17"/>
      <c r="HSQ7" s="17"/>
      <c r="HSR7" s="17"/>
      <c r="HSS7" s="17"/>
      <c r="HST7" s="17"/>
      <c r="HSU7" s="17"/>
      <c r="HSV7" s="17"/>
      <c r="HSW7" s="17"/>
      <c r="HSX7" s="17"/>
      <c r="HSY7" s="17"/>
      <c r="HSZ7" s="17"/>
      <c r="HTA7" s="17"/>
      <c r="HTB7" s="17"/>
      <c r="HTC7" s="17"/>
      <c r="HTD7" s="17"/>
      <c r="HTE7" s="17"/>
      <c r="HTF7" s="17"/>
      <c r="HTG7" s="17"/>
      <c r="HTH7" s="17"/>
      <c r="HTI7" s="17"/>
      <c r="HTJ7" s="17"/>
      <c r="HTK7" s="17"/>
      <c r="HTL7" s="17"/>
      <c r="HTM7" s="17"/>
      <c r="HTN7" s="17"/>
      <c r="HTO7" s="17"/>
      <c r="HTP7" s="17"/>
      <c r="HTQ7" s="17"/>
      <c r="HTR7" s="17"/>
      <c r="HTS7" s="17"/>
      <c r="HTT7" s="17"/>
      <c r="HTU7" s="17"/>
      <c r="HTV7" s="17"/>
      <c r="HTW7" s="17"/>
      <c r="HTX7" s="17"/>
      <c r="HTY7" s="17"/>
      <c r="HTZ7" s="17"/>
      <c r="HUA7" s="17"/>
      <c r="HUB7" s="17"/>
      <c r="HUC7" s="17"/>
      <c r="HUD7" s="17"/>
      <c r="HUE7" s="17"/>
      <c r="HUF7" s="17"/>
      <c r="HUG7" s="17"/>
      <c r="HUH7" s="17"/>
      <c r="HUI7" s="17"/>
      <c r="HUJ7" s="17"/>
      <c r="HUK7" s="17"/>
      <c r="HUL7" s="17"/>
      <c r="HUM7" s="17"/>
      <c r="HUN7" s="17"/>
      <c r="HUO7" s="17"/>
      <c r="HUP7" s="17"/>
      <c r="HUQ7" s="17"/>
      <c r="HUR7" s="17"/>
      <c r="HUS7" s="17"/>
      <c r="HUT7" s="17"/>
      <c r="HUU7" s="17"/>
      <c r="HUV7" s="17"/>
      <c r="HUW7" s="17"/>
      <c r="HUX7" s="17"/>
      <c r="HUY7" s="17"/>
      <c r="HUZ7" s="17"/>
      <c r="HVA7" s="17"/>
      <c r="HVB7" s="17"/>
      <c r="HVC7" s="17"/>
      <c r="HVD7" s="17"/>
      <c r="HVE7" s="17"/>
      <c r="HVF7" s="17"/>
      <c r="HVG7" s="17"/>
      <c r="HVH7" s="17"/>
      <c r="HVI7" s="17"/>
      <c r="HVJ7" s="17"/>
      <c r="HVK7" s="17"/>
      <c r="HVL7" s="17"/>
      <c r="HVM7" s="17"/>
      <c r="HVN7" s="17"/>
      <c r="HVO7" s="17"/>
      <c r="HVP7" s="17"/>
      <c r="HVQ7" s="17"/>
      <c r="HVR7" s="17"/>
      <c r="HVS7" s="17"/>
      <c r="HVT7" s="17"/>
      <c r="HVU7" s="17"/>
      <c r="HVV7" s="17"/>
      <c r="HVW7" s="17"/>
      <c r="HVX7" s="17"/>
      <c r="HVY7" s="17"/>
      <c r="HVZ7" s="17"/>
      <c r="HWA7" s="17"/>
      <c r="HWB7" s="17"/>
      <c r="HWC7" s="17"/>
      <c r="HWD7" s="17"/>
      <c r="HWE7" s="17"/>
      <c r="HWF7" s="17"/>
      <c r="HWG7" s="17"/>
      <c r="HWH7" s="17"/>
      <c r="HWI7" s="17"/>
      <c r="HWJ7" s="17"/>
      <c r="HWK7" s="17"/>
      <c r="HWL7" s="17"/>
      <c r="HWM7" s="17"/>
      <c r="HWN7" s="17"/>
      <c r="HWO7" s="17"/>
      <c r="HWP7" s="17"/>
      <c r="HWQ7" s="17"/>
      <c r="HWR7" s="17"/>
      <c r="HWS7" s="17"/>
      <c r="HWT7" s="17"/>
      <c r="HWU7" s="17"/>
      <c r="HWV7" s="17"/>
      <c r="HWW7" s="17"/>
      <c r="HWX7" s="17"/>
      <c r="HWY7" s="17"/>
      <c r="HWZ7" s="17"/>
      <c r="HXA7" s="17"/>
      <c r="HXB7" s="17"/>
      <c r="HXC7" s="17"/>
      <c r="HXD7" s="17"/>
      <c r="HXE7" s="17"/>
      <c r="HXF7" s="17"/>
      <c r="HXG7" s="17"/>
      <c r="HXH7" s="17"/>
      <c r="HXI7" s="17"/>
      <c r="HXJ7" s="17"/>
      <c r="HXK7" s="17"/>
      <c r="HXL7" s="17"/>
      <c r="HXM7" s="17"/>
      <c r="HXN7" s="17"/>
      <c r="HXO7" s="17"/>
      <c r="HXP7" s="17"/>
      <c r="HXQ7" s="17"/>
      <c r="HXR7" s="17"/>
      <c r="HXS7" s="17"/>
      <c r="HXT7" s="17"/>
      <c r="HXU7" s="17"/>
      <c r="HXV7" s="17"/>
      <c r="HXW7" s="17"/>
      <c r="HXX7" s="17"/>
      <c r="HXY7" s="17"/>
      <c r="HXZ7" s="17"/>
      <c r="HYA7" s="17"/>
      <c r="HYB7" s="17"/>
      <c r="HYC7" s="17"/>
      <c r="HYD7" s="17"/>
      <c r="HYE7" s="17"/>
      <c r="HYF7" s="17"/>
      <c r="HYG7" s="17"/>
      <c r="HYH7" s="17"/>
      <c r="HYI7" s="17"/>
      <c r="HYJ7" s="17"/>
      <c r="HYK7" s="17"/>
      <c r="HYL7" s="17"/>
      <c r="HYM7" s="17"/>
      <c r="HYN7" s="17"/>
      <c r="HYO7" s="17"/>
      <c r="HYP7" s="17"/>
      <c r="HYQ7" s="17"/>
      <c r="HYR7" s="17"/>
      <c r="HYS7" s="17"/>
      <c r="HYT7" s="17"/>
      <c r="HYU7" s="17"/>
      <c r="HYV7" s="17"/>
      <c r="HYW7" s="17"/>
      <c r="HYX7" s="17"/>
      <c r="HYY7" s="17"/>
      <c r="HYZ7" s="17"/>
      <c r="HZA7" s="17"/>
      <c r="HZB7" s="17"/>
      <c r="HZC7" s="17"/>
      <c r="HZD7" s="17"/>
      <c r="HZE7" s="17"/>
      <c r="HZF7" s="17"/>
      <c r="HZG7" s="17"/>
      <c r="HZH7" s="17"/>
      <c r="HZI7" s="17"/>
      <c r="HZJ7" s="17"/>
      <c r="HZK7" s="17"/>
      <c r="HZL7" s="17"/>
      <c r="HZM7" s="17"/>
      <c r="HZN7" s="17"/>
      <c r="HZO7" s="17"/>
      <c r="HZP7" s="17"/>
      <c r="HZQ7" s="17"/>
      <c r="HZR7" s="17"/>
      <c r="HZS7" s="17"/>
      <c r="HZT7" s="17"/>
      <c r="HZU7" s="17"/>
      <c r="HZV7" s="17"/>
      <c r="HZW7" s="17"/>
      <c r="HZX7" s="17"/>
      <c r="HZY7" s="17"/>
      <c r="HZZ7" s="17"/>
      <c r="IAA7" s="17"/>
      <c r="IAB7" s="17"/>
      <c r="IAC7" s="17"/>
      <c r="IAD7" s="17"/>
      <c r="IAE7" s="17"/>
      <c r="IAF7" s="17"/>
      <c r="IAG7" s="17"/>
      <c r="IAH7" s="17"/>
      <c r="IAI7" s="17"/>
      <c r="IAJ7" s="17"/>
      <c r="IAK7" s="17"/>
      <c r="IAL7" s="17"/>
      <c r="IAM7" s="17"/>
      <c r="IAN7" s="17"/>
      <c r="IAO7" s="17"/>
      <c r="IAP7" s="17"/>
      <c r="IAQ7" s="17"/>
      <c r="IAR7" s="17"/>
      <c r="IAS7" s="17"/>
      <c r="IAT7" s="17"/>
      <c r="IAU7" s="17"/>
      <c r="IAV7" s="17"/>
      <c r="IAW7" s="17"/>
      <c r="IAX7" s="17"/>
      <c r="IAY7" s="17"/>
      <c r="IAZ7" s="17"/>
      <c r="IBA7" s="17"/>
      <c r="IBB7" s="17"/>
      <c r="IBC7" s="17"/>
      <c r="IBD7" s="17"/>
      <c r="IBE7" s="17"/>
      <c r="IBF7" s="17"/>
      <c r="IBG7" s="17"/>
      <c r="IBH7" s="17"/>
      <c r="IBI7" s="17"/>
      <c r="IBJ7" s="17"/>
      <c r="IBK7" s="17"/>
      <c r="IBL7" s="17"/>
      <c r="IBM7" s="17"/>
      <c r="IBN7" s="17"/>
      <c r="IBO7" s="17"/>
      <c r="IBP7" s="17"/>
      <c r="IBQ7" s="17"/>
      <c r="IBR7" s="17"/>
      <c r="IBS7" s="17"/>
      <c r="IBT7" s="17"/>
      <c r="IBU7" s="17"/>
      <c r="IBV7" s="17"/>
      <c r="IBW7" s="17"/>
      <c r="IBX7" s="17"/>
      <c r="IBY7" s="17"/>
      <c r="IBZ7" s="17"/>
      <c r="ICA7" s="17"/>
      <c r="ICB7" s="17"/>
      <c r="ICC7" s="17"/>
      <c r="ICD7" s="17"/>
      <c r="ICE7" s="17"/>
      <c r="ICF7" s="17"/>
      <c r="ICG7" s="17"/>
      <c r="ICH7" s="17"/>
      <c r="ICI7" s="17"/>
      <c r="ICJ7" s="17"/>
      <c r="ICK7" s="17"/>
      <c r="ICL7" s="17"/>
      <c r="ICM7" s="17"/>
      <c r="ICN7" s="17"/>
      <c r="ICO7" s="17"/>
      <c r="ICP7" s="17"/>
      <c r="ICQ7" s="17"/>
      <c r="ICR7" s="17"/>
      <c r="ICS7" s="17"/>
      <c r="ICT7" s="17"/>
      <c r="ICU7" s="17"/>
      <c r="ICV7" s="17"/>
      <c r="ICW7" s="17"/>
      <c r="ICX7" s="17"/>
      <c r="ICY7" s="17"/>
      <c r="ICZ7" s="17"/>
      <c r="IDA7" s="17"/>
      <c r="IDB7" s="17"/>
      <c r="IDC7" s="17"/>
      <c r="IDD7" s="17"/>
      <c r="IDE7" s="17"/>
      <c r="IDF7" s="17"/>
      <c r="IDG7" s="17"/>
      <c r="IDH7" s="17"/>
      <c r="IDI7" s="17"/>
      <c r="IDJ7" s="17"/>
      <c r="IDK7" s="17"/>
      <c r="IDL7" s="17"/>
      <c r="IDM7" s="17"/>
      <c r="IDN7" s="17"/>
      <c r="IDO7" s="17"/>
      <c r="IDP7" s="17"/>
      <c r="IDQ7" s="17"/>
      <c r="IDR7" s="17"/>
      <c r="IDS7" s="17"/>
      <c r="IDT7" s="17"/>
      <c r="IDU7" s="17"/>
      <c r="IDV7" s="17"/>
      <c r="IDW7" s="17"/>
      <c r="IDX7" s="17"/>
      <c r="IDY7" s="17"/>
      <c r="IDZ7" s="17"/>
      <c r="IEA7" s="17"/>
      <c r="IEB7" s="17"/>
      <c r="IEC7" s="17"/>
      <c r="IED7" s="17"/>
      <c r="IEE7" s="17"/>
      <c r="IEF7" s="17"/>
      <c r="IEG7" s="17"/>
      <c r="IEH7" s="17"/>
      <c r="IEI7" s="17"/>
      <c r="IEJ7" s="17"/>
      <c r="IEK7" s="17"/>
      <c r="IEL7" s="17"/>
      <c r="IEM7" s="17"/>
      <c r="IEN7" s="17"/>
      <c r="IEO7" s="17"/>
      <c r="IEP7" s="17"/>
      <c r="IEQ7" s="17"/>
      <c r="IER7" s="17"/>
      <c r="IES7" s="17"/>
      <c r="IET7" s="17"/>
      <c r="IEU7" s="17"/>
      <c r="IEV7" s="17"/>
      <c r="IEW7" s="17"/>
      <c r="IEX7" s="17"/>
      <c r="IEY7" s="17"/>
      <c r="IEZ7" s="17"/>
      <c r="IFA7" s="17"/>
      <c r="IFB7" s="17"/>
      <c r="IFC7" s="17"/>
      <c r="IFD7" s="17"/>
      <c r="IFE7" s="17"/>
      <c r="IFF7" s="17"/>
      <c r="IFG7" s="17"/>
      <c r="IFH7" s="17"/>
      <c r="IFI7" s="17"/>
      <c r="IFJ7" s="17"/>
      <c r="IFK7" s="17"/>
      <c r="IFL7" s="17"/>
      <c r="IFM7" s="17"/>
      <c r="IFN7" s="17"/>
      <c r="IFO7" s="17"/>
      <c r="IFP7" s="17"/>
      <c r="IFQ7" s="17"/>
      <c r="IFR7" s="17"/>
      <c r="IFS7" s="17"/>
      <c r="IFT7" s="17"/>
      <c r="IFU7" s="17"/>
      <c r="IFV7" s="17"/>
      <c r="IFW7" s="17"/>
      <c r="IFX7" s="17"/>
      <c r="IFY7" s="17"/>
      <c r="IFZ7" s="17"/>
      <c r="IGA7" s="17"/>
      <c r="IGB7" s="17"/>
      <c r="IGC7" s="17"/>
      <c r="IGD7" s="17"/>
      <c r="IGE7" s="17"/>
      <c r="IGF7" s="17"/>
      <c r="IGG7" s="17"/>
      <c r="IGH7" s="17"/>
      <c r="IGI7" s="17"/>
      <c r="IGJ7" s="17"/>
      <c r="IGK7" s="17"/>
      <c r="IGL7" s="17"/>
      <c r="IGM7" s="17"/>
      <c r="IGN7" s="17"/>
      <c r="IGO7" s="17"/>
      <c r="IGP7" s="17"/>
      <c r="IGQ7" s="17"/>
      <c r="IGR7" s="17"/>
      <c r="IGS7" s="17"/>
      <c r="IGT7" s="17"/>
      <c r="IGU7" s="17"/>
      <c r="IGV7" s="17"/>
      <c r="IGW7" s="17"/>
      <c r="IGX7" s="17"/>
      <c r="IGY7" s="17"/>
      <c r="IGZ7" s="17"/>
      <c r="IHA7" s="17"/>
      <c r="IHB7" s="17"/>
      <c r="IHC7" s="17"/>
      <c r="IHD7" s="17"/>
      <c r="IHE7" s="17"/>
      <c r="IHF7" s="17"/>
      <c r="IHG7" s="17"/>
      <c r="IHH7" s="17"/>
      <c r="IHI7" s="17"/>
      <c r="IHJ7" s="17"/>
      <c r="IHK7" s="17"/>
      <c r="IHL7" s="17"/>
      <c r="IHM7" s="17"/>
      <c r="IHN7" s="17"/>
      <c r="IHO7" s="17"/>
      <c r="IHP7" s="17"/>
      <c r="IHQ7" s="17"/>
      <c r="IHR7" s="17"/>
      <c r="IHS7" s="17"/>
      <c r="IHT7" s="17"/>
      <c r="IHU7" s="17"/>
      <c r="IHV7" s="17"/>
      <c r="IHW7" s="17"/>
      <c r="IHX7" s="17"/>
      <c r="IHY7" s="17"/>
      <c r="IHZ7" s="17"/>
      <c r="IIA7" s="17"/>
      <c r="IIB7" s="17"/>
      <c r="IIC7" s="17"/>
      <c r="IID7" s="17"/>
      <c r="IIE7" s="17"/>
      <c r="IIF7" s="17"/>
      <c r="IIG7" s="17"/>
      <c r="IIH7" s="17"/>
      <c r="III7" s="17"/>
      <c r="IIJ7" s="17"/>
      <c r="IIK7" s="17"/>
      <c r="IIL7" s="17"/>
      <c r="IIM7" s="17"/>
      <c r="IIN7" s="17"/>
      <c r="IIO7" s="17"/>
      <c r="IIP7" s="17"/>
      <c r="IIQ7" s="17"/>
      <c r="IIR7" s="17"/>
      <c r="IIS7" s="17"/>
      <c r="IIT7" s="17"/>
      <c r="IIU7" s="17"/>
      <c r="IIV7" s="17"/>
      <c r="IIW7" s="17"/>
      <c r="IIX7" s="17"/>
      <c r="IIY7" s="17"/>
      <c r="IIZ7" s="17"/>
      <c r="IJA7" s="17"/>
      <c r="IJB7" s="17"/>
      <c r="IJC7" s="17"/>
      <c r="IJD7" s="17"/>
      <c r="IJE7" s="17"/>
      <c r="IJF7" s="17"/>
      <c r="IJG7" s="17"/>
      <c r="IJH7" s="17"/>
      <c r="IJI7" s="17"/>
      <c r="IJJ7" s="17"/>
      <c r="IJK7" s="17"/>
      <c r="IJL7" s="17"/>
      <c r="IJM7" s="17"/>
      <c r="IJN7" s="17"/>
      <c r="IJO7" s="17"/>
      <c r="IJP7" s="17"/>
      <c r="IJQ7" s="17"/>
      <c r="IJR7" s="17"/>
      <c r="IJS7" s="17"/>
      <c r="IJT7" s="17"/>
      <c r="IJU7" s="17"/>
      <c r="IJV7" s="17"/>
      <c r="IJW7" s="17"/>
      <c r="IJX7" s="17"/>
      <c r="IJY7" s="17"/>
      <c r="IJZ7" s="17"/>
      <c r="IKA7" s="17"/>
      <c r="IKB7" s="17"/>
      <c r="IKC7" s="17"/>
      <c r="IKD7" s="17"/>
      <c r="IKE7" s="17"/>
      <c r="IKF7" s="17"/>
      <c r="IKG7" s="17"/>
      <c r="IKH7" s="17"/>
      <c r="IKI7" s="17"/>
      <c r="IKJ7" s="17"/>
      <c r="IKK7" s="17"/>
      <c r="IKL7" s="17"/>
      <c r="IKM7" s="17"/>
      <c r="IKN7" s="17"/>
      <c r="IKO7" s="17"/>
      <c r="IKP7" s="17"/>
      <c r="IKQ7" s="17"/>
      <c r="IKR7" s="17"/>
      <c r="IKS7" s="17"/>
      <c r="IKT7" s="17"/>
      <c r="IKU7" s="17"/>
      <c r="IKV7" s="17"/>
      <c r="IKW7" s="17"/>
      <c r="IKX7" s="17"/>
      <c r="IKY7" s="17"/>
      <c r="IKZ7" s="17"/>
      <c r="ILA7" s="17"/>
      <c r="ILB7" s="17"/>
      <c r="ILC7" s="17"/>
      <c r="ILD7" s="17"/>
      <c r="ILE7" s="17"/>
      <c r="ILF7" s="17"/>
      <c r="ILG7" s="17"/>
      <c r="ILH7" s="17"/>
      <c r="ILI7" s="17"/>
      <c r="ILJ7" s="17"/>
      <c r="ILK7" s="17"/>
      <c r="ILL7" s="17"/>
      <c r="ILM7" s="17"/>
      <c r="ILN7" s="17"/>
      <c r="ILO7" s="17"/>
      <c r="ILP7" s="17"/>
      <c r="ILQ7" s="17"/>
      <c r="ILR7" s="17"/>
      <c r="ILS7" s="17"/>
      <c r="ILT7" s="17"/>
      <c r="ILU7" s="17"/>
      <c r="ILV7" s="17"/>
      <c r="ILW7" s="17"/>
      <c r="ILX7" s="17"/>
      <c r="ILY7" s="17"/>
      <c r="ILZ7" s="17"/>
      <c r="IMA7" s="17"/>
      <c r="IMB7" s="17"/>
      <c r="IMC7" s="17"/>
      <c r="IMD7" s="17"/>
      <c r="IME7" s="17"/>
      <c r="IMF7" s="17"/>
      <c r="IMG7" s="17"/>
      <c r="IMH7" s="17"/>
      <c r="IMI7" s="17"/>
      <c r="IMJ7" s="17"/>
      <c r="IMK7" s="17"/>
      <c r="IML7" s="17"/>
      <c r="IMM7" s="17"/>
      <c r="IMN7" s="17"/>
      <c r="IMO7" s="17"/>
      <c r="IMP7" s="17"/>
      <c r="IMQ7" s="17"/>
      <c r="IMR7" s="17"/>
      <c r="IMS7" s="17"/>
      <c r="IMT7" s="17"/>
      <c r="IMU7" s="17"/>
      <c r="IMV7" s="17"/>
      <c r="IMW7" s="17"/>
      <c r="IMX7" s="17"/>
      <c r="IMY7" s="17"/>
      <c r="IMZ7" s="17"/>
      <c r="INA7" s="17"/>
      <c r="INB7" s="17"/>
      <c r="INC7" s="17"/>
      <c r="IND7" s="17"/>
      <c r="INE7" s="17"/>
      <c r="INF7" s="17"/>
      <c r="ING7" s="17"/>
      <c r="INH7" s="17"/>
      <c r="INI7" s="17"/>
      <c r="INJ7" s="17"/>
      <c r="INK7" s="17"/>
      <c r="INL7" s="17"/>
      <c r="INM7" s="17"/>
      <c r="INN7" s="17"/>
      <c r="INO7" s="17"/>
      <c r="INP7" s="17"/>
      <c r="INQ7" s="17"/>
      <c r="INR7" s="17"/>
      <c r="INS7" s="17"/>
      <c r="INT7" s="17"/>
      <c r="INU7" s="17"/>
      <c r="INV7" s="17"/>
      <c r="INW7" s="17"/>
      <c r="INX7" s="17"/>
      <c r="INY7" s="17"/>
      <c r="INZ7" s="17"/>
      <c r="IOA7" s="17"/>
      <c r="IOB7" s="17"/>
      <c r="IOC7" s="17"/>
      <c r="IOD7" s="17"/>
      <c r="IOE7" s="17"/>
      <c r="IOF7" s="17"/>
      <c r="IOG7" s="17"/>
      <c r="IOH7" s="17"/>
      <c r="IOI7" s="17"/>
      <c r="IOJ7" s="17"/>
      <c r="IOK7" s="17"/>
      <c r="IOL7" s="17"/>
      <c r="IOM7" s="17"/>
      <c r="ION7" s="17"/>
      <c r="IOO7" s="17"/>
      <c r="IOP7" s="17"/>
      <c r="IOQ7" s="17"/>
      <c r="IOR7" s="17"/>
      <c r="IOS7" s="17"/>
      <c r="IOT7" s="17"/>
      <c r="IOU7" s="17"/>
      <c r="IOV7" s="17"/>
      <c r="IOW7" s="17"/>
      <c r="IOX7" s="17"/>
      <c r="IOY7" s="17"/>
      <c r="IOZ7" s="17"/>
      <c r="IPA7" s="17"/>
      <c r="IPB7" s="17"/>
      <c r="IPC7" s="17"/>
      <c r="IPD7" s="17"/>
      <c r="IPE7" s="17"/>
      <c r="IPF7" s="17"/>
      <c r="IPG7" s="17"/>
      <c r="IPH7" s="17"/>
      <c r="IPI7" s="17"/>
      <c r="IPJ7" s="17"/>
      <c r="IPK7" s="17"/>
      <c r="IPL7" s="17"/>
      <c r="IPM7" s="17"/>
      <c r="IPN7" s="17"/>
      <c r="IPO7" s="17"/>
      <c r="IPP7" s="17"/>
      <c r="IPQ7" s="17"/>
      <c r="IPR7" s="17"/>
      <c r="IPS7" s="17"/>
      <c r="IPT7" s="17"/>
      <c r="IPU7" s="17"/>
      <c r="IPV7" s="17"/>
      <c r="IPW7" s="17"/>
      <c r="IPX7" s="17"/>
      <c r="IPY7" s="17"/>
      <c r="IPZ7" s="17"/>
      <c r="IQA7" s="17"/>
      <c r="IQB7" s="17"/>
      <c r="IQC7" s="17"/>
      <c r="IQD7" s="17"/>
      <c r="IQE7" s="17"/>
      <c r="IQF7" s="17"/>
      <c r="IQG7" s="17"/>
      <c r="IQH7" s="17"/>
      <c r="IQI7" s="17"/>
      <c r="IQJ7" s="17"/>
      <c r="IQK7" s="17"/>
      <c r="IQL7" s="17"/>
      <c r="IQM7" s="17"/>
      <c r="IQN7" s="17"/>
      <c r="IQO7" s="17"/>
      <c r="IQP7" s="17"/>
      <c r="IQQ7" s="17"/>
      <c r="IQR7" s="17"/>
      <c r="IQS7" s="17"/>
      <c r="IQT7" s="17"/>
      <c r="IQU7" s="17"/>
      <c r="IQV7" s="17"/>
      <c r="IQW7" s="17"/>
      <c r="IQX7" s="17"/>
      <c r="IQY7" s="17"/>
      <c r="IQZ7" s="17"/>
      <c r="IRA7" s="17"/>
      <c r="IRB7" s="17"/>
      <c r="IRC7" s="17"/>
      <c r="IRD7" s="17"/>
      <c r="IRE7" s="17"/>
      <c r="IRF7" s="17"/>
      <c r="IRG7" s="17"/>
      <c r="IRH7" s="17"/>
      <c r="IRI7" s="17"/>
      <c r="IRJ7" s="17"/>
      <c r="IRK7" s="17"/>
      <c r="IRL7" s="17"/>
      <c r="IRM7" s="17"/>
      <c r="IRN7" s="17"/>
      <c r="IRO7" s="17"/>
      <c r="IRP7" s="17"/>
      <c r="IRQ7" s="17"/>
      <c r="IRR7" s="17"/>
      <c r="IRS7" s="17"/>
      <c r="IRT7" s="17"/>
      <c r="IRU7" s="17"/>
      <c r="IRV7" s="17"/>
      <c r="IRW7" s="17"/>
      <c r="IRX7" s="17"/>
      <c r="IRY7" s="17"/>
      <c r="IRZ7" s="17"/>
      <c r="ISA7" s="17"/>
      <c r="ISB7" s="17"/>
      <c r="ISC7" s="17"/>
      <c r="ISD7" s="17"/>
      <c r="ISE7" s="17"/>
      <c r="ISF7" s="17"/>
      <c r="ISG7" s="17"/>
      <c r="ISH7" s="17"/>
      <c r="ISI7" s="17"/>
      <c r="ISJ7" s="17"/>
      <c r="ISK7" s="17"/>
      <c r="ISL7" s="17"/>
      <c r="ISM7" s="17"/>
      <c r="ISN7" s="17"/>
      <c r="ISO7" s="17"/>
      <c r="ISP7" s="17"/>
      <c r="ISQ7" s="17"/>
      <c r="ISR7" s="17"/>
      <c r="ISS7" s="17"/>
      <c r="IST7" s="17"/>
      <c r="ISU7" s="17"/>
      <c r="ISV7" s="17"/>
      <c r="ISW7" s="17"/>
      <c r="ISX7" s="17"/>
      <c r="ISY7" s="17"/>
      <c r="ISZ7" s="17"/>
      <c r="ITA7" s="17"/>
      <c r="ITB7" s="17"/>
      <c r="ITC7" s="17"/>
      <c r="ITD7" s="17"/>
      <c r="ITE7" s="17"/>
      <c r="ITF7" s="17"/>
      <c r="ITG7" s="17"/>
      <c r="ITH7" s="17"/>
      <c r="ITI7" s="17"/>
      <c r="ITJ7" s="17"/>
      <c r="ITK7" s="17"/>
      <c r="ITL7" s="17"/>
      <c r="ITM7" s="17"/>
      <c r="ITN7" s="17"/>
      <c r="ITO7" s="17"/>
      <c r="ITP7" s="17"/>
      <c r="ITQ7" s="17"/>
      <c r="ITR7" s="17"/>
      <c r="ITS7" s="17"/>
      <c r="ITT7" s="17"/>
      <c r="ITU7" s="17"/>
      <c r="ITV7" s="17"/>
      <c r="ITW7" s="17"/>
      <c r="ITX7" s="17"/>
      <c r="ITY7" s="17"/>
      <c r="ITZ7" s="17"/>
      <c r="IUA7" s="17"/>
      <c r="IUB7" s="17"/>
      <c r="IUC7" s="17"/>
      <c r="IUD7" s="17"/>
      <c r="IUE7" s="17"/>
      <c r="IUF7" s="17"/>
      <c r="IUG7" s="17"/>
      <c r="IUH7" s="17"/>
      <c r="IUI7" s="17"/>
      <c r="IUJ7" s="17"/>
      <c r="IUK7" s="17"/>
      <c r="IUL7" s="17"/>
      <c r="IUM7" s="17"/>
      <c r="IUN7" s="17"/>
      <c r="IUO7" s="17"/>
      <c r="IUP7" s="17"/>
      <c r="IUQ7" s="17"/>
      <c r="IUR7" s="17"/>
      <c r="IUS7" s="17"/>
      <c r="IUT7" s="17"/>
      <c r="IUU7" s="17"/>
      <c r="IUV7" s="17"/>
      <c r="IUW7" s="17"/>
      <c r="IUX7" s="17"/>
      <c r="IUY7" s="17"/>
      <c r="IUZ7" s="17"/>
      <c r="IVA7" s="17"/>
      <c r="IVB7" s="17"/>
      <c r="IVC7" s="17"/>
      <c r="IVD7" s="17"/>
      <c r="IVE7" s="17"/>
      <c r="IVF7" s="17"/>
      <c r="IVG7" s="17"/>
      <c r="IVH7" s="17"/>
      <c r="IVI7" s="17"/>
      <c r="IVJ7" s="17"/>
      <c r="IVK7" s="17"/>
      <c r="IVL7" s="17"/>
      <c r="IVM7" s="17"/>
      <c r="IVN7" s="17"/>
      <c r="IVO7" s="17"/>
      <c r="IVP7" s="17"/>
      <c r="IVQ7" s="17"/>
      <c r="IVR7" s="17"/>
      <c r="IVS7" s="17"/>
      <c r="IVT7" s="17"/>
      <c r="IVU7" s="17"/>
      <c r="IVV7" s="17"/>
      <c r="IVW7" s="17"/>
      <c r="IVX7" s="17"/>
      <c r="IVY7" s="17"/>
      <c r="IVZ7" s="17"/>
      <c r="IWA7" s="17"/>
      <c r="IWB7" s="17"/>
      <c r="IWC7" s="17"/>
      <c r="IWD7" s="17"/>
      <c r="IWE7" s="17"/>
      <c r="IWF7" s="17"/>
      <c r="IWG7" s="17"/>
      <c r="IWH7" s="17"/>
      <c r="IWI7" s="17"/>
      <c r="IWJ7" s="17"/>
      <c r="IWK7" s="17"/>
      <c r="IWL7" s="17"/>
      <c r="IWM7" s="17"/>
      <c r="IWN7" s="17"/>
      <c r="IWO7" s="17"/>
      <c r="IWP7" s="17"/>
      <c r="IWQ7" s="17"/>
      <c r="IWR7" s="17"/>
      <c r="IWS7" s="17"/>
      <c r="IWT7" s="17"/>
      <c r="IWU7" s="17"/>
      <c r="IWV7" s="17"/>
      <c r="IWW7" s="17"/>
      <c r="IWX7" s="17"/>
      <c r="IWY7" s="17"/>
      <c r="IWZ7" s="17"/>
      <c r="IXA7" s="17"/>
      <c r="IXB7" s="17"/>
      <c r="IXC7" s="17"/>
      <c r="IXD7" s="17"/>
      <c r="IXE7" s="17"/>
      <c r="IXF7" s="17"/>
      <c r="IXG7" s="17"/>
      <c r="IXH7" s="17"/>
      <c r="IXI7" s="17"/>
      <c r="IXJ7" s="17"/>
      <c r="IXK7" s="17"/>
      <c r="IXL7" s="17"/>
      <c r="IXM7" s="17"/>
      <c r="IXN7" s="17"/>
      <c r="IXO7" s="17"/>
      <c r="IXP7" s="17"/>
      <c r="IXQ7" s="17"/>
      <c r="IXR7" s="17"/>
      <c r="IXS7" s="17"/>
      <c r="IXT7" s="17"/>
      <c r="IXU7" s="17"/>
      <c r="IXV7" s="17"/>
      <c r="IXW7" s="17"/>
      <c r="IXX7" s="17"/>
      <c r="IXY7" s="17"/>
      <c r="IXZ7" s="17"/>
      <c r="IYA7" s="17"/>
      <c r="IYB7" s="17"/>
      <c r="IYC7" s="17"/>
      <c r="IYD7" s="17"/>
      <c r="IYE7" s="17"/>
      <c r="IYF7" s="17"/>
      <c r="IYG7" s="17"/>
      <c r="IYH7" s="17"/>
      <c r="IYI7" s="17"/>
      <c r="IYJ7" s="17"/>
      <c r="IYK7" s="17"/>
      <c r="IYL7" s="17"/>
      <c r="IYM7" s="17"/>
      <c r="IYN7" s="17"/>
      <c r="IYO7" s="17"/>
      <c r="IYP7" s="17"/>
      <c r="IYQ7" s="17"/>
      <c r="IYR7" s="17"/>
      <c r="IYS7" s="17"/>
      <c r="IYT7" s="17"/>
      <c r="IYU7" s="17"/>
      <c r="IYV7" s="17"/>
      <c r="IYW7" s="17"/>
      <c r="IYX7" s="17"/>
      <c r="IYY7" s="17"/>
      <c r="IYZ7" s="17"/>
      <c r="IZA7" s="17"/>
      <c r="IZB7" s="17"/>
      <c r="IZC7" s="17"/>
      <c r="IZD7" s="17"/>
      <c r="IZE7" s="17"/>
      <c r="IZF7" s="17"/>
      <c r="IZG7" s="17"/>
      <c r="IZH7" s="17"/>
      <c r="IZI7" s="17"/>
      <c r="IZJ7" s="17"/>
      <c r="IZK7" s="17"/>
      <c r="IZL7" s="17"/>
      <c r="IZM7" s="17"/>
      <c r="IZN7" s="17"/>
      <c r="IZO7" s="17"/>
      <c r="IZP7" s="17"/>
      <c r="IZQ7" s="17"/>
      <c r="IZR7" s="17"/>
      <c r="IZS7" s="17"/>
      <c r="IZT7" s="17"/>
      <c r="IZU7" s="17"/>
      <c r="IZV7" s="17"/>
      <c r="IZW7" s="17"/>
      <c r="IZX7" s="17"/>
      <c r="IZY7" s="17"/>
      <c r="IZZ7" s="17"/>
      <c r="JAA7" s="17"/>
      <c r="JAB7" s="17"/>
      <c r="JAC7" s="17"/>
      <c r="JAD7" s="17"/>
      <c r="JAE7" s="17"/>
      <c r="JAF7" s="17"/>
      <c r="JAG7" s="17"/>
      <c r="JAH7" s="17"/>
      <c r="JAI7" s="17"/>
      <c r="JAJ7" s="17"/>
      <c r="JAK7" s="17"/>
      <c r="JAL7" s="17"/>
      <c r="JAM7" s="17"/>
      <c r="JAN7" s="17"/>
      <c r="JAO7" s="17"/>
      <c r="JAP7" s="17"/>
      <c r="JAQ7" s="17"/>
      <c r="JAR7" s="17"/>
      <c r="JAS7" s="17"/>
      <c r="JAT7" s="17"/>
      <c r="JAU7" s="17"/>
      <c r="JAV7" s="17"/>
      <c r="JAW7" s="17"/>
      <c r="JAX7" s="17"/>
      <c r="JAY7" s="17"/>
      <c r="JAZ7" s="17"/>
      <c r="JBA7" s="17"/>
      <c r="JBB7" s="17"/>
      <c r="JBC7" s="17"/>
      <c r="JBD7" s="17"/>
      <c r="JBE7" s="17"/>
      <c r="JBF7" s="17"/>
      <c r="JBG7" s="17"/>
      <c r="JBH7" s="17"/>
      <c r="JBI7" s="17"/>
      <c r="JBJ7" s="17"/>
      <c r="JBK7" s="17"/>
      <c r="JBL7" s="17"/>
      <c r="JBM7" s="17"/>
      <c r="JBN7" s="17"/>
      <c r="JBO7" s="17"/>
      <c r="JBP7" s="17"/>
      <c r="JBQ7" s="17"/>
      <c r="JBR7" s="17"/>
      <c r="JBS7" s="17"/>
      <c r="JBT7" s="17"/>
      <c r="JBU7" s="17"/>
      <c r="JBV7" s="17"/>
      <c r="JBW7" s="17"/>
      <c r="JBX7" s="17"/>
      <c r="JBY7" s="17"/>
      <c r="JBZ7" s="17"/>
      <c r="JCA7" s="17"/>
      <c r="JCB7" s="17"/>
      <c r="JCC7" s="17"/>
      <c r="JCD7" s="17"/>
      <c r="JCE7" s="17"/>
      <c r="JCF7" s="17"/>
      <c r="JCG7" s="17"/>
      <c r="JCH7" s="17"/>
      <c r="JCI7" s="17"/>
      <c r="JCJ7" s="17"/>
      <c r="JCK7" s="17"/>
      <c r="JCL7" s="17"/>
      <c r="JCM7" s="17"/>
      <c r="JCN7" s="17"/>
      <c r="JCO7" s="17"/>
      <c r="JCP7" s="17"/>
      <c r="JCQ7" s="17"/>
      <c r="JCR7" s="17"/>
      <c r="JCS7" s="17"/>
      <c r="JCT7" s="17"/>
      <c r="JCU7" s="17"/>
      <c r="JCV7" s="17"/>
      <c r="JCW7" s="17"/>
      <c r="JCX7" s="17"/>
      <c r="JCY7" s="17"/>
      <c r="JCZ7" s="17"/>
      <c r="JDA7" s="17"/>
      <c r="JDB7" s="17"/>
      <c r="JDC7" s="17"/>
      <c r="JDD7" s="17"/>
      <c r="JDE7" s="17"/>
      <c r="JDF7" s="17"/>
      <c r="JDG7" s="17"/>
      <c r="JDH7" s="17"/>
      <c r="JDI7" s="17"/>
      <c r="JDJ7" s="17"/>
      <c r="JDK7" s="17"/>
      <c r="JDL7" s="17"/>
      <c r="JDM7" s="17"/>
      <c r="JDN7" s="17"/>
      <c r="JDO7" s="17"/>
      <c r="JDP7" s="17"/>
      <c r="JDQ7" s="17"/>
      <c r="JDR7" s="17"/>
      <c r="JDS7" s="17"/>
      <c r="JDT7" s="17"/>
      <c r="JDU7" s="17"/>
      <c r="JDV7" s="17"/>
      <c r="JDW7" s="17"/>
      <c r="JDX7" s="17"/>
      <c r="JDY7" s="17"/>
      <c r="JDZ7" s="17"/>
      <c r="JEA7" s="17"/>
      <c r="JEB7" s="17"/>
      <c r="JEC7" s="17"/>
      <c r="JED7" s="17"/>
      <c r="JEE7" s="17"/>
      <c r="JEF7" s="17"/>
      <c r="JEG7" s="17"/>
      <c r="JEH7" s="17"/>
      <c r="JEI7" s="17"/>
      <c r="JEJ7" s="17"/>
      <c r="JEK7" s="17"/>
      <c r="JEL7" s="17"/>
      <c r="JEM7" s="17"/>
      <c r="JEN7" s="17"/>
      <c r="JEO7" s="17"/>
      <c r="JEP7" s="17"/>
      <c r="JEQ7" s="17"/>
      <c r="JER7" s="17"/>
      <c r="JES7" s="17"/>
      <c r="JET7" s="17"/>
      <c r="JEU7" s="17"/>
      <c r="JEV7" s="17"/>
      <c r="JEW7" s="17"/>
      <c r="JEX7" s="17"/>
      <c r="JEY7" s="17"/>
      <c r="JEZ7" s="17"/>
      <c r="JFA7" s="17"/>
      <c r="JFB7" s="17"/>
      <c r="JFC7" s="17"/>
      <c r="JFD7" s="17"/>
      <c r="JFE7" s="17"/>
      <c r="JFF7" s="17"/>
      <c r="JFG7" s="17"/>
      <c r="JFH7" s="17"/>
      <c r="JFI7" s="17"/>
      <c r="JFJ7" s="17"/>
      <c r="JFK7" s="17"/>
      <c r="JFL7" s="17"/>
      <c r="JFM7" s="17"/>
      <c r="JFN7" s="17"/>
      <c r="JFO7" s="17"/>
      <c r="JFP7" s="17"/>
      <c r="JFQ7" s="17"/>
      <c r="JFR7" s="17"/>
      <c r="JFS7" s="17"/>
      <c r="JFT7" s="17"/>
      <c r="JFU7" s="17"/>
      <c r="JFV7" s="17"/>
      <c r="JFW7" s="17"/>
      <c r="JFX7" s="17"/>
      <c r="JFY7" s="17"/>
      <c r="JFZ7" s="17"/>
      <c r="JGA7" s="17"/>
      <c r="JGB7" s="17"/>
      <c r="JGC7" s="17"/>
      <c r="JGD7" s="17"/>
      <c r="JGE7" s="17"/>
      <c r="JGF7" s="17"/>
      <c r="JGG7" s="17"/>
      <c r="JGH7" s="17"/>
      <c r="JGI7" s="17"/>
      <c r="JGJ7" s="17"/>
      <c r="JGK7" s="17"/>
      <c r="JGL7" s="17"/>
      <c r="JGM7" s="17"/>
      <c r="JGN7" s="17"/>
      <c r="JGO7" s="17"/>
      <c r="JGP7" s="17"/>
      <c r="JGQ7" s="17"/>
      <c r="JGR7" s="17"/>
      <c r="JGS7" s="17"/>
      <c r="JGT7" s="17"/>
      <c r="JGU7" s="17"/>
      <c r="JGV7" s="17"/>
      <c r="JGW7" s="17"/>
      <c r="JGX7" s="17"/>
      <c r="JGY7" s="17"/>
      <c r="JGZ7" s="17"/>
      <c r="JHA7" s="17"/>
      <c r="JHB7" s="17"/>
      <c r="JHC7" s="17"/>
      <c r="JHD7" s="17"/>
      <c r="JHE7" s="17"/>
      <c r="JHF7" s="17"/>
      <c r="JHG7" s="17"/>
      <c r="JHH7" s="17"/>
      <c r="JHI7" s="17"/>
      <c r="JHJ7" s="17"/>
      <c r="JHK7" s="17"/>
      <c r="JHL7" s="17"/>
      <c r="JHM7" s="17"/>
      <c r="JHN7" s="17"/>
      <c r="JHO7" s="17"/>
      <c r="JHP7" s="17"/>
      <c r="JHQ7" s="17"/>
      <c r="JHR7" s="17"/>
      <c r="JHS7" s="17"/>
      <c r="JHT7" s="17"/>
      <c r="JHU7" s="17"/>
      <c r="JHV7" s="17"/>
      <c r="JHW7" s="17"/>
      <c r="JHX7" s="17"/>
      <c r="JHY7" s="17"/>
      <c r="JHZ7" s="17"/>
      <c r="JIA7" s="17"/>
      <c r="JIB7" s="17"/>
      <c r="JIC7" s="17"/>
      <c r="JID7" s="17"/>
      <c r="JIE7" s="17"/>
      <c r="JIF7" s="17"/>
      <c r="JIG7" s="17"/>
      <c r="JIH7" s="17"/>
      <c r="JII7" s="17"/>
      <c r="JIJ7" s="17"/>
      <c r="JIK7" s="17"/>
      <c r="JIL7" s="17"/>
      <c r="JIM7" s="17"/>
      <c r="JIN7" s="17"/>
      <c r="JIO7" s="17"/>
      <c r="JIP7" s="17"/>
      <c r="JIQ7" s="17"/>
      <c r="JIR7" s="17"/>
      <c r="JIS7" s="17"/>
      <c r="JIT7" s="17"/>
      <c r="JIU7" s="17"/>
      <c r="JIV7" s="17"/>
      <c r="JIW7" s="17"/>
      <c r="JIX7" s="17"/>
      <c r="JIY7" s="17"/>
      <c r="JIZ7" s="17"/>
      <c r="JJA7" s="17"/>
      <c r="JJB7" s="17"/>
      <c r="JJC7" s="17"/>
      <c r="JJD7" s="17"/>
      <c r="JJE7" s="17"/>
      <c r="JJF7" s="17"/>
      <c r="JJG7" s="17"/>
      <c r="JJH7" s="17"/>
      <c r="JJI7" s="17"/>
      <c r="JJJ7" s="17"/>
      <c r="JJK7" s="17"/>
      <c r="JJL7" s="17"/>
      <c r="JJM7" s="17"/>
      <c r="JJN7" s="17"/>
      <c r="JJO7" s="17"/>
      <c r="JJP7" s="17"/>
      <c r="JJQ7" s="17"/>
      <c r="JJR7" s="17"/>
      <c r="JJS7" s="17"/>
      <c r="JJT7" s="17"/>
      <c r="JJU7" s="17"/>
      <c r="JJV7" s="17"/>
      <c r="JJW7" s="17"/>
      <c r="JJX7" s="17"/>
      <c r="JJY7" s="17"/>
      <c r="JJZ7" s="17"/>
      <c r="JKA7" s="17"/>
      <c r="JKB7" s="17"/>
      <c r="JKC7" s="17"/>
      <c r="JKD7" s="17"/>
      <c r="JKE7" s="17"/>
      <c r="JKF7" s="17"/>
      <c r="JKG7" s="17"/>
      <c r="JKH7" s="17"/>
      <c r="JKI7" s="17"/>
      <c r="JKJ7" s="17"/>
      <c r="JKK7" s="17"/>
      <c r="JKL7" s="17"/>
      <c r="JKM7" s="17"/>
      <c r="JKN7" s="17"/>
      <c r="JKO7" s="17"/>
      <c r="JKP7" s="17"/>
      <c r="JKQ7" s="17"/>
      <c r="JKR7" s="17"/>
      <c r="JKS7" s="17"/>
      <c r="JKT7" s="17"/>
      <c r="JKU7" s="17"/>
      <c r="JKV7" s="17"/>
      <c r="JKW7" s="17"/>
      <c r="JKX7" s="17"/>
      <c r="JKY7" s="17"/>
      <c r="JKZ7" s="17"/>
      <c r="JLA7" s="17"/>
      <c r="JLB7" s="17"/>
      <c r="JLC7" s="17"/>
      <c r="JLD7" s="17"/>
      <c r="JLE7" s="17"/>
      <c r="JLF7" s="17"/>
      <c r="JLG7" s="17"/>
      <c r="JLH7" s="17"/>
      <c r="JLI7" s="17"/>
      <c r="JLJ7" s="17"/>
      <c r="JLK7" s="17"/>
      <c r="JLL7" s="17"/>
      <c r="JLM7" s="17"/>
      <c r="JLN7" s="17"/>
      <c r="JLO7" s="17"/>
      <c r="JLP7" s="17"/>
      <c r="JLQ7" s="17"/>
      <c r="JLR7" s="17"/>
      <c r="JLS7" s="17"/>
      <c r="JLT7" s="17"/>
      <c r="JLU7" s="17"/>
      <c r="JLV7" s="17"/>
      <c r="JLW7" s="17"/>
      <c r="JLX7" s="17"/>
      <c r="JLY7" s="17"/>
      <c r="JLZ7" s="17"/>
      <c r="JMA7" s="17"/>
      <c r="JMB7" s="17"/>
      <c r="JMC7" s="17"/>
      <c r="JMD7" s="17"/>
      <c r="JME7" s="17"/>
      <c r="JMF7" s="17"/>
      <c r="JMG7" s="17"/>
      <c r="JMH7" s="17"/>
      <c r="JMI7" s="17"/>
      <c r="JMJ7" s="17"/>
      <c r="JMK7" s="17"/>
      <c r="JML7" s="17"/>
      <c r="JMM7" s="17"/>
      <c r="JMN7" s="17"/>
      <c r="JMO7" s="17"/>
      <c r="JMP7" s="17"/>
      <c r="JMQ7" s="17"/>
      <c r="JMR7" s="17"/>
      <c r="JMS7" s="17"/>
      <c r="JMT7" s="17"/>
      <c r="JMU7" s="17"/>
      <c r="JMV7" s="17"/>
      <c r="JMW7" s="17"/>
      <c r="JMX7" s="17"/>
      <c r="JMY7" s="17"/>
      <c r="JMZ7" s="17"/>
      <c r="JNA7" s="17"/>
      <c r="JNB7" s="17"/>
      <c r="JNC7" s="17"/>
      <c r="JND7" s="17"/>
      <c r="JNE7" s="17"/>
      <c r="JNF7" s="17"/>
      <c r="JNG7" s="17"/>
      <c r="JNH7" s="17"/>
      <c r="JNI7" s="17"/>
      <c r="JNJ7" s="17"/>
      <c r="JNK7" s="17"/>
      <c r="JNL7" s="17"/>
      <c r="JNM7" s="17"/>
      <c r="JNN7" s="17"/>
      <c r="JNO7" s="17"/>
      <c r="JNP7" s="17"/>
      <c r="JNQ7" s="17"/>
      <c r="JNR7" s="17"/>
      <c r="JNS7" s="17"/>
      <c r="JNT7" s="17"/>
      <c r="JNU7" s="17"/>
      <c r="JNV7" s="17"/>
      <c r="JNW7" s="17"/>
      <c r="JNX7" s="17"/>
      <c r="JNY7" s="17"/>
      <c r="JNZ7" s="17"/>
      <c r="JOA7" s="17"/>
      <c r="JOB7" s="17"/>
      <c r="JOC7" s="17"/>
      <c r="JOD7" s="17"/>
      <c r="JOE7" s="17"/>
      <c r="JOF7" s="17"/>
      <c r="JOG7" s="17"/>
      <c r="JOH7" s="17"/>
      <c r="JOI7" s="17"/>
      <c r="JOJ7" s="17"/>
      <c r="JOK7" s="17"/>
      <c r="JOL7" s="17"/>
      <c r="JOM7" s="17"/>
      <c r="JON7" s="17"/>
      <c r="JOO7" s="17"/>
      <c r="JOP7" s="17"/>
      <c r="JOQ7" s="17"/>
      <c r="JOR7" s="17"/>
      <c r="JOS7" s="17"/>
      <c r="JOT7" s="17"/>
      <c r="JOU7" s="17"/>
      <c r="JOV7" s="17"/>
      <c r="JOW7" s="17"/>
      <c r="JOX7" s="17"/>
      <c r="JOY7" s="17"/>
      <c r="JOZ7" s="17"/>
      <c r="JPA7" s="17"/>
      <c r="JPB7" s="17"/>
      <c r="JPC7" s="17"/>
      <c r="JPD7" s="17"/>
      <c r="JPE7" s="17"/>
      <c r="JPF7" s="17"/>
      <c r="JPG7" s="17"/>
      <c r="JPH7" s="17"/>
      <c r="JPI7" s="17"/>
      <c r="JPJ7" s="17"/>
      <c r="JPK7" s="17"/>
      <c r="JPL7" s="17"/>
      <c r="JPM7" s="17"/>
      <c r="JPN7" s="17"/>
      <c r="JPO7" s="17"/>
      <c r="JPP7" s="17"/>
      <c r="JPQ7" s="17"/>
      <c r="JPR7" s="17"/>
      <c r="JPS7" s="17"/>
      <c r="JPT7" s="17"/>
      <c r="JPU7" s="17"/>
      <c r="JPV7" s="17"/>
      <c r="JPW7" s="17"/>
      <c r="JPX7" s="17"/>
      <c r="JPY7" s="17"/>
      <c r="JPZ7" s="17"/>
      <c r="JQA7" s="17"/>
      <c r="JQB7" s="17"/>
      <c r="JQC7" s="17"/>
      <c r="JQD7" s="17"/>
      <c r="JQE7" s="17"/>
      <c r="JQF7" s="17"/>
      <c r="JQG7" s="17"/>
      <c r="JQH7" s="17"/>
      <c r="JQI7" s="17"/>
      <c r="JQJ7" s="17"/>
      <c r="JQK7" s="17"/>
      <c r="JQL7" s="17"/>
      <c r="JQM7" s="17"/>
      <c r="JQN7" s="17"/>
      <c r="JQO7" s="17"/>
      <c r="JQP7" s="17"/>
      <c r="JQQ7" s="17"/>
      <c r="JQR7" s="17"/>
      <c r="JQS7" s="17"/>
      <c r="JQT7" s="17"/>
      <c r="JQU7" s="17"/>
      <c r="JQV7" s="17"/>
      <c r="JQW7" s="17"/>
      <c r="JQX7" s="17"/>
      <c r="JQY7" s="17"/>
      <c r="JQZ7" s="17"/>
      <c r="JRA7" s="17"/>
      <c r="JRB7" s="17"/>
      <c r="JRC7" s="17"/>
      <c r="JRD7" s="17"/>
      <c r="JRE7" s="17"/>
      <c r="JRF7" s="17"/>
      <c r="JRG7" s="17"/>
      <c r="JRH7" s="17"/>
      <c r="JRI7" s="17"/>
      <c r="JRJ7" s="17"/>
      <c r="JRK7" s="17"/>
      <c r="JRL7" s="17"/>
      <c r="JRM7" s="17"/>
      <c r="JRN7" s="17"/>
      <c r="JRO7" s="17"/>
      <c r="JRP7" s="17"/>
      <c r="JRQ7" s="17"/>
      <c r="JRR7" s="17"/>
      <c r="JRS7" s="17"/>
      <c r="JRT7" s="17"/>
      <c r="JRU7" s="17"/>
      <c r="JRV7" s="17"/>
      <c r="JRW7" s="17"/>
      <c r="JRX7" s="17"/>
      <c r="JRY7" s="17"/>
      <c r="JRZ7" s="17"/>
      <c r="JSA7" s="17"/>
      <c r="JSB7" s="17"/>
      <c r="JSC7" s="17"/>
      <c r="JSD7" s="17"/>
      <c r="JSE7" s="17"/>
      <c r="JSF7" s="17"/>
      <c r="JSG7" s="17"/>
      <c r="JSH7" s="17"/>
      <c r="JSI7" s="17"/>
      <c r="JSJ7" s="17"/>
      <c r="JSK7" s="17"/>
      <c r="JSL7" s="17"/>
      <c r="JSM7" s="17"/>
      <c r="JSN7" s="17"/>
      <c r="JSO7" s="17"/>
      <c r="JSP7" s="17"/>
      <c r="JSQ7" s="17"/>
      <c r="JSR7" s="17"/>
      <c r="JSS7" s="17"/>
      <c r="JST7" s="17"/>
      <c r="JSU7" s="17"/>
      <c r="JSV7" s="17"/>
      <c r="JSW7" s="17"/>
      <c r="JSX7" s="17"/>
      <c r="JSY7" s="17"/>
      <c r="JSZ7" s="17"/>
      <c r="JTA7" s="17"/>
      <c r="JTB7" s="17"/>
      <c r="JTC7" s="17"/>
      <c r="JTD7" s="17"/>
      <c r="JTE7" s="17"/>
      <c r="JTF7" s="17"/>
      <c r="JTG7" s="17"/>
      <c r="JTH7" s="17"/>
      <c r="JTI7" s="17"/>
      <c r="JTJ7" s="17"/>
      <c r="JTK7" s="17"/>
      <c r="JTL7" s="17"/>
      <c r="JTM7" s="17"/>
      <c r="JTN7" s="17"/>
      <c r="JTO7" s="17"/>
      <c r="JTP7" s="17"/>
      <c r="JTQ7" s="17"/>
      <c r="JTR7" s="17"/>
      <c r="JTS7" s="17"/>
      <c r="JTT7" s="17"/>
      <c r="JTU7" s="17"/>
      <c r="JTV7" s="17"/>
      <c r="JTW7" s="17"/>
      <c r="JTX7" s="17"/>
      <c r="JTY7" s="17"/>
      <c r="JTZ7" s="17"/>
      <c r="JUA7" s="17"/>
      <c r="JUB7" s="17"/>
      <c r="JUC7" s="17"/>
      <c r="JUD7" s="17"/>
      <c r="JUE7" s="17"/>
      <c r="JUF7" s="17"/>
      <c r="JUG7" s="17"/>
      <c r="JUH7" s="17"/>
      <c r="JUI7" s="17"/>
      <c r="JUJ7" s="17"/>
      <c r="JUK7" s="17"/>
      <c r="JUL7" s="17"/>
      <c r="JUM7" s="17"/>
      <c r="JUN7" s="17"/>
      <c r="JUO7" s="17"/>
      <c r="JUP7" s="17"/>
      <c r="JUQ7" s="17"/>
      <c r="JUR7" s="17"/>
      <c r="JUS7" s="17"/>
      <c r="JUT7" s="17"/>
      <c r="JUU7" s="17"/>
      <c r="JUV7" s="17"/>
      <c r="JUW7" s="17"/>
      <c r="JUX7" s="17"/>
      <c r="JUY7" s="17"/>
      <c r="JUZ7" s="17"/>
      <c r="JVA7" s="17"/>
      <c r="JVB7" s="17"/>
      <c r="JVC7" s="17"/>
      <c r="JVD7" s="17"/>
      <c r="JVE7" s="17"/>
      <c r="JVF7" s="17"/>
      <c r="JVG7" s="17"/>
      <c r="JVH7" s="17"/>
      <c r="JVI7" s="17"/>
      <c r="JVJ7" s="17"/>
      <c r="JVK7" s="17"/>
      <c r="JVL7" s="17"/>
      <c r="JVM7" s="17"/>
      <c r="JVN7" s="17"/>
      <c r="JVO7" s="17"/>
      <c r="JVP7" s="17"/>
      <c r="JVQ7" s="17"/>
      <c r="JVR7" s="17"/>
      <c r="JVS7" s="17"/>
      <c r="JVT7" s="17"/>
      <c r="JVU7" s="17"/>
      <c r="JVV7" s="17"/>
      <c r="JVW7" s="17"/>
      <c r="JVX7" s="17"/>
      <c r="JVY7" s="17"/>
      <c r="JVZ7" s="17"/>
      <c r="JWA7" s="17"/>
      <c r="JWB7" s="17"/>
      <c r="JWC7" s="17"/>
      <c r="JWD7" s="17"/>
      <c r="JWE7" s="17"/>
      <c r="JWF7" s="17"/>
      <c r="JWG7" s="17"/>
      <c r="JWH7" s="17"/>
      <c r="JWI7" s="17"/>
      <c r="JWJ7" s="17"/>
      <c r="JWK7" s="17"/>
      <c r="JWL7" s="17"/>
      <c r="JWM7" s="17"/>
      <c r="JWN7" s="17"/>
      <c r="JWO7" s="17"/>
      <c r="JWP7" s="17"/>
      <c r="JWQ7" s="17"/>
      <c r="JWR7" s="17"/>
      <c r="JWS7" s="17"/>
      <c r="JWT7" s="17"/>
      <c r="JWU7" s="17"/>
      <c r="JWV7" s="17"/>
      <c r="JWW7" s="17"/>
      <c r="JWX7" s="17"/>
      <c r="JWY7" s="17"/>
      <c r="JWZ7" s="17"/>
      <c r="JXA7" s="17"/>
      <c r="JXB7" s="17"/>
      <c r="JXC7" s="17"/>
      <c r="JXD7" s="17"/>
      <c r="JXE7" s="17"/>
      <c r="JXF7" s="17"/>
      <c r="JXG7" s="17"/>
      <c r="JXH7" s="17"/>
      <c r="JXI7" s="17"/>
      <c r="JXJ7" s="17"/>
      <c r="JXK7" s="17"/>
      <c r="JXL7" s="17"/>
      <c r="JXM7" s="17"/>
      <c r="JXN7" s="17"/>
      <c r="JXO7" s="17"/>
      <c r="JXP7" s="17"/>
      <c r="JXQ7" s="17"/>
      <c r="JXR7" s="17"/>
      <c r="JXS7" s="17"/>
      <c r="JXT7" s="17"/>
      <c r="JXU7" s="17"/>
      <c r="JXV7" s="17"/>
      <c r="JXW7" s="17"/>
      <c r="JXX7" s="17"/>
      <c r="JXY7" s="17"/>
      <c r="JXZ7" s="17"/>
      <c r="JYA7" s="17"/>
      <c r="JYB7" s="17"/>
      <c r="JYC7" s="17"/>
      <c r="JYD7" s="17"/>
      <c r="JYE7" s="17"/>
      <c r="JYF7" s="17"/>
      <c r="JYG7" s="17"/>
      <c r="JYH7" s="17"/>
      <c r="JYI7" s="17"/>
      <c r="JYJ7" s="17"/>
      <c r="JYK7" s="17"/>
      <c r="JYL7" s="17"/>
      <c r="JYM7" s="17"/>
      <c r="JYN7" s="17"/>
      <c r="JYO7" s="17"/>
      <c r="JYP7" s="17"/>
      <c r="JYQ7" s="17"/>
      <c r="JYR7" s="17"/>
      <c r="JYS7" s="17"/>
      <c r="JYT7" s="17"/>
      <c r="JYU7" s="17"/>
      <c r="JYV7" s="17"/>
      <c r="JYW7" s="17"/>
      <c r="JYX7" s="17"/>
      <c r="JYY7" s="17"/>
      <c r="JYZ7" s="17"/>
      <c r="JZA7" s="17"/>
      <c r="JZB7" s="17"/>
      <c r="JZC7" s="17"/>
      <c r="JZD7" s="17"/>
      <c r="JZE7" s="17"/>
      <c r="JZF7" s="17"/>
      <c r="JZG7" s="17"/>
      <c r="JZH7" s="17"/>
      <c r="JZI7" s="17"/>
      <c r="JZJ7" s="17"/>
      <c r="JZK7" s="17"/>
      <c r="JZL7" s="17"/>
      <c r="JZM7" s="17"/>
      <c r="JZN7" s="17"/>
      <c r="JZO7" s="17"/>
      <c r="JZP7" s="17"/>
      <c r="JZQ7" s="17"/>
      <c r="JZR7" s="17"/>
      <c r="JZS7" s="17"/>
      <c r="JZT7" s="17"/>
      <c r="JZU7" s="17"/>
      <c r="JZV7" s="17"/>
      <c r="JZW7" s="17"/>
      <c r="JZX7" s="17"/>
      <c r="JZY7" s="17"/>
      <c r="JZZ7" s="17"/>
      <c r="KAA7" s="17"/>
      <c r="KAB7" s="17"/>
      <c r="KAC7" s="17"/>
      <c r="KAD7" s="17"/>
      <c r="KAE7" s="17"/>
      <c r="KAF7" s="17"/>
      <c r="KAG7" s="17"/>
      <c r="KAH7" s="17"/>
      <c r="KAI7" s="17"/>
      <c r="KAJ7" s="17"/>
      <c r="KAK7" s="17"/>
      <c r="KAL7" s="17"/>
      <c r="KAM7" s="17"/>
      <c r="KAN7" s="17"/>
      <c r="KAO7" s="17"/>
      <c r="KAP7" s="17"/>
      <c r="KAQ7" s="17"/>
      <c r="KAR7" s="17"/>
      <c r="KAS7" s="17"/>
      <c r="KAT7" s="17"/>
      <c r="KAU7" s="17"/>
      <c r="KAV7" s="17"/>
      <c r="KAW7" s="17"/>
      <c r="KAX7" s="17"/>
      <c r="KAY7" s="17"/>
      <c r="KAZ7" s="17"/>
      <c r="KBA7" s="17"/>
      <c r="KBB7" s="17"/>
      <c r="KBC7" s="17"/>
      <c r="KBD7" s="17"/>
      <c r="KBE7" s="17"/>
      <c r="KBF7" s="17"/>
      <c r="KBG7" s="17"/>
      <c r="KBH7" s="17"/>
      <c r="KBI7" s="17"/>
      <c r="KBJ7" s="17"/>
      <c r="KBK7" s="17"/>
      <c r="KBL7" s="17"/>
      <c r="KBM7" s="17"/>
      <c r="KBN7" s="17"/>
      <c r="KBO7" s="17"/>
      <c r="KBP7" s="17"/>
      <c r="KBQ7" s="17"/>
      <c r="KBR7" s="17"/>
      <c r="KBS7" s="17"/>
      <c r="KBT7" s="17"/>
      <c r="KBU7" s="17"/>
      <c r="KBV7" s="17"/>
      <c r="KBW7" s="17"/>
      <c r="KBX7" s="17"/>
      <c r="KBY7" s="17"/>
      <c r="KBZ7" s="17"/>
      <c r="KCA7" s="17"/>
      <c r="KCB7" s="17"/>
      <c r="KCC7" s="17"/>
      <c r="KCD7" s="17"/>
      <c r="KCE7" s="17"/>
      <c r="KCF7" s="17"/>
      <c r="KCG7" s="17"/>
      <c r="KCH7" s="17"/>
      <c r="KCI7" s="17"/>
      <c r="KCJ7" s="17"/>
      <c r="KCK7" s="17"/>
      <c r="KCL7" s="17"/>
      <c r="KCM7" s="17"/>
      <c r="KCN7" s="17"/>
      <c r="KCO7" s="17"/>
      <c r="KCP7" s="17"/>
      <c r="KCQ7" s="17"/>
      <c r="KCR7" s="17"/>
      <c r="KCS7" s="17"/>
      <c r="KCT7" s="17"/>
      <c r="KCU7" s="17"/>
      <c r="KCV7" s="17"/>
      <c r="KCW7" s="17"/>
      <c r="KCX7" s="17"/>
      <c r="KCY7" s="17"/>
      <c r="KCZ7" s="17"/>
      <c r="KDA7" s="17"/>
      <c r="KDB7" s="17"/>
      <c r="KDC7" s="17"/>
      <c r="KDD7" s="17"/>
      <c r="KDE7" s="17"/>
      <c r="KDF7" s="17"/>
      <c r="KDG7" s="17"/>
      <c r="KDH7" s="17"/>
      <c r="KDI7" s="17"/>
      <c r="KDJ7" s="17"/>
      <c r="KDK7" s="17"/>
      <c r="KDL7" s="17"/>
      <c r="KDM7" s="17"/>
      <c r="KDN7" s="17"/>
      <c r="KDO7" s="17"/>
      <c r="KDP7" s="17"/>
      <c r="KDQ7" s="17"/>
      <c r="KDR7" s="17"/>
      <c r="KDS7" s="17"/>
      <c r="KDT7" s="17"/>
      <c r="KDU7" s="17"/>
      <c r="KDV7" s="17"/>
      <c r="KDW7" s="17"/>
      <c r="KDX7" s="17"/>
      <c r="KDY7" s="17"/>
      <c r="KDZ7" s="17"/>
      <c r="KEA7" s="17"/>
      <c r="KEB7" s="17"/>
      <c r="KEC7" s="17"/>
      <c r="KED7" s="17"/>
      <c r="KEE7" s="17"/>
      <c r="KEF7" s="17"/>
      <c r="KEG7" s="17"/>
      <c r="KEH7" s="17"/>
      <c r="KEI7" s="17"/>
      <c r="KEJ7" s="17"/>
      <c r="KEK7" s="17"/>
      <c r="KEL7" s="17"/>
      <c r="KEM7" s="17"/>
      <c r="KEN7" s="17"/>
      <c r="KEO7" s="17"/>
      <c r="KEP7" s="17"/>
      <c r="KEQ7" s="17"/>
      <c r="KER7" s="17"/>
      <c r="KES7" s="17"/>
      <c r="KET7" s="17"/>
      <c r="KEU7" s="17"/>
      <c r="KEV7" s="17"/>
      <c r="KEW7" s="17"/>
      <c r="KEX7" s="17"/>
      <c r="KEY7" s="17"/>
      <c r="KEZ7" s="17"/>
      <c r="KFA7" s="17"/>
      <c r="KFB7" s="17"/>
      <c r="KFC7" s="17"/>
      <c r="KFD7" s="17"/>
      <c r="KFE7" s="17"/>
      <c r="KFF7" s="17"/>
      <c r="KFG7" s="17"/>
      <c r="KFH7" s="17"/>
      <c r="KFI7" s="17"/>
      <c r="KFJ7" s="17"/>
      <c r="KFK7" s="17"/>
      <c r="KFL7" s="17"/>
      <c r="KFM7" s="17"/>
      <c r="KFN7" s="17"/>
      <c r="KFO7" s="17"/>
      <c r="KFP7" s="17"/>
      <c r="KFQ7" s="17"/>
      <c r="KFR7" s="17"/>
      <c r="KFS7" s="17"/>
      <c r="KFT7" s="17"/>
      <c r="KFU7" s="17"/>
      <c r="KFV7" s="17"/>
      <c r="KFW7" s="17"/>
      <c r="KFX7" s="17"/>
      <c r="KFY7" s="17"/>
      <c r="KFZ7" s="17"/>
      <c r="KGA7" s="17"/>
      <c r="KGB7" s="17"/>
      <c r="KGC7" s="17"/>
      <c r="KGD7" s="17"/>
      <c r="KGE7" s="17"/>
      <c r="KGF7" s="17"/>
      <c r="KGG7" s="17"/>
      <c r="KGH7" s="17"/>
      <c r="KGI7" s="17"/>
      <c r="KGJ7" s="17"/>
      <c r="KGK7" s="17"/>
      <c r="KGL7" s="17"/>
      <c r="KGM7" s="17"/>
      <c r="KGN7" s="17"/>
      <c r="KGO7" s="17"/>
      <c r="KGP7" s="17"/>
      <c r="KGQ7" s="17"/>
      <c r="KGR7" s="17"/>
      <c r="KGS7" s="17"/>
      <c r="KGT7" s="17"/>
      <c r="KGU7" s="17"/>
      <c r="KGV7" s="17"/>
      <c r="KGW7" s="17"/>
      <c r="KGX7" s="17"/>
      <c r="KGY7" s="17"/>
      <c r="KGZ7" s="17"/>
      <c r="KHA7" s="17"/>
      <c r="KHB7" s="17"/>
      <c r="KHC7" s="17"/>
      <c r="KHD7" s="17"/>
      <c r="KHE7" s="17"/>
      <c r="KHF7" s="17"/>
      <c r="KHG7" s="17"/>
      <c r="KHH7" s="17"/>
      <c r="KHI7" s="17"/>
      <c r="KHJ7" s="17"/>
      <c r="KHK7" s="17"/>
      <c r="KHL7" s="17"/>
      <c r="KHM7" s="17"/>
      <c r="KHN7" s="17"/>
      <c r="KHO7" s="17"/>
      <c r="KHP7" s="17"/>
      <c r="KHQ7" s="17"/>
      <c r="KHR7" s="17"/>
      <c r="KHS7" s="17"/>
      <c r="KHT7" s="17"/>
      <c r="KHU7" s="17"/>
      <c r="KHV7" s="17"/>
      <c r="KHW7" s="17"/>
      <c r="KHX7" s="17"/>
      <c r="KHY7" s="17"/>
      <c r="KHZ7" s="17"/>
      <c r="KIA7" s="17"/>
      <c r="KIB7" s="17"/>
      <c r="KIC7" s="17"/>
      <c r="KID7" s="17"/>
      <c r="KIE7" s="17"/>
      <c r="KIF7" s="17"/>
      <c r="KIG7" s="17"/>
      <c r="KIH7" s="17"/>
      <c r="KII7" s="17"/>
      <c r="KIJ7" s="17"/>
      <c r="KIK7" s="17"/>
      <c r="KIL7" s="17"/>
      <c r="KIM7" s="17"/>
      <c r="KIN7" s="17"/>
      <c r="KIO7" s="17"/>
      <c r="KIP7" s="17"/>
      <c r="KIQ7" s="17"/>
      <c r="KIR7" s="17"/>
      <c r="KIS7" s="17"/>
      <c r="KIT7" s="17"/>
      <c r="KIU7" s="17"/>
      <c r="KIV7" s="17"/>
      <c r="KIW7" s="17"/>
      <c r="KIX7" s="17"/>
      <c r="KIY7" s="17"/>
      <c r="KIZ7" s="17"/>
      <c r="KJA7" s="17"/>
      <c r="KJB7" s="17"/>
      <c r="KJC7" s="17"/>
      <c r="KJD7" s="17"/>
      <c r="KJE7" s="17"/>
      <c r="KJF7" s="17"/>
      <c r="KJG7" s="17"/>
      <c r="KJH7" s="17"/>
      <c r="KJI7" s="17"/>
      <c r="KJJ7" s="17"/>
      <c r="KJK7" s="17"/>
      <c r="KJL7" s="17"/>
      <c r="KJM7" s="17"/>
      <c r="KJN7" s="17"/>
      <c r="KJO7" s="17"/>
      <c r="KJP7" s="17"/>
      <c r="KJQ7" s="17"/>
      <c r="KJR7" s="17"/>
      <c r="KJS7" s="17"/>
      <c r="KJT7" s="17"/>
      <c r="KJU7" s="17"/>
      <c r="KJV7" s="17"/>
      <c r="KJW7" s="17"/>
      <c r="KJX7" s="17"/>
      <c r="KJY7" s="17"/>
      <c r="KJZ7" s="17"/>
      <c r="KKA7" s="17"/>
      <c r="KKB7" s="17"/>
      <c r="KKC7" s="17"/>
      <c r="KKD7" s="17"/>
      <c r="KKE7" s="17"/>
      <c r="KKF7" s="17"/>
      <c r="KKG7" s="17"/>
      <c r="KKH7" s="17"/>
      <c r="KKI7" s="17"/>
      <c r="KKJ7" s="17"/>
      <c r="KKK7" s="17"/>
      <c r="KKL7" s="17"/>
      <c r="KKM7" s="17"/>
      <c r="KKN7" s="17"/>
      <c r="KKO7" s="17"/>
      <c r="KKP7" s="17"/>
      <c r="KKQ7" s="17"/>
      <c r="KKR7" s="17"/>
      <c r="KKS7" s="17"/>
      <c r="KKT7" s="17"/>
      <c r="KKU7" s="17"/>
      <c r="KKV7" s="17"/>
      <c r="KKW7" s="17"/>
      <c r="KKX7" s="17"/>
      <c r="KKY7" s="17"/>
      <c r="KKZ7" s="17"/>
      <c r="KLA7" s="17"/>
      <c r="KLB7" s="17"/>
      <c r="KLC7" s="17"/>
      <c r="KLD7" s="17"/>
      <c r="KLE7" s="17"/>
      <c r="KLF7" s="17"/>
      <c r="KLG7" s="17"/>
      <c r="KLH7" s="17"/>
      <c r="KLI7" s="17"/>
      <c r="KLJ7" s="17"/>
      <c r="KLK7" s="17"/>
      <c r="KLL7" s="17"/>
      <c r="KLM7" s="17"/>
      <c r="KLN7" s="17"/>
      <c r="KLO7" s="17"/>
      <c r="KLP7" s="17"/>
      <c r="KLQ7" s="17"/>
      <c r="KLR7" s="17"/>
      <c r="KLS7" s="17"/>
      <c r="KLT7" s="17"/>
      <c r="KLU7" s="17"/>
      <c r="KLV7" s="17"/>
      <c r="KLW7" s="17"/>
      <c r="KLX7" s="17"/>
      <c r="KLY7" s="17"/>
      <c r="KLZ7" s="17"/>
      <c r="KMA7" s="17"/>
      <c r="KMB7" s="17"/>
      <c r="KMC7" s="17"/>
      <c r="KMD7" s="17"/>
      <c r="KME7" s="17"/>
      <c r="KMF7" s="17"/>
      <c r="KMG7" s="17"/>
      <c r="KMH7" s="17"/>
      <c r="KMI7" s="17"/>
      <c r="KMJ7" s="17"/>
      <c r="KMK7" s="17"/>
      <c r="KML7" s="17"/>
      <c r="KMM7" s="17"/>
      <c r="KMN7" s="17"/>
      <c r="KMO7" s="17"/>
      <c r="KMP7" s="17"/>
      <c r="KMQ7" s="17"/>
      <c r="KMR7" s="17"/>
      <c r="KMS7" s="17"/>
      <c r="KMT7" s="17"/>
      <c r="KMU7" s="17"/>
      <c r="KMV7" s="17"/>
      <c r="KMW7" s="17"/>
      <c r="KMX7" s="17"/>
      <c r="KMY7" s="17"/>
      <c r="KMZ7" s="17"/>
      <c r="KNA7" s="17"/>
      <c r="KNB7" s="17"/>
      <c r="KNC7" s="17"/>
      <c r="KND7" s="17"/>
      <c r="KNE7" s="17"/>
      <c r="KNF7" s="17"/>
      <c r="KNG7" s="17"/>
      <c r="KNH7" s="17"/>
      <c r="KNI7" s="17"/>
      <c r="KNJ7" s="17"/>
      <c r="KNK7" s="17"/>
      <c r="KNL7" s="17"/>
      <c r="KNM7" s="17"/>
      <c r="KNN7" s="17"/>
      <c r="KNO7" s="17"/>
      <c r="KNP7" s="17"/>
      <c r="KNQ7" s="17"/>
      <c r="KNR7" s="17"/>
      <c r="KNS7" s="17"/>
      <c r="KNT7" s="17"/>
      <c r="KNU7" s="17"/>
      <c r="KNV7" s="17"/>
      <c r="KNW7" s="17"/>
      <c r="KNX7" s="17"/>
      <c r="KNY7" s="17"/>
      <c r="KNZ7" s="17"/>
      <c r="KOA7" s="17"/>
      <c r="KOB7" s="17"/>
      <c r="KOC7" s="17"/>
      <c r="KOD7" s="17"/>
      <c r="KOE7" s="17"/>
      <c r="KOF7" s="17"/>
      <c r="KOG7" s="17"/>
      <c r="KOH7" s="17"/>
      <c r="KOI7" s="17"/>
      <c r="KOJ7" s="17"/>
      <c r="KOK7" s="17"/>
      <c r="KOL7" s="17"/>
      <c r="KOM7" s="17"/>
      <c r="KON7" s="17"/>
      <c r="KOO7" s="17"/>
      <c r="KOP7" s="17"/>
      <c r="KOQ7" s="17"/>
      <c r="KOR7" s="17"/>
      <c r="KOS7" s="17"/>
      <c r="KOT7" s="17"/>
      <c r="KOU7" s="17"/>
      <c r="KOV7" s="17"/>
      <c r="KOW7" s="17"/>
      <c r="KOX7" s="17"/>
      <c r="KOY7" s="17"/>
      <c r="KOZ7" s="17"/>
      <c r="KPA7" s="17"/>
      <c r="KPB7" s="17"/>
      <c r="KPC7" s="17"/>
      <c r="KPD7" s="17"/>
      <c r="KPE7" s="17"/>
      <c r="KPF7" s="17"/>
      <c r="KPG7" s="17"/>
      <c r="KPH7" s="17"/>
      <c r="KPI7" s="17"/>
      <c r="KPJ7" s="17"/>
      <c r="KPK7" s="17"/>
      <c r="KPL7" s="17"/>
      <c r="KPM7" s="17"/>
      <c r="KPN7" s="17"/>
      <c r="KPO7" s="17"/>
      <c r="KPP7" s="17"/>
      <c r="KPQ7" s="17"/>
      <c r="KPR7" s="17"/>
      <c r="KPS7" s="17"/>
      <c r="KPT7" s="17"/>
      <c r="KPU7" s="17"/>
      <c r="KPV7" s="17"/>
      <c r="KPW7" s="17"/>
      <c r="KPX7" s="17"/>
      <c r="KPY7" s="17"/>
      <c r="KPZ7" s="17"/>
      <c r="KQA7" s="17"/>
      <c r="KQB7" s="17"/>
      <c r="KQC7" s="17"/>
      <c r="KQD7" s="17"/>
      <c r="KQE7" s="17"/>
      <c r="KQF7" s="17"/>
      <c r="KQG7" s="17"/>
      <c r="KQH7" s="17"/>
      <c r="KQI7" s="17"/>
      <c r="KQJ7" s="17"/>
      <c r="KQK7" s="17"/>
      <c r="KQL7" s="17"/>
      <c r="KQM7" s="17"/>
      <c r="KQN7" s="17"/>
      <c r="KQO7" s="17"/>
      <c r="KQP7" s="17"/>
      <c r="KQQ7" s="17"/>
      <c r="KQR7" s="17"/>
      <c r="KQS7" s="17"/>
      <c r="KQT7" s="17"/>
      <c r="KQU7" s="17"/>
      <c r="KQV7" s="17"/>
      <c r="KQW7" s="17"/>
      <c r="KQX7" s="17"/>
      <c r="KQY7" s="17"/>
      <c r="KQZ7" s="17"/>
      <c r="KRA7" s="17"/>
      <c r="KRB7" s="17"/>
      <c r="KRC7" s="17"/>
      <c r="KRD7" s="17"/>
      <c r="KRE7" s="17"/>
      <c r="KRF7" s="17"/>
      <c r="KRG7" s="17"/>
      <c r="KRH7" s="17"/>
      <c r="KRI7" s="17"/>
      <c r="KRJ7" s="17"/>
      <c r="KRK7" s="17"/>
      <c r="KRL7" s="17"/>
      <c r="KRM7" s="17"/>
      <c r="KRN7" s="17"/>
      <c r="KRO7" s="17"/>
      <c r="KRP7" s="17"/>
      <c r="KRQ7" s="17"/>
      <c r="KRR7" s="17"/>
      <c r="KRS7" s="17"/>
      <c r="KRT7" s="17"/>
      <c r="KRU7" s="17"/>
      <c r="KRV7" s="17"/>
      <c r="KRW7" s="17"/>
      <c r="KRX7" s="17"/>
      <c r="KRY7" s="17"/>
      <c r="KRZ7" s="17"/>
      <c r="KSA7" s="17"/>
      <c r="KSB7" s="17"/>
      <c r="KSC7" s="17"/>
      <c r="KSD7" s="17"/>
      <c r="KSE7" s="17"/>
      <c r="KSF7" s="17"/>
      <c r="KSG7" s="17"/>
      <c r="KSH7" s="17"/>
      <c r="KSI7" s="17"/>
      <c r="KSJ7" s="17"/>
      <c r="KSK7" s="17"/>
      <c r="KSL7" s="17"/>
      <c r="KSM7" s="17"/>
      <c r="KSN7" s="17"/>
      <c r="KSO7" s="17"/>
      <c r="KSP7" s="17"/>
      <c r="KSQ7" s="17"/>
      <c r="KSR7" s="17"/>
      <c r="KSS7" s="17"/>
      <c r="KST7" s="17"/>
      <c r="KSU7" s="17"/>
      <c r="KSV7" s="17"/>
      <c r="KSW7" s="17"/>
      <c r="KSX7" s="17"/>
      <c r="KSY7" s="17"/>
      <c r="KSZ7" s="17"/>
      <c r="KTA7" s="17"/>
      <c r="KTB7" s="17"/>
      <c r="KTC7" s="17"/>
      <c r="KTD7" s="17"/>
      <c r="KTE7" s="17"/>
      <c r="KTF7" s="17"/>
      <c r="KTG7" s="17"/>
      <c r="KTH7" s="17"/>
      <c r="KTI7" s="17"/>
      <c r="KTJ7" s="17"/>
      <c r="KTK7" s="17"/>
      <c r="KTL7" s="17"/>
      <c r="KTM7" s="17"/>
      <c r="KTN7" s="17"/>
      <c r="KTO7" s="17"/>
      <c r="KTP7" s="17"/>
      <c r="KTQ7" s="17"/>
      <c r="KTR7" s="17"/>
      <c r="KTS7" s="17"/>
      <c r="KTT7" s="17"/>
      <c r="KTU7" s="17"/>
      <c r="KTV7" s="17"/>
      <c r="KTW7" s="17"/>
      <c r="KTX7" s="17"/>
      <c r="KTY7" s="17"/>
      <c r="KTZ7" s="17"/>
      <c r="KUA7" s="17"/>
      <c r="KUB7" s="17"/>
      <c r="KUC7" s="17"/>
      <c r="KUD7" s="17"/>
      <c r="KUE7" s="17"/>
      <c r="KUF7" s="17"/>
      <c r="KUG7" s="17"/>
      <c r="KUH7" s="17"/>
      <c r="KUI7" s="17"/>
      <c r="KUJ7" s="17"/>
      <c r="KUK7" s="17"/>
      <c r="KUL7" s="17"/>
      <c r="KUM7" s="17"/>
      <c r="KUN7" s="17"/>
      <c r="KUO7" s="17"/>
      <c r="KUP7" s="17"/>
      <c r="KUQ7" s="17"/>
      <c r="KUR7" s="17"/>
      <c r="KUS7" s="17"/>
      <c r="KUT7" s="17"/>
      <c r="KUU7" s="17"/>
      <c r="KUV7" s="17"/>
      <c r="KUW7" s="17"/>
      <c r="KUX7" s="17"/>
      <c r="KUY7" s="17"/>
      <c r="KUZ7" s="17"/>
      <c r="KVA7" s="17"/>
      <c r="KVB7" s="17"/>
      <c r="KVC7" s="17"/>
      <c r="KVD7" s="17"/>
      <c r="KVE7" s="17"/>
      <c r="KVF7" s="17"/>
      <c r="KVG7" s="17"/>
      <c r="KVH7" s="17"/>
      <c r="KVI7" s="17"/>
      <c r="KVJ7" s="17"/>
      <c r="KVK7" s="17"/>
      <c r="KVL7" s="17"/>
      <c r="KVM7" s="17"/>
      <c r="KVN7" s="17"/>
      <c r="KVO7" s="17"/>
      <c r="KVP7" s="17"/>
      <c r="KVQ7" s="17"/>
      <c r="KVR7" s="17"/>
      <c r="KVS7" s="17"/>
      <c r="KVT7" s="17"/>
      <c r="KVU7" s="17"/>
      <c r="KVV7" s="17"/>
      <c r="KVW7" s="17"/>
      <c r="KVX7" s="17"/>
      <c r="KVY7" s="17"/>
      <c r="KVZ7" s="17"/>
      <c r="KWA7" s="17"/>
      <c r="KWB7" s="17"/>
      <c r="KWC7" s="17"/>
      <c r="KWD7" s="17"/>
      <c r="KWE7" s="17"/>
      <c r="KWF7" s="17"/>
      <c r="KWG7" s="17"/>
      <c r="KWH7" s="17"/>
      <c r="KWI7" s="17"/>
      <c r="KWJ7" s="17"/>
      <c r="KWK7" s="17"/>
      <c r="KWL7" s="17"/>
      <c r="KWM7" s="17"/>
      <c r="KWN7" s="17"/>
      <c r="KWO7" s="17"/>
      <c r="KWP7" s="17"/>
      <c r="KWQ7" s="17"/>
      <c r="KWR7" s="17"/>
      <c r="KWS7" s="17"/>
      <c r="KWT7" s="17"/>
      <c r="KWU7" s="17"/>
      <c r="KWV7" s="17"/>
      <c r="KWW7" s="17"/>
      <c r="KWX7" s="17"/>
      <c r="KWY7" s="17"/>
      <c r="KWZ7" s="17"/>
      <c r="KXA7" s="17"/>
      <c r="KXB7" s="17"/>
      <c r="KXC7" s="17"/>
      <c r="KXD7" s="17"/>
      <c r="KXE7" s="17"/>
      <c r="KXF7" s="17"/>
      <c r="KXG7" s="17"/>
      <c r="KXH7" s="17"/>
      <c r="KXI7" s="17"/>
      <c r="KXJ7" s="17"/>
      <c r="KXK7" s="17"/>
      <c r="KXL7" s="17"/>
      <c r="KXM7" s="17"/>
      <c r="KXN7" s="17"/>
      <c r="KXO7" s="17"/>
      <c r="KXP7" s="17"/>
      <c r="KXQ7" s="17"/>
      <c r="KXR7" s="17"/>
      <c r="KXS7" s="17"/>
      <c r="KXT7" s="17"/>
      <c r="KXU7" s="17"/>
      <c r="KXV7" s="17"/>
      <c r="KXW7" s="17"/>
      <c r="KXX7" s="17"/>
      <c r="KXY7" s="17"/>
      <c r="KXZ7" s="17"/>
      <c r="KYA7" s="17"/>
      <c r="KYB7" s="17"/>
      <c r="KYC7" s="17"/>
      <c r="KYD7" s="17"/>
      <c r="KYE7" s="17"/>
      <c r="KYF7" s="17"/>
      <c r="KYG7" s="17"/>
      <c r="KYH7" s="17"/>
      <c r="KYI7" s="17"/>
      <c r="KYJ7" s="17"/>
      <c r="KYK7" s="17"/>
      <c r="KYL7" s="17"/>
      <c r="KYM7" s="17"/>
      <c r="KYN7" s="17"/>
      <c r="KYO7" s="17"/>
      <c r="KYP7" s="17"/>
      <c r="KYQ7" s="17"/>
      <c r="KYR7" s="17"/>
      <c r="KYS7" s="17"/>
      <c r="KYT7" s="17"/>
      <c r="KYU7" s="17"/>
      <c r="KYV7" s="17"/>
      <c r="KYW7" s="17"/>
      <c r="KYX7" s="17"/>
      <c r="KYY7" s="17"/>
      <c r="KYZ7" s="17"/>
      <c r="KZA7" s="17"/>
      <c r="KZB7" s="17"/>
      <c r="KZC7" s="17"/>
      <c r="KZD7" s="17"/>
      <c r="KZE7" s="17"/>
      <c r="KZF7" s="17"/>
      <c r="KZG7" s="17"/>
      <c r="KZH7" s="17"/>
      <c r="KZI7" s="17"/>
      <c r="KZJ7" s="17"/>
      <c r="KZK7" s="17"/>
      <c r="KZL7" s="17"/>
      <c r="KZM7" s="17"/>
      <c r="KZN7" s="17"/>
      <c r="KZO7" s="17"/>
      <c r="KZP7" s="17"/>
      <c r="KZQ7" s="17"/>
      <c r="KZR7" s="17"/>
      <c r="KZS7" s="17"/>
      <c r="KZT7" s="17"/>
      <c r="KZU7" s="17"/>
      <c r="KZV7" s="17"/>
      <c r="KZW7" s="17"/>
      <c r="KZX7" s="17"/>
      <c r="KZY7" s="17"/>
      <c r="KZZ7" s="17"/>
      <c r="LAA7" s="17"/>
      <c r="LAB7" s="17"/>
      <c r="LAC7" s="17"/>
      <c r="LAD7" s="17"/>
      <c r="LAE7" s="17"/>
      <c r="LAF7" s="17"/>
      <c r="LAG7" s="17"/>
      <c r="LAH7" s="17"/>
      <c r="LAI7" s="17"/>
      <c r="LAJ7" s="17"/>
      <c r="LAK7" s="17"/>
      <c r="LAL7" s="17"/>
      <c r="LAM7" s="17"/>
      <c r="LAN7" s="17"/>
      <c r="LAO7" s="17"/>
      <c r="LAP7" s="17"/>
      <c r="LAQ7" s="17"/>
      <c r="LAR7" s="17"/>
      <c r="LAS7" s="17"/>
      <c r="LAT7" s="17"/>
      <c r="LAU7" s="17"/>
      <c r="LAV7" s="17"/>
      <c r="LAW7" s="17"/>
      <c r="LAX7" s="17"/>
      <c r="LAY7" s="17"/>
      <c r="LAZ7" s="17"/>
      <c r="LBA7" s="17"/>
      <c r="LBB7" s="17"/>
      <c r="LBC7" s="17"/>
      <c r="LBD7" s="17"/>
      <c r="LBE7" s="17"/>
      <c r="LBF7" s="17"/>
      <c r="LBG7" s="17"/>
      <c r="LBH7" s="17"/>
      <c r="LBI7" s="17"/>
      <c r="LBJ7" s="17"/>
      <c r="LBK7" s="17"/>
      <c r="LBL7" s="17"/>
      <c r="LBM7" s="17"/>
      <c r="LBN7" s="17"/>
      <c r="LBO7" s="17"/>
      <c r="LBP7" s="17"/>
      <c r="LBQ7" s="17"/>
      <c r="LBR7" s="17"/>
      <c r="LBS7" s="17"/>
      <c r="LBT7" s="17"/>
      <c r="LBU7" s="17"/>
      <c r="LBV7" s="17"/>
      <c r="LBW7" s="17"/>
      <c r="LBX7" s="17"/>
      <c r="LBY7" s="17"/>
      <c r="LBZ7" s="17"/>
      <c r="LCA7" s="17"/>
      <c r="LCB7" s="17"/>
      <c r="LCC7" s="17"/>
      <c r="LCD7" s="17"/>
      <c r="LCE7" s="17"/>
      <c r="LCF7" s="17"/>
      <c r="LCG7" s="17"/>
      <c r="LCH7" s="17"/>
      <c r="LCI7" s="17"/>
      <c r="LCJ7" s="17"/>
      <c r="LCK7" s="17"/>
      <c r="LCL7" s="17"/>
      <c r="LCM7" s="17"/>
      <c r="LCN7" s="17"/>
      <c r="LCO7" s="17"/>
      <c r="LCP7" s="17"/>
      <c r="LCQ7" s="17"/>
      <c r="LCR7" s="17"/>
      <c r="LCS7" s="17"/>
      <c r="LCT7" s="17"/>
      <c r="LCU7" s="17"/>
      <c r="LCV7" s="17"/>
      <c r="LCW7" s="17"/>
      <c r="LCX7" s="17"/>
      <c r="LCY7" s="17"/>
      <c r="LCZ7" s="17"/>
      <c r="LDA7" s="17"/>
      <c r="LDB7" s="17"/>
      <c r="LDC7" s="17"/>
      <c r="LDD7" s="17"/>
      <c r="LDE7" s="17"/>
      <c r="LDF7" s="17"/>
      <c r="LDG7" s="17"/>
      <c r="LDH7" s="17"/>
      <c r="LDI7" s="17"/>
      <c r="LDJ7" s="17"/>
      <c r="LDK7" s="17"/>
      <c r="LDL7" s="17"/>
      <c r="LDM7" s="17"/>
      <c r="LDN7" s="17"/>
      <c r="LDO7" s="17"/>
      <c r="LDP7" s="17"/>
      <c r="LDQ7" s="17"/>
      <c r="LDR7" s="17"/>
      <c r="LDS7" s="17"/>
      <c r="LDT7" s="17"/>
      <c r="LDU7" s="17"/>
      <c r="LDV7" s="17"/>
      <c r="LDW7" s="17"/>
      <c r="LDX7" s="17"/>
      <c r="LDY7" s="17"/>
      <c r="LDZ7" s="17"/>
      <c r="LEA7" s="17"/>
      <c r="LEB7" s="17"/>
      <c r="LEC7" s="17"/>
      <c r="LED7" s="17"/>
      <c r="LEE7" s="17"/>
      <c r="LEF7" s="17"/>
      <c r="LEG7" s="17"/>
      <c r="LEH7" s="17"/>
      <c r="LEI7" s="17"/>
      <c r="LEJ7" s="17"/>
      <c r="LEK7" s="17"/>
      <c r="LEL7" s="17"/>
      <c r="LEM7" s="17"/>
      <c r="LEN7" s="17"/>
      <c r="LEO7" s="17"/>
      <c r="LEP7" s="17"/>
      <c r="LEQ7" s="17"/>
      <c r="LER7" s="17"/>
      <c r="LES7" s="17"/>
      <c r="LET7" s="17"/>
      <c r="LEU7" s="17"/>
      <c r="LEV7" s="17"/>
      <c r="LEW7" s="17"/>
      <c r="LEX7" s="17"/>
      <c r="LEY7" s="17"/>
      <c r="LEZ7" s="17"/>
      <c r="LFA7" s="17"/>
      <c r="LFB7" s="17"/>
      <c r="LFC7" s="17"/>
      <c r="LFD7" s="17"/>
      <c r="LFE7" s="17"/>
      <c r="LFF7" s="17"/>
      <c r="LFG7" s="17"/>
      <c r="LFH7" s="17"/>
      <c r="LFI7" s="17"/>
      <c r="LFJ7" s="17"/>
      <c r="LFK7" s="17"/>
      <c r="LFL7" s="17"/>
      <c r="LFM7" s="17"/>
      <c r="LFN7" s="17"/>
      <c r="LFO7" s="17"/>
      <c r="LFP7" s="17"/>
      <c r="LFQ7" s="17"/>
      <c r="LFR7" s="17"/>
      <c r="LFS7" s="17"/>
      <c r="LFT7" s="17"/>
      <c r="LFU7" s="17"/>
      <c r="LFV7" s="17"/>
      <c r="LFW7" s="17"/>
      <c r="LFX7" s="17"/>
      <c r="LFY7" s="17"/>
      <c r="LFZ7" s="17"/>
      <c r="LGA7" s="17"/>
      <c r="LGB7" s="17"/>
      <c r="LGC7" s="17"/>
      <c r="LGD7" s="17"/>
      <c r="LGE7" s="17"/>
      <c r="LGF7" s="17"/>
      <c r="LGG7" s="17"/>
      <c r="LGH7" s="17"/>
      <c r="LGI7" s="17"/>
      <c r="LGJ7" s="17"/>
      <c r="LGK7" s="17"/>
      <c r="LGL7" s="17"/>
      <c r="LGM7" s="17"/>
      <c r="LGN7" s="17"/>
      <c r="LGO7" s="17"/>
      <c r="LGP7" s="17"/>
      <c r="LGQ7" s="17"/>
      <c r="LGR7" s="17"/>
      <c r="LGS7" s="17"/>
      <c r="LGT7" s="17"/>
      <c r="LGU7" s="17"/>
      <c r="LGV7" s="17"/>
      <c r="LGW7" s="17"/>
      <c r="LGX7" s="17"/>
      <c r="LGY7" s="17"/>
      <c r="LGZ7" s="17"/>
      <c r="LHA7" s="17"/>
      <c r="LHB7" s="17"/>
      <c r="LHC7" s="17"/>
      <c r="LHD7" s="17"/>
      <c r="LHE7" s="17"/>
      <c r="LHF7" s="17"/>
      <c r="LHG7" s="17"/>
      <c r="LHH7" s="17"/>
      <c r="LHI7" s="17"/>
      <c r="LHJ7" s="17"/>
      <c r="LHK7" s="17"/>
      <c r="LHL7" s="17"/>
      <c r="LHM7" s="17"/>
      <c r="LHN7" s="17"/>
      <c r="LHO7" s="17"/>
      <c r="LHP7" s="17"/>
      <c r="LHQ7" s="17"/>
      <c r="LHR7" s="17"/>
      <c r="LHS7" s="17"/>
      <c r="LHT7" s="17"/>
      <c r="LHU7" s="17"/>
      <c r="LHV7" s="17"/>
      <c r="LHW7" s="17"/>
      <c r="LHX7" s="17"/>
      <c r="LHY7" s="17"/>
      <c r="LHZ7" s="17"/>
      <c r="LIA7" s="17"/>
      <c r="LIB7" s="17"/>
      <c r="LIC7" s="17"/>
      <c r="LID7" s="17"/>
      <c r="LIE7" s="17"/>
      <c r="LIF7" s="17"/>
      <c r="LIG7" s="17"/>
      <c r="LIH7" s="17"/>
      <c r="LII7" s="17"/>
      <c r="LIJ7" s="17"/>
      <c r="LIK7" s="17"/>
      <c r="LIL7" s="17"/>
      <c r="LIM7" s="17"/>
      <c r="LIN7" s="17"/>
      <c r="LIO7" s="17"/>
      <c r="LIP7" s="17"/>
      <c r="LIQ7" s="17"/>
      <c r="LIR7" s="17"/>
      <c r="LIS7" s="17"/>
      <c r="LIT7" s="17"/>
      <c r="LIU7" s="17"/>
      <c r="LIV7" s="17"/>
      <c r="LIW7" s="17"/>
      <c r="LIX7" s="17"/>
      <c r="LIY7" s="17"/>
      <c r="LIZ7" s="17"/>
      <c r="LJA7" s="17"/>
      <c r="LJB7" s="17"/>
      <c r="LJC7" s="17"/>
      <c r="LJD7" s="17"/>
      <c r="LJE7" s="17"/>
      <c r="LJF7" s="17"/>
      <c r="LJG7" s="17"/>
      <c r="LJH7" s="17"/>
      <c r="LJI7" s="17"/>
      <c r="LJJ7" s="17"/>
      <c r="LJK7" s="17"/>
      <c r="LJL7" s="17"/>
      <c r="LJM7" s="17"/>
      <c r="LJN7" s="17"/>
      <c r="LJO7" s="17"/>
      <c r="LJP7" s="17"/>
      <c r="LJQ7" s="17"/>
      <c r="LJR7" s="17"/>
      <c r="LJS7" s="17"/>
      <c r="LJT7" s="17"/>
      <c r="LJU7" s="17"/>
      <c r="LJV7" s="17"/>
      <c r="LJW7" s="17"/>
      <c r="LJX7" s="17"/>
      <c r="LJY7" s="17"/>
      <c r="LJZ7" s="17"/>
      <c r="LKA7" s="17"/>
      <c r="LKB7" s="17"/>
      <c r="LKC7" s="17"/>
      <c r="LKD7" s="17"/>
      <c r="LKE7" s="17"/>
      <c r="LKF7" s="17"/>
      <c r="LKG7" s="17"/>
      <c r="LKH7" s="17"/>
      <c r="LKI7" s="17"/>
      <c r="LKJ7" s="17"/>
      <c r="LKK7" s="17"/>
      <c r="LKL7" s="17"/>
      <c r="LKM7" s="17"/>
      <c r="LKN7" s="17"/>
      <c r="LKO7" s="17"/>
      <c r="LKP7" s="17"/>
      <c r="LKQ7" s="17"/>
      <c r="LKR7" s="17"/>
      <c r="LKS7" s="17"/>
      <c r="LKT7" s="17"/>
      <c r="LKU7" s="17"/>
      <c r="LKV7" s="17"/>
      <c r="LKW7" s="17"/>
      <c r="LKX7" s="17"/>
      <c r="LKY7" s="17"/>
      <c r="LKZ7" s="17"/>
      <c r="LLA7" s="17"/>
      <c r="LLB7" s="17"/>
      <c r="LLC7" s="17"/>
      <c r="LLD7" s="17"/>
      <c r="LLE7" s="17"/>
      <c r="LLF7" s="17"/>
      <c r="LLG7" s="17"/>
      <c r="LLH7" s="17"/>
      <c r="LLI7" s="17"/>
      <c r="LLJ7" s="17"/>
      <c r="LLK7" s="17"/>
      <c r="LLL7" s="17"/>
      <c r="LLM7" s="17"/>
      <c r="LLN7" s="17"/>
      <c r="LLO7" s="17"/>
      <c r="LLP7" s="17"/>
      <c r="LLQ7" s="17"/>
      <c r="LLR7" s="17"/>
      <c r="LLS7" s="17"/>
      <c r="LLT7" s="17"/>
      <c r="LLU7" s="17"/>
      <c r="LLV7" s="17"/>
      <c r="LLW7" s="17"/>
      <c r="LLX7" s="17"/>
      <c r="LLY7" s="17"/>
      <c r="LLZ7" s="17"/>
      <c r="LMA7" s="17"/>
      <c r="LMB7" s="17"/>
      <c r="LMC7" s="17"/>
      <c r="LMD7" s="17"/>
      <c r="LME7" s="17"/>
      <c r="LMF7" s="17"/>
      <c r="LMG7" s="17"/>
      <c r="LMH7" s="17"/>
      <c r="LMI7" s="17"/>
      <c r="LMJ7" s="17"/>
      <c r="LMK7" s="17"/>
      <c r="LML7" s="17"/>
      <c r="LMM7" s="17"/>
      <c r="LMN7" s="17"/>
      <c r="LMO7" s="17"/>
      <c r="LMP7" s="17"/>
      <c r="LMQ7" s="17"/>
      <c r="LMR7" s="17"/>
      <c r="LMS7" s="17"/>
      <c r="LMT7" s="17"/>
      <c r="LMU7" s="17"/>
      <c r="LMV7" s="17"/>
      <c r="LMW7" s="17"/>
      <c r="LMX7" s="17"/>
      <c r="LMY7" s="17"/>
      <c r="LMZ7" s="17"/>
      <c r="LNA7" s="17"/>
      <c r="LNB7" s="17"/>
      <c r="LNC7" s="17"/>
      <c r="LND7" s="17"/>
      <c r="LNE7" s="17"/>
      <c r="LNF7" s="17"/>
      <c r="LNG7" s="17"/>
      <c r="LNH7" s="17"/>
      <c r="LNI7" s="17"/>
      <c r="LNJ7" s="17"/>
      <c r="LNK7" s="17"/>
      <c r="LNL7" s="17"/>
      <c r="LNM7" s="17"/>
      <c r="LNN7" s="17"/>
      <c r="LNO7" s="17"/>
      <c r="LNP7" s="17"/>
      <c r="LNQ7" s="17"/>
      <c r="LNR7" s="17"/>
      <c r="LNS7" s="17"/>
      <c r="LNT7" s="17"/>
      <c r="LNU7" s="17"/>
      <c r="LNV7" s="17"/>
      <c r="LNW7" s="17"/>
      <c r="LNX7" s="17"/>
      <c r="LNY7" s="17"/>
      <c r="LNZ7" s="17"/>
      <c r="LOA7" s="17"/>
      <c r="LOB7" s="17"/>
      <c r="LOC7" s="17"/>
      <c r="LOD7" s="17"/>
      <c r="LOE7" s="17"/>
      <c r="LOF7" s="17"/>
      <c r="LOG7" s="17"/>
      <c r="LOH7" s="17"/>
      <c r="LOI7" s="17"/>
      <c r="LOJ7" s="17"/>
      <c r="LOK7" s="17"/>
      <c r="LOL7" s="17"/>
      <c r="LOM7" s="17"/>
      <c r="LON7" s="17"/>
      <c r="LOO7" s="17"/>
      <c r="LOP7" s="17"/>
      <c r="LOQ7" s="17"/>
      <c r="LOR7" s="17"/>
      <c r="LOS7" s="17"/>
      <c r="LOT7" s="17"/>
      <c r="LOU7" s="17"/>
      <c r="LOV7" s="17"/>
      <c r="LOW7" s="17"/>
      <c r="LOX7" s="17"/>
      <c r="LOY7" s="17"/>
      <c r="LOZ7" s="17"/>
      <c r="LPA7" s="17"/>
      <c r="LPB7" s="17"/>
      <c r="LPC7" s="17"/>
      <c r="LPD7" s="17"/>
      <c r="LPE7" s="17"/>
      <c r="LPF7" s="17"/>
      <c r="LPG7" s="17"/>
      <c r="LPH7" s="17"/>
      <c r="LPI7" s="17"/>
      <c r="LPJ7" s="17"/>
      <c r="LPK7" s="17"/>
      <c r="LPL7" s="17"/>
      <c r="LPM7" s="17"/>
      <c r="LPN7" s="17"/>
      <c r="LPO7" s="17"/>
      <c r="LPP7" s="17"/>
      <c r="LPQ7" s="17"/>
      <c r="LPR7" s="17"/>
      <c r="LPS7" s="17"/>
      <c r="LPT7" s="17"/>
      <c r="LPU7" s="17"/>
      <c r="LPV7" s="17"/>
      <c r="LPW7" s="17"/>
      <c r="LPX7" s="17"/>
      <c r="LPY7" s="17"/>
      <c r="LPZ7" s="17"/>
      <c r="LQA7" s="17"/>
      <c r="LQB7" s="17"/>
      <c r="LQC7" s="17"/>
      <c r="LQD7" s="17"/>
      <c r="LQE7" s="17"/>
      <c r="LQF7" s="17"/>
      <c r="LQG7" s="17"/>
      <c r="LQH7" s="17"/>
      <c r="LQI7" s="17"/>
      <c r="LQJ7" s="17"/>
      <c r="LQK7" s="17"/>
      <c r="LQL7" s="17"/>
      <c r="LQM7" s="17"/>
      <c r="LQN7" s="17"/>
      <c r="LQO7" s="17"/>
      <c r="LQP7" s="17"/>
      <c r="LQQ7" s="17"/>
      <c r="LQR7" s="17"/>
      <c r="LQS7" s="17"/>
      <c r="LQT7" s="17"/>
      <c r="LQU7" s="17"/>
      <c r="LQV7" s="17"/>
      <c r="LQW7" s="17"/>
      <c r="LQX7" s="17"/>
      <c r="LQY7" s="17"/>
      <c r="LQZ7" s="17"/>
      <c r="LRA7" s="17"/>
      <c r="LRB7" s="17"/>
      <c r="LRC7" s="17"/>
      <c r="LRD7" s="17"/>
      <c r="LRE7" s="17"/>
      <c r="LRF7" s="17"/>
      <c r="LRG7" s="17"/>
      <c r="LRH7" s="17"/>
      <c r="LRI7" s="17"/>
      <c r="LRJ7" s="17"/>
      <c r="LRK7" s="17"/>
      <c r="LRL7" s="17"/>
      <c r="LRM7" s="17"/>
      <c r="LRN7" s="17"/>
      <c r="LRO7" s="17"/>
      <c r="LRP7" s="17"/>
      <c r="LRQ7" s="17"/>
      <c r="LRR7" s="17"/>
      <c r="LRS7" s="17"/>
      <c r="LRT7" s="17"/>
      <c r="LRU7" s="17"/>
      <c r="LRV7" s="17"/>
      <c r="LRW7" s="17"/>
      <c r="LRX7" s="17"/>
      <c r="LRY7" s="17"/>
      <c r="LRZ7" s="17"/>
      <c r="LSA7" s="17"/>
      <c r="LSB7" s="17"/>
      <c r="LSC7" s="17"/>
      <c r="LSD7" s="17"/>
      <c r="LSE7" s="17"/>
      <c r="LSF7" s="17"/>
      <c r="LSG7" s="17"/>
      <c r="LSH7" s="17"/>
      <c r="LSI7" s="17"/>
      <c r="LSJ7" s="17"/>
      <c r="LSK7" s="17"/>
      <c r="LSL7" s="17"/>
      <c r="LSM7" s="17"/>
      <c r="LSN7" s="17"/>
      <c r="LSO7" s="17"/>
      <c r="LSP7" s="17"/>
      <c r="LSQ7" s="17"/>
      <c r="LSR7" s="17"/>
      <c r="LSS7" s="17"/>
      <c r="LST7" s="17"/>
      <c r="LSU7" s="17"/>
      <c r="LSV7" s="17"/>
      <c r="LSW7" s="17"/>
      <c r="LSX7" s="17"/>
      <c r="LSY7" s="17"/>
      <c r="LSZ7" s="17"/>
      <c r="LTA7" s="17"/>
      <c r="LTB7" s="17"/>
      <c r="LTC7" s="17"/>
      <c r="LTD7" s="17"/>
      <c r="LTE7" s="17"/>
      <c r="LTF7" s="17"/>
      <c r="LTG7" s="17"/>
      <c r="LTH7" s="17"/>
      <c r="LTI7" s="17"/>
      <c r="LTJ7" s="17"/>
      <c r="LTK7" s="17"/>
      <c r="LTL7" s="17"/>
      <c r="LTM7" s="17"/>
      <c r="LTN7" s="17"/>
      <c r="LTO7" s="17"/>
      <c r="LTP7" s="17"/>
      <c r="LTQ7" s="17"/>
      <c r="LTR7" s="17"/>
      <c r="LTS7" s="17"/>
      <c r="LTT7" s="17"/>
      <c r="LTU7" s="17"/>
      <c r="LTV7" s="17"/>
      <c r="LTW7" s="17"/>
      <c r="LTX7" s="17"/>
      <c r="LTY7" s="17"/>
      <c r="LTZ7" s="17"/>
      <c r="LUA7" s="17"/>
      <c r="LUB7" s="17"/>
      <c r="LUC7" s="17"/>
      <c r="LUD7" s="17"/>
      <c r="LUE7" s="17"/>
      <c r="LUF7" s="17"/>
      <c r="LUG7" s="17"/>
      <c r="LUH7" s="17"/>
      <c r="LUI7" s="17"/>
      <c r="LUJ7" s="17"/>
      <c r="LUK7" s="17"/>
      <c r="LUL7" s="17"/>
      <c r="LUM7" s="17"/>
      <c r="LUN7" s="17"/>
      <c r="LUO7" s="17"/>
      <c r="LUP7" s="17"/>
      <c r="LUQ7" s="17"/>
      <c r="LUR7" s="17"/>
      <c r="LUS7" s="17"/>
      <c r="LUT7" s="17"/>
      <c r="LUU7" s="17"/>
      <c r="LUV7" s="17"/>
      <c r="LUW7" s="17"/>
      <c r="LUX7" s="17"/>
      <c r="LUY7" s="17"/>
      <c r="LUZ7" s="17"/>
      <c r="LVA7" s="17"/>
      <c r="LVB7" s="17"/>
      <c r="LVC7" s="17"/>
      <c r="LVD7" s="17"/>
      <c r="LVE7" s="17"/>
      <c r="LVF7" s="17"/>
      <c r="LVG7" s="17"/>
      <c r="LVH7" s="17"/>
      <c r="LVI7" s="17"/>
      <c r="LVJ7" s="17"/>
      <c r="LVK7" s="17"/>
      <c r="LVL7" s="17"/>
      <c r="LVM7" s="17"/>
      <c r="LVN7" s="17"/>
      <c r="LVO7" s="17"/>
      <c r="LVP7" s="17"/>
      <c r="LVQ7" s="17"/>
      <c r="LVR7" s="17"/>
      <c r="LVS7" s="17"/>
      <c r="LVT7" s="17"/>
      <c r="LVU7" s="17"/>
      <c r="LVV7" s="17"/>
      <c r="LVW7" s="17"/>
      <c r="LVX7" s="17"/>
      <c r="LVY7" s="17"/>
      <c r="LVZ7" s="17"/>
      <c r="LWA7" s="17"/>
      <c r="LWB7" s="17"/>
      <c r="LWC7" s="17"/>
      <c r="LWD7" s="17"/>
      <c r="LWE7" s="17"/>
      <c r="LWF7" s="17"/>
      <c r="LWG7" s="17"/>
      <c r="LWH7" s="17"/>
      <c r="LWI7" s="17"/>
      <c r="LWJ7" s="17"/>
      <c r="LWK7" s="17"/>
      <c r="LWL7" s="17"/>
      <c r="LWM7" s="17"/>
      <c r="LWN7" s="17"/>
      <c r="LWO7" s="17"/>
      <c r="LWP7" s="17"/>
      <c r="LWQ7" s="17"/>
      <c r="LWR7" s="17"/>
      <c r="LWS7" s="17"/>
      <c r="LWT7" s="17"/>
      <c r="LWU7" s="17"/>
      <c r="LWV7" s="17"/>
      <c r="LWW7" s="17"/>
      <c r="LWX7" s="17"/>
      <c r="LWY7" s="17"/>
      <c r="LWZ7" s="17"/>
      <c r="LXA7" s="17"/>
      <c r="LXB7" s="17"/>
      <c r="LXC7" s="17"/>
      <c r="LXD7" s="17"/>
      <c r="LXE7" s="17"/>
      <c r="LXF7" s="17"/>
      <c r="LXG7" s="17"/>
      <c r="LXH7" s="17"/>
      <c r="LXI7" s="17"/>
      <c r="LXJ7" s="17"/>
      <c r="LXK7" s="17"/>
      <c r="LXL7" s="17"/>
      <c r="LXM7" s="17"/>
      <c r="LXN7" s="17"/>
      <c r="LXO7" s="17"/>
      <c r="LXP7" s="17"/>
      <c r="LXQ7" s="17"/>
      <c r="LXR7" s="17"/>
      <c r="LXS7" s="17"/>
      <c r="LXT7" s="17"/>
      <c r="LXU7" s="17"/>
      <c r="LXV7" s="17"/>
      <c r="LXW7" s="17"/>
      <c r="LXX7" s="17"/>
      <c r="LXY7" s="17"/>
      <c r="LXZ7" s="17"/>
      <c r="LYA7" s="17"/>
      <c r="LYB7" s="17"/>
      <c r="LYC7" s="17"/>
      <c r="LYD7" s="17"/>
      <c r="LYE7" s="17"/>
      <c r="LYF7" s="17"/>
      <c r="LYG7" s="17"/>
      <c r="LYH7" s="17"/>
      <c r="LYI7" s="17"/>
      <c r="LYJ7" s="17"/>
      <c r="LYK7" s="17"/>
      <c r="LYL7" s="17"/>
      <c r="LYM7" s="17"/>
      <c r="LYN7" s="17"/>
      <c r="LYO7" s="17"/>
      <c r="LYP7" s="17"/>
      <c r="LYQ7" s="17"/>
      <c r="LYR7" s="17"/>
      <c r="LYS7" s="17"/>
      <c r="LYT7" s="17"/>
      <c r="LYU7" s="17"/>
      <c r="LYV7" s="17"/>
      <c r="LYW7" s="17"/>
      <c r="LYX7" s="17"/>
      <c r="LYY7" s="17"/>
      <c r="LYZ7" s="17"/>
      <c r="LZA7" s="17"/>
      <c r="LZB7" s="17"/>
      <c r="LZC7" s="17"/>
      <c r="LZD7" s="17"/>
      <c r="LZE7" s="17"/>
      <c r="LZF7" s="17"/>
      <c r="LZG7" s="17"/>
      <c r="LZH7" s="17"/>
      <c r="LZI7" s="17"/>
      <c r="LZJ7" s="17"/>
      <c r="LZK7" s="17"/>
      <c r="LZL7" s="17"/>
      <c r="LZM7" s="17"/>
      <c r="LZN7" s="17"/>
      <c r="LZO7" s="17"/>
      <c r="LZP7" s="17"/>
      <c r="LZQ7" s="17"/>
      <c r="LZR7" s="17"/>
      <c r="LZS7" s="17"/>
      <c r="LZT7" s="17"/>
      <c r="LZU7" s="17"/>
      <c r="LZV7" s="17"/>
      <c r="LZW7" s="17"/>
      <c r="LZX7" s="17"/>
      <c r="LZY7" s="17"/>
      <c r="LZZ7" s="17"/>
      <c r="MAA7" s="17"/>
      <c r="MAB7" s="17"/>
      <c r="MAC7" s="17"/>
      <c r="MAD7" s="17"/>
      <c r="MAE7" s="17"/>
      <c r="MAF7" s="17"/>
      <c r="MAG7" s="17"/>
      <c r="MAH7" s="17"/>
      <c r="MAI7" s="17"/>
      <c r="MAJ7" s="17"/>
      <c r="MAK7" s="17"/>
      <c r="MAL7" s="17"/>
      <c r="MAM7" s="17"/>
      <c r="MAN7" s="17"/>
      <c r="MAO7" s="17"/>
      <c r="MAP7" s="17"/>
      <c r="MAQ7" s="17"/>
      <c r="MAR7" s="17"/>
      <c r="MAS7" s="17"/>
      <c r="MAT7" s="17"/>
      <c r="MAU7" s="17"/>
      <c r="MAV7" s="17"/>
      <c r="MAW7" s="17"/>
      <c r="MAX7" s="17"/>
      <c r="MAY7" s="17"/>
      <c r="MAZ7" s="17"/>
      <c r="MBA7" s="17"/>
      <c r="MBB7" s="17"/>
      <c r="MBC7" s="17"/>
      <c r="MBD7" s="17"/>
      <c r="MBE7" s="17"/>
      <c r="MBF7" s="17"/>
      <c r="MBG7" s="17"/>
      <c r="MBH7" s="17"/>
      <c r="MBI7" s="17"/>
      <c r="MBJ7" s="17"/>
      <c r="MBK7" s="17"/>
      <c r="MBL7" s="17"/>
      <c r="MBM7" s="17"/>
      <c r="MBN7" s="17"/>
      <c r="MBO7" s="17"/>
      <c r="MBP7" s="17"/>
      <c r="MBQ7" s="17"/>
      <c r="MBR7" s="17"/>
      <c r="MBS7" s="17"/>
      <c r="MBT7" s="17"/>
      <c r="MBU7" s="17"/>
      <c r="MBV7" s="17"/>
      <c r="MBW7" s="17"/>
      <c r="MBX7" s="17"/>
      <c r="MBY7" s="17"/>
      <c r="MBZ7" s="17"/>
      <c r="MCA7" s="17"/>
      <c r="MCB7" s="17"/>
      <c r="MCC7" s="17"/>
      <c r="MCD7" s="17"/>
      <c r="MCE7" s="17"/>
      <c r="MCF7" s="17"/>
      <c r="MCG7" s="17"/>
      <c r="MCH7" s="17"/>
      <c r="MCI7" s="17"/>
      <c r="MCJ7" s="17"/>
      <c r="MCK7" s="17"/>
      <c r="MCL7" s="17"/>
      <c r="MCM7" s="17"/>
      <c r="MCN7" s="17"/>
      <c r="MCO7" s="17"/>
      <c r="MCP7" s="17"/>
      <c r="MCQ7" s="17"/>
      <c r="MCR7" s="17"/>
      <c r="MCS7" s="17"/>
      <c r="MCT7" s="17"/>
      <c r="MCU7" s="17"/>
      <c r="MCV7" s="17"/>
      <c r="MCW7" s="17"/>
      <c r="MCX7" s="17"/>
      <c r="MCY7" s="17"/>
      <c r="MCZ7" s="17"/>
      <c r="MDA7" s="17"/>
      <c r="MDB7" s="17"/>
      <c r="MDC7" s="17"/>
      <c r="MDD7" s="17"/>
      <c r="MDE7" s="17"/>
      <c r="MDF7" s="17"/>
      <c r="MDG7" s="17"/>
      <c r="MDH7" s="17"/>
      <c r="MDI7" s="17"/>
      <c r="MDJ7" s="17"/>
      <c r="MDK7" s="17"/>
      <c r="MDL7" s="17"/>
      <c r="MDM7" s="17"/>
      <c r="MDN7" s="17"/>
      <c r="MDO7" s="17"/>
      <c r="MDP7" s="17"/>
      <c r="MDQ7" s="17"/>
      <c r="MDR7" s="17"/>
      <c r="MDS7" s="17"/>
      <c r="MDT7" s="17"/>
      <c r="MDU7" s="17"/>
      <c r="MDV7" s="17"/>
      <c r="MDW7" s="17"/>
      <c r="MDX7" s="17"/>
      <c r="MDY7" s="17"/>
      <c r="MDZ7" s="17"/>
      <c r="MEA7" s="17"/>
      <c r="MEB7" s="17"/>
      <c r="MEC7" s="17"/>
      <c r="MED7" s="17"/>
      <c r="MEE7" s="17"/>
      <c r="MEF7" s="17"/>
      <c r="MEG7" s="17"/>
      <c r="MEH7" s="17"/>
      <c r="MEI7" s="17"/>
      <c r="MEJ7" s="17"/>
      <c r="MEK7" s="17"/>
      <c r="MEL7" s="17"/>
      <c r="MEM7" s="17"/>
      <c r="MEN7" s="17"/>
      <c r="MEO7" s="17"/>
      <c r="MEP7" s="17"/>
      <c r="MEQ7" s="17"/>
      <c r="MER7" s="17"/>
      <c r="MES7" s="17"/>
      <c r="MET7" s="17"/>
      <c r="MEU7" s="17"/>
      <c r="MEV7" s="17"/>
      <c r="MEW7" s="17"/>
      <c r="MEX7" s="17"/>
      <c r="MEY7" s="17"/>
      <c r="MEZ7" s="17"/>
      <c r="MFA7" s="17"/>
      <c r="MFB7" s="17"/>
      <c r="MFC7" s="17"/>
      <c r="MFD7" s="17"/>
      <c r="MFE7" s="17"/>
      <c r="MFF7" s="17"/>
      <c r="MFG7" s="17"/>
      <c r="MFH7" s="17"/>
      <c r="MFI7" s="17"/>
      <c r="MFJ7" s="17"/>
      <c r="MFK7" s="17"/>
      <c r="MFL7" s="17"/>
      <c r="MFM7" s="17"/>
      <c r="MFN7" s="17"/>
      <c r="MFO7" s="17"/>
      <c r="MFP7" s="17"/>
      <c r="MFQ7" s="17"/>
      <c r="MFR7" s="17"/>
      <c r="MFS7" s="17"/>
      <c r="MFT7" s="17"/>
      <c r="MFU7" s="17"/>
      <c r="MFV7" s="17"/>
      <c r="MFW7" s="17"/>
      <c r="MFX7" s="17"/>
      <c r="MFY7" s="17"/>
      <c r="MFZ7" s="17"/>
      <c r="MGA7" s="17"/>
      <c r="MGB7" s="17"/>
      <c r="MGC7" s="17"/>
      <c r="MGD7" s="17"/>
      <c r="MGE7" s="17"/>
      <c r="MGF7" s="17"/>
      <c r="MGG7" s="17"/>
      <c r="MGH7" s="17"/>
      <c r="MGI7" s="17"/>
      <c r="MGJ7" s="17"/>
      <c r="MGK7" s="17"/>
      <c r="MGL7" s="17"/>
      <c r="MGM7" s="17"/>
      <c r="MGN7" s="17"/>
      <c r="MGO7" s="17"/>
      <c r="MGP7" s="17"/>
      <c r="MGQ7" s="17"/>
      <c r="MGR7" s="17"/>
      <c r="MGS7" s="17"/>
      <c r="MGT7" s="17"/>
      <c r="MGU7" s="17"/>
      <c r="MGV7" s="17"/>
      <c r="MGW7" s="17"/>
      <c r="MGX7" s="17"/>
      <c r="MGY7" s="17"/>
      <c r="MGZ7" s="17"/>
      <c r="MHA7" s="17"/>
      <c r="MHB7" s="17"/>
      <c r="MHC7" s="17"/>
      <c r="MHD7" s="17"/>
      <c r="MHE7" s="17"/>
      <c r="MHF7" s="17"/>
      <c r="MHG7" s="17"/>
      <c r="MHH7" s="17"/>
      <c r="MHI7" s="17"/>
      <c r="MHJ7" s="17"/>
      <c r="MHK7" s="17"/>
      <c r="MHL7" s="17"/>
      <c r="MHM7" s="17"/>
      <c r="MHN7" s="17"/>
      <c r="MHO7" s="17"/>
      <c r="MHP7" s="17"/>
      <c r="MHQ7" s="17"/>
      <c r="MHR7" s="17"/>
      <c r="MHS7" s="17"/>
      <c r="MHT7" s="17"/>
      <c r="MHU7" s="17"/>
      <c r="MHV7" s="17"/>
      <c r="MHW7" s="17"/>
      <c r="MHX7" s="17"/>
      <c r="MHY7" s="17"/>
      <c r="MHZ7" s="17"/>
      <c r="MIA7" s="17"/>
      <c r="MIB7" s="17"/>
      <c r="MIC7" s="17"/>
      <c r="MID7" s="17"/>
      <c r="MIE7" s="17"/>
      <c r="MIF7" s="17"/>
      <c r="MIG7" s="17"/>
      <c r="MIH7" s="17"/>
      <c r="MII7" s="17"/>
      <c r="MIJ7" s="17"/>
      <c r="MIK7" s="17"/>
      <c r="MIL7" s="17"/>
      <c r="MIM7" s="17"/>
      <c r="MIN7" s="17"/>
      <c r="MIO7" s="17"/>
      <c r="MIP7" s="17"/>
      <c r="MIQ7" s="17"/>
      <c r="MIR7" s="17"/>
      <c r="MIS7" s="17"/>
      <c r="MIT7" s="17"/>
      <c r="MIU7" s="17"/>
      <c r="MIV7" s="17"/>
      <c r="MIW7" s="17"/>
      <c r="MIX7" s="17"/>
      <c r="MIY7" s="17"/>
      <c r="MIZ7" s="17"/>
      <c r="MJA7" s="17"/>
      <c r="MJB7" s="17"/>
      <c r="MJC7" s="17"/>
      <c r="MJD7" s="17"/>
      <c r="MJE7" s="17"/>
      <c r="MJF7" s="17"/>
      <c r="MJG7" s="17"/>
      <c r="MJH7" s="17"/>
      <c r="MJI7" s="17"/>
      <c r="MJJ7" s="17"/>
      <c r="MJK7" s="17"/>
      <c r="MJL7" s="17"/>
      <c r="MJM7" s="17"/>
      <c r="MJN7" s="17"/>
      <c r="MJO7" s="17"/>
      <c r="MJP7" s="17"/>
      <c r="MJQ7" s="17"/>
      <c r="MJR7" s="17"/>
      <c r="MJS7" s="17"/>
      <c r="MJT7" s="17"/>
      <c r="MJU7" s="17"/>
      <c r="MJV7" s="17"/>
      <c r="MJW7" s="17"/>
      <c r="MJX7" s="17"/>
      <c r="MJY7" s="17"/>
      <c r="MJZ7" s="17"/>
      <c r="MKA7" s="17"/>
      <c r="MKB7" s="17"/>
      <c r="MKC7" s="17"/>
      <c r="MKD7" s="17"/>
      <c r="MKE7" s="17"/>
      <c r="MKF7" s="17"/>
      <c r="MKG7" s="17"/>
      <c r="MKH7" s="17"/>
      <c r="MKI7" s="17"/>
      <c r="MKJ7" s="17"/>
      <c r="MKK7" s="17"/>
      <c r="MKL7" s="17"/>
      <c r="MKM7" s="17"/>
      <c r="MKN7" s="17"/>
      <c r="MKO7" s="17"/>
      <c r="MKP7" s="17"/>
      <c r="MKQ7" s="17"/>
      <c r="MKR7" s="17"/>
      <c r="MKS7" s="17"/>
      <c r="MKT7" s="17"/>
      <c r="MKU7" s="17"/>
      <c r="MKV7" s="17"/>
      <c r="MKW7" s="17"/>
      <c r="MKX7" s="17"/>
      <c r="MKY7" s="17"/>
      <c r="MKZ7" s="17"/>
      <c r="MLA7" s="17"/>
      <c r="MLB7" s="17"/>
      <c r="MLC7" s="17"/>
      <c r="MLD7" s="17"/>
      <c r="MLE7" s="17"/>
      <c r="MLF7" s="17"/>
      <c r="MLG7" s="17"/>
      <c r="MLH7" s="17"/>
      <c r="MLI7" s="17"/>
      <c r="MLJ7" s="17"/>
      <c r="MLK7" s="17"/>
      <c r="MLL7" s="17"/>
      <c r="MLM7" s="17"/>
      <c r="MLN7" s="17"/>
      <c r="MLO7" s="17"/>
      <c r="MLP7" s="17"/>
      <c r="MLQ7" s="17"/>
      <c r="MLR7" s="17"/>
      <c r="MLS7" s="17"/>
      <c r="MLT7" s="17"/>
      <c r="MLU7" s="17"/>
      <c r="MLV7" s="17"/>
      <c r="MLW7" s="17"/>
      <c r="MLX7" s="17"/>
      <c r="MLY7" s="17"/>
      <c r="MLZ7" s="17"/>
      <c r="MMA7" s="17"/>
      <c r="MMB7" s="17"/>
      <c r="MMC7" s="17"/>
      <c r="MMD7" s="17"/>
      <c r="MME7" s="17"/>
      <c r="MMF7" s="17"/>
      <c r="MMG7" s="17"/>
      <c r="MMH7" s="17"/>
      <c r="MMI7" s="17"/>
      <c r="MMJ7" s="17"/>
      <c r="MMK7" s="17"/>
      <c r="MML7" s="17"/>
      <c r="MMM7" s="17"/>
      <c r="MMN7" s="17"/>
      <c r="MMO7" s="17"/>
      <c r="MMP7" s="17"/>
      <c r="MMQ7" s="17"/>
      <c r="MMR7" s="17"/>
      <c r="MMS7" s="17"/>
      <c r="MMT7" s="17"/>
      <c r="MMU7" s="17"/>
      <c r="MMV7" s="17"/>
      <c r="MMW7" s="17"/>
      <c r="MMX7" s="17"/>
      <c r="MMY7" s="17"/>
      <c r="MMZ7" s="17"/>
      <c r="MNA7" s="17"/>
      <c r="MNB7" s="17"/>
      <c r="MNC7" s="17"/>
      <c r="MND7" s="17"/>
      <c r="MNE7" s="17"/>
      <c r="MNF7" s="17"/>
      <c r="MNG7" s="17"/>
      <c r="MNH7" s="17"/>
      <c r="MNI7" s="17"/>
      <c r="MNJ7" s="17"/>
      <c r="MNK7" s="17"/>
      <c r="MNL7" s="17"/>
      <c r="MNM7" s="17"/>
      <c r="MNN7" s="17"/>
      <c r="MNO7" s="17"/>
      <c r="MNP7" s="17"/>
      <c r="MNQ7" s="17"/>
      <c r="MNR7" s="17"/>
      <c r="MNS7" s="17"/>
      <c r="MNT7" s="17"/>
      <c r="MNU7" s="17"/>
      <c r="MNV7" s="17"/>
      <c r="MNW7" s="17"/>
      <c r="MNX7" s="17"/>
      <c r="MNY7" s="17"/>
      <c r="MNZ7" s="17"/>
      <c r="MOA7" s="17"/>
      <c r="MOB7" s="17"/>
      <c r="MOC7" s="17"/>
      <c r="MOD7" s="17"/>
      <c r="MOE7" s="17"/>
      <c r="MOF7" s="17"/>
      <c r="MOG7" s="17"/>
      <c r="MOH7" s="17"/>
      <c r="MOI7" s="17"/>
      <c r="MOJ7" s="17"/>
      <c r="MOK7" s="17"/>
      <c r="MOL7" s="17"/>
      <c r="MOM7" s="17"/>
      <c r="MON7" s="17"/>
      <c r="MOO7" s="17"/>
      <c r="MOP7" s="17"/>
      <c r="MOQ7" s="17"/>
      <c r="MOR7" s="17"/>
      <c r="MOS7" s="17"/>
      <c r="MOT7" s="17"/>
      <c r="MOU7" s="17"/>
      <c r="MOV7" s="17"/>
      <c r="MOW7" s="17"/>
      <c r="MOX7" s="17"/>
      <c r="MOY7" s="17"/>
      <c r="MOZ7" s="17"/>
      <c r="MPA7" s="17"/>
      <c r="MPB7" s="17"/>
      <c r="MPC7" s="17"/>
      <c r="MPD7" s="17"/>
      <c r="MPE7" s="17"/>
      <c r="MPF7" s="17"/>
      <c r="MPG7" s="17"/>
      <c r="MPH7" s="17"/>
      <c r="MPI7" s="17"/>
      <c r="MPJ7" s="17"/>
      <c r="MPK7" s="17"/>
      <c r="MPL7" s="17"/>
      <c r="MPM7" s="17"/>
      <c r="MPN7" s="17"/>
      <c r="MPO7" s="17"/>
      <c r="MPP7" s="17"/>
      <c r="MPQ7" s="17"/>
      <c r="MPR7" s="17"/>
      <c r="MPS7" s="17"/>
      <c r="MPT7" s="17"/>
      <c r="MPU7" s="17"/>
      <c r="MPV7" s="17"/>
      <c r="MPW7" s="17"/>
      <c r="MPX7" s="17"/>
      <c r="MPY7" s="17"/>
      <c r="MPZ7" s="17"/>
      <c r="MQA7" s="17"/>
      <c r="MQB7" s="17"/>
      <c r="MQC7" s="17"/>
      <c r="MQD7" s="17"/>
      <c r="MQE7" s="17"/>
      <c r="MQF7" s="17"/>
      <c r="MQG7" s="17"/>
      <c r="MQH7" s="17"/>
      <c r="MQI7" s="17"/>
      <c r="MQJ7" s="17"/>
      <c r="MQK7" s="17"/>
      <c r="MQL7" s="17"/>
      <c r="MQM7" s="17"/>
      <c r="MQN7" s="17"/>
      <c r="MQO7" s="17"/>
      <c r="MQP7" s="17"/>
      <c r="MQQ7" s="17"/>
      <c r="MQR7" s="17"/>
      <c r="MQS7" s="17"/>
      <c r="MQT7" s="17"/>
      <c r="MQU7" s="17"/>
      <c r="MQV7" s="17"/>
      <c r="MQW7" s="17"/>
      <c r="MQX7" s="17"/>
      <c r="MQY7" s="17"/>
      <c r="MQZ7" s="17"/>
      <c r="MRA7" s="17"/>
      <c r="MRB7" s="17"/>
      <c r="MRC7" s="17"/>
      <c r="MRD7" s="17"/>
      <c r="MRE7" s="17"/>
      <c r="MRF7" s="17"/>
      <c r="MRG7" s="17"/>
      <c r="MRH7" s="17"/>
      <c r="MRI7" s="17"/>
      <c r="MRJ7" s="17"/>
      <c r="MRK7" s="17"/>
      <c r="MRL7" s="17"/>
      <c r="MRM7" s="17"/>
      <c r="MRN7" s="17"/>
      <c r="MRO7" s="17"/>
      <c r="MRP7" s="17"/>
      <c r="MRQ7" s="17"/>
      <c r="MRR7" s="17"/>
      <c r="MRS7" s="17"/>
      <c r="MRT7" s="17"/>
      <c r="MRU7" s="17"/>
      <c r="MRV7" s="17"/>
      <c r="MRW7" s="17"/>
      <c r="MRX7" s="17"/>
      <c r="MRY7" s="17"/>
      <c r="MRZ7" s="17"/>
      <c r="MSA7" s="17"/>
      <c r="MSB7" s="17"/>
      <c r="MSC7" s="17"/>
      <c r="MSD7" s="17"/>
      <c r="MSE7" s="17"/>
      <c r="MSF7" s="17"/>
      <c r="MSG7" s="17"/>
      <c r="MSH7" s="17"/>
      <c r="MSI7" s="17"/>
      <c r="MSJ7" s="17"/>
      <c r="MSK7" s="17"/>
      <c r="MSL7" s="17"/>
      <c r="MSM7" s="17"/>
      <c r="MSN7" s="17"/>
      <c r="MSO7" s="17"/>
      <c r="MSP7" s="17"/>
      <c r="MSQ7" s="17"/>
      <c r="MSR7" s="17"/>
      <c r="MSS7" s="17"/>
      <c r="MST7" s="17"/>
      <c r="MSU7" s="17"/>
      <c r="MSV7" s="17"/>
      <c r="MSW7" s="17"/>
      <c r="MSX7" s="17"/>
      <c r="MSY7" s="17"/>
      <c r="MSZ7" s="17"/>
      <c r="MTA7" s="17"/>
      <c r="MTB7" s="17"/>
      <c r="MTC7" s="17"/>
      <c r="MTD7" s="17"/>
      <c r="MTE7" s="17"/>
      <c r="MTF7" s="17"/>
      <c r="MTG7" s="17"/>
      <c r="MTH7" s="17"/>
      <c r="MTI7" s="17"/>
      <c r="MTJ7" s="17"/>
      <c r="MTK7" s="17"/>
      <c r="MTL7" s="17"/>
      <c r="MTM7" s="17"/>
      <c r="MTN7" s="17"/>
      <c r="MTO7" s="17"/>
      <c r="MTP7" s="17"/>
      <c r="MTQ7" s="17"/>
      <c r="MTR7" s="17"/>
      <c r="MTS7" s="17"/>
      <c r="MTT7" s="17"/>
      <c r="MTU7" s="17"/>
      <c r="MTV7" s="17"/>
      <c r="MTW7" s="17"/>
      <c r="MTX7" s="17"/>
      <c r="MTY7" s="17"/>
      <c r="MTZ7" s="17"/>
      <c r="MUA7" s="17"/>
      <c r="MUB7" s="17"/>
      <c r="MUC7" s="17"/>
      <c r="MUD7" s="17"/>
      <c r="MUE7" s="17"/>
      <c r="MUF7" s="17"/>
      <c r="MUG7" s="17"/>
      <c r="MUH7" s="17"/>
      <c r="MUI7" s="17"/>
      <c r="MUJ7" s="17"/>
      <c r="MUK7" s="17"/>
      <c r="MUL7" s="17"/>
      <c r="MUM7" s="17"/>
      <c r="MUN7" s="17"/>
      <c r="MUO7" s="17"/>
      <c r="MUP7" s="17"/>
      <c r="MUQ7" s="17"/>
      <c r="MUR7" s="17"/>
      <c r="MUS7" s="17"/>
      <c r="MUT7" s="17"/>
      <c r="MUU7" s="17"/>
      <c r="MUV7" s="17"/>
      <c r="MUW7" s="17"/>
      <c r="MUX7" s="17"/>
      <c r="MUY7" s="17"/>
      <c r="MUZ7" s="17"/>
      <c r="MVA7" s="17"/>
      <c r="MVB7" s="17"/>
      <c r="MVC7" s="17"/>
      <c r="MVD7" s="17"/>
      <c r="MVE7" s="17"/>
      <c r="MVF7" s="17"/>
      <c r="MVG7" s="17"/>
      <c r="MVH7" s="17"/>
      <c r="MVI7" s="17"/>
      <c r="MVJ7" s="17"/>
      <c r="MVK7" s="17"/>
      <c r="MVL7" s="17"/>
      <c r="MVM7" s="17"/>
      <c r="MVN7" s="17"/>
      <c r="MVO7" s="17"/>
      <c r="MVP7" s="17"/>
      <c r="MVQ7" s="17"/>
      <c r="MVR7" s="17"/>
      <c r="MVS7" s="17"/>
      <c r="MVT7" s="17"/>
      <c r="MVU7" s="17"/>
      <c r="MVV7" s="17"/>
      <c r="MVW7" s="17"/>
      <c r="MVX7" s="17"/>
      <c r="MVY7" s="17"/>
      <c r="MVZ7" s="17"/>
      <c r="MWA7" s="17"/>
      <c r="MWB7" s="17"/>
      <c r="MWC7" s="17"/>
      <c r="MWD7" s="17"/>
      <c r="MWE7" s="17"/>
      <c r="MWF7" s="17"/>
      <c r="MWG7" s="17"/>
      <c r="MWH7" s="17"/>
      <c r="MWI7" s="17"/>
      <c r="MWJ7" s="17"/>
      <c r="MWK7" s="17"/>
      <c r="MWL7" s="17"/>
      <c r="MWM7" s="17"/>
      <c r="MWN7" s="17"/>
      <c r="MWO7" s="17"/>
      <c r="MWP7" s="17"/>
      <c r="MWQ7" s="17"/>
      <c r="MWR7" s="17"/>
      <c r="MWS7" s="17"/>
      <c r="MWT7" s="17"/>
      <c r="MWU7" s="17"/>
      <c r="MWV7" s="17"/>
      <c r="MWW7" s="17"/>
      <c r="MWX7" s="17"/>
      <c r="MWY7" s="17"/>
      <c r="MWZ7" s="17"/>
      <c r="MXA7" s="17"/>
      <c r="MXB7" s="17"/>
      <c r="MXC7" s="17"/>
      <c r="MXD7" s="17"/>
      <c r="MXE7" s="17"/>
      <c r="MXF7" s="17"/>
      <c r="MXG7" s="17"/>
      <c r="MXH7" s="17"/>
      <c r="MXI7" s="17"/>
      <c r="MXJ7" s="17"/>
      <c r="MXK7" s="17"/>
      <c r="MXL7" s="17"/>
      <c r="MXM7" s="17"/>
      <c r="MXN7" s="17"/>
      <c r="MXO7" s="17"/>
      <c r="MXP7" s="17"/>
      <c r="MXQ7" s="17"/>
      <c r="MXR7" s="17"/>
      <c r="MXS7" s="17"/>
      <c r="MXT7" s="17"/>
      <c r="MXU7" s="17"/>
      <c r="MXV7" s="17"/>
      <c r="MXW7" s="17"/>
      <c r="MXX7" s="17"/>
      <c r="MXY7" s="17"/>
      <c r="MXZ7" s="17"/>
      <c r="MYA7" s="17"/>
      <c r="MYB7" s="17"/>
      <c r="MYC7" s="17"/>
      <c r="MYD7" s="17"/>
      <c r="MYE7" s="17"/>
      <c r="MYF7" s="17"/>
      <c r="MYG7" s="17"/>
      <c r="MYH7" s="17"/>
      <c r="MYI7" s="17"/>
      <c r="MYJ7" s="17"/>
      <c r="MYK7" s="17"/>
      <c r="MYL7" s="17"/>
      <c r="MYM7" s="17"/>
      <c r="MYN7" s="17"/>
      <c r="MYO7" s="17"/>
      <c r="MYP7" s="17"/>
      <c r="MYQ7" s="17"/>
      <c r="MYR7" s="17"/>
      <c r="MYS7" s="17"/>
      <c r="MYT7" s="17"/>
      <c r="MYU7" s="17"/>
      <c r="MYV7" s="17"/>
      <c r="MYW7" s="17"/>
      <c r="MYX7" s="17"/>
      <c r="MYY7" s="17"/>
      <c r="MYZ7" s="17"/>
      <c r="MZA7" s="17"/>
      <c r="MZB7" s="17"/>
      <c r="MZC7" s="17"/>
      <c r="MZD7" s="17"/>
      <c r="MZE7" s="17"/>
      <c r="MZF7" s="17"/>
      <c r="MZG7" s="17"/>
      <c r="MZH7" s="17"/>
      <c r="MZI7" s="17"/>
      <c r="MZJ7" s="17"/>
      <c r="MZK7" s="17"/>
      <c r="MZL7" s="17"/>
      <c r="MZM7" s="17"/>
      <c r="MZN7" s="17"/>
      <c r="MZO7" s="17"/>
      <c r="MZP7" s="17"/>
      <c r="MZQ7" s="17"/>
      <c r="MZR7" s="17"/>
      <c r="MZS7" s="17"/>
      <c r="MZT7" s="17"/>
      <c r="MZU7" s="17"/>
      <c r="MZV7" s="17"/>
      <c r="MZW7" s="17"/>
      <c r="MZX7" s="17"/>
      <c r="MZY7" s="17"/>
      <c r="MZZ7" s="17"/>
      <c r="NAA7" s="17"/>
      <c r="NAB7" s="17"/>
      <c r="NAC7" s="17"/>
      <c r="NAD7" s="17"/>
      <c r="NAE7" s="17"/>
      <c r="NAF7" s="17"/>
      <c r="NAG7" s="17"/>
      <c r="NAH7" s="17"/>
      <c r="NAI7" s="17"/>
      <c r="NAJ7" s="17"/>
      <c r="NAK7" s="17"/>
      <c r="NAL7" s="17"/>
      <c r="NAM7" s="17"/>
      <c r="NAN7" s="17"/>
      <c r="NAO7" s="17"/>
      <c r="NAP7" s="17"/>
      <c r="NAQ7" s="17"/>
      <c r="NAR7" s="17"/>
      <c r="NAS7" s="17"/>
      <c r="NAT7" s="17"/>
      <c r="NAU7" s="17"/>
      <c r="NAV7" s="17"/>
      <c r="NAW7" s="17"/>
      <c r="NAX7" s="17"/>
      <c r="NAY7" s="17"/>
      <c r="NAZ7" s="17"/>
      <c r="NBA7" s="17"/>
      <c r="NBB7" s="17"/>
      <c r="NBC7" s="17"/>
      <c r="NBD7" s="17"/>
      <c r="NBE7" s="17"/>
      <c r="NBF7" s="17"/>
      <c r="NBG7" s="17"/>
      <c r="NBH7" s="17"/>
      <c r="NBI7" s="17"/>
      <c r="NBJ7" s="17"/>
      <c r="NBK7" s="17"/>
      <c r="NBL7" s="17"/>
      <c r="NBM7" s="17"/>
      <c r="NBN7" s="17"/>
      <c r="NBO7" s="17"/>
      <c r="NBP7" s="17"/>
      <c r="NBQ7" s="17"/>
      <c r="NBR7" s="17"/>
      <c r="NBS7" s="17"/>
      <c r="NBT7" s="17"/>
      <c r="NBU7" s="17"/>
      <c r="NBV7" s="17"/>
      <c r="NBW7" s="17"/>
      <c r="NBX7" s="17"/>
      <c r="NBY7" s="17"/>
      <c r="NBZ7" s="17"/>
      <c r="NCA7" s="17"/>
      <c r="NCB7" s="17"/>
      <c r="NCC7" s="17"/>
      <c r="NCD7" s="17"/>
      <c r="NCE7" s="17"/>
      <c r="NCF7" s="17"/>
      <c r="NCG7" s="17"/>
      <c r="NCH7" s="17"/>
      <c r="NCI7" s="17"/>
      <c r="NCJ7" s="17"/>
      <c r="NCK7" s="17"/>
      <c r="NCL7" s="17"/>
      <c r="NCM7" s="17"/>
      <c r="NCN7" s="17"/>
      <c r="NCO7" s="17"/>
      <c r="NCP7" s="17"/>
      <c r="NCQ7" s="17"/>
      <c r="NCR7" s="17"/>
      <c r="NCS7" s="17"/>
      <c r="NCT7" s="17"/>
      <c r="NCU7" s="17"/>
      <c r="NCV7" s="17"/>
      <c r="NCW7" s="17"/>
      <c r="NCX7" s="17"/>
      <c r="NCY7" s="17"/>
      <c r="NCZ7" s="17"/>
      <c r="NDA7" s="17"/>
      <c r="NDB7" s="17"/>
      <c r="NDC7" s="17"/>
      <c r="NDD7" s="17"/>
      <c r="NDE7" s="17"/>
      <c r="NDF7" s="17"/>
      <c r="NDG7" s="17"/>
      <c r="NDH7" s="17"/>
      <c r="NDI7" s="17"/>
      <c r="NDJ7" s="17"/>
      <c r="NDK7" s="17"/>
      <c r="NDL7" s="17"/>
      <c r="NDM7" s="17"/>
      <c r="NDN7" s="17"/>
      <c r="NDO7" s="17"/>
      <c r="NDP7" s="17"/>
      <c r="NDQ7" s="17"/>
      <c r="NDR7" s="17"/>
      <c r="NDS7" s="17"/>
      <c r="NDT7" s="17"/>
      <c r="NDU7" s="17"/>
      <c r="NDV7" s="17"/>
      <c r="NDW7" s="17"/>
      <c r="NDX7" s="17"/>
      <c r="NDY7" s="17"/>
      <c r="NDZ7" s="17"/>
      <c r="NEA7" s="17"/>
      <c r="NEB7" s="17"/>
      <c r="NEC7" s="17"/>
      <c r="NED7" s="17"/>
      <c r="NEE7" s="17"/>
      <c r="NEF7" s="17"/>
      <c r="NEG7" s="17"/>
      <c r="NEH7" s="17"/>
      <c r="NEI7" s="17"/>
      <c r="NEJ7" s="17"/>
      <c r="NEK7" s="17"/>
      <c r="NEL7" s="17"/>
      <c r="NEM7" s="17"/>
      <c r="NEN7" s="17"/>
      <c r="NEO7" s="17"/>
      <c r="NEP7" s="17"/>
      <c r="NEQ7" s="17"/>
      <c r="NER7" s="17"/>
      <c r="NES7" s="17"/>
      <c r="NET7" s="17"/>
      <c r="NEU7" s="17"/>
      <c r="NEV7" s="17"/>
      <c r="NEW7" s="17"/>
      <c r="NEX7" s="17"/>
      <c r="NEY7" s="17"/>
      <c r="NEZ7" s="17"/>
      <c r="NFA7" s="17"/>
      <c r="NFB7" s="17"/>
      <c r="NFC7" s="17"/>
      <c r="NFD7" s="17"/>
      <c r="NFE7" s="17"/>
      <c r="NFF7" s="17"/>
      <c r="NFG7" s="17"/>
      <c r="NFH7" s="17"/>
      <c r="NFI7" s="17"/>
      <c r="NFJ7" s="17"/>
      <c r="NFK7" s="17"/>
      <c r="NFL7" s="17"/>
      <c r="NFM7" s="17"/>
      <c r="NFN7" s="17"/>
      <c r="NFO7" s="17"/>
      <c r="NFP7" s="17"/>
      <c r="NFQ7" s="17"/>
      <c r="NFR7" s="17"/>
      <c r="NFS7" s="17"/>
      <c r="NFT7" s="17"/>
      <c r="NFU7" s="17"/>
      <c r="NFV7" s="17"/>
      <c r="NFW7" s="17"/>
      <c r="NFX7" s="17"/>
      <c r="NFY7" s="17"/>
      <c r="NFZ7" s="17"/>
      <c r="NGA7" s="17"/>
      <c r="NGB7" s="17"/>
      <c r="NGC7" s="17"/>
      <c r="NGD7" s="17"/>
      <c r="NGE7" s="17"/>
      <c r="NGF7" s="17"/>
      <c r="NGG7" s="17"/>
      <c r="NGH7" s="17"/>
      <c r="NGI7" s="17"/>
      <c r="NGJ7" s="17"/>
      <c r="NGK7" s="17"/>
      <c r="NGL7" s="17"/>
      <c r="NGM7" s="17"/>
      <c r="NGN7" s="17"/>
      <c r="NGO7" s="17"/>
      <c r="NGP7" s="17"/>
      <c r="NGQ7" s="17"/>
      <c r="NGR7" s="17"/>
      <c r="NGS7" s="17"/>
      <c r="NGT7" s="17"/>
      <c r="NGU7" s="17"/>
      <c r="NGV7" s="17"/>
      <c r="NGW7" s="17"/>
      <c r="NGX7" s="17"/>
      <c r="NGY7" s="17"/>
      <c r="NGZ7" s="17"/>
      <c r="NHA7" s="17"/>
      <c r="NHB7" s="17"/>
      <c r="NHC7" s="17"/>
      <c r="NHD7" s="17"/>
      <c r="NHE7" s="17"/>
      <c r="NHF7" s="17"/>
      <c r="NHG7" s="17"/>
      <c r="NHH7" s="17"/>
      <c r="NHI7" s="17"/>
      <c r="NHJ7" s="17"/>
      <c r="NHK7" s="17"/>
      <c r="NHL7" s="17"/>
      <c r="NHM7" s="17"/>
      <c r="NHN7" s="17"/>
      <c r="NHO7" s="17"/>
      <c r="NHP7" s="17"/>
      <c r="NHQ7" s="17"/>
      <c r="NHR7" s="17"/>
      <c r="NHS7" s="17"/>
      <c r="NHT7" s="17"/>
      <c r="NHU7" s="17"/>
      <c r="NHV7" s="17"/>
      <c r="NHW7" s="17"/>
      <c r="NHX7" s="17"/>
      <c r="NHY7" s="17"/>
      <c r="NHZ7" s="17"/>
      <c r="NIA7" s="17"/>
      <c r="NIB7" s="17"/>
      <c r="NIC7" s="17"/>
      <c r="NID7" s="17"/>
      <c r="NIE7" s="17"/>
      <c r="NIF7" s="17"/>
      <c r="NIG7" s="17"/>
      <c r="NIH7" s="17"/>
      <c r="NII7" s="17"/>
      <c r="NIJ7" s="17"/>
      <c r="NIK7" s="17"/>
      <c r="NIL7" s="17"/>
      <c r="NIM7" s="17"/>
      <c r="NIN7" s="17"/>
      <c r="NIO7" s="17"/>
      <c r="NIP7" s="17"/>
      <c r="NIQ7" s="17"/>
      <c r="NIR7" s="17"/>
      <c r="NIS7" s="17"/>
      <c r="NIT7" s="17"/>
      <c r="NIU7" s="17"/>
      <c r="NIV7" s="17"/>
      <c r="NIW7" s="17"/>
      <c r="NIX7" s="17"/>
      <c r="NIY7" s="17"/>
      <c r="NIZ7" s="17"/>
      <c r="NJA7" s="17"/>
      <c r="NJB7" s="17"/>
      <c r="NJC7" s="17"/>
      <c r="NJD7" s="17"/>
      <c r="NJE7" s="17"/>
      <c r="NJF7" s="17"/>
      <c r="NJG7" s="17"/>
      <c r="NJH7" s="17"/>
      <c r="NJI7" s="17"/>
      <c r="NJJ7" s="17"/>
      <c r="NJK7" s="17"/>
      <c r="NJL7" s="17"/>
      <c r="NJM7" s="17"/>
      <c r="NJN7" s="17"/>
      <c r="NJO7" s="17"/>
      <c r="NJP7" s="17"/>
      <c r="NJQ7" s="17"/>
      <c r="NJR7" s="17"/>
      <c r="NJS7" s="17"/>
      <c r="NJT7" s="17"/>
      <c r="NJU7" s="17"/>
      <c r="NJV7" s="17"/>
      <c r="NJW7" s="17"/>
      <c r="NJX7" s="17"/>
      <c r="NJY7" s="17"/>
      <c r="NJZ7" s="17"/>
      <c r="NKA7" s="17"/>
      <c r="NKB7" s="17"/>
      <c r="NKC7" s="17"/>
      <c r="NKD7" s="17"/>
      <c r="NKE7" s="17"/>
      <c r="NKF7" s="17"/>
      <c r="NKG7" s="17"/>
      <c r="NKH7" s="17"/>
      <c r="NKI7" s="17"/>
      <c r="NKJ7" s="17"/>
      <c r="NKK7" s="17"/>
      <c r="NKL7" s="17"/>
      <c r="NKM7" s="17"/>
      <c r="NKN7" s="17"/>
      <c r="NKO7" s="17"/>
      <c r="NKP7" s="17"/>
      <c r="NKQ7" s="17"/>
      <c r="NKR7" s="17"/>
      <c r="NKS7" s="17"/>
      <c r="NKT7" s="17"/>
      <c r="NKU7" s="17"/>
      <c r="NKV7" s="17"/>
      <c r="NKW7" s="17"/>
      <c r="NKX7" s="17"/>
      <c r="NKY7" s="17"/>
      <c r="NKZ7" s="17"/>
      <c r="NLA7" s="17"/>
      <c r="NLB7" s="17"/>
      <c r="NLC7" s="17"/>
      <c r="NLD7" s="17"/>
      <c r="NLE7" s="17"/>
      <c r="NLF7" s="17"/>
      <c r="NLG7" s="17"/>
      <c r="NLH7" s="17"/>
      <c r="NLI7" s="17"/>
      <c r="NLJ7" s="17"/>
      <c r="NLK7" s="17"/>
      <c r="NLL7" s="17"/>
      <c r="NLM7" s="17"/>
      <c r="NLN7" s="17"/>
      <c r="NLO7" s="17"/>
      <c r="NLP7" s="17"/>
      <c r="NLQ7" s="17"/>
      <c r="NLR7" s="17"/>
      <c r="NLS7" s="17"/>
      <c r="NLT7" s="17"/>
      <c r="NLU7" s="17"/>
      <c r="NLV7" s="17"/>
      <c r="NLW7" s="17"/>
      <c r="NLX7" s="17"/>
      <c r="NLY7" s="17"/>
      <c r="NLZ7" s="17"/>
      <c r="NMA7" s="17"/>
      <c r="NMB7" s="17"/>
      <c r="NMC7" s="17"/>
      <c r="NMD7" s="17"/>
      <c r="NME7" s="17"/>
      <c r="NMF7" s="17"/>
      <c r="NMG7" s="17"/>
      <c r="NMH7" s="17"/>
      <c r="NMI7" s="17"/>
      <c r="NMJ7" s="17"/>
      <c r="NMK7" s="17"/>
      <c r="NML7" s="17"/>
      <c r="NMM7" s="17"/>
      <c r="NMN7" s="17"/>
      <c r="NMO7" s="17"/>
      <c r="NMP7" s="17"/>
      <c r="NMQ7" s="17"/>
      <c r="NMR7" s="17"/>
      <c r="NMS7" s="17"/>
      <c r="NMT7" s="17"/>
      <c r="NMU7" s="17"/>
      <c r="NMV7" s="17"/>
      <c r="NMW7" s="17"/>
      <c r="NMX7" s="17"/>
      <c r="NMY7" s="17"/>
      <c r="NMZ7" s="17"/>
      <c r="NNA7" s="17"/>
      <c r="NNB7" s="17"/>
      <c r="NNC7" s="17"/>
      <c r="NND7" s="17"/>
      <c r="NNE7" s="17"/>
      <c r="NNF7" s="17"/>
      <c r="NNG7" s="17"/>
      <c r="NNH7" s="17"/>
      <c r="NNI7" s="17"/>
      <c r="NNJ7" s="17"/>
      <c r="NNK7" s="17"/>
      <c r="NNL7" s="17"/>
      <c r="NNM7" s="17"/>
      <c r="NNN7" s="17"/>
      <c r="NNO7" s="17"/>
      <c r="NNP7" s="17"/>
      <c r="NNQ7" s="17"/>
      <c r="NNR7" s="17"/>
      <c r="NNS7" s="17"/>
      <c r="NNT7" s="17"/>
      <c r="NNU7" s="17"/>
      <c r="NNV7" s="17"/>
      <c r="NNW7" s="17"/>
      <c r="NNX7" s="17"/>
      <c r="NNY7" s="17"/>
      <c r="NNZ7" s="17"/>
      <c r="NOA7" s="17"/>
      <c r="NOB7" s="17"/>
      <c r="NOC7" s="17"/>
      <c r="NOD7" s="17"/>
      <c r="NOE7" s="17"/>
      <c r="NOF7" s="17"/>
      <c r="NOG7" s="17"/>
      <c r="NOH7" s="17"/>
      <c r="NOI7" s="17"/>
      <c r="NOJ7" s="17"/>
      <c r="NOK7" s="17"/>
      <c r="NOL7" s="17"/>
      <c r="NOM7" s="17"/>
      <c r="NON7" s="17"/>
      <c r="NOO7" s="17"/>
      <c r="NOP7" s="17"/>
      <c r="NOQ7" s="17"/>
      <c r="NOR7" s="17"/>
      <c r="NOS7" s="17"/>
      <c r="NOT7" s="17"/>
      <c r="NOU7" s="17"/>
      <c r="NOV7" s="17"/>
      <c r="NOW7" s="17"/>
      <c r="NOX7" s="17"/>
      <c r="NOY7" s="17"/>
      <c r="NOZ7" s="17"/>
      <c r="NPA7" s="17"/>
      <c r="NPB7" s="17"/>
      <c r="NPC7" s="17"/>
      <c r="NPD7" s="17"/>
      <c r="NPE7" s="17"/>
      <c r="NPF7" s="17"/>
      <c r="NPG7" s="17"/>
      <c r="NPH7" s="17"/>
      <c r="NPI7" s="17"/>
      <c r="NPJ7" s="17"/>
      <c r="NPK7" s="17"/>
      <c r="NPL7" s="17"/>
      <c r="NPM7" s="17"/>
      <c r="NPN7" s="17"/>
      <c r="NPO7" s="17"/>
      <c r="NPP7" s="17"/>
      <c r="NPQ7" s="17"/>
      <c r="NPR7" s="17"/>
      <c r="NPS7" s="17"/>
      <c r="NPT7" s="17"/>
      <c r="NPU7" s="17"/>
      <c r="NPV7" s="17"/>
      <c r="NPW7" s="17"/>
      <c r="NPX7" s="17"/>
      <c r="NPY7" s="17"/>
      <c r="NPZ7" s="17"/>
      <c r="NQA7" s="17"/>
      <c r="NQB7" s="17"/>
      <c r="NQC7" s="17"/>
      <c r="NQD7" s="17"/>
      <c r="NQE7" s="17"/>
      <c r="NQF7" s="17"/>
      <c r="NQG7" s="17"/>
      <c r="NQH7" s="17"/>
      <c r="NQI7" s="17"/>
      <c r="NQJ7" s="17"/>
      <c r="NQK7" s="17"/>
      <c r="NQL7" s="17"/>
      <c r="NQM7" s="17"/>
      <c r="NQN7" s="17"/>
      <c r="NQO7" s="17"/>
      <c r="NQP7" s="17"/>
      <c r="NQQ7" s="17"/>
      <c r="NQR7" s="17"/>
      <c r="NQS7" s="17"/>
      <c r="NQT7" s="17"/>
      <c r="NQU7" s="17"/>
      <c r="NQV7" s="17"/>
      <c r="NQW7" s="17"/>
      <c r="NQX7" s="17"/>
      <c r="NQY7" s="17"/>
      <c r="NQZ7" s="17"/>
      <c r="NRA7" s="17"/>
      <c r="NRB7" s="17"/>
      <c r="NRC7" s="17"/>
      <c r="NRD7" s="17"/>
      <c r="NRE7" s="17"/>
      <c r="NRF7" s="17"/>
      <c r="NRG7" s="17"/>
      <c r="NRH7" s="17"/>
      <c r="NRI7" s="17"/>
      <c r="NRJ7" s="17"/>
      <c r="NRK7" s="17"/>
      <c r="NRL7" s="17"/>
      <c r="NRM7" s="17"/>
      <c r="NRN7" s="17"/>
      <c r="NRO7" s="17"/>
      <c r="NRP7" s="17"/>
      <c r="NRQ7" s="17"/>
      <c r="NRR7" s="17"/>
      <c r="NRS7" s="17"/>
      <c r="NRT7" s="17"/>
      <c r="NRU7" s="17"/>
      <c r="NRV7" s="17"/>
      <c r="NRW7" s="17"/>
      <c r="NRX7" s="17"/>
      <c r="NRY7" s="17"/>
      <c r="NRZ7" s="17"/>
      <c r="NSA7" s="17"/>
      <c r="NSB7" s="17"/>
      <c r="NSC7" s="17"/>
      <c r="NSD7" s="17"/>
      <c r="NSE7" s="17"/>
      <c r="NSF7" s="17"/>
      <c r="NSG7" s="17"/>
      <c r="NSH7" s="17"/>
      <c r="NSI7" s="17"/>
      <c r="NSJ7" s="17"/>
      <c r="NSK7" s="17"/>
      <c r="NSL7" s="17"/>
      <c r="NSM7" s="17"/>
      <c r="NSN7" s="17"/>
      <c r="NSO7" s="17"/>
      <c r="NSP7" s="17"/>
      <c r="NSQ7" s="17"/>
      <c r="NSR7" s="17"/>
      <c r="NSS7" s="17"/>
      <c r="NST7" s="17"/>
      <c r="NSU7" s="17"/>
      <c r="NSV7" s="17"/>
      <c r="NSW7" s="17"/>
      <c r="NSX7" s="17"/>
      <c r="NSY7" s="17"/>
      <c r="NSZ7" s="17"/>
      <c r="NTA7" s="17"/>
      <c r="NTB7" s="17"/>
      <c r="NTC7" s="17"/>
      <c r="NTD7" s="17"/>
      <c r="NTE7" s="17"/>
      <c r="NTF7" s="17"/>
      <c r="NTG7" s="17"/>
      <c r="NTH7" s="17"/>
      <c r="NTI7" s="17"/>
      <c r="NTJ7" s="17"/>
      <c r="NTK7" s="17"/>
      <c r="NTL7" s="17"/>
      <c r="NTM7" s="17"/>
      <c r="NTN7" s="17"/>
      <c r="NTO7" s="17"/>
      <c r="NTP7" s="17"/>
      <c r="NTQ7" s="17"/>
      <c r="NTR7" s="17"/>
      <c r="NTS7" s="17"/>
      <c r="NTT7" s="17"/>
      <c r="NTU7" s="17"/>
      <c r="NTV7" s="17"/>
      <c r="NTW7" s="17"/>
      <c r="NTX7" s="17"/>
      <c r="NTY7" s="17"/>
      <c r="NTZ7" s="17"/>
      <c r="NUA7" s="17"/>
      <c r="NUB7" s="17"/>
      <c r="NUC7" s="17"/>
      <c r="NUD7" s="17"/>
      <c r="NUE7" s="17"/>
      <c r="NUF7" s="17"/>
      <c r="NUG7" s="17"/>
      <c r="NUH7" s="17"/>
      <c r="NUI7" s="17"/>
      <c r="NUJ7" s="17"/>
      <c r="NUK7" s="17"/>
      <c r="NUL7" s="17"/>
      <c r="NUM7" s="17"/>
      <c r="NUN7" s="17"/>
      <c r="NUO7" s="17"/>
      <c r="NUP7" s="17"/>
      <c r="NUQ7" s="17"/>
      <c r="NUR7" s="17"/>
      <c r="NUS7" s="17"/>
      <c r="NUT7" s="17"/>
      <c r="NUU7" s="17"/>
      <c r="NUV7" s="17"/>
      <c r="NUW7" s="17"/>
      <c r="NUX7" s="17"/>
      <c r="NUY7" s="17"/>
      <c r="NUZ7" s="17"/>
      <c r="NVA7" s="17"/>
      <c r="NVB7" s="17"/>
      <c r="NVC7" s="17"/>
      <c r="NVD7" s="17"/>
      <c r="NVE7" s="17"/>
      <c r="NVF7" s="17"/>
      <c r="NVG7" s="17"/>
      <c r="NVH7" s="17"/>
      <c r="NVI7" s="17"/>
      <c r="NVJ7" s="17"/>
      <c r="NVK7" s="17"/>
      <c r="NVL7" s="17"/>
      <c r="NVM7" s="17"/>
      <c r="NVN7" s="17"/>
      <c r="NVO7" s="17"/>
      <c r="NVP7" s="17"/>
      <c r="NVQ7" s="17"/>
      <c r="NVR7" s="17"/>
      <c r="NVS7" s="17"/>
      <c r="NVT7" s="17"/>
      <c r="NVU7" s="17"/>
      <c r="NVV7" s="17"/>
      <c r="NVW7" s="17"/>
      <c r="NVX7" s="17"/>
      <c r="NVY7" s="17"/>
      <c r="NVZ7" s="17"/>
      <c r="NWA7" s="17"/>
      <c r="NWB7" s="17"/>
      <c r="NWC7" s="17"/>
      <c r="NWD7" s="17"/>
      <c r="NWE7" s="17"/>
      <c r="NWF7" s="17"/>
      <c r="NWG7" s="17"/>
      <c r="NWH7" s="17"/>
      <c r="NWI7" s="17"/>
      <c r="NWJ7" s="17"/>
      <c r="NWK7" s="17"/>
      <c r="NWL7" s="17"/>
      <c r="NWM7" s="17"/>
      <c r="NWN7" s="17"/>
      <c r="NWO7" s="17"/>
      <c r="NWP7" s="17"/>
      <c r="NWQ7" s="17"/>
      <c r="NWR7" s="17"/>
      <c r="NWS7" s="17"/>
      <c r="NWT7" s="17"/>
      <c r="NWU7" s="17"/>
      <c r="NWV7" s="17"/>
      <c r="NWW7" s="17"/>
      <c r="NWX7" s="17"/>
      <c r="NWY7" s="17"/>
      <c r="NWZ7" s="17"/>
      <c r="NXA7" s="17"/>
      <c r="NXB7" s="17"/>
      <c r="NXC7" s="17"/>
      <c r="NXD7" s="17"/>
      <c r="NXE7" s="17"/>
      <c r="NXF7" s="17"/>
      <c r="NXG7" s="17"/>
      <c r="NXH7" s="17"/>
      <c r="NXI7" s="17"/>
      <c r="NXJ7" s="17"/>
      <c r="NXK7" s="17"/>
      <c r="NXL7" s="17"/>
      <c r="NXM7" s="17"/>
      <c r="NXN7" s="17"/>
      <c r="NXO7" s="17"/>
      <c r="NXP7" s="17"/>
      <c r="NXQ7" s="17"/>
      <c r="NXR7" s="17"/>
      <c r="NXS7" s="17"/>
      <c r="NXT7" s="17"/>
      <c r="NXU7" s="17"/>
      <c r="NXV7" s="17"/>
      <c r="NXW7" s="17"/>
      <c r="NXX7" s="17"/>
      <c r="NXY7" s="17"/>
      <c r="NXZ7" s="17"/>
      <c r="NYA7" s="17"/>
      <c r="NYB7" s="17"/>
      <c r="NYC7" s="17"/>
      <c r="NYD7" s="17"/>
      <c r="NYE7" s="17"/>
      <c r="NYF7" s="17"/>
      <c r="NYG7" s="17"/>
      <c r="NYH7" s="17"/>
      <c r="NYI7" s="17"/>
      <c r="NYJ7" s="17"/>
      <c r="NYK7" s="17"/>
      <c r="NYL7" s="17"/>
      <c r="NYM7" s="17"/>
      <c r="NYN7" s="17"/>
      <c r="NYO7" s="17"/>
      <c r="NYP7" s="17"/>
      <c r="NYQ7" s="17"/>
      <c r="NYR7" s="17"/>
      <c r="NYS7" s="17"/>
      <c r="NYT7" s="17"/>
      <c r="NYU7" s="17"/>
      <c r="NYV7" s="17"/>
      <c r="NYW7" s="17"/>
      <c r="NYX7" s="17"/>
      <c r="NYY7" s="17"/>
      <c r="NYZ7" s="17"/>
      <c r="NZA7" s="17"/>
      <c r="NZB7" s="17"/>
      <c r="NZC7" s="17"/>
      <c r="NZD7" s="17"/>
      <c r="NZE7" s="17"/>
      <c r="NZF7" s="17"/>
      <c r="NZG7" s="17"/>
      <c r="NZH7" s="17"/>
      <c r="NZI7" s="17"/>
      <c r="NZJ7" s="17"/>
      <c r="NZK7" s="17"/>
      <c r="NZL7" s="17"/>
      <c r="NZM7" s="17"/>
      <c r="NZN7" s="17"/>
      <c r="NZO7" s="17"/>
      <c r="NZP7" s="17"/>
      <c r="NZQ7" s="17"/>
      <c r="NZR7" s="17"/>
      <c r="NZS7" s="17"/>
      <c r="NZT7" s="17"/>
      <c r="NZU7" s="17"/>
      <c r="NZV7" s="17"/>
      <c r="NZW7" s="17"/>
      <c r="NZX7" s="17"/>
      <c r="NZY7" s="17"/>
      <c r="NZZ7" s="17"/>
      <c r="OAA7" s="17"/>
      <c r="OAB7" s="17"/>
      <c r="OAC7" s="17"/>
      <c r="OAD7" s="17"/>
      <c r="OAE7" s="17"/>
      <c r="OAF7" s="17"/>
      <c r="OAG7" s="17"/>
      <c r="OAH7" s="17"/>
      <c r="OAI7" s="17"/>
      <c r="OAJ7" s="17"/>
      <c r="OAK7" s="17"/>
      <c r="OAL7" s="17"/>
      <c r="OAM7" s="17"/>
      <c r="OAN7" s="17"/>
      <c r="OAO7" s="17"/>
      <c r="OAP7" s="17"/>
      <c r="OAQ7" s="17"/>
      <c r="OAR7" s="17"/>
      <c r="OAS7" s="17"/>
      <c r="OAT7" s="17"/>
      <c r="OAU7" s="17"/>
      <c r="OAV7" s="17"/>
      <c r="OAW7" s="17"/>
      <c r="OAX7" s="17"/>
      <c r="OAY7" s="17"/>
      <c r="OAZ7" s="17"/>
      <c r="OBA7" s="17"/>
      <c r="OBB7" s="17"/>
      <c r="OBC7" s="17"/>
      <c r="OBD7" s="17"/>
      <c r="OBE7" s="17"/>
      <c r="OBF7" s="17"/>
      <c r="OBG7" s="17"/>
      <c r="OBH7" s="17"/>
      <c r="OBI7" s="17"/>
      <c r="OBJ7" s="17"/>
      <c r="OBK7" s="17"/>
      <c r="OBL7" s="17"/>
      <c r="OBM7" s="17"/>
      <c r="OBN7" s="17"/>
      <c r="OBO7" s="17"/>
      <c r="OBP7" s="17"/>
      <c r="OBQ7" s="17"/>
      <c r="OBR7" s="17"/>
      <c r="OBS7" s="17"/>
      <c r="OBT7" s="17"/>
      <c r="OBU7" s="17"/>
      <c r="OBV7" s="17"/>
      <c r="OBW7" s="17"/>
      <c r="OBX7" s="17"/>
      <c r="OBY7" s="17"/>
      <c r="OBZ7" s="17"/>
      <c r="OCA7" s="17"/>
      <c r="OCB7" s="17"/>
      <c r="OCC7" s="17"/>
      <c r="OCD7" s="17"/>
      <c r="OCE7" s="17"/>
      <c r="OCF7" s="17"/>
      <c r="OCG7" s="17"/>
      <c r="OCH7" s="17"/>
      <c r="OCI7" s="17"/>
      <c r="OCJ7" s="17"/>
      <c r="OCK7" s="17"/>
      <c r="OCL7" s="17"/>
      <c r="OCM7" s="17"/>
      <c r="OCN7" s="17"/>
      <c r="OCO7" s="17"/>
      <c r="OCP7" s="17"/>
      <c r="OCQ7" s="17"/>
      <c r="OCR7" s="17"/>
      <c r="OCS7" s="17"/>
      <c r="OCT7" s="17"/>
      <c r="OCU7" s="17"/>
      <c r="OCV7" s="17"/>
      <c r="OCW7" s="17"/>
      <c r="OCX7" s="17"/>
      <c r="OCY7" s="17"/>
      <c r="OCZ7" s="17"/>
      <c r="ODA7" s="17"/>
      <c r="ODB7" s="17"/>
      <c r="ODC7" s="17"/>
      <c r="ODD7" s="17"/>
      <c r="ODE7" s="17"/>
      <c r="ODF7" s="17"/>
      <c r="ODG7" s="17"/>
      <c r="ODH7" s="17"/>
      <c r="ODI7" s="17"/>
      <c r="ODJ7" s="17"/>
      <c r="ODK7" s="17"/>
      <c r="ODL7" s="17"/>
      <c r="ODM7" s="17"/>
      <c r="ODN7" s="17"/>
      <c r="ODO7" s="17"/>
      <c r="ODP7" s="17"/>
      <c r="ODQ7" s="17"/>
      <c r="ODR7" s="17"/>
      <c r="ODS7" s="17"/>
      <c r="ODT7" s="17"/>
      <c r="ODU7" s="17"/>
      <c r="ODV7" s="17"/>
      <c r="ODW7" s="17"/>
      <c r="ODX7" s="17"/>
      <c r="ODY7" s="17"/>
      <c r="ODZ7" s="17"/>
      <c r="OEA7" s="17"/>
      <c r="OEB7" s="17"/>
      <c r="OEC7" s="17"/>
      <c r="OED7" s="17"/>
      <c r="OEE7" s="17"/>
      <c r="OEF7" s="17"/>
      <c r="OEG7" s="17"/>
      <c r="OEH7" s="17"/>
      <c r="OEI7" s="17"/>
      <c r="OEJ7" s="17"/>
      <c r="OEK7" s="17"/>
      <c r="OEL7" s="17"/>
      <c r="OEM7" s="17"/>
      <c r="OEN7" s="17"/>
      <c r="OEO7" s="17"/>
      <c r="OEP7" s="17"/>
      <c r="OEQ7" s="17"/>
      <c r="OER7" s="17"/>
      <c r="OES7" s="17"/>
      <c r="OET7" s="17"/>
      <c r="OEU7" s="17"/>
      <c r="OEV7" s="17"/>
      <c r="OEW7" s="17"/>
      <c r="OEX7" s="17"/>
      <c r="OEY7" s="17"/>
      <c r="OEZ7" s="17"/>
      <c r="OFA7" s="17"/>
      <c r="OFB7" s="17"/>
      <c r="OFC7" s="17"/>
      <c r="OFD7" s="17"/>
      <c r="OFE7" s="17"/>
      <c r="OFF7" s="17"/>
      <c r="OFG7" s="17"/>
      <c r="OFH7" s="17"/>
      <c r="OFI7" s="17"/>
      <c r="OFJ7" s="17"/>
      <c r="OFK7" s="17"/>
      <c r="OFL7" s="17"/>
      <c r="OFM7" s="17"/>
      <c r="OFN7" s="17"/>
      <c r="OFO7" s="17"/>
      <c r="OFP7" s="17"/>
      <c r="OFQ7" s="17"/>
      <c r="OFR7" s="17"/>
      <c r="OFS7" s="17"/>
      <c r="OFT7" s="17"/>
      <c r="OFU7" s="17"/>
      <c r="OFV7" s="17"/>
      <c r="OFW7" s="17"/>
      <c r="OFX7" s="17"/>
      <c r="OFY7" s="17"/>
      <c r="OFZ7" s="17"/>
      <c r="OGA7" s="17"/>
      <c r="OGB7" s="17"/>
      <c r="OGC7" s="17"/>
      <c r="OGD7" s="17"/>
      <c r="OGE7" s="17"/>
      <c r="OGF7" s="17"/>
      <c r="OGG7" s="17"/>
      <c r="OGH7" s="17"/>
      <c r="OGI7" s="17"/>
      <c r="OGJ7" s="17"/>
      <c r="OGK7" s="17"/>
      <c r="OGL7" s="17"/>
      <c r="OGM7" s="17"/>
      <c r="OGN7" s="17"/>
      <c r="OGO7" s="17"/>
      <c r="OGP7" s="17"/>
      <c r="OGQ7" s="17"/>
      <c r="OGR7" s="17"/>
      <c r="OGS7" s="17"/>
      <c r="OGT7" s="17"/>
      <c r="OGU7" s="17"/>
      <c r="OGV7" s="17"/>
      <c r="OGW7" s="17"/>
      <c r="OGX7" s="17"/>
      <c r="OGY7" s="17"/>
      <c r="OGZ7" s="17"/>
      <c r="OHA7" s="17"/>
      <c r="OHB7" s="17"/>
      <c r="OHC7" s="17"/>
      <c r="OHD7" s="17"/>
      <c r="OHE7" s="17"/>
      <c r="OHF7" s="17"/>
      <c r="OHG7" s="17"/>
      <c r="OHH7" s="17"/>
      <c r="OHI7" s="17"/>
      <c r="OHJ7" s="17"/>
      <c r="OHK7" s="17"/>
      <c r="OHL7" s="17"/>
      <c r="OHM7" s="17"/>
      <c r="OHN7" s="17"/>
      <c r="OHO7" s="17"/>
      <c r="OHP7" s="17"/>
      <c r="OHQ7" s="17"/>
      <c r="OHR7" s="17"/>
      <c r="OHS7" s="17"/>
      <c r="OHT7" s="17"/>
      <c r="OHU7" s="17"/>
      <c r="OHV7" s="17"/>
      <c r="OHW7" s="17"/>
      <c r="OHX7" s="17"/>
      <c r="OHY7" s="17"/>
      <c r="OHZ7" s="17"/>
      <c r="OIA7" s="17"/>
      <c r="OIB7" s="17"/>
      <c r="OIC7" s="17"/>
      <c r="OID7" s="17"/>
      <c r="OIE7" s="17"/>
      <c r="OIF7" s="17"/>
      <c r="OIG7" s="17"/>
      <c r="OIH7" s="17"/>
      <c r="OII7" s="17"/>
      <c r="OIJ7" s="17"/>
      <c r="OIK7" s="17"/>
      <c r="OIL7" s="17"/>
      <c r="OIM7" s="17"/>
      <c r="OIN7" s="17"/>
      <c r="OIO7" s="17"/>
      <c r="OIP7" s="17"/>
      <c r="OIQ7" s="17"/>
      <c r="OIR7" s="17"/>
      <c r="OIS7" s="17"/>
      <c r="OIT7" s="17"/>
      <c r="OIU7" s="17"/>
      <c r="OIV7" s="17"/>
      <c r="OIW7" s="17"/>
      <c r="OIX7" s="17"/>
      <c r="OIY7" s="17"/>
      <c r="OIZ7" s="17"/>
      <c r="OJA7" s="17"/>
      <c r="OJB7" s="17"/>
      <c r="OJC7" s="17"/>
      <c r="OJD7" s="17"/>
      <c r="OJE7" s="17"/>
      <c r="OJF7" s="17"/>
      <c r="OJG7" s="17"/>
      <c r="OJH7" s="17"/>
      <c r="OJI7" s="17"/>
      <c r="OJJ7" s="17"/>
      <c r="OJK7" s="17"/>
      <c r="OJL7" s="17"/>
      <c r="OJM7" s="17"/>
      <c r="OJN7" s="17"/>
      <c r="OJO7" s="17"/>
      <c r="OJP7" s="17"/>
      <c r="OJQ7" s="17"/>
      <c r="OJR7" s="17"/>
      <c r="OJS7" s="17"/>
      <c r="OJT7" s="17"/>
      <c r="OJU7" s="17"/>
      <c r="OJV7" s="17"/>
      <c r="OJW7" s="17"/>
      <c r="OJX7" s="17"/>
      <c r="OJY7" s="17"/>
      <c r="OJZ7" s="17"/>
      <c r="OKA7" s="17"/>
      <c r="OKB7" s="17"/>
      <c r="OKC7" s="17"/>
      <c r="OKD7" s="17"/>
      <c r="OKE7" s="17"/>
      <c r="OKF7" s="17"/>
      <c r="OKG7" s="17"/>
      <c r="OKH7" s="17"/>
      <c r="OKI7" s="17"/>
      <c r="OKJ7" s="17"/>
      <c r="OKK7" s="17"/>
      <c r="OKL7" s="17"/>
      <c r="OKM7" s="17"/>
      <c r="OKN7" s="17"/>
      <c r="OKO7" s="17"/>
      <c r="OKP7" s="17"/>
      <c r="OKQ7" s="17"/>
      <c r="OKR7" s="17"/>
      <c r="OKS7" s="17"/>
      <c r="OKT7" s="17"/>
      <c r="OKU7" s="17"/>
      <c r="OKV7" s="17"/>
      <c r="OKW7" s="17"/>
      <c r="OKX7" s="17"/>
      <c r="OKY7" s="17"/>
      <c r="OKZ7" s="17"/>
      <c r="OLA7" s="17"/>
      <c r="OLB7" s="17"/>
      <c r="OLC7" s="17"/>
      <c r="OLD7" s="17"/>
      <c r="OLE7" s="17"/>
      <c r="OLF7" s="17"/>
      <c r="OLG7" s="17"/>
      <c r="OLH7" s="17"/>
      <c r="OLI7" s="17"/>
      <c r="OLJ7" s="17"/>
      <c r="OLK7" s="17"/>
      <c r="OLL7" s="17"/>
      <c r="OLM7" s="17"/>
      <c r="OLN7" s="17"/>
      <c r="OLO7" s="17"/>
      <c r="OLP7" s="17"/>
      <c r="OLQ7" s="17"/>
      <c r="OLR7" s="17"/>
      <c r="OLS7" s="17"/>
      <c r="OLT7" s="17"/>
      <c r="OLU7" s="17"/>
      <c r="OLV7" s="17"/>
      <c r="OLW7" s="17"/>
      <c r="OLX7" s="17"/>
      <c r="OLY7" s="17"/>
      <c r="OLZ7" s="17"/>
      <c r="OMA7" s="17"/>
      <c r="OMB7" s="17"/>
      <c r="OMC7" s="17"/>
      <c r="OMD7" s="17"/>
      <c r="OME7" s="17"/>
      <c r="OMF7" s="17"/>
      <c r="OMG7" s="17"/>
      <c r="OMH7" s="17"/>
      <c r="OMI7" s="17"/>
      <c r="OMJ7" s="17"/>
      <c r="OMK7" s="17"/>
      <c r="OML7" s="17"/>
      <c r="OMM7" s="17"/>
      <c r="OMN7" s="17"/>
      <c r="OMO7" s="17"/>
      <c r="OMP7" s="17"/>
      <c r="OMQ7" s="17"/>
      <c r="OMR7" s="17"/>
      <c r="OMS7" s="17"/>
      <c r="OMT7" s="17"/>
      <c r="OMU7" s="17"/>
      <c r="OMV7" s="17"/>
      <c r="OMW7" s="17"/>
      <c r="OMX7" s="17"/>
      <c r="OMY7" s="17"/>
      <c r="OMZ7" s="17"/>
      <c r="ONA7" s="17"/>
      <c r="ONB7" s="17"/>
      <c r="ONC7" s="17"/>
      <c r="OND7" s="17"/>
      <c r="ONE7" s="17"/>
      <c r="ONF7" s="17"/>
      <c r="ONG7" s="17"/>
      <c r="ONH7" s="17"/>
      <c r="ONI7" s="17"/>
      <c r="ONJ7" s="17"/>
      <c r="ONK7" s="17"/>
      <c r="ONL7" s="17"/>
      <c r="ONM7" s="17"/>
      <c r="ONN7" s="17"/>
      <c r="ONO7" s="17"/>
      <c r="ONP7" s="17"/>
      <c r="ONQ7" s="17"/>
      <c r="ONR7" s="17"/>
      <c r="ONS7" s="17"/>
      <c r="ONT7" s="17"/>
      <c r="ONU7" s="17"/>
      <c r="ONV7" s="17"/>
      <c r="ONW7" s="17"/>
      <c r="ONX7" s="17"/>
      <c r="ONY7" s="17"/>
      <c r="ONZ7" s="17"/>
      <c r="OOA7" s="17"/>
      <c r="OOB7" s="17"/>
      <c r="OOC7" s="17"/>
      <c r="OOD7" s="17"/>
      <c r="OOE7" s="17"/>
      <c r="OOF7" s="17"/>
      <c r="OOG7" s="17"/>
      <c r="OOH7" s="17"/>
      <c r="OOI7" s="17"/>
      <c r="OOJ7" s="17"/>
      <c r="OOK7" s="17"/>
      <c r="OOL7" s="17"/>
      <c r="OOM7" s="17"/>
      <c r="OON7" s="17"/>
      <c r="OOO7" s="17"/>
      <c r="OOP7" s="17"/>
      <c r="OOQ7" s="17"/>
      <c r="OOR7" s="17"/>
      <c r="OOS7" s="17"/>
      <c r="OOT7" s="17"/>
      <c r="OOU7" s="17"/>
      <c r="OOV7" s="17"/>
      <c r="OOW7" s="17"/>
      <c r="OOX7" s="17"/>
      <c r="OOY7" s="17"/>
      <c r="OOZ7" s="17"/>
      <c r="OPA7" s="17"/>
      <c r="OPB7" s="17"/>
      <c r="OPC7" s="17"/>
      <c r="OPD7" s="17"/>
      <c r="OPE7" s="17"/>
      <c r="OPF7" s="17"/>
      <c r="OPG7" s="17"/>
      <c r="OPH7" s="17"/>
      <c r="OPI7" s="17"/>
      <c r="OPJ7" s="17"/>
      <c r="OPK7" s="17"/>
      <c r="OPL7" s="17"/>
      <c r="OPM7" s="17"/>
      <c r="OPN7" s="17"/>
      <c r="OPO7" s="17"/>
      <c r="OPP7" s="17"/>
      <c r="OPQ7" s="17"/>
      <c r="OPR7" s="17"/>
      <c r="OPS7" s="17"/>
      <c r="OPT7" s="17"/>
      <c r="OPU7" s="17"/>
      <c r="OPV7" s="17"/>
      <c r="OPW7" s="17"/>
      <c r="OPX7" s="17"/>
      <c r="OPY7" s="17"/>
      <c r="OPZ7" s="17"/>
      <c r="OQA7" s="17"/>
      <c r="OQB7" s="17"/>
      <c r="OQC7" s="17"/>
      <c r="OQD7" s="17"/>
      <c r="OQE7" s="17"/>
      <c r="OQF7" s="17"/>
      <c r="OQG7" s="17"/>
      <c r="OQH7" s="17"/>
      <c r="OQI7" s="17"/>
      <c r="OQJ7" s="17"/>
      <c r="OQK7" s="17"/>
      <c r="OQL7" s="17"/>
      <c r="OQM7" s="17"/>
      <c r="OQN7" s="17"/>
      <c r="OQO7" s="17"/>
      <c r="OQP7" s="17"/>
      <c r="OQQ7" s="17"/>
      <c r="OQR7" s="17"/>
      <c r="OQS7" s="17"/>
      <c r="OQT7" s="17"/>
      <c r="OQU7" s="17"/>
      <c r="OQV7" s="17"/>
      <c r="OQW7" s="17"/>
      <c r="OQX7" s="17"/>
      <c r="OQY7" s="17"/>
      <c r="OQZ7" s="17"/>
      <c r="ORA7" s="17"/>
      <c r="ORB7" s="17"/>
      <c r="ORC7" s="17"/>
      <c r="ORD7" s="17"/>
      <c r="ORE7" s="17"/>
      <c r="ORF7" s="17"/>
      <c r="ORG7" s="17"/>
      <c r="ORH7" s="17"/>
      <c r="ORI7" s="17"/>
      <c r="ORJ7" s="17"/>
      <c r="ORK7" s="17"/>
      <c r="ORL7" s="17"/>
      <c r="ORM7" s="17"/>
      <c r="ORN7" s="17"/>
      <c r="ORO7" s="17"/>
      <c r="ORP7" s="17"/>
      <c r="ORQ7" s="17"/>
      <c r="ORR7" s="17"/>
      <c r="ORS7" s="17"/>
      <c r="ORT7" s="17"/>
      <c r="ORU7" s="17"/>
      <c r="ORV7" s="17"/>
      <c r="ORW7" s="17"/>
      <c r="ORX7" s="17"/>
      <c r="ORY7" s="17"/>
      <c r="ORZ7" s="17"/>
      <c r="OSA7" s="17"/>
      <c r="OSB7" s="17"/>
      <c r="OSC7" s="17"/>
      <c r="OSD7" s="17"/>
      <c r="OSE7" s="17"/>
      <c r="OSF7" s="17"/>
      <c r="OSG7" s="17"/>
      <c r="OSH7" s="17"/>
      <c r="OSI7" s="17"/>
      <c r="OSJ7" s="17"/>
      <c r="OSK7" s="17"/>
      <c r="OSL7" s="17"/>
      <c r="OSM7" s="17"/>
      <c r="OSN7" s="17"/>
      <c r="OSO7" s="17"/>
      <c r="OSP7" s="17"/>
      <c r="OSQ7" s="17"/>
      <c r="OSR7" s="17"/>
      <c r="OSS7" s="17"/>
      <c r="OST7" s="17"/>
      <c r="OSU7" s="17"/>
      <c r="OSV7" s="17"/>
      <c r="OSW7" s="17"/>
      <c r="OSX7" s="17"/>
      <c r="OSY7" s="17"/>
      <c r="OSZ7" s="17"/>
      <c r="OTA7" s="17"/>
      <c r="OTB7" s="17"/>
      <c r="OTC7" s="17"/>
      <c r="OTD7" s="17"/>
      <c r="OTE7" s="17"/>
      <c r="OTF7" s="17"/>
      <c r="OTG7" s="17"/>
      <c r="OTH7" s="17"/>
      <c r="OTI7" s="17"/>
      <c r="OTJ7" s="17"/>
      <c r="OTK7" s="17"/>
      <c r="OTL7" s="17"/>
      <c r="OTM7" s="17"/>
      <c r="OTN7" s="17"/>
      <c r="OTO7" s="17"/>
      <c r="OTP7" s="17"/>
      <c r="OTQ7" s="17"/>
      <c r="OTR7" s="17"/>
      <c r="OTS7" s="17"/>
      <c r="OTT7" s="17"/>
      <c r="OTU7" s="17"/>
      <c r="OTV7" s="17"/>
      <c r="OTW7" s="17"/>
      <c r="OTX7" s="17"/>
      <c r="OTY7" s="17"/>
      <c r="OTZ7" s="17"/>
      <c r="OUA7" s="17"/>
      <c r="OUB7" s="17"/>
      <c r="OUC7" s="17"/>
      <c r="OUD7" s="17"/>
      <c r="OUE7" s="17"/>
      <c r="OUF7" s="17"/>
      <c r="OUG7" s="17"/>
      <c r="OUH7" s="17"/>
      <c r="OUI7" s="17"/>
      <c r="OUJ7" s="17"/>
      <c r="OUK7" s="17"/>
      <c r="OUL7" s="17"/>
      <c r="OUM7" s="17"/>
      <c r="OUN7" s="17"/>
      <c r="OUO7" s="17"/>
      <c r="OUP7" s="17"/>
      <c r="OUQ7" s="17"/>
      <c r="OUR7" s="17"/>
      <c r="OUS7" s="17"/>
      <c r="OUT7" s="17"/>
      <c r="OUU7" s="17"/>
      <c r="OUV7" s="17"/>
      <c r="OUW7" s="17"/>
      <c r="OUX7" s="17"/>
      <c r="OUY7" s="17"/>
      <c r="OUZ7" s="17"/>
      <c r="OVA7" s="17"/>
      <c r="OVB7" s="17"/>
      <c r="OVC7" s="17"/>
      <c r="OVD7" s="17"/>
      <c r="OVE7" s="17"/>
      <c r="OVF7" s="17"/>
      <c r="OVG7" s="17"/>
      <c r="OVH7" s="17"/>
      <c r="OVI7" s="17"/>
      <c r="OVJ7" s="17"/>
      <c r="OVK7" s="17"/>
      <c r="OVL7" s="17"/>
      <c r="OVM7" s="17"/>
      <c r="OVN7" s="17"/>
      <c r="OVO7" s="17"/>
      <c r="OVP7" s="17"/>
      <c r="OVQ7" s="17"/>
      <c r="OVR7" s="17"/>
      <c r="OVS7" s="17"/>
      <c r="OVT7" s="17"/>
      <c r="OVU7" s="17"/>
      <c r="OVV7" s="17"/>
      <c r="OVW7" s="17"/>
      <c r="OVX7" s="17"/>
      <c r="OVY7" s="17"/>
      <c r="OVZ7" s="17"/>
      <c r="OWA7" s="17"/>
      <c r="OWB7" s="17"/>
      <c r="OWC7" s="17"/>
      <c r="OWD7" s="17"/>
      <c r="OWE7" s="17"/>
      <c r="OWF7" s="17"/>
      <c r="OWG7" s="17"/>
      <c r="OWH7" s="17"/>
      <c r="OWI7" s="17"/>
      <c r="OWJ7" s="17"/>
      <c r="OWK7" s="17"/>
      <c r="OWL7" s="17"/>
      <c r="OWM7" s="17"/>
      <c r="OWN7" s="17"/>
      <c r="OWO7" s="17"/>
      <c r="OWP7" s="17"/>
      <c r="OWQ7" s="17"/>
      <c r="OWR7" s="17"/>
      <c r="OWS7" s="17"/>
      <c r="OWT7" s="17"/>
      <c r="OWU7" s="17"/>
      <c r="OWV7" s="17"/>
      <c r="OWW7" s="17"/>
      <c r="OWX7" s="17"/>
      <c r="OWY7" s="17"/>
      <c r="OWZ7" s="17"/>
      <c r="OXA7" s="17"/>
      <c r="OXB7" s="17"/>
      <c r="OXC7" s="17"/>
      <c r="OXD7" s="17"/>
      <c r="OXE7" s="17"/>
      <c r="OXF7" s="17"/>
      <c r="OXG7" s="17"/>
      <c r="OXH7" s="17"/>
      <c r="OXI7" s="17"/>
      <c r="OXJ7" s="17"/>
      <c r="OXK7" s="17"/>
      <c r="OXL7" s="17"/>
      <c r="OXM7" s="17"/>
      <c r="OXN7" s="17"/>
      <c r="OXO7" s="17"/>
      <c r="OXP7" s="17"/>
      <c r="OXQ7" s="17"/>
      <c r="OXR7" s="17"/>
      <c r="OXS7" s="17"/>
      <c r="OXT7" s="17"/>
      <c r="OXU7" s="17"/>
      <c r="OXV7" s="17"/>
      <c r="OXW7" s="17"/>
      <c r="OXX7" s="17"/>
      <c r="OXY7" s="17"/>
      <c r="OXZ7" s="17"/>
      <c r="OYA7" s="17"/>
      <c r="OYB7" s="17"/>
      <c r="OYC7" s="17"/>
      <c r="OYD7" s="17"/>
      <c r="OYE7" s="17"/>
      <c r="OYF7" s="17"/>
      <c r="OYG7" s="17"/>
      <c r="OYH7" s="17"/>
      <c r="OYI7" s="17"/>
      <c r="OYJ7" s="17"/>
      <c r="OYK7" s="17"/>
      <c r="OYL7" s="17"/>
      <c r="OYM7" s="17"/>
      <c r="OYN7" s="17"/>
      <c r="OYO7" s="17"/>
      <c r="OYP7" s="17"/>
      <c r="OYQ7" s="17"/>
      <c r="OYR7" s="17"/>
      <c r="OYS7" s="17"/>
      <c r="OYT7" s="17"/>
      <c r="OYU7" s="17"/>
      <c r="OYV7" s="17"/>
      <c r="OYW7" s="17"/>
      <c r="OYX7" s="17"/>
      <c r="OYY7" s="17"/>
      <c r="OYZ7" s="17"/>
      <c r="OZA7" s="17"/>
      <c r="OZB7" s="17"/>
      <c r="OZC7" s="17"/>
      <c r="OZD7" s="17"/>
      <c r="OZE7" s="17"/>
      <c r="OZF7" s="17"/>
      <c r="OZG7" s="17"/>
      <c r="OZH7" s="17"/>
      <c r="OZI7" s="17"/>
      <c r="OZJ7" s="17"/>
      <c r="OZK7" s="17"/>
      <c r="OZL7" s="17"/>
      <c r="OZM7" s="17"/>
      <c r="OZN7" s="17"/>
      <c r="OZO7" s="17"/>
      <c r="OZP7" s="17"/>
      <c r="OZQ7" s="17"/>
      <c r="OZR7" s="17"/>
      <c r="OZS7" s="17"/>
      <c r="OZT7" s="17"/>
      <c r="OZU7" s="17"/>
      <c r="OZV7" s="17"/>
      <c r="OZW7" s="17"/>
      <c r="OZX7" s="17"/>
      <c r="OZY7" s="17"/>
      <c r="OZZ7" s="17"/>
      <c r="PAA7" s="17"/>
      <c r="PAB7" s="17"/>
      <c r="PAC7" s="17"/>
      <c r="PAD7" s="17"/>
      <c r="PAE7" s="17"/>
      <c r="PAF7" s="17"/>
      <c r="PAG7" s="17"/>
      <c r="PAH7" s="17"/>
      <c r="PAI7" s="17"/>
      <c r="PAJ7" s="17"/>
      <c r="PAK7" s="17"/>
      <c r="PAL7" s="17"/>
      <c r="PAM7" s="17"/>
      <c r="PAN7" s="17"/>
      <c r="PAO7" s="17"/>
      <c r="PAP7" s="17"/>
      <c r="PAQ7" s="17"/>
      <c r="PAR7" s="17"/>
      <c r="PAS7" s="17"/>
      <c r="PAT7" s="17"/>
      <c r="PAU7" s="17"/>
      <c r="PAV7" s="17"/>
      <c r="PAW7" s="17"/>
      <c r="PAX7" s="17"/>
      <c r="PAY7" s="17"/>
      <c r="PAZ7" s="17"/>
      <c r="PBA7" s="17"/>
      <c r="PBB7" s="17"/>
      <c r="PBC7" s="17"/>
      <c r="PBD7" s="17"/>
      <c r="PBE7" s="17"/>
      <c r="PBF7" s="17"/>
      <c r="PBG7" s="17"/>
      <c r="PBH7" s="17"/>
      <c r="PBI7" s="17"/>
      <c r="PBJ7" s="17"/>
      <c r="PBK7" s="17"/>
      <c r="PBL7" s="17"/>
      <c r="PBM7" s="17"/>
      <c r="PBN7" s="17"/>
      <c r="PBO7" s="17"/>
      <c r="PBP7" s="17"/>
      <c r="PBQ7" s="17"/>
      <c r="PBR7" s="17"/>
      <c r="PBS7" s="17"/>
      <c r="PBT7" s="17"/>
      <c r="PBU7" s="17"/>
      <c r="PBV7" s="17"/>
      <c r="PBW7" s="17"/>
      <c r="PBX7" s="17"/>
      <c r="PBY7" s="17"/>
      <c r="PBZ7" s="17"/>
      <c r="PCA7" s="17"/>
      <c r="PCB7" s="17"/>
      <c r="PCC7" s="17"/>
      <c r="PCD7" s="17"/>
      <c r="PCE7" s="17"/>
      <c r="PCF7" s="17"/>
      <c r="PCG7" s="17"/>
      <c r="PCH7" s="17"/>
      <c r="PCI7" s="17"/>
      <c r="PCJ7" s="17"/>
      <c r="PCK7" s="17"/>
      <c r="PCL7" s="17"/>
      <c r="PCM7" s="17"/>
      <c r="PCN7" s="17"/>
      <c r="PCO7" s="17"/>
      <c r="PCP7" s="17"/>
      <c r="PCQ7" s="17"/>
      <c r="PCR7" s="17"/>
      <c r="PCS7" s="17"/>
      <c r="PCT7" s="17"/>
      <c r="PCU7" s="17"/>
      <c r="PCV7" s="17"/>
      <c r="PCW7" s="17"/>
      <c r="PCX7" s="17"/>
      <c r="PCY7" s="17"/>
      <c r="PCZ7" s="17"/>
      <c r="PDA7" s="17"/>
      <c r="PDB7" s="17"/>
      <c r="PDC7" s="17"/>
      <c r="PDD7" s="17"/>
      <c r="PDE7" s="17"/>
      <c r="PDF7" s="17"/>
      <c r="PDG7" s="17"/>
      <c r="PDH7" s="17"/>
      <c r="PDI7" s="17"/>
      <c r="PDJ7" s="17"/>
      <c r="PDK7" s="17"/>
      <c r="PDL7" s="17"/>
      <c r="PDM7" s="17"/>
      <c r="PDN7" s="17"/>
      <c r="PDO7" s="17"/>
      <c r="PDP7" s="17"/>
      <c r="PDQ7" s="17"/>
      <c r="PDR7" s="17"/>
      <c r="PDS7" s="17"/>
      <c r="PDT7" s="17"/>
      <c r="PDU7" s="17"/>
      <c r="PDV7" s="17"/>
      <c r="PDW7" s="17"/>
      <c r="PDX7" s="17"/>
      <c r="PDY7" s="17"/>
      <c r="PDZ7" s="17"/>
      <c r="PEA7" s="17"/>
      <c r="PEB7" s="17"/>
      <c r="PEC7" s="17"/>
      <c r="PED7" s="17"/>
      <c r="PEE7" s="17"/>
      <c r="PEF7" s="17"/>
      <c r="PEG7" s="17"/>
      <c r="PEH7" s="17"/>
      <c r="PEI7" s="17"/>
      <c r="PEJ7" s="17"/>
      <c r="PEK7" s="17"/>
      <c r="PEL7" s="17"/>
      <c r="PEM7" s="17"/>
      <c r="PEN7" s="17"/>
      <c r="PEO7" s="17"/>
      <c r="PEP7" s="17"/>
      <c r="PEQ7" s="17"/>
      <c r="PER7" s="17"/>
      <c r="PES7" s="17"/>
      <c r="PET7" s="17"/>
      <c r="PEU7" s="17"/>
      <c r="PEV7" s="17"/>
      <c r="PEW7" s="17"/>
      <c r="PEX7" s="17"/>
      <c r="PEY7" s="17"/>
      <c r="PEZ7" s="17"/>
      <c r="PFA7" s="17"/>
      <c r="PFB7" s="17"/>
      <c r="PFC7" s="17"/>
      <c r="PFD7" s="17"/>
      <c r="PFE7" s="17"/>
      <c r="PFF7" s="17"/>
      <c r="PFG7" s="17"/>
      <c r="PFH7" s="17"/>
      <c r="PFI7" s="17"/>
      <c r="PFJ7" s="17"/>
      <c r="PFK7" s="17"/>
      <c r="PFL7" s="17"/>
      <c r="PFM7" s="17"/>
      <c r="PFN7" s="17"/>
      <c r="PFO7" s="17"/>
      <c r="PFP7" s="17"/>
      <c r="PFQ7" s="17"/>
      <c r="PFR7" s="17"/>
      <c r="PFS7" s="17"/>
      <c r="PFT7" s="17"/>
      <c r="PFU7" s="17"/>
      <c r="PFV7" s="17"/>
      <c r="PFW7" s="17"/>
      <c r="PFX7" s="17"/>
      <c r="PFY7" s="17"/>
      <c r="PFZ7" s="17"/>
      <c r="PGA7" s="17"/>
      <c r="PGB7" s="17"/>
      <c r="PGC7" s="17"/>
      <c r="PGD7" s="17"/>
      <c r="PGE7" s="17"/>
      <c r="PGF7" s="17"/>
      <c r="PGG7" s="17"/>
      <c r="PGH7" s="17"/>
      <c r="PGI7" s="17"/>
      <c r="PGJ7" s="17"/>
      <c r="PGK7" s="17"/>
      <c r="PGL7" s="17"/>
      <c r="PGM7" s="17"/>
      <c r="PGN7" s="17"/>
      <c r="PGO7" s="17"/>
      <c r="PGP7" s="17"/>
      <c r="PGQ7" s="17"/>
      <c r="PGR7" s="17"/>
      <c r="PGS7" s="17"/>
      <c r="PGT7" s="17"/>
      <c r="PGU7" s="17"/>
      <c r="PGV7" s="17"/>
      <c r="PGW7" s="17"/>
      <c r="PGX7" s="17"/>
      <c r="PGY7" s="17"/>
      <c r="PGZ7" s="17"/>
      <c r="PHA7" s="17"/>
      <c r="PHB7" s="17"/>
      <c r="PHC7" s="17"/>
      <c r="PHD7" s="17"/>
      <c r="PHE7" s="17"/>
      <c r="PHF7" s="17"/>
      <c r="PHG7" s="17"/>
      <c r="PHH7" s="17"/>
      <c r="PHI7" s="17"/>
      <c r="PHJ7" s="17"/>
      <c r="PHK7" s="17"/>
      <c r="PHL7" s="17"/>
      <c r="PHM7" s="17"/>
      <c r="PHN7" s="17"/>
      <c r="PHO7" s="17"/>
      <c r="PHP7" s="17"/>
      <c r="PHQ7" s="17"/>
      <c r="PHR7" s="17"/>
      <c r="PHS7" s="17"/>
      <c r="PHT7" s="17"/>
      <c r="PHU7" s="17"/>
      <c r="PHV7" s="17"/>
      <c r="PHW7" s="17"/>
      <c r="PHX7" s="17"/>
      <c r="PHY7" s="17"/>
      <c r="PHZ7" s="17"/>
      <c r="PIA7" s="17"/>
      <c r="PIB7" s="17"/>
      <c r="PIC7" s="17"/>
      <c r="PID7" s="17"/>
      <c r="PIE7" s="17"/>
      <c r="PIF7" s="17"/>
      <c r="PIG7" s="17"/>
      <c r="PIH7" s="17"/>
      <c r="PII7" s="17"/>
      <c r="PIJ7" s="17"/>
      <c r="PIK7" s="17"/>
      <c r="PIL7" s="17"/>
      <c r="PIM7" s="17"/>
      <c r="PIN7" s="17"/>
      <c r="PIO7" s="17"/>
      <c r="PIP7" s="17"/>
      <c r="PIQ7" s="17"/>
      <c r="PIR7" s="17"/>
      <c r="PIS7" s="17"/>
      <c r="PIT7" s="17"/>
      <c r="PIU7" s="17"/>
      <c r="PIV7" s="17"/>
      <c r="PIW7" s="17"/>
      <c r="PIX7" s="17"/>
      <c r="PIY7" s="17"/>
      <c r="PIZ7" s="17"/>
      <c r="PJA7" s="17"/>
      <c r="PJB7" s="17"/>
      <c r="PJC7" s="17"/>
      <c r="PJD7" s="17"/>
      <c r="PJE7" s="17"/>
      <c r="PJF7" s="17"/>
      <c r="PJG7" s="17"/>
      <c r="PJH7" s="17"/>
      <c r="PJI7" s="17"/>
      <c r="PJJ7" s="17"/>
      <c r="PJK7" s="17"/>
      <c r="PJL7" s="17"/>
      <c r="PJM7" s="17"/>
      <c r="PJN7" s="17"/>
      <c r="PJO7" s="17"/>
      <c r="PJP7" s="17"/>
      <c r="PJQ7" s="17"/>
      <c r="PJR7" s="17"/>
      <c r="PJS7" s="17"/>
      <c r="PJT7" s="17"/>
      <c r="PJU7" s="17"/>
      <c r="PJV7" s="17"/>
      <c r="PJW7" s="17"/>
      <c r="PJX7" s="17"/>
      <c r="PJY7" s="17"/>
      <c r="PJZ7" s="17"/>
      <c r="PKA7" s="17"/>
      <c r="PKB7" s="17"/>
      <c r="PKC7" s="17"/>
      <c r="PKD7" s="17"/>
      <c r="PKE7" s="17"/>
      <c r="PKF7" s="17"/>
      <c r="PKG7" s="17"/>
      <c r="PKH7" s="17"/>
      <c r="PKI7" s="17"/>
      <c r="PKJ7" s="17"/>
      <c r="PKK7" s="17"/>
      <c r="PKL7" s="17"/>
      <c r="PKM7" s="17"/>
      <c r="PKN7" s="17"/>
      <c r="PKO7" s="17"/>
      <c r="PKP7" s="17"/>
      <c r="PKQ7" s="17"/>
      <c r="PKR7" s="17"/>
      <c r="PKS7" s="17"/>
      <c r="PKT7" s="17"/>
      <c r="PKU7" s="17"/>
      <c r="PKV7" s="17"/>
      <c r="PKW7" s="17"/>
      <c r="PKX7" s="17"/>
      <c r="PKY7" s="17"/>
      <c r="PKZ7" s="17"/>
      <c r="PLA7" s="17"/>
      <c r="PLB7" s="17"/>
      <c r="PLC7" s="17"/>
      <c r="PLD7" s="17"/>
      <c r="PLE7" s="17"/>
      <c r="PLF7" s="17"/>
      <c r="PLG7" s="17"/>
      <c r="PLH7" s="17"/>
      <c r="PLI7" s="17"/>
      <c r="PLJ7" s="17"/>
      <c r="PLK7" s="17"/>
      <c r="PLL7" s="17"/>
      <c r="PLM7" s="17"/>
      <c r="PLN7" s="17"/>
      <c r="PLO7" s="17"/>
      <c r="PLP7" s="17"/>
      <c r="PLQ7" s="17"/>
      <c r="PLR7" s="17"/>
      <c r="PLS7" s="17"/>
      <c r="PLT7" s="17"/>
      <c r="PLU7" s="17"/>
      <c r="PLV7" s="17"/>
      <c r="PLW7" s="17"/>
      <c r="PLX7" s="17"/>
      <c r="PLY7" s="17"/>
      <c r="PLZ7" s="17"/>
      <c r="PMA7" s="17"/>
      <c r="PMB7" s="17"/>
      <c r="PMC7" s="17"/>
      <c r="PMD7" s="17"/>
      <c r="PME7" s="17"/>
      <c r="PMF7" s="17"/>
      <c r="PMG7" s="17"/>
      <c r="PMH7" s="17"/>
      <c r="PMI7" s="17"/>
      <c r="PMJ7" s="17"/>
      <c r="PMK7" s="17"/>
      <c r="PML7" s="17"/>
      <c r="PMM7" s="17"/>
      <c r="PMN7" s="17"/>
      <c r="PMO7" s="17"/>
      <c r="PMP7" s="17"/>
      <c r="PMQ7" s="17"/>
      <c r="PMR7" s="17"/>
      <c r="PMS7" s="17"/>
      <c r="PMT7" s="17"/>
      <c r="PMU7" s="17"/>
      <c r="PMV7" s="17"/>
      <c r="PMW7" s="17"/>
      <c r="PMX7" s="17"/>
      <c r="PMY7" s="17"/>
      <c r="PMZ7" s="17"/>
      <c r="PNA7" s="17"/>
      <c r="PNB7" s="17"/>
      <c r="PNC7" s="17"/>
      <c r="PND7" s="17"/>
      <c r="PNE7" s="17"/>
      <c r="PNF7" s="17"/>
      <c r="PNG7" s="17"/>
      <c r="PNH7" s="17"/>
      <c r="PNI7" s="17"/>
      <c r="PNJ7" s="17"/>
      <c r="PNK7" s="17"/>
      <c r="PNL7" s="17"/>
      <c r="PNM7" s="17"/>
      <c r="PNN7" s="17"/>
      <c r="PNO7" s="17"/>
      <c r="PNP7" s="17"/>
      <c r="PNQ7" s="17"/>
      <c r="PNR7" s="17"/>
      <c r="PNS7" s="17"/>
      <c r="PNT7" s="17"/>
      <c r="PNU7" s="17"/>
      <c r="PNV7" s="17"/>
      <c r="PNW7" s="17"/>
      <c r="PNX7" s="17"/>
      <c r="PNY7" s="17"/>
      <c r="PNZ7" s="17"/>
      <c r="POA7" s="17"/>
      <c r="POB7" s="17"/>
      <c r="POC7" s="17"/>
      <c r="POD7" s="17"/>
      <c r="POE7" s="17"/>
      <c r="POF7" s="17"/>
      <c r="POG7" s="17"/>
      <c r="POH7" s="17"/>
      <c r="POI7" s="17"/>
      <c r="POJ7" s="17"/>
      <c r="POK7" s="17"/>
      <c r="POL7" s="17"/>
      <c r="POM7" s="17"/>
      <c r="PON7" s="17"/>
      <c r="POO7" s="17"/>
      <c r="POP7" s="17"/>
      <c r="POQ7" s="17"/>
      <c r="POR7" s="17"/>
      <c r="POS7" s="17"/>
      <c r="POT7" s="17"/>
      <c r="POU7" s="17"/>
      <c r="POV7" s="17"/>
      <c r="POW7" s="17"/>
      <c r="POX7" s="17"/>
      <c r="POY7" s="17"/>
      <c r="POZ7" s="17"/>
      <c r="PPA7" s="17"/>
      <c r="PPB7" s="17"/>
      <c r="PPC7" s="17"/>
      <c r="PPD7" s="17"/>
      <c r="PPE7" s="17"/>
      <c r="PPF7" s="17"/>
      <c r="PPG7" s="17"/>
      <c r="PPH7" s="17"/>
      <c r="PPI7" s="17"/>
      <c r="PPJ7" s="17"/>
      <c r="PPK7" s="17"/>
      <c r="PPL7" s="17"/>
      <c r="PPM7" s="17"/>
      <c r="PPN7" s="17"/>
      <c r="PPO7" s="17"/>
      <c r="PPP7" s="17"/>
      <c r="PPQ7" s="17"/>
      <c r="PPR7" s="17"/>
      <c r="PPS7" s="17"/>
      <c r="PPT7" s="17"/>
      <c r="PPU7" s="17"/>
      <c r="PPV7" s="17"/>
      <c r="PPW7" s="17"/>
      <c r="PPX7" s="17"/>
      <c r="PPY7" s="17"/>
      <c r="PPZ7" s="17"/>
      <c r="PQA7" s="17"/>
      <c r="PQB7" s="17"/>
      <c r="PQC7" s="17"/>
      <c r="PQD7" s="17"/>
      <c r="PQE7" s="17"/>
      <c r="PQF7" s="17"/>
      <c r="PQG7" s="17"/>
      <c r="PQH7" s="17"/>
      <c r="PQI7" s="17"/>
      <c r="PQJ7" s="17"/>
      <c r="PQK7" s="17"/>
      <c r="PQL7" s="17"/>
      <c r="PQM7" s="17"/>
      <c r="PQN7" s="17"/>
      <c r="PQO7" s="17"/>
      <c r="PQP7" s="17"/>
      <c r="PQQ7" s="17"/>
      <c r="PQR7" s="17"/>
      <c r="PQS7" s="17"/>
      <c r="PQT7" s="17"/>
      <c r="PQU7" s="17"/>
      <c r="PQV7" s="17"/>
      <c r="PQW7" s="17"/>
      <c r="PQX7" s="17"/>
      <c r="PQY7" s="17"/>
      <c r="PQZ7" s="17"/>
      <c r="PRA7" s="17"/>
      <c r="PRB7" s="17"/>
      <c r="PRC7" s="17"/>
      <c r="PRD7" s="17"/>
      <c r="PRE7" s="17"/>
      <c r="PRF7" s="17"/>
      <c r="PRG7" s="17"/>
      <c r="PRH7" s="17"/>
      <c r="PRI7" s="17"/>
      <c r="PRJ7" s="17"/>
      <c r="PRK7" s="17"/>
      <c r="PRL7" s="17"/>
      <c r="PRM7" s="17"/>
      <c r="PRN7" s="17"/>
      <c r="PRO7" s="17"/>
      <c r="PRP7" s="17"/>
      <c r="PRQ7" s="17"/>
      <c r="PRR7" s="17"/>
      <c r="PRS7" s="17"/>
      <c r="PRT7" s="17"/>
      <c r="PRU7" s="17"/>
      <c r="PRV7" s="17"/>
      <c r="PRW7" s="17"/>
      <c r="PRX7" s="17"/>
      <c r="PRY7" s="17"/>
      <c r="PRZ7" s="17"/>
      <c r="PSA7" s="17"/>
      <c r="PSB7" s="17"/>
      <c r="PSC7" s="17"/>
      <c r="PSD7" s="17"/>
      <c r="PSE7" s="17"/>
      <c r="PSF7" s="17"/>
      <c r="PSG7" s="17"/>
      <c r="PSH7" s="17"/>
      <c r="PSI7" s="17"/>
      <c r="PSJ7" s="17"/>
      <c r="PSK7" s="17"/>
      <c r="PSL7" s="17"/>
      <c r="PSM7" s="17"/>
      <c r="PSN7" s="17"/>
      <c r="PSO7" s="17"/>
      <c r="PSP7" s="17"/>
      <c r="PSQ7" s="17"/>
      <c r="PSR7" s="17"/>
      <c r="PSS7" s="17"/>
      <c r="PST7" s="17"/>
      <c r="PSU7" s="17"/>
      <c r="PSV7" s="17"/>
      <c r="PSW7" s="17"/>
      <c r="PSX7" s="17"/>
      <c r="PSY7" s="17"/>
      <c r="PSZ7" s="17"/>
      <c r="PTA7" s="17"/>
      <c r="PTB7" s="17"/>
      <c r="PTC7" s="17"/>
      <c r="PTD7" s="17"/>
      <c r="PTE7" s="17"/>
      <c r="PTF7" s="17"/>
      <c r="PTG7" s="17"/>
      <c r="PTH7" s="17"/>
      <c r="PTI7" s="17"/>
      <c r="PTJ7" s="17"/>
      <c r="PTK7" s="17"/>
      <c r="PTL7" s="17"/>
      <c r="PTM7" s="17"/>
      <c r="PTN7" s="17"/>
      <c r="PTO7" s="17"/>
      <c r="PTP7" s="17"/>
      <c r="PTQ7" s="17"/>
      <c r="PTR7" s="17"/>
      <c r="PTS7" s="17"/>
      <c r="PTT7" s="17"/>
      <c r="PTU7" s="17"/>
      <c r="PTV7" s="17"/>
      <c r="PTW7" s="17"/>
      <c r="PTX7" s="17"/>
      <c r="PTY7" s="17"/>
      <c r="PTZ7" s="17"/>
      <c r="PUA7" s="17"/>
      <c r="PUB7" s="17"/>
      <c r="PUC7" s="17"/>
      <c r="PUD7" s="17"/>
      <c r="PUE7" s="17"/>
      <c r="PUF7" s="17"/>
      <c r="PUG7" s="17"/>
      <c r="PUH7" s="17"/>
      <c r="PUI7" s="17"/>
      <c r="PUJ7" s="17"/>
      <c r="PUK7" s="17"/>
      <c r="PUL7" s="17"/>
      <c r="PUM7" s="17"/>
      <c r="PUN7" s="17"/>
      <c r="PUO7" s="17"/>
      <c r="PUP7" s="17"/>
      <c r="PUQ7" s="17"/>
      <c r="PUR7" s="17"/>
      <c r="PUS7" s="17"/>
      <c r="PUT7" s="17"/>
      <c r="PUU7" s="17"/>
      <c r="PUV7" s="17"/>
      <c r="PUW7" s="17"/>
      <c r="PUX7" s="17"/>
      <c r="PUY7" s="17"/>
      <c r="PUZ7" s="17"/>
      <c r="PVA7" s="17"/>
      <c r="PVB7" s="17"/>
      <c r="PVC7" s="17"/>
      <c r="PVD7" s="17"/>
      <c r="PVE7" s="17"/>
      <c r="PVF7" s="17"/>
      <c r="PVG7" s="17"/>
      <c r="PVH7" s="17"/>
      <c r="PVI7" s="17"/>
      <c r="PVJ7" s="17"/>
      <c r="PVK7" s="17"/>
      <c r="PVL7" s="17"/>
      <c r="PVM7" s="17"/>
      <c r="PVN7" s="17"/>
      <c r="PVO7" s="17"/>
      <c r="PVP7" s="17"/>
      <c r="PVQ7" s="17"/>
      <c r="PVR7" s="17"/>
      <c r="PVS7" s="17"/>
      <c r="PVT7" s="17"/>
      <c r="PVU7" s="17"/>
      <c r="PVV7" s="17"/>
      <c r="PVW7" s="17"/>
      <c r="PVX7" s="17"/>
      <c r="PVY7" s="17"/>
      <c r="PVZ7" s="17"/>
      <c r="PWA7" s="17"/>
      <c r="PWB7" s="17"/>
      <c r="PWC7" s="17"/>
      <c r="PWD7" s="17"/>
      <c r="PWE7" s="17"/>
      <c r="PWF7" s="17"/>
      <c r="PWG7" s="17"/>
      <c r="PWH7" s="17"/>
      <c r="PWI7" s="17"/>
      <c r="PWJ7" s="17"/>
      <c r="PWK7" s="17"/>
      <c r="PWL7" s="17"/>
      <c r="PWM7" s="17"/>
      <c r="PWN7" s="17"/>
      <c r="PWO7" s="17"/>
      <c r="PWP7" s="17"/>
      <c r="PWQ7" s="17"/>
      <c r="PWR7" s="17"/>
      <c r="PWS7" s="17"/>
      <c r="PWT7" s="17"/>
      <c r="PWU7" s="17"/>
      <c r="PWV7" s="17"/>
      <c r="PWW7" s="17"/>
      <c r="PWX7" s="17"/>
      <c r="PWY7" s="17"/>
      <c r="PWZ7" s="17"/>
      <c r="PXA7" s="17"/>
      <c r="PXB7" s="17"/>
      <c r="PXC7" s="17"/>
      <c r="PXD7" s="17"/>
      <c r="PXE7" s="17"/>
      <c r="PXF7" s="17"/>
      <c r="PXG7" s="17"/>
      <c r="PXH7" s="17"/>
      <c r="PXI7" s="17"/>
      <c r="PXJ7" s="17"/>
      <c r="PXK7" s="17"/>
      <c r="PXL7" s="17"/>
      <c r="PXM7" s="17"/>
      <c r="PXN7" s="17"/>
      <c r="PXO7" s="17"/>
      <c r="PXP7" s="17"/>
      <c r="PXQ7" s="17"/>
      <c r="PXR7" s="17"/>
      <c r="PXS7" s="17"/>
      <c r="PXT7" s="17"/>
      <c r="PXU7" s="17"/>
      <c r="PXV7" s="17"/>
      <c r="PXW7" s="17"/>
      <c r="PXX7" s="17"/>
      <c r="PXY7" s="17"/>
      <c r="PXZ7" s="17"/>
      <c r="PYA7" s="17"/>
      <c r="PYB7" s="17"/>
      <c r="PYC7" s="17"/>
      <c r="PYD7" s="17"/>
      <c r="PYE7" s="17"/>
      <c r="PYF7" s="17"/>
      <c r="PYG7" s="17"/>
      <c r="PYH7" s="17"/>
      <c r="PYI7" s="17"/>
      <c r="PYJ7" s="17"/>
      <c r="PYK7" s="17"/>
      <c r="PYL7" s="17"/>
      <c r="PYM7" s="17"/>
      <c r="PYN7" s="17"/>
      <c r="PYO7" s="17"/>
      <c r="PYP7" s="17"/>
      <c r="PYQ7" s="17"/>
      <c r="PYR7" s="17"/>
      <c r="PYS7" s="17"/>
      <c r="PYT7" s="17"/>
      <c r="PYU7" s="17"/>
      <c r="PYV7" s="17"/>
      <c r="PYW7" s="17"/>
      <c r="PYX7" s="17"/>
      <c r="PYY7" s="17"/>
      <c r="PYZ7" s="17"/>
      <c r="PZA7" s="17"/>
      <c r="PZB7" s="17"/>
      <c r="PZC7" s="17"/>
      <c r="PZD7" s="17"/>
      <c r="PZE7" s="17"/>
      <c r="PZF7" s="17"/>
      <c r="PZG7" s="17"/>
      <c r="PZH7" s="17"/>
      <c r="PZI7" s="17"/>
      <c r="PZJ7" s="17"/>
      <c r="PZK7" s="17"/>
      <c r="PZL7" s="17"/>
      <c r="PZM7" s="17"/>
      <c r="PZN7" s="17"/>
      <c r="PZO7" s="17"/>
      <c r="PZP7" s="17"/>
      <c r="PZQ7" s="17"/>
      <c r="PZR7" s="17"/>
      <c r="PZS7" s="17"/>
      <c r="PZT7" s="17"/>
      <c r="PZU7" s="17"/>
      <c r="PZV7" s="17"/>
      <c r="PZW7" s="17"/>
      <c r="PZX7" s="17"/>
      <c r="PZY7" s="17"/>
      <c r="PZZ7" s="17"/>
      <c r="QAA7" s="17"/>
      <c r="QAB7" s="17"/>
      <c r="QAC7" s="17"/>
      <c r="QAD7" s="17"/>
      <c r="QAE7" s="17"/>
      <c r="QAF7" s="17"/>
      <c r="QAG7" s="17"/>
      <c r="QAH7" s="17"/>
      <c r="QAI7" s="17"/>
      <c r="QAJ7" s="17"/>
      <c r="QAK7" s="17"/>
      <c r="QAL7" s="17"/>
      <c r="QAM7" s="17"/>
      <c r="QAN7" s="17"/>
      <c r="QAO7" s="17"/>
      <c r="QAP7" s="17"/>
      <c r="QAQ7" s="17"/>
      <c r="QAR7" s="17"/>
      <c r="QAS7" s="17"/>
      <c r="QAT7" s="17"/>
      <c r="QAU7" s="17"/>
      <c r="QAV7" s="17"/>
      <c r="QAW7" s="17"/>
      <c r="QAX7" s="17"/>
      <c r="QAY7" s="17"/>
      <c r="QAZ7" s="17"/>
      <c r="QBA7" s="17"/>
      <c r="QBB7" s="17"/>
      <c r="QBC7" s="17"/>
      <c r="QBD7" s="17"/>
      <c r="QBE7" s="17"/>
      <c r="QBF7" s="17"/>
      <c r="QBG7" s="17"/>
      <c r="QBH7" s="17"/>
      <c r="QBI7" s="17"/>
      <c r="QBJ7" s="17"/>
      <c r="QBK7" s="17"/>
      <c r="QBL7" s="17"/>
      <c r="QBM7" s="17"/>
      <c r="QBN7" s="17"/>
      <c r="QBO7" s="17"/>
      <c r="QBP7" s="17"/>
      <c r="QBQ7" s="17"/>
      <c r="QBR7" s="17"/>
      <c r="QBS7" s="17"/>
      <c r="QBT7" s="17"/>
      <c r="QBU7" s="17"/>
      <c r="QBV7" s="17"/>
      <c r="QBW7" s="17"/>
      <c r="QBX7" s="17"/>
      <c r="QBY7" s="17"/>
      <c r="QBZ7" s="17"/>
      <c r="QCA7" s="17"/>
      <c r="QCB7" s="17"/>
      <c r="QCC7" s="17"/>
      <c r="QCD7" s="17"/>
      <c r="QCE7" s="17"/>
      <c r="QCF7" s="17"/>
      <c r="QCG7" s="17"/>
      <c r="QCH7" s="17"/>
      <c r="QCI7" s="17"/>
      <c r="QCJ7" s="17"/>
      <c r="QCK7" s="17"/>
      <c r="QCL7" s="17"/>
      <c r="QCM7" s="17"/>
      <c r="QCN7" s="17"/>
      <c r="QCO7" s="17"/>
      <c r="QCP7" s="17"/>
      <c r="QCQ7" s="17"/>
      <c r="QCR7" s="17"/>
      <c r="QCS7" s="17"/>
      <c r="QCT7" s="17"/>
      <c r="QCU7" s="17"/>
      <c r="QCV7" s="17"/>
      <c r="QCW7" s="17"/>
      <c r="QCX7" s="17"/>
      <c r="QCY7" s="17"/>
      <c r="QCZ7" s="17"/>
      <c r="QDA7" s="17"/>
      <c r="QDB7" s="17"/>
      <c r="QDC7" s="17"/>
      <c r="QDD7" s="17"/>
      <c r="QDE7" s="17"/>
      <c r="QDF7" s="17"/>
      <c r="QDG7" s="17"/>
      <c r="QDH7" s="17"/>
      <c r="QDI7" s="17"/>
      <c r="QDJ7" s="17"/>
      <c r="QDK7" s="17"/>
      <c r="QDL7" s="17"/>
      <c r="QDM7" s="17"/>
      <c r="QDN7" s="17"/>
      <c r="QDO7" s="17"/>
      <c r="QDP7" s="17"/>
      <c r="QDQ7" s="17"/>
      <c r="QDR7" s="17"/>
      <c r="QDS7" s="17"/>
      <c r="QDT7" s="17"/>
      <c r="QDU7" s="17"/>
      <c r="QDV7" s="17"/>
      <c r="QDW7" s="17"/>
      <c r="QDX7" s="17"/>
      <c r="QDY7" s="17"/>
      <c r="QDZ7" s="17"/>
      <c r="QEA7" s="17"/>
      <c r="QEB7" s="17"/>
      <c r="QEC7" s="17"/>
      <c r="QED7" s="17"/>
      <c r="QEE7" s="17"/>
      <c r="QEF7" s="17"/>
      <c r="QEG7" s="17"/>
      <c r="QEH7" s="17"/>
      <c r="QEI7" s="17"/>
      <c r="QEJ7" s="17"/>
      <c r="QEK7" s="17"/>
      <c r="QEL7" s="17"/>
      <c r="QEM7" s="17"/>
      <c r="QEN7" s="17"/>
      <c r="QEO7" s="17"/>
      <c r="QEP7" s="17"/>
      <c r="QEQ7" s="17"/>
      <c r="QER7" s="17"/>
      <c r="QES7" s="17"/>
      <c r="QET7" s="17"/>
      <c r="QEU7" s="17"/>
      <c r="QEV7" s="17"/>
      <c r="QEW7" s="17"/>
      <c r="QEX7" s="17"/>
      <c r="QEY7" s="17"/>
      <c r="QEZ7" s="17"/>
      <c r="QFA7" s="17"/>
      <c r="QFB7" s="17"/>
      <c r="QFC7" s="17"/>
      <c r="QFD7" s="17"/>
      <c r="QFE7" s="17"/>
      <c r="QFF7" s="17"/>
      <c r="QFG7" s="17"/>
      <c r="QFH7" s="17"/>
      <c r="QFI7" s="17"/>
      <c r="QFJ7" s="17"/>
      <c r="QFK7" s="17"/>
      <c r="QFL7" s="17"/>
      <c r="QFM7" s="17"/>
      <c r="QFN7" s="17"/>
      <c r="QFO7" s="17"/>
      <c r="QFP7" s="17"/>
      <c r="QFQ7" s="17"/>
      <c r="QFR7" s="17"/>
      <c r="QFS7" s="17"/>
      <c r="QFT7" s="17"/>
      <c r="QFU7" s="17"/>
      <c r="QFV7" s="17"/>
      <c r="QFW7" s="17"/>
      <c r="QFX7" s="17"/>
      <c r="QFY7" s="17"/>
      <c r="QFZ7" s="17"/>
      <c r="QGA7" s="17"/>
      <c r="QGB7" s="17"/>
      <c r="QGC7" s="17"/>
      <c r="QGD7" s="17"/>
      <c r="QGE7" s="17"/>
      <c r="QGF7" s="17"/>
      <c r="QGG7" s="17"/>
      <c r="QGH7" s="17"/>
      <c r="QGI7" s="17"/>
      <c r="QGJ7" s="17"/>
      <c r="QGK7" s="17"/>
      <c r="QGL7" s="17"/>
      <c r="QGM7" s="17"/>
      <c r="QGN7" s="17"/>
      <c r="QGO7" s="17"/>
      <c r="QGP7" s="17"/>
      <c r="QGQ7" s="17"/>
      <c r="QGR7" s="17"/>
      <c r="QGS7" s="17"/>
      <c r="QGT7" s="17"/>
      <c r="QGU7" s="17"/>
      <c r="QGV7" s="17"/>
      <c r="QGW7" s="17"/>
      <c r="QGX7" s="17"/>
      <c r="QGY7" s="17"/>
      <c r="QGZ7" s="17"/>
      <c r="QHA7" s="17"/>
      <c r="QHB7" s="17"/>
      <c r="QHC7" s="17"/>
      <c r="QHD7" s="17"/>
      <c r="QHE7" s="17"/>
      <c r="QHF7" s="17"/>
      <c r="QHG7" s="17"/>
      <c r="QHH7" s="17"/>
      <c r="QHI7" s="17"/>
      <c r="QHJ7" s="17"/>
      <c r="QHK7" s="17"/>
      <c r="QHL7" s="17"/>
      <c r="QHM7" s="17"/>
      <c r="QHN7" s="17"/>
      <c r="QHO7" s="17"/>
      <c r="QHP7" s="17"/>
      <c r="QHQ7" s="17"/>
      <c r="QHR7" s="17"/>
      <c r="QHS7" s="17"/>
      <c r="QHT7" s="17"/>
      <c r="QHU7" s="17"/>
      <c r="QHV7" s="17"/>
      <c r="QHW7" s="17"/>
      <c r="QHX7" s="17"/>
      <c r="QHY7" s="17"/>
      <c r="QHZ7" s="17"/>
      <c r="QIA7" s="17"/>
      <c r="QIB7" s="17"/>
      <c r="QIC7" s="17"/>
      <c r="QID7" s="17"/>
      <c r="QIE7" s="17"/>
      <c r="QIF7" s="17"/>
      <c r="QIG7" s="17"/>
      <c r="QIH7" s="17"/>
      <c r="QII7" s="17"/>
      <c r="QIJ7" s="17"/>
      <c r="QIK7" s="17"/>
      <c r="QIL7" s="17"/>
      <c r="QIM7" s="17"/>
      <c r="QIN7" s="17"/>
      <c r="QIO7" s="17"/>
      <c r="QIP7" s="17"/>
      <c r="QIQ7" s="17"/>
      <c r="QIR7" s="17"/>
      <c r="QIS7" s="17"/>
      <c r="QIT7" s="17"/>
      <c r="QIU7" s="17"/>
      <c r="QIV7" s="17"/>
      <c r="QIW7" s="17"/>
      <c r="QIX7" s="17"/>
      <c r="QIY7" s="17"/>
      <c r="QIZ7" s="17"/>
      <c r="QJA7" s="17"/>
      <c r="QJB7" s="17"/>
      <c r="QJC7" s="17"/>
      <c r="QJD7" s="17"/>
      <c r="QJE7" s="17"/>
      <c r="QJF7" s="17"/>
      <c r="QJG7" s="17"/>
      <c r="QJH7" s="17"/>
      <c r="QJI7" s="17"/>
      <c r="QJJ7" s="17"/>
      <c r="QJK7" s="17"/>
      <c r="QJL7" s="17"/>
      <c r="QJM7" s="17"/>
      <c r="QJN7" s="17"/>
      <c r="QJO7" s="17"/>
      <c r="QJP7" s="17"/>
      <c r="QJQ7" s="17"/>
      <c r="QJR7" s="17"/>
      <c r="QJS7" s="17"/>
      <c r="QJT7" s="17"/>
      <c r="QJU7" s="17"/>
      <c r="QJV7" s="17"/>
      <c r="QJW7" s="17"/>
      <c r="QJX7" s="17"/>
      <c r="QJY7" s="17"/>
      <c r="QJZ7" s="17"/>
      <c r="QKA7" s="17"/>
      <c r="QKB7" s="17"/>
      <c r="QKC7" s="17"/>
      <c r="QKD7" s="17"/>
      <c r="QKE7" s="17"/>
      <c r="QKF7" s="17"/>
      <c r="QKG7" s="17"/>
      <c r="QKH7" s="17"/>
      <c r="QKI7" s="17"/>
      <c r="QKJ7" s="17"/>
      <c r="QKK7" s="17"/>
      <c r="QKL7" s="17"/>
      <c r="QKM7" s="17"/>
      <c r="QKN7" s="17"/>
      <c r="QKO7" s="17"/>
      <c r="QKP7" s="17"/>
      <c r="QKQ7" s="17"/>
      <c r="QKR7" s="17"/>
      <c r="QKS7" s="17"/>
      <c r="QKT7" s="17"/>
      <c r="QKU7" s="17"/>
      <c r="QKV7" s="17"/>
      <c r="QKW7" s="17"/>
      <c r="QKX7" s="17"/>
      <c r="QKY7" s="17"/>
      <c r="QKZ7" s="17"/>
      <c r="QLA7" s="17"/>
      <c r="QLB7" s="17"/>
      <c r="QLC7" s="17"/>
      <c r="QLD7" s="17"/>
      <c r="QLE7" s="17"/>
      <c r="QLF7" s="17"/>
      <c r="QLG7" s="17"/>
      <c r="QLH7" s="17"/>
      <c r="QLI7" s="17"/>
      <c r="QLJ7" s="17"/>
      <c r="QLK7" s="17"/>
      <c r="QLL7" s="17"/>
      <c r="QLM7" s="17"/>
      <c r="QLN7" s="17"/>
      <c r="QLO7" s="17"/>
      <c r="QLP7" s="17"/>
      <c r="QLQ7" s="17"/>
      <c r="QLR7" s="17"/>
      <c r="QLS7" s="17"/>
      <c r="QLT7" s="17"/>
      <c r="QLU7" s="17"/>
      <c r="QLV7" s="17"/>
      <c r="QLW7" s="17"/>
      <c r="QLX7" s="17"/>
      <c r="QLY7" s="17"/>
      <c r="QLZ7" s="17"/>
      <c r="QMA7" s="17"/>
      <c r="QMB7" s="17"/>
      <c r="QMC7" s="17"/>
      <c r="QMD7" s="17"/>
      <c r="QME7" s="17"/>
      <c r="QMF7" s="17"/>
      <c r="QMG7" s="17"/>
      <c r="QMH7" s="17"/>
      <c r="QMI7" s="17"/>
      <c r="QMJ7" s="17"/>
      <c r="QMK7" s="17"/>
      <c r="QML7" s="17"/>
      <c r="QMM7" s="17"/>
      <c r="QMN7" s="17"/>
      <c r="QMO7" s="17"/>
      <c r="QMP7" s="17"/>
      <c r="QMQ7" s="17"/>
      <c r="QMR7" s="17"/>
      <c r="QMS7" s="17"/>
      <c r="QMT7" s="17"/>
      <c r="QMU7" s="17"/>
      <c r="QMV7" s="17"/>
      <c r="QMW7" s="17"/>
      <c r="QMX7" s="17"/>
      <c r="QMY7" s="17"/>
      <c r="QMZ7" s="17"/>
      <c r="QNA7" s="17"/>
      <c r="QNB7" s="17"/>
      <c r="QNC7" s="17"/>
      <c r="QND7" s="17"/>
      <c r="QNE7" s="17"/>
      <c r="QNF7" s="17"/>
      <c r="QNG7" s="17"/>
      <c r="QNH7" s="17"/>
      <c r="QNI7" s="17"/>
      <c r="QNJ7" s="17"/>
      <c r="QNK7" s="17"/>
      <c r="QNL7" s="17"/>
      <c r="QNM7" s="17"/>
      <c r="QNN7" s="17"/>
      <c r="QNO7" s="17"/>
      <c r="QNP7" s="17"/>
      <c r="QNQ7" s="17"/>
      <c r="QNR7" s="17"/>
      <c r="QNS7" s="17"/>
      <c r="QNT7" s="17"/>
      <c r="QNU7" s="17"/>
      <c r="QNV7" s="17"/>
      <c r="QNW7" s="17"/>
      <c r="QNX7" s="17"/>
      <c r="QNY7" s="17"/>
      <c r="QNZ7" s="17"/>
      <c r="QOA7" s="17"/>
      <c r="QOB7" s="17"/>
      <c r="QOC7" s="17"/>
      <c r="QOD7" s="17"/>
      <c r="QOE7" s="17"/>
      <c r="QOF7" s="17"/>
      <c r="QOG7" s="17"/>
      <c r="QOH7" s="17"/>
      <c r="QOI7" s="17"/>
      <c r="QOJ7" s="17"/>
      <c r="QOK7" s="17"/>
      <c r="QOL7" s="17"/>
      <c r="QOM7" s="17"/>
      <c r="QON7" s="17"/>
      <c r="QOO7" s="17"/>
      <c r="QOP7" s="17"/>
      <c r="QOQ7" s="17"/>
      <c r="QOR7" s="17"/>
      <c r="QOS7" s="17"/>
      <c r="QOT7" s="17"/>
      <c r="QOU7" s="17"/>
      <c r="QOV7" s="17"/>
      <c r="QOW7" s="17"/>
      <c r="QOX7" s="17"/>
      <c r="QOY7" s="17"/>
      <c r="QOZ7" s="17"/>
      <c r="QPA7" s="17"/>
      <c r="QPB7" s="17"/>
      <c r="QPC7" s="17"/>
      <c r="QPD7" s="17"/>
      <c r="QPE7" s="17"/>
      <c r="QPF7" s="17"/>
      <c r="QPG7" s="17"/>
      <c r="QPH7" s="17"/>
      <c r="QPI7" s="17"/>
      <c r="QPJ7" s="17"/>
      <c r="QPK7" s="17"/>
      <c r="QPL7" s="17"/>
      <c r="QPM7" s="17"/>
      <c r="QPN7" s="17"/>
      <c r="QPO7" s="17"/>
      <c r="QPP7" s="17"/>
      <c r="QPQ7" s="17"/>
      <c r="QPR7" s="17"/>
      <c r="QPS7" s="17"/>
      <c r="QPT7" s="17"/>
      <c r="QPU7" s="17"/>
      <c r="QPV7" s="17"/>
      <c r="QPW7" s="17"/>
      <c r="QPX7" s="17"/>
      <c r="QPY7" s="17"/>
      <c r="QPZ7" s="17"/>
      <c r="QQA7" s="17"/>
      <c r="QQB7" s="17"/>
      <c r="QQC7" s="17"/>
      <c r="QQD7" s="17"/>
      <c r="QQE7" s="17"/>
      <c r="QQF7" s="17"/>
      <c r="QQG7" s="17"/>
      <c r="QQH7" s="17"/>
      <c r="QQI7" s="17"/>
      <c r="QQJ7" s="17"/>
      <c r="QQK7" s="17"/>
      <c r="QQL7" s="17"/>
      <c r="QQM7" s="17"/>
      <c r="QQN7" s="17"/>
      <c r="QQO7" s="17"/>
      <c r="QQP7" s="17"/>
      <c r="QQQ7" s="17"/>
      <c r="QQR7" s="17"/>
      <c r="QQS7" s="17"/>
      <c r="QQT7" s="17"/>
      <c r="QQU7" s="17"/>
      <c r="QQV7" s="17"/>
      <c r="QQW7" s="17"/>
      <c r="QQX7" s="17"/>
      <c r="QQY7" s="17"/>
      <c r="QQZ7" s="17"/>
      <c r="QRA7" s="17"/>
      <c r="QRB7" s="17"/>
      <c r="QRC7" s="17"/>
      <c r="QRD7" s="17"/>
      <c r="QRE7" s="17"/>
      <c r="QRF7" s="17"/>
      <c r="QRG7" s="17"/>
      <c r="QRH7" s="17"/>
      <c r="QRI7" s="17"/>
      <c r="QRJ7" s="17"/>
      <c r="QRK7" s="17"/>
      <c r="QRL7" s="17"/>
      <c r="QRM7" s="17"/>
      <c r="QRN7" s="17"/>
      <c r="QRO7" s="17"/>
      <c r="QRP7" s="17"/>
      <c r="QRQ7" s="17"/>
      <c r="QRR7" s="17"/>
      <c r="QRS7" s="17"/>
      <c r="QRT7" s="17"/>
      <c r="QRU7" s="17"/>
      <c r="QRV7" s="17"/>
      <c r="QRW7" s="17"/>
      <c r="QRX7" s="17"/>
      <c r="QRY7" s="17"/>
      <c r="QRZ7" s="17"/>
      <c r="QSA7" s="17"/>
      <c r="QSB7" s="17"/>
      <c r="QSC7" s="17"/>
      <c r="QSD7" s="17"/>
      <c r="QSE7" s="17"/>
      <c r="QSF7" s="17"/>
      <c r="QSG7" s="17"/>
      <c r="QSH7" s="17"/>
      <c r="QSI7" s="17"/>
      <c r="QSJ7" s="17"/>
      <c r="QSK7" s="17"/>
      <c r="QSL7" s="17"/>
      <c r="QSM7" s="17"/>
      <c r="QSN7" s="17"/>
      <c r="QSO7" s="17"/>
      <c r="QSP7" s="17"/>
      <c r="QSQ7" s="17"/>
      <c r="QSR7" s="17"/>
      <c r="QSS7" s="17"/>
      <c r="QST7" s="17"/>
      <c r="QSU7" s="17"/>
      <c r="QSV7" s="17"/>
      <c r="QSW7" s="17"/>
      <c r="QSX7" s="17"/>
      <c r="QSY7" s="17"/>
      <c r="QSZ7" s="17"/>
      <c r="QTA7" s="17"/>
      <c r="QTB7" s="17"/>
      <c r="QTC7" s="17"/>
      <c r="QTD7" s="17"/>
      <c r="QTE7" s="17"/>
      <c r="QTF7" s="17"/>
      <c r="QTG7" s="17"/>
      <c r="QTH7" s="17"/>
      <c r="QTI7" s="17"/>
      <c r="QTJ7" s="17"/>
      <c r="QTK7" s="17"/>
      <c r="QTL7" s="17"/>
      <c r="QTM7" s="17"/>
      <c r="QTN7" s="17"/>
      <c r="QTO7" s="17"/>
      <c r="QTP7" s="17"/>
      <c r="QTQ7" s="17"/>
      <c r="QTR7" s="17"/>
      <c r="QTS7" s="17"/>
      <c r="QTT7" s="17"/>
      <c r="QTU7" s="17"/>
      <c r="QTV7" s="17"/>
      <c r="QTW7" s="17"/>
      <c r="QTX7" s="17"/>
      <c r="QTY7" s="17"/>
      <c r="QTZ7" s="17"/>
      <c r="QUA7" s="17"/>
      <c r="QUB7" s="17"/>
      <c r="QUC7" s="17"/>
      <c r="QUD7" s="17"/>
      <c r="QUE7" s="17"/>
      <c r="QUF7" s="17"/>
      <c r="QUG7" s="17"/>
      <c r="QUH7" s="17"/>
      <c r="QUI7" s="17"/>
      <c r="QUJ7" s="17"/>
      <c r="QUK7" s="17"/>
      <c r="QUL7" s="17"/>
      <c r="QUM7" s="17"/>
      <c r="QUN7" s="17"/>
      <c r="QUO7" s="17"/>
      <c r="QUP7" s="17"/>
      <c r="QUQ7" s="17"/>
      <c r="QUR7" s="17"/>
      <c r="QUS7" s="17"/>
      <c r="QUT7" s="17"/>
      <c r="QUU7" s="17"/>
      <c r="QUV7" s="17"/>
      <c r="QUW7" s="17"/>
      <c r="QUX7" s="17"/>
      <c r="QUY7" s="17"/>
      <c r="QUZ7" s="17"/>
      <c r="QVA7" s="17"/>
      <c r="QVB7" s="17"/>
      <c r="QVC7" s="17"/>
      <c r="QVD7" s="17"/>
      <c r="QVE7" s="17"/>
      <c r="QVF7" s="17"/>
      <c r="QVG7" s="17"/>
      <c r="QVH7" s="17"/>
      <c r="QVI7" s="17"/>
      <c r="QVJ7" s="17"/>
      <c r="QVK7" s="17"/>
      <c r="QVL7" s="17"/>
      <c r="QVM7" s="17"/>
      <c r="QVN7" s="17"/>
      <c r="QVO7" s="17"/>
      <c r="QVP7" s="17"/>
      <c r="QVQ7" s="17"/>
      <c r="QVR7" s="17"/>
      <c r="QVS7" s="17"/>
      <c r="QVT7" s="17"/>
      <c r="QVU7" s="17"/>
      <c r="QVV7" s="17"/>
      <c r="QVW7" s="17"/>
      <c r="QVX7" s="17"/>
      <c r="QVY7" s="17"/>
      <c r="QVZ7" s="17"/>
      <c r="QWA7" s="17"/>
      <c r="QWB7" s="17"/>
      <c r="QWC7" s="17"/>
      <c r="QWD7" s="17"/>
      <c r="QWE7" s="17"/>
      <c r="QWF7" s="17"/>
      <c r="QWG7" s="17"/>
      <c r="QWH7" s="17"/>
      <c r="QWI7" s="17"/>
      <c r="QWJ7" s="17"/>
      <c r="QWK7" s="17"/>
      <c r="QWL7" s="17"/>
      <c r="QWM7" s="17"/>
      <c r="QWN7" s="17"/>
      <c r="QWO7" s="17"/>
      <c r="QWP7" s="17"/>
      <c r="QWQ7" s="17"/>
      <c r="QWR7" s="17"/>
      <c r="QWS7" s="17"/>
      <c r="QWT7" s="17"/>
      <c r="QWU7" s="17"/>
      <c r="QWV7" s="17"/>
      <c r="QWW7" s="17"/>
      <c r="QWX7" s="17"/>
      <c r="QWY7" s="17"/>
      <c r="QWZ7" s="17"/>
      <c r="QXA7" s="17"/>
      <c r="QXB7" s="17"/>
      <c r="QXC7" s="17"/>
      <c r="QXD7" s="17"/>
      <c r="QXE7" s="17"/>
      <c r="QXF7" s="17"/>
      <c r="QXG7" s="17"/>
      <c r="QXH7" s="17"/>
      <c r="QXI7" s="17"/>
      <c r="QXJ7" s="17"/>
      <c r="QXK7" s="17"/>
      <c r="QXL7" s="17"/>
      <c r="QXM7" s="17"/>
      <c r="QXN7" s="17"/>
      <c r="QXO7" s="17"/>
      <c r="QXP7" s="17"/>
      <c r="QXQ7" s="17"/>
      <c r="QXR7" s="17"/>
      <c r="QXS7" s="17"/>
      <c r="QXT7" s="17"/>
      <c r="QXU7" s="17"/>
      <c r="QXV7" s="17"/>
      <c r="QXW7" s="17"/>
      <c r="QXX7" s="17"/>
      <c r="QXY7" s="17"/>
      <c r="QXZ7" s="17"/>
      <c r="QYA7" s="17"/>
      <c r="QYB7" s="17"/>
      <c r="QYC7" s="17"/>
      <c r="QYD7" s="17"/>
      <c r="QYE7" s="17"/>
      <c r="QYF7" s="17"/>
      <c r="QYG7" s="17"/>
      <c r="QYH7" s="17"/>
      <c r="QYI7" s="17"/>
      <c r="QYJ7" s="17"/>
      <c r="QYK7" s="17"/>
      <c r="QYL7" s="17"/>
      <c r="QYM7" s="17"/>
      <c r="QYN7" s="17"/>
      <c r="QYO7" s="17"/>
      <c r="QYP7" s="17"/>
      <c r="QYQ7" s="17"/>
      <c r="QYR7" s="17"/>
      <c r="QYS7" s="17"/>
      <c r="QYT7" s="17"/>
      <c r="QYU7" s="17"/>
      <c r="QYV7" s="17"/>
      <c r="QYW7" s="17"/>
      <c r="QYX7" s="17"/>
      <c r="QYY7" s="17"/>
      <c r="QYZ7" s="17"/>
      <c r="QZA7" s="17"/>
      <c r="QZB7" s="17"/>
      <c r="QZC7" s="17"/>
      <c r="QZD7" s="17"/>
      <c r="QZE7" s="17"/>
      <c r="QZF7" s="17"/>
      <c r="QZG7" s="17"/>
      <c r="QZH7" s="17"/>
      <c r="QZI7" s="17"/>
      <c r="QZJ7" s="17"/>
      <c r="QZK7" s="17"/>
      <c r="QZL7" s="17"/>
      <c r="QZM7" s="17"/>
      <c r="QZN7" s="17"/>
      <c r="QZO7" s="17"/>
      <c r="QZP7" s="17"/>
      <c r="QZQ7" s="17"/>
      <c r="QZR7" s="17"/>
      <c r="QZS7" s="17"/>
      <c r="QZT7" s="17"/>
      <c r="QZU7" s="17"/>
      <c r="QZV7" s="17"/>
      <c r="QZW7" s="17"/>
      <c r="QZX7" s="17"/>
      <c r="QZY7" s="17"/>
      <c r="QZZ7" s="17"/>
      <c r="RAA7" s="17"/>
      <c r="RAB7" s="17"/>
      <c r="RAC7" s="17"/>
      <c r="RAD7" s="17"/>
      <c r="RAE7" s="17"/>
      <c r="RAF7" s="17"/>
      <c r="RAG7" s="17"/>
      <c r="RAH7" s="17"/>
      <c r="RAI7" s="17"/>
      <c r="RAJ7" s="17"/>
      <c r="RAK7" s="17"/>
      <c r="RAL7" s="17"/>
      <c r="RAM7" s="17"/>
      <c r="RAN7" s="17"/>
      <c r="RAO7" s="17"/>
      <c r="RAP7" s="17"/>
      <c r="RAQ7" s="17"/>
      <c r="RAR7" s="17"/>
      <c r="RAS7" s="17"/>
      <c r="RAT7" s="17"/>
      <c r="RAU7" s="17"/>
      <c r="RAV7" s="17"/>
      <c r="RAW7" s="17"/>
      <c r="RAX7" s="17"/>
      <c r="RAY7" s="17"/>
      <c r="RAZ7" s="17"/>
      <c r="RBA7" s="17"/>
      <c r="RBB7" s="17"/>
      <c r="RBC7" s="17"/>
      <c r="RBD7" s="17"/>
      <c r="RBE7" s="17"/>
      <c r="RBF7" s="17"/>
      <c r="RBG7" s="17"/>
      <c r="RBH7" s="17"/>
      <c r="RBI7" s="17"/>
      <c r="RBJ7" s="17"/>
      <c r="RBK7" s="17"/>
      <c r="RBL7" s="17"/>
      <c r="RBM7" s="17"/>
      <c r="RBN7" s="17"/>
      <c r="RBO7" s="17"/>
      <c r="RBP7" s="17"/>
      <c r="RBQ7" s="17"/>
      <c r="RBR7" s="17"/>
      <c r="RBS7" s="17"/>
      <c r="RBT7" s="17"/>
      <c r="RBU7" s="17"/>
      <c r="RBV7" s="17"/>
      <c r="RBW7" s="17"/>
      <c r="RBX7" s="17"/>
      <c r="RBY7" s="17"/>
      <c r="RBZ7" s="17"/>
      <c r="RCA7" s="17"/>
      <c r="RCB7" s="17"/>
      <c r="RCC7" s="17"/>
      <c r="RCD7" s="17"/>
      <c r="RCE7" s="17"/>
      <c r="RCF7" s="17"/>
      <c r="RCG7" s="17"/>
      <c r="RCH7" s="17"/>
      <c r="RCI7" s="17"/>
      <c r="RCJ7" s="17"/>
      <c r="RCK7" s="17"/>
      <c r="RCL7" s="17"/>
      <c r="RCM7" s="17"/>
      <c r="RCN7" s="17"/>
      <c r="RCO7" s="17"/>
      <c r="RCP7" s="17"/>
      <c r="RCQ7" s="17"/>
      <c r="RCR7" s="17"/>
      <c r="RCS7" s="17"/>
      <c r="RCT7" s="17"/>
      <c r="RCU7" s="17"/>
      <c r="RCV7" s="17"/>
      <c r="RCW7" s="17"/>
      <c r="RCX7" s="17"/>
      <c r="RCY7" s="17"/>
      <c r="RCZ7" s="17"/>
      <c r="RDA7" s="17"/>
      <c r="RDB7" s="17"/>
      <c r="RDC7" s="17"/>
      <c r="RDD7" s="17"/>
      <c r="RDE7" s="17"/>
      <c r="RDF7" s="17"/>
      <c r="RDG7" s="17"/>
      <c r="RDH7" s="17"/>
      <c r="RDI7" s="17"/>
      <c r="RDJ7" s="17"/>
      <c r="RDK7" s="17"/>
      <c r="RDL7" s="17"/>
      <c r="RDM7" s="17"/>
      <c r="RDN7" s="17"/>
      <c r="RDO7" s="17"/>
      <c r="RDP7" s="17"/>
      <c r="RDQ7" s="17"/>
      <c r="RDR7" s="17"/>
      <c r="RDS7" s="17"/>
      <c r="RDT7" s="17"/>
      <c r="RDU7" s="17"/>
      <c r="RDV7" s="17"/>
      <c r="RDW7" s="17"/>
      <c r="RDX7" s="17"/>
      <c r="RDY7" s="17"/>
      <c r="RDZ7" s="17"/>
      <c r="REA7" s="17"/>
      <c r="REB7" s="17"/>
      <c r="REC7" s="17"/>
      <c r="RED7" s="17"/>
      <c r="REE7" s="17"/>
      <c r="REF7" s="17"/>
      <c r="REG7" s="17"/>
      <c r="REH7" s="17"/>
      <c r="REI7" s="17"/>
      <c r="REJ7" s="17"/>
      <c r="REK7" s="17"/>
      <c r="REL7" s="17"/>
      <c r="REM7" s="17"/>
      <c r="REN7" s="17"/>
      <c r="REO7" s="17"/>
      <c r="REP7" s="17"/>
      <c r="REQ7" s="17"/>
      <c r="RER7" s="17"/>
      <c r="RES7" s="17"/>
      <c r="RET7" s="17"/>
      <c r="REU7" s="17"/>
      <c r="REV7" s="17"/>
      <c r="REW7" s="17"/>
      <c r="REX7" s="17"/>
      <c r="REY7" s="17"/>
      <c r="REZ7" s="17"/>
      <c r="RFA7" s="17"/>
      <c r="RFB7" s="17"/>
      <c r="RFC7" s="17"/>
      <c r="RFD7" s="17"/>
      <c r="RFE7" s="17"/>
      <c r="RFF7" s="17"/>
      <c r="RFG7" s="17"/>
      <c r="RFH7" s="17"/>
      <c r="RFI7" s="17"/>
      <c r="RFJ7" s="17"/>
      <c r="RFK7" s="17"/>
      <c r="RFL7" s="17"/>
      <c r="RFM7" s="17"/>
      <c r="RFN7" s="17"/>
      <c r="RFO7" s="17"/>
      <c r="RFP7" s="17"/>
      <c r="RFQ7" s="17"/>
      <c r="RFR7" s="17"/>
      <c r="RFS7" s="17"/>
      <c r="RFT7" s="17"/>
      <c r="RFU7" s="17"/>
      <c r="RFV7" s="17"/>
      <c r="RFW7" s="17"/>
      <c r="RFX7" s="17"/>
      <c r="RFY7" s="17"/>
      <c r="RFZ7" s="17"/>
      <c r="RGA7" s="17"/>
      <c r="RGB7" s="17"/>
      <c r="RGC7" s="17"/>
      <c r="RGD7" s="17"/>
      <c r="RGE7" s="17"/>
      <c r="RGF7" s="17"/>
      <c r="RGG7" s="17"/>
      <c r="RGH7" s="17"/>
      <c r="RGI7" s="17"/>
      <c r="RGJ7" s="17"/>
      <c r="RGK7" s="17"/>
      <c r="RGL7" s="17"/>
      <c r="RGM7" s="17"/>
      <c r="RGN7" s="17"/>
      <c r="RGO7" s="17"/>
      <c r="RGP7" s="17"/>
      <c r="RGQ7" s="17"/>
      <c r="RGR7" s="17"/>
      <c r="RGS7" s="17"/>
      <c r="RGT7" s="17"/>
      <c r="RGU7" s="17"/>
      <c r="RGV7" s="17"/>
      <c r="RGW7" s="17"/>
      <c r="RGX7" s="17"/>
      <c r="RGY7" s="17"/>
      <c r="RGZ7" s="17"/>
      <c r="RHA7" s="17"/>
      <c r="RHB7" s="17"/>
      <c r="RHC7" s="17"/>
      <c r="RHD7" s="17"/>
      <c r="RHE7" s="17"/>
      <c r="RHF7" s="17"/>
      <c r="RHG7" s="17"/>
      <c r="RHH7" s="17"/>
      <c r="RHI7" s="17"/>
      <c r="RHJ7" s="17"/>
      <c r="RHK7" s="17"/>
      <c r="RHL7" s="17"/>
      <c r="RHM7" s="17"/>
      <c r="RHN7" s="17"/>
      <c r="RHO7" s="17"/>
      <c r="RHP7" s="17"/>
      <c r="RHQ7" s="17"/>
      <c r="RHR7" s="17"/>
      <c r="RHS7" s="17"/>
      <c r="RHT7" s="17"/>
      <c r="RHU7" s="17"/>
      <c r="RHV7" s="17"/>
      <c r="RHW7" s="17"/>
      <c r="RHX7" s="17"/>
      <c r="RHY7" s="17"/>
      <c r="RHZ7" s="17"/>
      <c r="RIA7" s="17"/>
      <c r="RIB7" s="17"/>
      <c r="RIC7" s="17"/>
      <c r="RID7" s="17"/>
      <c r="RIE7" s="17"/>
      <c r="RIF7" s="17"/>
      <c r="RIG7" s="17"/>
      <c r="RIH7" s="17"/>
      <c r="RII7" s="17"/>
      <c r="RIJ7" s="17"/>
      <c r="RIK7" s="17"/>
      <c r="RIL7" s="17"/>
      <c r="RIM7" s="17"/>
      <c r="RIN7" s="17"/>
      <c r="RIO7" s="17"/>
      <c r="RIP7" s="17"/>
      <c r="RIQ7" s="17"/>
      <c r="RIR7" s="17"/>
      <c r="RIS7" s="17"/>
      <c r="RIT7" s="17"/>
      <c r="RIU7" s="17"/>
      <c r="RIV7" s="17"/>
      <c r="RIW7" s="17"/>
      <c r="RIX7" s="17"/>
      <c r="RIY7" s="17"/>
      <c r="RIZ7" s="17"/>
      <c r="RJA7" s="17"/>
      <c r="RJB7" s="17"/>
      <c r="RJC7" s="17"/>
      <c r="RJD7" s="17"/>
      <c r="RJE7" s="17"/>
      <c r="RJF7" s="17"/>
      <c r="RJG7" s="17"/>
      <c r="RJH7" s="17"/>
      <c r="RJI7" s="17"/>
      <c r="RJJ7" s="17"/>
      <c r="RJK7" s="17"/>
      <c r="RJL7" s="17"/>
      <c r="RJM7" s="17"/>
      <c r="RJN7" s="17"/>
      <c r="RJO7" s="17"/>
      <c r="RJP7" s="17"/>
      <c r="RJQ7" s="17"/>
      <c r="RJR7" s="17"/>
      <c r="RJS7" s="17"/>
      <c r="RJT7" s="17"/>
      <c r="RJU7" s="17"/>
      <c r="RJV7" s="17"/>
      <c r="RJW7" s="17"/>
      <c r="RJX7" s="17"/>
      <c r="RJY7" s="17"/>
      <c r="RJZ7" s="17"/>
      <c r="RKA7" s="17"/>
      <c r="RKB7" s="17"/>
      <c r="RKC7" s="17"/>
      <c r="RKD7" s="17"/>
      <c r="RKE7" s="17"/>
      <c r="RKF7" s="17"/>
      <c r="RKG7" s="17"/>
      <c r="RKH7" s="17"/>
      <c r="RKI7" s="17"/>
      <c r="RKJ7" s="17"/>
      <c r="RKK7" s="17"/>
      <c r="RKL7" s="17"/>
      <c r="RKM7" s="17"/>
      <c r="RKN7" s="17"/>
      <c r="RKO7" s="17"/>
      <c r="RKP7" s="17"/>
      <c r="RKQ7" s="17"/>
      <c r="RKR7" s="17"/>
      <c r="RKS7" s="17"/>
      <c r="RKT7" s="17"/>
      <c r="RKU7" s="17"/>
      <c r="RKV7" s="17"/>
      <c r="RKW7" s="17"/>
      <c r="RKX7" s="17"/>
      <c r="RKY7" s="17"/>
      <c r="RKZ7" s="17"/>
      <c r="RLA7" s="17"/>
      <c r="RLB7" s="17"/>
      <c r="RLC7" s="17"/>
      <c r="RLD7" s="17"/>
      <c r="RLE7" s="17"/>
      <c r="RLF7" s="17"/>
      <c r="RLG7" s="17"/>
      <c r="RLH7" s="17"/>
      <c r="RLI7" s="17"/>
      <c r="RLJ7" s="17"/>
      <c r="RLK7" s="17"/>
      <c r="RLL7" s="17"/>
      <c r="RLM7" s="17"/>
      <c r="RLN7" s="17"/>
      <c r="RLO7" s="17"/>
      <c r="RLP7" s="17"/>
      <c r="RLQ7" s="17"/>
      <c r="RLR7" s="17"/>
      <c r="RLS7" s="17"/>
      <c r="RLT7" s="17"/>
      <c r="RLU7" s="17"/>
      <c r="RLV7" s="17"/>
      <c r="RLW7" s="17"/>
      <c r="RLX7" s="17"/>
      <c r="RLY7" s="17"/>
      <c r="RLZ7" s="17"/>
      <c r="RMA7" s="17"/>
      <c r="RMB7" s="17"/>
      <c r="RMC7" s="17"/>
      <c r="RMD7" s="17"/>
      <c r="RME7" s="17"/>
      <c r="RMF7" s="17"/>
      <c r="RMG7" s="17"/>
      <c r="RMH7" s="17"/>
      <c r="RMI7" s="17"/>
      <c r="RMJ7" s="17"/>
      <c r="RMK7" s="17"/>
      <c r="RML7" s="17"/>
      <c r="RMM7" s="17"/>
      <c r="RMN7" s="17"/>
      <c r="RMO7" s="17"/>
      <c r="RMP7" s="17"/>
      <c r="RMQ7" s="17"/>
      <c r="RMR7" s="17"/>
      <c r="RMS7" s="17"/>
      <c r="RMT7" s="17"/>
      <c r="RMU7" s="17"/>
      <c r="RMV7" s="17"/>
      <c r="RMW7" s="17"/>
      <c r="RMX7" s="17"/>
      <c r="RMY7" s="17"/>
      <c r="RMZ7" s="17"/>
      <c r="RNA7" s="17"/>
      <c r="RNB7" s="17"/>
      <c r="RNC7" s="17"/>
      <c r="RND7" s="17"/>
      <c r="RNE7" s="17"/>
      <c r="RNF7" s="17"/>
      <c r="RNG7" s="17"/>
      <c r="RNH7" s="17"/>
      <c r="RNI7" s="17"/>
      <c r="RNJ7" s="17"/>
      <c r="RNK7" s="17"/>
      <c r="RNL7" s="17"/>
      <c r="RNM7" s="17"/>
      <c r="RNN7" s="17"/>
      <c r="RNO7" s="17"/>
      <c r="RNP7" s="17"/>
      <c r="RNQ7" s="17"/>
      <c r="RNR7" s="17"/>
      <c r="RNS7" s="17"/>
      <c r="RNT7" s="17"/>
      <c r="RNU7" s="17"/>
      <c r="RNV7" s="17"/>
      <c r="RNW7" s="17"/>
      <c r="RNX7" s="17"/>
      <c r="RNY7" s="17"/>
      <c r="RNZ7" s="17"/>
      <c r="ROA7" s="17"/>
      <c r="ROB7" s="17"/>
      <c r="ROC7" s="17"/>
      <c r="ROD7" s="17"/>
      <c r="ROE7" s="17"/>
      <c r="ROF7" s="17"/>
      <c r="ROG7" s="17"/>
      <c r="ROH7" s="17"/>
      <c r="ROI7" s="17"/>
      <c r="ROJ7" s="17"/>
      <c r="ROK7" s="17"/>
      <c r="ROL7" s="17"/>
      <c r="ROM7" s="17"/>
      <c r="RON7" s="17"/>
      <c r="ROO7" s="17"/>
      <c r="ROP7" s="17"/>
      <c r="ROQ7" s="17"/>
      <c r="ROR7" s="17"/>
      <c r="ROS7" s="17"/>
      <c r="ROT7" s="17"/>
      <c r="ROU7" s="17"/>
      <c r="ROV7" s="17"/>
      <c r="ROW7" s="17"/>
      <c r="ROX7" s="17"/>
      <c r="ROY7" s="17"/>
      <c r="ROZ7" s="17"/>
      <c r="RPA7" s="17"/>
      <c r="RPB7" s="17"/>
      <c r="RPC7" s="17"/>
      <c r="RPD7" s="17"/>
      <c r="RPE7" s="17"/>
      <c r="RPF7" s="17"/>
      <c r="RPG7" s="17"/>
      <c r="RPH7" s="17"/>
      <c r="RPI7" s="17"/>
      <c r="RPJ7" s="17"/>
      <c r="RPK7" s="17"/>
      <c r="RPL7" s="17"/>
      <c r="RPM7" s="17"/>
      <c r="RPN7" s="17"/>
      <c r="RPO7" s="17"/>
      <c r="RPP7" s="17"/>
      <c r="RPQ7" s="17"/>
      <c r="RPR7" s="17"/>
      <c r="RPS7" s="17"/>
      <c r="RPT7" s="17"/>
      <c r="RPU7" s="17"/>
      <c r="RPV7" s="17"/>
      <c r="RPW7" s="17"/>
      <c r="RPX7" s="17"/>
      <c r="RPY7" s="17"/>
      <c r="RPZ7" s="17"/>
      <c r="RQA7" s="17"/>
      <c r="RQB7" s="17"/>
      <c r="RQC7" s="17"/>
      <c r="RQD7" s="17"/>
      <c r="RQE7" s="17"/>
      <c r="RQF7" s="17"/>
      <c r="RQG7" s="17"/>
      <c r="RQH7" s="17"/>
      <c r="RQI7" s="17"/>
      <c r="RQJ7" s="17"/>
      <c r="RQK7" s="17"/>
      <c r="RQL7" s="17"/>
      <c r="RQM7" s="17"/>
      <c r="RQN7" s="17"/>
      <c r="RQO7" s="17"/>
      <c r="RQP7" s="17"/>
      <c r="RQQ7" s="17"/>
      <c r="RQR7" s="17"/>
      <c r="RQS7" s="17"/>
      <c r="RQT7" s="17"/>
      <c r="RQU7" s="17"/>
      <c r="RQV7" s="17"/>
      <c r="RQW7" s="17"/>
      <c r="RQX7" s="17"/>
      <c r="RQY7" s="17"/>
      <c r="RQZ7" s="17"/>
      <c r="RRA7" s="17"/>
      <c r="RRB7" s="17"/>
      <c r="RRC7" s="17"/>
      <c r="RRD7" s="17"/>
      <c r="RRE7" s="17"/>
      <c r="RRF7" s="17"/>
      <c r="RRG7" s="17"/>
      <c r="RRH7" s="17"/>
      <c r="RRI7" s="17"/>
      <c r="RRJ7" s="17"/>
      <c r="RRK7" s="17"/>
      <c r="RRL7" s="17"/>
      <c r="RRM7" s="17"/>
      <c r="RRN7" s="17"/>
      <c r="RRO7" s="17"/>
      <c r="RRP7" s="17"/>
      <c r="RRQ7" s="17"/>
      <c r="RRR7" s="17"/>
      <c r="RRS7" s="17"/>
      <c r="RRT7" s="17"/>
      <c r="RRU7" s="17"/>
      <c r="RRV7" s="17"/>
      <c r="RRW7" s="17"/>
      <c r="RRX7" s="17"/>
      <c r="RRY7" s="17"/>
      <c r="RRZ7" s="17"/>
      <c r="RSA7" s="17"/>
      <c r="RSB7" s="17"/>
      <c r="RSC7" s="17"/>
      <c r="RSD7" s="17"/>
      <c r="RSE7" s="17"/>
      <c r="RSF7" s="17"/>
      <c r="RSG7" s="17"/>
      <c r="RSH7" s="17"/>
      <c r="RSI7" s="17"/>
      <c r="RSJ7" s="17"/>
      <c r="RSK7" s="17"/>
      <c r="RSL7" s="17"/>
      <c r="RSM7" s="17"/>
      <c r="RSN7" s="17"/>
      <c r="RSO7" s="17"/>
      <c r="RSP7" s="17"/>
      <c r="RSQ7" s="17"/>
      <c r="RSR7" s="17"/>
      <c r="RSS7" s="17"/>
      <c r="RST7" s="17"/>
      <c r="RSU7" s="17"/>
      <c r="RSV7" s="17"/>
      <c r="RSW7" s="17"/>
      <c r="RSX7" s="17"/>
      <c r="RSY7" s="17"/>
      <c r="RSZ7" s="17"/>
      <c r="RTA7" s="17"/>
      <c r="RTB7" s="17"/>
      <c r="RTC7" s="17"/>
      <c r="RTD7" s="17"/>
      <c r="RTE7" s="17"/>
      <c r="RTF7" s="17"/>
      <c r="RTG7" s="17"/>
      <c r="RTH7" s="17"/>
      <c r="RTI7" s="17"/>
      <c r="RTJ7" s="17"/>
      <c r="RTK7" s="17"/>
      <c r="RTL7" s="17"/>
      <c r="RTM7" s="17"/>
      <c r="RTN7" s="17"/>
      <c r="RTO7" s="17"/>
      <c r="RTP7" s="17"/>
      <c r="RTQ7" s="17"/>
      <c r="RTR7" s="17"/>
      <c r="RTS7" s="17"/>
      <c r="RTT7" s="17"/>
      <c r="RTU7" s="17"/>
      <c r="RTV7" s="17"/>
      <c r="RTW7" s="17"/>
      <c r="RTX7" s="17"/>
      <c r="RTY7" s="17"/>
      <c r="RTZ7" s="17"/>
      <c r="RUA7" s="17"/>
      <c r="RUB7" s="17"/>
      <c r="RUC7" s="17"/>
      <c r="RUD7" s="17"/>
      <c r="RUE7" s="17"/>
      <c r="RUF7" s="17"/>
      <c r="RUG7" s="17"/>
      <c r="RUH7" s="17"/>
      <c r="RUI7" s="17"/>
      <c r="RUJ7" s="17"/>
      <c r="RUK7" s="17"/>
      <c r="RUL7" s="17"/>
      <c r="RUM7" s="17"/>
      <c r="RUN7" s="17"/>
      <c r="RUO7" s="17"/>
      <c r="RUP7" s="17"/>
      <c r="RUQ7" s="17"/>
      <c r="RUR7" s="17"/>
      <c r="RUS7" s="17"/>
      <c r="RUT7" s="17"/>
      <c r="RUU7" s="17"/>
      <c r="RUV7" s="17"/>
      <c r="RUW7" s="17"/>
      <c r="RUX7" s="17"/>
      <c r="RUY7" s="17"/>
      <c r="RUZ7" s="17"/>
      <c r="RVA7" s="17"/>
      <c r="RVB7" s="17"/>
      <c r="RVC7" s="17"/>
      <c r="RVD7" s="17"/>
      <c r="RVE7" s="17"/>
      <c r="RVF7" s="17"/>
      <c r="RVG7" s="17"/>
      <c r="RVH7" s="17"/>
      <c r="RVI7" s="17"/>
      <c r="RVJ7" s="17"/>
      <c r="RVK7" s="17"/>
      <c r="RVL7" s="17"/>
      <c r="RVM7" s="17"/>
      <c r="RVN7" s="17"/>
      <c r="RVO7" s="17"/>
      <c r="RVP7" s="17"/>
      <c r="RVQ7" s="17"/>
      <c r="RVR7" s="17"/>
      <c r="RVS7" s="17"/>
      <c r="RVT7" s="17"/>
      <c r="RVU7" s="17"/>
      <c r="RVV7" s="17"/>
      <c r="RVW7" s="17"/>
      <c r="RVX7" s="17"/>
      <c r="RVY7" s="17"/>
      <c r="RVZ7" s="17"/>
      <c r="RWA7" s="17"/>
      <c r="RWB7" s="17"/>
      <c r="RWC7" s="17"/>
      <c r="RWD7" s="17"/>
      <c r="RWE7" s="17"/>
      <c r="RWF7" s="17"/>
      <c r="RWG7" s="17"/>
      <c r="RWH7" s="17"/>
      <c r="RWI7" s="17"/>
      <c r="RWJ7" s="17"/>
      <c r="RWK7" s="17"/>
      <c r="RWL7" s="17"/>
      <c r="RWM7" s="17"/>
      <c r="RWN7" s="17"/>
      <c r="RWO7" s="17"/>
      <c r="RWP7" s="17"/>
      <c r="RWQ7" s="17"/>
      <c r="RWR7" s="17"/>
      <c r="RWS7" s="17"/>
      <c r="RWT7" s="17"/>
      <c r="RWU7" s="17"/>
      <c r="RWV7" s="17"/>
      <c r="RWW7" s="17"/>
      <c r="RWX7" s="17"/>
      <c r="RWY7" s="17"/>
      <c r="RWZ7" s="17"/>
      <c r="RXA7" s="17"/>
      <c r="RXB7" s="17"/>
      <c r="RXC7" s="17"/>
      <c r="RXD7" s="17"/>
      <c r="RXE7" s="17"/>
      <c r="RXF7" s="17"/>
      <c r="RXG7" s="17"/>
      <c r="RXH7" s="17"/>
      <c r="RXI7" s="17"/>
      <c r="RXJ7" s="17"/>
      <c r="RXK7" s="17"/>
      <c r="RXL7" s="17"/>
      <c r="RXM7" s="17"/>
      <c r="RXN7" s="17"/>
      <c r="RXO7" s="17"/>
      <c r="RXP7" s="17"/>
      <c r="RXQ7" s="17"/>
      <c r="RXR7" s="17"/>
      <c r="RXS7" s="17"/>
      <c r="RXT7" s="17"/>
      <c r="RXU7" s="17"/>
      <c r="RXV7" s="17"/>
      <c r="RXW7" s="17"/>
      <c r="RXX7" s="17"/>
      <c r="RXY7" s="17"/>
      <c r="RXZ7" s="17"/>
      <c r="RYA7" s="17"/>
      <c r="RYB7" s="17"/>
      <c r="RYC7" s="17"/>
      <c r="RYD7" s="17"/>
      <c r="RYE7" s="17"/>
      <c r="RYF7" s="17"/>
      <c r="RYG7" s="17"/>
      <c r="RYH7" s="17"/>
      <c r="RYI7" s="17"/>
      <c r="RYJ7" s="17"/>
      <c r="RYK7" s="17"/>
      <c r="RYL7" s="17"/>
      <c r="RYM7" s="17"/>
      <c r="RYN7" s="17"/>
      <c r="RYO7" s="17"/>
      <c r="RYP7" s="17"/>
      <c r="RYQ7" s="17"/>
      <c r="RYR7" s="17"/>
      <c r="RYS7" s="17"/>
      <c r="RYT7" s="17"/>
      <c r="RYU7" s="17"/>
      <c r="RYV7" s="17"/>
      <c r="RYW7" s="17"/>
      <c r="RYX7" s="17"/>
      <c r="RYY7" s="17"/>
      <c r="RYZ7" s="17"/>
      <c r="RZA7" s="17"/>
      <c r="RZB7" s="17"/>
      <c r="RZC7" s="17"/>
      <c r="RZD7" s="17"/>
      <c r="RZE7" s="17"/>
      <c r="RZF7" s="17"/>
      <c r="RZG7" s="17"/>
      <c r="RZH7" s="17"/>
      <c r="RZI7" s="17"/>
      <c r="RZJ7" s="17"/>
      <c r="RZK7" s="17"/>
      <c r="RZL7" s="17"/>
      <c r="RZM7" s="17"/>
      <c r="RZN7" s="17"/>
      <c r="RZO7" s="17"/>
      <c r="RZP7" s="17"/>
      <c r="RZQ7" s="17"/>
      <c r="RZR7" s="17"/>
      <c r="RZS7" s="17"/>
      <c r="RZT7" s="17"/>
      <c r="RZU7" s="17"/>
      <c r="RZV7" s="17"/>
      <c r="RZW7" s="17"/>
      <c r="RZX7" s="17"/>
      <c r="RZY7" s="17"/>
      <c r="RZZ7" s="17"/>
      <c r="SAA7" s="17"/>
      <c r="SAB7" s="17"/>
      <c r="SAC7" s="17"/>
      <c r="SAD7" s="17"/>
      <c r="SAE7" s="17"/>
      <c r="SAF7" s="17"/>
      <c r="SAG7" s="17"/>
      <c r="SAH7" s="17"/>
      <c r="SAI7" s="17"/>
      <c r="SAJ7" s="17"/>
      <c r="SAK7" s="17"/>
      <c r="SAL7" s="17"/>
      <c r="SAM7" s="17"/>
      <c r="SAN7" s="17"/>
      <c r="SAO7" s="17"/>
      <c r="SAP7" s="17"/>
      <c r="SAQ7" s="17"/>
      <c r="SAR7" s="17"/>
      <c r="SAS7" s="17"/>
      <c r="SAT7" s="17"/>
      <c r="SAU7" s="17"/>
      <c r="SAV7" s="17"/>
      <c r="SAW7" s="17"/>
      <c r="SAX7" s="17"/>
      <c r="SAY7" s="17"/>
      <c r="SAZ7" s="17"/>
      <c r="SBA7" s="17"/>
      <c r="SBB7" s="17"/>
      <c r="SBC7" s="17"/>
      <c r="SBD7" s="17"/>
      <c r="SBE7" s="17"/>
      <c r="SBF7" s="17"/>
      <c r="SBG7" s="17"/>
      <c r="SBH7" s="17"/>
      <c r="SBI7" s="17"/>
      <c r="SBJ7" s="17"/>
      <c r="SBK7" s="17"/>
      <c r="SBL7" s="17"/>
      <c r="SBM7" s="17"/>
      <c r="SBN7" s="17"/>
      <c r="SBO7" s="17"/>
      <c r="SBP7" s="17"/>
      <c r="SBQ7" s="17"/>
      <c r="SBR7" s="17"/>
      <c r="SBS7" s="17"/>
      <c r="SBT7" s="17"/>
      <c r="SBU7" s="17"/>
      <c r="SBV7" s="17"/>
      <c r="SBW7" s="17"/>
      <c r="SBX7" s="17"/>
      <c r="SBY7" s="17"/>
      <c r="SBZ7" s="17"/>
      <c r="SCA7" s="17"/>
      <c r="SCB7" s="17"/>
      <c r="SCC7" s="17"/>
      <c r="SCD7" s="17"/>
      <c r="SCE7" s="17"/>
      <c r="SCF7" s="17"/>
      <c r="SCG7" s="17"/>
      <c r="SCH7" s="17"/>
      <c r="SCI7" s="17"/>
      <c r="SCJ7" s="17"/>
      <c r="SCK7" s="17"/>
      <c r="SCL7" s="17"/>
      <c r="SCM7" s="17"/>
      <c r="SCN7" s="17"/>
      <c r="SCO7" s="17"/>
      <c r="SCP7" s="17"/>
      <c r="SCQ7" s="17"/>
      <c r="SCR7" s="17"/>
      <c r="SCS7" s="17"/>
      <c r="SCT7" s="17"/>
      <c r="SCU7" s="17"/>
      <c r="SCV7" s="17"/>
      <c r="SCW7" s="17"/>
      <c r="SCX7" s="17"/>
      <c r="SCY7" s="17"/>
      <c r="SCZ7" s="17"/>
      <c r="SDA7" s="17"/>
      <c r="SDB7" s="17"/>
      <c r="SDC7" s="17"/>
      <c r="SDD7" s="17"/>
      <c r="SDE7" s="17"/>
      <c r="SDF7" s="17"/>
      <c r="SDG7" s="17"/>
      <c r="SDH7" s="17"/>
      <c r="SDI7" s="17"/>
      <c r="SDJ7" s="17"/>
      <c r="SDK7" s="17"/>
      <c r="SDL7" s="17"/>
      <c r="SDM7" s="17"/>
      <c r="SDN7" s="17"/>
      <c r="SDO7" s="17"/>
      <c r="SDP7" s="17"/>
      <c r="SDQ7" s="17"/>
      <c r="SDR7" s="17"/>
      <c r="SDS7" s="17"/>
      <c r="SDT7" s="17"/>
      <c r="SDU7" s="17"/>
      <c r="SDV7" s="17"/>
      <c r="SDW7" s="17"/>
      <c r="SDX7" s="17"/>
      <c r="SDY7" s="17"/>
      <c r="SDZ7" s="17"/>
      <c r="SEA7" s="17"/>
      <c r="SEB7" s="17"/>
      <c r="SEC7" s="17"/>
      <c r="SED7" s="17"/>
      <c r="SEE7" s="17"/>
      <c r="SEF7" s="17"/>
      <c r="SEG7" s="17"/>
      <c r="SEH7" s="17"/>
      <c r="SEI7" s="17"/>
      <c r="SEJ7" s="17"/>
      <c r="SEK7" s="17"/>
      <c r="SEL7" s="17"/>
      <c r="SEM7" s="17"/>
      <c r="SEN7" s="17"/>
      <c r="SEO7" s="17"/>
      <c r="SEP7" s="17"/>
      <c r="SEQ7" s="17"/>
      <c r="SER7" s="17"/>
      <c r="SES7" s="17"/>
      <c r="SET7" s="17"/>
      <c r="SEU7" s="17"/>
      <c r="SEV7" s="17"/>
      <c r="SEW7" s="17"/>
      <c r="SEX7" s="17"/>
      <c r="SEY7" s="17"/>
      <c r="SEZ7" s="17"/>
      <c r="SFA7" s="17"/>
      <c r="SFB7" s="17"/>
      <c r="SFC7" s="17"/>
      <c r="SFD7" s="17"/>
      <c r="SFE7" s="17"/>
      <c r="SFF7" s="17"/>
      <c r="SFG7" s="17"/>
      <c r="SFH7" s="17"/>
      <c r="SFI7" s="17"/>
      <c r="SFJ7" s="17"/>
      <c r="SFK7" s="17"/>
      <c r="SFL7" s="17"/>
      <c r="SFM7" s="17"/>
      <c r="SFN7" s="17"/>
      <c r="SFO7" s="17"/>
      <c r="SFP7" s="17"/>
      <c r="SFQ7" s="17"/>
      <c r="SFR7" s="17"/>
      <c r="SFS7" s="17"/>
      <c r="SFT7" s="17"/>
      <c r="SFU7" s="17"/>
      <c r="SFV7" s="17"/>
      <c r="SFW7" s="17"/>
      <c r="SFX7" s="17"/>
      <c r="SFY7" s="17"/>
      <c r="SFZ7" s="17"/>
      <c r="SGA7" s="17"/>
      <c r="SGB7" s="17"/>
      <c r="SGC7" s="17"/>
      <c r="SGD7" s="17"/>
      <c r="SGE7" s="17"/>
      <c r="SGF7" s="17"/>
      <c r="SGG7" s="17"/>
      <c r="SGH7" s="17"/>
      <c r="SGI7" s="17"/>
      <c r="SGJ7" s="17"/>
      <c r="SGK7" s="17"/>
      <c r="SGL7" s="17"/>
      <c r="SGM7" s="17"/>
      <c r="SGN7" s="17"/>
      <c r="SGO7" s="17"/>
      <c r="SGP7" s="17"/>
      <c r="SGQ7" s="17"/>
      <c r="SGR7" s="17"/>
      <c r="SGS7" s="17"/>
      <c r="SGT7" s="17"/>
      <c r="SGU7" s="17"/>
      <c r="SGV7" s="17"/>
      <c r="SGW7" s="17"/>
      <c r="SGX7" s="17"/>
      <c r="SGY7" s="17"/>
      <c r="SGZ7" s="17"/>
      <c r="SHA7" s="17"/>
      <c r="SHB7" s="17"/>
      <c r="SHC7" s="17"/>
      <c r="SHD7" s="17"/>
      <c r="SHE7" s="17"/>
      <c r="SHF7" s="17"/>
      <c r="SHG7" s="17"/>
      <c r="SHH7" s="17"/>
      <c r="SHI7" s="17"/>
      <c r="SHJ7" s="17"/>
      <c r="SHK7" s="17"/>
      <c r="SHL7" s="17"/>
      <c r="SHM7" s="17"/>
      <c r="SHN7" s="17"/>
      <c r="SHO7" s="17"/>
      <c r="SHP7" s="17"/>
      <c r="SHQ7" s="17"/>
      <c r="SHR7" s="17"/>
      <c r="SHS7" s="17"/>
      <c r="SHT7" s="17"/>
      <c r="SHU7" s="17"/>
      <c r="SHV7" s="17"/>
      <c r="SHW7" s="17"/>
      <c r="SHX7" s="17"/>
      <c r="SHY7" s="17"/>
      <c r="SHZ7" s="17"/>
      <c r="SIA7" s="17"/>
      <c r="SIB7" s="17"/>
      <c r="SIC7" s="17"/>
      <c r="SID7" s="17"/>
      <c r="SIE7" s="17"/>
      <c r="SIF7" s="17"/>
      <c r="SIG7" s="17"/>
      <c r="SIH7" s="17"/>
      <c r="SII7" s="17"/>
      <c r="SIJ7" s="17"/>
      <c r="SIK7" s="17"/>
      <c r="SIL7" s="17"/>
      <c r="SIM7" s="17"/>
      <c r="SIN7" s="17"/>
      <c r="SIO7" s="17"/>
      <c r="SIP7" s="17"/>
      <c r="SIQ7" s="17"/>
      <c r="SIR7" s="17"/>
      <c r="SIS7" s="17"/>
      <c r="SIT7" s="17"/>
      <c r="SIU7" s="17"/>
      <c r="SIV7" s="17"/>
      <c r="SIW7" s="17"/>
      <c r="SIX7" s="17"/>
      <c r="SIY7" s="17"/>
      <c r="SIZ7" s="17"/>
      <c r="SJA7" s="17"/>
      <c r="SJB7" s="17"/>
      <c r="SJC7" s="17"/>
      <c r="SJD7" s="17"/>
      <c r="SJE7" s="17"/>
      <c r="SJF7" s="17"/>
      <c r="SJG7" s="17"/>
      <c r="SJH7" s="17"/>
      <c r="SJI7" s="17"/>
      <c r="SJJ7" s="17"/>
      <c r="SJK7" s="17"/>
      <c r="SJL7" s="17"/>
      <c r="SJM7" s="17"/>
      <c r="SJN7" s="17"/>
      <c r="SJO7" s="17"/>
      <c r="SJP7" s="17"/>
      <c r="SJQ7" s="17"/>
      <c r="SJR7" s="17"/>
      <c r="SJS7" s="17"/>
      <c r="SJT7" s="17"/>
      <c r="SJU7" s="17"/>
      <c r="SJV7" s="17"/>
      <c r="SJW7" s="17"/>
      <c r="SJX7" s="17"/>
      <c r="SJY7" s="17"/>
      <c r="SJZ7" s="17"/>
      <c r="SKA7" s="17"/>
      <c r="SKB7" s="17"/>
      <c r="SKC7" s="17"/>
      <c r="SKD7" s="17"/>
      <c r="SKE7" s="17"/>
      <c r="SKF7" s="17"/>
      <c r="SKG7" s="17"/>
      <c r="SKH7" s="17"/>
      <c r="SKI7" s="17"/>
      <c r="SKJ7" s="17"/>
      <c r="SKK7" s="17"/>
      <c r="SKL7" s="17"/>
      <c r="SKM7" s="17"/>
      <c r="SKN7" s="17"/>
      <c r="SKO7" s="17"/>
      <c r="SKP7" s="17"/>
      <c r="SKQ7" s="17"/>
      <c r="SKR7" s="17"/>
      <c r="SKS7" s="17"/>
      <c r="SKT7" s="17"/>
      <c r="SKU7" s="17"/>
      <c r="SKV7" s="17"/>
      <c r="SKW7" s="17"/>
      <c r="SKX7" s="17"/>
      <c r="SKY7" s="17"/>
      <c r="SKZ7" s="17"/>
      <c r="SLA7" s="17"/>
      <c r="SLB7" s="17"/>
      <c r="SLC7" s="17"/>
      <c r="SLD7" s="17"/>
      <c r="SLE7" s="17"/>
      <c r="SLF7" s="17"/>
      <c r="SLG7" s="17"/>
      <c r="SLH7" s="17"/>
      <c r="SLI7" s="17"/>
      <c r="SLJ7" s="17"/>
      <c r="SLK7" s="17"/>
      <c r="SLL7" s="17"/>
      <c r="SLM7" s="17"/>
      <c r="SLN7" s="17"/>
      <c r="SLO7" s="17"/>
      <c r="SLP7" s="17"/>
      <c r="SLQ7" s="17"/>
      <c r="SLR7" s="17"/>
      <c r="SLS7" s="17"/>
      <c r="SLT7" s="17"/>
      <c r="SLU7" s="17"/>
      <c r="SLV7" s="17"/>
      <c r="SLW7" s="17"/>
      <c r="SLX7" s="17"/>
      <c r="SLY7" s="17"/>
      <c r="SLZ7" s="17"/>
      <c r="SMA7" s="17"/>
      <c r="SMB7" s="17"/>
      <c r="SMC7" s="17"/>
      <c r="SMD7" s="17"/>
      <c r="SME7" s="17"/>
      <c r="SMF7" s="17"/>
      <c r="SMG7" s="17"/>
      <c r="SMH7" s="17"/>
      <c r="SMI7" s="17"/>
      <c r="SMJ7" s="17"/>
      <c r="SMK7" s="17"/>
      <c r="SML7" s="17"/>
      <c r="SMM7" s="17"/>
      <c r="SMN7" s="17"/>
      <c r="SMO7" s="17"/>
      <c r="SMP7" s="17"/>
      <c r="SMQ7" s="17"/>
      <c r="SMR7" s="17"/>
      <c r="SMS7" s="17"/>
      <c r="SMT7" s="17"/>
      <c r="SMU7" s="17"/>
      <c r="SMV7" s="17"/>
      <c r="SMW7" s="17"/>
      <c r="SMX7" s="17"/>
      <c r="SMY7" s="17"/>
      <c r="SMZ7" s="17"/>
      <c r="SNA7" s="17"/>
      <c r="SNB7" s="17"/>
      <c r="SNC7" s="17"/>
      <c r="SND7" s="17"/>
      <c r="SNE7" s="17"/>
      <c r="SNF7" s="17"/>
      <c r="SNG7" s="17"/>
      <c r="SNH7" s="17"/>
      <c r="SNI7" s="17"/>
      <c r="SNJ7" s="17"/>
      <c r="SNK7" s="17"/>
      <c r="SNL7" s="17"/>
      <c r="SNM7" s="17"/>
      <c r="SNN7" s="17"/>
      <c r="SNO7" s="17"/>
      <c r="SNP7" s="17"/>
      <c r="SNQ7" s="17"/>
      <c r="SNR7" s="17"/>
      <c r="SNS7" s="17"/>
      <c r="SNT7" s="17"/>
      <c r="SNU7" s="17"/>
      <c r="SNV7" s="17"/>
      <c r="SNW7" s="17"/>
      <c r="SNX7" s="17"/>
      <c r="SNY7" s="17"/>
      <c r="SNZ7" s="17"/>
      <c r="SOA7" s="17"/>
      <c r="SOB7" s="17"/>
      <c r="SOC7" s="17"/>
      <c r="SOD7" s="17"/>
      <c r="SOE7" s="17"/>
      <c r="SOF7" s="17"/>
      <c r="SOG7" s="17"/>
      <c r="SOH7" s="17"/>
      <c r="SOI7" s="17"/>
      <c r="SOJ7" s="17"/>
      <c r="SOK7" s="17"/>
      <c r="SOL7" s="17"/>
      <c r="SOM7" s="17"/>
      <c r="SON7" s="17"/>
      <c r="SOO7" s="17"/>
      <c r="SOP7" s="17"/>
      <c r="SOQ7" s="17"/>
      <c r="SOR7" s="17"/>
      <c r="SOS7" s="17"/>
      <c r="SOT7" s="17"/>
      <c r="SOU7" s="17"/>
      <c r="SOV7" s="17"/>
      <c r="SOW7" s="17"/>
      <c r="SOX7" s="17"/>
      <c r="SOY7" s="17"/>
      <c r="SOZ7" s="17"/>
      <c r="SPA7" s="17"/>
      <c r="SPB7" s="17"/>
      <c r="SPC7" s="17"/>
      <c r="SPD7" s="17"/>
      <c r="SPE7" s="17"/>
      <c r="SPF7" s="17"/>
      <c r="SPG7" s="17"/>
      <c r="SPH7" s="17"/>
      <c r="SPI7" s="17"/>
      <c r="SPJ7" s="17"/>
      <c r="SPK7" s="17"/>
      <c r="SPL7" s="17"/>
      <c r="SPM7" s="17"/>
      <c r="SPN7" s="17"/>
      <c r="SPO7" s="17"/>
      <c r="SPP7" s="17"/>
      <c r="SPQ7" s="17"/>
      <c r="SPR7" s="17"/>
      <c r="SPS7" s="17"/>
      <c r="SPT7" s="17"/>
      <c r="SPU7" s="17"/>
      <c r="SPV7" s="17"/>
      <c r="SPW7" s="17"/>
      <c r="SPX7" s="17"/>
      <c r="SPY7" s="17"/>
      <c r="SPZ7" s="17"/>
      <c r="SQA7" s="17"/>
      <c r="SQB7" s="17"/>
      <c r="SQC7" s="17"/>
      <c r="SQD7" s="17"/>
      <c r="SQE7" s="17"/>
      <c r="SQF7" s="17"/>
      <c r="SQG7" s="17"/>
      <c r="SQH7" s="17"/>
      <c r="SQI7" s="17"/>
      <c r="SQJ7" s="17"/>
      <c r="SQK7" s="17"/>
      <c r="SQL7" s="17"/>
      <c r="SQM7" s="17"/>
      <c r="SQN7" s="17"/>
      <c r="SQO7" s="17"/>
      <c r="SQP7" s="17"/>
      <c r="SQQ7" s="17"/>
      <c r="SQR7" s="17"/>
      <c r="SQS7" s="17"/>
      <c r="SQT7" s="17"/>
      <c r="SQU7" s="17"/>
      <c r="SQV7" s="17"/>
      <c r="SQW7" s="17"/>
      <c r="SQX7" s="17"/>
      <c r="SQY7" s="17"/>
      <c r="SQZ7" s="17"/>
      <c r="SRA7" s="17"/>
      <c r="SRB7" s="17"/>
      <c r="SRC7" s="17"/>
      <c r="SRD7" s="17"/>
      <c r="SRE7" s="17"/>
      <c r="SRF7" s="17"/>
      <c r="SRG7" s="17"/>
      <c r="SRH7" s="17"/>
      <c r="SRI7" s="17"/>
      <c r="SRJ7" s="17"/>
      <c r="SRK7" s="17"/>
      <c r="SRL7" s="17"/>
      <c r="SRM7" s="17"/>
      <c r="SRN7" s="17"/>
      <c r="SRO7" s="17"/>
      <c r="SRP7" s="17"/>
      <c r="SRQ7" s="17"/>
      <c r="SRR7" s="17"/>
      <c r="SRS7" s="17"/>
      <c r="SRT7" s="17"/>
      <c r="SRU7" s="17"/>
      <c r="SRV7" s="17"/>
      <c r="SRW7" s="17"/>
      <c r="SRX7" s="17"/>
      <c r="SRY7" s="17"/>
      <c r="SRZ7" s="17"/>
      <c r="SSA7" s="17"/>
      <c r="SSB7" s="17"/>
      <c r="SSC7" s="17"/>
      <c r="SSD7" s="17"/>
      <c r="SSE7" s="17"/>
      <c r="SSF7" s="17"/>
      <c r="SSG7" s="17"/>
      <c r="SSH7" s="17"/>
      <c r="SSI7" s="17"/>
      <c r="SSJ7" s="17"/>
      <c r="SSK7" s="17"/>
      <c r="SSL7" s="17"/>
      <c r="SSM7" s="17"/>
      <c r="SSN7" s="17"/>
      <c r="SSO7" s="17"/>
      <c r="SSP7" s="17"/>
      <c r="SSQ7" s="17"/>
      <c r="SSR7" s="17"/>
      <c r="SSS7" s="17"/>
      <c r="SST7" s="17"/>
      <c r="SSU7" s="17"/>
      <c r="SSV7" s="17"/>
      <c r="SSW7" s="17"/>
      <c r="SSX7" s="17"/>
      <c r="SSY7" s="17"/>
      <c r="SSZ7" s="17"/>
      <c r="STA7" s="17"/>
      <c r="STB7" s="17"/>
      <c r="STC7" s="17"/>
      <c r="STD7" s="17"/>
      <c r="STE7" s="17"/>
      <c r="STF7" s="17"/>
      <c r="STG7" s="17"/>
      <c r="STH7" s="17"/>
      <c r="STI7" s="17"/>
      <c r="STJ7" s="17"/>
      <c r="STK7" s="17"/>
      <c r="STL7" s="17"/>
      <c r="STM7" s="17"/>
      <c r="STN7" s="17"/>
      <c r="STO7" s="17"/>
      <c r="STP7" s="17"/>
      <c r="STQ7" s="17"/>
      <c r="STR7" s="17"/>
      <c r="STS7" s="17"/>
      <c r="STT7" s="17"/>
      <c r="STU7" s="17"/>
      <c r="STV7" s="17"/>
      <c r="STW7" s="17"/>
      <c r="STX7" s="17"/>
      <c r="STY7" s="17"/>
      <c r="STZ7" s="17"/>
      <c r="SUA7" s="17"/>
      <c r="SUB7" s="17"/>
      <c r="SUC7" s="17"/>
      <c r="SUD7" s="17"/>
      <c r="SUE7" s="17"/>
      <c r="SUF7" s="17"/>
      <c r="SUG7" s="17"/>
      <c r="SUH7" s="17"/>
      <c r="SUI7" s="17"/>
      <c r="SUJ7" s="17"/>
      <c r="SUK7" s="17"/>
      <c r="SUL7" s="17"/>
      <c r="SUM7" s="17"/>
      <c r="SUN7" s="17"/>
      <c r="SUO7" s="17"/>
      <c r="SUP7" s="17"/>
      <c r="SUQ7" s="17"/>
      <c r="SUR7" s="17"/>
      <c r="SUS7" s="17"/>
      <c r="SUT7" s="17"/>
      <c r="SUU7" s="17"/>
      <c r="SUV7" s="17"/>
      <c r="SUW7" s="17"/>
      <c r="SUX7" s="17"/>
      <c r="SUY7" s="17"/>
      <c r="SUZ7" s="17"/>
      <c r="SVA7" s="17"/>
      <c r="SVB7" s="17"/>
      <c r="SVC7" s="17"/>
      <c r="SVD7" s="17"/>
      <c r="SVE7" s="17"/>
      <c r="SVF7" s="17"/>
      <c r="SVG7" s="17"/>
      <c r="SVH7" s="17"/>
      <c r="SVI7" s="17"/>
      <c r="SVJ7" s="17"/>
      <c r="SVK7" s="17"/>
      <c r="SVL7" s="17"/>
      <c r="SVM7" s="17"/>
      <c r="SVN7" s="17"/>
      <c r="SVO7" s="17"/>
      <c r="SVP7" s="17"/>
      <c r="SVQ7" s="17"/>
      <c r="SVR7" s="17"/>
      <c r="SVS7" s="17"/>
      <c r="SVT7" s="17"/>
      <c r="SVU7" s="17"/>
      <c r="SVV7" s="17"/>
      <c r="SVW7" s="17"/>
      <c r="SVX7" s="17"/>
      <c r="SVY7" s="17"/>
      <c r="SVZ7" s="17"/>
      <c r="SWA7" s="17"/>
      <c r="SWB7" s="17"/>
      <c r="SWC7" s="17"/>
      <c r="SWD7" s="17"/>
      <c r="SWE7" s="17"/>
      <c r="SWF7" s="17"/>
      <c r="SWG7" s="17"/>
      <c r="SWH7" s="17"/>
      <c r="SWI7" s="17"/>
      <c r="SWJ7" s="17"/>
      <c r="SWK7" s="17"/>
      <c r="SWL7" s="17"/>
      <c r="SWM7" s="17"/>
      <c r="SWN7" s="17"/>
      <c r="SWO7" s="17"/>
      <c r="SWP7" s="17"/>
      <c r="SWQ7" s="17"/>
      <c r="SWR7" s="17"/>
      <c r="SWS7" s="17"/>
      <c r="SWT7" s="17"/>
      <c r="SWU7" s="17"/>
      <c r="SWV7" s="17"/>
      <c r="SWW7" s="17"/>
      <c r="SWX7" s="17"/>
      <c r="SWY7" s="17"/>
      <c r="SWZ7" s="17"/>
      <c r="SXA7" s="17"/>
      <c r="SXB7" s="17"/>
      <c r="SXC7" s="17"/>
      <c r="SXD7" s="17"/>
      <c r="SXE7" s="17"/>
      <c r="SXF7" s="17"/>
      <c r="SXG7" s="17"/>
      <c r="SXH7" s="17"/>
      <c r="SXI7" s="17"/>
      <c r="SXJ7" s="17"/>
      <c r="SXK7" s="17"/>
      <c r="SXL7" s="17"/>
      <c r="SXM7" s="17"/>
      <c r="SXN7" s="17"/>
      <c r="SXO7" s="17"/>
      <c r="SXP7" s="17"/>
      <c r="SXQ7" s="17"/>
      <c r="SXR7" s="17"/>
      <c r="SXS7" s="17"/>
      <c r="SXT7" s="17"/>
      <c r="SXU7" s="17"/>
      <c r="SXV7" s="17"/>
      <c r="SXW7" s="17"/>
      <c r="SXX7" s="17"/>
      <c r="SXY7" s="17"/>
      <c r="SXZ7" s="17"/>
      <c r="SYA7" s="17"/>
      <c r="SYB7" s="17"/>
      <c r="SYC7" s="17"/>
      <c r="SYD7" s="17"/>
      <c r="SYE7" s="17"/>
      <c r="SYF7" s="17"/>
      <c r="SYG7" s="17"/>
      <c r="SYH7" s="17"/>
      <c r="SYI7" s="17"/>
      <c r="SYJ7" s="17"/>
      <c r="SYK7" s="17"/>
      <c r="SYL7" s="17"/>
      <c r="SYM7" s="17"/>
      <c r="SYN7" s="17"/>
      <c r="SYO7" s="17"/>
      <c r="SYP7" s="17"/>
      <c r="SYQ7" s="17"/>
      <c r="SYR7" s="17"/>
      <c r="SYS7" s="17"/>
      <c r="SYT7" s="17"/>
      <c r="SYU7" s="17"/>
      <c r="SYV7" s="17"/>
      <c r="SYW7" s="17"/>
      <c r="SYX7" s="17"/>
      <c r="SYY7" s="17"/>
      <c r="SYZ7" s="17"/>
      <c r="SZA7" s="17"/>
      <c r="SZB7" s="17"/>
      <c r="SZC7" s="17"/>
      <c r="SZD7" s="17"/>
      <c r="SZE7" s="17"/>
      <c r="SZF7" s="17"/>
      <c r="SZG7" s="17"/>
      <c r="SZH7" s="17"/>
      <c r="SZI7" s="17"/>
      <c r="SZJ7" s="17"/>
      <c r="SZK7" s="17"/>
      <c r="SZL7" s="17"/>
      <c r="SZM7" s="17"/>
      <c r="SZN7" s="17"/>
      <c r="SZO7" s="17"/>
      <c r="SZP7" s="17"/>
      <c r="SZQ7" s="17"/>
      <c r="SZR7" s="17"/>
      <c r="SZS7" s="17"/>
      <c r="SZT7" s="17"/>
      <c r="SZU7" s="17"/>
      <c r="SZV7" s="17"/>
      <c r="SZW7" s="17"/>
      <c r="SZX7" s="17"/>
      <c r="SZY7" s="17"/>
      <c r="SZZ7" s="17"/>
      <c r="TAA7" s="17"/>
      <c r="TAB7" s="17"/>
      <c r="TAC7" s="17"/>
      <c r="TAD7" s="17"/>
      <c r="TAE7" s="17"/>
      <c r="TAF7" s="17"/>
      <c r="TAG7" s="17"/>
      <c r="TAH7" s="17"/>
      <c r="TAI7" s="17"/>
      <c r="TAJ7" s="17"/>
      <c r="TAK7" s="17"/>
      <c r="TAL7" s="17"/>
      <c r="TAM7" s="17"/>
      <c r="TAN7" s="17"/>
      <c r="TAO7" s="17"/>
      <c r="TAP7" s="17"/>
      <c r="TAQ7" s="17"/>
      <c r="TAR7" s="17"/>
      <c r="TAS7" s="17"/>
      <c r="TAT7" s="17"/>
      <c r="TAU7" s="17"/>
      <c r="TAV7" s="17"/>
      <c r="TAW7" s="17"/>
      <c r="TAX7" s="17"/>
      <c r="TAY7" s="17"/>
      <c r="TAZ7" s="17"/>
      <c r="TBA7" s="17"/>
      <c r="TBB7" s="17"/>
      <c r="TBC7" s="17"/>
      <c r="TBD7" s="17"/>
      <c r="TBE7" s="17"/>
      <c r="TBF7" s="17"/>
      <c r="TBG7" s="17"/>
      <c r="TBH7" s="17"/>
      <c r="TBI7" s="17"/>
      <c r="TBJ7" s="17"/>
      <c r="TBK7" s="17"/>
      <c r="TBL7" s="17"/>
      <c r="TBM7" s="17"/>
      <c r="TBN7" s="17"/>
      <c r="TBO7" s="17"/>
      <c r="TBP7" s="17"/>
      <c r="TBQ7" s="17"/>
      <c r="TBR7" s="17"/>
      <c r="TBS7" s="17"/>
      <c r="TBT7" s="17"/>
      <c r="TBU7" s="17"/>
      <c r="TBV7" s="17"/>
      <c r="TBW7" s="17"/>
      <c r="TBX7" s="17"/>
      <c r="TBY7" s="17"/>
      <c r="TBZ7" s="17"/>
      <c r="TCA7" s="17"/>
      <c r="TCB7" s="17"/>
      <c r="TCC7" s="17"/>
      <c r="TCD7" s="17"/>
      <c r="TCE7" s="17"/>
      <c r="TCF7" s="17"/>
      <c r="TCG7" s="17"/>
      <c r="TCH7" s="17"/>
      <c r="TCI7" s="17"/>
      <c r="TCJ7" s="17"/>
      <c r="TCK7" s="17"/>
      <c r="TCL7" s="17"/>
      <c r="TCM7" s="17"/>
      <c r="TCN7" s="17"/>
      <c r="TCO7" s="17"/>
      <c r="TCP7" s="17"/>
      <c r="TCQ7" s="17"/>
      <c r="TCR7" s="17"/>
      <c r="TCS7" s="17"/>
      <c r="TCT7" s="17"/>
      <c r="TCU7" s="17"/>
      <c r="TCV7" s="17"/>
      <c r="TCW7" s="17"/>
      <c r="TCX7" s="17"/>
      <c r="TCY7" s="17"/>
      <c r="TCZ7" s="17"/>
      <c r="TDA7" s="17"/>
      <c r="TDB7" s="17"/>
      <c r="TDC7" s="17"/>
      <c r="TDD7" s="17"/>
      <c r="TDE7" s="17"/>
      <c r="TDF7" s="17"/>
      <c r="TDG7" s="17"/>
      <c r="TDH7" s="17"/>
      <c r="TDI7" s="17"/>
      <c r="TDJ7" s="17"/>
      <c r="TDK7" s="17"/>
      <c r="TDL7" s="17"/>
      <c r="TDM7" s="17"/>
      <c r="TDN7" s="17"/>
      <c r="TDO7" s="17"/>
      <c r="TDP7" s="17"/>
      <c r="TDQ7" s="17"/>
      <c r="TDR7" s="17"/>
      <c r="TDS7" s="17"/>
      <c r="TDT7" s="17"/>
      <c r="TDU7" s="17"/>
      <c r="TDV7" s="17"/>
      <c r="TDW7" s="17"/>
      <c r="TDX7" s="17"/>
      <c r="TDY7" s="17"/>
      <c r="TDZ7" s="17"/>
      <c r="TEA7" s="17"/>
      <c r="TEB7" s="17"/>
      <c r="TEC7" s="17"/>
      <c r="TED7" s="17"/>
      <c r="TEE7" s="17"/>
      <c r="TEF7" s="17"/>
      <c r="TEG7" s="17"/>
      <c r="TEH7" s="17"/>
      <c r="TEI7" s="17"/>
      <c r="TEJ7" s="17"/>
      <c r="TEK7" s="17"/>
      <c r="TEL7" s="17"/>
      <c r="TEM7" s="17"/>
      <c r="TEN7" s="17"/>
      <c r="TEO7" s="17"/>
      <c r="TEP7" s="17"/>
      <c r="TEQ7" s="17"/>
      <c r="TER7" s="17"/>
      <c r="TES7" s="17"/>
      <c r="TET7" s="17"/>
      <c r="TEU7" s="17"/>
      <c r="TEV7" s="17"/>
      <c r="TEW7" s="17"/>
      <c r="TEX7" s="17"/>
      <c r="TEY7" s="17"/>
      <c r="TEZ7" s="17"/>
      <c r="TFA7" s="17"/>
      <c r="TFB7" s="17"/>
      <c r="TFC7" s="17"/>
      <c r="TFD7" s="17"/>
      <c r="TFE7" s="17"/>
      <c r="TFF7" s="17"/>
      <c r="TFG7" s="17"/>
      <c r="TFH7" s="17"/>
      <c r="TFI7" s="17"/>
      <c r="TFJ7" s="17"/>
      <c r="TFK7" s="17"/>
      <c r="TFL7" s="17"/>
      <c r="TFM7" s="17"/>
      <c r="TFN7" s="17"/>
      <c r="TFO7" s="17"/>
      <c r="TFP7" s="17"/>
      <c r="TFQ7" s="17"/>
      <c r="TFR7" s="17"/>
      <c r="TFS7" s="17"/>
      <c r="TFT7" s="17"/>
      <c r="TFU7" s="17"/>
      <c r="TFV7" s="17"/>
      <c r="TFW7" s="17"/>
      <c r="TFX7" s="17"/>
      <c r="TFY7" s="17"/>
      <c r="TFZ7" s="17"/>
      <c r="TGA7" s="17"/>
      <c r="TGB7" s="17"/>
      <c r="TGC7" s="17"/>
      <c r="TGD7" s="17"/>
      <c r="TGE7" s="17"/>
      <c r="TGF7" s="17"/>
      <c r="TGG7" s="17"/>
      <c r="TGH7" s="17"/>
      <c r="TGI7" s="17"/>
      <c r="TGJ7" s="17"/>
      <c r="TGK7" s="17"/>
      <c r="TGL7" s="17"/>
      <c r="TGM7" s="17"/>
      <c r="TGN7" s="17"/>
      <c r="TGO7" s="17"/>
      <c r="TGP7" s="17"/>
      <c r="TGQ7" s="17"/>
      <c r="TGR7" s="17"/>
      <c r="TGS7" s="17"/>
      <c r="TGT7" s="17"/>
      <c r="TGU7" s="17"/>
      <c r="TGV7" s="17"/>
      <c r="TGW7" s="17"/>
      <c r="TGX7" s="17"/>
      <c r="TGY7" s="17"/>
      <c r="TGZ7" s="17"/>
      <c r="THA7" s="17"/>
      <c r="THB7" s="17"/>
      <c r="THC7" s="17"/>
      <c r="THD7" s="17"/>
      <c r="THE7" s="17"/>
      <c r="THF7" s="17"/>
      <c r="THG7" s="17"/>
      <c r="THH7" s="17"/>
      <c r="THI7" s="17"/>
      <c r="THJ7" s="17"/>
      <c r="THK7" s="17"/>
      <c r="THL7" s="17"/>
      <c r="THM7" s="17"/>
      <c r="THN7" s="17"/>
      <c r="THO7" s="17"/>
      <c r="THP7" s="17"/>
      <c r="THQ7" s="17"/>
      <c r="THR7" s="17"/>
      <c r="THS7" s="17"/>
      <c r="THT7" s="17"/>
      <c r="THU7" s="17"/>
      <c r="THV7" s="17"/>
      <c r="THW7" s="17"/>
      <c r="THX7" s="17"/>
      <c r="THY7" s="17"/>
      <c r="THZ7" s="17"/>
      <c r="TIA7" s="17"/>
      <c r="TIB7" s="17"/>
      <c r="TIC7" s="17"/>
      <c r="TID7" s="17"/>
      <c r="TIE7" s="17"/>
      <c r="TIF7" s="17"/>
      <c r="TIG7" s="17"/>
      <c r="TIH7" s="17"/>
      <c r="TII7" s="17"/>
      <c r="TIJ7" s="17"/>
      <c r="TIK7" s="17"/>
      <c r="TIL7" s="17"/>
      <c r="TIM7" s="17"/>
      <c r="TIN7" s="17"/>
      <c r="TIO7" s="17"/>
      <c r="TIP7" s="17"/>
      <c r="TIQ7" s="17"/>
      <c r="TIR7" s="17"/>
      <c r="TIS7" s="17"/>
      <c r="TIT7" s="17"/>
      <c r="TIU7" s="17"/>
      <c r="TIV7" s="17"/>
      <c r="TIW7" s="17"/>
      <c r="TIX7" s="17"/>
      <c r="TIY7" s="17"/>
      <c r="TIZ7" s="17"/>
      <c r="TJA7" s="17"/>
      <c r="TJB7" s="17"/>
      <c r="TJC7" s="17"/>
      <c r="TJD7" s="17"/>
      <c r="TJE7" s="17"/>
      <c r="TJF7" s="17"/>
      <c r="TJG7" s="17"/>
      <c r="TJH7" s="17"/>
      <c r="TJI7" s="17"/>
      <c r="TJJ7" s="17"/>
      <c r="TJK7" s="17"/>
      <c r="TJL7" s="17"/>
      <c r="TJM7" s="17"/>
      <c r="TJN7" s="17"/>
      <c r="TJO7" s="17"/>
      <c r="TJP7" s="17"/>
      <c r="TJQ7" s="17"/>
      <c r="TJR7" s="17"/>
      <c r="TJS7" s="17"/>
      <c r="TJT7" s="17"/>
      <c r="TJU7" s="17"/>
      <c r="TJV7" s="17"/>
      <c r="TJW7" s="17"/>
      <c r="TJX7" s="17"/>
      <c r="TJY7" s="17"/>
      <c r="TJZ7" s="17"/>
      <c r="TKA7" s="17"/>
      <c r="TKB7" s="17"/>
      <c r="TKC7" s="17"/>
      <c r="TKD7" s="17"/>
      <c r="TKE7" s="17"/>
      <c r="TKF7" s="17"/>
      <c r="TKG7" s="17"/>
      <c r="TKH7" s="17"/>
      <c r="TKI7" s="17"/>
      <c r="TKJ7" s="17"/>
      <c r="TKK7" s="17"/>
      <c r="TKL7" s="17"/>
      <c r="TKM7" s="17"/>
      <c r="TKN7" s="17"/>
      <c r="TKO7" s="17"/>
      <c r="TKP7" s="17"/>
      <c r="TKQ7" s="17"/>
      <c r="TKR7" s="17"/>
      <c r="TKS7" s="17"/>
      <c r="TKT7" s="17"/>
      <c r="TKU7" s="17"/>
      <c r="TKV7" s="17"/>
      <c r="TKW7" s="17"/>
      <c r="TKX7" s="17"/>
      <c r="TKY7" s="17"/>
      <c r="TKZ7" s="17"/>
      <c r="TLA7" s="17"/>
      <c r="TLB7" s="17"/>
      <c r="TLC7" s="17"/>
      <c r="TLD7" s="17"/>
      <c r="TLE7" s="17"/>
      <c r="TLF7" s="17"/>
      <c r="TLG7" s="17"/>
      <c r="TLH7" s="17"/>
      <c r="TLI7" s="17"/>
      <c r="TLJ7" s="17"/>
      <c r="TLK7" s="17"/>
      <c r="TLL7" s="17"/>
      <c r="TLM7" s="17"/>
      <c r="TLN7" s="17"/>
      <c r="TLO7" s="17"/>
      <c r="TLP7" s="17"/>
      <c r="TLQ7" s="17"/>
      <c r="TLR7" s="17"/>
      <c r="TLS7" s="17"/>
      <c r="TLT7" s="17"/>
      <c r="TLU7" s="17"/>
      <c r="TLV7" s="17"/>
      <c r="TLW7" s="17"/>
      <c r="TLX7" s="17"/>
      <c r="TLY7" s="17"/>
      <c r="TLZ7" s="17"/>
      <c r="TMA7" s="17"/>
      <c r="TMB7" s="17"/>
      <c r="TMC7" s="17"/>
      <c r="TMD7" s="17"/>
      <c r="TME7" s="17"/>
      <c r="TMF7" s="17"/>
      <c r="TMG7" s="17"/>
      <c r="TMH7" s="17"/>
      <c r="TMI7" s="17"/>
      <c r="TMJ7" s="17"/>
      <c r="TMK7" s="17"/>
      <c r="TML7" s="17"/>
      <c r="TMM7" s="17"/>
      <c r="TMN7" s="17"/>
      <c r="TMO7" s="17"/>
      <c r="TMP7" s="17"/>
      <c r="TMQ7" s="17"/>
      <c r="TMR7" s="17"/>
      <c r="TMS7" s="17"/>
      <c r="TMT7" s="17"/>
      <c r="TMU7" s="17"/>
      <c r="TMV7" s="17"/>
      <c r="TMW7" s="17"/>
      <c r="TMX7" s="17"/>
      <c r="TMY7" s="17"/>
      <c r="TMZ7" s="17"/>
      <c r="TNA7" s="17"/>
      <c r="TNB7" s="17"/>
      <c r="TNC7" s="17"/>
      <c r="TND7" s="17"/>
      <c r="TNE7" s="17"/>
      <c r="TNF7" s="17"/>
      <c r="TNG7" s="17"/>
      <c r="TNH7" s="17"/>
      <c r="TNI7" s="17"/>
      <c r="TNJ7" s="17"/>
      <c r="TNK7" s="17"/>
      <c r="TNL7" s="17"/>
      <c r="TNM7" s="17"/>
      <c r="TNN7" s="17"/>
      <c r="TNO7" s="17"/>
      <c r="TNP7" s="17"/>
      <c r="TNQ7" s="17"/>
      <c r="TNR7" s="17"/>
      <c r="TNS7" s="17"/>
      <c r="TNT7" s="17"/>
      <c r="TNU7" s="17"/>
      <c r="TNV7" s="17"/>
      <c r="TNW7" s="17"/>
      <c r="TNX7" s="17"/>
      <c r="TNY7" s="17"/>
      <c r="TNZ7" s="17"/>
      <c r="TOA7" s="17"/>
      <c r="TOB7" s="17"/>
      <c r="TOC7" s="17"/>
      <c r="TOD7" s="17"/>
      <c r="TOE7" s="17"/>
      <c r="TOF7" s="17"/>
      <c r="TOG7" s="17"/>
      <c r="TOH7" s="17"/>
      <c r="TOI7" s="17"/>
      <c r="TOJ7" s="17"/>
      <c r="TOK7" s="17"/>
      <c r="TOL7" s="17"/>
      <c r="TOM7" s="17"/>
      <c r="TON7" s="17"/>
      <c r="TOO7" s="17"/>
      <c r="TOP7" s="17"/>
      <c r="TOQ7" s="17"/>
      <c r="TOR7" s="17"/>
      <c r="TOS7" s="17"/>
      <c r="TOT7" s="17"/>
      <c r="TOU7" s="17"/>
      <c r="TOV7" s="17"/>
      <c r="TOW7" s="17"/>
      <c r="TOX7" s="17"/>
      <c r="TOY7" s="17"/>
      <c r="TOZ7" s="17"/>
      <c r="TPA7" s="17"/>
      <c r="TPB7" s="17"/>
      <c r="TPC7" s="17"/>
      <c r="TPD7" s="17"/>
      <c r="TPE7" s="17"/>
      <c r="TPF7" s="17"/>
      <c r="TPG7" s="17"/>
      <c r="TPH7" s="17"/>
      <c r="TPI7" s="17"/>
      <c r="TPJ7" s="17"/>
      <c r="TPK7" s="17"/>
      <c r="TPL7" s="17"/>
      <c r="TPM7" s="17"/>
      <c r="TPN7" s="17"/>
      <c r="TPO7" s="17"/>
      <c r="TPP7" s="17"/>
      <c r="TPQ7" s="17"/>
      <c r="TPR7" s="17"/>
      <c r="TPS7" s="17"/>
      <c r="TPT7" s="17"/>
      <c r="TPU7" s="17"/>
      <c r="TPV7" s="17"/>
      <c r="TPW7" s="17"/>
      <c r="TPX7" s="17"/>
      <c r="TPY7" s="17"/>
      <c r="TPZ7" s="17"/>
      <c r="TQA7" s="17"/>
      <c r="TQB7" s="17"/>
      <c r="TQC7" s="17"/>
      <c r="TQD7" s="17"/>
      <c r="TQE7" s="17"/>
      <c r="TQF7" s="17"/>
      <c r="TQG7" s="17"/>
      <c r="TQH7" s="17"/>
      <c r="TQI7" s="17"/>
      <c r="TQJ7" s="17"/>
      <c r="TQK7" s="17"/>
      <c r="TQL7" s="17"/>
      <c r="TQM7" s="17"/>
      <c r="TQN7" s="17"/>
      <c r="TQO7" s="17"/>
      <c r="TQP7" s="17"/>
      <c r="TQQ7" s="17"/>
      <c r="TQR7" s="17"/>
      <c r="TQS7" s="17"/>
      <c r="TQT7" s="17"/>
      <c r="TQU7" s="17"/>
      <c r="TQV7" s="17"/>
      <c r="TQW7" s="17"/>
      <c r="TQX7" s="17"/>
      <c r="TQY7" s="17"/>
      <c r="TQZ7" s="17"/>
      <c r="TRA7" s="17"/>
      <c r="TRB7" s="17"/>
      <c r="TRC7" s="17"/>
      <c r="TRD7" s="17"/>
      <c r="TRE7" s="17"/>
      <c r="TRF7" s="17"/>
      <c r="TRG7" s="17"/>
      <c r="TRH7" s="17"/>
      <c r="TRI7" s="17"/>
      <c r="TRJ7" s="17"/>
      <c r="TRK7" s="17"/>
      <c r="TRL7" s="17"/>
      <c r="TRM7" s="17"/>
      <c r="TRN7" s="17"/>
      <c r="TRO7" s="17"/>
      <c r="TRP7" s="17"/>
      <c r="TRQ7" s="17"/>
      <c r="TRR7" s="17"/>
      <c r="TRS7" s="17"/>
      <c r="TRT7" s="17"/>
      <c r="TRU7" s="17"/>
      <c r="TRV7" s="17"/>
      <c r="TRW7" s="17"/>
      <c r="TRX7" s="17"/>
      <c r="TRY7" s="17"/>
      <c r="TRZ7" s="17"/>
      <c r="TSA7" s="17"/>
      <c r="TSB7" s="17"/>
      <c r="TSC7" s="17"/>
      <c r="TSD7" s="17"/>
      <c r="TSE7" s="17"/>
      <c r="TSF7" s="17"/>
      <c r="TSG7" s="17"/>
      <c r="TSH7" s="17"/>
      <c r="TSI7" s="17"/>
      <c r="TSJ7" s="17"/>
      <c r="TSK7" s="17"/>
      <c r="TSL7" s="17"/>
      <c r="TSM7" s="17"/>
      <c r="TSN7" s="17"/>
      <c r="TSO7" s="17"/>
      <c r="TSP7" s="17"/>
      <c r="TSQ7" s="17"/>
      <c r="TSR7" s="17"/>
      <c r="TSS7" s="17"/>
      <c r="TST7" s="17"/>
      <c r="TSU7" s="17"/>
      <c r="TSV7" s="17"/>
      <c r="TSW7" s="17"/>
      <c r="TSX7" s="17"/>
      <c r="TSY7" s="17"/>
      <c r="TSZ7" s="17"/>
      <c r="TTA7" s="17"/>
      <c r="TTB7" s="17"/>
      <c r="TTC7" s="17"/>
      <c r="TTD7" s="17"/>
      <c r="TTE7" s="17"/>
      <c r="TTF7" s="17"/>
      <c r="TTG7" s="17"/>
      <c r="TTH7" s="17"/>
      <c r="TTI7" s="17"/>
      <c r="TTJ7" s="17"/>
      <c r="TTK7" s="17"/>
      <c r="TTL7" s="17"/>
      <c r="TTM7" s="17"/>
      <c r="TTN7" s="17"/>
      <c r="TTO7" s="17"/>
      <c r="TTP7" s="17"/>
      <c r="TTQ7" s="17"/>
      <c r="TTR7" s="17"/>
      <c r="TTS7" s="17"/>
      <c r="TTT7" s="17"/>
      <c r="TTU7" s="17"/>
      <c r="TTV7" s="17"/>
      <c r="TTW7" s="17"/>
      <c r="TTX7" s="17"/>
      <c r="TTY7" s="17"/>
      <c r="TTZ7" s="17"/>
      <c r="TUA7" s="17"/>
      <c r="TUB7" s="17"/>
      <c r="TUC7" s="17"/>
      <c r="TUD7" s="17"/>
      <c r="TUE7" s="17"/>
      <c r="TUF7" s="17"/>
      <c r="TUG7" s="17"/>
      <c r="TUH7" s="17"/>
      <c r="TUI7" s="17"/>
      <c r="TUJ7" s="17"/>
      <c r="TUK7" s="17"/>
      <c r="TUL7" s="17"/>
      <c r="TUM7" s="17"/>
      <c r="TUN7" s="17"/>
      <c r="TUO7" s="17"/>
      <c r="TUP7" s="17"/>
      <c r="TUQ7" s="17"/>
      <c r="TUR7" s="17"/>
      <c r="TUS7" s="17"/>
      <c r="TUT7" s="17"/>
      <c r="TUU7" s="17"/>
      <c r="TUV7" s="17"/>
      <c r="TUW7" s="17"/>
      <c r="TUX7" s="17"/>
      <c r="TUY7" s="17"/>
      <c r="TUZ7" s="17"/>
      <c r="TVA7" s="17"/>
      <c r="TVB7" s="17"/>
      <c r="TVC7" s="17"/>
      <c r="TVD7" s="17"/>
      <c r="TVE7" s="17"/>
      <c r="TVF7" s="17"/>
      <c r="TVG7" s="17"/>
      <c r="TVH7" s="17"/>
      <c r="TVI7" s="17"/>
      <c r="TVJ7" s="17"/>
      <c r="TVK7" s="17"/>
      <c r="TVL7" s="17"/>
      <c r="TVM7" s="17"/>
      <c r="TVN7" s="17"/>
      <c r="TVO7" s="17"/>
      <c r="TVP7" s="17"/>
      <c r="TVQ7" s="17"/>
      <c r="TVR7" s="17"/>
      <c r="TVS7" s="17"/>
      <c r="TVT7" s="17"/>
      <c r="TVU7" s="17"/>
      <c r="TVV7" s="17"/>
      <c r="TVW7" s="17"/>
      <c r="TVX7" s="17"/>
      <c r="TVY7" s="17"/>
      <c r="TVZ7" s="17"/>
      <c r="TWA7" s="17"/>
      <c r="TWB7" s="17"/>
      <c r="TWC7" s="17"/>
      <c r="TWD7" s="17"/>
      <c r="TWE7" s="17"/>
      <c r="TWF7" s="17"/>
      <c r="TWG7" s="17"/>
      <c r="TWH7" s="17"/>
      <c r="TWI7" s="17"/>
      <c r="TWJ7" s="17"/>
      <c r="TWK7" s="17"/>
      <c r="TWL7" s="17"/>
      <c r="TWM7" s="17"/>
      <c r="TWN7" s="17"/>
      <c r="TWO7" s="17"/>
      <c r="TWP7" s="17"/>
      <c r="TWQ7" s="17"/>
      <c r="TWR7" s="17"/>
      <c r="TWS7" s="17"/>
      <c r="TWT7" s="17"/>
      <c r="TWU7" s="17"/>
      <c r="TWV7" s="17"/>
      <c r="TWW7" s="17"/>
      <c r="TWX7" s="17"/>
      <c r="TWY7" s="17"/>
      <c r="TWZ7" s="17"/>
      <c r="TXA7" s="17"/>
      <c r="TXB7" s="17"/>
      <c r="TXC7" s="17"/>
      <c r="TXD7" s="17"/>
      <c r="TXE7" s="17"/>
      <c r="TXF7" s="17"/>
      <c r="TXG7" s="17"/>
      <c r="TXH7" s="17"/>
      <c r="TXI7" s="17"/>
      <c r="TXJ7" s="17"/>
      <c r="TXK7" s="17"/>
      <c r="TXL7" s="17"/>
      <c r="TXM7" s="17"/>
      <c r="TXN7" s="17"/>
      <c r="TXO7" s="17"/>
      <c r="TXP7" s="17"/>
      <c r="TXQ7" s="17"/>
      <c r="TXR7" s="17"/>
      <c r="TXS7" s="17"/>
      <c r="TXT7" s="17"/>
      <c r="TXU7" s="17"/>
      <c r="TXV7" s="17"/>
      <c r="TXW7" s="17"/>
      <c r="TXX7" s="17"/>
      <c r="TXY7" s="17"/>
      <c r="TXZ7" s="17"/>
      <c r="TYA7" s="17"/>
      <c r="TYB7" s="17"/>
      <c r="TYC7" s="17"/>
      <c r="TYD7" s="17"/>
      <c r="TYE7" s="17"/>
      <c r="TYF7" s="17"/>
      <c r="TYG7" s="17"/>
      <c r="TYH7" s="17"/>
      <c r="TYI7" s="17"/>
      <c r="TYJ7" s="17"/>
      <c r="TYK7" s="17"/>
      <c r="TYL7" s="17"/>
      <c r="TYM7" s="17"/>
      <c r="TYN7" s="17"/>
      <c r="TYO7" s="17"/>
      <c r="TYP7" s="17"/>
      <c r="TYQ7" s="17"/>
      <c r="TYR7" s="17"/>
      <c r="TYS7" s="17"/>
      <c r="TYT7" s="17"/>
      <c r="TYU7" s="17"/>
      <c r="TYV7" s="17"/>
      <c r="TYW7" s="17"/>
      <c r="TYX7" s="17"/>
      <c r="TYY7" s="17"/>
      <c r="TYZ7" s="17"/>
      <c r="TZA7" s="17"/>
      <c r="TZB7" s="17"/>
      <c r="TZC7" s="17"/>
      <c r="TZD7" s="17"/>
      <c r="TZE7" s="17"/>
      <c r="TZF7" s="17"/>
      <c r="TZG7" s="17"/>
      <c r="TZH7" s="17"/>
      <c r="TZI7" s="17"/>
      <c r="TZJ7" s="17"/>
      <c r="TZK7" s="17"/>
      <c r="TZL7" s="17"/>
      <c r="TZM7" s="17"/>
      <c r="TZN7" s="17"/>
      <c r="TZO7" s="17"/>
      <c r="TZP7" s="17"/>
      <c r="TZQ7" s="17"/>
      <c r="TZR7" s="17"/>
      <c r="TZS7" s="17"/>
      <c r="TZT7" s="17"/>
      <c r="TZU7" s="17"/>
      <c r="TZV7" s="17"/>
      <c r="TZW7" s="17"/>
      <c r="TZX7" s="17"/>
      <c r="TZY7" s="17"/>
      <c r="TZZ7" s="17"/>
      <c r="UAA7" s="17"/>
      <c r="UAB7" s="17"/>
      <c r="UAC7" s="17"/>
      <c r="UAD7" s="17"/>
      <c r="UAE7" s="17"/>
      <c r="UAF7" s="17"/>
      <c r="UAG7" s="17"/>
      <c r="UAH7" s="17"/>
      <c r="UAI7" s="17"/>
      <c r="UAJ7" s="17"/>
      <c r="UAK7" s="17"/>
      <c r="UAL7" s="17"/>
      <c r="UAM7" s="17"/>
      <c r="UAN7" s="17"/>
      <c r="UAO7" s="17"/>
      <c r="UAP7" s="17"/>
      <c r="UAQ7" s="17"/>
      <c r="UAR7" s="17"/>
      <c r="UAS7" s="17"/>
      <c r="UAT7" s="17"/>
      <c r="UAU7" s="17"/>
      <c r="UAV7" s="17"/>
      <c r="UAW7" s="17"/>
      <c r="UAX7" s="17"/>
      <c r="UAY7" s="17"/>
      <c r="UAZ7" s="17"/>
      <c r="UBA7" s="17"/>
      <c r="UBB7" s="17"/>
      <c r="UBC7" s="17"/>
      <c r="UBD7" s="17"/>
      <c r="UBE7" s="17"/>
      <c r="UBF7" s="17"/>
      <c r="UBG7" s="17"/>
      <c r="UBH7" s="17"/>
      <c r="UBI7" s="17"/>
      <c r="UBJ7" s="17"/>
      <c r="UBK7" s="17"/>
      <c r="UBL7" s="17"/>
      <c r="UBM7" s="17"/>
      <c r="UBN7" s="17"/>
      <c r="UBO7" s="17"/>
      <c r="UBP7" s="17"/>
      <c r="UBQ7" s="17"/>
      <c r="UBR7" s="17"/>
      <c r="UBS7" s="17"/>
      <c r="UBT7" s="17"/>
      <c r="UBU7" s="17"/>
      <c r="UBV7" s="17"/>
      <c r="UBW7" s="17"/>
      <c r="UBX7" s="17"/>
      <c r="UBY7" s="17"/>
      <c r="UBZ7" s="17"/>
      <c r="UCA7" s="17"/>
      <c r="UCB7" s="17"/>
      <c r="UCC7" s="17"/>
      <c r="UCD7" s="17"/>
      <c r="UCE7" s="17"/>
      <c r="UCF7" s="17"/>
      <c r="UCG7" s="17"/>
      <c r="UCH7" s="17"/>
      <c r="UCI7" s="17"/>
      <c r="UCJ7" s="17"/>
      <c r="UCK7" s="17"/>
      <c r="UCL7" s="17"/>
      <c r="UCM7" s="17"/>
      <c r="UCN7" s="17"/>
      <c r="UCO7" s="17"/>
      <c r="UCP7" s="17"/>
      <c r="UCQ7" s="17"/>
      <c r="UCR7" s="17"/>
      <c r="UCS7" s="17"/>
      <c r="UCT7" s="17"/>
      <c r="UCU7" s="17"/>
      <c r="UCV7" s="17"/>
      <c r="UCW7" s="17"/>
      <c r="UCX7" s="17"/>
      <c r="UCY7" s="17"/>
      <c r="UCZ7" s="17"/>
      <c r="UDA7" s="17"/>
      <c r="UDB7" s="17"/>
      <c r="UDC7" s="17"/>
      <c r="UDD7" s="17"/>
      <c r="UDE7" s="17"/>
      <c r="UDF7" s="17"/>
      <c r="UDG7" s="17"/>
      <c r="UDH7" s="17"/>
      <c r="UDI7" s="17"/>
      <c r="UDJ7" s="17"/>
      <c r="UDK7" s="17"/>
      <c r="UDL7" s="17"/>
      <c r="UDM7" s="17"/>
      <c r="UDN7" s="17"/>
      <c r="UDO7" s="17"/>
      <c r="UDP7" s="17"/>
      <c r="UDQ7" s="17"/>
      <c r="UDR7" s="17"/>
      <c r="UDS7" s="17"/>
      <c r="UDT7" s="17"/>
      <c r="UDU7" s="17"/>
      <c r="UDV7" s="17"/>
      <c r="UDW7" s="17"/>
      <c r="UDX7" s="17"/>
      <c r="UDY7" s="17"/>
      <c r="UDZ7" s="17"/>
      <c r="UEA7" s="17"/>
      <c r="UEB7" s="17"/>
      <c r="UEC7" s="17"/>
      <c r="UED7" s="17"/>
      <c r="UEE7" s="17"/>
      <c r="UEF7" s="17"/>
      <c r="UEG7" s="17"/>
      <c r="UEH7" s="17"/>
      <c r="UEI7" s="17"/>
      <c r="UEJ7" s="17"/>
      <c r="UEK7" s="17"/>
      <c r="UEL7" s="17"/>
      <c r="UEM7" s="17"/>
      <c r="UEN7" s="17"/>
      <c r="UEO7" s="17"/>
      <c r="UEP7" s="17"/>
      <c r="UEQ7" s="17"/>
      <c r="UER7" s="17"/>
      <c r="UES7" s="17"/>
      <c r="UET7" s="17"/>
      <c r="UEU7" s="17"/>
      <c r="UEV7" s="17"/>
      <c r="UEW7" s="17"/>
      <c r="UEX7" s="17"/>
      <c r="UEY7" s="17"/>
      <c r="UEZ7" s="17"/>
      <c r="UFA7" s="17"/>
      <c r="UFB7" s="17"/>
      <c r="UFC7" s="17"/>
      <c r="UFD7" s="17"/>
      <c r="UFE7" s="17"/>
      <c r="UFF7" s="17"/>
      <c r="UFG7" s="17"/>
      <c r="UFH7" s="17"/>
      <c r="UFI7" s="17"/>
      <c r="UFJ7" s="17"/>
      <c r="UFK7" s="17"/>
      <c r="UFL7" s="17"/>
      <c r="UFM7" s="17"/>
      <c r="UFN7" s="17"/>
      <c r="UFO7" s="17"/>
      <c r="UFP7" s="17"/>
      <c r="UFQ7" s="17"/>
      <c r="UFR7" s="17"/>
      <c r="UFS7" s="17"/>
      <c r="UFT7" s="17"/>
      <c r="UFU7" s="17"/>
      <c r="UFV7" s="17"/>
      <c r="UFW7" s="17"/>
      <c r="UFX7" s="17"/>
      <c r="UFY7" s="17"/>
      <c r="UFZ7" s="17"/>
      <c r="UGA7" s="17"/>
      <c r="UGB7" s="17"/>
      <c r="UGC7" s="17"/>
      <c r="UGD7" s="17"/>
      <c r="UGE7" s="17"/>
      <c r="UGF7" s="17"/>
      <c r="UGG7" s="17"/>
      <c r="UGH7" s="17"/>
      <c r="UGI7" s="17"/>
      <c r="UGJ7" s="17"/>
      <c r="UGK7" s="17"/>
      <c r="UGL7" s="17"/>
      <c r="UGM7" s="17"/>
      <c r="UGN7" s="17"/>
      <c r="UGO7" s="17"/>
      <c r="UGP7" s="17"/>
      <c r="UGQ7" s="17"/>
      <c r="UGR7" s="17"/>
      <c r="UGS7" s="17"/>
      <c r="UGT7" s="17"/>
      <c r="UGU7" s="17"/>
      <c r="UGV7" s="17"/>
      <c r="UGW7" s="17"/>
      <c r="UGX7" s="17"/>
      <c r="UGY7" s="17"/>
      <c r="UGZ7" s="17"/>
      <c r="UHA7" s="17"/>
      <c r="UHB7" s="17"/>
      <c r="UHC7" s="17"/>
      <c r="UHD7" s="17"/>
      <c r="UHE7" s="17"/>
      <c r="UHF7" s="17"/>
      <c r="UHG7" s="17"/>
      <c r="UHH7" s="17"/>
      <c r="UHI7" s="17"/>
      <c r="UHJ7" s="17"/>
      <c r="UHK7" s="17"/>
      <c r="UHL7" s="17"/>
      <c r="UHM7" s="17"/>
      <c r="UHN7" s="17"/>
      <c r="UHO7" s="17"/>
      <c r="UHP7" s="17"/>
      <c r="UHQ7" s="17"/>
      <c r="UHR7" s="17"/>
      <c r="UHS7" s="17"/>
      <c r="UHT7" s="17"/>
      <c r="UHU7" s="17"/>
      <c r="UHV7" s="17"/>
      <c r="UHW7" s="17"/>
      <c r="UHX7" s="17"/>
      <c r="UHY7" s="17"/>
      <c r="UHZ7" s="17"/>
      <c r="UIA7" s="17"/>
      <c r="UIB7" s="17"/>
      <c r="UIC7" s="17"/>
      <c r="UID7" s="17"/>
      <c r="UIE7" s="17"/>
      <c r="UIF7" s="17"/>
      <c r="UIG7" s="17"/>
      <c r="UIH7" s="17"/>
      <c r="UII7" s="17"/>
      <c r="UIJ7" s="17"/>
      <c r="UIK7" s="17"/>
      <c r="UIL7" s="17"/>
      <c r="UIM7" s="17"/>
      <c r="UIN7" s="17"/>
      <c r="UIO7" s="17"/>
      <c r="UIP7" s="17"/>
      <c r="UIQ7" s="17"/>
      <c r="UIR7" s="17"/>
      <c r="UIS7" s="17"/>
      <c r="UIT7" s="17"/>
      <c r="UIU7" s="17"/>
      <c r="UIV7" s="17"/>
      <c r="UIW7" s="17"/>
      <c r="UIX7" s="17"/>
      <c r="UIY7" s="17"/>
      <c r="UIZ7" s="17"/>
      <c r="UJA7" s="17"/>
      <c r="UJB7" s="17"/>
      <c r="UJC7" s="17"/>
      <c r="UJD7" s="17"/>
      <c r="UJE7" s="17"/>
      <c r="UJF7" s="17"/>
      <c r="UJG7" s="17"/>
      <c r="UJH7" s="17"/>
      <c r="UJI7" s="17"/>
      <c r="UJJ7" s="17"/>
      <c r="UJK7" s="17"/>
      <c r="UJL7" s="17"/>
      <c r="UJM7" s="17"/>
      <c r="UJN7" s="17"/>
      <c r="UJO7" s="17"/>
      <c r="UJP7" s="17"/>
      <c r="UJQ7" s="17"/>
      <c r="UJR7" s="17"/>
      <c r="UJS7" s="17"/>
      <c r="UJT7" s="17"/>
      <c r="UJU7" s="17"/>
      <c r="UJV7" s="17"/>
      <c r="UJW7" s="17"/>
      <c r="UJX7" s="17"/>
      <c r="UJY7" s="17"/>
      <c r="UJZ7" s="17"/>
      <c r="UKA7" s="17"/>
      <c r="UKB7" s="17"/>
      <c r="UKC7" s="17"/>
      <c r="UKD7" s="17"/>
      <c r="UKE7" s="17"/>
      <c r="UKF7" s="17"/>
      <c r="UKG7" s="17"/>
      <c r="UKH7" s="17"/>
      <c r="UKI7" s="17"/>
      <c r="UKJ7" s="17"/>
      <c r="UKK7" s="17"/>
      <c r="UKL7" s="17"/>
      <c r="UKM7" s="17"/>
      <c r="UKN7" s="17"/>
      <c r="UKO7" s="17"/>
      <c r="UKP7" s="17"/>
      <c r="UKQ7" s="17"/>
      <c r="UKR7" s="17"/>
      <c r="UKS7" s="17"/>
      <c r="UKT7" s="17"/>
      <c r="UKU7" s="17"/>
      <c r="UKV7" s="17"/>
      <c r="UKW7" s="17"/>
      <c r="UKX7" s="17"/>
      <c r="UKY7" s="17"/>
      <c r="UKZ7" s="17"/>
      <c r="ULA7" s="17"/>
      <c r="ULB7" s="17"/>
      <c r="ULC7" s="17"/>
      <c r="ULD7" s="17"/>
      <c r="ULE7" s="17"/>
      <c r="ULF7" s="17"/>
      <c r="ULG7" s="17"/>
      <c r="ULH7" s="17"/>
      <c r="ULI7" s="17"/>
      <c r="ULJ7" s="17"/>
      <c r="ULK7" s="17"/>
      <c r="ULL7" s="17"/>
      <c r="ULM7" s="17"/>
      <c r="ULN7" s="17"/>
      <c r="ULO7" s="17"/>
      <c r="ULP7" s="17"/>
      <c r="ULQ7" s="17"/>
      <c r="ULR7" s="17"/>
      <c r="ULS7" s="17"/>
      <c r="ULT7" s="17"/>
      <c r="ULU7" s="17"/>
      <c r="ULV7" s="17"/>
      <c r="ULW7" s="17"/>
      <c r="ULX7" s="17"/>
      <c r="ULY7" s="17"/>
      <c r="ULZ7" s="17"/>
      <c r="UMA7" s="17"/>
      <c r="UMB7" s="17"/>
      <c r="UMC7" s="17"/>
      <c r="UMD7" s="17"/>
      <c r="UME7" s="17"/>
      <c r="UMF7" s="17"/>
      <c r="UMG7" s="17"/>
      <c r="UMH7" s="17"/>
      <c r="UMI7" s="17"/>
      <c r="UMJ7" s="17"/>
      <c r="UMK7" s="17"/>
      <c r="UML7" s="17"/>
      <c r="UMM7" s="17"/>
      <c r="UMN7" s="17"/>
      <c r="UMO7" s="17"/>
      <c r="UMP7" s="17"/>
      <c r="UMQ7" s="17"/>
      <c r="UMR7" s="17"/>
      <c r="UMS7" s="17"/>
      <c r="UMT7" s="17"/>
      <c r="UMU7" s="17"/>
      <c r="UMV7" s="17"/>
      <c r="UMW7" s="17"/>
      <c r="UMX7" s="17"/>
      <c r="UMY7" s="17"/>
      <c r="UMZ7" s="17"/>
      <c r="UNA7" s="17"/>
      <c r="UNB7" s="17"/>
      <c r="UNC7" s="17"/>
      <c r="UND7" s="17"/>
      <c r="UNE7" s="17"/>
      <c r="UNF7" s="17"/>
      <c r="UNG7" s="17"/>
      <c r="UNH7" s="17"/>
      <c r="UNI7" s="17"/>
      <c r="UNJ7" s="17"/>
      <c r="UNK7" s="17"/>
      <c r="UNL7" s="17"/>
      <c r="UNM7" s="17"/>
      <c r="UNN7" s="17"/>
      <c r="UNO7" s="17"/>
      <c r="UNP7" s="17"/>
      <c r="UNQ7" s="17"/>
      <c r="UNR7" s="17"/>
      <c r="UNS7" s="17"/>
      <c r="UNT7" s="17"/>
      <c r="UNU7" s="17"/>
      <c r="UNV7" s="17"/>
      <c r="UNW7" s="17"/>
      <c r="UNX7" s="17"/>
      <c r="UNY7" s="17"/>
      <c r="UNZ7" s="17"/>
      <c r="UOA7" s="17"/>
      <c r="UOB7" s="17"/>
      <c r="UOC7" s="17"/>
      <c r="UOD7" s="17"/>
      <c r="UOE7" s="17"/>
      <c r="UOF7" s="17"/>
      <c r="UOG7" s="17"/>
      <c r="UOH7" s="17"/>
      <c r="UOI7" s="17"/>
      <c r="UOJ7" s="17"/>
      <c r="UOK7" s="17"/>
      <c r="UOL7" s="17"/>
      <c r="UOM7" s="17"/>
      <c r="UON7" s="17"/>
      <c r="UOO7" s="17"/>
      <c r="UOP7" s="17"/>
      <c r="UOQ7" s="17"/>
      <c r="UOR7" s="17"/>
      <c r="UOS7" s="17"/>
      <c r="UOT7" s="17"/>
      <c r="UOU7" s="17"/>
      <c r="UOV7" s="17"/>
      <c r="UOW7" s="17"/>
      <c r="UOX7" s="17"/>
      <c r="UOY7" s="17"/>
      <c r="UOZ7" s="17"/>
      <c r="UPA7" s="17"/>
      <c r="UPB7" s="17"/>
      <c r="UPC7" s="17"/>
      <c r="UPD7" s="17"/>
      <c r="UPE7" s="17"/>
      <c r="UPF7" s="17"/>
      <c r="UPG7" s="17"/>
      <c r="UPH7" s="17"/>
      <c r="UPI7" s="17"/>
      <c r="UPJ7" s="17"/>
      <c r="UPK7" s="17"/>
      <c r="UPL7" s="17"/>
      <c r="UPM7" s="17"/>
      <c r="UPN7" s="17"/>
      <c r="UPO7" s="17"/>
      <c r="UPP7" s="17"/>
      <c r="UPQ7" s="17"/>
      <c r="UPR7" s="17"/>
      <c r="UPS7" s="17"/>
      <c r="UPT7" s="17"/>
      <c r="UPU7" s="17"/>
      <c r="UPV7" s="17"/>
      <c r="UPW7" s="17"/>
      <c r="UPX7" s="17"/>
      <c r="UPY7" s="17"/>
      <c r="UPZ7" s="17"/>
      <c r="UQA7" s="17"/>
      <c r="UQB7" s="17"/>
      <c r="UQC7" s="17"/>
      <c r="UQD7" s="17"/>
      <c r="UQE7" s="17"/>
      <c r="UQF7" s="17"/>
      <c r="UQG7" s="17"/>
      <c r="UQH7" s="17"/>
      <c r="UQI7" s="17"/>
      <c r="UQJ7" s="17"/>
      <c r="UQK7" s="17"/>
      <c r="UQL7" s="17"/>
      <c r="UQM7" s="17"/>
      <c r="UQN7" s="17"/>
      <c r="UQO7" s="17"/>
      <c r="UQP7" s="17"/>
      <c r="UQQ7" s="17"/>
      <c r="UQR7" s="17"/>
      <c r="UQS7" s="17"/>
      <c r="UQT7" s="17"/>
      <c r="UQU7" s="17"/>
      <c r="UQV7" s="17"/>
      <c r="UQW7" s="17"/>
      <c r="UQX7" s="17"/>
      <c r="UQY7" s="17"/>
      <c r="UQZ7" s="17"/>
      <c r="URA7" s="17"/>
      <c r="URB7" s="17"/>
      <c r="URC7" s="17"/>
      <c r="URD7" s="17"/>
      <c r="URE7" s="17"/>
      <c r="URF7" s="17"/>
      <c r="URG7" s="17"/>
      <c r="URH7" s="17"/>
      <c r="URI7" s="17"/>
      <c r="URJ7" s="17"/>
      <c r="URK7" s="17"/>
      <c r="URL7" s="17"/>
      <c r="URM7" s="17"/>
      <c r="URN7" s="17"/>
      <c r="URO7" s="17"/>
      <c r="URP7" s="17"/>
      <c r="URQ7" s="17"/>
      <c r="URR7" s="17"/>
      <c r="URS7" s="17"/>
      <c r="URT7" s="17"/>
      <c r="URU7" s="17"/>
      <c r="URV7" s="17"/>
      <c r="URW7" s="17"/>
      <c r="URX7" s="17"/>
      <c r="URY7" s="17"/>
      <c r="URZ7" s="17"/>
      <c r="USA7" s="17"/>
      <c r="USB7" s="17"/>
      <c r="USC7" s="17"/>
      <c r="USD7" s="17"/>
      <c r="USE7" s="17"/>
      <c r="USF7" s="17"/>
      <c r="USG7" s="17"/>
      <c r="USH7" s="17"/>
      <c r="USI7" s="17"/>
      <c r="USJ7" s="17"/>
      <c r="USK7" s="17"/>
      <c r="USL7" s="17"/>
      <c r="USM7" s="17"/>
      <c r="USN7" s="17"/>
      <c r="USO7" s="17"/>
      <c r="USP7" s="17"/>
      <c r="USQ7" s="17"/>
      <c r="USR7" s="17"/>
      <c r="USS7" s="17"/>
      <c r="UST7" s="17"/>
      <c r="USU7" s="17"/>
      <c r="USV7" s="17"/>
      <c r="USW7" s="17"/>
      <c r="USX7" s="17"/>
      <c r="USY7" s="17"/>
      <c r="USZ7" s="17"/>
      <c r="UTA7" s="17"/>
      <c r="UTB7" s="17"/>
      <c r="UTC7" s="17"/>
      <c r="UTD7" s="17"/>
      <c r="UTE7" s="17"/>
      <c r="UTF7" s="17"/>
      <c r="UTG7" s="17"/>
      <c r="UTH7" s="17"/>
      <c r="UTI7" s="17"/>
      <c r="UTJ7" s="17"/>
      <c r="UTK7" s="17"/>
      <c r="UTL7" s="17"/>
      <c r="UTM7" s="17"/>
      <c r="UTN7" s="17"/>
      <c r="UTO7" s="17"/>
      <c r="UTP7" s="17"/>
      <c r="UTQ7" s="17"/>
      <c r="UTR7" s="17"/>
      <c r="UTS7" s="17"/>
      <c r="UTT7" s="17"/>
      <c r="UTU7" s="17"/>
      <c r="UTV7" s="17"/>
      <c r="UTW7" s="17"/>
      <c r="UTX7" s="17"/>
      <c r="UTY7" s="17"/>
      <c r="UTZ7" s="17"/>
      <c r="UUA7" s="17"/>
      <c r="UUB7" s="17"/>
      <c r="UUC7" s="17"/>
      <c r="UUD7" s="17"/>
      <c r="UUE7" s="17"/>
      <c r="UUF7" s="17"/>
      <c r="UUG7" s="17"/>
      <c r="UUH7" s="17"/>
      <c r="UUI7" s="17"/>
      <c r="UUJ7" s="17"/>
      <c r="UUK7" s="17"/>
      <c r="UUL7" s="17"/>
      <c r="UUM7" s="17"/>
      <c r="UUN7" s="17"/>
      <c r="UUO7" s="17"/>
      <c r="UUP7" s="17"/>
      <c r="UUQ7" s="17"/>
      <c r="UUR7" s="17"/>
      <c r="UUS7" s="17"/>
      <c r="UUT7" s="17"/>
      <c r="UUU7" s="17"/>
      <c r="UUV7" s="17"/>
      <c r="UUW7" s="17"/>
      <c r="UUX7" s="17"/>
      <c r="UUY7" s="17"/>
      <c r="UUZ7" s="17"/>
      <c r="UVA7" s="17"/>
      <c r="UVB7" s="17"/>
      <c r="UVC7" s="17"/>
      <c r="UVD7" s="17"/>
      <c r="UVE7" s="17"/>
      <c r="UVF7" s="17"/>
      <c r="UVG7" s="17"/>
      <c r="UVH7" s="17"/>
      <c r="UVI7" s="17"/>
      <c r="UVJ7" s="17"/>
      <c r="UVK7" s="17"/>
      <c r="UVL7" s="17"/>
      <c r="UVM7" s="17"/>
      <c r="UVN7" s="17"/>
      <c r="UVO7" s="17"/>
      <c r="UVP7" s="17"/>
      <c r="UVQ7" s="17"/>
      <c r="UVR7" s="17"/>
      <c r="UVS7" s="17"/>
      <c r="UVT7" s="17"/>
      <c r="UVU7" s="17"/>
      <c r="UVV7" s="17"/>
      <c r="UVW7" s="17"/>
      <c r="UVX7" s="17"/>
      <c r="UVY7" s="17"/>
      <c r="UVZ7" s="17"/>
      <c r="UWA7" s="17"/>
      <c r="UWB7" s="17"/>
      <c r="UWC7" s="17"/>
      <c r="UWD7" s="17"/>
      <c r="UWE7" s="17"/>
      <c r="UWF7" s="17"/>
      <c r="UWG7" s="17"/>
      <c r="UWH7" s="17"/>
      <c r="UWI7" s="17"/>
      <c r="UWJ7" s="17"/>
      <c r="UWK7" s="17"/>
      <c r="UWL7" s="17"/>
      <c r="UWM7" s="17"/>
      <c r="UWN7" s="17"/>
      <c r="UWO7" s="17"/>
      <c r="UWP7" s="17"/>
      <c r="UWQ7" s="17"/>
      <c r="UWR7" s="17"/>
      <c r="UWS7" s="17"/>
      <c r="UWT7" s="17"/>
      <c r="UWU7" s="17"/>
      <c r="UWV7" s="17"/>
      <c r="UWW7" s="17"/>
      <c r="UWX7" s="17"/>
      <c r="UWY7" s="17"/>
      <c r="UWZ7" s="17"/>
      <c r="UXA7" s="17"/>
      <c r="UXB7" s="17"/>
      <c r="UXC7" s="17"/>
      <c r="UXD7" s="17"/>
      <c r="UXE7" s="17"/>
      <c r="UXF7" s="17"/>
      <c r="UXG7" s="17"/>
      <c r="UXH7" s="17"/>
      <c r="UXI7" s="17"/>
      <c r="UXJ7" s="17"/>
      <c r="UXK7" s="17"/>
      <c r="UXL7" s="17"/>
      <c r="UXM7" s="17"/>
      <c r="UXN7" s="17"/>
      <c r="UXO7" s="17"/>
      <c r="UXP7" s="17"/>
      <c r="UXQ7" s="17"/>
      <c r="UXR7" s="17"/>
      <c r="UXS7" s="17"/>
      <c r="UXT7" s="17"/>
      <c r="UXU7" s="17"/>
      <c r="UXV7" s="17"/>
      <c r="UXW7" s="17"/>
      <c r="UXX7" s="17"/>
      <c r="UXY7" s="17"/>
      <c r="UXZ7" s="17"/>
      <c r="UYA7" s="17"/>
      <c r="UYB7" s="17"/>
      <c r="UYC7" s="17"/>
      <c r="UYD7" s="17"/>
      <c r="UYE7" s="17"/>
      <c r="UYF7" s="17"/>
      <c r="UYG7" s="17"/>
      <c r="UYH7" s="17"/>
      <c r="UYI7" s="17"/>
      <c r="UYJ7" s="17"/>
      <c r="UYK7" s="17"/>
      <c r="UYL7" s="17"/>
      <c r="UYM7" s="17"/>
      <c r="UYN7" s="17"/>
      <c r="UYO7" s="17"/>
      <c r="UYP7" s="17"/>
      <c r="UYQ7" s="17"/>
      <c r="UYR7" s="17"/>
      <c r="UYS7" s="17"/>
      <c r="UYT7" s="17"/>
      <c r="UYU7" s="17"/>
      <c r="UYV7" s="17"/>
      <c r="UYW7" s="17"/>
      <c r="UYX7" s="17"/>
      <c r="UYY7" s="17"/>
      <c r="UYZ7" s="17"/>
      <c r="UZA7" s="17"/>
      <c r="UZB7" s="17"/>
      <c r="UZC7" s="17"/>
      <c r="UZD7" s="17"/>
      <c r="UZE7" s="17"/>
      <c r="UZF7" s="17"/>
      <c r="UZG7" s="17"/>
      <c r="UZH7" s="17"/>
      <c r="UZI7" s="17"/>
      <c r="UZJ7" s="17"/>
      <c r="UZK7" s="17"/>
      <c r="UZL7" s="17"/>
      <c r="UZM7" s="17"/>
      <c r="UZN7" s="17"/>
      <c r="UZO7" s="17"/>
      <c r="UZP7" s="17"/>
      <c r="UZQ7" s="17"/>
      <c r="UZR7" s="17"/>
      <c r="UZS7" s="17"/>
      <c r="UZT7" s="17"/>
      <c r="UZU7" s="17"/>
      <c r="UZV7" s="17"/>
      <c r="UZW7" s="17"/>
      <c r="UZX7" s="17"/>
      <c r="UZY7" s="17"/>
      <c r="UZZ7" s="17"/>
      <c r="VAA7" s="17"/>
      <c r="VAB7" s="17"/>
      <c r="VAC7" s="17"/>
      <c r="VAD7" s="17"/>
      <c r="VAE7" s="17"/>
      <c r="VAF7" s="17"/>
      <c r="VAG7" s="17"/>
      <c r="VAH7" s="17"/>
      <c r="VAI7" s="17"/>
      <c r="VAJ7" s="17"/>
      <c r="VAK7" s="17"/>
      <c r="VAL7" s="17"/>
      <c r="VAM7" s="17"/>
      <c r="VAN7" s="17"/>
      <c r="VAO7" s="17"/>
      <c r="VAP7" s="17"/>
      <c r="VAQ7" s="17"/>
      <c r="VAR7" s="17"/>
      <c r="VAS7" s="17"/>
      <c r="VAT7" s="17"/>
      <c r="VAU7" s="17"/>
      <c r="VAV7" s="17"/>
      <c r="VAW7" s="17"/>
      <c r="VAX7" s="17"/>
      <c r="VAY7" s="17"/>
      <c r="VAZ7" s="17"/>
      <c r="VBA7" s="17"/>
      <c r="VBB7" s="17"/>
      <c r="VBC7" s="17"/>
      <c r="VBD7" s="17"/>
      <c r="VBE7" s="17"/>
      <c r="VBF7" s="17"/>
      <c r="VBG7" s="17"/>
      <c r="VBH7" s="17"/>
      <c r="VBI7" s="17"/>
      <c r="VBJ7" s="17"/>
      <c r="VBK7" s="17"/>
      <c r="VBL7" s="17"/>
      <c r="VBM7" s="17"/>
      <c r="VBN7" s="17"/>
      <c r="VBO7" s="17"/>
      <c r="VBP7" s="17"/>
      <c r="VBQ7" s="17"/>
      <c r="VBR7" s="17"/>
      <c r="VBS7" s="17"/>
      <c r="VBT7" s="17"/>
      <c r="VBU7" s="17"/>
      <c r="VBV7" s="17"/>
      <c r="VBW7" s="17"/>
      <c r="VBX7" s="17"/>
      <c r="VBY7" s="17"/>
      <c r="VBZ7" s="17"/>
      <c r="VCA7" s="17"/>
      <c r="VCB7" s="17"/>
      <c r="VCC7" s="17"/>
      <c r="VCD7" s="17"/>
      <c r="VCE7" s="17"/>
      <c r="VCF7" s="17"/>
      <c r="VCG7" s="17"/>
      <c r="VCH7" s="17"/>
      <c r="VCI7" s="17"/>
      <c r="VCJ7" s="17"/>
      <c r="VCK7" s="17"/>
      <c r="VCL7" s="17"/>
      <c r="VCM7" s="17"/>
      <c r="VCN7" s="17"/>
      <c r="VCO7" s="17"/>
      <c r="VCP7" s="17"/>
      <c r="VCQ7" s="17"/>
      <c r="VCR7" s="17"/>
      <c r="VCS7" s="17"/>
      <c r="VCT7" s="17"/>
      <c r="VCU7" s="17"/>
      <c r="VCV7" s="17"/>
      <c r="VCW7" s="17"/>
      <c r="VCX7" s="17"/>
      <c r="VCY7" s="17"/>
      <c r="VCZ7" s="17"/>
      <c r="VDA7" s="17"/>
      <c r="VDB7" s="17"/>
      <c r="VDC7" s="17"/>
      <c r="VDD7" s="17"/>
      <c r="VDE7" s="17"/>
      <c r="VDF7" s="17"/>
      <c r="VDG7" s="17"/>
      <c r="VDH7" s="17"/>
      <c r="VDI7" s="17"/>
      <c r="VDJ7" s="17"/>
      <c r="VDK7" s="17"/>
      <c r="VDL7" s="17"/>
      <c r="VDM7" s="17"/>
      <c r="VDN7" s="17"/>
      <c r="VDO7" s="17"/>
      <c r="VDP7" s="17"/>
      <c r="VDQ7" s="17"/>
      <c r="VDR7" s="17"/>
      <c r="VDS7" s="17"/>
      <c r="VDT7" s="17"/>
      <c r="VDU7" s="17"/>
      <c r="VDV7" s="17"/>
      <c r="VDW7" s="17"/>
      <c r="VDX7" s="17"/>
      <c r="VDY7" s="17"/>
      <c r="VDZ7" s="17"/>
      <c r="VEA7" s="17"/>
      <c r="VEB7" s="17"/>
      <c r="VEC7" s="17"/>
      <c r="VED7" s="17"/>
      <c r="VEE7" s="17"/>
      <c r="VEF7" s="17"/>
      <c r="VEG7" s="17"/>
      <c r="VEH7" s="17"/>
      <c r="VEI7" s="17"/>
      <c r="VEJ7" s="17"/>
      <c r="VEK7" s="17"/>
      <c r="VEL7" s="17"/>
      <c r="VEM7" s="17"/>
      <c r="VEN7" s="17"/>
      <c r="VEO7" s="17"/>
      <c r="VEP7" s="17"/>
      <c r="VEQ7" s="17"/>
      <c r="VER7" s="17"/>
      <c r="VES7" s="17"/>
      <c r="VET7" s="17"/>
      <c r="VEU7" s="17"/>
      <c r="VEV7" s="17"/>
      <c r="VEW7" s="17"/>
      <c r="VEX7" s="17"/>
      <c r="VEY7" s="17"/>
      <c r="VEZ7" s="17"/>
      <c r="VFA7" s="17"/>
      <c r="VFB7" s="17"/>
      <c r="VFC7" s="17"/>
      <c r="VFD7" s="17"/>
      <c r="VFE7" s="17"/>
      <c r="VFF7" s="17"/>
      <c r="VFG7" s="17"/>
      <c r="VFH7" s="17"/>
      <c r="VFI7" s="17"/>
      <c r="VFJ7" s="17"/>
      <c r="VFK7" s="17"/>
      <c r="VFL7" s="17"/>
      <c r="VFM7" s="17"/>
      <c r="VFN7" s="17"/>
      <c r="VFO7" s="17"/>
      <c r="VFP7" s="17"/>
      <c r="VFQ7" s="17"/>
      <c r="VFR7" s="17"/>
      <c r="VFS7" s="17"/>
      <c r="VFT7" s="17"/>
      <c r="VFU7" s="17"/>
      <c r="VFV7" s="17"/>
      <c r="VFW7" s="17"/>
      <c r="VFX7" s="17"/>
      <c r="VFY7" s="17"/>
      <c r="VFZ7" s="17"/>
      <c r="VGA7" s="17"/>
      <c r="VGB7" s="17"/>
      <c r="VGC7" s="17"/>
      <c r="VGD7" s="17"/>
      <c r="VGE7" s="17"/>
      <c r="VGF7" s="17"/>
      <c r="VGG7" s="17"/>
      <c r="VGH7" s="17"/>
      <c r="VGI7" s="17"/>
      <c r="VGJ7" s="17"/>
      <c r="VGK7" s="17"/>
      <c r="VGL7" s="17"/>
      <c r="VGM7" s="17"/>
      <c r="VGN7" s="17"/>
      <c r="VGO7" s="17"/>
      <c r="VGP7" s="17"/>
      <c r="VGQ7" s="17"/>
      <c r="VGR7" s="17"/>
      <c r="VGS7" s="17"/>
      <c r="VGT7" s="17"/>
      <c r="VGU7" s="17"/>
      <c r="VGV7" s="17"/>
      <c r="VGW7" s="17"/>
      <c r="VGX7" s="17"/>
      <c r="VGY7" s="17"/>
      <c r="VGZ7" s="17"/>
      <c r="VHA7" s="17"/>
      <c r="VHB7" s="17"/>
      <c r="VHC7" s="17"/>
      <c r="VHD7" s="17"/>
      <c r="VHE7" s="17"/>
      <c r="VHF7" s="17"/>
      <c r="VHG7" s="17"/>
      <c r="VHH7" s="17"/>
      <c r="VHI7" s="17"/>
      <c r="VHJ7" s="17"/>
      <c r="VHK7" s="17"/>
      <c r="VHL7" s="17"/>
      <c r="VHM7" s="17"/>
      <c r="VHN7" s="17"/>
      <c r="VHO7" s="17"/>
      <c r="VHP7" s="17"/>
      <c r="VHQ7" s="17"/>
      <c r="VHR7" s="17"/>
      <c r="VHS7" s="17"/>
      <c r="VHT7" s="17"/>
      <c r="VHU7" s="17"/>
      <c r="VHV7" s="17"/>
      <c r="VHW7" s="17"/>
      <c r="VHX7" s="17"/>
      <c r="VHY7" s="17"/>
      <c r="VHZ7" s="17"/>
      <c r="VIA7" s="17"/>
      <c r="VIB7" s="17"/>
      <c r="VIC7" s="17"/>
      <c r="VID7" s="17"/>
      <c r="VIE7" s="17"/>
      <c r="VIF7" s="17"/>
      <c r="VIG7" s="17"/>
      <c r="VIH7" s="17"/>
      <c r="VII7" s="17"/>
      <c r="VIJ7" s="17"/>
      <c r="VIK7" s="17"/>
      <c r="VIL7" s="17"/>
      <c r="VIM7" s="17"/>
      <c r="VIN7" s="17"/>
      <c r="VIO7" s="17"/>
      <c r="VIP7" s="17"/>
      <c r="VIQ7" s="17"/>
      <c r="VIR7" s="17"/>
      <c r="VIS7" s="17"/>
      <c r="VIT7" s="17"/>
      <c r="VIU7" s="17"/>
      <c r="VIV7" s="17"/>
      <c r="VIW7" s="17"/>
      <c r="VIX7" s="17"/>
      <c r="VIY7" s="17"/>
      <c r="VIZ7" s="17"/>
      <c r="VJA7" s="17"/>
      <c r="VJB7" s="17"/>
      <c r="VJC7" s="17"/>
      <c r="VJD7" s="17"/>
      <c r="VJE7" s="17"/>
      <c r="VJF7" s="17"/>
      <c r="VJG7" s="17"/>
      <c r="VJH7" s="17"/>
      <c r="VJI7" s="17"/>
      <c r="VJJ7" s="17"/>
      <c r="VJK7" s="17"/>
      <c r="VJL7" s="17"/>
      <c r="VJM7" s="17"/>
      <c r="VJN7" s="17"/>
      <c r="VJO7" s="17"/>
      <c r="VJP7" s="17"/>
      <c r="VJQ7" s="17"/>
      <c r="VJR7" s="17"/>
      <c r="VJS7" s="17"/>
      <c r="VJT7" s="17"/>
      <c r="VJU7" s="17"/>
      <c r="VJV7" s="17"/>
      <c r="VJW7" s="17"/>
      <c r="VJX7" s="17"/>
      <c r="VJY7" s="17"/>
      <c r="VJZ7" s="17"/>
      <c r="VKA7" s="17"/>
      <c r="VKB7" s="17"/>
      <c r="VKC7" s="17"/>
      <c r="VKD7" s="17"/>
      <c r="VKE7" s="17"/>
      <c r="VKF7" s="17"/>
      <c r="VKG7" s="17"/>
      <c r="VKH7" s="17"/>
      <c r="VKI7" s="17"/>
      <c r="VKJ7" s="17"/>
      <c r="VKK7" s="17"/>
      <c r="VKL7" s="17"/>
      <c r="VKM7" s="17"/>
      <c r="VKN7" s="17"/>
      <c r="VKO7" s="17"/>
      <c r="VKP7" s="17"/>
      <c r="VKQ7" s="17"/>
      <c r="VKR7" s="17"/>
      <c r="VKS7" s="17"/>
      <c r="VKT7" s="17"/>
      <c r="VKU7" s="17"/>
      <c r="VKV7" s="17"/>
      <c r="VKW7" s="17"/>
      <c r="VKX7" s="17"/>
      <c r="VKY7" s="17"/>
      <c r="VKZ7" s="17"/>
      <c r="VLA7" s="17"/>
      <c r="VLB7" s="17"/>
      <c r="VLC7" s="17"/>
      <c r="VLD7" s="17"/>
      <c r="VLE7" s="17"/>
      <c r="VLF7" s="17"/>
      <c r="VLG7" s="17"/>
      <c r="VLH7" s="17"/>
      <c r="VLI7" s="17"/>
      <c r="VLJ7" s="17"/>
      <c r="VLK7" s="17"/>
      <c r="VLL7" s="17"/>
      <c r="VLM7" s="17"/>
      <c r="VLN7" s="17"/>
      <c r="VLO7" s="17"/>
      <c r="VLP7" s="17"/>
      <c r="VLQ7" s="17"/>
      <c r="VLR7" s="17"/>
      <c r="VLS7" s="17"/>
      <c r="VLT7" s="17"/>
      <c r="VLU7" s="17"/>
      <c r="VLV7" s="17"/>
      <c r="VLW7" s="17"/>
      <c r="VLX7" s="17"/>
      <c r="VLY7" s="17"/>
      <c r="VLZ7" s="17"/>
      <c r="VMA7" s="17"/>
      <c r="VMB7" s="17"/>
      <c r="VMC7" s="17"/>
      <c r="VMD7" s="17"/>
      <c r="VME7" s="17"/>
      <c r="VMF7" s="17"/>
      <c r="VMG7" s="17"/>
      <c r="VMH7" s="17"/>
      <c r="VMI7" s="17"/>
      <c r="VMJ7" s="17"/>
      <c r="VMK7" s="17"/>
      <c r="VML7" s="17"/>
      <c r="VMM7" s="17"/>
      <c r="VMN7" s="17"/>
      <c r="VMO7" s="17"/>
      <c r="VMP7" s="17"/>
      <c r="VMQ7" s="17"/>
      <c r="VMR7" s="17"/>
      <c r="VMS7" s="17"/>
      <c r="VMT7" s="17"/>
      <c r="VMU7" s="17"/>
      <c r="VMV7" s="17"/>
      <c r="VMW7" s="17"/>
      <c r="VMX7" s="17"/>
      <c r="VMY7" s="17"/>
      <c r="VMZ7" s="17"/>
      <c r="VNA7" s="17"/>
      <c r="VNB7" s="17"/>
      <c r="VNC7" s="17"/>
      <c r="VND7" s="17"/>
      <c r="VNE7" s="17"/>
      <c r="VNF7" s="17"/>
      <c r="VNG7" s="17"/>
      <c r="VNH7" s="17"/>
      <c r="VNI7" s="17"/>
      <c r="VNJ7" s="17"/>
      <c r="VNK7" s="17"/>
      <c r="VNL7" s="17"/>
      <c r="VNM7" s="17"/>
      <c r="VNN7" s="17"/>
      <c r="VNO7" s="17"/>
      <c r="VNP7" s="17"/>
      <c r="VNQ7" s="17"/>
      <c r="VNR7" s="17"/>
      <c r="VNS7" s="17"/>
      <c r="VNT7" s="17"/>
      <c r="VNU7" s="17"/>
      <c r="VNV7" s="17"/>
      <c r="VNW7" s="17"/>
      <c r="VNX7" s="17"/>
      <c r="VNY7" s="17"/>
      <c r="VNZ7" s="17"/>
      <c r="VOA7" s="17"/>
      <c r="VOB7" s="17"/>
      <c r="VOC7" s="17"/>
      <c r="VOD7" s="17"/>
      <c r="VOE7" s="17"/>
      <c r="VOF7" s="17"/>
      <c r="VOG7" s="17"/>
      <c r="VOH7" s="17"/>
      <c r="VOI7" s="17"/>
      <c r="VOJ7" s="17"/>
      <c r="VOK7" s="17"/>
      <c r="VOL7" s="17"/>
      <c r="VOM7" s="17"/>
      <c r="VON7" s="17"/>
      <c r="VOO7" s="17"/>
      <c r="VOP7" s="17"/>
      <c r="VOQ7" s="17"/>
      <c r="VOR7" s="17"/>
      <c r="VOS7" s="17"/>
      <c r="VOT7" s="17"/>
      <c r="VOU7" s="17"/>
      <c r="VOV7" s="17"/>
      <c r="VOW7" s="17"/>
      <c r="VOX7" s="17"/>
      <c r="VOY7" s="17"/>
      <c r="VOZ7" s="17"/>
      <c r="VPA7" s="17"/>
      <c r="VPB7" s="17"/>
      <c r="VPC7" s="17"/>
      <c r="VPD7" s="17"/>
      <c r="VPE7" s="17"/>
      <c r="VPF7" s="17"/>
      <c r="VPG7" s="17"/>
      <c r="VPH7" s="17"/>
      <c r="VPI7" s="17"/>
      <c r="VPJ7" s="17"/>
      <c r="VPK7" s="17"/>
      <c r="VPL7" s="17"/>
      <c r="VPM7" s="17"/>
      <c r="VPN7" s="17"/>
      <c r="VPO7" s="17"/>
      <c r="VPP7" s="17"/>
      <c r="VPQ7" s="17"/>
      <c r="VPR7" s="17"/>
      <c r="VPS7" s="17"/>
      <c r="VPT7" s="17"/>
      <c r="VPU7" s="17"/>
      <c r="VPV7" s="17"/>
      <c r="VPW7" s="17"/>
      <c r="VPX7" s="17"/>
      <c r="VPY7" s="17"/>
      <c r="VPZ7" s="17"/>
      <c r="VQA7" s="17"/>
      <c r="VQB7" s="17"/>
      <c r="VQC7" s="17"/>
      <c r="VQD7" s="17"/>
      <c r="VQE7" s="17"/>
      <c r="VQF7" s="17"/>
      <c r="VQG7" s="17"/>
      <c r="VQH7" s="17"/>
      <c r="VQI7" s="17"/>
      <c r="VQJ7" s="17"/>
      <c r="VQK7" s="17"/>
      <c r="VQL7" s="17"/>
      <c r="VQM7" s="17"/>
      <c r="VQN7" s="17"/>
      <c r="VQO7" s="17"/>
      <c r="VQP7" s="17"/>
      <c r="VQQ7" s="17"/>
      <c r="VQR7" s="17"/>
      <c r="VQS7" s="17"/>
      <c r="VQT7" s="17"/>
      <c r="VQU7" s="17"/>
      <c r="VQV7" s="17"/>
      <c r="VQW7" s="17"/>
      <c r="VQX7" s="17"/>
      <c r="VQY7" s="17"/>
      <c r="VQZ7" s="17"/>
      <c r="VRA7" s="17"/>
      <c r="VRB7" s="17"/>
      <c r="VRC7" s="17"/>
      <c r="VRD7" s="17"/>
      <c r="VRE7" s="17"/>
      <c r="VRF7" s="17"/>
      <c r="VRG7" s="17"/>
      <c r="VRH7" s="17"/>
      <c r="VRI7" s="17"/>
      <c r="VRJ7" s="17"/>
      <c r="VRK7" s="17"/>
      <c r="VRL7" s="17"/>
      <c r="VRM7" s="17"/>
      <c r="VRN7" s="17"/>
      <c r="VRO7" s="17"/>
      <c r="VRP7" s="17"/>
      <c r="VRQ7" s="17"/>
      <c r="VRR7" s="17"/>
      <c r="VRS7" s="17"/>
      <c r="VRT7" s="17"/>
      <c r="VRU7" s="17"/>
      <c r="VRV7" s="17"/>
      <c r="VRW7" s="17"/>
      <c r="VRX7" s="17"/>
      <c r="VRY7" s="17"/>
      <c r="VRZ7" s="17"/>
      <c r="VSA7" s="17"/>
      <c r="VSB7" s="17"/>
      <c r="VSC7" s="17"/>
      <c r="VSD7" s="17"/>
      <c r="VSE7" s="17"/>
      <c r="VSF7" s="17"/>
      <c r="VSG7" s="17"/>
      <c r="VSH7" s="17"/>
      <c r="VSI7" s="17"/>
      <c r="VSJ7" s="17"/>
      <c r="VSK7" s="17"/>
      <c r="VSL7" s="17"/>
      <c r="VSM7" s="17"/>
      <c r="VSN7" s="17"/>
      <c r="VSO7" s="17"/>
      <c r="VSP7" s="17"/>
      <c r="VSQ7" s="17"/>
      <c r="VSR7" s="17"/>
      <c r="VSS7" s="17"/>
      <c r="VST7" s="17"/>
      <c r="VSU7" s="17"/>
      <c r="VSV7" s="17"/>
      <c r="VSW7" s="17"/>
      <c r="VSX7" s="17"/>
      <c r="VSY7" s="17"/>
      <c r="VSZ7" s="17"/>
      <c r="VTA7" s="17"/>
      <c r="VTB7" s="17"/>
      <c r="VTC7" s="17"/>
      <c r="VTD7" s="17"/>
      <c r="VTE7" s="17"/>
      <c r="VTF7" s="17"/>
      <c r="VTG7" s="17"/>
      <c r="VTH7" s="17"/>
      <c r="VTI7" s="17"/>
      <c r="VTJ7" s="17"/>
      <c r="VTK7" s="17"/>
      <c r="VTL7" s="17"/>
      <c r="VTM7" s="17"/>
      <c r="VTN7" s="17"/>
      <c r="VTO7" s="17"/>
      <c r="VTP7" s="17"/>
      <c r="VTQ7" s="17"/>
      <c r="VTR7" s="17"/>
      <c r="VTS7" s="17"/>
      <c r="VTT7" s="17"/>
      <c r="VTU7" s="17"/>
      <c r="VTV7" s="17"/>
      <c r="VTW7" s="17"/>
      <c r="VTX7" s="17"/>
      <c r="VTY7" s="17"/>
      <c r="VTZ7" s="17"/>
      <c r="VUA7" s="17"/>
      <c r="VUB7" s="17"/>
      <c r="VUC7" s="17"/>
      <c r="VUD7" s="17"/>
      <c r="VUE7" s="17"/>
      <c r="VUF7" s="17"/>
      <c r="VUG7" s="17"/>
      <c r="VUH7" s="17"/>
      <c r="VUI7" s="17"/>
      <c r="VUJ7" s="17"/>
      <c r="VUK7" s="17"/>
      <c r="VUL7" s="17"/>
      <c r="VUM7" s="17"/>
      <c r="VUN7" s="17"/>
      <c r="VUO7" s="17"/>
      <c r="VUP7" s="17"/>
      <c r="VUQ7" s="17"/>
      <c r="VUR7" s="17"/>
      <c r="VUS7" s="17"/>
      <c r="VUT7" s="17"/>
      <c r="VUU7" s="17"/>
      <c r="VUV7" s="17"/>
      <c r="VUW7" s="17"/>
      <c r="VUX7" s="17"/>
      <c r="VUY7" s="17"/>
      <c r="VUZ7" s="17"/>
      <c r="VVA7" s="17"/>
      <c r="VVB7" s="17"/>
      <c r="VVC7" s="17"/>
      <c r="VVD7" s="17"/>
      <c r="VVE7" s="17"/>
      <c r="VVF7" s="17"/>
      <c r="VVG7" s="17"/>
      <c r="VVH7" s="17"/>
      <c r="VVI7" s="17"/>
      <c r="VVJ7" s="17"/>
      <c r="VVK7" s="17"/>
      <c r="VVL7" s="17"/>
      <c r="VVM7" s="17"/>
      <c r="VVN7" s="17"/>
      <c r="VVO7" s="17"/>
      <c r="VVP7" s="17"/>
      <c r="VVQ7" s="17"/>
      <c r="VVR7" s="17"/>
      <c r="VVS7" s="17"/>
      <c r="VVT7" s="17"/>
      <c r="VVU7" s="17"/>
      <c r="VVV7" s="17"/>
      <c r="VVW7" s="17"/>
      <c r="VVX7" s="17"/>
      <c r="VVY7" s="17"/>
      <c r="VVZ7" s="17"/>
      <c r="VWA7" s="17"/>
      <c r="VWB7" s="17"/>
      <c r="VWC7" s="17"/>
      <c r="VWD7" s="17"/>
      <c r="VWE7" s="17"/>
      <c r="VWF7" s="17"/>
      <c r="VWG7" s="17"/>
      <c r="VWH7" s="17"/>
      <c r="VWI7" s="17"/>
      <c r="VWJ7" s="17"/>
      <c r="VWK7" s="17"/>
      <c r="VWL7" s="17"/>
      <c r="VWM7" s="17"/>
      <c r="VWN7" s="17"/>
      <c r="VWO7" s="17"/>
      <c r="VWP7" s="17"/>
      <c r="VWQ7" s="17"/>
      <c r="VWR7" s="17"/>
      <c r="VWS7" s="17"/>
      <c r="VWT7" s="17"/>
      <c r="VWU7" s="17"/>
      <c r="VWV7" s="17"/>
      <c r="VWW7" s="17"/>
      <c r="VWX7" s="17"/>
      <c r="VWY7" s="17"/>
      <c r="VWZ7" s="17"/>
      <c r="VXA7" s="17"/>
      <c r="VXB7" s="17"/>
      <c r="VXC7" s="17"/>
      <c r="VXD7" s="17"/>
      <c r="VXE7" s="17"/>
      <c r="VXF7" s="17"/>
      <c r="VXG7" s="17"/>
      <c r="VXH7" s="17"/>
      <c r="VXI7" s="17"/>
      <c r="VXJ7" s="17"/>
      <c r="VXK7" s="17"/>
      <c r="VXL7" s="17"/>
      <c r="VXM7" s="17"/>
      <c r="VXN7" s="17"/>
      <c r="VXO7" s="17"/>
      <c r="VXP7" s="17"/>
      <c r="VXQ7" s="17"/>
      <c r="VXR7" s="17"/>
      <c r="VXS7" s="17"/>
      <c r="VXT7" s="17"/>
      <c r="VXU7" s="17"/>
      <c r="VXV7" s="17"/>
      <c r="VXW7" s="17"/>
      <c r="VXX7" s="17"/>
      <c r="VXY7" s="17"/>
      <c r="VXZ7" s="17"/>
      <c r="VYA7" s="17"/>
      <c r="VYB7" s="17"/>
      <c r="VYC7" s="17"/>
      <c r="VYD7" s="17"/>
      <c r="VYE7" s="17"/>
      <c r="VYF7" s="17"/>
      <c r="VYG7" s="17"/>
      <c r="VYH7" s="17"/>
      <c r="VYI7" s="17"/>
      <c r="VYJ7" s="17"/>
      <c r="VYK7" s="17"/>
      <c r="VYL7" s="17"/>
      <c r="VYM7" s="17"/>
      <c r="VYN7" s="17"/>
      <c r="VYO7" s="17"/>
      <c r="VYP7" s="17"/>
      <c r="VYQ7" s="17"/>
      <c r="VYR7" s="17"/>
      <c r="VYS7" s="17"/>
      <c r="VYT7" s="17"/>
      <c r="VYU7" s="17"/>
      <c r="VYV7" s="17"/>
      <c r="VYW7" s="17"/>
      <c r="VYX7" s="17"/>
      <c r="VYY7" s="17"/>
      <c r="VYZ7" s="17"/>
      <c r="VZA7" s="17"/>
      <c r="VZB7" s="17"/>
      <c r="VZC7" s="17"/>
      <c r="VZD7" s="17"/>
      <c r="VZE7" s="17"/>
      <c r="VZF7" s="17"/>
      <c r="VZG7" s="17"/>
      <c r="VZH7" s="17"/>
      <c r="VZI7" s="17"/>
      <c r="VZJ7" s="17"/>
      <c r="VZK7" s="17"/>
      <c r="VZL7" s="17"/>
      <c r="VZM7" s="17"/>
      <c r="VZN7" s="17"/>
      <c r="VZO7" s="17"/>
      <c r="VZP7" s="17"/>
      <c r="VZQ7" s="17"/>
      <c r="VZR7" s="17"/>
      <c r="VZS7" s="17"/>
      <c r="VZT7" s="17"/>
      <c r="VZU7" s="17"/>
      <c r="VZV7" s="17"/>
      <c r="VZW7" s="17"/>
      <c r="VZX7" s="17"/>
      <c r="VZY7" s="17"/>
      <c r="VZZ7" s="17"/>
      <c r="WAA7" s="17"/>
      <c r="WAB7" s="17"/>
      <c r="WAC7" s="17"/>
      <c r="WAD7" s="17"/>
      <c r="WAE7" s="17"/>
      <c r="WAF7" s="17"/>
      <c r="WAG7" s="17"/>
      <c r="WAH7" s="17"/>
      <c r="WAI7" s="17"/>
      <c r="WAJ7" s="17"/>
      <c r="WAK7" s="17"/>
      <c r="WAL7" s="17"/>
      <c r="WAM7" s="17"/>
      <c r="WAN7" s="17"/>
      <c r="WAO7" s="17"/>
      <c r="WAP7" s="17"/>
      <c r="WAQ7" s="17"/>
      <c r="WAR7" s="17"/>
      <c r="WAS7" s="17"/>
      <c r="WAT7" s="17"/>
      <c r="WAU7" s="17"/>
      <c r="WAV7" s="17"/>
      <c r="WAW7" s="17"/>
      <c r="WAX7" s="17"/>
      <c r="WAY7" s="17"/>
      <c r="WAZ7" s="17"/>
      <c r="WBA7" s="17"/>
      <c r="WBB7" s="17"/>
      <c r="WBC7" s="17"/>
      <c r="WBD7" s="17"/>
      <c r="WBE7" s="17"/>
      <c r="WBF7" s="17"/>
      <c r="WBG7" s="17"/>
      <c r="WBH7" s="17"/>
      <c r="WBI7" s="17"/>
      <c r="WBJ7" s="17"/>
      <c r="WBK7" s="17"/>
      <c r="WBL7" s="17"/>
      <c r="WBM7" s="17"/>
      <c r="WBN7" s="17"/>
      <c r="WBO7" s="17"/>
      <c r="WBP7" s="17"/>
      <c r="WBQ7" s="17"/>
      <c r="WBR7" s="17"/>
      <c r="WBS7" s="17"/>
      <c r="WBT7" s="17"/>
      <c r="WBU7" s="17"/>
      <c r="WBV7" s="17"/>
      <c r="WBW7" s="17"/>
      <c r="WBX7" s="17"/>
      <c r="WBY7" s="17"/>
      <c r="WBZ7" s="17"/>
      <c r="WCA7" s="17"/>
      <c r="WCB7" s="17"/>
      <c r="WCC7" s="17"/>
      <c r="WCD7" s="17"/>
      <c r="WCE7" s="17"/>
      <c r="WCF7" s="17"/>
      <c r="WCG7" s="17"/>
      <c r="WCH7" s="17"/>
      <c r="WCI7" s="17"/>
      <c r="WCJ7" s="17"/>
      <c r="WCK7" s="17"/>
      <c r="WCL7" s="17"/>
      <c r="WCM7" s="17"/>
      <c r="WCN7" s="17"/>
      <c r="WCO7" s="17"/>
      <c r="WCP7" s="17"/>
      <c r="WCQ7" s="17"/>
      <c r="WCR7" s="17"/>
      <c r="WCS7" s="17"/>
      <c r="WCT7" s="17"/>
      <c r="WCU7" s="17"/>
      <c r="WCV7" s="17"/>
      <c r="WCW7" s="17"/>
      <c r="WCX7" s="17"/>
      <c r="WCY7" s="17"/>
      <c r="WCZ7" s="17"/>
      <c r="WDA7" s="17"/>
      <c r="WDB7" s="17"/>
      <c r="WDC7" s="17"/>
      <c r="WDD7" s="17"/>
      <c r="WDE7" s="17"/>
      <c r="WDF7" s="17"/>
      <c r="WDG7" s="17"/>
      <c r="WDH7" s="17"/>
      <c r="WDI7" s="17"/>
      <c r="WDJ7" s="17"/>
      <c r="WDK7" s="17"/>
      <c r="WDL7" s="17"/>
      <c r="WDM7" s="17"/>
      <c r="WDN7" s="17"/>
      <c r="WDO7" s="17"/>
      <c r="WDP7" s="17"/>
      <c r="WDQ7" s="17"/>
      <c r="WDR7" s="17"/>
      <c r="WDS7" s="17"/>
      <c r="WDT7" s="17"/>
      <c r="WDU7" s="17"/>
      <c r="WDV7" s="17"/>
      <c r="WDW7" s="17"/>
      <c r="WDX7" s="17"/>
      <c r="WDY7" s="17"/>
      <c r="WDZ7" s="17"/>
      <c r="WEA7" s="17"/>
      <c r="WEB7" s="17"/>
      <c r="WEC7" s="17"/>
      <c r="WED7" s="17"/>
      <c r="WEE7" s="17"/>
      <c r="WEF7" s="17"/>
      <c r="WEG7" s="17"/>
      <c r="WEH7" s="17"/>
      <c r="WEI7" s="17"/>
      <c r="WEJ7" s="17"/>
      <c r="WEK7" s="17"/>
      <c r="WEL7" s="17"/>
      <c r="WEM7" s="17"/>
      <c r="WEN7" s="17"/>
      <c r="WEO7" s="17"/>
      <c r="WEP7" s="17"/>
      <c r="WEQ7" s="17"/>
      <c r="WER7" s="17"/>
      <c r="WES7" s="17"/>
      <c r="WET7" s="17"/>
      <c r="WEU7" s="17"/>
      <c r="WEV7" s="17"/>
      <c r="WEW7" s="17"/>
      <c r="WEX7" s="17"/>
      <c r="WEY7" s="17"/>
      <c r="WEZ7" s="17"/>
      <c r="WFA7" s="17"/>
      <c r="WFB7" s="17"/>
      <c r="WFC7" s="17"/>
      <c r="WFD7" s="17"/>
      <c r="WFE7" s="17"/>
      <c r="WFF7" s="17"/>
      <c r="WFG7" s="17"/>
      <c r="WFH7" s="17"/>
      <c r="WFI7" s="17"/>
      <c r="WFJ7" s="17"/>
      <c r="WFK7" s="17"/>
      <c r="WFL7" s="17"/>
      <c r="WFM7" s="17"/>
      <c r="WFN7" s="17"/>
      <c r="WFO7" s="17"/>
      <c r="WFP7" s="17"/>
      <c r="WFQ7" s="17"/>
      <c r="WFR7" s="17"/>
      <c r="WFS7" s="17"/>
      <c r="WFT7" s="17"/>
      <c r="WFU7" s="17"/>
      <c r="WFV7" s="17"/>
      <c r="WFW7" s="17"/>
      <c r="WFX7" s="17"/>
      <c r="WFY7" s="17"/>
      <c r="WFZ7" s="17"/>
      <c r="WGA7" s="17"/>
      <c r="WGB7" s="17"/>
      <c r="WGC7" s="17"/>
      <c r="WGD7" s="17"/>
      <c r="WGE7" s="17"/>
      <c r="WGF7" s="17"/>
      <c r="WGG7" s="17"/>
      <c r="WGH7" s="17"/>
      <c r="WGI7" s="17"/>
      <c r="WGJ7" s="17"/>
      <c r="WGK7" s="17"/>
      <c r="WGL7" s="17"/>
      <c r="WGM7" s="17"/>
      <c r="WGN7" s="17"/>
      <c r="WGO7" s="17"/>
      <c r="WGP7" s="17"/>
      <c r="WGQ7" s="17"/>
      <c r="WGR7" s="17"/>
      <c r="WGS7" s="17"/>
      <c r="WGT7" s="17"/>
      <c r="WGU7" s="17"/>
      <c r="WGV7" s="17"/>
      <c r="WGW7" s="17"/>
      <c r="WGX7" s="17"/>
      <c r="WGY7" s="17"/>
      <c r="WGZ7" s="17"/>
      <c r="WHA7" s="17"/>
      <c r="WHB7" s="17"/>
      <c r="WHC7" s="17"/>
      <c r="WHD7" s="17"/>
      <c r="WHE7" s="17"/>
      <c r="WHF7" s="17"/>
      <c r="WHG7" s="17"/>
      <c r="WHH7" s="17"/>
      <c r="WHI7" s="17"/>
      <c r="WHJ7" s="17"/>
      <c r="WHK7" s="17"/>
      <c r="WHL7" s="17"/>
      <c r="WHM7" s="17"/>
      <c r="WHN7" s="17"/>
      <c r="WHO7" s="17"/>
      <c r="WHP7" s="17"/>
      <c r="WHQ7" s="17"/>
      <c r="WHR7" s="17"/>
      <c r="WHS7" s="17"/>
      <c r="WHT7" s="17"/>
      <c r="WHU7" s="17"/>
      <c r="WHV7" s="17"/>
      <c r="WHW7" s="17"/>
      <c r="WHX7" s="17"/>
      <c r="WHY7" s="17"/>
      <c r="WHZ7" s="17"/>
      <c r="WIA7" s="17"/>
      <c r="WIB7" s="17"/>
      <c r="WIC7" s="17"/>
      <c r="WID7" s="17"/>
      <c r="WIE7" s="17"/>
      <c r="WIF7" s="17"/>
      <c r="WIG7" s="17"/>
      <c r="WIH7" s="17"/>
      <c r="WII7" s="17"/>
      <c r="WIJ7" s="17"/>
      <c r="WIK7" s="17"/>
      <c r="WIL7" s="17"/>
      <c r="WIM7" s="17"/>
      <c r="WIN7" s="17"/>
      <c r="WIO7" s="17"/>
      <c r="WIP7" s="17"/>
      <c r="WIQ7" s="17"/>
      <c r="WIR7" s="17"/>
      <c r="WIS7" s="17"/>
      <c r="WIT7" s="17"/>
      <c r="WIU7" s="17"/>
      <c r="WIV7" s="17"/>
      <c r="WIW7" s="17"/>
      <c r="WIX7" s="17"/>
      <c r="WIY7" s="17"/>
      <c r="WIZ7" s="17"/>
      <c r="WJA7" s="17"/>
      <c r="WJB7" s="17"/>
      <c r="WJC7" s="17"/>
      <c r="WJD7" s="17"/>
      <c r="WJE7" s="17"/>
      <c r="WJF7" s="17"/>
      <c r="WJG7" s="17"/>
      <c r="WJH7" s="17"/>
      <c r="WJI7" s="17"/>
      <c r="WJJ7" s="17"/>
      <c r="WJK7" s="17"/>
      <c r="WJL7" s="17"/>
      <c r="WJM7" s="17"/>
      <c r="WJN7" s="17"/>
      <c r="WJO7" s="17"/>
      <c r="WJP7" s="17"/>
      <c r="WJQ7" s="17"/>
      <c r="WJR7" s="17"/>
      <c r="WJS7" s="17"/>
      <c r="WJT7" s="17"/>
      <c r="WJU7" s="17"/>
      <c r="WJV7" s="17"/>
      <c r="WJW7" s="17"/>
      <c r="WJX7" s="17"/>
      <c r="WJY7" s="17"/>
      <c r="WJZ7" s="17"/>
      <c r="WKA7" s="17"/>
      <c r="WKB7" s="17"/>
      <c r="WKC7" s="17"/>
      <c r="WKD7" s="17"/>
      <c r="WKE7" s="17"/>
      <c r="WKF7" s="17"/>
      <c r="WKG7" s="17"/>
      <c r="WKH7" s="17"/>
      <c r="WKI7" s="17"/>
      <c r="WKJ7" s="17"/>
      <c r="WKK7" s="17"/>
      <c r="WKL7" s="17"/>
      <c r="WKM7" s="17"/>
      <c r="WKN7" s="17"/>
      <c r="WKO7" s="17"/>
      <c r="WKP7" s="17"/>
      <c r="WKQ7" s="17"/>
      <c r="WKR7" s="17"/>
      <c r="WKS7" s="17"/>
      <c r="WKT7" s="17"/>
      <c r="WKU7" s="17"/>
      <c r="WKV7" s="17"/>
      <c r="WKW7" s="17"/>
      <c r="WKX7" s="17"/>
      <c r="WKY7" s="17"/>
      <c r="WKZ7" s="17"/>
      <c r="WLA7" s="17"/>
      <c r="WLB7" s="17"/>
      <c r="WLC7" s="17"/>
      <c r="WLD7" s="17"/>
      <c r="WLE7" s="17"/>
      <c r="WLF7" s="17"/>
      <c r="WLG7" s="17"/>
      <c r="WLH7" s="17"/>
      <c r="WLI7" s="17"/>
      <c r="WLJ7" s="17"/>
      <c r="WLK7" s="17"/>
      <c r="WLL7" s="17"/>
      <c r="WLM7" s="17"/>
      <c r="WLN7" s="17"/>
      <c r="WLO7" s="17"/>
      <c r="WLP7" s="17"/>
      <c r="WLQ7" s="17"/>
      <c r="WLR7" s="17"/>
      <c r="WLS7" s="17"/>
      <c r="WLT7" s="17"/>
      <c r="WLU7" s="17"/>
      <c r="WLV7" s="17"/>
      <c r="WLW7" s="17"/>
      <c r="WLX7" s="17"/>
      <c r="WLY7" s="17"/>
      <c r="WLZ7" s="17"/>
      <c r="WMA7" s="17"/>
      <c r="WMB7" s="17"/>
      <c r="WMC7" s="17"/>
      <c r="WMD7" s="17"/>
      <c r="WME7" s="17"/>
      <c r="WMF7" s="17"/>
      <c r="WMG7" s="17"/>
      <c r="WMH7" s="17"/>
      <c r="WMI7" s="17"/>
      <c r="WMJ7" s="17"/>
      <c r="WMK7" s="17"/>
      <c r="WML7" s="17"/>
      <c r="WMM7" s="17"/>
      <c r="WMN7" s="17"/>
      <c r="WMO7" s="17"/>
      <c r="WMP7" s="17"/>
      <c r="WMQ7" s="17"/>
      <c r="WMR7" s="17"/>
      <c r="WMS7" s="17"/>
      <c r="WMT7" s="17"/>
      <c r="WMU7" s="17"/>
      <c r="WMV7" s="17"/>
      <c r="WMW7" s="17"/>
      <c r="WMX7" s="17"/>
      <c r="WMY7" s="17"/>
      <c r="WMZ7" s="17"/>
      <c r="WNA7" s="17"/>
      <c r="WNB7" s="17"/>
      <c r="WNC7" s="17"/>
      <c r="WND7" s="17"/>
      <c r="WNE7" s="17"/>
      <c r="WNF7" s="17"/>
      <c r="WNG7" s="17"/>
      <c r="WNH7" s="17"/>
      <c r="WNI7" s="17"/>
      <c r="WNJ7" s="17"/>
      <c r="WNK7" s="17"/>
      <c r="WNL7" s="17"/>
      <c r="WNM7" s="17"/>
      <c r="WNN7" s="17"/>
      <c r="WNO7" s="17"/>
      <c r="WNP7" s="17"/>
      <c r="WNQ7" s="17"/>
      <c r="WNR7" s="17"/>
      <c r="WNS7" s="17"/>
      <c r="WNT7" s="17"/>
      <c r="WNU7" s="17"/>
      <c r="WNV7" s="17"/>
      <c r="WNW7" s="17"/>
      <c r="WNX7" s="17"/>
      <c r="WNY7" s="17"/>
      <c r="WNZ7" s="17"/>
      <c r="WOA7" s="17"/>
      <c r="WOB7" s="17"/>
      <c r="WOC7" s="17"/>
      <c r="WOD7" s="17"/>
      <c r="WOE7" s="17"/>
      <c r="WOF7" s="17"/>
      <c r="WOG7" s="17"/>
      <c r="WOH7" s="17"/>
      <c r="WOI7" s="17"/>
      <c r="WOJ7" s="17"/>
      <c r="WOK7" s="17"/>
      <c r="WOL7" s="17"/>
      <c r="WOM7" s="17"/>
      <c r="WON7" s="17"/>
      <c r="WOO7" s="17"/>
      <c r="WOP7" s="17"/>
      <c r="WOQ7" s="17"/>
      <c r="WOR7" s="17"/>
      <c r="WOS7" s="17"/>
      <c r="WOT7" s="17"/>
      <c r="WOU7" s="17"/>
      <c r="WOV7" s="17"/>
      <c r="WOW7" s="17"/>
      <c r="WOX7" s="17"/>
      <c r="WOY7" s="17"/>
      <c r="WOZ7" s="17"/>
      <c r="WPA7" s="17"/>
      <c r="WPB7" s="17"/>
      <c r="WPC7" s="17"/>
      <c r="WPD7" s="17"/>
      <c r="WPE7" s="17"/>
      <c r="WPF7" s="17"/>
      <c r="WPG7" s="17"/>
      <c r="WPH7" s="17"/>
      <c r="WPI7" s="17"/>
      <c r="WPJ7" s="17"/>
      <c r="WPK7" s="17"/>
      <c r="WPL7" s="17"/>
      <c r="WPM7" s="17"/>
      <c r="WPN7" s="17"/>
      <c r="WPO7" s="17"/>
      <c r="WPP7" s="17"/>
      <c r="WPQ7" s="17"/>
      <c r="WPR7" s="17"/>
      <c r="WPS7" s="17"/>
      <c r="WPT7" s="17"/>
      <c r="WPU7" s="17"/>
      <c r="WPV7" s="17"/>
      <c r="WPW7" s="17"/>
      <c r="WPX7" s="17"/>
      <c r="WPY7" s="17"/>
      <c r="WPZ7" s="17"/>
      <c r="WQA7" s="17"/>
      <c r="WQB7" s="17"/>
      <c r="WQC7" s="17"/>
      <c r="WQD7" s="17"/>
      <c r="WQE7" s="17"/>
      <c r="WQF7" s="17"/>
      <c r="WQG7" s="17"/>
      <c r="WQH7" s="17"/>
      <c r="WQI7" s="17"/>
      <c r="WQJ7" s="17"/>
      <c r="WQK7" s="17"/>
      <c r="WQL7" s="17"/>
      <c r="WQM7" s="17"/>
      <c r="WQN7" s="17"/>
      <c r="WQO7" s="17"/>
      <c r="WQP7" s="17"/>
      <c r="WQQ7" s="17"/>
      <c r="WQR7" s="17"/>
      <c r="WQS7" s="17"/>
      <c r="WQT7" s="17"/>
      <c r="WQU7" s="17"/>
      <c r="WQV7" s="17"/>
      <c r="WQW7" s="17"/>
      <c r="WQX7" s="17"/>
      <c r="WQY7" s="17"/>
      <c r="WQZ7" s="17"/>
      <c r="WRA7" s="17"/>
      <c r="WRB7" s="17"/>
      <c r="WRC7" s="17"/>
      <c r="WRD7" s="17"/>
      <c r="WRE7" s="17"/>
      <c r="WRF7" s="17"/>
      <c r="WRG7" s="17"/>
      <c r="WRH7" s="17"/>
      <c r="WRI7" s="17"/>
      <c r="WRJ7" s="17"/>
      <c r="WRK7" s="17"/>
      <c r="WRL7" s="17"/>
      <c r="WRM7" s="17"/>
      <c r="WRN7" s="17"/>
      <c r="WRO7" s="17"/>
      <c r="WRP7" s="17"/>
      <c r="WRQ7" s="17"/>
      <c r="WRR7" s="17"/>
      <c r="WRS7" s="17"/>
      <c r="WRT7" s="17"/>
      <c r="WRU7" s="17"/>
      <c r="WRV7" s="17"/>
      <c r="WRW7" s="17"/>
      <c r="WRX7" s="17"/>
      <c r="WRY7" s="17"/>
      <c r="WRZ7" s="17"/>
      <c r="WSA7" s="17"/>
      <c r="WSB7" s="17"/>
      <c r="WSC7" s="17"/>
      <c r="WSD7" s="17"/>
      <c r="WSE7" s="17"/>
      <c r="WSF7" s="17"/>
      <c r="WSG7" s="17"/>
      <c r="WSH7" s="17"/>
      <c r="WSI7" s="17"/>
      <c r="WSJ7" s="17"/>
      <c r="WSK7" s="17"/>
      <c r="WSL7" s="17"/>
      <c r="WSM7" s="17"/>
      <c r="WSN7" s="17"/>
      <c r="WSO7" s="17"/>
      <c r="WSP7" s="17"/>
      <c r="WSQ7" s="17"/>
      <c r="WSR7" s="17"/>
      <c r="WSS7" s="17"/>
      <c r="WST7" s="17"/>
      <c r="WSU7" s="17"/>
      <c r="WSV7" s="17"/>
      <c r="WSW7" s="17"/>
      <c r="WSX7" s="17"/>
      <c r="WSY7" s="17"/>
      <c r="WSZ7" s="17"/>
      <c r="WTA7" s="17"/>
      <c r="WTB7" s="17"/>
      <c r="WTC7" s="17"/>
      <c r="WTD7" s="17"/>
      <c r="WTE7" s="17"/>
      <c r="WTF7" s="17"/>
      <c r="WTG7" s="17"/>
      <c r="WTH7" s="17"/>
      <c r="WTI7" s="17"/>
      <c r="WTJ7" s="17"/>
      <c r="WTK7" s="17"/>
      <c r="WTL7" s="17"/>
      <c r="WTM7" s="17"/>
      <c r="WTN7" s="17"/>
      <c r="WTO7" s="17"/>
      <c r="WTP7" s="17"/>
      <c r="WTQ7" s="17"/>
      <c r="WTR7" s="17"/>
      <c r="WTS7" s="17"/>
      <c r="WTT7" s="17"/>
      <c r="WTU7" s="17"/>
      <c r="WTV7" s="17"/>
      <c r="WTW7" s="17"/>
      <c r="WTX7" s="17"/>
      <c r="WTY7" s="17"/>
      <c r="WTZ7" s="17"/>
      <c r="WUA7" s="17"/>
      <c r="WUB7" s="17"/>
      <c r="WUC7" s="17"/>
      <c r="WUD7" s="17"/>
      <c r="WUE7" s="17"/>
      <c r="WUF7" s="17"/>
      <c r="WUG7" s="17"/>
      <c r="WUH7" s="17"/>
      <c r="WUI7" s="17"/>
      <c r="WUJ7" s="17"/>
      <c r="WUK7" s="17"/>
      <c r="WUL7" s="17"/>
      <c r="WUM7" s="17"/>
      <c r="WUN7" s="17"/>
      <c r="WUO7" s="17"/>
      <c r="WUP7" s="17"/>
      <c r="WUQ7" s="17"/>
      <c r="WUR7" s="17"/>
      <c r="WUS7" s="17"/>
      <c r="WUT7" s="17"/>
      <c r="WUU7" s="17"/>
      <c r="WUV7" s="17"/>
      <c r="WUW7" s="17"/>
      <c r="WUX7" s="17"/>
      <c r="WUY7" s="17"/>
      <c r="WUZ7" s="17"/>
      <c r="WVA7" s="17"/>
      <c r="WVB7" s="17"/>
      <c r="WVC7" s="17"/>
      <c r="WVD7" s="17"/>
      <c r="WVE7" s="17"/>
      <c r="WVF7" s="17"/>
      <c r="WVG7" s="17"/>
      <c r="WVH7" s="17"/>
      <c r="WVI7" s="17"/>
      <c r="WVJ7" s="17"/>
      <c r="WVK7" s="17"/>
      <c r="WVL7" s="17"/>
      <c r="WVM7" s="17"/>
      <c r="WVN7" s="17"/>
      <c r="WVO7" s="17"/>
      <c r="WVP7" s="17"/>
      <c r="WVQ7" s="17"/>
      <c r="WVR7" s="17"/>
      <c r="WVS7" s="17"/>
      <c r="WVT7" s="17"/>
      <c r="WVU7" s="17"/>
      <c r="WVV7" s="17"/>
      <c r="WVW7" s="17"/>
      <c r="WVX7" s="17"/>
      <c r="WVY7" s="17"/>
      <c r="WVZ7" s="17"/>
      <c r="WWA7" s="17"/>
      <c r="WWB7" s="17"/>
      <c r="WWC7" s="17"/>
      <c r="WWD7" s="17"/>
      <c r="WWE7" s="17"/>
      <c r="WWF7" s="17"/>
      <c r="WWG7" s="17"/>
      <c r="WWH7" s="17"/>
      <c r="WWI7" s="17"/>
      <c r="WWJ7" s="17"/>
      <c r="WWK7" s="17"/>
      <c r="WWL7" s="17"/>
      <c r="WWM7" s="17"/>
      <c r="WWN7" s="17"/>
      <c r="WWO7" s="17"/>
      <c r="WWP7" s="17"/>
      <c r="WWQ7" s="17"/>
      <c r="WWR7" s="17"/>
      <c r="WWS7" s="17"/>
      <c r="WWT7" s="17"/>
      <c r="WWU7" s="17"/>
      <c r="WWV7" s="17"/>
      <c r="WWW7" s="17"/>
      <c r="WWX7" s="17"/>
      <c r="WWY7" s="17"/>
      <c r="WWZ7" s="17"/>
      <c r="WXA7" s="17"/>
      <c r="WXB7" s="17"/>
      <c r="WXC7" s="17"/>
      <c r="WXD7" s="17"/>
      <c r="WXE7" s="17"/>
      <c r="WXF7" s="17"/>
      <c r="WXG7" s="17"/>
      <c r="WXH7" s="17"/>
      <c r="WXI7" s="17"/>
      <c r="WXJ7" s="17"/>
      <c r="WXK7" s="17"/>
      <c r="WXL7" s="17"/>
      <c r="WXM7" s="17"/>
      <c r="WXN7" s="17"/>
      <c r="WXO7" s="17"/>
      <c r="WXP7" s="17"/>
      <c r="WXQ7" s="17"/>
      <c r="WXR7" s="17"/>
      <c r="WXS7" s="17"/>
      <c r="WXT7" s="17"/>
      <c r="WXU7" s="17"/>
      <c r="WXV7" s="17"/>
      <c r="WXW7" s="17"/>
      <c r="WXX7" s="17"/>
      <c r="WXY7" s="17"/>
      <c r="WXZ7" s="17"/>
      <c r="WYA7" s="17"/>
      <c r="WYB7" s="17"/>
      <c r="WYC7" s="17"/>
      <c r="WYD7" s="17"/>
      <c r="WYE7" s="17"/>
      <c r="WYF7" s="17"/>
      <c r="WYG7" s="17"/>
      <c r="WYH7" s="17"/>
      <c r="WYI7" s="17"/>
      <c r="WYJ7" s="17"/>
      <c r="WYK7" s="17"/>
      <c r="WYL7" s="17"/>
      <c r="WYM7" s="17"/>
      <c r="WYN7" s="17"/>
      <c r="WYO7" s="17"/>
      <c r="WYP7" s="17"/>
      <c r="WYQ7" s="17"/>
      <c r="WYR7" s="17"/>
      <c r="WYS7" s="17"/>
      <c r="WYT7" s="17"/>
      <c r="WYU7" s="17"/>
      <c r="WYV7" s="17"/>
      <c r="WYW7" s="17"/>
      <c r="WYX7" s="17"/>
      <c r="WYY7" s="17"/>
      <c r="WYZ7" s="17"/>
      <c r="WZA7" s="17"/>
      <c r="WZB7" s="17"/>
      <c r="WZC7" s="17"/>
      <c r="WZD7" s="17"/>
      <c r="WZE7" s="17"/>
      <c r="WZF7" s="17"/>
      <c r="WZG7" s="17"/>
      <c r="WZH7" s="17"/>
      <c r="WZI7" s="17"/>
      <c r="WZJ7" s="17"/>
      <c r="WZK7" s="17"/>
      <c r="WZL7" s="17"/>
      <c r="WZM7" s="17"/>
      <c r="WZN7" s="17"/>
      <c r="WZO7" s="17"/>
      <c r="WZP7" s="17"/>
      <c r="WZQ7" s="17"/>
      <c r="WZR7" s="17"/>
      <c r="WZS7" s="17"/>
      <c r="WZT7" s="17"/>
      <c r="WZU7" s="17"/>
      <c r="WZV7" s="17"/>
      <c r="WZW7" s="17"/>
      <c r="WZX7" s="17"/>
      <c r="WZY7" s="17"/>
      <c r="WZZ7" s="17"/>
      <c r="XAA7" s="17"/>
      <c r="XAB7" s="17"/>
      <c r="XAC7" s="17"/>
      <c r="XAD7" s="17"/>
      <c r="XAE7" s="17"/>
      <c r="XAF7" s="17"/>
      <c r="XAG7" s="17"/>
      <c r="XAH7" s="17"/>
      <c r="XAI7" s="17"/>
      <c r="XAJ7" s="17"/>
      <c r="XAK7" s="17"/>
      <c r="XAL7" s="17"/>
      <c r="XAM7" s="17"/>
      <c r="XAN7" s="17"/>
      <c r="XAO7" s="17"/>
      <c r="XAP7" s="17"/>
      <c r="XAQ7" s="17"/>
      <c r="XAR7" s="17"/>
      <c r="XAS7" s="17"/>
      <c r="XAT7" s="17"/>
      <c r="XAU7" s="17"/>
      <c r="XAV7" s="17"/>
      <c r="XAW7" s="17"/>
      <c r="XAX7" s="17"/>
      <c r="XAY7" s="17"/>
      <c r="XAZ7" s="17"/>
      <c r="XBA7" s="17"/>
      <c r="XBB7" s="17"/>
      <c r="XBC7" s="17"/>
      <c r="XBD7" s="17"/>
      <c r="XBE7" s="17"/>
      <c r="XBF7" s="17"/>
      <c r="XBG7" s="17"/>
      <c r="XBH7" s="17"/>
      <c r="XBI7" s="17"/>
      <c r="XBJ7" s="17"/>
      <c r="XBK7" s="17"/>
      <c r="XBL7" s="17"/>
      <c r="XBM7" s="17"/>
      <c r="XBN7" s="17"/>
      <c r="XBO7" s="17"/>
      <c r="XBP7" s="17"/>
      <c r="XBQ7" s="17"/>
      <c r="XBR7" s="17"/>
      <c r="XBS7" s="17"/>
      <c r="XBT7" s="17"/>
      <c r="XBU7" s="17"/>
      <c r="XBV7" s="17"/>
      <c r="XBW7" s="17"/>
      <c r="XBX7" s="17"/>
      <c r="XBY7" s="17"/>
      <c r="XBZ7" s="17"/>
      <c r="XCA7" s="17"/>
      <c r="XCB7" s="17"/>
      <c r="XCC7" s="17"/>
      <c r="XCD7" s="17"/>
      <c r="XCE7" s="17"/>
      <c r="XCF7" s="17"/>
      <c r="XCG7" s="17"/>
      <c r="XCH7" s="17"/>
      <c r="XCI7" s="17"/>
      <c r="XCJ7" s="17"/>
      <c r="XCK7" s="17"/>
      <c r="XCL7" s="17"/>
      <c r="XCM7" s="17"/>
      <c r="XCN7" s="17"/>
      <c r="XCO7" s="17"/>
      <c r="XCP7" s="17"/>
      <c r="XCQ7" s="17"/>
      <c r="XCR7" s="17"/>
      <c r="XCS7" s="17"/>
      <c r="XCT7" s="17"/>
      <c r="XCU7" s="17"/>
      <c r="XCV7" s="17"/>
      <c r="XCW7" s="17"/>
      <c r="XCX7" s="17"/>
      <c r="XCY7" s="17"/>
      <c r="XCZ7" s="17"/>
      <c r="XDA7" s="17"/>
      <c r="XDB7" s="17"/>
      <c r="XDC7" s="17"/>
      <c r="XDD7" s="17"/>
      <c r="XDE7" s="17"/>
      <c r="XDF7" s="17"/>
      <c r="XDG7" s="17"/>
      <c r="XDH7" s="17"/>
      <c r="XDI7" s="17"/>
      <c r="XDJ7" s="17"/>
      <c r="XDK7" s="17"/>
      <c r="XDL7" s="17"/>
      <c r="XDM7" s="17"/>
      <c r="XDN7" s="17"/>
      <c r="XDO7" s="17"/>
      <c r="XDP7" s="17"/>
      <c r="XDQ7" s="17"/>
      <c r="XDR7" s="17"/>
      <c r="XDS7" s="17"/>
      <c r="XDT7" s="17"/>
      <c r="XDU7" s="17"/>
      <c r="XDV7" s="17"/>
      <c r="XDW7" s="17"/>
      <c r="XDX7" s="17"/>
      <c r="XDY7" s="17"/>
      <c r="XDZ7" s="17"/>
      <c r="XEA7" s="17"/>
      <c r="XEB7" s="17"/>
      <c r="XEC7" s="17"/>
      <c r="XED7" s="17"/>
      <c r="XEE7" s="17"/>
      <c r="XEF7" s="17"/>
      <c r="XEG7" s="17"/>
      <c r="XEH7" s="17"/>
      <c r="XEI7" s="17"/>
      <c r="XEJ7" s="17"/>
      <c r="XEK7" s="17"/>
      <c r="XEL7" s="17"/>
      <c r="XEM7" s="17"/>
      <c r="XEN7" s="17"/>
      <c r="XEO7" s="17"/>
      <c r="XEP7" s="17"/>
      <c r="XEQ7" s="17"/>
      <c r="XER7" s="17"/>
      <c r="XES7" s="17"/>
      <c r="XET7" s="17"/>
      <c r="XEU7" s="17"/>
      <c r="XEV7" s="17"/>
      <c r="XEW7" s="17"/>
      <c r="XEX7" s="17"/>
      <c r="XEY7" s="17"/>
      <c r="XEZ7" s="17"/>
      <c r="XFA7" s="17"/>
      <c r="XFB7" s="17"/>
      <c r="XFC7" s="17"/>
      <c r="XFD7" s="17"/>
    </row>
    <row r="8" spans="1:16384" s="17" customFormat="1">
      <c r="A8" s="224" t="s">
        <v>290</v>
      </c>
      <c r="AG8" s="17">
        <f>(1-BenefitAssumptions!$E$82)*BenefitCalculations!AG192</f>
        <v>84041561.375018284</v>
      </c>
      <c r="AH8" s="17">
        <f>(1-BenefitAssumptions!$E$82)*BenefitCalculations!AH192</f>
        <v>101863540.33717261</v>
      </c>
      <c r="AI8" s="17">
        <f>(1-BenefitAssumptions!$E$82)*BenefitCalculations!AI192</f>
        <v>122923864.88418542</v>
      </c>
      <c r="AJ8" s="17">
        <f>(1-BenefitAssumptions!$E$82)*BenefitCalculations!AJ192</f>
        <v>147732015.5320093</v>
      </c>
      <c r="AK8" s="17">
        <f>(1-BenefitAssumptions!$E$82)*BenefitCalculations!AK192</f>
        <v>176868816.18114007</v>
      </c>
      <c r="AL8" s="17">
        <f>(1-BenefitAssumptions!$E$82)*BenefitCalculations!AL192</f>
        <v>204298310.76598728</v>
      </c>
      <c r="AM8" s="17">
        <f>(1-BenefitAssumptions!$E$82)*BenefitCalculations!AM192</f>
        <v>235742111.98457167</v>
      </c>
      <c r="AN8" s="17">
        <f>(1-BenefitAssumptions!$E$82)*BenefitCalculations!AN192</f>
        <v>271835789.16983646</v>
      </c>
      <c r="AO8" s="17">
        <f>(1-BenefitAssumptions!$E$82)*BenefitCalculations!AO192</f>
        <v>313365432.64109397</v>
      </c>
      <c r="AP8" s="17">
        <f>(1-BenefitAssumptions!$E$82)*BenefitCalculations!AP192</f>
        <v>361235925.77343041</v>
      </c>
      <c r="AQ8" s="17">
        <f>(1-BenefitAssumptions!$E$82)*BenefitCalculations!AQ192</f>
        <v>416123368.57560349</v>
      </c>
      <c r="AR8" s="17">
        <f>(1-BenefitAssumptions!$E$82)*BenefitCalculations!AR192</f>
        <v>478971848.24901426</v>
      </c>
      <c r="AS8" s="17">
        <f>(1-BenefitAssumptions!$E$82)*BenefitCalculations!AS192</f>
        <v>550830422.05775237</v>
      </c>
      <c r="AT8" s="17">
        <f>(1-BenefitAssumptions!$E$82)*BenefitCalculations!AT192</f>
        <v>632829235.349792</v>
      </c>
      <c r="AU8" s="17">
        <f>(1-BenefitAssumptions!$E$82)*BenefitCalculations!AU192</f>
        <v>726231553.18032408</v>
      </c>
      <c r="AV8" s="17">
        <f>(1-BenefitAssumptions!$E$82)*BenefitCalculations!AV192</f>
        <v>832498441.24062824</v>
      </c>
      <c r="AW8" s="17">
        <f>(1-BenefitAssumptions!$E$82)*BenefitCalculations!AW192</f>
        <v>953301678.78555346</v>
      </c>
      <c r="AX8" s="17">
        <f>(1-BenefitAssumptions!$E$82)*BenefitCalculations!AX192</f>
        <v>1090482320.1996419</v>
      </c>
      <c r="AY8" s="17">
        <f>(1-BenefitAssumptions!$E$82)*BenefitCalculations!AY192</f>
        <v>1246098802.3313634</v>
      </c>
      <c r="AZ8" s="17">
        <f>(1-BenefitAssumptions!$E$82)*BenefitCalculations!AZ192</f>
        <v>1422447338.166059</v>
      </c>
    </row>
    <row r="9" spans="1:16384" s="17" customFormat="1">
      <c r="A9" s="224" t="s">
        <v>143</v>
      </c>
      <c r="AG9" s="17">
        <f>BenefitCalculations!AG207</f>
        <v>18459125</v>
      </c>
      <c r="AH9" s="17">
        <f>BenefitCalculations!AH207</f>
        <v>23159342.493787497</v>
      </c>
      <c r="AI9" s="17">
        <f>BenefitCalculations!AI207</f>
        <v>28782611.775559876</v>
      </c>
      <c r="AJ9" s="17">
        <f>BenefitCalculations!AJ207</f>
        <v>35497992.970320515</v>
      </c>
      <c r="AK9" s="17">
        <f>BenefitCalculations!AK207</f>
        <v>43506646.47371491</v>
      </c>
      <c r="AL9" s="17">
        <f>BenefitCalculations!AL207</f>
        <v>49798999.802957892</v>
      </c>
      <c r="AM9" s="17">
        <f>BenefitCalculations!AM207</f>
        <v>56951855.421293028</v>
      </c>
      <c r="AN9" s="17">
        <f>BenefitCalculations!AN207</f>
        <v>65069317.121723905</v>
      </c>
      <c r="AO9" s="17">
        <f>BenefitCalculations!AO207</f>
        <v>74258560.382023841</v>
      </c>
      <c r="AP9" s="17">
        <f>BenefitCalculations!AP207</f>
        <v>84639402.862722814</v>
      </c>
      <c r="AQ9" s="17">
        <f>BenefitCalculations!AQ207</f>
        <v>96352656.874134272</v>
      </c>
      <c r="AR9" s="17">
        <f>BenefitCalculations!AR207</f>
        <v>109564484.62476009</v>
      </c>
      <c r="AS9" s="17">
        <f>BenefitCalculations!AS207</f>
        <v>124457538.23534833</v>
      </c>
      <c r="AT9" s="17">
        <f>BenefitCalculations!AT207</f>
        <v>141241965.91122761</v>
      </c>
      <c r="AU9" s="17">
        <f>BenefitCalculations!AU207</f>
        <v>160149419.76416475</v>
      </c>
      <c r="AV9" s="17">
        <f>BenefitCalculations!AV207</f>
        <v>181437324.35818875</v>
      </c>
      <c r="AW9" s="17">
        <f>BenefitCalculations!AW207</f>
        <v>205387129.60271171</v>
      </c>
      <c r="AX9" s="17">
        <f>BenefitCalculations!AX207</f>
        <v>232314136.25421917</v>
      </c>
      <c r="AY9" s="17">
        <f>BenefitCalculations!AY207</f>
        <v>262569640.71443906</v>
      </c>
      <c r="AZ9" s="17">
        <f>BenefitCalculations!AZ207</f>
        <v>296544291.60304862</v>
      </c>
    </row>
    <row r="10" spans="1:16384" s="17" customFormat="1">
      <c r="A10" s="224" t="s">
        <v>189</v>
      </c>
      <c r="AG10" s="17">
        <f>BenefitCalculations!AG224</f>
        <v>183705.94367565037</v>
      </c>
      <c r="AH10" s="17">
        <f>BenefitCalculations!AH224</f>
        <v>280853.60817579005</v>
      </c>
      <c r="AI10" s="17">
        <f>BenefitCalculations!AI224</f>
        <v>408908.54341010534</v>
      </c>
      <c r="AJ10" s="17">
        <f>BenefitCalculations!AJ224</f>
        <v>575067.25740448735</v>
      </c>
      <c r="AK10" s="17">
        <f>BenefitCalculations!AK224</f>
        <v>787960.06466554175</v>
      </c>
      <c r="AL10" s="17">
        <f>BenefitCalculations!AL224</f>
        <v>911149.88126774505</v>
      </c>
      <c r="AM10" s="17">
        <f>BenefitCalculations!AM224</f>
        <v>1049701.6461599623</v>
      </c>
      <c r="AN10" s="17">
        <f>BenefitCalculations!AN224</f>
        <v>1204408.3065457037</v>
      </c>
      <c r="AO10" s="17">
        <f>BenefitCalculations!AO224</f>
        <v>1375661.8943392837</v>
      </c>
      <c r="AP10" s="17">
        <f>BenefitCalculations!AP224</f>
        <v>1563838.6242933362</v>
      </c>
      <c r="AQ10" s="17">
        <f>BenefitCalculations!AQ224</f>
        <v>1769284.9372658809</v>
      </c>
      <c r="AR10" s="17">
        <f>BenefitCalculations!AR224</f>
        <v>1992950.200355039</v>
      </c>
      <c r="AS10" s="17">
        <f>BenefitCalculations!AS224</f>
        <v>2236669.4404644901</v>
      </c>
      <c r="AT10" s="17">
        <f>BenefitCalculations!AT224</f>
        <v>2503257.5611611428</v>
      </c>
      <c r="AU10" s="17">
        <f>BenefitCalculations!AU224</f>
        <v>2795549.2309640995</v>
      </c>
      <c r="AV10" s="17">
        <f>BenefitCalculations!AV224</f>
        <v>3115606.388309516</v>
      </c>
      <c r="AW10" s="17">
        <f>BenefitCalculations!AW224</f>
        <v>3464440.7066107588</v>
      </c>
      <c r="AX10" s="17">
        <f>BenefitCalculations!AX224</f>
        <v>3842710.3612077534</v>
      </c>
      <c r="AY10" s="17">
        <f>BenefitCalculations!AY224</f>
        <v>4250105.7657426242</v>
      </c>
      <c r="AZ10" s="17">
        <f>BenefitCalculations!AZ224</f>
        <v>4685832.8822424756</v>
      </c>
    </row>
    <row r="11" spans="1:16384" s="17" customFormat="1">
      <c r="A11" s="224" t="s">
        <v>192</v>
      </c>
      <c r="AG11" s="17">
        <f>BenefitCalculations!AG243</f>
        <v>93028499.119292676</v>
      </c>
      <c r="AH11" s="17">
        <f>BenefitCalculations!AH243</f>
        <v>112446715.71968876</v>
      </c>
      <c r="AI11" s="17">
        <f>BenefitCalculations!AI243</f>
        <v>136067282.75738668</v>
      </c>
      <c r="AJ11" s="17">
        <f>BenefitCalculations!AJ243</f>
        <v>164365536.52496231</v>
      </c>
      <c r="AK11" s="17">
        <f>BenefitCalculations!AK243</f>
        <v>198025014.96271554</v>
      </c>
      <c r="AL11" s="17">
        <f>BenefitCalculations!AL243</f>
        <v>235907508.64344901</v>
      </c>
      <c r="AM11" s="17">
        <f>BenefitCalculations!AM243</f>
        <v>280057900.74056</v>
      </c>
      <c r="AN11" s="17">
        <f>BenefitCalculations!AN243</f>
        <v>331510519.23964059</v>
      </c>
      <c r="AO11" s="17">
        <f>BenefitCalculations!AO243</f>
        <v>391572339.260993</v>
      </c>
      <c r="AP11" s="17">
        <f>BenefitCalculations!AP243</f>
        <v>461749101.74698728</v>
      </c>
      <c r="AQ11" s="17">
        <f>BenefitCalculations!AQ243</f>
        <v>543268150.62368739</v>
      </c>
      <c r="AR11" s="17">
        <f>BenefitCalculations!AR243</f>
        <v>637665110.99485421</v>
      </c>
      <c r="AS11" s="17">
        <f>BenefitCalculations!AS243</f>
        <v>746616002.22503924</v>
      </c>
      <c r="AT11" s="17">
        <f>BenefitCalculations!AT243</f>
        <v>871894013.41052556</v>
      </c>
      <c r="AU11" s="17">
        <f>BenefitCalculations!AU243</f>
        <v>1015506179.6636043</v>
      </c>
      <c r="AV11" s="17">
        <f>BenefitCalculations!AV243</f>
        <v>1179804482.2949765</v>
      </c>
      <c r="AW11" s="17">
        <f>BenefitCalculations!AW243</f>
        <v>1367569795.8303244</v>
      </c>
      <c r="AX11" s="17">
        <f>BenefitCalculations!AX243</f>
        <v>1582004899.4638021</v>
      </c>
      <c r="AY11" s="17">
        <f>BenefitCalculations!AY243</f>
        <v>1826881313.4603264</v>
      </c>
      <c r="AZ11" s="17">
        <f>BenefitCalculations!AZ243</f>
        <v>2106491459.0431659</v>
      </c>
    </row>
    <row r="12" spans="1:16384" s="17" customFormat="1" ht="24">
      <c r="A12" s="226" t="s">
        <v>322</v>
      </c>
    </row>
    <row r="13" spans="1:16384" s="17" customFormat="1">
      <c r="A13" s="224" t="s">
        <v>133</v>
      </c>
      <c r="AG13" s="17">
        <f>BenefitAssumptions!$E$16*Poverty_calc!AG4</f>
        <v>22130196.44766435</v>
      </c>
      <c r="AH13" s="17">
        <f>BenefitAssumptions!$E$16*Poverty_calc!AH4</f>
        <v>25248969.65150566</v>
      </c>
      <c r="AI13" s="17">
        <f>BenefitAssumptions!$E$16*Poverty_calc!AI4</f>
        <v>28911659.686746497</v>
      </c>
      <c r="AJ13" s="17">
        <f>BenefitAssumptions!$E$16*Poverty_calc!AJ4</f>
        <v>33279531.71228737</v>
      </c>
      <c r="AK13" s="17">
        <f>BenefitAssumptions!$E$16*Poverty_calc!AK4</f>
        <v>38538425.728304178</v>
      </c>
      <c r="AL13" s="17">
        <f>BenefitAssumptions!$E$16*Poverty_calc!AL4</f>
        <v>45598167.174554162</v>
      </c>
      <c r="AM13" s="17">
        <f>BenefitAssumptions!$E$16*Poverty_calc!AM4</f>
        <v>54154052.520604879</v>
      </c>
      <c r="AN13" s="17">
        <f>BenefitAssumptions!$E$16*Poverty_calc!AN4</f>
        <v>64466885.621809714</v>
      </c>
      <c r="AO13" s="17">
        <f>BenefitAssumptions!$E$16*Poverty_calc!AO4</f>
        <v>76797147.572494626</v>
      </c>
      <c r="AP13" s="17">
        <f>BenefitAssumptions!$E$16*Poverty_calc!AP4</f>
        <v>91452409.387726486</v>
      </c>
      <c r="AQ13" s="17">
        <f>BenefitAssumptions!$E$16*Poverty_calc!AQ4</f>
        <v>108755822.86475781</v>
      </c>
      <c r="AR13" s="17">
        <f>BenefitAssumptions!$E$16*Poverty_calc!AR4</f>
        <v>129187726.67276813</v>
      </c>
      <c r="AS13" s="17">
        <f>BenefitAssumptions!$E$16*Poverty_calc!AS4</f>
        <v>153297838.29145104</v>
      </c>
      <c r="AT13" s="17">
        <f>BenefitAssumptions!$E$16*Poverty_calc!AT4</f>
        <v>181751732.83886221</v>
      </c>
      <c r="AU13" s="17">
        <f>BenefitAssumptions!$E$16*Poverty_calc!AU4</f>
        <v>215326094.54174355</v>
      </c>
      <c r="AV13" s="17">
        <f>BenefitAssumptions!$E$16*Poverty_calc!AV4</f>
        <v>254908457.38769341</v>
      </c>
      <c r="AW13" s="17">
        <f>BenefitAssumptions!$E$16*Poverty_calc!AW4</f>
        <v>301508622.44839209</v>
      </c>
      <c r="AX13" s="17">
        <f>BenefitAssumptions!$E$16*Poverty_calc!AX4</f>
        <v>356309411.48822093</v>
      </c>
      <c r="AY13" s="17">
        <f>BenefitAssumptions!$E$16*Poverty_calc!AY4</f>
        <v>420674672.06476647</v>
      </c>
      <c r="AZ13" s="17">
        <f>BenefitAssumptions!$E$16*Poverty_calc!AZ4</f>
        <v>496197191.33032483</v>
      </c>
    </row>
    <row r="14" spans="1:16384" s="17" customFormat="1">
      <c r="A14" s="224" t="s">
        <v>123</v>
      </c>
      <c r="AG14" s="17">
        <f>BenefitAssumptions!$E$33*Poverty_calc!AG5</f>
        <v>76152477.473843843</v>
      </c>
      <c r="AH14" s="17">
        <f>BenefitAssumptions!$E$33*Poverty_calc!AH5</f>
        <v>87951110.504094049</v>
      </c>
      <c r="AI14" s="17">
        <f>BenefitAssumptions!$E$33*Poverty_calc!AI5</f>
        <v>101583719.1147505</v>
      </c>
      <c r="AJ14" s="17">
        <f>BenefitAssumptions!$E$33*Poverty_calc!AJ5</f>
        <v>117328912.73977144</v>
      </c>
      <c r="AK14" s="17">
        <f>BenefitAssumptions!$E$33*Poverty_calc!AK5</f>
        <v>135502818.75711262</v>
      </c>
      <c r="AL14" s="17">
        <f>BenefitAssumptions!$E$33*Poverty_calc!AL5</f>
        <v>154464652.39412102</v>
      </c>
      <c r="AM14" s="17">
        <f>BenefitAssumptions!$E$33*Poverty_calc!AM5</f>
        <v>176035499.47519732</v>
      </c>
      <c r="AN14" s="17">
        <f>BenefitAssumptions!$E$33*Poverty_calc!AN5</f>
        <v>200576866.33512121</v>
      </c>
      <c r="AO14" s="17">
        <f>BenefitAssumptions!$E$33*Poverty_calc!AO5</f>
        <v>228507480.77055615</v>
      </c>
      <c r="AP14" s="17">
        <f>BenefitAssumptions!$E$33*Poverty_calc!AP5</f>
        <v>260303082.00688052</v>
      </c>
      <c r="AQ14" s="17">
        <f>BenefitAssumptions!$E$33*Poverty_calc!AQ5</f>
        <v>296262359.81071264</v>
      </c>
      <c r="AR14" s="17">
        <f>BenefitAssumptions!$E$33*Poverty_calc!AR5</f>
        <v>336890276.48041415</v>
      </c>
      <c r="AS14" s="17">
        <f>BenefitAssumptions!$E$33*Poverty_calc!AS5</f>
        <v>382766140.64302772</v>
      </c>
      <c r="AT14" s="17">
        <f>BenefitAssumptions!$E$33*Poverty_calc!AT5</f>
        <v>434545815.87680107</v>
      </c>
      <c r="AU14" s="17">
        <f>BenefitAssumptions!$E$33*Poverty_calc!AU5</f>
        <v>492961398.48118615</v>
      </c>
      <c r="AV14" s="17">
        <f>BenefitAssumptions!$E$33*Poverty_calc!AV5</f>
        <v>558820317.51528466</v>
      </c>
      <c r="AW14" s="17">
        <f>BenefitAssumptions!$E$33*Poverty_calc!AW5</f>
        <v>633016181.79149091</v>
      </c>
      <c r="AX14" s="17">
        <f>BenefitAssumptions!$E$33*Poverty_calc!AX5</f>
        <v>716550816.75490248</v>
      </c>
      <c r="AY14" s="17">
        <f>BenefitAssumptions!$E$33*Poverty_calc!AY5</f>
        <v>810539699.48749328</v>
      </c>
      <c r="AZ14" s="17">
        <f>BenefitAssumptions!$E$33*Poverty_calc!AZ5</f>
        <v>916223551.68133211</v>
      </c>
    </row>
    <row r="15" spans="1:16384" s="17" customFormat="1">
      <c r="A15" s="224" t="s">
        <v>131</v>
      </c>
      <c r="AG15" s="17">
        <f>BenefitAssumptions!$E$44*Poverty_calc!AG6</f>
        <v>7743082.3639539182</v>
      </c>
      <c r="AH15" s="17">
        <f>BenefitAssumptions!$E$44*Poverty_calc!AH6</f>
        <v>8819014.1196751669</v>
      </c>
      <c r="AI15" s="17">
        <f>BenefitAssumptions!$E$44*Poverty_calc!AI6</f>
        <v>10060836.336383425</v>
      </c>
      <c r="AJ15" s="17">
        <f>BenefitAssumptions!$E$44*Poverty_calc!AJ6</f>
        <v>11482738.644923121</v>
      </c>
      <c r="AK15" s="17">
        <f>BenefitAssumptions!$E$44*Poverty_calc!AK6</f>
        <v>13101405.977188574</v>
      </c>
      <c r="AL15" s="17">
        <f>BenefitAssumptions!$E$44*Poverty_calc!AL6</f>
        <v>14959994.671970939</v>
      </c>
      <c r="AM15" s="17">
        <f>BenefitAssumptions!$E$44*Poverty_calc!AM6</f>
        <v>17064556.440407418</v>
      </c>
      <c r="AN15" s="17">
        <f>BenefitAssumptions!$E$44*Poverty_calc!AN6</f>
        <v>19454542.78253153</v>
      </c>
      <c r="AO15" s="17">
        <f>BenefitAssumptions!$E$44*Poverty_calc!AO6</f>
        <v>22181767.47821974</v>
      </c>
      <c r="AP15" s="17">
        <f>BenefitAssumptions!$E$44*Poverty_calc!AP6</f>
        <v>25305339.965591148</v>
      </c>
      <c r="AQ15" s="17">
        <f>BenefitAssumptions!$E$44*Poverty_calc!AQ6</f>
        <v>28864060.434429608</v>
      </c>
      <c r="AR15" s="17">
        <f>BenefitAssumptions!$E$44*Poverty_calc!AR6</f>
        <v>32913171.568087064</v>
      </c>
      <c r="AS15" s="17">
        <f>BenefitAssumptions!$E$44*Poverty_calc!AS6</f>
        <v>37517536.684339873</v>
      </c>
      <c r="AT15" s="17">
        <f>BenefitAssumptions!$E$44*Poverty_calc!AT6</f>
        <v>42748492.660528407</v>
      </c>
      <c r="AU15" s="17">
        <f>BenefitAssumptions!$E$44*Poverty_calc!AU6</f>
        <v>48686837.48468145</v>
      </c>
      <c r="AV15" s="17">
        <f>BenefitAssumptions!$E$44*Poverty_calc!AV6</f>
        <v>55423737.603686742</v>
      </c>
      <c r="AW15" s="17">
        <f>BenefitAssumptions!$E$44*Poverty_calc!AW6</f>
        <v>63065477.221698046</v>
      </c>
      <c r="AX15" s="17">
        <f>BenefitAssumptions!$E$44*Poverty_calc!AX6</f>
        <v>71736422.850580662</v>
      </c>
      <c r="AY15" s="17">
        <f>BenefitAssumptions!$E$44*Poverty_calc!AY6</f>
        <v>81581107.656373635</v>
      </c>
      <c r="AZ15" s="17">
        <f>BenefitAssumptions!$E$44*Poverty_calc!AZ6</f>
        <v>92760315.279394135</v>
      </c>
    </row>
    <row r="16" spans="1:16384" s="17" customFormat="1">
      <c r="A16" s="224" t="s">
        <v>130</v>
      </c>
      <c r="AG16" s="17">
        <f>BenefitAssumptions!$E$55*Poverty_calc!AG7</f>
        <v>2143379.5113280099</v>
      </c>
      <c r="AH16" s="17">
        <f>BenefitAssumptions!$E$55*Poverty_calc!AH7</f>
        <v>2398184.7505587349</v>
      </c>
      <c r="AI16" s="17">
        <f>BenefitAssumptions!$E$55*Poverty_calc!AI7</f>
        <v>2685572.5869427589</v>
      </c>
      <c r="AJ16" s="17">
        <f>BenefitAssumptions!$E$55*Poverty_calc!AJ7</f>
        <v>3010914.2191891484</v>
      </c>
      <c r="AK16" s="17">
        <f>BenefitAssumptions!$E$55*Poverty_calc!AK7</f>
        <v>3380165.7643480483</v>
      </c>
      <c r="AL16" s="17">
        <f>BenefitAssumptions!$E$55*Poverty_calc!AL7</f>
        <v>3804896.9349561841</v>
      </c>
      <c r="AM16" s="17">
        <f>BenefitAssumptions!$E$55*Poverty_calc!AM7</f>
        <v>4284993.9472367885</v>
      </c>
      <c r="AN16" s="17">
        <f>BenefitAssumptions!$E$55*Poverty_calc!AN7</f>
        <v>4827633.2174251592</v>
      </c>
      <c r="AO16" s="17">
        <f>BenefitAssumptions!$E$55*Poverty_calc!AO7</f>
        <v>5440629.1374013638</v>
      </c>
      <c r="AP16" s="17">
        <f>BenefitAssumptions!$E$55*Poverty_calc!AP7</f>
        <v>6132781.672396211</v>
      </c>
      <c r="AQ16" s="17">
        <f>BenefitAssumptions!$E$55*Poverty_calc!AQ7</f>
        <v>6909000.3667463548</v>
      </c>
      <c r="AR16" s="17">
        <f>BenefitAssumptions!$E$55*Poverty_calc!AR7</f>
        <v>7779045.4247705154</v>
      </c>
      <c r="AS16" s="17">
        <f>BenefitAssumptions!$E$55*Poverty_calc!AS7</f>
        <v>8753377.5432356913</v>
      </c>
      <c r="AT16" s="17">
        <f>BenefitAssumptions!$E$55*Poverty_calc!AT7</f>
        <v>9843466.499933403</v>
      </c>
      <c r="AU16" s="17">
        <f>BenefitAssumptions!$E$55*Poverty_calc!AU7</f>
        <v>11061938.025787085</v>
      </c>
      <c r="AV16" s="17">
        <f>BenefitAssumptions!$E$55*Poverty_calc!AV7</f>
        <v>12422755.236722674</v>
      </c>
      <c r="AW16" s="17">
        <f>BenefitAssumptions!$E$55*Poverty_calc!AW7</f>
        <v>13941337.841433644</v>
      </c>
      <c r="AX16" s="17">
        <f>BenefitAssumptions!$E$55*Poverty_calc!AX7</f>
        <v>15634606.177680902</v>
      </c>
      <c r="AY16" s="17">
        <f>BenefitAssumptions!$E$55*Poverty_calc!AY7</f>
        <v>17521168.760429244</v>
      </c>
      <c r="AZ16" s="17">
        <f>BenefitAssumptions!$E$55*Poverty_calc!AZ7</f>
        <v>19621465.719251916</v>
      </c>
    </row>
    <row r="17" spans="1:52" s="17" customFormat="1">
      <c r="A17" s="224" t="s">
        <v>290</v>
      </c>
      <c r="AG17" s="17">
        <f>BenefitAssumptions!$E$83*Poverty_calc!AG8</f>
        <v>14287065.433753109</v>
      </c>
      <c r="AH17" s="17">
        <f>BenefitAssumptions!$E$83*Poverty_calc!AH8</f>
        <v>17316801.857319344</v>
      </c>
      <c r="AI17" s="17">
        <f>BenefitAssumptions!$E$83*Poverty_calc!AI8</f>
        <v>20897057.030311521</v>
      </c>
      <c r="AJ17" s="17">
        <f>BenefitAssumptions!$E$83*Poverty_calc!AJ8</f>
        <v>25114442.640441582</v>
      </c>
      <c r="AK17" s="17">
        <f>BenefitAssumptions!$E$83*Poverty_calc!AK8</f>
        <v>30067698.750793815</v>
      </c>
      <c r="AL17" s="17">
        <f>BenefitAssumptions!$E$83*Poverty_calc!AL8</f>
        <v>34730712.830217838</v>
      </c>
      <c r="AM17" s="17">
        <f>BenefitAssumptions!$E$83*Poverty_calc!AM8</f>
        <v>40076159.037377186</v>
      </c>
      <c r="AN17" s="17">
        <f>BenefitAssumptions!$E$83*Poverty_calc!AN8</f>
        <v>46212084.158872202</v>
      </c>
      <c r="AO17" s="17">
        <f>BenefitAssumptions!$E$83*Poverty_calc!AO8</f>
        <v>53272123.54898598</v>
      </c>
      <c r="AP17" s="17">
        <f>BenefitAssumptions!$E$83*Poverty_calc!AP8</f>
        <v>61410107.381483175</v>
      </c>
      <c r="AQ17" s="17">
        <f>BenefitAssumptions!$E$83*Poverty_calc!AQ8</f>
        <v>70740972.657852605</v>
      </c>
      <c r="AR17" s="17">
        <f>BenefitAssumptions!$E$83*Poverty_calc!AR8</f>
        <v>81425214.202332437</v>
      </c>
      <c r="AS17" s="17">
        <f>BenefitAssumptions!$E$83*Poverty_calc!AS8</f>
        <v>93641171.749817908</v>
      </c>
      <c r="AT17" s="17">
        <f>BenefitAssumptions!$E$83*Poverty_calc!AT8</f>
        <v>107580970.00946465</v>
      </c>
      <c r="AU17" s="17">
        <f>BenefitAssumptions!$E$83*Poverty_calc!AU8</f>
        <v>123459364.04065511</v>
      </c>
      <c r="AV17" s="17">
        <f>BenefitAssumptions!$E$83*Poverty_calc!AV8</f>
        <v>141524735.01090682</v>
      </c>
      <c r="AW17" s="17">
        <f>BenefitAssumptions!$E$83*Poverty_calc!AW8</f>
        <v>162061285.39354411</v>
      </c>
      <c r="AX17" s="17">
        <f>BenefitAssumptions!$E$83*Poverty_calc!AX8</f>
        <v>185381994.43393913</v>
      </c>
      <c r="AY17" s="17">
        <f>BenefitAssumptions!$E$83*Poverty_calc!AY8</f>
        <v>211836796.39633179</v>
      </c>
      <c r="AZ17" s="17">
        <f>BenefitAssumptions!$E$83*Poverty_calc!AZ8</f>
        <v>241816047.48823005</v>
      </c>
    </row>
    <row r="18" spans="1:52" s="17" customFormat="1">
      <c r="A18" s="224" t="s">
        <v>143</v>
      </c>
      <c r="AG18" s="17">
        <f>BenefitAssumptions!$E$92*Poverty_calc!AG9</f>
        <v>3138051.25</v>
      </c>
      <c r="AH18" s="17">
        <f>BenefitAssumptions!$E$92*Poverty_calc!AH9</f>
        <v>3937088.2239438747</v>
      </c>
      <c r="AI18" s="17">
        <f>BenefitAssumptions!$E$92*Poverty_calc!AI9</f>
        <v>4893044.0018451791</v>
      </c>
      <c r="AJ18" s="17">
        <f>BenefitAssumptions!$E$92*Poverty_calc!AJ9</f>
        <v>6034658.8049544878</v>
      </c>
      <c r="AK18" s="17">
        <f>BenefitAssumptions!$E$92*Poverty_calc!AK9</f>
        <v>7396129.900531535</v>
      </c>
      <c r="AL18" s="17">
        <f>BenefitAssumptions!$E$92*Poverty_calc!AL9</f>
        <v>8465829.9665028416</v>
      </c>
      <c r="AM18" s="17">
        <f>BenefitAssumptions!$E$92*Poverty_calc!AM9</f>
        <v>9681815.4216198158</v>
      </c>
      <c r="AN18" s="17">
        <f>BenefitAssumptions!$E$92*Poverty_calc!AN9</f>
        <v>11061783.910693064</v>
      </c>
      <c r="AO18" s="17">
        <f>BenefitAssumptions!$E$92*Poverty_calc!AO9</f>
        <v>12623955.264944054</v>
      </c>
      <c r="AP18" s="17">
        <f>BenefitAssumptions!$E$92*Poverty_calc!AP9</f>
        <v>14388698.48666288</v>
      </c>
      <c r="AQ18" s="17">
        <f>BenefitAssumptions!$E$92*Poverty_calc!AQ9</f>
        <v>16379951.668602828</v>
      </c>
      <c r="AR18" s="17">
        <f>BenefitAssumptions!$E$92*Poverty_calc!AR9</f>
        <v>18625962.386209216</v>
      </c>
      <c r="AS18" s="17">
        <f>BenefitAssumptions!$E$92*Poverty_calc!AS9</f>
        <v>21157781.500009216</v>
      </c>
      <c r="AT18" s="17">
        <f>BenefitAssumptions!$E$92*Poverty_calc!AT9</f>
        <v>24011134.204908695</v>
      </c>
      <c r="AU18" s="17">
        <f>BenefitAssumptions!$E$92*Poverty_calc!AU9</f>
        <v>27225401.359908007</v>
      </c>
      <c r="AV18" s="17">
        <f>BenefitAssumptions!$E$92*Poverty_calc!AV9</f>
        <v>30844345.140892088</v>
      </c>
      <c r="AW18" s="17">
        <f>BenefitAssumptions!$E$92*Poverty_calc!AW9</f>
        <v>34915812.032460995</v>
      </c>
      <c r="AX18" s="17">
        <f>BenefitAssumptions!$E$92*Poverty_calc!AX9</f>
        <v>39493403.163217261</v>
      </c>
      <c r="AY18" s="17">
        <f>BenefitAssumptions!$E$92*Poverty_calc!AY9</f>
        <v>44636838.921454646</v>
      </c>
      <c r="AZ18" s="17">
        <f>BenefitAssumptions!$E$92*Poverty_calc!AZ9</f>
        <v>50412529.572518267</v>
      </c>
    </row>
    <row r="19" spans="1:52" s="17" customFormat="1">
      <c r="A19" s="224" t="s">
        <v>189</v>
      </c>
      <c r="AG19" s="17">
        <f>BenefitAssumptions!$E$102*Poverty_calc!AG10</f>
        <v>82667.674654042668</v>
      </c>
      <c r="AH19" s="17">
        <f>BenefitAssumptions!$E$102*Poverty_calc!AH10</f>
        <v>126384.12367910553</v>
      </c>
      <c r="AI19" s="17">
        <f>BenefitAssumptions!$E$102*Poverty_calc!AI10</f>
        <v>184008.84453454742</v>
      </c>
      <c r="AJ19" s="17">
        <f>BenefitAssumptions!$E$102*Poverty_calc!AJ10</f>
        <v>258780.2658320193</v>
      </c>
      <c r="AK19" s="17">
        <f>BenefitAssumptions!$E$102*Poverty_calc!AK10</f>
        <v>354582.02909949381</v>
      </c>
      <c r="AL19" s="17">
        <f>BenefitAssumptions!$E$102*Poverty_calc!AL10</f>
        <v>410017.44657048531</v>
      </c>
      <c r="AM19" s="17">
        <f>BenefitAssumptions!$E$102*Poverty_calc!AM10</f>
        <v>472365.74077198305</v>
      </c>
      <c r="AN19" s="17">
        <f>BenefitAssumptions!$E$102*Poverty_calc!AN10</f>
        <v>541983.73794556665</v>
      </c>
      <c r="AO19" s="17">
        <f>BenefitAssumptions!$E$102*Poverty_calc!AO10</f>
        <v>619047.85245267767</v>
      </c>
      <c r="AP19" s="17">
        <f>BenefitAssumptions!$E$102*Poverty_calc!AP10</f>
        <v>703727.38093200128</v>
      </c>
      <c r="AQ19" s="17">
        <f>BenefitAssumptions!$E$102*Poverty_calc!AQ10</f>
        <v>796178.22176964639</v>
      </c>
      <c r="AR19" s="17">
        <f>BenefitAssumptions!$E$102*Poverty_calc!AR10</f>
        <v>896827.59015976754</v>
      </c>
      <c r="AS19" s="17">
        <f>BenefitAssumptions!$E$102*Poverty_calc!AS10</f>
        <v>1006501.2482090206</v>
      </c>
      <c r="AT19" s="17">
        <f>BenefitAssumptions!$E$102*Poverty_calc!AT10</f>
        <v>1126465.9025225143</v>
      </c>
      <c r="AU19" s="17">
        <f>BenefitAssumptions!$E$102*Poverty_calc!AU10</f>
        <v>1257997.1539338448</v>
      </c>
      <c r="AV19" s="17">
        <f>BenefitAssumptions!$E$102*Poverty_calc!AV10</f>
        <v>1402022.8747392823</v>
      </c>
      <c r="AW19" s="17">
        <f>BenefitAssumptions!$E$102*Poverty_calc!AW10</f>
        <v>1558998.3179748415</v>
      </c>
      <c r="AX19" s="17">
        <f>BenefitAssumptions!$E$102*Poverty_calc!AX10</f>
        <v>1729219.6625434891</v>
      </c>
      <c r="AY19" s="17">
        <f>BenefitAssumptions!$E$102*Poverty_calc!AY10</f>
        <v>1912547.594584181</v>
      </c>
      <c r="AZ19" s="17">
        <f>BenefitAssumptions!$E$102*Poverty_calc!AZ10</f>
        <v>2108624.7970091142</v>
      </c>
    </row>
    <row r="20" spans="1:52" s="17" customFormat="1">
      <c r="A20" s="224" t="s">
        <v>192</v>
      </c>
      <c r="AG20" s="17">
        <f>BenefitAssumptions!$E$114*Poverty_calc!AG11</f>
        <v>37211399.647717074</v>
      </c>
      <c r="AH20" s="17">
        <f>BenefitAssumptions!$E$114*Poverty_calc!AH11</f>
        <v>44978686.287875503</v>
      </c>
      <c r="AI20" s="17">
        <f>BenefitAssumptions!$E$114*Poverty_calc!AI11</f>
        <v>54426913.102954678</v>
      </c>
      <c r="AJ20" s="17">
        <f>BenefitAssumptions!$E$114*Poverty_calc!AJ11</f>
        <v>65746214.609984927</v>
      </c>
      <c r="AK20" s="17">
        <f>BenefitAssumptions!$E$114*Poverty_calc!AK11</f>
        <v>79210005.985086218</v>
      </c>
      <c r="AL20" s="17">
        <f>BenefitAssumptions!$E$114*Poverty_calc!AL11</f>
        <v>94363003.457379609</v>
      </c>
      <c r="AM20" s="17">
        <f>BenefitAssumptions!$E$114*Poverty_calc!AM11</f>
        <v>112023160.296224</v>
      </c>
      <c r="AN20" s="17">
        <f>BenefitAssumptions!$E$114*Poverty_calc!AN11</f>
        <v>132604207.69585624</v>
      </c>
      <c r="AO20" s="17">
        <f>BenefitAssumptions!$E$114*Poverty_calc!AO11</f>
        <v>156628935.7043972</v>
      </c>
      <c r="AP20" s="17">
        <f>BenefitAssumptions!$E$114*Poverty_calc!AP11</f>
        <v>184699640.69879493</v>
      </c>
      <c r="AQ20" s="17">
        <f>BenefitAssumptions!$E$114*Poverty_calc!AQ11</f>
        <v>217307260.24947497</v>
      </c>
      <c r="AR20" s="17">
        <f>BenefitAssumptions!$E$114*Poverty_calc!AR11</f>
        <v>255066044.39794171</v>
      </c>
      <c r="AS20" s="17">
        <f>BenefitAssumptions!$E$114*Poverty_calc!AS11</f>
        <v>298646400.89001572</v>
      </c>
      <c r="AT20" s="17">
        <f>BenefitAssumptions!$E$114*Poverty_calc!AT11</f>
        <v>348757605.36421025</v>
      </c>
      <c r="AU20" s="17">
        <f>BenefitAssumptions!$E$114*Poverty_calc!AU11</f>
        <v>406202471.86544174</v>
      </c>
      <c r="AV20" s="17">
        <f>BenefitAssumptions!$E$114*Poverty_calc!AV11</f>
        <v>471921792.91799062</v>
      </c>
      <c r="AW20" s="17">
        <f>BenefitAssumptions!$E$114*Poverty_calc!AW11</f>
        <v>547027918.33212984</v>
      </c>
      <c r="AX20" s="17">
        <f>BenefitAssumptions!$E$114*Poverty_calc!AX11</f>
        <v>632801959.78552091</v>
      </c>
      <c r="AY20" s="17">
        <f>BenefitAssumptions!$E$114*Poverty_calc!AY11</f>
        <v>730752525.3841306</v>
      </c>
      <c r="AZ20" s="17">
        <f>BenefitAssumptions!$E$114*Poverty_calc!AZ11</f>
        <v>842596583.61726642</v>
      </c>
    </row>
    <row r="21" spans="1:52" s="227" customFormat="1">
      <c r="A21" s="226" t="s">
        <v>27</v>
      </c>
      <c r="AG21" s="227">
        <f>SUM(AG13:AG20)</f>
        <v>162888319.80291432</v>
      </c>
      <c r="AH21" s="227">
        <f t="shared" ref="AH21:AZ21" si="0">SUM(AH13:AH20)</f>
        <v>190776239.51865146</v>
      </c>
      <c r="AI21" s="227">
        <f t="shared" si="0"/>
        <v>223642810.70446911</v>
      </c>
      <c r="AJ21" s="227">
        <f t="shared" si="0"/>
        <v>262256193.63738409</v>
      </c>
      <c r="AK21" s="227">
        <f t="shared" si="0"/>
        <v>307551232.89246452</v>
      </c>
      <c r="AL21" s="227">
        <f t="shared" si="0"/>
        <v>356797274.8762731</v>
      </c>
      <c r="AM21" s="227">
        <f t="shared" si="0"/>
        <v>413792602.87943941</v>
      </c>
      <c r="AN21" s="227">
        <f t="shared" si="0"/>
        <v>479745987.46025467</v>
      </c>
      <c r="AO21" s="227">
        <f t="shared" si="0"/>
        <v>556071087.3294518</v>
      </c>
      <c r="AP21" s="227">
        <f t="shared" si="0"/>
        <v>644395786.98046732</v>
      </c>
      <c r="AQ21" s="227">
        <f t="shared" si="0"/>
        <v>746015606.27434647</v>
      </c>
      <c r="AR21" s="227">
        <f t="shared" si="0"/>
        <v>862784268.72268295</v>
      </c>
      <c r="AS21" s="227">
        <f t="shared" si="0"/>
        <v>996786748.55010605</v>
      </c>
      <c r="AT21" s="227">
        <f t="shared" si="0"/>
        <v>1150365683.3572311</v>
      </c>
      <c r="AU21" s="227">
        <f t="shared" si="0"/>
        <v>1326181502.953337</v>
      </c>
      <c r="AV21" s="227">
        <f t="shared" si="0"/>
        <v>1527268163.6879163</v>
      </c>
      <c r="AW21" s="227">
        <f t="shared" si="0"/>
        <v>1757095633.3791242</v>
      </c>
      <c r="AX21" s="227">
        <f t="shared" si="0"/>
        <v>2019637834.316606</v>
      </c>
      <c r="AY21" s="227">
        <f t="shared" si="0"/>
        <v>2319455356.265564</v>
      </c>
      <c r="AZ21" s="227">
        <f t="shared" si="0"/>
        <v>2661736309.4853268</v>
      </c>
    </row>
    <row r="22" spans="1:52" s="227" customFormat="1">
      <c r="A22" s="225" t="s">
        <v>331</v>
      </c>
      <c r="AC22" s="28" t="str">
        <f>IF(AC$1="T", Poverty!E13, "-")</f>
        <v>-</v>
      </c>
      <c r="AD22" s="28" t="str">
        <f>IF(AC$1="T",AC22*(1+Macroeconomics!$AD$11/100),IF(AD$1="T",Poverty!E13,"-"))</f>
        <v>-</v>
      </c>
      <c r="AE22" s="28" t="str">
        <f>IF(AC$1="T",AD22*(1+Macroeconomics!$AE$11/100),IF(AD$1="T",AD22*(1+Macroeconomics!$AE$11/100),IF(AE1="T",Poverty!E13,"- ")))</f>
        <v xml:space="preserve">- </v>
      </c>
      <c r="AF22" s="227">
        <f>IF(AF$1="T",Poverty!E13, AE22*(1+Macroeconomics!$AF$11/100))</f>
        <v>38000</v>
      </c>
      <c r="AG22" s="227">
        <f>AF22*(1+Macroeconomics!AG11/100)</f>
        <v>41637.360000000001</v>
      </c>
      <c r="AH22" s="227">
        <f>AG22*(1+Macroeconomics!AH11/100)</f>
        <v>45611.2296384</v>
      </c>
      <c r="AI22" s="227">
        <f>AH22*(1+Macroeconomics!AI11/100)</f>
        <v>49951.594250790142</v>
      </c>
      <c r="AJ22" s="227">
        <f>AI22*(1+Macroeconomics!AJ11/100)</f>
        <v>54691.001513305113</v>
      </c>
      <c r="AK22" s="227">
        <f>AJ22*(1+Macroeconomics!AK11/100)</f>
        <v>59864.77025646378</v>
      </c>
      <c r="AL22" s="227">
        <f>AK22*(1+Macroeconomics!AL11/100)</f>
        <v>65527.977522725254</v>
      </c>
      <c r="AM22" s="227">
        <f>AL22*(1+Macroeconomics!AM11/100)</f>
        <v>71726.924196375068</v>
      </c>
      <c r="AN22" s="227">
        <f>AM22*(1+Macroeconomics!AN11/100)</f>
        <v>78512.29122535215</v>
      </c>
      <c r="AO22" s="227">
        <f>AN22*(1+Macroeconomics!AO11/100)</f>
        <v>85939.553975270464</v>
      </c>
      <c r="AP22" s="227">
        <f>AO22*(1+Macroeconomics!AP11/100)</f>
        <v>94069.435781331049</v>
      </c>
      <c r="AQ22" s="227">
        <f>AP22*(1+Macroeconomics!AQ11/100)</f>
        <v>102968.40440624497</v>
      </c>
      <c r="AR22" s="227">
        <f>AQ22*(1+Macroeconomics!AR11/100)</f>
        <v>112709.21546307574</v>
      </c>
      <c r="AS22" s="227">
        <f>AR22*(1+Macroeconomics!AS11/100)</f>
        <v>123371.50724588271</v>
      </c>
      <c r="AT22" s="227">
        <f>AS22*(1+Macroeconomics!AT11/100)</f>
        <v>135042.45183134321</v>
      </c>
      <c r="AU22" s="227">
        <f>AT22*(1+Macroeconomics!AU11/100)</f>
        <v>147817.46777458827</v>
      </c>
      <c r="AV22" s="227">
        <f>AU22*(1+Macroeconomics!AV11/100)</f>
        <v>161801.00022606432</v>
      </c>
      <c r="AW22" s="227">
        <f>AV22*(1+Macroeconomics!AW11/100)</f>
        <v>177107.37484745</v>
      </c>
      <c r="AX22" s="227">
        <f>AW22*(1+Macroeconomics!AX11/100)</f>
        <v>193861.73250801879</v>
      </c>
      <c r="AY22" s="227">
        <f>AX22*(1+Macroeconomics!AY11/100)</f>
        <v>212201.05240327737</v>
      </c>
      <c r="AZ22" s="227">
        <f>AY22*(1+Macroeconomics!AZ11/100)</f>
        <v>232275.2719606274</v>
      </c>
    </row>
    <row r="24" spans="1:52">
      <c r="F24" s="220"/>
      <c r="G24" s="222"/>
    </row>
    <row r="25" spans="1:52">
      <c r="F25" s="220"/>
      <c r="G25" s="220"/>
      <c r="AG25" s="225" t="s">
        <v>313</v>
      </c>
      <c r="AH25" s="105">
        <f>Poverty!H12</f>
        <v>2015</v>
      </c>
    </row>
    <row r="26" spans="1:52">
      <c r="G26" s="220"/>
      <c r="J26" s="220"/>
      <c r="K26" s="220"/>
      <c r="L26" s="220"/>
      <c r="M26" s="220"/>
      <c r="N26" s="220"/>
      <c r="O26" s="220"/>
      <c r="P26" s="220"/>
      <c r="Q26" s="220"/>
      <c r="AG26" s="225" t="s">
        <v>312</v>
      </c>
      <c r="AH26" s="232">
        <f>12*Poverty!K13</f>
        <v>718377.24307756533</v>
      </c>
    </row>
    <row r="27" spans="1:52">
      <c r="J27" s="220"/>
      <c r="K27" s="220"/>
      <c r="L27" s="220"/>
      <c r="M27" s="220"/>
      <c r="N27" s="220"/>
      <c r="O27" s="220"/>
      <c r="P27" s="220"/>
      <c r="Q27" s="220"/>
      <c r="AG27" s="225" t="s">
        <v>309</v>
      </c>
      <c r="AH27" s="232">
        <f>AH26*Poverty!H15</f>
        <v>86205.269169307838</v>
      </c>
    </row>
    <row r="28" spans="1:52" ht="12.75" customHeight="1">
      <c r="J28" s="220"/>
      <c r="K28" s="220"/>
      <c r="L28" s="220"/>
      <c r="M28" s="220"/>
      <c r="N28" s="220"/>
      <c r="O28" s="220"/>
      <c r="P28" s="220"/>
      <c r="Q28" s="220"/>
      <c r="AG28" s="225" t="s">
        <v>314</v>
      </c>
      <c r="AH28" s="232">
        <f>Poverty!H14*IF($AH$25=2011,LaborForceAggregates!AG3,IF($AH$25=2012,LaborForceAggregates!AH3,IF($AH$25=2013,LaborForceAggregates!AI3,IF($AH$25=2014,LaborForceAggregates!AJ3,IF($AH$25=2015,LaborForceAggregates!AK3,"wrong")))))</f>
        <v>7998.6017999999995</v>
      </c>
    </row>
    <row r="29" spans="1:52">
      <c r="J29" s="220"/>
      <c r="K29" s="220"/>
      <c r="L29" s="220"/>
      <c r="M29" s="220"/>
      <c r="N29" s="220"/>
      <c r="O29" s="220"/>
      <c r="P29" s="220"/>
      <c r="Q29" s="220"/>
      <c r="AG29" s="225" t="s">
        <v>324</v>
      </c>
      <c r="AH29" s="223">
        <f>AH27*AH28</f>
        <v>689521621.1471101</v>
      </c>
    </row>
    <row r="30" spans="1:52">
      <c r="J30" s="220"/>
      <c r="K30" s="220"/>
      <c r="L30" s="220"/>
      <c r="M30" s="220"/>
      <c r="N30" s="220"/>
      <c r="O30" s="220"/>
      <c r="P30" s="220"/>
      <c r="Q30" s="220"/>
      <c r="AG30" s="225" t="s">
        <v>310</v>
      </c>
      <c r="AH30" s="233">
        <f>AH29/(1000*IF($AH$25=2011,Macroeconomics!AG3,IF($AH$25=2012,Macroeconomics!AH3,IF($AH$25=2013,Macroeconomics!AI3,IF($AH$25=2014,Macroeconomics!AJ3,IF($AH$25=2015,Macroeconomics!AK3,"wrong"))))))</f>
        <v>1.7799813681678552E-2</v>
      </c>
    </row>
    <row r="31" spans="1:52">
      <c r="J31" s="220"/>
      <c r="K31" s="220"/>
      <c r="L31" s="220"/>
      <c r="M31" s="220"/>
      <c r="N31" s="220"/>
      <c r="O31" s="220"/>
      <c r="P31" s="220"/>
      <c r="Q31" s="220"/>
      <c r="AG31" s="226" t="s">
        <v>323</v>
      </c>
      <c r="AH31" s="234"/>
    </row>
    <row r="32" spans="1:52" s="221" customFormat="1">
      <c r="AG32" s="225" t="s">
        <v>337</v>
      </c>
      <c r="AH32" s="234">
        <v>0.75</v>
      </c>
    </row>
    <row r="33" spans="10:34" ht="12.75" customHeight="1">
      <c r="J33" s="220"/>
      <c r="K33" s="220"/>
      <c r="L33" s="220"/>
      <c r="M33" s="220"/>
      <c r="N33" s="220"/>
      <c r="O33" s="220"/>
      <c r="P33" s="220"/>
      <c r="Q33" s="220"/>
      <c r="AG33" s="225" t="s">
        <v>325</v>
      </c>
      <c r="AH33" s="223">
        <f>AH32*IF($AH$25=2011,AG21,IF($AH$25=2012,AH21,IF($AH$25=2013,AI21,IF($AH$25=2014,AJ21,IF($AH$25=2015,AK21,"wrong")))))</f>
        <v>230663424.66934839</v>
      </c>
    </row>
    <row r="34" spans="10:34">
      <c r="J34" s="220"/>
      <c r="K34" s="220"/>
      <c r="L34" s="220"/>
      <c r="M34" s="220"/>
      <c r="N34" s="220"/>
      <c r="O34" s="220"/>
      <c r="P34" s="220"/>
      <c r="Q34" s="220"/>
      <c r="AG34" s="225" t="s">
        <v>326</v>
      </c>
      <c r="AH34" s="223">
        <f>IF((AH29-AH33)&gt;0,AH29-AH33,0)</f>
        <v>458858196.47776175</v>
      </c>
    </row>
    <row r="35" spans="10:34">
      <c r="J35" s="220"/>
      <c r="K35" s="220"/>
      <c r="L35" s="220"/>
      <c r="M35" s="220"/>
      <c r="N35" s="220"/>
      <c r="O35" s="220"/>
      <c r="P35" s="220"/>
      <c r="Q35" s="220"/>
      <c r="AG35" s="225" t="s">
        <v>310</v>
      </c>
      <c r="AH35" s="233">
        <f>AH34/(1000*IF($AH$25=2011,Macroeconomics!AG3,IF($AH$25=2012,Macroeconomics!AH3,IF($AH$25=2013,Macroeconomics!AI3,IF($AH$25=2014,Macroeconomics!AJ3,IF($AH$25=2015,Macroeconomics!AK3,"wrong"))))))</f>
        <v>1.1845299919714404E-2</v>
      </c>
    </row>
    <row r="36" spans="10:34" ht="12.75" customHeight="1">
      <c r="J36" s="220"/>
      <c r="K36" s="220"/>
      <c r="L36" s="220"/>
      <c r="M36" s="220"/>
      <c r="N36" s="220"/>
      <c r="O36" s="220"/>
      <c r="P36" s="220"/>
      <c r="Q36" s="220"/>
      <c r="AG36" s="225" t="s">
        <v>327</v>
      </c>
      <c r="AH36" s="183">
        <f>AH34/(AH28*AH26)</f>
        <v>7.9856790401622038E-2</v>
      </c>
    </row>
    <row r="37" spans="10:34">
      <c r="J37" s="220"/>
      <c r="K37" s="220"/>
      <c r="L37" s="220"/>
      <c r="M37" s="220"/>
      <c r="N37" s="220"/>
      <c r="O37" s="220"/>
      <c r="P37" s="220"/>
      <c r="Q37" s="220"/>
      <c r="AG37" s="221"/>
      <c r="AH37" s="221"/>
    </row>
    <row r="38" spans="10:34">
      <c r="J38" s="220"/>
      <c r="K38" s="220"/>
      <c r="L38" s="220"/>
      <c r="M38" s="220"/>
      <c r="N38" s="220"/>
      <c r="O38" s="220"/>
      <c r="P38" s="220"/>
      <c r="Q38" s="22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Sheet25"/>
  <dimension ref="A1:AZ498"/>
  <sheetViews>
    <sheetView zoomScaleNormal="100" workbookViewId="0">
      <pane xSplit="1" ySplit="2" topLeftCell="AF36" activePane="bottomRight" state="frozen"/>
      <selection activeCell="B43" sqref="B43"/>
      <selection pane="topRight" activeCell="B43" sqref="B43"/>
      <selection pane="bottomLeft" activeCell="B43" sqref="B43"/>
      <selection pane="bottomRight" activeCell="AI56" sqref="AI56"/>
    </sheetView>
  </sheetViews>
  <sheetFormatPr defaultRowHeight="12.75"/>
  <cols>
    <col min="1" max="1" width="31" style="116" customWidth="1"/>
    <col min="2" max="2" width="7.140625" style="25" hidden="1" customWidth="1"/>
    <col min="3" max="28" width="9.140625" style="25" hidden="1" customWidth="1"/>
    <col min="29" max="29" width="4.42578125" style="25" hidden="1" customWidth="1"/>
    <col min="30" max="31" width="9.140625" style="25" hidden="1" customWidth="1"/>
    <col min="32" max="32" width="9.140625" style="25"/>
    <col min="33" max="33" width="14.28515625" style="25" bestFit="1" customWidth="1"/>
    <col min="34" max="16384" width="9.140625" style="25"/>
  </cols>
  <sheetData>
    <row r="1" spans="1:52" s="31" customFormat="1">
      <c r="A1" s="124"/>
    </row>
    <row r="2" spans="1:52" s="29" customFormat="1">
      <c r="A2" s="117"/>
      <c r="B2" s="29">
        <f>[1]MaleSingleAge!B2</f>
        <v>1980</v>
      </c>
      <c r="C2" s="29">
        <f>[1]MaleSingleAge!C2</f>
        <v>1981</v>
      </c>
      <c r="D2" s="29">
        <f>[1]MaleSingleAge!D2</f>
        <v>1982</v>
      </c>
      <c r="E2" s="29">
        <f>[1]MaleSingleAge!E2</f>
        <v>1983</v>
      </c>
      <c r="F2" s="29">
        <f>[1]MaleSingleAge!F2</f>
        <v>1984</v>
      </c>
      <c r="G2" s="29">
        <f>[1]MaleSingleAge!G2</f>
        <v>1985</v>
      </c>
      <c r="H2" s="29">
        <f>[1]MaleSingleAge!H2</f>
        <v>1986</v>
      </c>
      <c r="I2" s="29">
        <f>[1]MaleSingleAge!I2</f>
        <v>1987</v>
      </c>
      <c r="J2" s="29">
        <f>[1]MaleSingleAge!J2</f>
        <v>1988</v>
      </c>
      <c r="K2" s="29">
        <f>[1]MaleSingleAge!K2</f>
        <v>1989</v>
      </c>
      <c r="L2" s="29">
        <f>[1]MaleSingleAge!L2</f>
        <v>1990</v>
      </c>
      <c r="M2" s="29">
        <f>[1]MaleSingleAge!M2</f>
        <v>1991</v>
      </c>
      <c r="N2" s="29">
        <f>[1]MaleSingleAge!N2</f>
        <v>1992</v>
      </c>
      <c r="O2" s="29">
        <f>[1]MaleSingleAge!O2</f>
        <v>1993</v>
      </c>
      <c r="P2" s="29">
        <f>[1]MaleSingleAge!P2</f>
        <v>1994</v>
      </c>
      <c r="Q2" s="29">
        <f>[1]MaleSingleAge!Q2</f>
        <v>1995</v>
      </c>
      <c r="R2" s="29">
        <f>[1]MaleSingleAge!R2</f>
        <v>1996</v>
      </c>
      <c r="S2" s="29">
        <f>[1]MaleSingleAge!S2</f>
        <v>1997</v>
      </c>
      <c r="T2" s="29">
        <f>[1]MaleSingleAge!T2</f>
        <v>1998</v>
      </c>
      <c r="U2" s="29">
        <f>[1]MaleSingleAge!U2</f>
        <v>1999</v>
      </c>
      <c r="V2" s="29">
        <f>[1]MaleSingleAge!V2</f>
        <v>2000</v>
      </c>
      <c r="W2" s="29">
        <f>[1]MaleSingleAge!W2</f>
        <v>2001</v>
      </c>
      <c r="X2" s="29">
        <f>[1]MaleSingleAge!X2</f>
        <v>2002</v>
      </c>
      <c r="Y2" s="29">
        <f>[1]MaleSingleAge!Y2</f>
        <v>2003</v>
      </c>
      <c r="Z2" s="29">
        <f>[1]MaleSingleAge!Z2</f>
        <v>2004</v>
      </c>
      <c r="AA2" s="29">
        <f>[1]MaleSingleAge!AA2</f>
        <v>2005</v>
      </c>
      <c r="AB2" s="29">
        <f>[1]MaleSingleAge!AB2</f>
        <v>2006</v>
      </c>
      <c r="AC2" s="29">
        <f>[1]MaleSingleAge!AC2</f>
        <v>2007</v>
      </c>
      <c r="AD2" s="29">
        <f>[1]MaleSingleAge!AD2</f>
        <v>2008</v>
      </c>
      <c r="AE2" s="29">
        <f>[1]MaleSingleAge!AE2</f>
        <v>2009</v>
      </c>
      <c r="AF2" s="29">
        <f>[1]MaleSingleAge!AF2</f>
        <v>2010</v>
      </c>
      <c r="AG2" s="29">
        <f>[1]MaleSingleAge!AG2</f>
        <v>2011</v>
      </c>
      <c r="AH2" s="29">
        <f>[1]MaleSingleAge!AH2</f>
        <v>2012</v>
      </c>
      <c r="AI2" s="29">
        <f>[1]MaleSingleAge!AI2</f>
        <v>2013</v>
      </c>
      <c r="AJ2" s="29">
        <f>[1]MaleSingleAge!AJ2</f>
        <v>2014</v>
      </c>
      <c r="AK2" s="29">
        <f>[1]MaleSingleAge!AK2</f>
        <v>2015</v>
      </c>
      <c r="AL2" s="29">
        <f>[1]MaleSingleAge!AL2</f>
        <v>2016</v>
      </c>
      <c r="AM2" s="29">
        <f>[1]MaleSingleAge!AM2</f>
        <v>2017</v>
      </c>
      <c r="AN2" s="29">
        <f>[1]MaleSingleAge!AN2</f>
        <v>2018</v>
      </c>
      <c r="AO2" s="29">
        <f>[1]MaleSingleAge!AO2</f>
        <v>2019</v>
      </c>
      <c r="AP2" s="29">
        <f>[1]MaleSingleAge!AP2</f>
        <v>2020</v>
      </c>
      <c r="AQ2" s="29">
        <f>[1]MaleSingleAge!AQ2</f>
        <v>2021</v>
      </c>
      <c r="AR2" s="29">
        <f>[1]MaleSingleAge!AR2</f>
        <v>2022</v>
      </c>
      <c r="AS2" s="29">
        <f>[1]MaleSingleAge!AS2</f>
        <v>2023</v>
      </c>
      <c r="AT2" s="29">
        <f>[1]MaleSingleAge!AT2</f>
        <v>2024</v>
      </c>
      <c r="AU2" s="29">
        <f>[1]MaleSingleAge!AU2</f>
        <v>2025</v>
      </c>
      <c r="AV2" s="29">
        <f>[1]MaleSingleAge!AV2</f>
        <v>2026</v>
      </c>
      <c r="AW2" s="29">
        <f>[1]MaleSingleAge!AW2</f>
        <v>2027</v>
      </c>
      <c r="AX2" s="29">
        <f>[1]MaleSingleAge!AX2</f>
        <v>2028</v>
      </c>
      <c r="AY2" s="29">
        <f>[1]MaleSingleAge!AY2</f>
        <v>2029</v>
      </c>
      <c r="AZ2" s="29">
        <f>[1]MaleSingleAge!AZ2</f>
        <v>2030</v>
      </c>
    </row>
    <row r="3" spans="1:52">
      <c r="A3" s="117" t="s">
        <v>155</v>
      </c>
    </row>
    <row r="4" spans="1:52">
      <c r="A4" s="123" t="s">
        <v>3</v>
      </c>
      <c r="AF4" s="25">
        <f>MaleSingleAge!AF107</f>
        <v>1584.194</v>
      </c>
      <c r="AG4" s="25">
        <f>MaleSingleAge!AG107</f>
        <v>1606.3700000000003</v>
      </c>
      <c r="AH4" s="25">
        <f>MaleSingleAge!AH107</f>
        <v>1628.367</v>
      </c>
      <c r="AI4" s="25">
        <f>MaleSingleAge!AI107</f>
        <v>1649.9640000000002</v>
      </c>
      <c r="AJ4" s="25">
        <f>MaleSingleAge!AJ107</f>
        <v>1670.883</v>
      </c>
      <c r="AK4" s="25">
        <f>MaleSingleAge!AK107</f>
        <v>1690.914</v>
      </c>
      <c r="AL4" s="25">
        <f>MaleSingleAge!AL107</f>
        <v>1709.9569999999999</v>
      </c>
      <c r="AM4" s="25">
        <f>MaleSingleAge!AM107</f>
        <v>1728.0160000000001</v>
      </c>
      <c r="AN4" s="25">
        <f>MaleSingleAge!AN107</f>
        <v>1745.1110000000001</v>
      </c>
      <c r="AO4" s="25">
        <f>MaleSingleAge!AO107</f>
        <v>1761.308</v>
      </c>
      <c r="AP4" s="25">
        <f>MaleSingleAge!AP107</f>
        <v>1776.6590000000001</v>
      </c>
      <c r="AQ4" s="25">
        <f>MaleSingleAge!AQ107</f>
        <v>1791.1559999999999</v>
      </c>
      <c r="AR4" s="25">
        <f>MaleSingleAge!AR107</f>
        <v>1804.7790000000002</v>
      </c>
      <c r="AS4" s="25">
        <f>MaleSingleAge!AS107</f>
        <v>1817.5529999999999</v>
      </c>
      <c r="AT4" s="25">
        <f>MaleSingleAge!AT107</f>
        <v>1829.518</v>
      </c>
      <c r="AU4" s="25">
        <f>MaleSingleAge!AU107</f>
        <v>1840.7080000000001</v>
      </c>
      <c r="AV4" s="25">
        <f>MaleSingleAge!AV107</f>
        <v>1851.145</v>
      </c>
      <c r="AW4" s="25">
        <f>MaleSingleAge!AW107</f>
        <v>1860.8510000000001</v>
      </c>
      <c r="AX4" s="25">
        <f>MaleSingleAge!AX107</f>
        <v>1869.8670000000002</v>
      </c>
      <c r="AY4" s="25">
        <f>MaleSingleAge!AY107</f>
        <v>1878.242</v>
      </c>
      <c r="AZ4" s="25">
        <f>MaleSingleAge!AZ107</f>
        <v>1886.0190000000002</v>
      </c>
    </row>
    <row r="5" spans="1:52">
      <c r="A5" s="123" t="s">
        <v>139</v>
      </c>
      <c r="AF5" s="25">
        <f>SUM(MaleSingleAge!AF108:AF109)</f>
        <v>2711.9549999999999</v>
      </c>
      <c r="AG5" s="25">
        <f>SUM(MaleSingleAge!AG108:AG109)</f>
        <v>2760.8320000000003</v>
      </c>
      <c r="AH5" s="25">
        <f>SUM(MaleSingleAge!AH108:AH109)</f>
        <v>2807.6689999999999</v>
      </c>
      <c r="AI5" s="25">
        <f>SUM(MaleSingleAge!AI108:AI109)</f>
        <v>2853.1840000000002</v>
      </c>
      <c r="AJ5" s="25">
        <f>SUM(MaleSingleAge!AJ108:AJ109)</f>
        <v>2898.3020000000006</v>
      </c>
      <c r="AK5" s="25">
        <f>SUM(MaleSingleAge!AK108:AK109)</f>
        <v>2943.6769999999997</v>
      </c>
      <c r="AL5" s="25">
        <f>SUM(MaleSingleAge!AL108:AL109)</f>
        <v>2989.5940000000001</v>
      </c>
      <c r="AM5" s="25">
        <f>SUM(MaleSingleAge!AM108:AM109)</f>
        <v>3035.877</v>
      </c>
      <c r="AN5" s="25">
        <f>SUM(MaleSingleAge!AN108:AN109)</f>
        <v>3082.1329999999998</v>
      </c>
      <c r="AO5" s="25">
        <f>SUM(MaleSingleAge!AO108:AO109)</f>
        <v>3127.7349999999997</v>
      </c>
      <c r="AP5" s="25">
        <f>SUM(MaleSingleAge!AP108:AP109)</f>
        <v>3172.1959999999999</v>
      </c>
      <c r="AQ5" s="25">
        <f>SUM(MaleSingleAge!AQ108:AQ109)</f>
        <v>3215.4280000000003</v>
      </c>
      <c r="AR5" s="25">
        <f>SUM(MaleSingleAge!AR108:AR109)</f>
        <v>3257.4890000000005</v>
      </c>
      <c r="AS5" s="25">
        <f>SUM(MaleSingleAge!AS108:AS109)</f>
        <v>3298.192</v>
      </c>
      <c r="AT5" s="25">
        <f>SUM(MaleSingleAge!AT108:AT109)</f>
        <v>3337.3440000000001</v>
      </c>
      <c r="AU5" s="25">
        <f>SUM(MaleSingleAge!AU108:AU109)</f>
        <v>3374.7960000000003</v>
      </c>
      <c r="AV5" s="25">
        <f>SUM(MaleSingleAge!AV108:AV109)</f>
        <v>3410.4500000000003</v>
      </c>
      <c r="AW5" s="25">
        <f>SUM(MaleSingleAge!AW108:AW109)</f>
        <v>3444.2849999999999</v>
      </c>
      <c r="AX5" s="25">
        <f>SUM(MaleSingleAge!AX108:AX109)</f>
        <v>3476.34</v>
      </c>
      <c r="AY5" s="25">
        <f>SUM(MaleSingleAge!AY108:AY109)</f>
        <v>3506.7039999999997</v>
      </c>
      <c r="AZ5" s="25">
        <f>SUM(MaleSingleAge!AZ108:AZ109)</f>
        <v>3535.453</v>
      </c>
    </row>
    <row r="6" spans="1:52">
      <c r="A6" s="119" t="s">
        <v>138</v>
      </c>
      <c r="AF6" s="25">
        <f>SUM(MaleSingleAge!AF110:AF118)</f>
        <v>5295.786000000001</v>
      </c>
      <c r="AG6" s="25">
        <f>SUM(MaleSingleAge!AG110:AG118)</f>
        <v>5471.6230000000005</v>
      </c>
      <c r="AH6" s="25">
        <f>SUM(MaleSingleAge!AH110:AH118)</f>
        <v>5650.8069999999998</v>
      </c>
      <c r="AI6" s="25">
        <f>SUM(MaleSingleAge!AI110:AI118)</f>
        <v>5833.0079999999998</v>
      </c>
      <c r="AJ6" s="25">
        <f>SUM(MaleSingleAge!AJ110:AJ118)</f>
        <v>6017.9079999999994</v>
      </c>
      <c r="AK6" s="25">
        <f>SUM(MaleSingleAge!AK110:AK118)</f>
        <v>6205.2549999999992</v>
      </c>
      <c r="AL6" s="25">
        <f>SUM(MaleSingleAge!AL110:AL118)</f>
        <v>6394.7730000000001</v>
      </c>
      <c r="AM6" s="25">
        <f>SUM(MaleSingleAge!AM110:AM118)</f>
        <v>6586.3409999999994</v>
      </c>
      <c r="AN6" s="25">
        <f>SUM(MaleSingleAge!AN110:AN118)</f>
        <v>6780.0529999999999</v>
      </c>
      <c r="AO6" s="25">
        <f>SUM(MaleSingleAge!AO110:AO118)</f>
        <v>6976.1180000000004</v>
      </c>
      <c r="AP6" s="25">
        <f>SUM(MaleSingleAge!AP110:AP118)</f>
        <v>7174.6569999999992</v>
      </c>
      <c r="AQ6" s="25">
        <f>SUM(MaleSingleAge!AQ110:AQ118)</f>
        <v>7375.5450000000001</v>
      </c>
      <c r="AR6" s="25">
        <f>SUM(MaleSingleAge!AR110:AR118)</f>
        <v>7578.5750000000007</v>
      </c>
      <c r="AS6" s="25">
        <f>SUM(MaleSingleAge!AS110:AS118)</f>
        <v>7783.6839999999984</v>
      </c>
      <c r="AT6" s="25">
        <f>SUM(MaleSingleAge!AT110:AT118)</f>
        <v>7990.8109999999997</v>
      </c>
      <c r="AU6" s="25">
        <f>SUM(MaleSingleAge!AU110:AU118)</f>
        <v>8199.84</v>
      </c>
      <c r="AV6" s="25">
        <f>SUM(MaleSingleAge!AV110:AV118)</f>
        <v>8410.6679999999997</v>
      </c>
      <c r="AW6" s="25">
        <f>SUM(MaleSingleAge!AW110:AW118)</f>
        <v>8623.0490000000009</v>
      </c>
      <c r="AX6" s="25">
        <f>SUM(MaleSingleAge!AX110:AX118)</f>
        <v>8836.5249999999996</v>
      </c>
      <c r="AY6" s="25">
        <f>SUM(MaleSingleAge!AY110:AY118)</f>
        <v>9050.5349999999999</v>
      </c>
      <c r="AZ6" s="25">
        <f>SUM(MaleSingleAge!AZ110:AZ118)</f>
        <v>9264.6130000000012</v>
      </c>
    </row>
    <row r="7" spans="1:52">
      <c r="A7" s="119" t="s">
        <v>137</v>
      </c>
      <c r="AF7" s="25">
        <f>SUM(MaleSingleAge!AF110:AF119)</f>
        <v>5448.5340000000006</v>
      </c>
      <c r="AG7" s="25">
        <f>SUM(MaleSingleAge!AG110:AG119)</f>
        <v>5634.6190000000006</v>
      </c>
      <c r="AH7" s="25">
        <f>SUM(MaleSingleAge!AH110:AH119)</f>
        <v>5825.9269999999997</v>
      </c>
      <c r="AI7" s="25">
        <f>SUM(MaleSingleAge!AI110:AI119)</f>
        <v>6021.2060000000001</v>
      </c>
      <c r="AJ7" s="25">
        <f>SUM(MaleSingleAge!AJ110:AJ119)</f>
        <v>6218.8639999999996</v>
      </c>
      <c r="AK7" s="25">
        <f>SUM(MaleSingleAge!AK110:AK119)</f>
        <v>6417.7369999999992</v>
      </c>
      <c r="AL7" s="25">
        <f>SUM(MaleSingleAge!AL110:AL119)</f>
        <v>6617.2089999999998</v>
      </c>
      <c r="AM7" s="25">
        <f>SUM(MaleSingleAge!AM110:AM119)</f>
        <v>6817.4349999999995</v>
      </c>
      <c r="AN7" s="25">
        <f>SUM(MaleSingleAge!AN110:AN119)</f>
        <v>7018.9859999999999</v>
      </c>
      <c r="AO7" s="25">
        <f>SUM(MaleSingleAge!AO110:AO119)</f>
        <v>7222.8250000000007</v>
      </c>
      <c r="AP7" s="25">
        <f>SUM(MaleSingleAge!AP110:AP119)</f>
        <v>7429.637999999999</v>
      </c>
      <c r="AQ7" s="25">
        <f>SUM(MaleSingleAge!AQ110:AQ119)</f>
        <v>7639.433</v>
      </c>
      <c r="AR7" s="25">
        <f>SUM(MaleSingleAge!AR110:AR119)</f>
        <v>7851.8600000000006</v>
      </c>
      <c r="AS7" s="25">
        <f>SUM(MaleSingleAge!AS110:AS119)</f>
        <v>8066.8199999999979</v>
      </c>
      <c r="AT7" s="25">
        <f>SUM(MaleSingleAge!AT110:AT119)</f>
        <v>8284.1479999999992</v>
      </c>
      <c r="AU7" s="25">
        <f>SUM(MaleSingleAge!AU110:AU119)</f>
        <v>8503.6689999999999</v>
      </c>
      <c r="AV7" s="25">
        <f>SUM(MaleSingleAge!AV110:AV119)</f>
        <v>8725.2619999999988</v>
      </c>
      <c r="AW7" s="25">
        <f>SUM(MaleSingleAge!AW110:AW119)</f>
        <v>8948.7810000000009</v>
      </c>
      <c r="AX7" s="25">
        <f>SUM(MaleSingleAge!AX110:AX119)</f>
        <v>9173.9579999999987</v>
      </c>
      <c r="AY7" s="25">
        <f>SUM(MaleSingleAge!AY110:AY119)</f>
        <v>9400.4840000000004</v>
      </c>
      <c r="AZ7" s="25">
        <f>SUM(MaleSingleAge!AZ110:AZ119)</f>
        <v>9628.0470000000005</v>
      </c>
    </row>
    <row r="8" spans="1:52">
      <c r="A8" s="119" t="s">
        <v>136</v>
      </c>
      <c r="AF8" s="25">
        <f>SUM(MaleSingleAge!AF110:AF120)</f>
        <v>5558.7580000000007</v>
      </c>
      <c r="AG8" s="25">
        <f>SUM(MaleSingleAge!AG110:AG120)</f>
        <v>5747.536000000001</v>
      </c>
      <c r="AH8" s="25">
        <f>SUM(MaleSingleAge!AH110:AH120)</f>
        <v>5942.0810000000001</v>
      </c>
      <c r="AI8" s="25">
        <f>SUM(MaleSingleAge!AI110:AI120)</f>
        <v>6141.5169999999998</v>
      </c>
      <c r="AJ8" s="25">
        <f>SUM(MaleSingleAge!AJ110:AJ120)</f>
        <v>6344.7309999999998</v>
      </c>
      <c r="AK8" s="25">
        <f>SUM(MaleSingleAge!AK110:AK120)</f>
        <v>6550.8409999999994</v>
      </c>
      <c r="AL8" s="25">
        <f>SUM(MaleSingleAge!AL110:AL120)</f>
        <v>6759.4579999999996</v>
      </c>
      <c r="AM8" s="25">
        <f>SUM(MaleSingleAge!AM110:AM120)</f>
        <v>6970.48</v>
      </c>
      <c r="AN8" s="25">
        <f>SUM(MaleSingleAge!AN110:AN120)</f>
        <v>7183.674</v>
      </c>
      <c r="AO8" s="25">
        <f>SUM(MaleSingleAge!AO110:AO120)</f>
        <v>7398.89</v>
      </c>
      <c r="AP8" s="25">
        <f>SUM(MaleSingleAge!AP110:AP120)</f>
        <v>7616.021999999999</v>
      </c>
      <c r="AQ8" s="25">
        <f>SUM(MaleSingleAge!AQ110:AQ120)</f>
        <v>7834.7790000000005</v>
      </c>
      <c r="AR8" s="25">
        <f>SUM(MaleSingleAge!AR110:AR120)</f>
        <v>8055.0550000000003</v>
      </c>
      <c r="AS8" s="25">
        <f>SUM(MaleSingleAge!AS110:AS120)</f>
        <v>8277.163999999997</v>
      </c>
      <c r="AT8" s="25">
        <f>SUM(MaleSingleAge!AT110:AT120)</f>
        <v>8501.5999999999985</v>
      </c>
      <c r="AU8" s="25">
        <f>SUM(MaleSingleAge!AU110:AU120)</f>
        <v>8728.6779999999999</v>
      </c>
      <c r="AV8" s="25">
        <f>SUM(MaleSingleAge!AV110:AV120)</f>
        <v>8958.3949999999986</v>
      </c>
      <c r="AW8" s="25">
        <f>SUM(MaleSingleAge!AW110:AW120)</f>
        <v>9190.4810000000016</v>
      </c>
      <c r="AX8" s="25">
        <f>SUM(MaleSingleAge!AX110:AX120)</f>
        <v>9424.6359999999986</v>
      </c>
      <c r="AY8" s="25">
        <f>SUM(MaleSingleAge!AY110:AY120)</f>
        <v>9660.4639999999999</v>
      </c>
      <c r="AZ8" s="25">
        <f>SUM(MaleSingleAge!AZ110:AZ120)</f>
        <v>9897.6</v>
      </c>
    </row>
    <row r="9" spans="1:52">
      <c r="A9" s="119" t="s">
        <v>13</v>
      </c>
      <c r="AF9" s="25">
        <f>MaleSingleAge!AF119</f>
        <v>152.74799999999999</v>
      </c>
      <c r="AG9" s="25">
        <f>MaleSingleAge!AG119</f>
        <v>162.99600000000001</v>
      </c>
      <c r="AH9" s="25">
        <f>MaleSingleAge!AH119</f>
        <v>175.11999999999998</v>
      </c>
      <c r="AI9" s="25">
        <f>MaleSingleAge!AI119</f>
        <v>188.19800000000001</v>
      </c>
      <c r="AJ9" s="25">
        <f>MaleSingleAge!AJ119</f>
        <v>200.95600000000002</v>
      </c>
      <c r="AK9" s="25">
        <f>MaleSingleAge!AK119</f>
        <v>212.48199999999997</v>
      </c>
      <c r="AL9" s="25">
        <f>MaleSingleAge!AL119</f>
        <v>222.43599999999998</v>
      </c>
      <c r="AM9" s="25">
        <f>MaleSingleAge!AM119</f>
        <v>231.09399999999997</v>
      </c>
      <c r="AN9" s="25">
        <f>MaleSingleAge!AN119</f>
        <v>238.93299999999996</v>
      </c>
      <c r="AO9" s="25">
        <f>MaleSingleAge!AO119</f>
        <v>246.70699999999999</v>
      </c>
      <c r="AP9" s="25">
        <f>MaleSingleAge!AP119</f>
        <v>254.98099999999999</v>
      </c>
      <c r="AQ9" s="25">
        <f>MaleSingleAge!AQ119</f>
        <v>263.88799999999998</v>
      </c>
      <c r="AR9" s="25">
        <f>MaleSingleAge!AR119</f>
        <v>273.28500000000003</v>
      </c>
      <c r="AS9" s="25">
        <f>MaleSingleAge!AS119</f>
        <v>283.13599999999997</v>
      </c>
      <c r="AT9" s="25">
        <f>MaleSingleAge!AT119</f>
        <v>293.33699999999999</v>
      </c>
      <c r="AU9" s="25">
        <f>MaleSingleAge!AU119</f>
        <v>303.82900000000001</v>
      </c>
      <c r="AV9" s="25">
        <f>MaleSingleAge!AV119</f>
        <v>314.59399999999999</v>
      </c>
      <c r="AW9" s="25">
        <f>MaleSingleAge!AW119</f>
        <v>325.73199999999997</v>
      </c>
      <c r="AX9" s="25">
        <f>MaleSingleAge!AX119</f>
        <v>337.43299999999999</v>
      </c>
      <c r="AY9" s="25">
        <f>MaleSingleAge!AY119</f>
        <v>349.94899999999996</v>
      </c>
      <c r="AZ9" s="25">
        <f>MaleSingleAge!AZ119</f>
        <v>363.43400000000003</v>
      </c>
    </row>
    <row r="10" spans="1:52">
      <c r="A10" s="119" t="s">
        <v>14</v>
      </c>
      <c r="AF10" s="25">
        <f>MaleSingleAge!AF120</f>
        <v>110.22399999999999</v>
      </c>
      <c r="AG10" s="25">
        <f>MaleSingleAge!AG120</f>
        <v>112.917</v>
      </c>
      <c r="AH10" s="25">
        <f>MaleSingleAge!AH120</f>
        <v>116.15400000000001</v>
      </c>
      <c r="AI10" s="25">
        <f>MaleSingleAge!AI120</f>
        <v>120.31100000000001</v>
      </c>
      <c r="AJ10" s="25">
        <f>MaleSingleAge!AJ120</f>
        <v>125.86699999999999</v>
      </c>
      <c r="AK10" s="25">
        <f>MaleSingleAge!AK120</f>
        <v>133.10399999999998</v>
      </c>
      <c r="AL10" s="25">
        <f>MaleSingleAge!AL120</f>
        <v>142.249</v>
      </c>
      <c r="AM10" s="25">
        <f>MaleSingleAge!AM120</f>
        <v>153.04500000000002</v>
      </c>
      <c r="AN10" s="25">
        <f>MaleSingleAge!AN120</f>
        <v>164.68799999999999</v>
      </c>
      <c r="AO10" s="25">
        <f>MaleSingleAge!AO120</f>
        <v>176.065</v>
      </c>
      <c r="AP10" s="25">
        <f>MaleSingleAge!AP120</f>
        <v>186.38400000000001</v>
      </c>
      <c r="AQ10" s="25">
        <f>MaleSingleAge!AQ120</f>
        <v>195.346</v>
      </c>
      <c r="AR10" s="25">
        <f>MaleSingleAge!AR120</f>
        <v>203.19500000000002</v>
      </c>
      <c r="AS10" s="25">
        <f>MaleSingleAge!AS120</f>
        <v>210.34399999999999</v>
      </c>
      <c r="AT10" s="25">
        <f>MaleSingleAge!AT120</f>
        <v>217.452</v>
      </c>
      <c r="AU10" s="25">
        <f>MaleSingleAge!AU120</f>
        <v>225.00900000000001</v>
      </c>
      <c r="AV10" s="25">
        <f>MaleSingleAge!AV120</f>
        <v>233.13300000000001</v>
      </c>
      <c r="AW10" s="25">
        <f>MaleSingleAge!AW120</f>
        <v>241.70000000000002</v>
      </c>
      <c r="AX10" s="25">
        <f>MaleSingleAge!AX120</f>
        <v>250.678</v>
      </c>
      <c r="AY10" s="25">
        <f>MaleSingleAge!AY120</f>
        <v>259.98</v>
      </c>
      <c r="AZ10" s="25">
        <f>MaleSingleAge!AZ120</f>
        <v>269.553</v>
      </c>
    </row>
    <row r="11" spans="1:52">
      <c r="A11" s="119" t="s">
        <v>135</v>
      </c>
      <c r="AF11" s="25">
        <f>SUM(MaleSingleAge!AF119:AF126)</f>
        <v>438.68399999999991</v>
      </c>
      <c r="AG11" s="25">
        <f>SUM(MaleSingleAge!AG119:AG126)</f>
        <v>454.94400000000002</v>
      </c>
      <c r="AH11" s="25">
        <f>SUM(MaleSingleAge!AH119:AH126)</f>
        <v>473.66699999999997</v>
      </c>
      <c r="AI11" s="25">
        <f>SUM(MaleSingleAge!AI119:AI126)</f>
        <v>494.40100000000001</v>
      </c>
      <c r="AJ11" s="25">
        <f>SUM(MaleSingleAge!AJ119:AJ126)</f>
        <v>516.46199999999999</v>
      </c>
      <c r="AK11" s="25">
        <f>SUM(MaleSingleAge!AK119:AK126)</f>
        <v>539.34100000000001</v>
      </c>
      <c r="AL11" s="25">
        <f>SUM(MaleSingleAge!AL119:AL126)</f>
        <v>562.91500000000008</v>
      </c>
      <c r="AM11" s="25">
        <f>SUM(MaleSingleAge!AM119:AM126)</f>
        <v>587.31100000000004</v>
      </c>
      <c r="AN11" s="25">
        <f>SUM(MaleSingleAge!AN119:AN126)</f>
        <v>612.5920000000001</v>
      </c>
      <c r="AO11" s="25">
        <f>SUM(MaleSingleAge!AO119:AO126)</f>
        <v>638.8900000000001</v>
      </c>
      <c r="AP11" s="25">
        <f>SUM(MaleSingleAge!AP119:AP126)</f>
        <v>666.30899999999997</v>
      </c>
      <c r="AQ11" s="25">
        <f>SUM(MaleSingleAge!AQ119:AQ126)</f>
        <v>694.86099999999999</v>
      </c>
      <c r="AR11" s="25">
        <f>SUM(MaleSingleAge!AR119:AR126)</f>
        <v>724.5089999999999</v>
      </c>
      <c r="AS11" s="25">
        <f>SUM(MaleSingleAge!AS119:AS126)</f>
        <v>755.24999999999977</v>
      </c>
      <c r="AT11" s="25">
        <f>SUM(MaleSingleAge!AT119:AT126)</f>
        <v>787.0859999999999</v>
      </c>
      <c r="AU11" s="25">
        <f>SUM(MaleSingleAge!AU119:AU126)</f>
        <v>820.03099999999995</v>
      </c>
      <c r="AV11" s="25">
        <f>SUM(MaleSingleAge!AV119:AV126)</f>
        <v>854.07300000000009</v>
      </c>
      <c r="AW11" s="25">
        <f>SUM(MaleSingleAge!AW119:AW126)</f>
        <v>889.27200000000005</v>
      </c>
      <c r="AX11" s="25">
        <f>SUM(MaleSingleAge!AX119:AX126)</f>
        <v>925.81200000000001</v>
      </c>
      <c r="AY11" s="25">
        <f>SUM(MaleSingleAge!AY119:AY126)</f>
        <v>963.93600000000004</v>
      </c>
      <c r="AZ11" s="25">
        <f>SUM(MaleSingleAge!AZ119:AZ126)</f>
        <v>1003.8080000000001</v>
      </c>
    </row>
    <row r="12" spans="1:52">
      <c r="A12" s="119" t="s">
        <v>50</v>
      </c>
      <c r="AF12" s="25">
        <f>SUM(MaleSingleAge!AF120:AF126)</f>
        <v>285.93599999999998</v>
      </c>
      <c r="AG12" s="25">
        <f>SUM(MaleSingleAge!AG120:AG126)</f>
        <v>291.94800000000004</v>
      </c>
      <c r="AH12" s="25">
        <f>SUM(MaleSingleAge!AH120:AH126)</f>
        <v>298.54699999999997</v>
      </c>
      <c r="AI12" s="25">
        <f>SUM(MaleSingleAge!AI120:AI126)</f>
        <v>306.20300000000003</v>
      </c>
      <c r="AJ12" s="25">
        <f>SUM(MaleSingleAge!AJ120:AJ126)</f>
        <v>315.50599999999997</v>
      </c>
      <c r="AK12" s="25">
        <f>SUM(MaleSingleAge!AK120:AK126)</f>
        <v>326.85899999999998</v>
      </c>
      <c r="AL12" s="25">
        <f>SUM(MaleSingleAge!AL120:AL126)</f>
        <v>340.47899999999998</v>
      </c>
      <c r="AM12" s="25">
        <f>SUM(MaleSingleAge!AM120:AM126)</f>
        <v>356.21700000000004</v>
      </c>
      <c r="AN12" s="25">
        <f>SUM(MaleSingleAge!AN120:AN126)</f>
        <v>373.65899999999999</v>
      </c>
      <c r="AO12" s="25">
        <f>SUM(MaleSingleAge!AO120:AO126)</f>
        <v>392.18300000000005</v>
      </c>
      <c r="AP12" s="25">
        <f>SUM(MaleSingleAge!AP120:AP126)</f>
        <v>411.32800000000003</v>
      </c>
      <c r="AQ12" s="25">
        <f>SUM(MaleSingleAge!AQ120:AQ126)</f>
        <v>430.97300000000001</v>
      </c>
      <c r="AR12" s="25">
        <f>SUM(MaleSingleAge!AR120:AR126)</f>
        <v>451.22399999999999</v>
      </c>
      <c r="AS12" s="25">
        <f>SUM(MaleSingleAge!AS120:AS126)</f>
        <v>472.11399999999998</v>
      </c>
      <c r="AT12" s="25">
        <f>SUM(MaleSingleAge!AT120:AT126)</f>
        <v>493.74900000000008</v>
      </c>
      <c r="AU12" s="25">
        <f>SUM(MaleSingleAge!AU120:AU126)</f>
        <v>516.20199999999988</v>
      </c>
      <c r="AV12" s="25">
        <f>SUM(MaleSingleAge!AV120:AV126)</f>
        <v>539.47900000000016</v>
      </c>
      <c r="AW12" s="25">
        <f>SUM(MaleSingleAge!AW120:AW126)</f>
        <v>563.54000000000008</v>
      </c>
      <c r="AX12" s="25">
        <f>SUM(MaleSingleAge!AX120:AX126)</f>
        <v>588.37900000000002</v>
      </c>
      <c r="AY12" s="25">
        <f>SUM(MaleSingleAge!AY120:AY126)</f>
        <v>613.98700000000008</v>
      </c>
      <c r="AZ12" s="25">
        <f>SUM(MaleSingleAge!AZ120:AZ126)</f>
        <v>640.37400000000002</v>
      </c>
    </row>
    <row r="13" spans="1:52">
      <c r="A13" s="119" t="s">
        <v>134</v>
      </c>
      <c r="AF13" s="25">
        <f>SUM(MaleSingleAge!AF121:AF126)</f>
        <v>175.71199999999999</v>
      </c>
      <c r="AG13" s="25">
        <f>SUM(MaleSingleAge!AG121:AG126)</f>
        <v>179.03100000000001</v>
      </c>
      <c r="AH13" s="25">
        <f>SUM(MaleSingleAge!AH121:AH126)</f>
        <v>182.393</v>
      </c>
      <c r="AI13" s="25">
        <f>SUM(MaleSingleAge!AI121:AI126)</f>
        <v>185.892</v>
      </c>
      <c r="AJ13" s="25">
        <f>SUM(MaleSingleAge!AJ121:AJ126)</f>
        <v>189.63900000000001</v>
      </c>
      <c r="AK13" s="25">
        <f>SUM(MaleSingleAge!AK121:AK126)</f>
        <v>193.75499999999997</v>
      </c>
      <c r="AL13" s="25">
        <f>SUM(MaleSingleAge!AL121:AL126)</f>
        <v>198.23</v>
      </c>
      <c r="AM13" s="25">
        <f>SUM(MaleSingleAge!AM121:AM126)</f>
        <v>203.17200000000005</v>
      </c>
      <c r="AN13" s="25">
        <f>SUM(MaleSingleAge!AN121:AN126)</f>
        <v>208.971</v>
      </c>
      <c r="AO13" s="25">
        <f>SUM(MaleSingleAge!AO121:AO126)</f>
        <v>216.11799999999999</v>
      </c>
      <c r="AP13" s="25">
        <f>SUM(MaleSingleAge!AP121:AP126)</f>
        <v>224.94399999999999</v>
      </c>
      <c r="AQ13" s="25">
        <f>SUM(MaleSingleAge!AQ121:AQ126)</f>
        <v>235.62699999999998</v>
      </c>
      <c r="AR13" s="25">
        <f>SUM(MaleSingleAge!AR121:AR126)</f>
        <v>248.029</v>
      </c>
      <c r="AS13" s="25">
        <f>SUM(MaleSingleAge!AS121:AS126)</f>
        <v>261.76999999999992</v>
      </c>
      <c r="AT13" s="25">
        <f>SUM(MaleSingleAge!AT121:AT126)</f>
        <v>276.29699999999997</v>
      </c>
      <c r="AU13" s="25">
        <f>SUM(MaleSingleAge!AU121:AU126)</f>
        <v>291.19299999999998</v>
      </c>
      <c r="AV13" s="25">
        <f>SUM(MaleSingleAge!AV121:AV126)</f>
        <v>306.346</v>
      </c>
      <c r="AW13" s="25">
        <f>SUM(MaleSingleAge!AW121:AW126)</f>
        <v>321.84000000000003</v>
      </c>
      <c r="AX13" s="25">
        <f>SUM(MaleSingleAge!AX121:AX126)</f>
        <v>337.70099999999996</v>
      </c>
      <c r="AY13" s="25">
        <f>SUM(MaleSingleAge!AY121:AY126)</f>
        <v>354.00700000000006</v>
      </c>
      <c r="AZ13" s="25">
        <f>SUM(MaleSingleAge!AZ121:AZ126)</f>
        <v>370.82100000000003</v>
      </c>
    </row>
    <row r="14" spans="1:52">
      <c r="A14" s="123" t="s">
        <v>98</v>
      </c>
      <c r="AF14" s="25">
        <f>MaleSingleAge!AF130</f>
        <v>3401.3379999999997</v>
      </c>
      <c r="AG14" s="25">
        <f>MaleSingleAge!AG130</f>
        <v>3470.5159999999996</v>
      </c>
      <c r="AH14" s="25">
        <f>MaleSingleAge!AH130</f>
        <v>3537.5499999999997</v>
      </c>
      <c r="AI14" s="25">
        <f>MaleSingleAge!AI130</f>
        <v>3602.6880000000001</v>
      </c>
      <c r="AJ14" s="25">
        <f>MaleSingleAge!AJ130</f>
        <v>3666.1980000000008</v>
      </c>
      <c r="AK14" s="25">
        <f>MaleSingleAge!AK130</f>
        <v>3728.31</v>
      </c>
      <c r="AL14" s="25">
        <f>MaleSingleAge!AL130</f>
        <v>3789.0989999999997</v>
      </c>
      <c r="AM14" s="25">
        <f>MaleSingleAge!AM130</f>
        <v>3848.6609999999996</v>
      </c>
      <c r="AN14" s="25">
        <f>MaleSingleAge!AN130</f>
        <v>3907.2359999999999</v>
      </c>
      <c r="AO14" s="25">
        <f>MaleSingleAge!AO130</f>
        <v>3965.0969999999998</v>
      </c>
      <c r="AP14" s="25">
        <f>MaleSingleAge!AP130</f>
        <v>4022.402</v>
      </c>
      <c r="AQ14" s="25">
        <f>MaleSingleAge!AQ130</f>
        <v>4079.2730000000006</v>
      </c>
      <c r="AR14" s="25">
        <f>MaleSingleAge!AR130</f>
        <v>4135.5829999999996</v>
      </c>
      <c r="AS14" s="25">
        <f>MaleSingleAge!AS130</f>
        <v>4190.9139999999998</v>
      </c>
      <c r="AT14" s="25">
        <f>MaleSingleAge!AT130</f>
        <v>4244.6850000000004</v>
      </c>
      <c r="AU14" s="25">
        <f>MaleSingleAge!AU130</f>
        <v>4296.4479999999994</v>
      </c>
      <c r="AV14" s="25">
        <f>MaleSingleAge!AV130</f>
        <v>4346.07</v>
      </c>
      <c r="AW14" s="25">
        <f>MaleSingleAge!AW130</f>
        <v>4393.5919999999996</v>
      </c>
      <c r="AX14" s="25">
        <f>MaleSingleAge!AX130</f>
        <v>4438.9609999999993</v>
      </c>
      <c r="AY14" s="25">
        <f>MaleSingleAge!AY130</f>
        <v>4482.1660000000002</v>
      </c>
      <c r="AZ14" s="25">
        <f>MaleSingleAge!AZ130</f>
        <v>4523.2049999999999</v>
      </c>
    </row>
    <row r="15" spans="1:52">
      <c r="A15" s="119" t="s">
        <v>232</v>
      </c>
      <c r="AF15" s="25">
        <f>MaleSingleAge!AF134</f>
        <v>467.26900000000001</v>
      </c>
      <c r="AG15" s="25">
        <f>MaleSingleAge!AG134</f>
        <v>480.435</v>
      </c>
      <c r="AH15" s="25">
        <f>MaleSingleAge!AH134</f>
        <v>493.37900000000002</v>
      </c>
      <c r="AI15" s="25">
        <f>MaleSingleAge!AI134</f>
        <v>505.88</v>
      </c>
      <c r="AJ15" s="25">
        <f>MaleSingleAge!AJ134</f>
        <v>517.62400000000002</v>
      </c>
      <c r="AK15" s="25">
        <f>MaleSingleAge!AK134</f>
        <v>528.41999999999996</v>
      </c>
      <c r="AL15" s="25">
        <f>MaleSingleAge!AL134</f>
        <v>538.15899999999999</v>
      </c>
      <c r="AM15" s="25">
        <f>MaleSingleAge!AM134</f>
        <v>546.99</v>
      </c>
      <c r="AN15" s="25">
        <f>MaleSingleAge!AN134</f>
        <v>555.28700000000003</v>
      </c>
      <c r="AO15" s="25">
        <f>MaleSingleAge!AO134</f>
        <v>563.56899999999996</v>
      </c>
      <c r="AP15" s="25">
        <f>MaleSingleAge!AP134</f>
        <v>572.20800000000008</v>
      </c>
      <c r="AQ15" s="25">
        <f>MaleSingleAge!AQ134</f>
        <v>581.33100000000002</v>
      </c>
      <c r="AR15" s="25">
        <f>MaleSingleAge!AR134</f>
        <v>590.8309999999999</v>
      </c>
      <c r="AS15" s="25">
        <f>MaleSingleAge!AS134</f>
        <v>600.55099999999993</v>
      </c>
      <c r="AT15" s="25">
        <f>MaleSingleAge!AT134</f>
        <v>610.23900000000003</v>
      </c>
      <c r="AU15" s="25">
        <f>MaleSingleAge!AU134</f>
        <v>619.697</v>
      </c>
      <c r="AV15" s="25">
        <f>MaleSingleAge!AV134</f>
        <v>628.899</v>
      </c>
      <c r="AW15" s="25">
        <f>MaleSingleAge!AW134</f>
        <v>637.88300000000004</v>
      </c>
      <c r="AX15" s="25">
        <f>MaleSingleAge!AX134</f>
        <v>646.59500000000003</v>
      </c>
      <c r="AY15" s="25">
        <f>MaleSingleAge!AY134</f>
        <v>654.98</v>
      </c>
      <c r="AZ15" s="25">
        <f>MaleSingleAge!AZ134</f>
        <v>662.99700000000007</v>
      </c>
    </row>
    <row r="16" spans="1:52">
      <c r="A16" s="119">
        <v>16</v>
      </c>
      <c r="AF16" s="25">
        <f>MaleSingleAge!AF135</f>
        <v>229.834</v>
      </c>
      <c r="AG16" s="25">
        <f>MaleSingleAge!AG135</f>
        <v>236.61799999999999</v>
      </c>
      <c r="AH16" s="25">
        <f>MaleSingleAge!AH135</f>
        <v>243.411</v>
      </c>
      <c r="AI16" s="25">
        <f>MaleSingleAge!AI135</f>
        <v>250.03</v>
      </c>
      <c r="AJ16" s="25">
        <f>MaleSingleAge!AJ135</f>
        <v>256.221</v>
      </c>
      <c r="AK16" s="25">
        <f>MaleSingleAge!AK135</f>
        <v>261.81799999999998</v>
      </c>
      <c r="AL16" s="25">
        <f>MaleSingleAge!AL135</f>
        <v>266.74099999999999</v>
      </c>
      <c r="AM16" s="25">
        <f>MaleSingleAge!AM135</f>
        <v>271.09300000000002</v>
      </c>
      <c r="AN16" s="25">
        <f>MaleSingleAge!AN135</f>
        <v>275.10599999999999</v>
      </c>
      <c r="AO16" s="25">
        <f>MaleSingleAge!AO135</f>
        <v>279.10899999999998</v>
      </c>
      <c r="AP16" s="25">
        <f>MaleSingleAge!AP135</f>
        <v>283.33800000000002</v>
      </c>
      <c r="AQ16" s="25">
        <f>MaleSingleAge!AQ135</f>
        <v>287.86900000000003</v>
      </c>
      <c r="AR16" s="25">
        <f>MaleSingleAge!AR135</f>
        <v>292.63299999999998</v>
      </c>
      <c r="AS16" s="25">
        <f>MaleSingleAge!AS135</f>
        <v>297.54399999999998</v>
      </c>
      <c r="AT16" s="25">
        <f>MaleSingleAge!AT135</f>
        <v>302.45600000000002</v>
      </c>
      <c r="AU16" s="25">
        <f>MaleSingleAge!AU135</f>
        <v>307.25799999999998</v>
      </c>
      <c r="AV16" s="25">
        <f>MaleSingleAge!AV135</f>
        <v>311.93799999999999</v>
      </c>
      <c r="AW16" s="25">
        <f>MaleSingleAge!AW135</f>
        <v>316.51900000000001</v>
      </c>
      <c r="AX16" s="25">
        <f>MaleSingleAge!AX135</f>
        <v>320.97000000000003</v>
      </c>
      <c r="AY16" s="25">
        <f>MaleSingleAge!AY135</f>
        <v>325.25900000000001</v>
      </c>
      <c r="AZ16" s="25">
        <f>MaleSingleAge!AZ135</f>
        <v>329.36200000000002</v>
      </c>
    </row>
    <row r="17" spans="1:52">
      <c r="A17" s="119" t="s">
        <v>233</v>
      </c>
      <c r="AF17" s="25">
        <f>MaleSingleAge!AF136</f>
        <v>451.94799999999998</v>
      </c>
      <c r="AG17" s="25">
        <f>MaleSingleAge!AG136</f>
        <v>465.86699999999996</v>
      </c>
      <c r="AH17" s="25">
        <f>MaleSingleAge!AH136</f>
        <v>479.91300000000001</v>
      </c>
      <c r="AI17" s="25">
        <f>MaleSingleAge!AI136</f>
        <v>493.654</v>
      </c>
      <c r="AJ17" s="25">
        <f>MaleSingleAge!AJ136</f>
        <v>506.49299999999999</v>
      </c>
      <c r="AK17" s="25">
        <f>MaleSingleAge!AK136</f>
        <v>518.03099999999995</v>
      </c>
      <c r="AL17" s="25">
        <f>MaleSingleAge!AL136</f>
        <v>528.08699999999999</v>
      </c>
      <c r="AM17" s="25">
        <f>MaleSingleAge!AM136</f>
        <v>536.88699999999994</v>
      </c>
      <c r="AN17" s="25">
        <f>MaleSingleAge!AN136</f>
        <v>544.92200000000003</v>
      </c>
      <c r="AO17" s="25">
        <f>MaleSingleAge!AO136</f>
        <v>552.90200000000004</v>
      </c>
      <c r="AP17" s="25">
        <f>MaleSingleAge!AP136</f>
        <v>561.33600000000001</v>
      </c>
      <c r="AQ17" s="25">
        <f>MaleSingleAge!AQ136</f>
        <v>570.38300000000004</v>
      </c>
      <c r="AR17" s="25">
        <f>MaleSingleAge!AR136</f>
        <v>579.89599999999996</v>
      </c>
      <c r="AS17" s="25">
        <f>MaleSingleAge!AS136</f>
        <v>589.71499999999992</v>
      </c>
      <c r="AT17" s="25">
        <f>MaleSingleAge!AT136</f>
        <v>599.55799999999999</v>
      </c>
      <c r="AU17" s="25">
        <f>MaleSingleAge!AU136</f>
        <v>609.21299999999997</v>
      </c>
      <c r="AV17" s="25">
        <f>MaleSingleAge!AV136</f>
        <v>618.65899999999999</v>
      </c>
      <c r="AW17" s="25">
        <f>MaleSingleAge!AW136</f>
        <v>627.94299999999998</v>
      </c>
      <c r="AX17" s="25">
        <f>MaleSingleAge!AX136</f>
        <v>636.99600000000009</v>
      </c>
      <c r="AY17" s="25">
        <f>MaleSingleAge!AY136</f>
        <v>645.74099999999999</v>
      </c>
      <c r="AZ17" s="25">
        <f>MaleSingleAge!AZ136</f>
        <v>654.11699999999996</v>
      </c>
    </row>
    <row r="18" spans="1:52">
      <c r="A18" s="119" t="s">
        <v>99</v>
      </c>
      <c r="AF18" s="25">
        <f>MaleSingleAge!AF131</f>
        <v>689.38300000000004</v>
      </c>
      <c r="AG18" s="25">
        <f>MaleSingleAge!AG131</f>
        <v>709.68399999999997</v>
      </c>
      <c r="AH18" s="25">
        <f>MaleSingleAge!AH131</f>
        <v>729.88100000000009</v>
      </c>
      <c r="AI18" s="25">
        <f>MaleSingleAge!AI131</f>
        <v>749.50400000000002</v>
      </c>
      <c r="AJ18" s="25">
        <f>MaleSingleAge!AJ131</f>
        <v>767.89599999999996</v>
      </c>
      <c r="AK18" s="25">
        <f>MaleSingleAge!AK131</f>
        <v>784.63300000000004</v>
      </c>
      <c r="AL18" s="25">
        <f>MaleSingleAge!AL131</f>
        <v>799.505</v>
      </c>
      <c r="AM18" s="25">
        <f>MaleSingleAge!AM131</f>
        <v>812.78399999999999</v>
      </c>
      <c r="AN18" s="25">
        <f>MaleSingleAge!AN131</f>
        <v>825.10300000000007</v>
      </c>
      <c r="AO18" s="25">
        <f>MaleSingleAge!AO131</f>
        <v>837.36199999999997</v>
      </c>
      <c r="AP18" s="25">
        <f>MaleSingleAge!AP131</f>
        <v>850.20600000000013</v>
      </c>
      <c r="AQ18" s="25">
        <f>MaleSingleAge!AQ131</f>
        <v>863.84500000000003</v>
      </c>
      <c r="AR18" s="25">
        <f>MaleSingleAge!AR131</f>
        <v>878.09399999999982</v>
      </c>
      <c r="AS18" s="25">
        <f>MaleSingleAge!AS131</f>
        <v>892.72199999999998</v>
      </c>
      <c r="AT18" s="25">
        <f>MaleSingleAge!AT131</f>
        <v>907.34100000000001</v>
      </c>
      <c r="AU18" s="25">
        <f>MaleSingleAge!AU131</f>
        <v>921.65200000000004</v>
      </c>
      <c r="AV18" s="25">
        <f>MaleSingleAge!AV131</f>
        <v>935.62</v>
      </c>
      <c r="AW18" s="25">
        <f>MaleSingleAge!AW131</f>
        <v>949.30700000000002</v>
      </c>
      <c r="AX18" s="25">
        <f>MaleSingleAge!AX131</f>
        <v>962.62100000000009</v>
      </c>
      <c r="AY18" s="25">
        <f>MaleSingleAge!AY131</f>
        <v>975.46199999999999</v>
      </c>
      <c r="AZ18" s="25">
        <f>MaleSingleAge!AZ131</f>
        <v>987.75200000000007</v>
      </c>
    </row>
    <row r="19" spans="1:52">
      <c r="A19" s="123" t="s">
        <v>100</v>
      </c>
      <c r="AF19" s="25">
        <f>MaleSingleAge!AF132</f>
        <v>1126.521</v>
      </c>
      <c r="AG19" s="25">
        <f>MaleSingleAge!AG132</f>
        <v>1144.7150000000001</v>
      </c>
      <c r="AH19" s="25">
        <f>MaleSingleAge!AH132</f>
        <v>1163.1880000000001</v>
      </c>
      <c r="AI19" s="25">
        <f>MaleSingleAge!AI132</f>
        <v>1181.874</v>
      </c>
      <c r="AJ19" s="25">
        <f>MaleSingleAge!AJ132</f>
        <v>1200.597</v>
      </c>
      <c r="AK19" s="25">
        <f>MaleSingleAge!AK132</f>
        <v>1219.211</v>
      </c>
      <c r="AL19" s="25">
        <f>MaleSingleAge!AL132</f>
        <v>1237.7470000000001</v>
      </c>
      <c r="AM19" s="25">
        <f>MaleSingleAge!AM132</f>
        <v>1256.2280000000001</v>
      </c>
      <c r="AN19" s="25">
        <f>MaleSingleAge!AN132</f>
        <v>1274.471</v>
      </c>
      <c r="AO19" s="25">
        <f>MaleSingleAge!AO132</f>
        <v>1292.229</v>
      </c>
      <c r="AP19" s="25">
        <f>MaleSingleAge!AP132</f>
        <v>1309.319</v>
      </c>
      <c r="AQ19" s="25">
        <f>MaleSingleAge!AQ132</f>
        <v>1325.663</v>
      </c>
      <c r="AR19" s="25">
        <f>MaleSingleAge!AR132</f>
        <v>1341.271</v>
      </c>
      <c r="AS19" s="25">
        <f>MaleSingleAge!AS132</f>
        <v>1356.1420000000001</v>
      </c>
      <c r="AT19" s="25">
        <f>MaleSingleAge!AT132</f>
        <v>1370.307</v>
      </c>
      <c r="AU19" s="25">
        <f>MaleSingleAge!AU132</f>
        <v>1383.787</v>
      </c>
      <c r="AV19" s="25">
        <f>MaleSingleAge!AV132</f>
        <v>1396.5709999999999</v>
      </c>
      <c r="AW19" s="25">
        <f>MaleSingleAge!AW132</f>
        <v>1408.6399999999999</v>
      </c>
      <c r="AX19" s="25">
        <f>MaleSingleAge!AX132</f>
        <v>1420.0160000000001</v>
      </c>
      <c r="AY19" s="25">
        <f>MaleSingleAge!AY132</f>
        <v>1430.729</v>
      </c>
      <c r="AZ19" s="25">
        <f>MaleSingleAge!AZ132</f>
        <v>1440.809</v>
      </c>
    </row>
    <row r="20" spans="1:52">
      <c r="A20" s="123" t="s">
        <v>101</v>
      </c>
      <c r="AF20" s="25">
        <f>MaleSingleAge!AF133</f>
        <v>2416.7439999999997</v>
      </c>
      <c r="AG20" s="25">
        <f>MaleSingleAge!AG133</f>
        <v>2461.2069999999999</v>
      </c>
      <c r="AH20" s="25">
        <f>MaleSingleAge!AH133</f>
        <v>2503.3040000000001</v>
      </c>
      <c r="AI20" s="25">
        <f>MaleSingleAge!AI133</f>
        <v>2543.8850000000002</v>
      </c>
      <c r="AJ20" s="25">
        <f>MaleSingleAge!AJ133</f>
        <v>2584.0829999999996</v>
      </c>
      <c r="AK20" s="25">
        <f>MaleSingleAge!AK133</f>
        <v>2624.7120000000004</v>
      </c>
      <c r="AL20" s="25">
        <f>MaleSingleAge!AL133</f>
        <v>2666.0839999999998</v>
      </c>
      <c r="AM20" s="25">
        <f>MaleSingleAge!AM133</f>
        <v>2707.9850000000001</v>
      </c>
      <c r="AN20" s="25">
        <f>MaleSingleAge!AN133</f>
        <v>2750.0430000000001</v>
      </c>
      <c r="AO20" s="25">
        <f>MaleSingleAge!AO133</f>
        <v>2791.6370000000002</v>
      </c>
      <c r="AP20" s="25">
        <f>MaleSingleAge!AP133</f>
        <v>2832.2879999999996</v>
      </c>
      <c r="AQ20" s="25">
        <f>MaleSingleAge!AQ133</f>
        <v>2871.9230000000002</v>
      </c>
      <c r="AR20" s="25">
        <f>MaleSingleAge!AR133</f>
        <v>2910.6109999999999</v>
      </c>
      <c r="AS20" s="25">
        <f>MaleSingleAge!AS133</f>
        <v>2948.1469999999999</v>
      </c>
      <c r="AT20" s="25">
        <f>MaleSingleAge!AT133</f>
        <v>2984.31</v>
      </c>
      <c r="AU20" s="25">
        <f>MaleSingleAge!AU133</f>
        <v>3018.9279999999999</v>
      </c>
      <c r="AV20" s="25">
        <f>MaleSingleAge!AV133</f>
        <v>3051.8989999999999</v>
      </c>
      <c r="AW20" s="25">
        <f>MaleSingleAge!AW133</f>
        <v>3083.2039999999997</v>
      </c>
      <c r="AX20" s="25">
        <f>MaleSingleAge!AX133</f>
        <v>3112.88</v>
      </c>
      <c r="AY20" s="25">
        <f>MaleSingleAge!AY133</f>
        <v>3141.0129999999995</v>
      </c>
      <c r="AZ20" s="25">
        <f>MaleSingleAge!AZ133</f>
        <v>3167.6769999999997</v>
      </c>
    </row>
    <row r="21" spans="1:52">
      <c r="A21" s="123" t="s">
        <v>142</v>
      </c>
      <c r="AF21" s="25">
        <f>MaleSingleAge!AF3</f>
        <v>333.98700000000002</v>
      </c>
      <c r="AG21" s="25">
        <f>MaleSingleAge!AG3</f>
        <v>338.47</v>
      </c>
      <c r="AH21" s="25">
        <f>MaleSingleAge!AH3</f>
        <v>342.339</v>
      </c>
      <c r="AI21" s="25">
        <f>MaleSingleAge!AI3</f>
        <v>345.73</v>
      </c>
      <c r="AJ21" s="25">
        <f>MaleSingleAge!AJ3</f>
        <v>348.87200000000001</v>
      </c>
      <c r="AK21" s="25">
        <f>MaleSingleAge!AK3</f>
        <v>351.94200000000001</v>
      </c>
      <c r="AL21" s="25">
        <f>MaleSingleAge!AL3</f>
        <v>354.95400000000001</v>
      </c>
      <c r="AM21" s="25">
        <f>MaleSingleAge!AM3</f>
        <v>357.84399999999999</v>
      </c>
      <c r="AN21" s="25">
        <f>MaleSingleAge!AN3</f>
        <v>360.62</v>
      </c>
      <c r="AO21" s="25">
        <f>MaleSingleAge!AO3</f>
        <v>363.27300000000002</v>
      </c>
      <c r="AP21" s="25">
        <f>MaleSingleAge!AP3</f>
        <v>365.80200000000002</v>
      </c>
      <c r="AQ21" s="25">
        <f>MaleSingleAge!AQ3</f>
        <v>368.221</v>
      </c>
      <c r="AR21" s="25">
        <f>MaleSingleAge!AR3</f>
        <v>370.53800000000001</v>
      </c>
      <c r="AS21" s="25">
        <f>MaleSingleAge!AS3</f>
        <v>372.733</v>
      </c>
      <c r="AT21" s="25">
        <f>MaleSingleAge!AT3</f>
        <v>374.78199999999998</v>
      </c>
      <c r="AU21" s="25">
        <f>MaleSingleAge!AU3</f>
        <v>376.66300000000001</v>
      </c>
      <c r="AV21" s="25">
        <f>MaleSingleAge!AV3</f>
        <v>378.37400000000002</v>
      </c>
      <c r="AW21" s="25">
        <f>MaleSingleAge!AW3</f>
        <v>379.92599999999999</v>
      </c>
      <c r="AX21" s="25">
        <f>MaleSingleAge!AX3</f>
        <v>381.33699999999999</v>
      </c>
      <c r="AY21" s="25">
        <f>MaleSingleAge!AY3</f>
        <v>382.63200000000001</v>
      </c>
      <c r="AZ21" s="25">
        <f>MaleSingleAge!AZ3</f>
        <v>383.83100000000002</v>
      </c>
    </row>
    <row r="22" spans="1:52">
      <c r="A22" s="117" t="s">
        <v>156</v>
      </c>
    </row>
    <row r="23" spans="1:52">
      <c r="A23" s="123" t="s">
        <v>3</v>
      </c>
      <c r="AF23" s="25">
        <f>FemaleSingleAge!AF107</f>
        <v>1562.2019999999998</v>
      </c>
      <c r="AG23" s="25">
        <f>FemaleSingleAge!AG107</f>
        <v>1582.1819999999998</v>
      </c>
      <c r="AH23" s="25">
        <f>FemaleSingleAge!AH107</f>
        <v>1601.9079999999999</v>
      </c>
      <c r="AI23" s="25">
        <f>FemaleSingleAge!AI107</f>
        <v>1621.317</v>
      </c>
      <c r="AJ23" s="25">
        <f>FemaleSingleAge!AJ107</f>
        <v>1640.3390000000002</v>
      </c>
      <c r="AK23" s="25">
        <f>FemaleSingleAge!AK107</f>
        <v>1658.9070000000002</v>
      </c>
      <c r="AL23" s="25">
        <f>FemaleSingleAge!AL107</f>
        <v>1676.9880000000003</v>
      </c>
      <c r="AM23" s="25">
        <f>FemaleSingleAge!AM107</f>
        <v>1694.5280000000002</v>
      </c>
      <c r="AN23" s="25">
        <f>FemaleSingleAge!AN107</f>
        <v>1711.413</v>
      </c>
      <c r="AO23" s="25">
        <f>FemaleSingleAge!AO107</f>
        <v>1727.5109999999997</v>
      </c>
      <c r="AP23" s="25">
        <f>FemaleSingleAge!AP107</f>
        <v>1742.7260000000001</v>
      </c>
      <c r="AQ23" s="25">
        <f>FemaleSingleAge!AQ107</f>
        <v>1757.008</v>
      </c>
      <c r="AR23" s="25">
        <f>FemaleSingleAge!AR107</f>
        <v>1770.3680000000002</v>
      </c>
      <c r="AS23" s="25">
        <f>FemaleSingleAge!AS107</f>
        <v>1782.8509999999999</v>
      </c>
      <c r="AT23" s="25">
        <f>FemaleSingleAge!AT107</f>
        <v>1794.5329999999999</v>
      </c>
      <c r="AU23" s="25">
        <f>FemaleSingleAge!AU107</f>
        <v>1805.4769999999999</v>
      </c>
      <c r="AV23" s="25">
        <f>FemaleSingleAge!AV107</f>
        <v>1815.6979999999999</v>
      </c>
      <c r="AW23" s="25">
        <f>FemaleSingleAge!AW107</f>
        <v>1825.1979999999999</v>
      </c>
      <c r="AX23" s="25">
        <f>FemaleSingleAge!AX107</f>
        <v>1834.018</v>
      </c>
      <c r="AY23" s="25">
        <f>FemaleSingleAge!AY107</f>
        <v>1842.2049999999999</v>
      </c>
      <c r="AZ23" s="25">
        <f>FemaleSingleAge!AZ107</f>
        <v>1849.8</v>
      </c>
    </row>
    <row r="24" spans="1:52">
      <c r="A24" s="123" t="s">
        <v>139</v>
      </c>
      <c r="AF24" s="25">
        <f>SUM(FemaleSingleAge!AF108:AF109)</f>
        <v>2704.2219999999998</v>
      </c>
      <c r="AG24" s="25">
        <f>SUM(FemaleSingleAge!AG108:AG109)</f>
        <v>2750.7719999999999</v>
      </c>
      <c r="AH24" s="25">
        <f>SUM(FemaleSingleAge!AH108:AH109)</f>
        <v>2794.9390000000003</v>
      </c>
      <c r="AI24" s="25">
        <f>SUM(FemaleSingleAge!AI108:AI109)</f>
        <v>2837.4850000000001</v>
      </c>
      <c r="AJ24" s="25">
        <f>SUM(FemaleSingleAge!AJ108:AJ109)</f>
        <v>2879.3949999999995</v>
      </c>
      <c r="AK24" s="25">
        <f>SUM(FemaleSingleAge!AK108:AK109)</f>
        <v>2921.3860000000004</v>
      </c>
      <c r="AL24" s="25">
        <f>SUM(FemaleSingleAge!AL108:AL109)</f>
        <v>2963.7629999999999</v>
      </c>
      <c r="AM24" s="25">
        <f>SUM(FemaleSingleAge!AM108:AM109)</f>
        <v>3006.4029999999998</v>
      </c>
      <c r="AN24" s="25">
        <f>SUM(FemaleSingleAge!AN108:AN109)</f>
        <v>3049.0419999999999</v>
      </c>
      <c r="AO24" s="25">
        <f>SUM(FemaleSingleAge!AO108:AO109)</f>
        <v>3091.2179999999998</v>
      </c>
      <c r="AP24" s="25">
        <f>SUM(FemaleSingleAge!AP108:AP109)</f>
        <v>3132.5630000000001</v>
      </c>
      <c r="AQ24" s="25">
        <f>SUM(FemaleSingleAge!AQ108:AQ109)</f>
        <v>3173.0370000000003</v>
      </c>
      <c r="AR24" s="25">
        <f>SUM(FemaleSingleAge!AR108:AR109)</f>
        <v>3212.6959999999999</v>
      </c>
      <c r="AS24" s="25">
        <f>SUM(FemaleSingleAge!AS108:AS109)</f>
        <v>3251.373</v>
      </c>
      <c r="AT24" s="25">
        <f>SUM(FemaleSingleAge!AT108:AT109)</f>
        <v>3288.8789999999999</v>
      </c>
      <c r="AU24" s="25">
        <f>SUM(FemaleSingleAge!AU108:AU109)</f>
        <v>3325.0559999999996</v>
      </c>
      <c r="AV24" s="25">
        <f>SUM(FemaleSingleAge!AV108:AV109)</f>
        <v>3359.8289999999997</v>
      </c>
      <c r="AW24" s="25">
        <f>SUM(FemaleSingleAge!AW108:AW109)</f>
        <v>3393.1530000000002</v>
      </c>
      <c r="AX24" s="25">
        <f>SUM(FemaleSingleAge!AX108:AX109)</f>
        <v>3424.953</v>
      </c>
      <c r="AY24" s="25">
        <f>SUM(FemaleSingleAge!AY108:AY109)</f>
        <v>3455.1640000000002</v>
      </c>
      <c r="AZ24" s="25">
        <f>SUM(FemaleSingleAge!AZ108:AZ109)</f>
        <v>3483.741</v>
      </c>
    </row>
    <row r="25" spans="1:52">
      <c r="A25" s="119" t="s">
        <v>138</v>
      </c>
      <c r="AF25" s="25">
        <f>SUM(FemaleSingleAge!AF110:AF118)</f>
        <v>5355.808</v>
      </c>
      <c r="AG25" s="25">
        <f>SUM(FemaleSingleAge!AG110:AG118)</f>
        <v>5535.7809999999999</v>
      </c>
      <c r="AH25" s="25">
        <f>SUM(FemaleSingleAge!AH110:AH118)</f>
        <v>5719.4410000000007</v>
      </c>
      <c r="AI25" s="25">
        <f>SUM(FemaleSingleAge!AI110:AI118)</f>
        <v>5906.3029999999999</v>
      </c>
      <c r="AJ25" s="25">
        <f>SUM(FemaleSingleAge!AJ110:AJ118)</f>
        <v>6095.8370000000004</v>
      </c>
      <c r="AK25" s="25">
        <f>SUM(FemaleSingleAge!AK110:AK118)</f>
        <v>6287.6340000000018</v>
      </c>
      <c r="AL25" s="25">
        <f>SUM(FemaleSingleAge!AL110:AL118)</f>
        <v>6481.3440000000001</v>
      </c>
      <c r="AM25" s="25">
        <f>SUM(FemaleSingleAge!AM110:AM118)</f>
        <v>6676.85</v>
      </c>
      <c r="AN25" s="25">
        <f>SUM(FemaleSingleAge!AN110:AN118)</f>
        <v>6874.2570000000005</v>
      </c>
      <c r="AO25" s="25">
        <f>SUM(FemaleSingleAge!AO110:AO118)</f>
        <v>7073.8189999999995</v>
      </c>
      <c r="AP25" s="25">
        <f>SUM(FemaleSingleAge!AP110:AP118)</f>
        <v>7275.6839999999993</v>
      </c>
      <c r="AQ25" s="25">
        <f>SUM(FemaleSingleAge!AQ110:AQ118)</f>
        <v>7479.7250000000004</v>
      </c>
      <c r="AR25" s="25">
        <f>SUM(FemaleSingleAge!AR110:AR118)</f>
        <v>7685.7079999999996</v>
      </c>
      <c r="AS25" s="25">
        <f>SUM(FemaleSingleAge!AS110:AS118)</f>
        <v>7893.5259999999998</v>
      </c>
      <c r="AT25" s="25">
        <f>SUM(FemaleSingleAge!AT110:AT118)</f>
        <v>8103.0700000000006</v>
      </c>
      <c r="AU25" s="25">
        <f>SUM(FemaleSingleAge!AU110:AU118)</f>
        <v>8314.1939999999995</v>
      </c>
      <c r="AV25" s="25">
        <f>SUM(FemaleSingleAge!AV110:AV118)</f>
        <v>8526.7829999999994</v>
      </c>
      <c r="AW25" s="25">
        <f>SUM(FemaleSingleAge!AW110:AW118)</f>
        <v>8740.6239999999998</v>
      </c>
      <c r="AX25" s="25">
        <f>SUM(FemaleSingleAge!AX110:AX118)</f>
        <v>8955.3450000000012</v>
      </c>
      <c r="AY25" s="25">
        <f>SUM(FemaleSingleAge!AY110:AY118)</f>
        <v>9170.4959999999992</v>
      </c>
      <c r="AZ25" s="25">
        <f>SUM(FemaleSingleAge!AZ110:AZ118)</f>
        <v>9385.6939999999995</v>
      </c>
    </row>
    <row r="26" spans="1:52">
      <c r="A26" s="119" t="s">
        <v>137</v>
      </c>
      <c r="AF26" s="25">
        <f>SUM(FemaleSingleAge!AF110:AF119)</f>
        <v>5522.3239999999996</v>
      </c>
      <c r="AG26" s="25">
        <f>SUM(FemaleSingleAge!AG110:AG119)</f>
        <v>5711.9830000000002</v>
      </c>
      <c r="AH26" s="25">
        <f>SUM(FemaleSingleAge!AH110:AH119)</f>
        <v>5907.322000000001</v>
      </c>
      <c r="AI26" s="25">
        <f>SUM(FemaleSingleAge!AI110:AI119)</f>
        <v>6106.9759999999997</v>
      </c>
      <c r="AJ26" s="25">
        <f>SUM(FemaleSingleAge!AJ110:AJ119)</f>
        <v>6309.18</v>
      </c>
      <c r="AK26" s="25">
        <f>SUM(FemaleSingleAge!AK110:AK119)</f>
        <v>6512.635000000002</v>
      </c>
      <c r="AL26" s="25">
        <f>SUM(FemaleSingleAge!AL110:AL119)</f>
        <v>6716.6859999999997</v>
      </c>
      <c r="AM26" s="25">
        <f>SUM(FemaleSingleAge!AM110:AM119)</f>
        <v>6921.4860000000008</v>
      </c>
      <c r="AN26" s="25">
        <f>SUM(FemaleSingleAge!AN110:AN119)</f>
        <v>7127.5350000000008</v>
      </c>
      <c r="AO26" s="25">
        <f>SUM(FemaleSingleAge!AO110:AO119)</f>
        <v>7335.7269999999999</v>
      </c>
      <c r="AP26" s="25">
        <f>SUM(FemaleSingleAge!AP110:AP119)</f>
        <v>7546.6889999999994</v>
      </c>
      <c r="AQ26" s="25">
        <f>SUM(FemaleSingleAge!AQ110:AQ119)</f>
        <v>7760.4030000000002</v>
      </c>
      <c r="AR26" s="25">
        <f>SUM(FemaleSingleAge!AR110:AR119)</f>
        <v>7976.5139999999992</v>
      </c>
      <c r="AS26" s="25">
        <f>SUM(FemaleSingleAge!AS110:AS119)</f>
        <v>8194.8979999999992</v>
      </c>
      <c r="AT26" s="25">
        <f>SUM(FemaleSingleAge!AT110:AT119)</f>
        <v>8415.3780000000006</v>
      </c>
      <c r="AU26" s="25">
        <f>SUM(FemaleSingleAge!AU110:AU119)</f>
        <v>8637.7780000000002</v>
      </c>
      <c r="AV26" s="25">
        <f>SUM(FemaleSingleAge!AV110:AV119)</f>
        <v>8861.9549999999999</v>
      </c>
      <c r="AW26" s="25">
        <f>SUM(FemaleSingleAge!AW110:AW119)</f>
        <v>9087.7860000000001</v>
      </c>
      <c r="AX26" s="25">
        <f>SUM(FemaleSingleAge!AX110:AX119)</f>
        <v>9315.1230000000014</v>
      </c>
      <c r="AY26" s="25">
        <f>SUM(FemaleSingleAge!AY110:AY119)</f>
        <v>9543.8040000000001</v>
      </c>
      <c r="AZ26" s="25">
        <f>SUM(FemaleSingleAge!AZ110:AZ119)</f>
        <v>9773.6279999999988</v>
      </c>
    </row>
    <row r="27" spans="1:52">
      <c r="A27" s="119" t="s">
        <v>136</v>
      </c>
      <c r="AF27" s="25">
        <f>SUM(FemaleSingleAge!AF110:AF120)</f>
        <v>5649.9219999999996</v>
      </c>
      <c r="AG27" s="25">
        <f>SUM(FemaleSingleAge!AG110:AG120)</f>
        <v>5842.3739999999998</v>
      </c>
      <c r="AH27" s="25">
        <f>SUM(FemaleSingleAge!AH110:AH120)</f>
        <v>6040.679000000001</v>
      </c>
      <c r="AI27" s="25">
        <f>SUM(FemaleSingleAge!AI110:AI120)</f>
        <v>6243.9879999999994</v>
      </c>
      <c r="AJ27" s="25">
        <f>SUM(FemaleSingleAge!AJ110:AJ120)</f>
        <v>6451.2170000000006</v>
      </c>
      <c r="AK27" s="25">
        <f>SUM(FemaleSingleAge!AK110:AK120)</f>
        <v>6661.501000000002</v>
      </c>
      <c r="AL27" s="25">
        <f>SUM(FemaleSingleAge!AL110:AL120)</f>
        <v>6874.4529999999995</v>
      </c>
      <c r="AM27" s="25">
        <f>SUM(FemaleSingleAge!AM110:AM120)</f>
        <v>7089.9490000000005</v>
      </c>
      <c r="AN27" s="25">
        <f>SUM(FemaleSingleAge!AN110:AN120)</f>
        <v>7307.706000000001</v>
      </c>
      <c r="AO27" s="25">
        <f>SUM(FemaleSingleAge!AO110:AO120)</f>
        <v>7527.51</v>
      </c>
      <c r="AP27" s="25">
        <f>SUM(FemaleSingleAge!AP110:AP120)</f>
        <v>7749.1969999999992</v>
      </c>
      <c r="AQ27" s="25">
        <f>SUM(FemaleSingleAge!AQ110:AQ120)</f>
        <v>7972.4760000000006</v>
      </c>
      <c r="AR27" s="25">
        <f>SUM(FemaleSingleAge!AR110:AR120)</f>
        <v>8197.2339999999986</v>
      </c>
      <c r="AS27" s="25">
        <f>SUM(FemaleSingleAge!AS110:AS120)</f>
        <v>8423.6999999999989</v>
      </c>
      <c r="AT27" s="25">
        <f>SUM(FemaleSingleAge!AT110:AT120)</f>
        <v>8652.2690000000002</v>
      </c>
      <c r="AU27" s="25">
        <f>SUM(FemaleSingleAge!AU110:AU120)</f>
        <v>8883.1930000000011</v>
      </c>
      <c r="AV27" s="25">
        <f>SUM(FemaleSingleAge!AV110:AV120)</f>
        <v>9116.4279999999999</v>
      </c>
      <c r="AW27" s="25">
        <f>SUM(FemaleSingleAge!AW110:AW120)</f>
        <v>9351.7430000000004</v>
      </c>
      <c r="AX27" s="25">
        <f>SUM(FemaleSingleAge!AX110:AX120)</f>
        <v>9588.974000000002</v>
      </c>
      <c r="AY27" s="25">
        <f>SUM(FemaleSingleAge!AY110:AY120)</f>
        <v>9827.8989999999994</v>
      </c>
      <c r="AZ27" s="25">
        <f>SUM(FemaleSingleAge!AZ110:AZ120)</f>
        <v>10068.288999999999</v>
      </c>
    </row>
    <row r="28" spans="1:52">
      <c r="A28" s="119" t="s">
        <v>13</v>
      </c>
      <c r="AF28" s="25">
        <f>FemaleSingleAge!AF119</f>
        <v>166.51600000000002</v>
      </c>
      <c r="AG28" s="25">
        <f>FemaleSingleAge!AG119</f>
        <v>176.20199999999997</v>
      </c>
      <c r="AH28" s="25">
        <f>FemaleSingleAge!AH119</f>
        <v>187.881</v>
      </c>
      <c r="AI28" s="25">
        <f>FemaleSingleAge!AI119</f>
        <v>200.67300000000003</v>
      </c>
      <c r="AJ28" s="25">
        <f>FemaleSingleAge!AJ119</f>
        <v>213.34299999999999</v>
      </c>
      <c r="AK28" s="25">
        <f>FemaleSingleAge!AK119</f>
        <v>225.00099999999998</v>
      </c>
      <c r="AL28" s="25">
        <f>FemaleSingleAge!AL119</f>
        <v>235.34199999999998</v>
      </c>
      <c r="AM28" s="25">
        <f>FemaleSingleAge!AM119</f>
        <v>244.636</v>
      </c>
      <c r="AN28" s="25">
        <f>FemaleSingleAge!AN119</f>
        <v>253.27800000000002</v>
      </c>
      <c r="AO28" s="25">
        <f>FemaleSingleAge!AO119</f>
        <v>261.90800000000002</v>
      </c>
      <c r="AP28" s="25">
        <f>FemaleSingleAge!AP119</f>
        <v>271.005</v>
      </c>
      <c r="AQ28" s="25">
        <f>FemaleSingleAge!AQ119</f>
        <v>280.678</v>
      </c>
      <c r="AR28" s="25">
        <f>FemaleSingleAge!AR119</f>
        <v>290.80599999999998</v>
      </c>
      <c r="AS28" s="25">
        <f>FemaleSingleAge!AS119</f>
        <v>301.37200000000001</v>
      </c>
      <c r="AT28" s="25">
        <f>FemaleSingleAge!AT119</f>
        <v>312.30799999999999</v>
      </c>
      <c r="AU28" s="25">
        <f>FemaleSingleAge!AU119</f>
        <v>323.58399999999995</v>
      </c>
      <c r="AV28" s="25">
        <f>FemaleSingleAge!AV119</f>
        <v>335.17200000000003</v>
      </c>
      <c r="AW28" s="25">
        <f>FemaleSingleAge!AW119</f>
        <v>347.16199999999998</v>
      </c>
      <c r="AX28" s="25">
        <f>FemaleSingleAge!AX119</f>
        <v>359.77800000000002</v>
      </c>
      <c r="AY28" s="25">
        <f>FemaleSingleAge!AY119</f>
        <v>373.30799999999999</v>
      </c>
      <c r="AZ28" s="25">
        <f>FemaleSingleAge!AZ119</f>
        <v>387.93399999999997</v>
      </c>
    </row>
    <row r="29" spans="1:52">
      <c r="A29" s="119" t="s">
        <v>14</v>
      </c>
      <c r="AF29" s="25">
        <f>FemaleSingleAge!AF120</f>
        <v>127.59800000000001</v>
      </c>
      <c r="AG29" s="25">
        <f>FemaleSingleAge!AG120</f>
        <v>130.39100000000002</v>
      </c>
      <c r="AH29" s="25">
        <f>FemaleSingleAge!AH120</f>
        <v>133.357</v>
      </c>
      <c r="AI29" s="25">
        <f>FemaleSingleAge!AI120</f>
        <v>137.012</v>
      </c>
      <c r="AJ29" s="25">
        <f>FemaleSingleAge!AJ120</f>
        <v>142.03700000000001</v>
      </c>
      <c r="AK29" s="25">
        <f>FemaleSingleAge!AK120</f>
        <v>148.86599999999999</v>
      </c>
      <c r="AL29" s="25">
        <f>FemaleSingleAge!AL120</f>
        <v>157.767</v>
      </c>
      <c r="AM29" s="25">
        <f>FemaleSingleAge!AM120</f>
        <v>168.46299999999999</v>
      </c>
      <c r="AN29" s="25">
        <f>FemaleSingleAge!AN120</f>
        <v>180.17099999999999</v>
      </c>
      <c r="AO29" s="25">
        <f>FemaleSingleAge!AO120</f>
        <v>191.78299999999999</v>
      </c>
      <c r="AP29" s="25">
        <f>FemaleSingleAge!AP120</f>
        <v>202.50800000000001</v>
      </c>
      <c r="AQ29" s="25">
        <f>FemaleSingleAge!AQ120</f>
        <v>212.07299999999998</v>
      </c>
      <c r="AR29" s="25">
        <f>FemaleSingleAge!AR120</f>
        <v>220.72</v>
      </c>
      <c r="AS29" s="25">
        <f>FemaleSingleAge!AS120</f>
        <v>228.80200000000002</v>
      </c>
      <c r="AT29" s="25">
        <f>FemaleSingleAge!AT120</f>
        <v>236.89100000000002</v>
      </c>
      <c r="AU29" s="25">
        <f>FemaleSingleAge!AU120</f>
        <v>245.41499999999999</v>
      </c>
      <c r="AV29" s="25">
        <f>FemaleSingleAge!AV120</f>
        <v>254.47299999999996</v>
      </c>
      <c r="AW29" s="25">
        <f>FemaleSingleAge!AW120</f>
        <v>263.95699999999999</v>
      </c>
      <c r="AX29" s="25">
        <f>FemaleSingleAge!AX120</f>
        <v>273.851</v>
      </c>
      <c r="AY29" s="25">
        <f>FemaleSingleAge!AY120</f>
        <v>284.09499999999997</v>
      </c>
      <c r="AZ29" s="25">
        <f>FemaleSingleAge!AZ120</f>
        <v>294.661</v>
      </c>
    </row>
    <row r="30" spans="1:52">
      <c r="A30" s="119" t="s">
        <v>135</v>
      </c>
      <c r="AF30" s="25">
        <f>SUM(FemaleSingleAge!AF119:AF126)</f>
        <v>493.54100000000011</v>
      </c>
      <c r="AG30" s="25">
        <f>SUM(FemaleSingleAge!AG119:AG126)</f>
        <v>512.44600000000003</v>
      </c>
      <c r="AH30" s="25">
        <f>SUM(FemaleSingleAge!AH119:AH126)</f>
        <v>533.57900000000006</v>
      </c>
      <c r="AI30" s="25">
        <f>SUM(FemaleSingleAge!AI119:AI126)</f>
        <v>556.56400000000008</v>
      </c>
      <c r="AJ30" s="25">
        <f>SUM(FemaleSingleAge!AJ119:AJ126)</f>
        <v>580.83900000000006</v>
      </c>
      <c r="AK30" s="25">
        <f>SUM(FemaleSingleAge!AK119:AK126)</f>
        <v>605.97699999999998</v>
      </c>
      <c r="AL30" s="25">
        <f>SUM(FemaleSingleAge!AL119:AL126)</f>
        <v>631.90299999999991</v>
      </c>
      <c r="AM30" s="25">
        <f>SUM(FemaleSingleAge!AM119:AM126)</f>
        <v>658.75300000000016</v>
      </c>
      <c r="AN30" s="25">
        <f>SUM(FemaleSingleAge!AN119:AN126)</f>
        <v>686.58699999999999</v>
      </c>
      <c r="AO30" s="25">
        <f>SUM(FemaleSingleAge!AO119:AO126)</f>
        <v>715.5200000000001</v>
      </c>
      <c r="AP30" s="25">
        <f>SUM(FemaleSingleAge!AP119:AP126)</f>
        <v>745.64599999999984</v>
      </c>
      <c r="AQ30" s="25">
        <f>SUM(FemaleSingleAge!AQ119:AQ126)</f>
        <v>776.99599999999987</v>
      </c>
      <c r="AR30" s="25">
        <f>SUM(FemaleSingleAge!AR119:AR126)</f>
        <v>809.56499999999994</v>
      </c>
      <c r="AS30" s="25">
        <f>SUM(FemaleSingleAge!AS119:AS126)</f>
        <v>843.37400000000002</v>
      </c>
      <c r="AT30" s="25">
        <f>SUM(FemaleSingleAge!AT119:AT126)</f>
        <v>878.44200000000001</v>
      </c>
      <c r="AU30" s="25">
        <f>SUM(FemaleSingleAge!AU119:AU126)</f>
        <v>914.80999999999983</v>
      </c>
      <c r="AV30" s="25">
        <f>SUM(FemaleSingleAge!AV119:AV126)</f>
        <v>952.47400000000005</v>
      </c>
      <c r="AW30" s="25">
        <f>SUM(FemaleSingleAge!AW119:AW126)</f>
        <v>991.50200000000007</v>
      </c>
      <c r="AX30" s="25">
        <f>SUM(FemaleSingleAge!AX119:AX126)</f>
        <v>1032.123</v>
      </c>
      <c r="AY30" s="25">
        <f>SUM(FemaleSingleAge!AY119:AY126)</f>
        <v>1074.6179999999999</v>
      </c>
      <c r="AZ30" s="25">
        <f>SUM(FemaleSingleAge!AZ119:AZ126)</f>
        <v>1119.1880000000001</v>
      </c>
    </row>
    <row r="31" spans="1:52">
      <c r="A31" s="119" t="s">
        <v>50</v>
      </c>
      <c r="AF31" s="25">
        <f>SUM(FemaleSingleAge!AF120:AF126)</f>
        <v>327.02500000000003</v>
      </c>
      <c r="AG31" s="25">
        <f>SUM(FemaleSingleAge!AG120:AG126)</f>
        <v>336.24400000000009</v>
      </c>
      <c r="AH31" s="25">
        <f>SUM(FemaleSingleAge!AH120:AH126)</f>
        <v>345.69800000000004</v>
      </c>
      <c r="AI31" s="25">
        <f>SUM(FemaleSingleAge!AI120:AI126)</f>
        <v>355.89100000000002</v>
      </c>
      <c r="AJ31" s="25">
        <f>SUM(FemaleSingleAge!AJ120:AJ126)</f>
        <v>367.49599999999992</v>
      </c>
      <c r="AK31" s="25">
        <f>SUM(FemaleSingleAge!AK120:AK126)</f>
        <v>380.97599999999989</v>
      </c>
      <c r="AL31" s="25">
        <f>SUM(FemaleSingleAge!AL120:AL126)</f>
        <v>396.56099999999998</v>
      </c>
      <c r="AM31" s="25">
        <f>SUM(FemaleSingleAge!AM120:AM126)</f>
        <v>414.11700000000002</v>
      </c>
      <c r="AN31" s="25">
        <f>SUM(FemaleSingleAge!AN120:AN126)</f>
        <v>433.30899999999997</v>
      </c>
      <c r="AO31" s="25">
        <f>SUM(FemaleSingleAge!AO120:AO126)</f>
        <v>453.61199999999985</v>
      </c>
      <c r="AP31" s="25">
        <f>SUM(FemaleSingleAge!AP120:AP126)</f>
        <v>474.64100000000002</v>
      </c>
      <c r="AQ31" s="25">
        <f>SUM(FemaleSingleAge!AQ120:AQ126)</f>
        <v>496.31799999999993</v>
      </c>
      <c r="AR31" s="25">
        <f>SUM(FemaleSingleAge!AR120:AR126)</f>
        <v>518.75900000000001</v>
      </c>
      <c r="AS31" s="25">
        <f>SUM(FemaleSingleAge!AS120:AS126)</f>
        <v>542.00199999999995</v>
      </c>
      <c r="AT31" s="25">
        <f>SUM(FemaleSingleAge!AT120:AT126)</f>
        <v>566.13400000000001</v>
      </c>
      <c r="AU31" s="25">
        <f>SUM(FemaleSingleAge!AU120:AU126)</f>
        <v>591.226</v>
      </c>
      <c r="AV31" s="25">
        <f>SUM(FemaleSingleAge!AV120:AV126)</f>
        <v>617.30200000000002</v>
      </c>
      <c r="AW31" s="25">
        <f>SUM(FemaleSingleAge!AW120:AW126)</f>
        <v>644.34000000000015</v>
      </c>
      <c r="AX31" s="25">
        <f>SUM(FemaleSingleAge!AX120:AX126)</f>
        <v>672.34500000000003</v>
      </c>
      <c r="AY31" s="25">
        <f>SUM(FemaleSingleAge!AY120:AY126)</f>
        <v>701.31</v>
      </c>
      <c r="AZ31" s="25">
        <f>SUM(FemaleSingleAge!AZ120:AZ126)</f>
        <v>731.25400000000013</v>
      </c>
    </row>
    <row r="32" spans="1:52">
      <c r="A32" s="119" t="s">
        <v>134</v>
      </c>
      <c r="AF32" s="25">
        <f>SUM(FemaleSingleAge!AF121:AF126)</f>
        <v>199.42699999999999</v>
      </c>
      <c r="AG32" s="25">
        <f>SUM(FemaleSingleAge!AG121:AG126)</f>
        <v>205.85299999999998</v>
      </c>
      <c r="AH32" s="25">
        <f>SUM(FemaleSingleAge!AH121:AH126)</f>
        <v>212.34100000000001</v>
      </c>
      <c r="AI32" s="25">
        <f>SUM(FemaleSingleAge!AI121:AI126)</f>
        <v>218.87900000000002</v>
      </c>
      <c r="AJ32" s="25">
        <f>SUM(FemaleSingleAge!AJ121:AJ126)</f>
        <v>225.459</v>
      </c>
      <c r="AK32" s="25">
        <f>SUM(FemaleSingleAge!AK121:AK126)</f>
        <v>232.11</v>
      </c>
      <c r="AL32" s="25">
        <f>SUM(FemaleSingleAge!AL121:AL126)</f>
        <v>238.79400000000001</v>
      </c>
      <c r="AM32" s="25">
        <f>SUM(FemaleSingleAge!AM121:AM126)</f>
        <v>245.654</v>
      </c>
      <c r="AN32" s="25">
        <f>SUM(FemaleSingleAge!AN121:AN126)</f>
        <v>253.13800000000001</v>
      </c>
      <c r="AO32" s="25">
        <f>SUM(FemaleSingleAge!AO121:AO126)</f>
        <v>261.82899999999995</v>
      </c>
      <c r="AP32" s="25">
        <f>SUM(FemaleSingleAge!AP121:AP126)</f>
        <v>272.13299999999998</v>
      </c>
      <c r="AQ32" s="25">
        <f>SUM(FemaleSingleAge!AQ121:AQ126)</f>
        <v>284.24499999999995</v>
      </c>
      <c r="AR32" s="25">
        <f>SUM(FemaleSingleAge!AR121:AR126)</f>
        <v>298.03899999999999</v>
      </c>
      <c r="AS32" s="25">
        <f>SUM(FemaleSingleAge!AS121:AS126)</f>
        <v>313.2</v>
      </c>
      <c r="AT32" s="25">
        <f>SUM(FemaleSingleAge!AT121:AT126)</f>
        <v>329.24300000000005</v>
      </c>
      <c r="AU32" s="25">
        <f>SUM(FemaleSingleAge!AU121:AU126)</f>
        <v>345.81099999999992</v>
      </c>
      <c r="AV32" s="25">
        <f>SUM(FemaleSingleAge!AV121:AV126)</f>
        <v>362.82900000000001</v>
      </c>
      <c r="AW32" s="25">
        <f>SUM(FemaleSingleAge!AW121:AW126)</f>
        <v>380.38299999999998</v>
      </c>
      <c r="AX32" s="25">
        <f>SUM(FemaleSingleAge!AX121:AX126)</f>
        <v>398.49400000000003</v>
      </c>
      <c r="AY32" s="25">
        <f>SUM(FemaleSingleAge!AY121:AY126)</f>
        <v>417.21500000000003</v>
      </c>
      <c r="AZ32" s="25">
        <f>SUM(FemaleSingleAge!AZ121:AZ126)</f>
        <v>436.59299999999996</v>
      </c>
    </row>
    <row r="33" spans="1:52">
      <c r="A33" s="123" t="s">
        <v>98</v>
      </c>
      <c r="AF33" s="25">
        <f>FemaleSingleAge!AF130</f>
        <v>3394.3010000000004</v>
      </c>
      <c r="AG33" s="25">
        <f>FemaleSingleAge!AG130</f>
        <v>3461.3020000000001</v>
      </c>
      <c r="AH33" s="25">
        <f>FemaleSingleAge!AH130</f>
        <v>3525.8150000000005</v>
      </c>
      <c r="AI33" s="25">
        <f>FemaleSingleAge!AI130</f>
        <v>3588.0670000000005</v>
      </c>
      <c r="AJ33" s="25">
        <f>FemaleSingleAge!AJ130</f>
        <v>3648.299</v>
      </c>
      <c r="AK33" s="25">
        <f>FemaleSingleAge!AK130</f>
        <v>3706.7450000000003</v>
      </c>
      <c r="AL33" s="25">
        <f>FemaleSingleAge!AL130</f>
        <v>3763.4749999999999</v>
      </c>
      <c r="AM33" s="25">
        <f>FemaleSingleAge!AM130</f>
        <v>3818.6669999999995</v>
      </c>
      <c r="AN33" s="25">
        <f>FemaleSingleAge!AN130</f>
        <v>3872.7440000000001</v>
      </c>
      <c r="AO33" s="25">
        <f>FemaleSingleAge!AO130</f>
        <v>3926.2219999999998</v>
      </c>
      <c r="AP33" s="25">
        <f>FemaleSingleAge!AP130</f>
        <v>3979.444</v>
      </c>
      <c r="AQ33" s="25">
        <f>FemaleSingleAge!AQ130</f>
        <v>4032.6080000000006</v>
      </c>
      <c r="AR33" s="25">
        <f>FemaleSingleAge!AR130</f>
        <v>4085.5800000000004</v>
      </c>
      <c r="AS33" s="25">
        <f>FemaleSingleAge!AS130</f>
        <v>4137.9470000000001</v>
      </c>
      <c r="AT33" s="25">
        <f>FemaleSingleAge!AT130</f>
        <v>4189.0999999999995</v>
      </c>
      <c r="AU33" s="25">
        <f>FemaleSingleAge!AU130</f>
        <v>4238.57</v>
      </c>
      <c r="AV33" s="25">
        <f>FemaleSingleAge!AV130</f>
        <v>4286.232</v>
      </c>
      <c r="AW33" s="25">
        <f>FemaleSingleAge!AW130</f>
        <v>4332.1400000000003</v>
      </c>
      <c r="AX33" s="25">
        <f>FemaleSingleAge!AX130</f>
        <v>4376.2150000000001</v>
      </c>
      <c r="AY33" s="25">
        <f>FemaleSingleAge!AY130</f>
        <v>4418.4149999999991</v>
      </c>
      <c r="AZ33" s="25">
        <f>FemaleSingleAge!AZ130</f>
        <v>4458.7</v>
      </c>
    </row>
    <row r="34" spans="1:52">
      <c r="A34" s="119" t="s">
        <v>232</v>
      </c>
      <c r="AF34" s="25">
        <f>FemaleSingleAge!AF134</f>
        <v>467.73400000000004</v>
      </c>
      <c r="AG34" s="25">
        <f>FemaleSingleAge!AG134</f>
        <v>480.95799999999997</v>
      </c>
      <c r="AH34" s="25">
        <f>FemaleSingleAge!AH134</f>
        <v>493.93899999999996</v>
      </c>
      <c r="AI34" s="25">
        <f>FemaleSingleAge!AI134</f>
        <v>506.42399999999998</v>
      </c>
      <c r="AJ34" s="25">
        <f>FemaleSingleAge!AJ134</f>
        <v>518.053</v>
      </c>
      <c r="AK34" s="25">
        <f>FemaleSingleAge!AK134</f>
        <v>528.60500000000002</v>
      </c>
      <c r="AL34" s="25">
        <f>FemaleSingleAge!AL134</f>
        <v>537.96</v>
      </c>
      <c r="AM34" s="25">
        <f>FemaleSingleAge!AM134</f>
        <v>546.2829999999999</v>
      </c>
      <c r="AN34" s="25">
        <f>FemaleSingleAge!AN134</f>
        <v>553.97699999999998</v>
      </c>
      <c r="AO34" s="25">
        <f>FemaleSingleAge!AO134</f>
        <v>561.60400000000004</v>
      </c>
      <c r="AP34" s="25">
        <f>FemaleSingleAge!AP134</f>
        <v>569.572</v>
      </c>
      <c r="AQ34" s="25">
        <f>FemaleSingleAge!AQ134</f>
        <v>578.02600000000007</v>
      </c>
      <c r="AR34" s="25">
        <f>FemaleSingleAge!AR134</f>
        <v>586.85699999999997</v>
      </c>
      <c r="AS34" s="25">
        <f>FemaleSingleAge!AS134</f>
        <v>595.91100000000006</v>
      </c>
      <c r="AT34" s="25">
        <f>FemaleSingleAge!AT134</f>
        <v>604.928</v>
      </c>
      <c r="AU34" s="25">
        <f>FemaleSingleAge!AU134</f>
        <v>613.71599999999989</v>
      </c>
      <c r="AV34" s="25">
        <f>FemaleSingleAge!AV134</f>
        <v>622.24199999999996</v>
      </c>
      <c r="AW34" s="25">
        <f>FemaleSingleAge!AW134</f>
        <v>630.56099999999992</v>
      </c>
      <c r="AX34" s="25">
        <f>FemaleSingleAge!AX134</f>
        <v>638.66499999999996</v>
      </c>
      <c r="AY34" s="25">
        <f>FemaleSingleAge!AY134</f>
        <v>646.56099999999992</v>
      </c>
      <c r="AZ34" s="25">
        <f>FemaleSingleAge!AZ134</f>
        <v>654.24599999999998</v>
      </c>
    </row>
    <row r="35" spans="1:52">
      <c r="A35" s="119">
        <v>16</v>
      </c>
      <c r="AF35" s="25">
        <f>FemaleSingleAge!AF135</f>
        <v>230.047</v>
      </c>
      <c r="AG35" s="25">
        <f>FemaleSingleAge!AG135</f>
        <v>236.887</v>
      </c>
      <c r="AH35" s="25">
        <f>FemaleSingleAge!AH135</f>
        <v>243.73699999999999</v>
      </c>
      <c r="AI35" s="25">
        <f>FemaleSingleAge!AI135</f>
        <v>250.39400000000001</v>
      </c>
      <c r="AJ35" s="25">
        <f>FemaleSingleAge!AJ135</f>
        <v>256.56900000000002</v>
      </c>
      <c r="AK35" s="25">
        <f>FemaleSingleAge!AK135</f>
        <v>262.07400000000001</v>
      </c>
      <c r="AL35" s="25">
        <f>FemaleSingleAge!AL135</f>
        <v>266.822</v>
      </c>
      <c r="AM35" s="25">
        <f>FemaleSingleAge!AM135</f>
        <v>270.92399999999998</v>
      </c>
      <c r="AN35" s="25">
        <f>FemaleSingleAge!AN135</f>
        <v>274.63499999999999</v>
      </c>
      <c r="AO35" s="25">
        <f>FemaleSingleAge!AO135</f>
        <v>278.31</v>
      </c>
      <c r="AP35" s="25">
        <f>FemaleSingleAge!AP135</f>
        <v>282.21199999999999</v>
      </c>
      <c r="AQ35" s="25">
        <f>FemaleSingleAge!AQ135</f>
        <v>286.42700000000002</v>
      </c>
      <c r="AR35" s="25">
        <f>FemaleSingleAge!AR135</f>
        <v>290.88299999999998</v>
      </c>
      <c r="AS35" s="25">
        <f>FemaleSingleAge!AS135</f>
        <v>295.48599999999999</v>
      </c>
      <c r="AT35" s="25">
        <f>FemaleSingleAge!AT135</f>
        <v>300.07600000000002</v>
      </c>
      <c r="AU35" s="25">
        <f>FemaleSingleAge!AU135</f>
        <v>304.53699999999998</v>
      </c>
      <c r="AV35" s="25">
        <f>FemaleSingleAge!AV135</f>
        <v>308.84899999999999</v>
      </c>
      <c r="AW35" s="25">
        <f>FemaleSingleAge!AW135</f>
        <v>313.048</v>
      </c>
      <c r="AX35" s="25">
        <f>FemaleSingleAge!AX135</f>
        <v>317.13799999999998</v>
      </c>
      <c r="AY35" s="25">
        <f>FemaleSingleAge!AY135</f>
        <v>321.13200000000001</v>
      </c>
      <c r="AZ35" s="25">
        <f>FemaleSingleAge!AZ135</f>
        <v>325.036</v>
      </c>
    </row>
    <row r="36" spans="1:52">
      <c r="A36" s="119" t="s">
        <v>233</v>
      </c>
      <c r="AF36" s="25">
        <f>FemaleSingleAge!AF136</f>
        <v>452.392</v>
      </c>
      <c r="AG36" s="25">
        <f>FemaleSingleAge!AG136</f>
        <v>466.459</v>
      </c>
      <c r="AH36" s="25">
        <f>FemaleSingleAge!AH136</f>
        <v>480.67399999999998</v>
      </c>
      <c r="AI36" s="25">
        <f>FemaleSingleAge!AI136</f>
        <v>494.55200000000002</v>
      </c>
      <c r="AJ36" s="25">
        <f>FemaleSingleAge!AJ136</f>
        <v>507.42</v>
      </c>
      <c r="AK36" s="25">
        <f>FemaleSingleAge!AK136</f>
        <v>518.82799999999997</v>
      </c>
      <c r="AL36" s="25">
        <f>FemaleSingleAge!AL136</f>
        <v>528.57400000000007</v>
      </c>
      <c r="AM36" s="25">
        <f>FemaleSingleAge!AM136</f>
        <v>536.90499999999997</v>
      </c>
      <c r="AN36" s="25">
        <f>FemaleSingleAge!AN136</f>
        <v>544.36</v>
      </c>
      <c r="AO36" s="25">
        <f>FemaleSingleAge!AO136</f>
        <v>551.71</v>
      </c>
      <c r="AP36" s="25">
        <f>FemaleSingleAge!AP136</f>
        <v>559.52099999999996</v>
      </c>
      <c r="AQ36" s="25">
        <f>FemaleSingleAge!AQ136</f>
        <v>567.97199999999998</v>
      </c>
      <c r="AR36" s="25">
        <f>FemaleSingleAge!AR136</f>
        <v>576.91</v>
      </c>
      <c r="AS36" s="25">
        <f>FemaleSingleAge!AS136</f>
        <v>586.149</v>
      </c>
      <c r="AT36" s="25">
        <f>FemaleSingleAge!AT136</f>
        <v>595.36900000000003</v>
      </c>
      <c r="AU36" s="25">
        <f>FemaleSingleAge!AU136</f>
        <v>604.33500000000004</v>
      </c>
      <c r="AV36" s="25">
        <f>FemaleSingleAge!AV136</f>
        <v>613.01</v>
      </c>
      <c r="AW36" s="25">
        <f>FemaleSingleAge!AW136</f>
        <v>621.47399999999993</v>
      </c>
      <c r="AX36" s="25">
        <f>FemaleSingleAge!AX136</f>
        <v>629.7349999999999</v>
      </c>
      <c r="AY36" s="25">
        <f>FemaleSingleAge!AY136</f>
        <v>637.822</v>
      </c>
      <c r="AZ36" s="25">
        <f>FemaleSingleAge!AZ136</f>
        <v>645.74900000000002</v>
      </c>
    </row>
    <row r="37" spans="1:52">
      <c r="A37" s="119" t="s">
        <v>99</v>
      </c>
      <c r="AF37" s="25">
        <f>FemaleSingleAge!AF131</f>
        <v>690.07900000000006</v>
      </c>
      <c r="AG37" s="25">
        <f>FemaleSingleAge!AG131</f>
        <v>710.53</v>
      </c>
      <c r="AH37" s="25">
        <f>FemaleSingleAge!AH131</f>
        <v>730.87599999999998</v>
      </c>
      <c r="AI37" s="25">
        <f>FemaleSingleAge!AI131</f>
        <v>750.58199999999999</v>
      </c>
      <c r="AJ37" s="25">
        <f>FemaleSingleAge!AJ131</f>
        <v>768.904</v>
      </c>
      <c r="AK37" s="25">
        <f>FemaleSingleAge!AK131</f>
        <v>785.35900000000004</v>
      </c>
      <c r="AL37" s="25">
        <f>FemaleSingleAge!AL131</f>
        <v>799.71199999999999</v>
      </c>
      <c r="AM37" s="25">
        <f>FemaleSingleAge!AM131</f>
        <v>812.2639999999999</v>
      </c>
      <c r="AN37" s="25">
        <f>FemaleSingleAge!AN131</f>
        <v>823.702</v>
      </c>
      <c r="AO37" s="25">
        <f>FemaleSingleAge!AO131</f>
        <v>835.00400000000002</v>
      </c>
      <c r="AP37" s="25">
        <f>FemaleSingleAge!AP131</f>
        <v>846.88100000000009</v>
      </c>
      <c r="AQ37" s="25">
        <f>FemaleSingleAge!AQ131</f>
        <v>859.57100000000014</v>
      </c>
      <c r="AR37" s="25">
        <f>FemaleSingleAge!AR131</f>
        <v>872.88400000000001</v>
      </c>
      <c r="AS37" s="25">
        <f>FemaleSingleAge!AS131</f>
        <v>886.57400000000007</v>
      </c>
      <c r="AT37" s="25">
        <f>FemaleSingleAge!AT131</f>
        <v>900.221</v>
      </c>
      <c r="AU37" s="25">
        <f>FemaleSingleAge!AU131</f>
        <v>913.5139999999999</v>
      </c>
      <c r="AV37" s="25">
        <f>FemaleSingleAge!AV131</f>
        <v>926.40300000000002</v>
      </c>
      <c r="AW37" s="25">
        <f>FemaleSingleAge!AW131</f>
        <v>938.98699999999985</v>
      </c>
      <c r="AX37" s="25">
        <f>FemaleSingleAge!AX131</f>
        <v>951.26199999999994</v>
      </c>
      <c r="AY37" s="25">
        <f>FemaleSingleAge!AY131</f>
        <v>963.25099999999998</v>
      </c>
      <c r="AZ37" s="25">
        <f>FemaleSingleAge!AZ131</f>
        <v>974.95900000000006</v>
      </c>
    </row>
    <row r="38" spans="1:52">
      <c r="A38" s="123" t="s">
        <v>100</v>
      </c>
      <c r="AF38" s="25">
        <f>FemaleSingleAge!AF132</f>
        <v>1121.1530000000002</v>
      </c>
      <c r="AG38" s="25">
        <f>FemaleSingleAge!AG132</f>
        <v>1138.1220000000001</v>
      </c>
      <c r="AH38" s="25">
        <f>FemaleSingleAge!AH132</f>
        <v>1155.3340000000001</v>
      </c>
      <c r="AI38" s="25">
        <f>FemaleSingleAge!AI132</f>
        <v>1172.701</v>
      </c>
      <c r="AJ38" s="25">
        <f>FemaleSingleAge!AJ132</f>
        <v>1190.0150000000001</v>
      </c>
      <c r="AK38" s="25">
        <f>FemaleSingleAge!AK132</f>
        <v>1207.1120000000001</v>
      </c>
      <c r="AL38" s="25">
        <f>FemaleSingleAge!AL132</f>
        <v>1224.009</v>
      </c>
      <c r="AM38" s="25">
        <f>FemaleSingleAge!AM132</f>
        <v>1240.778</v>
      </c>
      <c r="AN38" s="25">
        <f>FemaleSingleAge!AN132</f>
        <v>1257.3539999999998</v>
      </c>
      <c r="AO38" s="25">
        <f>FemaleSingleAge!AO132</f>
        <v>1273.6590000000001</v>
      </c>
      <c r="AP38" s="25">
        <f>FemaleSingleAge!AP132</f>
        <v>1289.6179999999999</v>
      </c>
      <c r="AQ38" s="25">
        <f>FemaleSingleAge!AQ132</f>
        <v>1305.2080000000001</v>
      </c>
      <c r="AR38" s="25">
        <f>FemaleSingleAge!AR132</f>
        <v>1320.395</v>
      </c>
      <c r="AS38" s="25">
        <f>FemaleSingleAge!AS132</f>
        <v>1335.0859999999998</v>
      </c>
      <c r="AT38" s="25">
        <f>FemaleSingleAge!AT132</f>
        <v>1349.1679999999999</v>
      </c>
      <c r="AU38" s="25">
        <f>FemaleSingleAge!AU132</f>
        <v>1362.56</v>
      </c>
      <c r="AV38" s="25">
        <f>FemaleSingleAge!AV132</f>
        <v>1375.2219999999998</v>
      </c>
      <c r="AW38" s="25">
        <f>FemaleSingleAge!AW132</f>
        <v>1387.155</v>
      </c>
      <c r="AX38" s="25">
        <f>FemaleSingleAge!AX132</f>
        <v>1398.386</v>
      </c>
      <c r="AY38" s="25">
        <f>FemaleSingleAge!AY132</f>
        <v>1408.96</v>
      </c>
      <c r="AZ38" s="25">
        <f>FemaleSingleAge!AZ132</f>
        <v>1418.9189999999999</v>
      </c>
    </row>
    <row r="39" spans="1:52">
      <c r="A39" s="123" t="s">
        <v>101</v>
      </c>
      <c r="AF39" s="25">
        <f>FemaleSingleAge!AF133</f>
        <v>2411.5310000000004</v>
      </c>
      <c r="AG39" s="25">
        <f>FemaleSingleAge!AG133</f>
        <v>2454.0450000000001</v>
      </c>
      <c r="AH39" s="25">
        <f>FemaleSingleAge!AH133</f>
        <v>2493.8329999999996</v>
      </c>
      <c r="AI39" s="25">
        <f>FemaleSingleAge!AI133</f>
        <v>2531.7950000000001</v>
      </c>
      <c r="AJ39" s="25">
        <f>FemaleSingleAge!AJ133</f>
        <v>2569.1420000000003</v>
      </c>
      <c r="AK39" s="25">
        <f>FemaleSingleAge!AK133</f>
        <v>2606.7550000000006</v>
      </c>
      <c r="AL39" s="25">
        <f>FemaleSingleAge!AL133</f>
        <v>2644.9739999999997</v>
      </c>
      <c r="AM39" s="25">
        <f>FemaleSingleAge!AM133</f>
        <v>2683.6280000000002</v>
      </c>
      <c r="AN39" s="25">
        <f>FemaleSingleAge!AN133</f>
        <v>2722.4349999999999</v>
      </c>
      <c r="AO39" s="25">
        <f>FemaleSingleAge!AO133</f>
        <v>2760.8969999999999</v>
      </c>
      <c r="AP39" s="25">
        <f>FemaleSingleAge!AP133</f>
        <v>2798.6210000000001</v>
      </c>
      <c r="AQ39" s="25">
        <f>FemaleSingleAge!AQ133</f>
        <v>2835.5680000000002</v>
      </c>
      <c r="AR39" s="25">
        <f>FemaleSingleAge!AR133</f>
        <v>2871.82</v>
      </c>
      <c r="AS39" s="25">
        <f>FemaleSingleAge!AS133</f>
        <v>2907.2349999999997</v>
      </c>
      <c r="AT39" s="25">
        <f>FemaleSingleAge!AT133</f>
        <v>2941.6549999999997</v>
      </c>
      <c r="AU39" s="25">
        <f>FemaleSingleAge!AU133</f>
        <v>2974.9459999999999</v>
      </c>
      <c r="AV39" s="25">
        <f>FemaleSingleAge!AV133</f>
        <v>3007.0430000000001</v>
      </c>
      <c r="AW39" s="25">
        <f>FemaleSingleAge!AW133</f>
        <v>3037.8889999999997</v>
      </c>
      <c r="AX39" s="25">
        <f>FemaleSingleAge!AX133</f>
        <v>3067.393</v>
      </c>
      <c r="AY39" s="25">
        <f>FemaleSingleAge!AY133</f>
        <v>3095.4570000000003</v>
      </c>
      <c r="AZ39" s="25">
        <f>FemaleSingleAge!AZ133</f>
        <v>3122.0169999999998</v>
      </c>
    </row>
    <row r="40" spans="1:52">
      <c r="A40" s="123" t="s">
        <v>142</v>
      </c>
      <c r="AF40" s="25">
        <f>FemaleSingleAge!AF3</f>
        <v>328.18700000000001</v>
      </c>
      <c r="AG40" s="25">
        <f>FemaleSingleAge!AG3</f>
        <v>332.20100000000002</v>
      </c>
      <c r="AH40" s="25">
        <f>FemaleSingleAge!AH3</f>
        <v>335.529</v>
      </c>
      <c r="AI40" s="25">
        <f>FemaleSingleAge!AI3</f>
        <v>338.38600000000002</v>
      </c>
      <c r="AJ40" s="25">
        <f>FemaleSingleAge!AJ3</f>
        <v>341.11599999999999</v>
      </c>
      <c r="AK40" s="25">
        <f>FemaleSingleAge!AK3</f>
        <v>343.96300000000002</v>
      </c>
      <c r="AL40" s="25">
        <f>FemaleSingleAge!AL3</f>
        <v>346.983</v>
      </c>
      <c r="AM40" s="25">
        <f>FemaleSingleAge!AM3</f>
        <v>350.07400000000001</v>
      </c>
      <c r="AN40" s="25">
        <f>FemaleSingleAge!AN3</f>
        <v>353.14</v>
      </c>
      <c r="AO40" s="25">
        <f>FemaleSingleAge!AO3</f>
        <v>356.03699999999998</v>
      </c>
      <c r="AP40" s="25">
        <f>FemaleSingleAge!AP3</f>
        <v>358.66300000000001</v>
      </c>
      <c r="AQ40" s="25">
        <f>FemaleSingleAge!AQ3</f>
        <v>360.99099999999999</v>
      </c>
      <c r="AR40" s="25">
        <f>FemaleSingleAge!AR3</f>
        <v>363.06900000000002</v>
      </c>
      <c r="AS40" s="25">
        <f>FemaleSingleAge!AS3</f>
        <v>364.94299999999998</v>
      </c>
      <c r="AT40" s="25">
        <f>FemaleSingleAge!AT3</f>
        <v>366.69200000000001</v>
      </c>
      <c r="AU40" s="25">
        <f>FemaleSingleAge!AU3</f>
        <v>368.36599999999999</v>
      </c>
      <c r="AV40" s="25">
        <f>FemaleSingleAge!AV3</f>
        <v>369.98500000000001</v>
      </c>
      <c r="AW40" s="25">
        <f>FemaleSingleAge!AW3</f>
        <v>371.53199999999998</v>
      </c>
      <c r="AX40" s="25">
        <f>FemaleSingleAge!AX3</f>
        <v>372.99200000000002</v>
      </c>
      <c r="AY40" s="25">
        <f>FemaleSingleAge!AY3</f>
        <v>374.34399999999999</v>
      </c>
      <c r="AZ40" s="25">
        <f>FemaleSingleAge!AZ3</f>
        <v>375.57100000000003</v>
      </c>
    </row>
    <row r="41" spans="1:52">
      <c r="A41" s="133" t="s">
        <v>154</v>
      </c>
    </row>
    <row r="42" spans="1:52">
      <c r="A42" s="133" t="s">
        <v>1</v>
      </c>
    </row>
    <row r="43" spans="1:52">
      <c r="A43" s="119" t="s">
        <v>145</v>
      </c>
      <c r="AF43" s="25">
        <f>UnemployedMale!AF107</f>
        <v>62.331812787297132</v>
      </c>
      <c r="AG43" s="25">
        <f>UnemployedMale!AG107</f>
        <v>64.519706286506079</v>
      </c>
      <c r="AH43" s="25">
        <f>UnemployedMale!AH107</f>
        <v>66.574366940822273</v>
      </c>
      <c r="AI43" s="25">
        <f>UnemployedMale!AI107</f>
        <v>68.504218490802458</v>
      </c>
      <c r="AJ43" s="25">
        <f>UnemployedMale!AJ107</f>
        <v>70.33891779336895</v>
      </c>
      <c r="AK43" s="25">
        <f>UnemployedMale!AK107</f>
        <v>72.099477683124377</v>
      </c>
      <c r="AL43" s="25">
        <f>UnemployedMale!AL107</f>
        <v>72.668274960807082</v>
      </c>
      <c r="AM43" s="25">
        <f>UnemployedMale!AM107</f>
        <v>73.096261337842037</v>
      </c>
      <c r="AN43" s="25">
        <f>UnemployedMale!AN107</f>
        <v>73.385088449169473</v>
      </c>
      <c r="AO43" s="25">
        <f>UnemployedMale!AO107</f>
        <v>73.535634449984414</v>
      </c>
      <c r="AP43" s="25">
        <f>UnemployedMale!AP107</f>
        <v>73.553794174796067</v>
      </c>
      <c r="AQ43" s="25">
        <f>UnemployedMale!AQ107</f>
        <v>73.439679335359997</v>
      </c>
      <c r="AR43" s="25">
        <f>UnemployedMale!AR107</f>
        <v>73.207458070103698</v>
      </c>
      <c r="AS43" s="25">
        <f>UnemployedMale!AS107</f>
        <v>72.893252060266349</v>
      </c>
      <c r="AT43" s="25">
        <f>UnemployedMale!AT107</f>
        <v>72.540421053450288</v>
      </c>
      <c r="AU43" s="25">
        <f>UnemployedMale!AU107</f>
        <v>72.177866355606582</v>
      </c>
      <c r="AV43" s="25">
        <f>UnemployedMale!AV107</f>
        <v>71.815259844734229</v>
      </c>
      <c r="AW43" s="25">
        <f>UnemployedMale!AW107</f>
        <v>71.442459574572297</v>
      </c>
      <c r="AX43" s="25">
        <f>UnemployedMale!AX107</f>
        <v>71.041795578959722</v>
      </c>
      <c r="AY43" s="25">
        <f>UnemployedMale!AY107</f>
        <v>70.588334920662703</v>
      </c>
      <c r="AZ43" s="25">
        <f>UnemployedMale!AZ107</f>
        <v>70.064832600000003</v>
      </c>
    </row>
    <row r="44" spans="1:52">
      <c r="A44" s="119" t="s">
        <v>144</v>
      </c>
      <c r="AF44" s="25">
        <f>UnemployedMale!AF108</f>
        <v>110.86252228287029</v>
      </c>
      <c r="AG44" s="25">
        <f>UnemployedMale!AG108</f>
        <v>115.04497769039801</v>
      </c>
      <c r="AH44" s="25">
        <f>UnemployedMale!AH108</f>
        <v>119.04940453486682</v>
      </c>
      <c r="AI44" s="25">
        <f>UnemployedMale!AI108</f>
        <v>122.89601935505711</v>
      </c>
      <c r="AJ44" s="25">
        <f>UnemployedMale!AJ108</f>
        <v>126.6472775518028</v>
      </c>
      <c r="AK44" s="25">
        <f>UnemployedMale!AK108</f>
        <v>130.34336678194546</v>
      </c>
      <c r="AL44" s="25">
        <f>UnemployedMale!AL108</f>
        <v>131.90104061787292</v>
      </c>
      <c r="AM44" s="25">
        <f>UnemployedMale!AM108</f>
        <v>133.24267346005823</v>
      </c>
      <c r="AN44" s="25">
        <f>UnemployedMale!AN108</f>
        <v>134.32681333592774</v>
      </c>
      <c r="AO44" s="25">
        <f>UnemployedMale!AO108</f>
        <v>135.10269414166052</v>
      </c>
      <c r="AP44" s="25">
        <f>UnemployedMale!AP108</f>
        <v>135.54618482092224</v>
      </c>
      <c r="AQ44" s="25">
        <f>UnemployedMale!AQ108</f>
        <v>135.64658395933208</v>
      </c>
      <c r="AR44" s="25">
        <f>UnemployedMale!AR108</f>
        <v>135.44340272496677</v>
      </c>
      <c r="AS44" s="25">
        <f>UnemployedMale!AS108</f>
        <v>135.02246814157883</v>
      </c>
      <c r="AT44" s="25">
        <f>UnemployedMale!AT108</f>
        <v>134.49277014785525</v>
      </c>
      <c r="AU44" s="25">
        <f>UnemployedMale!AU108</f>
        <v>133.9286465827382</v>
      </c>
      <c r="AV44" s="25">
        <f>UnemployedMale!AV108</f>
        <v>133.35016837306819</v>
      </c>
      <c r="AW44" s="25">
        <f>UnemployedMale!AW108</f>
        <v>132.73669685508733</v>
      </c>
      <c r="AX44" s="25">
        <f>UnemployedMale!AX108</f>
        <v>132.06731110921135</v>
      </c>
      <c r="AY44" s="25">
        <f>UnemployedMale!AY108</f>
        <v>131.30855080553516</v>
      </c>
      <c r="AZ44" s="25">
        <f>UnemployedMale!AZ108</f>
        <v>130.43629934999998</v>
      </c>
    </row>
    <row r="45" spans="1:52">
      <c r="A45" s="119" t="s">
        <v>188</v>
      </c>
      <c r="AF45" s="25">
        <f>UnemployedMale!AF109</f>
        <v>264.13780377342266</v>
      </c>
      <c r="AG45" s="25">
        <f>UnemployedMale!AG109</f>
        <v>273.04276095585828</v>
      </c>
      <c r="AH45" s="25">
        <f>UnemployedMale!AH109</f>
        <v>282.25953067851765</v>
      </c>
      <c r="AI45" s="25">
        <f>UnemployedMale!AI109</f>
        <v>292.83931174320753</v>
      </c>
      <c r="AJ45" s="25">
        <f>UnemployedMale!AJ109</f>
        <v>303.75291209605399</v>
      </c>
      <c r="AK45" s="25">
        <f>UnemployedMale!AK109</f>
        <v>314.58919556867994</v>
      </c>
      <c r="AL45" s="25">
        <f>UnemployedMale!AL109</f>
        <v>321.46161912977004</v>
      </c>
      <c r="AM45" s="25">
        <f>UnemployedMale!AM109</f>
        <v>327.91565906858949</v>
      </c>
      <c r="AN45" s="25">
        <f>UnemployedMale!AN109</f>
        <v>333.99257857756345</v>
      </c>
      <c r="AO45" s="25">
        <f>UnemployedMale!AO109</f>
        <v>339.77899391172218</v>
      </c>
      <c r="AP45" s="25">
        <f>UnemployedMale!AP109</f>
        <v>345.32136604139089</v>
      </c>
      <c r="AQ45" s="25">
        <f>UnemployedMale!AQ109</f>
        <v>350.61759591869304</v>
      </c>
      <c r="AR45" s="25">
        <f>UnemployedMale!AR109</f>
        <v>355.61478087741256</v>
      </c>
      <c r="AS45" s="25">
        <f>UnemployedMale!AS109</f>
        <v>360.25445922599908</v>
      </c>
      <c r="AT45" s="25">
        <f>UnemployedMale!AT109</f>
        <v>364.47331942449654</v>
      </c>
      <c r="AU45" s="25">
        <f>UnemployedMale!AU109</f>
        <v>368.25149435150234</v>
      </c>
      <c r="AV45" s="25">
        <f>UnemployedMale!AV109</f>
        <v>371.60205326975949</v>
      </c>
      <c r="AW45" s="25">
        <f>UnemployedMale!AW109</f>
        <v>374.59228527551647</v>
      </c>
      <c r="AX45" s="25">
        <f>UnemployedMale!AX109</f>
        <v>377.31977954282235</v>
      </c>
      <c r="AY45" s="25">
        <f>UnemployedMale!AY109</f>
        <v>379.88968155217475</v>
      </c>
      <c r="AZ45" s="25">
        <f>UnemployedMale!AZ109</f>
        <v>382.36451105929996</v>
      </c>
    </row>
    <row r="46" spans="1:52">
      <c r="A46" s="119" t="s">
        <v>187</v>
      </c>
      <c r="AF46" s="25">
        <f>UnemployedMale!AF110</f>
        <v>285.27721449123891</v>
      </c>
      <c r="AG46" s="25">
        <f>UnemployedMale!AG110</f>
        <v>295.4544990469999</v>
      </c>
      <c r="AH46" s="25">
        <f>UnemployedMale!AH110</f>
        <v>306.1815134637875</v>
      </c>
      <c r="AI46" s="25">
        <f>UnemployedMale!AI110</f>
        <v>318.37929482732619</v>
      </c>
      <c r="AJ46" s="25">
        <f>UnemployedMale!AJ110</f>
        <v>330.84433725331093</v>
      </c>
      <c r="AK46" s="25">
        <f>UnemployedMale!AK110</f>
        <v>343.0442314226853</v>
      </c>
      <c r="AL46" s="25">
        <f>UnemployedMale!AL110</f>
        <v>351.05051592693883</v>
      </c>
      <c r="AM46" s="25">
        <f>UnemployedMale!AM110</f>
        <v>358.44935639502557</v>
      </c>
      <c r="AN46" s="25">
        <f>UnemployedMale!AN110</f>
        <v>365.34809443337423</v>
      </c>
      <c r="AO46" s="25">
        <f>UnemployedMale!AO110</f>
        <v>371.93381952518723</v>
      </c>
      <c r="AP46" s="25">
        <f>UnemployedMale!AP110</f>
        <v>378.32630126057921</v>
      </c>
      <c r="AQ46" s="25">
        <f>UnemployedMale!AQ110</f>
        <v>384.53919414530128</v>
      </c>
      <c r="AR46" s="25">
        <f>UnemployedMale!AR110</f>
        <v>390.49964132267218</v>
      </c>
      <c r="AS46" s="25">
        <f>UnemployedMale!AS110</f>
        <v>396.1433017992336</v>
      </c>
      <c r="AT46" s="25">
        <f>UnemployedMale!AT110</f>
        <v>401.39255521697538</v>
      </c>
      <c r="AU46" s="25">
        <f>UnemployedMale!AU110</f>
        <v>406.21922147810619</v>
      </c>
      <c r="AV46" s="25">
        <f>UnemployedMale!AV110</f>
        <v>410.63335498700502</v>
      </c>
      <c r="AW46" s="25">
        <f>UnemployedMale!AW110</f>
        <v>414.7138289155647</v>
      </c>
      <c r="AX46" s="25">
        <f>UnemployedMale!AX110</f>
        <v>418.58046341669035</v>
      </c>
      <c r="AY46" s="25">
        <f>UnemployedMale!AY110</f>
        <v>422.36748023697032</v>
      </c>
      <c r="AZ46" s="25">
        <f>UnemployedMale!AZ110</f>
        <v>426.15376513429987</v>
      </c>
    </row>
    <row r="47" spans="1:52">
      <c r="A47" s="119" t="s">
        <v>186</v>
      </c>
      <c r="AF47" s="25">
        <f>UnemployedMale!AF111</f>
        <v>215.60709427784948</v>
      </c>
      <c r="AG47" s="25">
        <f>UnemployedMale!AG111</f>
        <v>222.51748955196635</v>
      </c>
      <c r="AH47" s="25">
        <f>UnemployedMale!AH111</f>
        <v>229.7844930844731</v>
      </c>
      <c r="AI47" s="25">
        <f>UnemployedMale!AI111</f>
        <v>238.4475108789529</v>
      </c>
      <c r="AJ47" s="25">
        <f>UnemployedMale!AJ111</f>
        <v>247.44455233762039</v>
      </c>
      <c r="AK47" s="25">
        <f>UnemployedMale!AK111</f>
        <v>256.34530646985883</v>
      </c>
      <c r="AL47" s="25">
        <f>UnemployedMale!AL111</f>
        <v>262.22885347270415</v>
      </c>
      <c r="AM47" s="25">
        <f>UnemployedMale!AM111</f>
        <v>267.76924694637336</v>
      </c>
      <c r="AN47" s="25">
        <f>UnemployedMale!AN111</f>
        <v>273.0508536908053</v>
      </c>
      <c r="AO47" s="25">
        <f>UnemployedMale!AO111</f>
        <v>278.21193422004609</v>
      </c>
      <c r="AP47" s="25">
        <f>UnemployedMale!AP111</f>
        <v>283.32897539526476</v>
      </c>
      <c r="AQ47" s="25">
        <f>UnemployedMale!AQ111</f>
        <v>288.41069129472095</v>
      </c>
      <c r="AR47" s="25">
        <f>UnemployedMale!AR111</f>
        <v>293.37883622254935</v>
      </c>
      <c r="AS47" s="25">
        <f>UnemployedMale!AS111</f>
        <v>298.12524314468664</v>
      </c>
      <c r="AT47" s="25">
        <f>UnemployedMale!AT111</f>
        <v>302.52097033009164</v>
      </c>
      <c r="AU47" s="25">
        <f>UnemployedMale!AU111</f>
        <v>306.50071412437069</v>
      </c>
      <c r="AV47" s="25">
        <f>UnemployedMale!AV111</f>
        <v>310.06714474142547</v>
      </c>
      <c r="AW47" s="25">
        <f>UnemployedMale!AW111</f>
        <v>313.29804799500158</v>
      </c>
      <c r="AX47" s="25">
        <f>UnemployedMale!AX111</f>
        <v>316.29426401257069</v>
      </c>
      <c r="AY47" s="25">
        <f>UnemployedMale!AY111</f>
        <v>319.16946566730218</v>
      </c>
      <c r="AZ47" s="25">
        <f>UnemployedMale!AZ111</f>
        <v>321.9930443093001</v>
      </c>
    </row>
    <row r="48" spans="1:52">
      <c r="A48" s="119" t="s">
        <v>185</v>
      </c>
      <c r="AF48" s="25">
        <f>UnemployedMale!AF112</f>
        <v>236.74650499566579</v>
      </c>
      <c r="AG48" s="25">
        <f>UnemployedMale!AG112</f>
        <v>244.92922764310796</v>
      </c>
      <c r="AH48" s="25">
        <f>UnemployedMale!AH112</f>
        <v>253.70647586974289</v>
      </c>
      <c r="AI48" s="25">
        <f>UnemployedMale!AI112</f>
        <v>263.98749396307159</v>
      </c>
      <c r="AJ48" s="25">
        <f>UnemployedMale!AJ112</f>
        <v>274.53597749487733</v>
      </c>
      <c r="AK48" s="25">
        <f>UnemployedMale!AK112</f>
        <v>284.80034232386419</v>
      </c>
      <c r="AL48" s="25">
        <f>UnemployedMale!AL112</f>
        <v>291.81775026987293</v>
      </c>
      <c r="AM48" s="25">
        <f>UnemployedMale!AM112</f>
        <v>298.30294427280944</v>
      </c>
      <c r="AN48" s="25">
        <f>UnemployedMale!AN112</f>
        <v>304.40636954661608</v>
      </c>
      <c r="AO48" s="25">
        <f>UnemployedMale!AO112</f>
        <v>310.3667598335112</v>
      </c>
      <c r="AP48" s="25">
        <f>UnemployedMale!AP112</f>
        <v>316.33391061445309</v>
      </c>
      <c r="AQ48" s="25">
        <f>UnemployedMale!AQ112</f>
        <v>322.33228952132919</v>
      </c>
      <c r="AR48" s="25">
        <f>UnemployedMale!AR112</f>
        <v>328.26369666780892</v>
      </c>
      <c r="AS48" s="25">
        <f>UnemployedMale!AS112</f>
        <v>334.01408571792115</v>
      </c>
      <c r="AT48" s="25">
        <f>UnemployedMale!AT112</f>
        <v>339.44020612257049</v>
      </c>
      <c r="AU48" s="25">
        <f>UnemployedMale!AU112</f>
        <v>344.46844125097454</v>
      </c>
      <c r="AV48" s="25">
        <f>UnemployedMale!AV112</f>
        <v>349.09844645867099</v>
      </c>
      <c r="AW48" s="25">
        <f>UnemployedMale!AW112</f>
        <v>353.41959163504981</v>
      </c>
      <c r="AX48" s="25">
        <f>UnemployedMale!AX112</f>
        <v>357.5549478864387</v>
      </c>
      <c r="AY48" s="25">
        <f>UnemployedMale!AY112</f>
        <v>361.64726435209775</v>
      </c>
      <c r="AZ48" s="25">
        <f>UnemployedMale!AZ112</f>
        <v>365.78229838430002</v>
      </c>
    </row>
    <row r="49" spans="1:52">
      <c r="A49" s="133" t="s">
        <v>2</v>
      </c>
    </row>
    <row r="50" spans="1:52">
      <c r="A50" s="119" t="s">
        <v>145</v>
      </c>
      <c r="AF50" s="25">
        <f>UnemployedFemale!AF107</f>
        <v>109.64539608992806</v>
      </c>
      <c r="AG50" s="25">
        <f>UnemployedFemale!AG107</f>
        <v>113.67104685480282</v>
      </c>
      <c r="AH50" s="25">
        <f>UnemployedFemale!AH107</f>
        <v>117.41160916458921</v>
      </c>
      <c r="AI50" s="25">
        <f>UnemployedFemale!AI107</f>
        <v>120.90577428311207</v>
      </c>
      <c r="AJ50" s="25">
        <f>UnemployedFemale!AJ107</f>
        <v>124.24246526431709</v>
      </c>
      <c r="AK50" s="25">
        <f>UnemployedFemale!AK107</f>
        <v>127.48401279042167</v>
      </c>
      <c r="AL50" s="25">
        <f>UnemployedFemale!AL107</f>
        <v>126.76257763284957</v>
      </c>
      <c r="AM50" s="25">
        <f>UnemployedFemale!AM107</f>
        <v>125.71565957327572</v>
      </c>
      <c r="AN50" s="25">
        <f>UnemployedFemale!AN107</f>
        <v>124.32268740189963</v>
      </c>
      <c r="AO50" s="25">
        <f>UnemployedFemale!AO107</f>
        <v>122.56054365726024</v>
      </c>
      <c r="AP50" s="25">
        <f>UnemployedFemale!AP107</f>
        <v>120.43082874911266</v>
      </c>
      <c r="AQ50" s="25">
        <f>UnemployedFemale!AQ107</f>
        <v>117.94353608349198</v>
      </c>
      <c r="AR50" s="25">
        <f>UnemployedFemale!AR107</f>
        <v>115.14840120798144</v>
      </c>
      <c r="AS50" s="25">
        <f>UnemployedFemale!AS107</f>
        <v>112.13057030959075</v>
      </c>
      <c r="AT50" s="25">
        <f>UnemployedFemale!AT107</f>
        <v>108.98413918818645</v>
      </c>
      <c r="AU50" s="25">
        <f>UnemployedFemale!AU107</f>
        <v>105.76590455139689</v>
      </c>
      <c r="AV50" s="25">
        <f>UnemployedFemale!AV107</f>
        <v>102.4890889086937</v>
      </c>
      <c r="AW50" s="25">
        <f>UnemployedFemale!AW107</f>
        <v>99.131697183175106</v>
      </c>
      <c r="AX50" s="25">
        <f>UnemployedFemale!AX107</f>
        <v>95.667248059453541</v>
      </c>
      <c r="AY50" s="25">
        <f>UnemployedFemale!AY107</f>
        <v>92.061088040452148</v>
      </c>
      <c r="AZ50" s="25">
        <f>UnemployedFemale!AZ107</f>
        <v>88.293443600000003</v>
      </c>
    </row>
    <row r="51" spans="1:52">
      <c r="A51" s="119" t="s">
        <v>144</v>
      </c>
      <c r="AF51" s="25">
        <f>UnemployedFemale!AF108</f>
        <v>220.85116932511863</v>
      </c>
      <c r="AG51" s="25">
        <f>UnemployedFemale!AG108</f>
        <v>229.47992099915191</v>
      </c>
      <c r="AH51" s="25">
        <f>UnemployedFemale!AH108</f>
        <v>237.70990184003389</v>
      </c>
      <c r="AI51" s="25">
        <f>UnemployedFemale!AI108</f>
        <v>245.61201049024422</v>
      </c>
      <c r="AJ51" s="25">
        <f>UnemployedFemale!AJ108</f>
        <v>253.35979099806207</v>
      </c>
      <c r="AK51" s="25">
        <f>UnemployedFemale!AK108</f>
        <v>261.06340448775211</v>
      </c>
      <c r="AL51" s="25">
        <f>UnemployedFemale!AL108</f>
        <v>260.10479623526754</v>
      </c>
      <c r="AM51" s="25">
        <f>UnemployedFemale!AM108</f>
        <v>258.48604289578941</v>
      </c>
      <c r="AN51" s="25">
        <f>UnemployedFemale!AN108</f>
        <v>256.08346889366237</v>
      </c>
      <c r="AO51" s="25">
        <f>UnemployedFemale!AO108</f>
        <v>252.75664224048631</v>
      </c>
      <c r="AP51" s="25">
        <f>UnemployedFemale!AP108</f>
        <v>248.45308551291203</v>
      </c>
      <c r="AQ51" s="25">
        <f>UnemployedFemale!AQ108</f>
        <v>243.18375247835326</v>
      </c>
      <c r="AR51" s="25">
        <f>UnemployedFemale!AR108</f>
        <v>237.08109542282017</v>
      </c>
      <c r="AS51" s="25">
        <f>UnemployedFemale!AS108</f>
        <v>230.35893360888792</v>
      </c>
      <c r="AT51" s="25">
        <f>UnemployedFemale!AT108</f>
        <v>223.2612923197965</v>
      </c>
      <c r="AU51" s="25">
        <f>UnemployedFemale!AU108</f>
        <v>215.94083023993707</v>
      </c>
      <c r="AV51" s="25">
        <f>UnemployedFemale!AV108</f>
        <v>208.43116067060524</v>
      </c>
      <c r="AW51" s="25">
        <f>UnemployedFemale!AW108</f>
        <v>200.68755724134655</v>
      </c>
      <c r="AX51" s="25">
        <f>UnemployedFemale!AX108</f>
        <v>192.67335314289573</v>
      </c>
      <c r="AY51" s="25">
        <f>UnemployedFemale!AY108</f>
        <v>184.33524351258851</v>
      </c>
      <c r="AZ51" s="25">
        <f>UnemployedFemale!AZ108</f>
        <v>175.64304200000001</v>
      </c>
    </row>
    <row r="52" spans="1:52">
      <c r="A52" s="119" t="s">
        <v>188</v>
      </c>
      <c r="AF52" s="25">
        <f>UnemployedFemale!AF109</f>
        <v>501.0907704234898</v>
      </c>
      <c r="AG52" s="25">
        <f>UnemployedFemale!AG109</f>
        <v>517.78856671474477</v>
      </c>
      <c r="AH52" s="25">
        <f>UnemployedFemale!AH109</f>
        <v>534.45454312120785</v>
      </c>
      <c r="AI52" s="25">
        <f>UnemployedFemale!AI109</f>
        <v>552.26194502691158</v>
      </c>
      <c r="AJ52" s="25">
        <f>UnemployedFemale!AJ109</f>
        <v>570.63205048328655</v>
      </c>
      <c r="AK52" s="25">
        <f>UnemployedFemale!AK109</f>
        <v>589.4365006519464</v>
      </c>
      <c r="AL52" s="25">
        <f>UnemployedFemale!AL109</f>
        <v>596.2230388192711</v>
      </c>
      <c r="AM52" s="25">
        <f>UnemployedFemale!AM109</f>
        <v>602.49972841783438</v>
      </c>
      <c r="AN52" s="25">
        <f>UnemployedFemale!AN109</f>
        <v>608.13625241742864</v>
      </c>
      <c r="AO52" s="25">
        <f>UnemployedFemale!AO109</f>
        <v>613.0151838146694</v>
      </c>
      <c r="AP52" s="25">
        <f>UnemployedFemale!AP109</f>
        <v>617.06215526927576</v>
      </c>
      <c r="AQ52" s="25">
        <f>UnemployedFemale!AQ109</f>
        <v>620.24081105990342</v>
      </c>
      <c r="AR52" s="25">
        <f>UnemployedFemale!AR109</f>
        <v>622.55102545709735</v>
      </c>
      <c r="AS52" s="25">
        <f>UnemployedFemale!AS109</f>
        <v>624.01461337372643</v>
      </c>
      <c r="AT52" s="25">
        <f>UnemployedFemale!AT109</f>
        <v>624.66921931556033</v>
      </c>
      <c r="AU52" s="25">
        <f>UnemployedFemale!AU109</f>
        <v>624.54415000203653</v>
      </c>
      <c r="AV52" s="25">
        <f>UnemployedFemale!AV109</f>
        <v>623.67328066395885</v>
      </c>
      <c r="AW52" s="25">
        <f>UnemployedFemale!AW109</f>
        <v>622.06053349931494</v>
      </c>
      <c r="AX52" s="25">
        <f>UnemployedFemale!AX109</f>
        <v>619.69561644932139</v>
      </c>
      <c r="AY52" s="25">
        <f>UnemployedFemale!AY109</f>
        <v>616.58985129252108</v>
      </c>
      <c r="AZ52" s="25">
        <f>UnemployedFemale!AZ109</f>
        <v>612.79916448359984</v>
      </c>
    </row>
    <row r="53" spans="1:52">
      <c r="A53" s="119" t="s">
        <v>187</v>
      </c>
      <c r="AF53" s="25">
        <f>UnemployedFemale!AF110</f>
        <v>530.50300553138811</v>
      </c>
      <c r="AG53" s="25">
        <f>UnemployedFemale!AG110</f>
        <v>548.66568233470946</v>
      </c>
      <c r="AH53" s="25">
        <f>UnemployedFemale!AH110</f>
        <v>567.11595995808818</v>
      </c>
      <c r="AI53" s="25">
        <f>UnemployedFemale!AI110</f>
        <v>586.86698524356575</v>
      </c>
      <c r="AJ53" s="25">
        <f>UnemployedFemale!AJ110</f>
        <v>607.12412946319114</v>
      </c>
      <c r="AK53" s="25">
        <f>UnemployedFemale!AK110</f>
        <v>627.60855372892411</v>
      </c>
      <c r="AL53" s="25">
        <f>UnemployedFemale!AL110</f>
        <v>635.82092143607974</v>
      </c>
      <c r="AM53" s="25">
        <f>UnemployedFemale!AM110</f>
        <v>643.31986421872159</v>
      </c>
      <c r="AN53" s="25">
        <f>UnemployedFemale!AN110</f>
        <v>650.04480859095759</v>
      </c>
      <c r="AO53" s="25">
        <f>UnemployedFemale!AO110</f>
        <v>655.98606213431697</v>
      </c>
      <c r="AP53" s="25">
        <f>UnemployedFemale!AP110</f>
        <v>661.1472279148021</v>
      </c>
      <c r="AQ53" s="25">
        <f>UnemployedFemale!AQ110</f>
        <v>665.50757347624233</v>
      </c>
      <c r="AR53" s="25">
        <f>UnemployedFemale!AR110</f>
        <v>669.0452151746606</v>
      </c>
      <c r="AS53" s="25">
        <f>UnemployedFemale!AS110</f>
        <v>671.77736807427357</v>
      </c>
      <c r="AT53" s="25">
        <f>UnemployedFemale!AT110</f>
        <v>673.72916025926406</v>
      </c>
      <c r="AU53" s="25">
        <f>UnemployedFemale!AU110</f>
        <v>674.92367806059065</v>
      </c>
      <c r="AV53" s="25">
        <f>UnemployedFemale!AV110</f>
        <v>675.38905243953616</v>
      </c>
      <c r="AW53" s="25">
        <f>UnemployedFemale!AW110</f>
        <v>675.1416599018919</v>
      </c>
      <c r="AX53" s="25">
        <f>UnemployedFemale!AX110</f>
        <v>674.20346166767877</v>
      </c>
      <c r="AY53" s="25">
        <f>UnemployedFemale!AY110</f>
        <v>672.62638884502678</v>
      </c>
      <c r="AZ53" s="25">
        <f>UnemployedFemale!AZ110</f>
        <v>670.48960549159983</v>
      </c>
    </row>
    <row r="54" spans="1:52">
      <c r="A54" s="119" t="s">
        <v>186</v>
      </c>
      <c r="AF54" s="25">
        <f>UnemployedFemale!AF111</f>
        <v>389.88499718829928</v>
      </c>
      <c r="AG54" s="25">
        <f>UnemployedFemale!AG111</f>
        <v>401.97969257039551</v>
      </c>
      <c r="AH54" s="25">
        <f>UnemployedFemale!AH111</f>
        <v>414.15625044576308</v>
      </c>
      <c r="AI54" s="25">
        <f>UnemployedFemale!AI111</f>
        <v>427.55570881977934</v>
      </c>
      <c r="AJ54" s="25">
        <f>UnemployedFemale!AJ111</f>
        <v>441.51472474954159</v>
      </c>
      <c r="AK54" s="25">
        <f>UnemployedFemale!AK111</f>
        <v>455.85710895461591</v>
      </c>
      <c r="AL54" s="25">
        <f>UnemployedFemale!AL111</f>
        <v>462.88082021685318</v>
      </c>
      <c r="AM54" s="25">
        <f>UnemployedFemale!AM111</f>
        <v>469.72934509532075</v>
      </c>
      <c r="AN54" s="25">
        <f>UnemployedFemale!AN111</f>
        <v>476.37547092566598</v>
      </c>
      <c r="AO54" s="25">
        <f>UnemployedFemale!AO111</f>
        <v>482.81908523144358</v>
      </c>
      <c r="AP54" s="25">
        <f>UnemployedFemale!AP111</f>
        <v>489.03989850547634</v>
      </c>
      <c r="AQ54" s="25">
        <f>UnemployedFemale!AQ111</f>
        <v>495.00059466504217</v>
      </c>
      <c r="AR54" s="25">
        <f>UnemployedFemale!AR111</f>
        <v>500.61833124225853</v>
      </c>
      <c r="AS54" s="25">
        <f>UnemployedFemale!AS111</f>
        <v>505.78625007442929</v>
      </c>
      <c r="AT54" s="25">
        <f>UnemployedFemale!AT111</f>
        <v>510.39206618395042</v>
      </c>
      <c r="AU54" s="25">
        <f>UnemployedFemale!AU111</f>
        <v>514.36922431349672</v>
      </c>
      <c r="AV54" s="25">
        <f>UnemployedFemale!AV111</f>
        <v>517.73120890204757</v>
      </c>
      <c r="AW54" s="25">
        <f>UnemployedFemale!AW111</f>
        <v>520.5046734411435</v>
      </c>
      <c r="AX54" s="25">
        <f>UnemployedFemale!AX111</f>
        <v>522.6895113658793</v>
      </c>
      <c r="AY54" s="25">
        <f>UnemployedFemale!AY111</f>
        <v>524.3156958203848</v>
      </c>
      <c r="AZ54" s="25">
        <f>UnemployedFemale!AZ111</f>
        <v>525.44956608359985</v>
      </c>
    </row>
    <row r="55" spans="1:52">
      <c r="A55" s="119" t="s">
        <v>185</v>
      </c>
      <c r="AF55" s="25">
        <f>UnemployedFemale!AF112</f>
        <v>419.29723229619754</v>
      </c>
      <c r="AG55" s="25">
        <f>UnemployedFemale!AG112</f>
        <v>432.85680819036037</v>
      </c>
      <c r="AH55" s="25">
        <f>UnemployedFemale!AH112</f>
        <v>446.81766728264347</v>
      </c>
      <c r="AI55" s="25">
        <f>UnemployedFemale!AI112</f>
        <v>462.16074903643369</v>
      </c>
      <c r="AJ55" s="25">
        <f>UnemployedFemale!AJ112</f>
        <v>478.00680372944601</v>
      </c>
      <c r="AK55" s="25">
        <f>UnemployedFemale!AK112</f>
        <v>494.02916203159356</v>
      </c>
      <c r="AL55" s="25">
        <f>UnemployedFemale!AL112</f>
        <v>502.47870283366194</v>
      </c>
      <c r="AM55" s="25">
        <f>UnemployedFemale!AM112</f>
        <v>510.54948089620802</v>
      </c>
      <c r="AN55" s="25">
        <f>UnemployedFemale!AN112</f>
        <v>518.28402709919499</v>
      </c>
      <c r="AO55" s="25">
        <f>UnemployedFemale!AO112</f>
        <v>525.78996355109132</v>
      </c>
      <c r="AP55" s="25">
        <f>UnemployedFemale!AP112</f>
        <v>533.1249711510028</v>
      </c>
      <c r="AQ55" s="25">
        <f>UnemployedFemale!AQ112</f>
        <v>540.26735708138108</v>
      </c>
      <c r="AR55" s="25">
        <f>UnemployedFemale!AR112</f>
        <v>547.11252095982172</v>
      </c>
      <c r="AS55" s="25">
        <f>UnemployedFemale!AS112</f>
        <v>553.54900477497642</v>
      </c>
      <c r="AT55" s="25">
        <f>UnemployedFemale!AT112</f>
        <v>559.45200712765416</v>
      </c>
      <c r="AU55" s="25">
        <f>UnemployedFemale!AU112</f>
        <v>564.74875237205083</v>
      </c>
      <c r="AV55" s="25">
        <f>UnemployedFemale!AV112</f>
        <v>569.44698067762488</v>
      </c>
      <c r="AW55" s="25">
        <f>UnemployedFemale!AW112</f>
        <v>573.58579984372045</v>
      </c>
      <c r="AX55" s="25">
        <f>UnemployedFemale!AX112</f>
        <v>577.19735658423667</v>
      </c>
      <c r="AY55" s="25">
        <f>UnemployedFemale!AY112</f>
        <v>580.35223337289051</v>
      </c>
      <c r="AZ55" s="25">
        <f>UnemployedFemale!AZ112</f>
        <v>583.14000709159984</v>
      </c>
    </row>
    <row r="56" spans="1:52">
      <c r="A56" s="119" t="s">
        <v>227</v>
      </c>
      <c r="AG56" s="25">
        <v>100</v>
      </c>
      <c r="AH56" s="25">
        <f>AG56*(1+Macroeconomics!AH11/100)</f>
        <v>109.544</v>
      </c>
      <c r="AI56" s="25">
        <f>AH56*(1+Macroeconomics!AI11/100)</f>
        <v>119.96820703999998</v>
      </c>
      <c r="AJ56" s="25">
        <f>AI56*(1+Macroeconomics!AJ11/100)</f>
        <v>131.3507905239552</v>
      </c>
      <c r="AK56" s="25">
        <f>AJ56*(1+Macroeconomics!AK11/100)</f>
        <v>143.77657530752137</v>
      </c>
      <c r="AL56" s="25">
        <f>AK56*(1+Macroeconomics!AL11/100)</f>
        <v>157.3778393316129</v>
      </c>
      <c r="AM56" s="25">
        <f>AL56*(1+Macroeconomics!AM11/100)</f>
        <v>172.2657829323835</v>
      </c>
      <c r="AN56" s="25">
        <f>AM56*(1+Macroeconomics!AN11/100)</f>
        <v>188.56212599778698</v>
      </c>
      <c r="AO56" s="25">
        <f>AN56*(1+Macroeconomics!AO11/100)</f>
        <v>206.40010311717762</v>
      </c>
      <c r="AP56" s="25">
        <f>AO56*(1+Macroeconomics!AP11/100)</f>
        <v>225.92555287206264</v>
      </c>
      <c r="AQ56" s="25">
        <f>AP56*(1+Macroeconomics!AQ11/100)</f>
        <v>247.29811017375977</v>
      </c>
      <c r="AR56" s="25">
        <f>AQ56*(1+Macroeconomics!AR11/100)</f>
        <v>270.69251139619746</v>
      </c>
      <c r="AS56" s="25">
        <f>AR56*(1+Macroeconomics!AS11/100)</f>
        <v>296.30002297427774</v>
      </c>
      <c r="AT56" s="25">
        <f>AS56*(1+Macroeconomics!AT11/100)</f>
        <v>324.33000514764444</v>
      </c>
      <c r="AU56" s="25">
        <f>AT56*(1+Macroeconomics!AU11/100)</f>
        <v>355.01162363461162</v>
      </c>
      <c r="AV56" s="25">
        <f>AU56*(1+Macroeconomics!AV11/100)</f>
        <v>388.59572323044591</v>
      </c>
      <c r="AW56" s="25">
        <f>AV56*(1+Macroeconomics!AW11/100)</f>
        <v>425.35687864804612</v>
      </c>
      <c r="AX56" s="25">
        <f>AW56*(1+Macroeconomics!AX11/100)</f>
        <v>465.5956393681513</v>
      </c>
      <c r="AY56" s="25">
        <f>AX56*(1+Macroeconomics!AY11/100)</f>
        <v>509.64098685237843</v>
      </c>
      <c r="AZ56" s="25">
        <f>AY56*(1+Macroeconomics!AZ11/100)</f>
        <v>557.85302420861342</v>
      </c>
    </row>
    <row r="57" spans="1:52">
      <c r="A57" s="121" t="s">
        <v>133</v>
      </c>
    </row>
    <row r="58" spans="1:52">
      <c r="A58" s="117" t="s">
        <v>152</v>
      </c>
      <c r="AF58" s="25">
        <f t="shared" ref="AF58:AZ58" si="0">SUM(AF59:AF60)</f>
        <v>612.96100000000001</v>
      </c>
      <c r="AG58" s="25">
        <f t="shared" si="0"/>
        <v>628.19200000000012</v>
      </c>
      <c r="AH58" s="25">
        <f t="shared" si="0"/>
        <v>644.245</v>
      </c>
      <c r="AI58" s="25">
        <f t="shared" si="0"/>
        <v>662.09400000000005</v>
      </c>
      <c r="AJ58" s="25">
        <f t="shared" si="0"/>
        <v>683.00199999999995</v>
      </c>
      <c r="AK58" s="25">
        <f t="shared" si="0"/>
        <v>707.83499999999981</v>
      </c>
      <c r="AL58" s="25">
        <f t="shared" si="0"/>
        <v>737.04</v>
      </c>
      <c r="AM58" s="25">
        <f t="shared" si="0"/>
        <v>770.33400000000006</v>
      </c>
      <c r="AN58" s="25">
        <f t="shared" si="0"/>
        <v>806.96799999999996</v>
      </c>
      <c r="AO58" s="25">
        <f t="shared" si="0"/>
        <v>845.79499999999985</v>
      </c>
      <c r="AP58" s="25">
        <f t="shared" si="0"/>
        <v>885.96900000000005</v>
      </c>
      <c r="AQ58" s="25">
        <f t="shared" si="0"/>
        <v>927.29099999999994</v>
      </c>
      <c r="AR58" s="25">
        <f t="shared" si="0"/>
        <v>969.98299999999995</v>
      </c>
      <c r="AS58" s="25">
        <f t="shared" si="0"/>
        <v>1014.116</v>
      </c>
      <c r="AT58" s="25">
        <f t="shared" si="0"/>
        <v>1059.883</v>
      </c>
      <c r="AU58" s="25">
        <f t="shared" si="0"/>
        <v>1107.4279999999999</v>
      </c>
      <c r="AV58" s="25">
        <f t="shared" si="0"/>
        <v>1156.7810000000002</v>
      </c>
      <c r="AW58" s="25">
        <f t="shared" si="0"/>
        <v>1207.8800000000001</v>
      </c>
      <c r="AX58" s="25">
        <f t="shared" si="0"/>
        <v>1260.7240000000002</v>
      </c>
      <c r="AY58" s="25">
        <f t="shared" si="0"/>
        <v>1315.297</v>
      </c>
      <c r="AZ58" s="25">
        <f t="shared" si="0"/>
        <v>1371.6280000000002</v>
      </c>
    </row>
    <row r="59" spans="1:52">
      <c r="A59" s="120" t="s">
        <v>1</v>
      </c>
      <c r="AF59" s="25">
        <f>IF(BenefitAssumptions!$E$8=60, BenefitCalculations!AF11, IF(BenefitAssumptions!$E$8=65, BenefitCalculations!AF12, BenefitCalculations!AF13))</f>
        <v>285.93599999999998</v>
      </c>
      <c r="AG59" s="25">
        <f>IF(BenefitAssumptions!$E$8=60, BenefitCalculations!AG11, IF(BenefitAssumptions!$E$8=65, BenefitCalculations!AG12, BenefitCalculations!AG13))</f>
        <v>291.94800000000004</v>
      </c>
      <c r="AH59" s="25">
        <f>IF(BenefitAssumptions!$E$8=60, BenefitCalculations!AH11, IF(BenefitAssumptions!$E$8=65, BenefitCalculations!AH12, BenefitCalculations!AH13))</f>
        <v>298.54699999999997</v>
      </c>
      <c r="AI59" s="25">
        <f>IF(BenefitAssumptions!$E$8=60, BenefitCalculations!AI11, IF(BenefitAssumptions!$E$8=65, BenefitCalculations!AI12, BenefitCalculations!AI13))</f>
        <v>306.20300000000003</v>
      </c>
      <c r="AJ59" s="25">
        <f>IF(BenefitAssumptions!$E$8=60, BenefitCalculations!AJ11, IF(BenefitAssumptions!$E$8=65, BenefitCalculations!AJ12, BenefitCalculations!AJ13))</f>
        <v>315.50599999999997</v>
      </c>
      <c r="AK59" s="25">
        <f>IF(BenefitAssumptions!$E$8=60, BenefitCalculations!AK11, IF(BenefitAssumptions!$E$8=65, BenefitCalculations!AK12, BenefitCalculations!AK13))</f>
        <v>326.85899999999998</v>
      </c>
      <c r="AL59" s="25">
        <f>IF(BenefitAssumptions!$E$8=60, BenefitCalculations!AL11, IF(BenefitAssumptions!$E$8=65, BenefitCalculations!AL12, BenefitCalculations!AL13))</f>
        <v>340.47899999999998</v>
      </c>
      <c r="AM59" s="25">
        <f>IF(BenefitAssumptions!$E$8=60, BenefitCalculations!AM11, IF(BenefitAssumptions!$E$8=65, BenefitCalculations!AM12, BenefitCalculations!AM13))</f>
        <v>356.21700000000004</v>
      </c>
      <c r="AN59" s="25">
        <f>IF(BenefitAssumptions!$E$8=60, BenefitCalculations!AN11, IF(BenefitAssumptions!$E$8=65, BenefitCalculations!AN12, BenefitCalculations!AN13))</f>
        <v>373.65899999999999</v>
      </c>
      <c r="AO59" s="25">
        <f>IF(BenefitAssumptions!$E$8=60, BenefitCalculations!AO11, IF(BenefitAssumptions!$E$8=65, BenefitCalculations!AO12, BenefitCalculations!AO13))</f>
        <v>392.18300000000005</v>
      </c>
      <c r="AP59" s="25">
        <f>IF(BenefitAssumptions!$E$8=60, BenefitCalculations!AP11, IF(BenefitAssumptions!$E$8=65, BenefitCalculations!AP12, BenefitCalculations!AP13))</f>
        <v>411.32800000000003</v>
      </c>
      <c r="AQ59" s="25">
        <f>IF(BenefitAssumptions!$E$8=60, BenefitCalculations!AQ11, IF(BenefitAssumptions!$E$8=65, BenefitCalculations!AQ12, BenefitCalculations!AQ13))</f>
        <v>430.97300000000001</v>
      </c>
      <c r="AR59" s="25">
        <f>IF(BenefitAssumptions!$E$8=60, BenefitCalculations!AR11, IF(BenefitAssumptions!$E$8=65, BenefitCalculations!AR12, BenefitCalculations!AR13))</f>
        <v>451.22399999999999</v>
      </c>
      <c r="AS59" s="25">
        <f>IF(BenefitAssumptions!$E$8=60, BenefitCalculations!AS11, IF(BenefitAssumptions!$E$8=65, BenefitCalculations!AS12, BenefitCalculations!AS13))</f>
        <v>472.11399999999998</v>
      </c>
      <c r="AT59" s="25">
        <f>IF(BenefitAssumptions!$E$8=60, BenefitCalculations!AT11, IF(BenefitAssumptions!$E$8=65, BenefitCalculations!AT12, BenefitCalculations!AT13))</f>
        <v>493.74900000000008</v>
      </c>
      <c r="AU59" s="25">
        <f>IF(BenefitAssumptions!$E$8=60, BenefitCalculations!AU11, IF(BenefitAssumptions!$E$8=65, BenefitCalculations!AU12, BenefitCalculations!AU13))</f>
        <v>516.20199999999988</v>
      </c>
      <c r="AV59" s="25">
        <f>IF(BenefitAssumptions!$E$8=60, BenefitCalculations!AV11, IF(BenefitAssumptions!$E$8=65, BenefitCalculations!AV12, BenefitCalculations!AV13))</f>
        <v>539.47900000000016</v>
      </c>
      <c r="AW59" s="25">
        <f>IF(BenefitAssumptions!$E$8=60, BenefitCalculations!AW11, IF(BenefitAssumptions!$E$8=65, BenefitCalculations!AW12, BenefitCalculations!AW13))</f>
        <v>563.54000000000008</v>
      </c>
      <c r="AX59" s="25">
        <f>IF(BenefitAssumptions!$E$8=60, BenefitCalculations!AX11, IF(BenefitAssumptions!$E$8=65, BenefitCalculations!AX12, BenefitCalculations!AX13))</f>
        <v>588.37900000000002</v>
      </c>
      <c r="AY59" s="25">
        <f>IF(BenefitAssumptions!$E$8=60, BenefitCalculations!AY11, IF(BenefitAssumptions!$E$8=65, BenefitCalculations!AY12, BenefitCalculations!AY13))</f>
        <v>613.98700000000008</v>
      </c>
      <c r="AZ59" s="25">
        <f>IF(BenefitAssumptions!$E$8=60, BenefitCalculations!AZ11, IF(BenefitAssumptions!$E$8=65, BenefitCalculations!AZ12, BenefitCalculations!AZ13))</f>
        <v>640.37400000000002</v>
      </c>
    </row>
    <row r="60" spans="1:52">
      <c r="A60" s="120" t="s">
        <v>2</v>
      </c>
      <c r="AF60" s="25">
        <f>IF(BenefitAssumptions!$E$8=60, BenefitCalculations!AF30, IF(BenefitAssumptions!$E$8=65, BenefitCalculations!AF31, BenefitCalculations!AF32))</f>
        <v>327.02500000000003</v>
      </c>
      <c r="AG60" s="25">
        <f>IF(BenefitAssumptions!$E$8=60, BenefitCalculations!AG30, IF(BenefitAssumptions!$E$8=65, BenefitCalculations!AG31, BenefitCalculations!AG32))</f>
        <v>336.24400000000009</v>
      </c>
      <c r="AH60" s="25">
        <f>IF(BenefitAssumptions!$E$8=60, BenefitCalculations!AH30, IF(BenefitAssumptions!$E$8=65, BenefitCalculations!AH31, BenefitCalculations!AH32))</f>
        <v>345.69800000000004</v>
      </c>
      <c r="AI60" s="25">
        <f>IF(BenefitAssumptions!$E$8=60, BenefitCalculations!AI30, IF(BenefitAssumptions!$E$8=65, BenefitCalculations!AI31, BenefitCalculations!AI32))</f>
        <v>355.89100000000002</v>
      </c>
      <c r="AJ60" s="25">
        <f>IF(BenefitAssumptions!$E$8=60, BenefitCalculations!AJ30, IF(BenefitAssumptions!$E$8=65, BenefitCalculations!AJ31, BenefitCalculations!AJ32))</f>
        <v>367.49599999999992</v>
      </c>
      <c r="AK60" s="25">
        <f>IF(BenefitAssumptions!$E$8=60, BenefitCalculations!AK30, IF(BenefitAssumptions!$E$8=65, BenefitCalculations!AK31, BenefitCalculations!AK32))</f>
        <v>380.97599999999989</v>
      </c>
      <c r="AL60" s="25">
        <f>IF(BenefitAssumptions!$E$8=60, BenefitCalculations!AL30, IF(BenefitAssumptions!$E$8=65, BenefitCalculations!AL31, BenefitCalculations!AL32))</f>
        <v>396.56099999999998</v>
      </c>
      <c r="AM60" s="25">
        <f>IF(BenefitAssumptions!$E$8=60, BenefitCalculations!AM30, IF(BenefitAssumptions!$E$8=65, BenefitCalculations!AM31, BenefitCalculations!AM32))</f>
        <v>414.11700000000002</v>
      </c>
      <c r="AN60" s="25">
        <f>IF(BenefitAssumptions!$E$8=60, BenefitCalculations!AN30, IF(BenefitAssumptions!$E$8=65, BenefitCalculations!AN31, BenefitCalculations!AN32))</f>
        <v>433.30899999999997</v>
      </c>
      <c r="AO60" s="25">
        <f>IF(BenefitAssumptions!$E$8=60, BenefitCalculations!AO30, IF(BenefitAssumptions!$E$8=65, BenefitCalculations!AO31, BenefitCalculations!AO32))</f>
        <v>453.61199999999985</v>
      </c>
      <c r="AP60" s="25">
        <f>IF(BenefitAssumptions!$E$8=60, BenefitCalculations!AP30, IF(BenefitAssumptions!$E$8=65, BenefitCalculations!AP31, BenefitCalculations!AP32))</f>
        <v>474.64100000000002</v>
      </c>
      <c r="AQ60" s="25">
        <f>IF(BenefitAssumptions!$E$8=60, BenefitCalculations!AQ30, IF(BenefitAssumptions!$E$8=65, BenefitCalculations!AQ31, BenefitCalculations!AQ32))</f>
        <v>496.31799999999993</v>
      </c>
      <c r="AR60" s="25">
        <f>IF(BenefitAssumptions!$E$8=60, BenefitCalculations!AR30, IF(BenefitAssumptions!$E$8=65, BenefitCalculations!AR31, BenefitCalculations!AR32))</f>
        <v>518.75900000000001</v>
      </c>
      <c r="AS60" s="25">
        <f>IF(BenefitAssumptions!$E$8=60, BenefitCalculations!AS30, IF(BenefitAssumptions!$E$8=65, BenefitCalculations!AS31, BenefitCalculations!AS32))</f>
        <v>542.00199999999995</v>
      </c>
      <c r="AT60" s="25">
        <f>IF(BenefitAssumptions!$E$8=60, BenefitCalculations!AT30, IF(BenefitAssumptions!$E$8=65, BenefitCalculations!AT31, BenefitCalculations!AT32))</f>
        <v>566.13400000000001</v>
      </c>
      <c r="AU60" s="25">
        <f>IF(BenefitAssumptions!$E$8=60, BenefitCalculations!AU30, IF(BenefitAssumptions!$E$8=65, BenefitCalculations!AU31, BenefitCalculations!AU32))</f>
        <v>591.226</v>
      </c>
      <c r="AV60" s="25">
        <f>IF(BenefitAssumptions!$E$8=60, BenefitCalculations!AV30, IF(BenefitAssumptions!$E$8=65, BenefitCalculations!AV31, BenefitCalculations!AV32))</f>
        <v>617.30200000000002</v>
      </c>
      <c r="AW60" s="25">
        <f>IF(BenefitAssumptions!$E$8=60, BenefitCalculations!AW30, IF(BenefitAssumptions!$E$8=65, BenefitCalculations!AW31, BenefitCalculations!AW32))</f>
        <v>644.34000000000015</v>
      </c>
      <c r="AX60" s="25">
        <f>IF(BenefitAssumptions!$E$8=60, BenefitCalculations!AX30, IF(BenefitAssumptions!$E$8=65, BenefitCalculations!AX31, BenefitCalculations!AX32))</f>
        <v>672.34500000000003</v>
      </c>
      <c r="AY60" s="25">
        <f>IF(BenefitAssumptions!$E$8=60, BenefitCalculations!AY30, IF(BenefitAssumptions!$E$8=65, BenefitCalculations!AY31, BenefitCalculations!AY32))</f>
        <v>701.31</v>
      </c>
      <c r="AZ60" s="25">
        <f>IF(BenefitAssumptions!$E$8=60, BenefitCalculations!AZ30, IF(BenefitAssumptions!$E$8=65, BenefitCalculations!AZ31, BenefitCalculations!AZ32))</f>
        <v>731.25400000000013</v>
      </c>
    </row>
    <row r="61" spans="1:52">
      <c r="A61" s="117" t="s">
        <v>132</v>
      </c>
      <c r="AG61" s="30">
        <f>BenefitAssumptions!E15</f>
        <v>0.7</v>
      </c>
      <c r="AH61" s="26">
        <f>AG61+($AK$61-$AG$61)/($AK$2-$AG$2)</f>
        <v>0.70750000000000002</v>
      </c>
      <c r="AI61" s="26">
        <f>AH61+($AK$61-$AG$61)/($AK$2-$AG$2)</f>
        <v>0.71500000000000008</v>
      </c>
      <c r="AJ61" s="26">
        <f>AI61+($AK$61-$AG$61)/($AK$2-$AG$2)</f>
        <v>0.72250000000000014</v>
      </c>
      <c r="AK61" s="30">
        <f>BenefitAssumptions!F15</f>
        <v>0.73</v>
      </c>
      <c r="AL61" s="26">
        <f t="shared" ref="AL61:AY61" si="1">AK61+($AZ$61-$AK$61)/($AZ$2-$AK$2)</f>
        <v>0.748</v>
      </c>
      <c r="AM61" s="26">
        <f t="shared" si="1"/>
        <v>0.76600000000000001</v>
      </c>
      <c r="AN61" s="26">
        <f t="shared" si="1"/>
        <v>0.78400000000000003</v>
      </c>
      <c r="AO61" s="26">
        <f t="shared" si="1"/>
        <v>0.80200000000000005</v>
      </c>
      <c r="AP61" s="26">
        <f t="shared" si="1"/>
        <v>0.82000000000000006</v>
      </c>
      <c r="AQ61" s="26">
        <f t="shared" si="1"/>
        <v>0.83800000000000008</v>
      </c>
      <c r="AR61" s="26">
        <f t="shared" si="1"/>
        <v>0.85600000000000009</v>
      </c>
      <c r="AS61" s="26">
        <f t="shared" si="1"/>
        <v>0.87400000000000011</v>
      </c>
      <c r="AT61" s="26">
        <f t="shared" si="1"/>
        <v>0.89200000000000013</v>
      </c>
      <c r="AU61" s="26">
        <f t="shared" si="1"/>
        <v>0.91000000000000014</v>
      </c>
      <c r="AV61" s="26">
        <f t="shared" si="1"/>
        <v>0.92800000000000016</v>
      </c>
      <c r="AW61" s="26">
        <f t="shared" si="1"/>
        <v>0.94600000000000017</v>
      </c>
      <c r="AX61" s="26">
        <f t="shared" si="1"/>
        <v>0.96400000000000019</v>
      </c>
      <c r="AY61" s="26">
        <f t="shared" si="1"/>
        <v>0.98200000000000021</v>
      </c>
      <c r="AZ61" s="30">
        <f>BenefitAssumptions!G15</f>
        <v>1</v>
      </c>
    </row>
    <row r="62" spans="1:52">
      <c r="A62" s="120" t="s">
        <v>1</v>
      </c>
      <c r="AG62" s="26">
        <f t="shared" ref="AG62:AP63" si="2">AG61</f>
        <v>0.7</v>
      </c>
      <c r="AH62" s="26">
        <f t="shared" si="2"/>
        <v>0.70750000000000002</v>
      </c>
      <c r="AI62" s="26">
        <f t="shared" si="2"/>
        <v>0.71500000000000008</v>
      </c>
      <c r="AJ62" s="26">
        <f t="shared" si="2"/>
        <v>0.72250000000000014</v>
      </c>
      <c r="AK62" s="26">
        <f t="shared" si="2"/>
        <v>0.73</v>
      </c>
      <c r="AL62" s="26">
        <f t="shared" si="2"/>
        <v>0.748</v>
      </c>
      <c r="AM62" s="26">
        <f t="shared" si="2"/>
        <v>0.76600000000000001</v>
      </c>
      <c r="AN62" s="26">
        <f t="shared" si="2"/>
        <v>0.78400000000000003</v>
      </c>
      <c r="AO62" s="26">
        <f t="shared" si="2"/>
        <v>0.80200000000000005</v>
      </c>
      <c r="AP62" s="26">
        <f t="shared" si="2"/>
        <v>0.82000000000000006</v>
      </c>
      <c r="AQ62" s="26">
        <f t="shared" ref="AQ62:AZ63" si="3">AQ61</f>
        <v>0.83800000000000008</v>
      </c>
      <c r="AR62" s="26">
        <f t="shared" si="3"/>
        <v>0.85600000000000009</v>
      </c>
      <c r="AS62" s="26">
        <f t="shared" si="3"/>
        <v>0.87400000000000011</v>
      </c>
      <c r="AT62" s="26">
        <f t="shared" si="3"/>
        <v>0.89200000000000013</v>
      </c>
      <c r="AU62" s="26">
        <f t="shared" si="3"/>
        <v>0.91000000000000014</v>
      </c>
      <c r="AV62" s="26">
        <f t="shared" si="3"/>
        <v>0.92800000000000016</v>
      </c>
      <c r="AW62" s="26">
        <f t="shared" si="3"/>
        <v>0.94600000000000017</v>
      </c>
      <c r="AX62" s="26">
        <f t="shared" si="3"/>
        <v>0.96400000000000019</v>
      </c>
      <c r="AY62" s="26">
        <f t="shared" si="3"/>
        <v>0.98200000000000021</v>
      </c>
      <c r="AZ62" s="26">
        <f t="shared" si="3"/>
        <v>1</v>
      </c>
    </row>
    <row r="63" spans="1:52">
      <c r="A63" s="120" t="s">
        <v>2</v>
      </c>
      <c r="AG63" s="26">
        <f t="shared" si="2"/>
        <v>0.7</v>
      </c>
      <c r="AH63" s="26">
        <f t="shared" si="2"/>
        <v>0.70750000000000002</v>
      </c>
      <c r="AI63" s="26">
        <f t="shared" si="2"/>
        <v>0.71500000000000008</v>
      </c>
      <c r="AJ63" s="26">
        <f t="shared" si="2"/>
        <v>0.72250000000000014</v>
      </c>
      <c r="AK63" s="26">
        <f t="shared" si="2"/>
        <v>0.73</v>
      </c>
      <c r="AL63" s="26">
        <f t="shared" si="2"/>
        <v>0.748</v>
      </c>
      <c r="AM63" s="26">
        <f t="shared" si="2"/>
        <v>0.76600000000000001</v>
      </c>
      <c r="AN63" s="26">
        <f t="shared" si="2"/>
        <v>0.78400000000000003</v>
      </c>
      <c r="AO63" s="26">
        <f t="shared" si="2"/>
        <v>0.80200000000000005</v>
      </c>
      <c r="AP63" s="26">
        <f t="shared" si="2"/>
        <v>0.82000000000000006</v>
      </c>
      <c r="AQ63" s="26">
        <f t="shared" si="3"/>
        <v>0.83800000000000008</v>
      </c>
      <c r="AR63" s="26">
        <f t="shared" si="3"/>
        <v>0.85600000000000009</v>
      </c>
      <c r="AS63" s="26">
        <f t="shared" si="3"/>
        <v>0.87400000000000011</v>
      </c>
      <c r="AT63" s="26">
        <f t="shared" si="3"/>
        <v>0.89200000000000013</v>
      </c>
      <c r="AU63" s="26">
        <f t="shared" si="3"/>
        <v>0.91000000000000014</v>
      </c>
      <c r="AV63" s="26">
        <f t="shared" si="3"/>
        <v>0.92800000000000016</v>
      </c>
      <c r="AW63" s="26">
        <f t="shared" si="3"/>
        <v>0.94600000000000017</v>
      </c>
      <c r="AX63" s="26">
        <f t="shared" si="3"/>
        <v>0.96400000000000019</v>
      </c>
      <c r="AY63" s="26">
        <f t="shared" si="3"/>
        <v>0.98200000000000021</v>
      </c>
      <c r="AZ63" s="26">
        <f t="shared" si="3"/>
        <v>1</v>
      </c>
    </row>
    <row r="64" spans="1:52">
      <c r="A64" s="117" t="s">
        <v>153</v>
      </c>
      <c r="AG64" s="25">
        <f t="shared" ref="AG64:AZ64" si="4">AG58*AG61</f>
        <v>439.73440000000005</v>
      </c>
      <c r="AH64" s="25">
        <f t="shared" si="4"/>
        <v>455.8033375</v>
      </c>
      <c r="AI64" s="25">
        <f t="shared" si="4"/>
        <v>473.39721000000009</v>
      </c>
      <c r="AJ64" s="25">
        <f t="shared" si="4"/>
        <v>493.46894500000008</v>
      </c>
      <c r="AK64" s="25">
        <f t="shared" si="4"/>
        <v>516.7195499999998</v>
      </c>
      <c r="AL64" s="25">
        <f t="shared" si="4"/>
        <v>551.30592000000001</v>
      </c>
      <c r="AM64" s="25">
        <f t="shared" si="4"/>
        <v>590.07584400000007</v>
      </c>
      <c r="AN64" s="25">
        <f t="shared" si="4"/>
        <v>632.66291200000001</v>
      </c>
      <c r="AO64" s="25">
        <f t="shared" si="4"/>
        <v>678.32758999999987</v>
      </c>
      <c r="AP64" s="25">
        <f t="shared" si="4"/>
        <v>726.49458000000004</v>
      </c>
      <c r="AQ64" s="25">
        <f t="shared" si="4"/>
        <v>777.06985800000007</v>
      </c>
      <c r="AR64" s="25">
        <f t="shared" si="4"/>
        <v>830.30544800000007</v>
      </c>
      <c r="AS64" s="25">
        <f t="shared" si="4"/>
        <v>886.33738400000004</v>
      </c>
      <c r="AT64" s="25">
        <f t="shared" si="4"/>
        <v>945.41563600000018</v>
      </c>
      <c r="AU64" s="25">
        <f t="shared" si="4"/>
        <v>1007.7594800000001</v>
      </c>
      <c r="AV64" s="25">
        <f t="shared" si="4"/>
        <v>1073.4927680000003</v>
      </c>
      <c r="AW64" s="25">
        <f t="shared" si="4"/>
        <v>1142.6544800000004</v>
      </c>
      <c r="AX64" s="25">
        <f t="shared" si="4"/>
        <v>1215.3379360000004</v>
      </c>
      <c r="AY64" s="25">
        <f t="shared" si="4"/>
        <v>1291.6216540000003</v>
      </c>
      <c r="AZ64" s="25">
        <f t="shared" si="4"/>
        <v>1371.6280000000002</v>
      </c>
    </row>
    <row r="65" spans="1:52">
      <c r="A65" s="119" t="s">
        <v>1</v>
      </c>
      <c r="AG65" s="25">
        <f t="shared" ref="AG65:AZ65" si="5">AG59*AG62</f>
        <v>204.36360000000002</v>
      </c>
      <c r="AH65" s="25">
        <f t="shared" si="5"/>
        <v>211.22200249999997</v>
      </c>
      <c r="AI65" s="25">
        <f t="shared" si="5"/>
        <v>218.93514500000003</v>
      </c>
      <c r="AJ65" s="25">
        <f t="shared" si="5"/>
        <v>227.95308500000002</v>
      </c>
      <c r="AK65" s="25">
        <f t="shared" si="5"/>
        <v>238.60706999999999</v>
      </c>
      <c r="AL65" s="25">
        <f t="shared" si="5"/>
        <v>254.678292</v>
      </c>
      <c r="AM65" s="25">
        <f t="shared" si="5"/>
        <v>272.86222200000003</v>
      </c>
      <c r="AN65" s="25">
        <f t="shared" si="5"/>
        <v>292.94865600000003</v>
      </c>
      <c r="AO65" s="25">
        <f t="shared" si="5"/>
        <v>314.53076600000009</v>
      </c>
      <c r="AP65" s="25">
        <f t="shared" si="5"/>
        <v>337.28896000000003</v>
      </c>
      <c r="AQ65" s="25">
        <f t="shared" si="5"/>
        <v>361.15537400000005</v>
      </c>
      <c r="AR65" s="25">
        <f t="shared" si="5"/>
        <v>386.24774400000001</v>
      </c>
      <c r="AS65" s="25">
        <f t="shared" si="5"/>
        <v>412.62763600000005</v>
      </c>
      <c r="AT65" s="25">
        <f t="shared" si="5"/>
        <v>440.42410800000016</v>
      </c>
      <c r="AU65" s="25">
        <f t="shared" si="5"/>
        <v>469.74381999999997</v>
      </c>
      <c r="AV65" s="25">
        <f t="shared" si="5"/>
        <v>500.63651200000021</v>
      </c>
      <c r="AW65" s="25">
        <f t="shared" si="5"/>
        <v>533.10884000000021</v>
      </c>
      <c r="AX65" s="25">
        <f t="shared" si="5"/>
        <v>567.19735600000013</v>
      </c>
      <c r="AY65" s="25">
        <f t="shared" si="5"/>
        <v>602.93523400000015</v>
      </c>
      <c r="AZ65" s="25">
        <f t="shared" si="5"/>
        <v>640.37400000000002</v>
      </c>
    </row>
    <row r="66" spans="1:52">
      <c r="A66" s="119" t="s">
        <v>2</v>
      </c>
      <c r="AG66" s="25">
        <f t="shared" ref="AG66:AZ66" si="6">AG60*AG63</f>
        <v>235.37080000000003</v>
      </c>
      <c r="AH66" s="25">
        <f t="shared" si="6"/>
        <v>244.58133500000002</v>
      </c>
      <c r="AI66" s="25">
        <f t="shared" si="6"/>
        <v>254.46206500000005</v>
      </c>
      <c r="AJ66" s="25">
        <f t="shared" si="6"/>
        <v>265.51585999999998</v>
      </c>
      <c r="AK66" s="25">
        <f t="shared" si="6"/>
        <v>278.11247999999989</v>
      </c>
      <c r="AL66" s="25">
        <f t="shared" si="6"/>
        <v>296.62762799999996</v>
      </c>
      <c r="AM66" s="25">
        <f t="shared" si="6"/>
        <v>317.21362200000004</v>
      </c>
      <c r="AN66" s="25">
        <f t="shared" si="6"/>
        <v>339.71425599999998</v>
      </c>
      <c r="AO66" s="25">
        <f t="shared" si="6"/>
        <v>363.7968239999999</v>
      </c>
      <c r="AP66" s="25">
        <f t="shared" si="6"/>
        <v>389.20562000000007</v>
      </c>
      <c r="AQ66" s="25">
        <f t="shared" si="6"/>
        <v>415.91448399999996</v>
      </c>
      <c r="AR66" s="25">
        <f t="shared" si="6"/>
        <v>444.05770400000006</v>
      </c>
      <c r="AS66" s="25">
        <f t="shared" si="6"/>
        <v>473.70974799999999</v>
      </c>
      <c r="AT66" s="25">
        <f t="shared" si="6"/>
        <v>504.99152800000007</v>
      </c>
      <c r="AU66" s="25">
        <f t="shared" si="6"/>
        <v>538.01566000000014</v>
      </c>
      <c r="AV66" s="25">
        <f t="shared" si="6"/>
        <v>572.85625600000014</v>
      </c>
      <c r="AW66" s="25">
        <f t="shared" si="6"/>
        <v>609.54564000000028</v>
      </c>
      <c r="AX66" s="25">
        <f t="shared" si="6"/>
        <v>648.14058000000011</v>
      </c>
      <c r="AY66" s="25">
        <f t="shared" si="6"/>
        <v>688.68642000000011</v>
      </c>
      <c r="AZ66" s="25">
        <f t="shared" si="6"/>
        <v>731.25400000000013</v>
      </c>
    </row>
    <row r="67" spans="1:52" ht="38.25">
      <c r="A67" s="117" t="s">
        <v>225</v>
      </c>
      <c r="AG67" s="25">
        <f>BenefitAssumptions!$E$10*Macroeconomics!AG5</f>
        <v>228755.81722703055</v>
      </c>
      <c r="AH67" s="25">
        <f>BenefitAssumptions!$E$10*Macroeconomics!AH5</f>
        <v>251792.89932356027</v>
      </c>
      <c r="AI67" s="25">
        <f>BenefitAssumptions!$E$10*Macroeconomics!AI5</f>
        <v>277603.31527884753</v>
      </c>
      <c r="AJ67" s="25">
        <f>BenefitAssumptions!$E$10*Macroeconomics!AJ5</f>
        <v>306545.3261546485</v>
      </c>
      <c r="AK67" s="25">
        <f>BenefitAssumptions!$E$10*Macroeconomics!AK5</f>
        <v>339013.03405567427</v>
      </c>
      <c r="AL67" s="25">
        <f>BenefitAssumptions!$E$10*Macroeconomics!AL5</f>
        <v>375951.69710489135</v>
      </c>
      <c r="AM67" s="25">
        <f>BenefitAssumptions!$E$10*Macroeconomics!AM5</f>
        <v>417157.87332681863</v>
      </c>
      <c r="AN67" s="25">
        <f>BenefitAssumptions!$E$10*Macroeconomics!AN5</f>
        <v>463171.29188845708</v>
      </c>
      <c r="AO67" s="25">
        <f>BenefitAssumptions!$E$10*Macroeconomics!AO5</f>
        <v>514615.57609847368</v>
      </c>
      <c r="AP67" s="25">
        <f>BenefitAssumptions!$E$10*Macroeconomics!AP5</f>
        <v>572189.77455304796</v>
      </c>
      <c r="AQ67" s="25">
        <f>BenefitAssumptions!$E$10*Macroeconomics!AQ5</f>
        <v>636165.00408031873</v>
      </c>
      <c r="AR67" s="25">
        <f>BenefitAssumptions!$E$10*Macroeconomics!AR5</f>
        <v>707230.02099544602</v>
      </c>
      <c r="AS67" s="25">
        <f>BenefitAssumptions!$E$10*Macroeconomics!AS5</f>
        <v>786166.04517522187</v>
      </c>
      <c r="AT67" s="25">
        <f>BenefitAssumptions!$E$10*Macroeconomics!AT5</f>
        <v>873842.37018970388</v>
      </c>
      <c r="AU67" s="25">
        <f>BenefitAssumptions!$E$10*Macroeconomics!AU5</f>
        <v>971218.8221635418</v>
      </c>
      <c r="AV67" s="25">
        <f>BenefitAssumptions!$E$10*Macroeconomics!AV5</f>
        <v>1079350.3606609271</v>
      </c>
      <c r="AW67" s="25">
        <f>BenefitAssumptions!$E$10*Macroeconomics!AW5</f>
        <v>1199394.7097654417</v>
      </c>
      <c r="AX67" s="25">
        <f>BenefitAssumptions!$E$10*Macroeconomics!AX5</f>
        <v>1332623.7798252744</v>
      </c>
      <c r="AY67" s="25">
        <f>BenefitAssumptions!$E$10*Macroeconomics!AY5</f>
        <v>1480431.6684941491</v>
      </c>
      <c r="AZ67" s="25">
        <f>BenefitAssumptions!$E$10*Macroeconomics!AZ5</f>
        <v>1644353.8472342379</v>
      </c>
    </row>
    <row r="68" spans="1:52" ht="38.25">
      <c r="A68" s="117" t="s">
        <v>226</v>
      </c>
      <c r="AG68" s="30">
        <f>BenefitAssumptions!E12</f>
        <v>20</v>
      </c>
      <c r="AH68" s="25">
        <f>AG68+($AK$68-$AG$68)/($AK$2-$AG$2)</f>
        <v>21.25</v>
      </c>
      <c r="AI68" s="25">
        <f>AH68+($AK$68-$AG$68)/($AK$2-$AG$2)</f>
        <v>22.5</v>
      </c>
      <c r="AJ68" s="25">
        <f>AI68+($AK$68-$AG$68)/($AK$2-$AG$2)</f>
        <v>23.75</v>
      </c>
      <c r="AK68" s="30">
        <f>BenefitAssumptions!F12</f>
        <v>25</v>
      </c>
      <c r="AL68" s="25">
        <f t="shared" ref="AL68:AY68" si="7">AK68+($AZ$68-$AK$68)/($AZ$2-$AK$2)</f>
        <v>25.333333333333332</v>
      </c>
      <c r="AM68" s="25">
        <f t="shared" si="7"/>
        <v>25.666666666666664</v>
      </c>
      <c r="AN68" s="25">
        <f t="shared" si="7"/>
        <v>25.999999999999996</v>
      </c>
      <c r="AO68" s="25">
        <f t="shared" si="7"/>
        <v>26.333333333333329</v>
      </c>
      <c r="AP68" s="25">
        <f t="shared" si="7"/>
        <v>26.666666666666661</v>
      </c>
      <c r="AQ68" s="25">
        <f t="shared" si="7"/>
        <v>26.999999999999993</v>
      </c>
      <c r="AR68" s="25">
        <f t="shared" si="7"/>
        <v>27.333333333333325</v>
      </c>
      <c r="AS68" s="25">
        <f t="shared" si="7"/>
        <v>27.666666666666657</v>
      </c>
      <c r="AT68" s="25">
        <f t="shared" si="7"/>
        <v>27.999999999999989</v>
      </c>
      <c r="AU68" s="25">
        <f t="shared" si="7"/>
        <v>28.333333333333321</v>
      </c>
      <c r="AV68" s="25">
        <f t="shared" si="7"/>
        <v>28.666666666666654</v>
      </c>
      <c r="AW68" s="25">
        <f t="shared" si="7"/>
        <v>28.999999999999986</v>
      </c>
      <c r="AX68" s="25">
        <f t="shared" si="7"/>
        <v>29.333333333333318</v>
      </c>
      <c r="AY68" s="25">
        <f t="shared" si="7"/>
        <v>29.66666666666665</v>
      </c>
      <c r="AZ68" s="30">
        <f>BenefitAssumptions!G12</f>
        <v>30</v>
      </c>
    </row>
    <row r="69" spans="1:52" ht="41.25" customHeight="1">
      <c r="A69" s="117" t="s">
        <v>228</v>
      </c>
      <c r="AG69" s="25">
        <f>AG68*AG56/100</f>
        <v>20</v>
      </c>
      <c r="AH69" s="25">
        <f>AH68*AH56/100</f>
        <v>23.278099999999998</v>
      </c>
      <c r="AI69" s="25">
        <f t="shared" ref="AI69:AM69" si="8">AI68*AI56/100</f>
        <v>26.992846583999995</v>
      </c>
      <c r="AJ69" s="25">
        <f t="shared" si="8"/>
        <v>31.195812749439359</v>
      </c>
      <c r="AK69" s="25">
        <f t="shared" si="8"/>
        <v>35.944143826880342</v>
      </c>
      <c r="AL69" s="25">
        <f t="shared" si="8"/>
        <v>39.86905263067527</v>
      </c>
      <c r="AM69" s="25">
        <f t="shared" si="8"/>
        <v>44.214884285978421</v>
      </c>
      <c r="AN69" s="25">
        <f t="shared" ref="AN69" si="9">AN68*AN56/100</f>
        <v>49.026152759424605</v>
      </c>
      <c r="AO69" s="25">
        <f t="shared" ref="AO69" si="10">AO68*AO56/100</f>
        <v>54.352027154190097</v>
      </c>
      <c r="AP69" s="25">
        <f t="shared" ref="AP69:AR69" si="11">AP68*AP56/100</f>
        <v>60.246814099216692</v>
      </c>
      <c r="AQ69" s="25">
        <f t="shared" si="11"/>
        <v>66.770489746915118</v>
      </c>
      <c r="AR69" s="25">
        <f t="shared" si="11"/>
        <v>73.989286448293953</v>
      </c>
      <c r="AS69" s="25">
        <f t="shared" ref="AS69" si="12">AS68*AS56/100</f>
        <v>81.976339689550144</v>
      </c>
      <c r="AT69" s="25">
        <f t="shared" ref="AT69" si="13">AT68*AT56/100</f>
        <v>90.812401441340413</v>
      </c>
      <c r="AU69" s="25">
        <f t="shared" ref="AU69:AW69" si="14">AU68*AU56/100</f>
        <v>100.58662669647325</v>
      </c>
      <c r="AV69" s="25">
        <f t="shared" si="14"/>
        <v>111.39744065939445</v>
      </c>
      <c r="AW69" s="25">
        <f t="shared" si="14"/>
        <v>123.35349480793332</v>
      </c>
      <c r="AX69" s="25">
        <f t="shared" ref="AX69" si="15">AX68*AX56/100</f>
        <v>136.57472088132431</v>
      </c>
      <c r="AY69" s="25">
        <f t="shared" ref="AY69" si="16">AY68*AY56/100</f>
        <v>151.19349276620551</v>
      </c>
      <c r="AZ69" s="25">
        <f t="shared" ref="AZ69" si="17">AZ68*AZ56/100</f>
        <v>167.35590726258405</v>
      </c>
    </row>
    <row r="70" spans="1:52" ht="25.5">
      <c r="A70" s="117" t="s">
        <v>168</v>
      </c>
      <c r="AG70" s="25">
        <f>IF(BenefitAssumptions!$E$9="yes", AG67, AG69)</f>
        <v>228755.81722703055</v>
      </c>
      <c r="AH70" s="25">
        <f>IF(BenefitAssumptions!$E$9="yes", AH67, AH69)</f>
        <v>251792.89932356027</v>
      </c>
      <c r="AI70" s="25">
        <f>IF(BenefitAssumptions!$E$9="yes", AI67, AI69)</f>
        <v>277603.31527884753</v>
      </c>
      <c r="AJ70" s="25">
        <f>IF(BenefitAssumptions!$E$9="yes", AJ67, AJ69)</f>
        <v>306545.3261546485</v>
      </c>
      <c r="AK70" s="25">
        <f>IF(BenefitAssumptions!$E$9="yes", AK67, AK69)</f>
        <v>339013.03405567427</v>
      </c>
      <c r="AL70" s="25">
        <f>IF(BenefitAssumptions!$E$9="yes", AL67, AL69)</f>
        <v>375951.69710489135</v>
      </c>
      <c r="AM70" s="25">
        <f>IF(BenefitAssumptions!$E$9="yes", AM67, AM69)</f>
        <v>417157.87332681863</v>
      </c>
      <c r="AN70" s="25">
        <f>IF(BenefitAssumptions!$E$9="yes", AN67, AN69)</f>
        <v>463171.29188845708</v>
      </c>
      <c r="AO70" s="25">
        <f>IF(BenefitAssumptions!$E$9="yes", AO67, AO69)</f>
        <v>514615.57609847368</v>
      </c>
      <c r="AP70" s="25">
        <f>IF(BenefitAssumptions!$E$9="yes", AP67, AP69)</f>
        <v>572189.77455304796</v>
      </c>
      <c r="AQ70" s="25">
        <f>IF(BenefitAssumptions!$E$9="yes", AQ67, AQ69)</f>
        <v>636165.00408031873</v>
      </c>
      <c r="AR70" s="25">
        <f>IF(BenefitAssumptions!$E$9="yes", AR67, AR69)</f>
        <v>707230.02099544602</v>
      </c>
      <c r="AS70" s="25">
        <f>IF(BenefitAssumptions!$E$9="yes", AS67, AS69)</f>
        <v>786166.04517522187</v>
      </c>
      <c r="AT70" s="25">
        <f>IF(BenefitAssumptions!$E$9="yes", AT67, AT69)</f>
        <v>873842.37018970388</v>
      </c>
      <c r="AU70" s="25">
        <f>IF(BenefitAssumptions!$E$9="yes", AU67, AU69)</f>
        <v>971218.8221635418</v>
      </c>
      <c r="AV70" s="25">
        <f>IF(BenefitAssumptions!$E$9="yes", AV67, AV69)</f>
        <v>1079350.3606609271</v>
      </c>
      <c r="AW70" s="25">
        <f>IF(BenefitAssumptions!$E$9="yes", AW67, AW69)</f>
        <v>1199394.7097654417</v>
      </c>
      <c r="AX70" s="25">
        <f>IF(BenefitAssumptions!$E$9="yes", AX67, AX69)</f>
        <v>1332623.7798252744</v>
      </c>
      <c r="AY70" s="25">
        <f>IF(BenefitAssumptions!$E$9="yes", AY67, AY69)</f>
        <v>1480431.6684941491</v>
      </c>
      <c r="AZ70" s="25">
        <f>IF(BenefitAssumptions!$E$9="yes", AZ67, AZ69)</f>
        <v>1644353.8472342379</v>
      </c>
    </row>
    <row r="71" spans="1:52">
      <c r="A71" s="117" t="s">
        <v>150</v>
      </c>
      <c r="AG71" s="25">
        <f>AG70*AG64</f>
        <v>100591802.03483796</v>
      </c>
      <c r="AH71" s="25">
        <f t="shared" ref="AH71:AZ71" si="18">AH70*AH64</f>
        <v>114768043.87048027</v>
      </c>
      <c r="AI71" s="25">
        <f t="shared" si="18"/>
        <v>131416634.93975681</v>
      </c>
      <c r="AJ71" s="25">
        <f t="shared" si="18"/>
        <v>151270598.69221532</v>
      </c>
      <c r="AK71" s="25">
        <f t="shared" si="18"/>
        <v>175174662.40138263</v>
      </c>
      <c r="AL71" s="25">
        <f t="shared" si="18"/>
        <v>207264396.24797347</v>
      </c>
      <c r="AM71" s="25">
        <f t="shared" si="18"/>
        <v>246154784.18456763</v>
      </c>
      <c r="AN71" s="25">
        <f t="shared" si="18"/>
        <v>293031298.28095323</v>
      </c>
      <c r="AO71" s="25">
        <f t="shared" si="18"/>
        <v>349077943.51133919</v>
      </c>
      <c r="AP71" s="25">
        <f t="shared" si="18"/>
        <v>415692769.9442113</v>
      </c>
      <c r="AQ71" s="25">
        <f t="shared" si="18"/>
        <v>494344649.38526273</v>
      </c>
      <c r="AR71" s="25">
        <f t="shared" si="18"/>
        <v>587216939.4216733</v>
      </c>
      <c r="AS71" s="25">
        <f t="shared" si="18"/>
        <v>696808355.87023199</v>
      </c>
      <c r="AT71" s="25">
        <f t="shared" si="18"/>
        <v>826144240.17664647</v>
      </c>
      <c r="AU71" s="25">
        <f t="shared" si="18"/>
        <v>978754975.1897434</v>
      </c>
      <c r="AV71" s="25">
        <f t="shared" si="18"/>
        <v>1158674806.3076973</v>
      </c>
      <c r="AW71" s="25">
        <f t="shared" si="18"/>
        <v>1370493738.4017823</v>
      </c>
      <c r="AX71" s="25">
        <f t="shared" si="18"/>
        <v>1619588234.0373678</v>
      </c>
      <c r="AY71" s="25">
        <f t="shared" si="18"/>
        <v>1912157600.2943931</v>
      </c>
      <c r="AZ71" s="25">
        <f t="shared" si="18"/>
        <v>2255441778.7742038</v>
      </c>
    </row>
    <row r="72" spans="1:52">
      <c r="A72" s="117" t="s">
        <v>169</v>
      </c>
      <c r="AG72" s="25">
        <f>BenefitAssumptions!$E$13*BenefitCalculations!AG71</f>
        <v>10059180.203483798</v>
      </c>
      <c r="AH72" s="25">
        <f>BenefitAssumptions!$E$13*BenefitCalculations!AH71</f>
        <v>11476804.387048028</v>
      </c>
      <c r="AI72" s="25">
        <f>BenefitAssumptions!$E$13*BenefitCalculations!AI71</f>
        <v>13141663.493975682</v>
      </c>
      <c r="AJ72" s="25">
        <f>BenefitAssumptions!$E$13*BenefitCalculations!AJ71</f>
        <v>15127059.869221533</v>
      </c>
      <c r="AK72" s="25">
        <f>BenefitAssumptions!$E$13*BenefitCalculations!AK71</f>
        <v>17517466.240138263</v>
      </c>
      <c r="AL72" s="25">
        <f>BenefitAssumptions!$E$13*BenefitCalculations!AL71</f>
        <v>20726439.624797348</v>
      </c>
      <c r="AM72" s="25">
        <f>BenefitAssumptions!$E$13*BenefitCalculations!AM71</f>
        <v>24615478.418456763</v>
      </c>
      <c r="AN72" s="25">
        <f>BenefitAssumptions!$E$13*BenefitCalculations!AN71</f>
        <v>29303129.828095324</v>
      </c>
      <c r="AO72" s="25">
        <f>BenefitAssumptions!$E$13*BenefitCalculations!AO71</f>
        <v>34907794.35113392</v>
      </c>
      <c r="AP72" s="25">
        <f>BenefitAssumptions!$E$13*BenefitCalculations!AP71</f>
        <v>41569276.994421132</v>
      </c>
      <c r="AQ72" s="25">
        <f>BenefitAssumptions!$E$13*BenefitCalculations!AQ71</f>
        <v>49434464.938526273</v>
      </c>
      <c r="AR72" s="25">
        <f>BenefitAssumptions!$E$13*BenefitCalculations!AR71</f>
        <v>58721693.942167334</v>
      </c>
      <c r="AS72" s="25">
        <f>BenefitAssumptions!$E$13*BenefitCalculations!AS71</f>
        <v>69680835.587023199</v>
      </c>
      <c r="AT72" s="25">
        <f>BenefitAssumptions!$E$13*BenefitCalculations!AT71</f>
        <v>82614424.017664656</v>
      </c>
      <c r="AU72" s="25">
        <f>BenefitAssumptions!$E$13*BenefitCalculations!AU71</f>
        <v>97875497.518974349</v>
      </c>
      <c r="AV72" s="25">
        <f>BenefitAssumptions!$E$13*BenefitCalculations!AV71</f>
        <v>115867480.63076973</v>
      </c>
      <c r="AW72" s="25">
        <f>BenefitAssumptions!$E$13*BenefitCalculations!AW71</f>
        <v>137049373.84017822</v>
      </c>
      <c r="AX72" s="25">
        <f>BenefitAssumptions!$E$13*BenefitCalculations!AX71</f>
        <v>161958823.4037368</v>
      </c>
      <c r="AY72" s="25">
        <f>BenefitAssumptions!$E$13*BenefitCalculations!AY71</f>
        <v>191215760.02943933</v>
      </c>
      <c r="AZ72" s="25">
        <f>BenefitAssumptions!$E$13*BenefitCalculations!AZ71</f>
        <v>225544177.8774204</v>
      </c>
    </row>
    <row r="73" spans="1:52">
      <c r="A73" s="117" t="s">
        <v>170</v>
      </c>
      <c r="AG73" s="25">
        <f t="shared" ref="AG73:AZ73" si="19">SUM(AG71:AG72)</f>
        <v>110650982.23832175</v>
      </c>
      <c r="AH73" s="25">
        <f t="shared" si="19"/>
        <v>126244848.25752831</v>
      </c>
      <c r="AI73" s="25">
        <f t="shared" si="19"/>
        <v>144558298.43373248</v>
      </c>
      <c r="AJ73" s="25">
        <f t="shared" si="19"/>
        <v>166397658.56143686</v>
      </c>
      <c r="AK73" s="25">
        <f t="shared" si="19"/>
        <v>192692128.64152089</v>
      </c>
      <c r="AL73" s="25">
        <f t="shared" si="19"/>
        <v>227990835.87277082</v>
      </c>
      <c r="AM73" s="25">
        <f t="shared" si="19"/>
        <v>270770262.60302436</v>
      </c>
      <c r="AN73" s="25">
        <f t="shared" si="19"/>
        <v>322334428.10904855</v>
      </c>
      <c r="AO73" s="25">
        <f t="shared" si="19"/>
        <v>383985737.86247313</v>
      </c>
      <c r="AP73" s="25">
        <f t="shared" si="19"/>
        <v>457262046.93863243</v>
      </c>
      <c r="AQ73" s="25">
        <f t="shared" si="19"/>
        <v>543779114.323789</v>
      </c>
      <c r="AR73" s="25">
        <f t="shared" si="19"/>
        <v>645938633.36384058</v>
      </c>
      <c r="AS73" s="25">
        <f t="shared" si="19"/>
        <v>766489191.45725513</v>
      </c>
      <c r="AT73" s="25">
        <f t="shared" si="19"/>
        <v>908758664.19431114</v>
      </c>
      <c r="AU73" s="25">
        <f t="shared" si="19"/>
        <v>1076630472.7087178</v>
      </c>
      <c r="AV73" s="25">
        <f t="shared" si="19"/>
        <v>1274542286.938467</v>
      </c>
      <c r="AW73" s="25">
        <f t="shared" si="19"/>
        <v>1507543112.2419605</v>
      </c>
      <c r="AX73" s="25">
        <f t="shared" si="19"/>
        <v>1781547057.4411047</v>
      </c>
      <c r="AY73" s="25">
        <f t="shared" si="19"/>
        <v>2103373360.3238325</v>
      </c>
      <c r="AZ73" s="25">
        <f t="shared" si="19"/>
        <v>2480985956.6516242</v>
      </c>
    </row>
    <row r="74" spans="1:52" ht="25.5">
      <c r="A74" s="117" t="s">
        <v>171</v>
      </c>
      <c r="AG74" s="135">
        <f>1000*(AG73/(1000000*Macroeconomics!AG3))</f>
        <v>4.679156403467338E-3</v>
      </c>
      <c r="AH74" s="135">
        <f>1000*(AH73/(1000000*Macroeconomics!AH3))</f>
        <v>4.7277084680646068E-3</v>
      </c>
      <c r="AI74" s="118">
        <f>1000*(AI73/(1000000*Macroeconomics!AI3))</f>
        <v>4.7878836701256196E-3</v>
      </c>
      <c r="AJ74" s="118">
        <f>1000*(AJ73/(1000000*Macroeconomics!AJ3))</f>
        <v>4.8682989087768152E-3</v>
      </c>
      <c r="AK74" s="118">
        <f>1000*(AK73/(1000000*Macroeconomics!AK3))</f>
        <v>4.9742950511675668E-3</v>
      </c>
      <c r="AL74" s="118">
        <f>1000*(AL73/(1000000*Macroeconomics!AL3))</f>
        <v>5.1807171375732458E-3</v>
      </c>
      <c r="AM74" s="118">
        <f>1000*(AM73/(1000000*Macroeconomics!AM3))</f>
        <v>5.4148630849740614E-3</v>
      </c>
      <c r="AN74" s="118">
        <f>1000*(AN73/(1000000*Macroeconomics!AN3))</f>
        <v>5.6715055251258389E-3</v>
      </c>
      <c r="AO74" s="118">
        <f>1000*(AO73/(1000000*Macroeconomics!AO3))</f>
        <v>5.9426156607791996E-3</v>
      </c>
      <c r="AP74" s="118">
        <f>1000*(AP73/(1000000*Macroeconomics!AP3))</f>
        <v>6.2222858457610629E-3</v>
      </c>
      <c r="AQ74" s="118">
        <f>1000*(AQ73/(1000000*Macroeconomics!AQ3))</f>
        <v>6.5091558333588151E-3</v>
      </c>
      <c r="AR74" s="118">
        <f>1000*(AR73/(1000000*Macroeconomics!AR3))</f>
        <v>6.8048267946278322E-3</v>
      </c>
      <c r="AS74" s="118">
        <f>1000*(AS73/(1000000*Macroeconomics!AS3))</f>
        <v>7.1098597562325137E-3</v>
      </c>
      <c r="AT74" s="118">
        <f>1000*(AT73/(1000000*Macroeconomics!AT3))</f>
        <v>7.4256730907094745E-3</v>
      </c>
      <c r="AU74" s="118">
        <f>1000*(AU73/(1000000*Macroeconomics!AU3))</f>
        <v>7.7533482273062183E-3</v>
      </c>
      <c r="AV74" s="118">
        <f>1000*(AV73/(1000000*Macroeconomics!AV3))</f>
        <v>8.0931623937540408E-3</v>
      </c>
      <c r="AW74" s="118">
        <f>1000*(AW73/(1000000*Macroeconomics!AW3))</f>
        <v>8.4447588098487385E-3</v>
      </c>
      <c r="AX74" s="118">
        <f>1000*(AX73/(1000000*Macroeconomics!AX3))</f>
        <v>8.8082173834165556E-3</v>
      </c>
      <c r="AY74" s="118">
        <f>1000*(AY73/(1000000*Macroeconomics!AY3))</f>
        <v>9.1835209986882611E-3</v>
      </c>
      <c r="AZ74" s="118">
        <f>1000*(AZ73/(1000000*Macroeconomics!AZ3))</f>
        <v>9.5709792539132622E-3</v>
      </c>
    </row>
    <row r="75" spans="1:52">
      <c r="A75" s="117"/>
    </row>
    <row r="76" spans="1:52">
      <c r="A76" s="121" t="s">
        <v>123</v>
      </c>
    </row>
    <row r="77" spans="1:52">
      <c r="A77" s="117" t="s">
        <v>152</v>
      </c>
      <c r="AF77" s="25">
        <f t="shared" ref="AF77:AZ77" si="20">SUM(AF78:AF79)</f>
        <v>3146.3959999999997</v>
      </c>
      <c r="AG77" s="25">
        <f t="shared" si="20"/>
        <v>3188.5520000000001</v>
      </c>
      <c r="AH77" s="25">
        <f t="shared" si="20"/>
        <v>3230.2749999999996</v>
      </c>
      <c r="AI77" s="25">
        <f t="shared" si="20"/>
        <v>3271.2809999999999</v>
      </c>
      <c r="AJ77" s="25">
        <f t="shared" si="20"/>
        <v>3311.2220000000002</v>
      </c>
      <c r="AK77" s="25">
        <f t="shared" si="20"/>
        <v>3349.8209999999999</v>
      </c>
      <c r="AL77" s="25">
        <f t="shared" si="20"/>
        <v>3386.9450000000002</v>
      </c>
      <c r="AM77" s="25">
        <f t="shared" si="20"/>
        <v>3422.5440000000003</v>
      </c>
      <c r="AN77" s="25">
        <f t="shared" si="20"/>
        <v>3456.5240000000003</v>
      </c>
      <c r="AO77" s="25">
        <f t="shared" si="20"/>
        <v>3488.8189999999995</v>
      </c>
      <c r="AP77" s="25">
        <f t="shared" si="20"/>
        <v>3519.3850000000002</v>
      </c>
      <c r="AQ77" s="25">
        <f t="shared" si="20"/>
        <v>3548.1639999999998</v>
      </c>
      <c r="AR77" s="25">
        <f t="shared" si="20"/>
        <v>3575.1470000000004</v>
      </c>
      <c r="AS77" s="25">
        <f t="shared" si="20"/>
        <v>3600.4039999999995</v>
      </c>
      <c r="AT77" s="25">
        <f t="shared" si="20"/>
        <v>3624.0509999999999</v>
      </c>
      <c r="AU77" s="25">
        <f t="shared" si="20"/>
        <v>3646.1849999999999</v>
      </c>
      <c r="AV77" s="25">
        <f t="shared" si="20"/>
        <v>3666.8429999999998</v>
      </c>
      <c r="AW77" s="25">
        <f t="shared" si="20"/>
        <v>3686.049</v>
      </c>
      <c r="AX77" s="25">
        <f t="shared" si="20"/>
        <v>3703.8850000000002</v>
      </c>
      <c r="AY77" s="25">
        <f t="shared" si="20"/>
        <v>3720.4470000000001</v>
      </c>
      <c r="AZ77" s="25">
        <f t="shared" si="20"/>
        <v>3735.8190000000004</v>
      </c>
    </row>
    <row r="78" spans="1:52">
      <c r="A78" s="120" t="s">
        <v>1</v>
      </c>
      <c r="AF78" s="25">
        <f>IF(BenefitAssumptions!$E$19=4, BenefitCalculations!AF4, BenefitCalculations!AF5)</f>
        <v>1584.194</v>
      </c>
      <c r="AG78" s="25">
        <f>IF(BenefitAssumptions!$E$19=4, BenefitCalculations!AG4, BenefitCalculations!AG5)</f>
        <v>1606.3700000000003</v>
      </c>
      <c r="AH78" s="25">
        <f>IF(BenefitAssumptions!$E$19=4, BenefitCalculations!AH4, BenefitCalculations!AH5)</f>
        <v>1628.367</v>
      </c>
      <c r="AI78" s="25">
        <f>IF(BenefitAssumptions!$E$19=4, BenefitCalculations!AI4, BenefitCalculations!AI5)</f>
        <v>1649.9640000000002</v>
      </c>
      <c r="AJ78" s="25">
        <f>IF(BenefitAssumptions!$E$19=4, BenefitCalculations!AJ4, BenefitCalculations!AJ5)</f>
        <v>1670.883</v>
      </c>
      <c r="AK78" s="25">
        <f>IF(BenefitAssumptions!$E$19=4, BenefitCalculations!AK4, BenefitCalculations!AK5)</f>
        <v>1690.914</v>
      </c>
      <c r="AL78" s="25">
        <f>IF(BenefitAssumptions!$E$19=4, BenefitCalculations!AL4, BenefitCalculations!AL5)</f>
        <v>1709.9569999999999</v>
      </c>
      <c r="AM78" s="25">
        <f>IF(BenefitAssumptions!$E$19=4, BenefitCalculations!AM4, BenefitCalculations!AM5)</f>
        <v>1728.0160000000001</v>
      </c>
      <c r="AN78" s="25">
        <f>IF(BenefitAssumptions!$E$19=4, BenefitCalculations!AN4, BenefitCalculations!AN5)</f>
        <v>1745.1110000000001</v>
      </c>
      <c r="AO78" s="25">
        <f>IF(BenefitAssumptions!$E$19=4, BenefitCalculations!AO4, BenefitCalculations!AO5)</f>
        <v>1761.308</v>
      </c>
      <c r="AP78" s="25">
        <f>IF(BenefitAssumptions!$E$19=4, BenefitCalculations!AP4, BenefitCalculations!AP5)</f>
        <v>1776.6590000000001</v>
      </c>
      <c r="AQ78" s="25">
        <f>IF(BenefitAssumptions!$E$19=4, BenefitCalculations!AQ4, BenefitCalculations!AQ5)</f>
        <v>1791.1559999999999</v>
      </c>
      <c r="AR78" s="25">
        <f>IF(BenefitAssumptions!$E$19=4, BenefitCalculations!AR4, BenefitCalculations!AR5)</f>
        <v>1804.7790000000002</v>
      </c>
      <c r="AS78" s="25">
        <f>IF(BenefitAssumptions!$E$19=4, BenefitCalculations!AS4, BenefitCalculations!AS5)</f>
        <v>1817.5529999999999</v>
      </c>
      <c r="AT78" s="25">
        <f>IF(BenefitAssumptions!$E$19=4, BenefitCalculations!AT4, BenefitCalculations!AT5)</f>
        <v>1829.518</v>
      </c>
      <c r="AU78" s="25">
        <f>IF(BenefitAssumptions!$E$19=4, BenefitCalculations!AU4, BenefitCalculations!AU5)</f>
        <v>1840.7080000000001</v>
      </c>
      <c r="AV78" s="25">
        <f>IF(BenefitAssumptions!$E$19=4, BenefitCalculations!AV4, BenefitCalculations!AV5)</f>
        <v>1851.145</v>
      </c>
      <c r="AW78" s="25">
        <f>IF(BenefitAssumptions!$E$19=4, BenefitCalculations!AW4, BenefitCalculations!AW5)</f>
        <v>1860.8510000000001</v>
      </c>
      <c r="AX78" s="25">
        <f>IF(BenefitAssumptions!$E$19=4, BenefitCalculations!AX4, BenefitCalculations!AX5)</f>
        <v>1869.8670000000002</v>
      </c>
      <c r="AY78" s="25">
        <f>IF(BenefitAssumptions!$E$19=4, BenefitCalculations!AY4, BenefitCalculations!AY5)</f>
        <v>1878.242</v>
      </c>
      <c r="AZ78" s="25">
        <f>IF(BenefitAssumptions!$E$19=4, BenefitCalculations!AZ4, BenefitCalculations!AZ5)</f>
        <v>1886.0190000000002</v>
      </c>
    </row>
    <row r="79" spans="1:52">
      <c r="A79" s="120" t="s">
        <v>2</v>
      </c>
      <c r="AF79" s="25">
        <f>IF(BenefitAssumptions!$E$19=4, BenefitCalculations!AF23, BenefitCalculations!AF24)</f>
        <v>1562.2019999999998</v>
      </c>
      <c r="AG79" s="25">
        <f>IF(BenefitAssumptions!$E$19=4, BenefitCalculations!AG23, BenefitCalculations!AG24)</f>
        <v>1582.1819999999998</v>
      </c>
      <c r="AH79" s="25">
        <f>IF(BenefitAssumptions!$E$19=4, BenefitCalculations!AH23, BenefitCalculations!AH24)</f>
        <v>1601.9079999999999</v>
      </c>
      <c r="AI79" s="25">
        <f>IF(BenefitAssumptions!$E$19=4, BenefitCalculations!AI23, BenefitCalculations!AI24)</f>
        <v>1621.317</v>
      </c>
      <c r="AJ79" s="25">
        <f>IF(BenefitAssumptions!$E$19=4, BenefitCalculations!AJ23, BenefitCalculations!AJ24)</f>
        <v>1640.3390000000002</v>
      </c>
      <c r="AK79" s="25">
        <f>IF(BenefitAssumptions!$E$19=4, BenefitCalculations!AK23, BenefitCalculations!AK24)</f>
        <v>1658.9070000000002</v>
      </c>
      <c r="AL79" s="25">
        <f>IF(BenefitAssumptions!$E$19=4, BenefitCalculations!AL23, BenefitCalculations!AL24)</f>
        <v>1676.9880000000003</v>
      </c>
      <c r="AM79" s="25">
        <f>IF(BenefitAssumptions!$E$19=4, BenefitCalculations!AM23, BenefitCalculations!AM24)</f>
        <v>1694.5280000000002</v>
      </c>
      <c r="AN79" s="25">
        <f>IF(BenefitAssumptions!$E$19=4, BenefitCalculations!AN23, BenefitCalculations!AN24)</f>
        <v>1711.413</v>
      </c>
      <c r="AO79" s="25">
        <f>IF(BenefitAssumptions!$E$19=4, BenefitCalculations!AO23, BenefitCalculations!AO24)</f>
        <v>1727.5109999999997</v>
      </c>
      <c r="AP79" s="25">
        <f>IF(BenefitAssumptions!$E$19=4, BenefitCalculations!AP23, BenefitCalculations!AP24)</f>
        <v>1742.7260000000001</v>
      </c>
      <c r="AQ79" s="25">
        <f>IF(BenefitAssumptions!$E$19=4, BenefitCalculations!AQ23, BenefitCalculations!AQ24)</f>
        <v>1757.008</v>
      </c>
      <c r="AR79" s="25">
        <f>IF(BenefitAssumptions!$E$19=4, BenefitCalculations!AR23, BenefitCalculations!AR24)</f>
        <v>1770.3680000000002</v>
      </c>
      <c r="AS79" s="25">
        <f>IF(BenefitAssumptions!$E$19=4, BenefitCalculations!AS23, BenefitCalculations!AS24)</f>
        <v>1782.8509999999999</v>
      </c>
      <c r="AT79" s="25">
        <f>IF(BenefitAssumptions!$E$19=4, BenefitCalculations!AT23, BenefitCalculations!AT24)</f>
        <v>1794.5329999999999</v>
      </c>
      <c r="AU79" s="25">
        <f>IF(BenefitAssumptions!$E$19=4, BenefitCalculations!AU23, BenefitCalculations!AU24)</f>
        <v>1805.4769999999999</v>
      </c>
      <c r="AV79" s="25">
        <f>IF(BenefitAssumptions!$E$19=4, BenefitCalculations!AV23, BenefitCalculations!AV24)</f>
        <v>1815.6979999999999</v>
      </c>
      <c r="AW79" s="25">
        <f>IF(BenefitAssumptions!$E$19=4, BenefitCalculations!AW23, BenefitCalculations!AW24)</f>
        <v>1825.1979999999999</v>
      </c>
      <c r="AX79" s="25">
        <f>IF(BenefitAssumptions!$E$19=4, BenefitCalculations!AX23, BenefitCalculations!AX24)</f>
        <v>1834.018</v>
      </c>
      <c r="AY79" s="25">
        <f>IF(BenefitAssumptions!$E$19=4, BenefitCalculations!AY23, BenefitCalculations!AY24)</f>
        <v>1842.2049999999999</v>
      </c>
      <c r="AZ79" s="25">
        <f>IF(BenefitAssumptions!$E$19=4, BenefitCalculations!AZ23, BenefitCalculations!AZ24)</f>
        <v>1849.8</v>
      </c>
    </row>
    <row r="80" spans="1:52">
      <c r="A80" s="117" t="s">
        <v>132</v>
      </c>
      <c r="AG80" s="30">
        <f>BenefitAssumptions!E32</f>
        <v>0.7</v>
      </c>
      <c r="AH80" s="26">
        <f>AG80+($AK$80-$AG$80)/($AK$2-$AG$2)</f>
        <v>0.72499999999999998</v>
      </c>
      <c r="AI80" s="26">
        <f>AH80+($AK$80-$AG$80)/($AK$2-$AG$2)</f>
        <v>0.75</v>
      </c>
      <c r="AJ80" s="26">
        <f>AI80+($AK$80-$AG$80)/($AK$2-$AG$2)</f>
        <v>0.77500000000000002</v>
      </c>
      <c r="AK80" s="30">
        <f>BenefitAssumptions!F32</f>
        <v>0.8</v>
      </c>
      <c r="AL80" s="26">
        <f t="shared" ref="AL80:AY80" si="21">AK80+($AZ$80-$AK$80)/($AZ$2-$AK$2)</f>
        <v>0.81333333333333335</v>
      </c>
      <c r="AM80" s="26">
        <f t="shared" si="21"/>
        <v>0.82666666666666666</v>
      </c>
      <c r="AN80" s="26">
        <f t="shared" si="21"/>
        <v>0.84</v>
      </c>
      <c r="AO80" s="26">
        <f t="shared" si="21"/>
        <v>0.85333333333333328</v>
      </c>
      <c r="AP80" s="26">
        <f t="shared" si="21"/>
        <v>0.86666666666666659</v>
      </c>
      <c r="AQ80" s="26">
        <f t="shared" si="21"/>
        <v>0.87999999999999989</v>
      </c>
      <c r="AR80" s="26">
        <f t="shared" si="21"/>
        <v>0.8933333333333332</v>
      </c>
      <c r="AS80" s="26">
        <f t="shared" si="21"/>
        <v>0.90666666666666651</v>
      </c>
      <c r="AT80" s="26">
        <f t="shared" si="21"/>
        <v>0.91999999999999982</v>
      </c>
      <c r="AU80" s="26">
        <f t="shared" si="21"/>
        <v>0.93333333333333313</v>
      </c>
      <c r="AV80" s="26">
        <f t="shared" si="21"/>
        <v>0.94666666666666643</v>
      </c>
      <c r="AW80" s="26">
        <f t="shared" si="21"/>
        <v>0.95999999999999974</v>
      </c>
      <c r="AX80" s="26">
        <f t="shared" si="21"/>
        <v>0.97333333333333305</v>
      </c>
      <c r="AY80" s="26">
        <f t="shared" si="21"/>
        <v>0.98666666666666636</v>
      </c>
      <c r="AZ80" s="30">
        <f>BenefitAssumptions!G32</f>
        <v>1</v>
      </c>
    </row>
    <row r="81" spans="1:52">
      <c r="A81" s="120" t="s">
        <v>1</v>
      </c>
      <c r="AG81" s="26">
        <f t="shared" ref="AG81:AP82" si="22">AG80</f>
        <v>0.7</v>
      </c>
      <c r="AH81" s="26">
        <f t="shared" si="22"/>
        <v>0.72499999999999998</v>
      </c>
      <c r="AI81" s="26">
        <f t="shared" si="22"/>
        <v>0.75</v>
      </c>
      <c r="AJ81" s="26">
        <f t="shared" si="22"/>
        <v>0.77500000000000002</v>
      </c>
      <c r="AK81" s="26">
        <f t="shared" si="22"/>
        <v>0.8</v>
      </c>
      <c r="AL81" s="26">
        <f t="shared" si="22"/>
        <v>0.81333333333333335</v>
      </c>
      <c r="AM81" s="26">
        <f t="shared" si="22"/>
        <v>0.82666666666666666</v>
      </c>
      <c r="AN81" s="26">
        <f t="shared" si="22"/>
        <v>0.84</v>
      </c>
      <c r="AO81" s="26">
        <f t="shared" si="22"/>
        <v>0.85333333333333328</v>
      </c>
      <c r="AP81" s="26">
        <f t="shared" si="22"/>
        <v>0.86666666666666659</v>
      </c>
      <c r="AQ81" s="26">
        <f t="shared" ref="AQ81:AZ82" si="23">AQ80</f>
        <v>0.87999999999999989</v>
      </c>
      <c r="AR81" s="26">
        <f t="shared" si="23"/>
        <v>0.8933333333333332</v>
      </c>
      <c r="AS81" s="26">
        <f t="shared" si="23"/>
        <v>0.90666666666666651</v>
      </c>
      <c r="AT81" s="26">
        <f t="shared" si="23"/>
        <v>0.91999999999999982</v>
      </c>
      <c r="AU81" s="26">
        <f t="shared" si="23"/>
        <v>0.93333333333333313</v>
      </c>
      <c r="AV81" s="26">
        <f t="shared" si="23"/>
        <v>0.94666666666666643</v>
      </c>
      <c r="AW81" s="26">
        <f t="shared" si="23"/>
        <v>0.95999999999999974</v>
      </c>
      <c r="AX81" s="26">
        <f t="shared" si="23"/>
        <v>0.97333333333333305</v>
      </c>
      <c r="AY81" s="26">
        <f t="shared" si="23"/>
        <v>0.98666666666666636</v>
      </c>
      <c r="AZ81" s="26">
        <f t="shared" si="23"/>
        <v>1</v>
      </c>
    </row>
    <row r="82" spans="1:52">
      <c r="A82" s="120" t="s">
        <v>2</v>
      </c>
      <c r="AG82" s="26">
        <f t="shared" si="22"/>
        <v>0.7</v>
      </c>
      <c r="AH82" s="26">
        <f t="shared" si="22"/>
        <v>0.72499999999999998</v>
      </c>
      <c r="AI82" s="26">
        <f t="shared" si="22"/>
        <v>0.75</v>
      </c>
      <c r="AJ82" s="26">
        <f t="shared" si="22"/>
        <v>0.77500000000000002</v>
      </c>
      <c r="AK82" s="26">
        <f t="shared" si="22"/>
        <v>0.8</v>
      </c>
      <c r="AL82" s="26">
        <f t="shared" si="22"/>
        <v>0.81333333333333335</v>
      </c>
      <c r="AM82" s="26">
        <f t="shared" si="22"/>
        <v>0.82666666666666666</v>
      </c>
      <c r="AN82" s="26">
        <f t="shared" si="22"/>
        <v>0.84</v>
      </c>
      <c r="AO82" s="26">
        <f t="shared" si="22"/>
        <v>0.85333333333333328</v>
      </c>
      <c r="AP82" s="26">
        <f t="shared" si="22"/>
        <v>0.86666666666666659</v>
      </c>
      <c r="AQ82" s="26">
        <f t="shared" si="23"/>
        <v>0.87999999999999989</v>
      </c>
      <c r="AR82" s="26">
        <f t="shared" si="23"/>
        <v>0.8933333333333332</v>
      </c>
      <c r="AS82" s="26">
        <f t="shared" si="23"/>
        <v>0.90666666666666651</v>
      </c>
      <c r="AT82" s="26">
        <f t="shared" si="23"/>
        <v>0.91999999999999982</v>
      </c>
      <c r="AU82" s="26">
        <f t="shared" si="23"/>
        <v>0.93333333333333313</v>
      </c>
      <c r="AV82" s="26">
        <f t="shared" si="23"/>
        <v>0.94666666666666643</v>
      </c>
      <c r="AW82" s="26">
        <f t="shared" si="23"/>
        <v>0.95999999999999974</v>
      </c>
      <c r="AX82" s="26">
        <f t="shared" si="23"/>
        <v>0.97333333333333305</v>
      </c>
      <c r="AY82" s="26">
        <f t="shared" si="23"/>
        <v>0.98666666666666636</v>
      </c>
      <c r="AZ82" s="26">
        <f t="shared" si="23"/>
        <v>1</v>
      </c>
    </row>
    <row r="83" spans="1:52">
      <c r="A83" s="117" t="s">
        <v>153</v>
      </c>
      <c r="AG83" s="25">
        <f t="shared" ref="AG83:AZ83" si="24">AG77*AG80</f>
        <v>2231.9863999999998</v>
      </c>
      <c r="AH83" s="25">
        <f t="shared" si="24"/>
        <v>2341.9493749999997</v>
      </c>
      <c r="AI83" s="25">
        <f t="shared" si="24"/>
        <v>2453.4607500000002</v>
      </c>
      <c r="AJ83" s="25">
        <f t="shared" si="24"/>
        <v>2566.1970500000002</v>
      </c>
      <c r="AK83" s="25">
        <f t="shared" si="24"/>
        <v>2679.8568</v>
      </c>
      <c r="AL83" s="25">
        <f t="shared" si="24"/>
        <v>2754.715266666667</v>
      </c>
      <c r="AM83" s="25">
        <f t="shared" si="24"/>
        <v>2829.3030400000002</v>
      </c>
      <c r="AN83" s="25">
        <f t="shared" si="24"/>
        <v>2903.4801600000001</v>
      </c>
      <c r="AO83" s="25">
        <f t="shared" si="24"/>
        <v>2977.1255466666662</v>
      </c>
      <c r="AP83" s="25">
        <f t="shared" si="24"/>
        <v>3050.1336666666666</v>
      </c>
      <c r="AQ83" s="25">
        <f t="shared" si="24"/>
        <v>3122.3843199999992</v>
      </c>
      <c r="AR83" s="25">
        <f t="shared" si="24"/>
        <v>3193.7979866666665</v>
      </c>
      <c r="AS83" s="25">
        <f t="shared" si="24"/>
        <v>3264.3662933333326</v>
      </c>
      <c r="AT83" s="25">
        <f t="shared" si="24"/>
        <v>3334.1269199999992</v>
      </c>
      <c r="AU83" s="25">
        <f t="shared" si="24"/>
        <v>3403.1059999999993</v>
      </c>
      <c r="AV83" s="25">
        <f t="shared" si="24"/>
        <v>3471.2780399999988</v>
      </c>
      <c r="AW83" s="25">
        <f t="shared" si="24"/>
        <v>3538.607039999999</v>
      </c>
      <c r="AX83" s="25">
        <f t="shared" si="24"/>
        <v>3605.1147333333324</v>
      </c>
      <c r="AY83" s="25">
        <f t="shared" si="24"/>
        <v>3670.8410399999989</v>
      </c>
      <c r="AZ83" s="25">
        <f t="shared" si="24"/>
        <v>3735.8190000000004</v>
      </c>
    </row>
    <row r="84" spans="1:52">
      <c r="A84" s="119" t="s">
        <v>1</v>
      </c>
      <c r="AG84" s="25">
        <f t="shared" ref="AG84:AZ84" si="25">AG78*AG81</f>
        <v>1124.4590000000001</v>
      </c>
      <c r="AH84" s="25">
        <f t="shared" si="25"/>
        <v>1180.566075</v>
      </c>
      <c r="AI84" s="25">
        <f t="shared" si="25"/>
        <v>1237.4730000000002</v>
      </c>
      <c r="AJ84" s="25">
        <f t="shared" si="25"/>
        <v>1294.9343250000002</v>
      </c>
      <c r="AK84" s="25">
        <f t="shared" si="25"/>
        <v>1352.7312000000002</v>
      </c>
      <c r="AL84" s="25">
        <f t="shared" si="25"/>
        <v>1390.7650266666667</v>
      </c>
      <c r="AM84" s="25">
        <f t="shared" si="25"/>
        <v>1428.4932266666667</v>
      </c>
      <c r="AN84" s="25">
        <f t="shared" si="25"/>
        <v>1465.8932400000001</v>
      </c>
      <c r="AO84" s="25">
        <f t="shared" si="25"/>
        <v>1502.9828266666666</v>
      </c>
      <c r="AP84" s="25">
        <f t="shared" si="25"/>
        <v>1539.7711333333332</v>
      </c>
      <c r="AQ84" s="25">
        <f t="shared" si="25"/>
        <v>1576.2172799999998</v>
      </c>
      <c r="AR84" s="25">
        <f t="shared" si="25"/>
        <v>1612.2692399999999</v>
      </c>
      <c r="AS84" s="25">
        <f t="shared" si="25"/>
        <v>1647.9147199999995</v>
      </c>
      <c r="AT84" s="25">
        <f t="shared" si="25"/>
        <v>1683.1565599999997</v>
      </c>
      <c r="AU84" s="25">
        <f t="shared" si="25"/>
        <v>1717.9941333333331</v>
      </c>
      <c r="AV84" s="25">
        <f t="shared" si="25"/>
        <v>1752.4172666666661</v>
      </c>
      <c r="AW84" s="25">
        <f t="shared" si="25"/>
        <v>1786.4169599999996</v>
      </c>
      <c r="AX84" s="25">
        <f t="shared" si="25"/>
        <v>1820.0038799999998</v>
      </c>
      <c r="AY84" s="25">
        <f t="shared" si="25"/>
        <v>1853.1987733333326</v>
      </c>
      <c r="AZ84" s="25">
        <f t="shared" si="25"/>
        <v>1886.0190000000002</v>
      </c>
    </row>
    <row r="85" spans="1:52">
      <c r="A85" s="119" t="s">
        <v>2</v>
      </c>
      <c r="AG85" s="25">
        <f t="shared" ref="AG85:AZ85" si="26">AG79*AG82</f>
        <v>1107.5273999999997</v>
      </c>
      <c r="AH85" s="25">
        <f t="shared" si="26"/>
        <v>1161.3833</v>
      </c>
      <c r="AI85" s="25">
        <f t="shared" si="26"/>
        <v>1215.98775</v>
      </c>
      <c r="AJ85" s="25">
        <f t="shared" si="26"/>
        <v>1271.2627250000003</v>
      </c>
      <c r="AK85" s="25">
        <f t="shared" si="26"/>
        <v>1327.1256000000003</v>
      </c>
      <c r="AL85" s="25">
        <f t="shared" si="26"/>
        <v>1363.9502400000003</v>
      </c>
      <c r="AM85" s="25">
        <f t="shared" si="26"/>
        <v>1400.8098133333335</v>
      </c>
      <c r="AN85" s="25">
        <f t="shared" si="26"/>
        <v>1437.58692</v>
      </c>
      <c r="AO85" s="25">
        <f t="shared" si="26"/>
        <v>1474.1427199999996</v>
      </c>
      <c r="AP85" s="25">
        <f t="shared" si="26"/>
        <v>1510.3625333333332</v>
      </c>
      <c r="AQ85" s="25">
        <f t="shared" si="26"/>
        <v>1546.1670399999998</v>
      </c>
      <c r="AR85" s="25">
        <f t="shared" si="26"/>
        <v>1581.5287466666666</v>
      </c>
      <c r="AS85" s="25">
        <f t="shared" si="26"/>
        <v>1616.451573333333</v>
      </c>
      <c r="AT85" s="25">
        <f t="shared" si="26"/>
        <v>1650.9703599999996</v>
      </c>
      <c r="AU85" s="25">
        <f t="shared" si="26"/>
        <v>1685.1118666666662</v>
      </c>
      <c r="AV85" s="25">
        <f t="shared" si="26"/>
        <v>1718.8607733333329</v>
      </c>
      <c r="AW85" s="25">
        <f t="shared" si="26"/>
        <v>1752.1900799999994</v>
      </c>
      <c r="AX85" s="25">
        <f t="shared" si="26"/>
        <v>1785.1108533333329</v>
      </c>
      <c r="AY85" s="25">
        <f t="shared" si="26"/>
        <v>1817.642266666666</v>
      </c>
      <c r="AZ85" s="25">
        <f t="shared" si="26"/>
        <v>1849.8</v>
      </c>
    </row>
    <row r="86" spans="1:52" ht="38.25">
      <c r="A86" s="117" t="s">
        <v>225</v>
      </c>
      <c r="AG86" s="25">
        <f>BenefitAssumptions!$E$21*Macroeconomics!AG5</f>
        <v>228755.81722703055</v>
      </c>
      <c r="AH86" s="25">
        <f>BenefitAssumptions!$E$21*Macroeconomics!AH5</f>
        <v>251792.89932356027</v>
      </c>
      <c r="AI86" s="25">
        <f>BenefitAssumptions!$E$21*Macroeconomics!AI5</f>
        <v>277603.31527884753</v>
      </c>
      <c r="AJ86" s="25">
        <f>BenefitAssumptions!$E$21*Macroeconomics!AJ5</f>
        <v>306545.3261546485</v>
      </c>
      <c r="AK86" s="25">
        <f>BenefitAssumptions!$E$21*Macroeconomics!AK5</f>
        <v>339013.03405567427</v>
      </c>
      <c r="AL86" s="25">
        <f>BenefitAssumptions!$E$21*Macroeconomics!AL5</f>
        <v>375951.69710489135</v>
      </c>
      <c r="AM86" s="25">
        <f>BenefitAssumptions!$E$21*Macroeconomics!AM5</f>
        <v>417157.87332681863</v>
      </c>
      <c r="AN86" s="25">
        <f>BenefitAssumptions!$E$21*Macroeconomics!AN5</f>
        <v>463171.29188845708</v>
      </c>
      <c r="AO86" s="25">
        <f>BenefitAssumptions!$E$21*Macroeconomics!AO5</f>
        <v>514615.57609847368</v>
      </c>
      <c r="AP86" s="25">
        <f>BenefitAssumptions!$E$21*Macroeconomics!AP5</f>
        <v>572189.77455304796</v>
      </c>
      <c r="AQ86" s="25">
        <f>BenefitAssumptions!$E$21*Macroeconomics!AQ5</f>
        <v>636165.00408031873</v>
      </c>
      <c r="AR86" s="25">
        <f>BenefitAssumptions!$E$21*Macroeconomics!AR5</f>
        <v>707230.02099544602</v>
      </c>
      <c r="AS86" s="25">
        <f>BenefitAssumptions!$E$21*Macroeconomics!AS5</f>
        <v>786166.04517522187</v>
      </c>
      <c r="AT86" s="25">
        <f>BenefitAssumptions!$E$21*Macroeconomics!AT5</f>
        <v>873842.37018970388</v>
      </c>
      <c r="AU86" s="25">
        <f>BenefitAssumptions!$E$21*Macroeconomics!AU5</f>
        <v>971218.8221635418</v>
      </c>
      <c r="AV86" s="25">
        <f>BenefitAssumptions!$E$21*Macroeconomics!AV5</f>
        <v>1079350.3606609271</v>
      </c>
      <c r="AW86" s="25">
        <f>BenefitAssumptions!$E$21*Macroeconomics!AW5</f>
        <v>1199394.7097654417</v>
      </c>
      <c r="AX86" s="25">
        <f>BenefitAssumptions!$E$21*Macroeconomics!AX5</f>
        <v>1332623.7798252744</v>
      </c>
      <c r="AY86" s="25">
        <f>BenefitAssumptions!$E$21*Macroeconomics!AY5</f>
        <v>1480431.6684941491</v>
      </c>
      <c r="AZ86" s="25">
        <f>BenefitAssumptions!$E$21*Macroeconomics!AZ5</f>
        <v>1644353.8472342379</v>
      </c>
    </row>
    <row r="87" spans="1:52" ht="38.25">
      <c r="A87" s="117" t="s">
        <v>226</v>
      </c>
      <c r="AG87" s="30">
        <f>BenefitAssumptions!E23</f>
        <v>20</v>
      </c>
      <c r="AH87" s="26">
        <f>AG87+($AK$87-$AG$87)/($AK$2-$AG$2)</f>
        <v>21.25</v>
      </c>
      <c r="AI87" s="26">
        <f>AH87+($AK$87-$AG$87)/($AK$2-$AG$2)</f>
        <v>22.5</v>
      </c>
      <c r="AJ87" s="26">
        <f>AI87+($AK$87-$AG$87)/($AK$2-$AG$2)</f>
        <v>23.75</v>
      </c>
      <c r="AK87" s="30">
        <f>BenefitAssumptions!F23</f>
        <v>25</v>
      </c>
      <c r="AL87" s="26">
        <f t="shared" ref="AL87:AY87" si="27">AK87+($AZ$87-$AK$87)/($AZ$2-$AK$2)</f>
        <v>25.333333333333332</v>
      </c>
      <c r="AM87" s="26">
        <f t="shared" si="27"/>
        <v>25.666666666666664</v>
      </c>
      <c r="AN87" s="26">
        <f t="shared" si="27"/>
        <v>25.999999999999996</v>
      </c>
      <c r="AO87" s="26">
        <f t="shared" si="27"/>
        <v>26.333333333333329</v>
      </c>
      <c r="AP87" s="26">
        <f t="shared" si="27"/>
        <v>26.666666666666661</v>
      </c>
      <c r="AQ87" s="26">
        <f t="shared" si="27"/>
        <v>26.999999999999993</v>
      </c>
      <c r="AR87" s="26">
        <f t="shared" si="27"/>
        <v>27.333333333333325</v>
      </c>
      <c r="AS87" s="26">
        <f t="shared" si="27"/>
        <v>27.666666666666657</v>
      </c>
      <c r="AT87" s="26">
        <f t="shared" si="27"/>
        <v>27.999999999999989</v>
      </c>
      <c r="AU87" s="26">
        <f t="shared" si="27"/>
        <v>28.333333333333321</v>
      </c>
      <c r="AV87" s="26">
        <f t="shared" si="27"/>
        <v>28.666666666666654</v>
      </c>
      <c r="AW87" s="26">
        <f t="shared" si="27"/>
        <v>28.999999999999986</v>
      </c>
      <c r="AX87" s="26">
        <f t="shared" si="27"/>
        <v>29.333333333333318</v>
      </c>
      <c r="AY87" s="26">
        <f t="shared" si="27"/>
        <v>29.66666666666665</v>
      </c>
      <c r="AZ87" s="30">
        <f>BenefitAssumptions!G23</f>
        <v>30</v>
      </c>
    </row>
    <row r="88" spans="1:52" ht="38.25">
      <c r="A88" s="117" t="s">
        <v>228</v>
      </c>
      <c r="AG88" s="25">
        <f>AG87*AG56/100</f>
        <v>20</v>
      </c>
      <c r="AH88" s="25">
        <f t="shared" ref="AH88:AL88" si="28">AH87*AH56/100</f>
        <v>23.278099999999998</v>
      </c>
      <c r="AI88" s="25">
        <f t="shared" si="28"/>
        <v>26.992846583999995</v>
      </c>
      <c r="AJ88" s="25">
        <f t="shared" si="28"/>
        <v>31.195812749439359</v>
      </c>
      <c r="AK88" s="25">
        <f t="shared" si="28"/>
        <v>35.944143826880342</v>
      </c>
      <c r="AL88" s="25">
        <f t="shared" si="28"/>
        <v>39.86905263067527</v>
      </c>
      <c r="AM88" s="25">
        <f t="shared" ref="AM88" si="29">AM87*AM56/100</f>
        <v>44.214884285978421</v>
      </c>
      <c r="AN88" s="25">
        <f t="shared" ref="AN88" si="30">AN87*AN56/100</f>
        <v>49.026152759424605</v>
      </c>
      <c r="AO88" s="25">
        <f t="shared" ref="AO88" si="31">AO87*AO56/100</f>
        <v>54.352027154190097</v>
      </c>
      <c r="AP88" s="25">
        <f t="shared" ref="AP88:AQ88" si="32">AP87*AP56/100</f>
        <v>60.246814099216692</v>
      </c>
      <c r="AQ88" s="25">
        <f t="shared" si="32"/>
        <v>66.770489746915118</v>
      </c>
      <c r="AR88" s="25">
        <f t="shared" ref="AR88" si="33">AR87*AR56/100</f>
        <v>73.989286448293953</v>
      </c>
      <c r="AS88" s="25">
        <f t="shared" ref="AS88" si="34">AS87*AS56/100</f>
        <v>81.976339689550144</v>
      </c>
      <c r="AT88" s="25">
        <f t="shared" ref="AT88" si="35">AT87*AT56/100</f>
        <v>90.812401441340413</v>
      </c>
      <c r="AU88" s="25">
        <f t="shared" ref="AU88:AV88" si="36">AU87*AU56/100</f>
        <v>100.58662669647325</v>
      </c>
      <c r="AV88" s="25">
        <f t="shared" si="36"/>
        <v>111.39744065939445</v>
      </c>
      <c r="AW88" s="25">
        <f t="shared" ref="AW88" si="37">AW87*AW56/100</f>
        <v>123.35349480793332</v>
      </c>
      <c r="AX88" s="25">
        <f t="shared" ref="AX88" si="38">AX87*AX56/100</f>
        <v>136.57472088132431</v>
      </c>
      <c r="AY88" s="25">
        <f t="shared" ref="AY88" si="39">AY87*AY56/100</f>
        <v>151.19349276620551</v>
      </c>
      <c r="AZ88" s="25">
        <f t="shared" ref="AZ88" si="40">AZ87*AZ56/100</f>
        <v>167.35590726258405</v>
      </c>
    </row>
    <row r="89" spans="1:52" ht="38.25">
      <c r="A89" s="117" t="s">
        <v>256</v>
      </c>
      <c r="AG89" s="25">
        <f>IF(BenefitAssumptions!$E$20="yes", AG86, AG88)</f>
        <v>228755.81722703055</v>
      </c>
      <c r="AH89" s="25">
        <f>IF(BenefitAssumptions!$E$20="yes", AH86, AH88)</f>
        <v>251792.89932356027</v>
      </c>
      <c r="AI89" s="25">
        <f>IF(BenefitAssumptions!$E$20="yes", AI86, AI88)</f>
        <v>277603.31527884753</v>
      </c>
      <c r="AJ89" s="25">
        <f>IF(BenefitAssumptions!$E$20="yes", AJ86, AJ88)</f>
        <v>306545.3261546485</v>
      </c>
      <c r="AK89" s="25">
        <f>IF(BenefitAssumptions!$E$20="yes", AK86, AK88)</f>
        <v>339013.03405567427</v>
      </c>
      <c r="AL89" s="25">
        <f>IF(BenefitAssumptions!$E$20="yes", AL86, AL88)</f>
        <v>375951.69710489135</v>
      </c>
      <c r="AM89" s="25">
        <f>IF(BenefitAssumptions!$E$20="yes", AM86, AM88)</f>
        <v>417157.87332681863</v>
      </c>
      <c r="AN89" s="25">
        <f>IF(BenefitAssumptions!$E$20="yes", AN86, AN88)</f>
        <v>463171.29188845708</v>
      </c>
      <c r="AO89" s="25">
        <f>IF(BenefitAssumptions!$E$20="yes", AO86, AO88)</f>
        <v>514615.57609847368</v>
      </c>
      <c r="AP89" s="25">
        <f>IF(BenefitAssumptions!$E$20="yes", AP86, AP88)</f>
        <v>572189.77455304796</v>
      </c>
      <c r="AQ89" s="25">
        <f>IF(BenefitAssumptions!$E$20="yes", AQ86, AQ88)</f>
        <v>636165.00408031873</v>
      </c>
      <c r="AR89" s="25">
        <f>IF(BenefitAssumptions!$E$20="yes", AR86, AR88)</f>
        <v>707230.02099544602</v>
      </c>
      <c r="AS89" s="25">
        <f>IF(BenefitAssumptions!$E$20="yes", AS86, AS88)</f>
        <v>786166.04517522187</v>
      </c>
      <c r="AT89" s="25">
        <f>IF(BenefitAssumptions!$E$20="yes", AT86, AT88)</f>
        <v>873842.37018970388</v>
      </c>
      <c r="AU89" s="25">
        <f>IF(BenefitAssumptions!$E$20="yes", AU86, AU88)</f>
        <v>971218.8221635418</v>
      </c>
      <c r="AV89" s="25">
        <f>IF(BenefitAssumptions!$E$20="yes", AV86, AV88)</f>
        <v>1079350.3606609271</v>
      </c>
      <c r="AW89" s="25">
        <f>IF(BenefitAssumptions!$E$20="yes", AW86, AW88)</f>
        <v>1199394.7097654417</v>
      </c>
      <c r="AX89" s="25">
        <f>IF(BenefitAssumptions!$E$20="yes", AX86, AX88)</f>
        <v>1332623.7798252744</v>
      </c>
      <c r="AY89" s="25">
        <f>IF(BenefitAssumptions!$E$20="yes", AY86, AY88)</f>
        <v>1480431.6684941491</v>
      </c>
      <c r="AZ89" s="25">
        <f>IF(BenefitAssumptions!$E$20="yes", AZ86, AZ88)</f>
        <v>1644353.8472342379</v>
      </c>
    </row>
    <row r="90" spans="1:52">
      <c r="A90" s="117" t="s">
        <v>257</v>
      </c>
      <c r="AG90" s="189">
        <f>IF(BenefitAssumptions!$E$26="yes", SUMPRODUCT(BenefitAssumptions!$E$28:$G$28, BenefitAssumptions!$E$29:$G$29)/SUM(BenefitAssumptions!$E$29:$G$29), 1)</f>
        <v>0.87647058823529411</v>
      </c>
      <c r="AH90" s="189">
        <f>IF(BenefitAssumptions!$E$26="yes", SUMPRODUCT(BenefitAssumptions!$E$28:$G$28, BenefitAssumptions!$E$29:$G$29)/SUM(BenefitAssumptions!$E$29:$G$29), 1)</f>
        <v>0.87647058823529411</v>
      </c>
      <c r="AI90" s="189">
        <f>IF(BenefitAssumptions!$E$26="yes", SUMPRODUCT(BenefitAssumptions!$E$28:$G$28, BenefitAssumptions!$E$29:$G$29)/SUM(BenefitAssumptions!$E$29:$G$29), 1)</f>
        <v>0.87647058823529411</v>
      </c>
      <c r="AJ90" s="189">
        <f>IF(BenefitAssumptions!$E$26="yes", SUMPRODUCT(BenefitAssumptions!$E$28:$G$28, BenefitAssumptions!$E$29:$G$29)/SUM(BenefitAssumptions!$E$29:$G$29), 1)</f>
        <v>0.87647058823529411</v>
      </c>
      <c r="AK90" s="189">
        <f>IF(BenefitAssumptions!$E$26="yes", SUMPRODUCT(BenefitAssumptions!$E$28:$G$28, BenefitAssumptions!$E$29:$G$29)/SUM(BenefitAssumptions!$E$29:$G$29), 1)</f>
        <v>0.87647058823529411</v>
      </c>
      <c r="AL90" s="189">
        <f>IF(BenefitAssumptions!$E$26="yes", SUMPRODUCT(BenefitAssumptions!$E$28:$G$28, BenefitAssumptions!$E$29:$G$29)/SUM(BenefitAssumptions!$E$29:$G$29), 1)</f>
        <v>0.87647058823529411</v>
      </c>
      <c r="AM90" s="189">
        <f>IF(BenefitAssumptions!$E$26="yes", SUMPRODUCT(BenefitAssumptions!$E$28:$G$28, BenefitAssumptions!$E$29:$G$29)/SUM(BenefitAssumptions!$E$29:$G$29), 1)</f>
        <v>0.87647058823529411</v>
      </c>
      <c r="AN90" s="189">
        <f>IF(BenefitAssumptions!$E$26="yes", SUMPRODUCT(BenefitAssumptions!$E$28:$G$28, BenefitAssumptions!$E$29:$G$29)/SUM(BenefitAssumptions!$E$29:$G$29), 1)</f>
        <v>0.87647058823529411</v>
      </c>
      <c r="AO90" s="189">
        <f>IF(BenefitAssumptions!$E$26="yes", SUMPRODUCT(BenefitAssumptions!$E$28:$G$28, BenefitAssumptions!$E$29:$G$29)/SUM(BenefitAssumptions!$E$29:$G$29), 1)</f>
        <v>0.87647058823529411</v>
      </c>
      <c r="AP90" s="189">
        <f>IF(BenefitAssumptions!$E$26="yes", SUMPRODUCT(BenefitAssumptions!$E$28:$G$28, BenefitAssumptions!$E$29:$G$29)/SUM(BenefitAssumptions!$E$29:$G$29), 1)</f>
        <v>0.87647058823529411</v>
      </c>
      <c r="AQ90" s="189">
        <f>IF(BenefitAssumptions!$E$26="yes", SUMPRODUCT(BenefitAssumptions!$E$28:$G$28, BenefitAssumptions!$E$29:$G$29)/SUM(BenefitAssumptions!$E$29:$G$29), 1)</f>
        <v>0.87647058823529411</v>
      </c>
      <c r="AR90" s="189">
        <f>IF(BenefitAssumptions!$E$26="yes", SUMPRODUCT(BenefitAssumptions!$E$28:$G$28, BenefitAssumptions!$E$29:$G$29)/SUM(BenefitAssumptions!$E$29:$G$29), 1)</f>
        <v>0.87647058823529411</v>
      </c>
      <c r="AS90" s="189">
        <f>IF(BenefitAssumptions!$E$26="yes", SUMPRODUCT(BenefitAssumptions!$E$28:$G$28, BenefitAssumptions!$E$29:$G$29)/SUM(BenefitAssumptions!$E$29:$G$29), 1)</f>
        <v>0.87647058823529411</v>
      </c>
      <c r="AT90" s="189">
        <f>IF(BenefitAssumptions!$E$26="yes", SUMPRODUCT(BenefitAssumptions!$E$28:$G$28, BenefitAssumptions!$E$29:$G$29)/SUM(BenefitAssumptions!$E$29:$G$29), 1)</f>
        <v>0.87647058823529411</v>
      </c>
      <c r="AU90" s="189">
        <f>IF(BenefitAssumptions!$E$26="yes", SUMPRODUCT(BenefitAssumptions!$E$28:$G$28, BenefitAssumptions!$E$29:$G$29)/SUM(BenefitAssumptions!$E$29:$G$29), 1)</f>
        <v>0.87647058823529411</v>
      </c>
      <c r="AV90" s="189">
        <f>IF(BenefitAssumptions!$E$26="yes", SUMPRODUCT(BenefitAssumptions!$E$28:$G$28, BenefitAssumptions!$E$29:$G$29)/SUM(BenefitAssumptions!$E$29:$G$29), 1)</f>
        <v>0.87647058823529411</v>
      </c>
      <c r="AW90" s="189">
        <f>IF(BenefitAssumptions!$E$26="yes", SUMPRODUCT(BenefitAssumptions!$E$28:$G$28, BenefitAssumptions!$E$29:$G$29)/SUM(BenefitAssumptions!$E$29:$G$29), 1)</f>
        <v>0.87647058823529411</v>
      </c>
      <c r="AX90" s="189">
        <f>IF(BenefitAssumptions!$E$26="yes", SUMPRODUCT(BenefitAssumptions!$E$28:$G$28, BenefitAssumptions!$E$29:$G$29)/SUM(BenefitAssumptions!$E$29:$G$29), 1)</f>
        <v>0.87647058823529411</v>
      </c>
      <c r="AY90" s="189">
        <f>IF(BenefitAssumptions!$E$26="yes", SUMPRODUCT(BenefitAssumptions!$E$28:$G$28, BenefitAssumptions!$E$29:$G$29)/SUM(BenefitAssumptions!$E$29:$G$29), 1)</f>
        <v>0.87647058823529411</v>
      </c>
      <c r="AZ90" s="189">
        <f>IF(BenefitAssumptions!$E$26="yes", SUMPRODUCT(BenefitAssumptions!$E$28:$G$28, BenefitAssumptions!$E$29:$G$29)/SUM(BenefitAssumptions!$E$29:$G$29), 1)</f>
        <v>0.87647058823529411</v>
      </c>
    </row>
    <row r="91" spans="1:52" ht="25.5">
      <c r="A91" s="117" t="s">
        <v>242</v>
      </c>
      <c r="AG91" s="25">
        <f>AG89*AG90</f>
        <v>200497.74568722089</v>
      </c>
      <c r="AH91" s="25">
        <f t="shared" ref="AH91:AZ91" si="41">AH89*AH90</f>
        <v>220689.07058359106</v>
      </c>
      <c r="AI91" s="25">
        <f t="shared" si="41"/>
        <v>243311.1410385193</v>
      </c>
      <c r="AJ91" s="25">
        <f t="shared" si="41"/>
        <v>268677.96233554487</v>
      </c>
      <c r="AK91" s="25">
        <f t="shared" si="41"/>
        <v>297134.95337820862</v>
      </c>
      <c r="AL91" s="25">
        <f t="shared" si="41"/>
        <v>329510.60510958126</v>
      </c>
      <c r="AM91" s="25">
        <f t="shared" si="41"/>
        <v>365626.60662174103</v>
      </c>
      <c r="AN91" s="25">
        <f t="shared" si="41"/>
        <v>405956.01465517707</v>
      </c>
      <c r="AO91" s="25">
        <f t="shared" si="41"/>
        <v>451045.41669807397</v>
      </c>
      <c r="AP91" s="25">
        <f t="shared" si="41"/>
        <v>501507.50828473025</v>
      </c>
      <c r="AQ91" s="25">
        <f t="shared" si="41"/>
        <v>557579.91534098529</v>
      </c>
      <c r="AR91" s="25">
        <f t="shared" si="41"/>
        <v>619866.31251953798</v>
      </c>
      <c r="AS91" s="25">
        <f t="shared" si="41"/>
        <v>689051.41606534156</v>
      </c>
      <c r="AT91" s="25">
        <f t="shared" si="41"/>
        <v>765897.13622509339</v>
      </c>
      <c r="AU91" s="25">
        <f t="shared" si="41"/>
        <v>851244.73236686899</v>
      </c>
      <c r="AV91" s="25">
        <f t="shared" si="41"/>
        <v>946018.8455204597</v>
      </c>
      <c r="AW91" s="25">
        <f t="shared" si="41"/>
        <v>1051234.1867944165</v>
      </c>
      <c r="AX91" s="25">
        <f t="shared" si="41"/>
        <v>1168005.5481997994</v>
      </c>
      <c r="AY91" s="25">
        <f t="shared" si="41"/>
        <v>1297554.8153272248</v>
      </c>
      <c r="AZ91" s="25">
        <f t="shared" si="41"/>
        <v>1441227.7837523615</v>
      </c>
    </row>
    <row r="92" spans="1:52" ht="25.5">
      <c r="A92" s="117" t="s">
        <v>243</v>
      </c>
      <c r="AG92" s="25">
        <f t="shared" ref="AG92:AZ92" si="42">AG91*AG83</f>
        <v>447508241.60453564</v>
      </c>
      <c r="AH92" s="25">
        <f t="shared" si="42"/>
        <v>516842630.9225719</v>
      </c>
      <c r="AI92" s="25">
        <f t="shared" si="42"/>
        <v>596954334.57572138</v>
      </c>
      <c r="AJ92" s="25">
        <f t="shared" si="42"/>
        <v>689480594.3454864</v>
      </c>
      <c r="AK92" s="25">
        <f t="shared" si="42"/>
        <v>796279125.32827532</v>
      </c>
      <c r="AL92" s="25">
        <f t="shared" si="42"/>
        <v>907707894.42393494</v>
      </c>
      <c r="AM92" s="25">
        <f t="shared" si="42"/>
        <v>1034468469.6197761</v>
      </c>
      <c r="AN92" s="25">
        <f t="shared" si="42"/>
        <v>1178685234.383976</v>
      </c>
      <c r="AO92" s="25">
        <f t="shared" si="42"/>
        <v>1342818832.7587478</v>
      </c>
      <c r="AP92" s="25">
        <f t="shared" si="42"/>
        <v>1529664935.1053679</v>
      </c>
      <c r="AQ92" s="25">
        <f t="shared" si="42"/>
        <v>1740978784.8076196</v>
      </c>
      <c r="AR92" s="25">
        <f t="shared" si="42"/>
        <v>1979727780.9273911</v>
      </c>
      <c r="AS92" s="25">
        <f t="shared" si="42"/>
        <v>2249316216.977303</v>
      </c>
      <c r="AT92" s="25">
        <f t="shared" si="42"/>
        <v>2553598259.8389907</v>
      </c>
      <c r="AU92" s="25">
        <f t="shared" si="42"/>
        <v>2896876056.1860857</v>
      </c>
      <c r="AV92" s="25">
        <f t="shared" si="42"/>
        <v>3283894443.8813229</v>
      </c>
      <c r="AW92" s="25">
        <f t="shared" si="42"/>
        <v>3719904694.0793962</v>
      </c>
      <c r="AX92" s="25">
        <f t="shared" si="42"/>
        <v>4210794010.4301724</v>
      </c>
      <c r="AY92" s="25">
        <f t="shared" si="42"/>
        <v>4763117467.7527962</v>
      </c>
      <c r="AZ92" s="25">
        <f t="shared" si="42"/>
        <v>5384166137.8699646</v>
      </c>
    </row>
    <row r="93" spans="1:52">
      <c r="A93" s="117" t="s">
        <v>244</v>
      </c>
      <c r="AG93" s="25">
        <f>BenefitAssumptions!$E$24*BenefitAssumptions!$E$37*BenefitCalculations!AG91*BenefitCalculations!AG83</f>
        <v>223754.1208022678</v>
      </c>
      <c r="AH93" s="25">
        <f>BenefitAssumptions!$E$24*BenefitAssumptions!$E$37*BenefitCalculations!AH91*BenefitCalculations!AH83</f>
        <v>258421.31546128597</v>
      </c>
      <c r="AI93" s="25">
        <f>BenefitAssumptions!$E$24*BenefitAssumptions!$E$37*BenefitCalculations!AI91*BenefitCalculations!AI83</f>
        <v>298477.16728786071</v>
      </c>
      <c r="AJ93" s="25">
        <f>BenefitAssumptions!$E$24*BenefitAssumptions!$E$37*BenefitCalculations!AJ91*BenefitCalculations!AJ83</f>
        <v>344740.29717274319</v>
      </c>
      <c r="AK93" s="25">
        <f>BenefitAssumptions!$E$24*BenefitAssumptions!$E$37*BenefitCalculations!AK91*BenefitCalculations!AK83</f>
        <v>398139.56266413769</v>
      </c>
      <c r="AL93" s="25">
        <f>BenefitAssumptions!$E$24*BenefitAssumptions!$E$37*BenefitCalculations!AL91*BenefitCalculations!AL83</f>
        <v>453853.94721196749</v>
      </c>
      <c r="AM93" s="25">
        <f>BenefitAssumptions!$E$24*BenefitAssumptions!$E$37*BenefitCalculations!AM91*BenefitCalculations!AM83</f>
        <v>517234.23480988806</v>
      </c>
      <c r="AN93" s="25">
        <f>BenefitAssumptions!$E$24*BenefitAssumptions!$E$37*BenefitCalculations!AN91*BenefitCalculations!AN83</f>
        <v>589342.61719198793</v>
      </c>
      <c r="AO93" s="25">
        <f>BenefitAssumptions!$E$24*BenefitAssumptions!$E$37*BenefitCalculations!AO91*BenefitCalculations!AO83</f>
        <v>671409.41637937387</v>
      </c>
      <c r="AP93" s="25">
        <f>BenefitAssumptions!$E$24*BenefitAssumptions!$E$37*BenefitCalculations!AP91*BenefitCalculations!AP83</f>
        <v>764832.46755268401</v>
      </c>
      <c r="AQ93" s="25">
        <f>BenefitAssumptions!$E$24*BenefitAssumptions!$E$37*BenefitCalculations!AQ91*BenefitCalculations!AQ83</f>
        <v>870489.3924038097</v>
      </c>
      <c r="AR93" s="25">
        <f>BenefitAssumptions!$E$24*BenefitAssumptions!$E$37*BenefitCalculations!AR91*BenefitCalculations!AR83</f>
        <v>989863.89046369563</v>
      </c>
      <c r="AS93" s="25">
        <f>BenefitAssumptions!$E$24*BenefitAssumptions!$E$37*BenefitCalculations!AS91*BenefitCalculations!AS83</f>
        <v>1124658.1084886515</v>
      </c>
      <c r="AT93" s="25">
        <f>BenefitAssumptions!$E$24*BenefitAssumptions!$E$37*BenefitCalculations!AT91*BenefitCalculations!AT83</f>
        <v>1276799.1299194952</v>
      </c>
      <c r="AU93" s="25">
        <f>BenefitAssumptions!$E$24*BenefitAssumptions!$E$37*BenefitCalculations!AU91*BenefitCalculations!AU83</f>
        <v>1448438.0280930428</v>
      </c>
      <c r="AV93" s="25">
        <f>BenefitAssumptions!$E$24*BenefitAssumptions!$E$37*BenefitCalculations!AV91*BenefitCalculations!AV83</f>
        <v>1641947.2219406615</v>
      </c>
      <c r="AW93" s="25">
        <f>BenefitAssumptions!$E$24*BenefitAssumptions!$E$37*BenefitCalculations!AW91*BenefitCalculations!AW83</f>
        <v>1859952.3470396979</v>
      </c>
      <c r="AX93" s="25">
        <f>BenefitAssumptions!$E$24*BenefitAssumptions!$E$37*BenefitCalculations!AX91*BenefitCalculations!AX83</f>
        <v>2105397.0052150865</v>
      </c>
      <c r="AY93" s="25">
        <f>BenefitAssumptions!$E$24*BenefitAssumptions!$E$37*BenefitCalculations!AY91*BenefitCalculations!AY83</f>
        <v>2381558.7338763983</v>
      </c>
      <c r="AZ93" s="25">
        <f>BenefitAssumptions!$E$24*BenefitAssumptions!$E$37*BenefitCalculations!AZ91*BenefitCalculations!AZ83</f>
        <v>2692083.0689349822</v>
      </c>
    </row>
    <row r="94" spans="1:52">
      <c r="A94" s="117" t="s">
        <v>245</v>
      </c>
      <c r="AG94" s="25">
        <f>BenefitAssumptions!$E$25*BenefitAssumptions!$E$49*BenefitCalculations!AG91*BenefitCalculations!AG83</f>
        <v>223754.1208022678</v>
      </c>
      <c r="AH94" s="25">
        <f>BenefitAssumptions!$E$25*BenefitAssumptions!$E$49*BenefitCalculations!AH91*BenefitCalculations!AH83</f>
        <v>258421.31546128597</v>
      </c>
      <c r="AI94" s="25">
        <f>BenefitAssumptions!$E$25*BenefitAssumptions!$E$49*BenefitCalculations!AI91*BenefitCalculations!AI83</f>
        <v>298477.16728786071</v>
      </c>
      <c r="AJ94" s="25">
        <f>BenefitAssumptions!$E$25*BenefitAssumptions!$E$49*BenefitCalculations!AJ91*BenefitCalculations!AJ83</f>
        <v>344740.29717274319</v>
      </c>
      <c r="AK94" s="25">
        <f>BenefitAssumptions!$E$25*BenefitAssumptions!$E$49*BenefitCalculations!AK91*BenefitCalculations!AK83</f>
        <v>398139.56266413769</v>
      </c>
      <c r="AL94" s="25">
        <f>BenefitAssumptions!$E$25*BenefitAssumptions!$E$49*BenefitCalculations!AL91*BenefitCalculations!AL83</f>
        <v>453853.94721196749</v>
      </c>
      <c r="AM94" s="25">
        <f>BenefitAssumptions!$E$25*BenefitAssumptions!$E$49*BenefitCalculations!AM91*BenefitCalculations!AM83</f>
        <v>517234.23480988806</v>
      </c>
      <c r="AN94" s="25">
        <f>BenefitAssumptions!$E$25*BenefitAssumptions!$E$49*BenefitCalculations!AN91*BenefitCalculations!AN83</f>
        <v>589342.61719198793</v>
      </c>
      <c r="AO94" s="25">
        <f>BenefitAssumptions!$E$25*BenefitAssumptions!$E$49*BenefitCalculations!AO91*BenefitCalculations!AO83</f>
        <v>671409.41637937387</v>
      </c>
      <c r="AP94" s="25">
        <f>BenefitAssumptions!$E$25*BenefitAssumptions!$E$49*BenefitCalculations!AP91*BenefitCalculations!AP83</f>
        <v>764832.46755268401</v>
      </c>
      <c r="AQ94" s="25">
        <f>BenefitAssumptions!$E$25*BenefitAssumptions!$E$49*BenefitCalculations!AQ91*BenefitCalculations!AQ83</f>
        <v>870489.3924038097</v>
      </c>
      <c r="AR94" s="25">
        <f>BenefitAssumptions!$E$25*BenefitAssumptions!$E$49*BenefitCalculations!AR91*BenefitCalculations!AR83</f>
        <v>989863.89046369563</v>
      </c>
      <c r="AS94" s="25">
        <f>BenefitAssumptions!$E$25*BenefitAssumptions!$E$49*BenefitCalculations!AS91*BenefitCalculations!AS83</f>
        <v>1124658.1084886515</v>
      </c>
      <c r="AT94" s="25">
        <f>BenefitAssumptions!$E$25*BenefitAssumptions!$E$49*BenefitCalculations!AT91*BenefitCalculations!AT83</f>
        <v>1276799.1299194952</v>
      </c>
      <c r="AU94" s="25">
        <f>BenefitAssumptions!$E$25*BenefitAssumptions!$E$49*BenefitCalculations!AU91*BenefitCalculations!AU83</f>
        <v>1448438.0280930428</v>
      </c>
      <c r="AV94" s="25">
        <f>BenefitAssumptions!$E$25*BenefitAssumptions!$E$49*BenefitCalculations!AV91*BenefitCalculations!AV83</f>
        <v>1641947.2219406615</v>
      </c>
      <c r="AW94" s="25">
        <f>BenefitAssumptions!$E$25*BenefitAssumptions!$E$49*BenefitCalculations!AW91*BenefitCalculations!AW83</f>
        <v>1859952.3470396979</v>
      </c>
      <c r="AX94" s="25">
        <f>BenefitAssumptions!$E$25*BenefitAssumptions!$E$49*BenefitCalculations!AX91*BenefitCalculations!AX83</f>
        <v>2105397.0052150865</v>
      </c>
      <c r="AY94" s="25">
        <f>BenefitAssumptions!$E$25*BenefitAssumptions!$E$49*BenefitCalculations!AY91*BenefitCalculations!AY83</f>
        <v>2381558.7338763983</v>
      </c>
      <c r="AZ94" s="25">
        <f>BenefitAssumptions!$E$25*BenefitAssumptions!$E$49*BenefitCalculations!AZ91*BenefitCalculations!AZ83</f>
        <v>2692083.0689349822</v>
      </c>
    </row>
    <row r="95" spans="1:52">
      <c r="A95" s="117" t="s">
        <v>169</v>
      </c>
      <c r="AG95" s="25">
        <f>BenefitAssumptions!$E$30*BenefitCalculations!AG92</f>
        <v>44750824.160453565</v>
      </c>
      <c r="AH95" s="25">
        <f>BenefitAssumptions!$E$30*BenefitCalculations!AH92</f>
        <v>51684263.092257194</v>
      </c>
      <c r="AI95" s="25">
        <f>BenefitAssumptions!$E$30*BenefitCalculations!AI92</f>
        <v>59695433.45757214</v>
      </c>
      <c r="AJ95" s="25">
        <f>BenefitAssumptions!$E$30*BenefitCalculations!AJ92</f>
        <v>68948059.434548646</v>
      </c>
      <c r="AK95" s="25">
        <f>BenefitAssumptions!$E$30*BenefitCalculations!AK92</f>
        <v>79627912.532827541</v>
      </c>
      <c r="AL95" s="25">
        <f>BenefitAssumptions!$E$30*BenefitCalculations!AL92</f>
        <v>90770789.442393497</v>
      </c>
      <c r="AM95" s="25">
        <f>BenefitAssumptions!$E$30*BenefitCalculations!AM92</f>
        <v>103446846.96197762</v>
      </c>
      <c r="AN95" s="25">
        <f>BenefitAssumptions!$E$30*BenefitCalculations!AN92</f>
        <v>117868523.4383976</v>
      </c>
      <c r="AO95" s="25">
        <f>BenefitAssumptions!$E$30*BenefitCalculations!AO92</f>
        <v>134281883.27587479</v>
      </c>
      <c r="AP95" s="25">
        <f>BenefitAssumptions!$E$30*BenefitCalculations!AP92</f>
        <v>152966493.51053679</v>
      </c>
      <c r="AQ95" s="25">
        <f>BenefitAssumptions!$E$30*BenefitCalculations!AQ92</f>
        <v>174097878.48076198</v>
      </c>
      <c r="AR95" s="25">
        <f>BenefitAssumptions!$E$30*BenefitCalculations!AR92</f>
        <v>197972778.09273911</v>
      </c>
      <c r="AS95" s="25">
        <f>BenefitAssumptions!$E$30*BenefitCalculations!AS92</f>
        <v>224931621.6977303</v>
      </c>
      <c r="AT95" s="25">
        <f>BenefitAssumptions!$E$30*BenefitCalculations!AT92</f>
        <v>255359825.98389909</v>
      </c>
      <c r="AU95" s="25">
        <f>BenefitAssumptions!$E$30*BenefitCalculations!AU92</f>
        <v>289687605.61860859</v>
      </c>
      <c r="AV95" s="25">
        <f>BenefitAssumptions!$E$30*BenefitCalculations!AV92</f>
        <v>328389444.38813233</v>
      </c>
      <c r="AW95" s="25">
        <f>BenefitAssumptions!$E$30*BenefitCalculations!AW92</f>
        <v>371990469.40793967</v>
      </c>
      <c r="AX95" s="25">
        <f>BenefitAssumptions!$E$30*BenefitCalculations!AX92</f>
        <v>421079401.04301727</v>
      </c>
      <c r="AY95" s="25">
        <f>BenefitAssumptions!$E$30*BenefitCalculations!AY92</f>
        <v>476311746.77527964</v>
      </c>
      <c r="AZ95" s="25">
        <f>BenefitAssumptions!$E$30*BenefitCalculations!AZ92</f>
        <v>538416613.78699648</v>
      </c>
    </row>
    <row r="96" spans="1:52" ht="25.5" customHeight="1">
      <c r="A96" s="117" t="s">
        <v>151</v>
      </c>
      <c r="AG96" s="25">
        <f>SUM(AG92:AG95)</f>
        <v>492706574.00659376</v>
      </c>
      <c r="AH96" s="25">
        <f t="shared" ref="AH96:AZ96" si="43">SUM(AH92:AH95)</f>
        <v>569043736.6457516</v>
      </c>
      <c r="AI96" s="25">
        <f t="shared" si="43"/>
        <v>657246722.36786914</v>
      </c>
      <c r="AJ96" s="25">
        <f t="shared" si="43"/>
        <v>759118134.37438059</v>
      </c>
      <c r="AK96" s="25">
        <f t="shared" si="43"/>
        <v>876703316.98643112</v>
      </c>
      <c r="AL96" s="25">
        <f t="shared" si="43"/>
        <v>999386391.76075244</v>
      </c>
      <c r="AM96" s="25">
        <f t="shared" si="43"/>
        <v>1138949785.0513735</v>
      </c>
      <c r="AN96" s="25">
        <f t="shared" si="43"/>
        <v>1297732443.0567577</v>
      </c>
      <c r="AO96" s="25">
        <f t="shared" si="43"/>
        <v>1478443534.8673816</v>
      </c>
      <c r="AP96" s="25">
        <f t="shared" si="43"/>
        <v>1684161093.5510101</v>
      </c>
      <c r="AQ96" s="25">
        <f t="shared" si="43"/>
        <v>1916817642.0731893</v>
      </c>
      <c r="AR96" s="25">
        <f t="shared" si="43"/>
        <v>2179680286.8010573</v>
      </c>
      <c r="AS96" s="25">
        <f t="shared" si="43"/>
        <v>2476497154.8920107</v>
      </c>
      <c r="AT96" s="25">
        <f t="shared" si="43"/>
        <v>2811511684.0827289</v>
      </c>
      <c r="AU96" s="25">
        <f t="shared" si="43"/>
        <v>3189460537.8608799</v>
      </c>
      <c r="AV96" s="25">
        <f t="shared" si="43"/>
        <v>3615567782.713336</v>
      </c>
      <c r="AW96" s="25">
        <f t="shared" si="43"/>
        <v>4095615068.1814156</v>
      </c>
      <c r="AX96" s="25">
        <f t="shared" si="43"/>
        <v>4636084205.4836197</v>
      </c>
      <c r="AY96" s="25">
        <f t="shared" si="43"/>
        <v>5244192331.9958286</v>
      </c>
      <c r="AZ96" s="25">
        <f t="shared" si="43"/>
        <v>5927966917.7948322</v>
      </c>
    </row>
    <row r="97" spans="1:52" ht="25.5">
      <c r="A97" s="117" t="s">
        <v>127</v>
      </c>
      <c r="AG97" s="118">
        <f>1000*(AG96/(1000000*Macroeconomics!AG3))</f>
        <v>2.0835342571364542E-2</v>
      </c>
      <c r="AH97" s="118">
        <f>1000*(AH96/(1000000*Macroeconomics!AH3))</f>
        <v>2.1309961789104673E-2</v>
      </c>
      <c r="AI97" s="118">
        <f>1000*(AI96/(1000000*Macroeconomics!AI3))</f>
        <v>2.1768524417927163E-2</v>
      </c>
      <c r="AJ97" s="118">
        <f>1000*(AJ96/(1000000*Macroeconomics!AJ3))</f>
        <v>2.2209531174640924E-2</v>
      </c>
      <c r="AK97" s="118">
        <f>1000*(AK96/(1000000*Macroeconomics!AK3))</f>
        <v>2.2631858404246721E-2</v>
      </c>
      <c r="AL97" s="118">
        <f>1000*(AL96/(1000000*Macroeconomics!AL3))</f>
        <v>2.2709413678985414E-2</v>
      </c>
      <c r="AM97" s="118">
        <f>1000*(AM96/(1000000*Macroeconomics!AM3))</f>
        <v>2.2776715165932476E-2</v>
      </c>
      <c r="AN97" s="118">
        <f>1000*(AN96/(1000000*Macroeconomics!AN3))</f>
        <v>2.2833728199959668E-2</v>
      </c>
      <c r="AO97" s="118">
        <f>1000*(AO96/(1000000*Macroeconomics!AO3))</f>
        <v>2.2880593828272226E-2</v>
      </c>
      <c r="AP97" s="118">
        <f>1000*(AP96/(1000000*Macroeconomics!AP3))</f>
        <v>2.29175629259918E-2</v>
      </c>
      <c r="AQ97" s="118">
        <f>1000*(AQ96/(1000000*Macroeconomics!AQ3))</f>
        <v>2.2944729592826063E-2</v>
      </c>
      <c r="AR97" s="118">
        <f>1000*(AR96/(1000000*Macroeconomics!AR3))</f>
        <v>2.2962470509162489E-2</v>
      </c>
      <c r="AS97" s="118">
        <f>1000*(AS96/(1000000*Macroeconomics!AS3))</f>
        <v>2.2971683950970552E-2</v>
      </c>
      <c r="AT97" s="118">
        <f>1000*(AT96/(1000000*Macroeconomics!AT3))</f>
        <v>2.2973499433117248E-2</v>
      </c>
      <c r="AU97" s="118">
        <f>1000*(AU96/(1000000*Macroeconomics!AU3))</f>
        <v>2.296888192758521E-2</v>
      </c>
      <c r="AV97" s="118">
        <f>1000*(AV96/(1000000*Macroeconomics!AV3))</f>
        <v>2.2958341603095789E-2</v>
      </c>
      <c r="AW97" s="118">
        <f>1000*(AW96/(1000000*Macroeconomics!AW3))</f>
        <v>2.2942283472967187E-2</v>
      </c>
      <c r="AX97" s="118">
        <f>1000*(AX96/(1000000*Macroeconomics!AX3))</f>
        <v>2.2921447580720851E-2</v>
      </c>
      <c r="AY97" s="118">
        <f>1000*(AY96/(1000000*Macroeconomics!AY3))</f>
        <v>2.2896624684183024E-2</v>
      </c>
      <c r="AZ97" s="118">
        <f>1000*(AZ96/(1000000*Macroeconomics!AZ3))</f>
        <v>2.2868508479858888E-2</v>
      </c>
    </row>
    <row r="98" spans="1:52">
      <c r="A98" s="117"/>
    </row>
    <row r="99" spans="1:52">
      <c r="A99" s="121" t="s">
        <v>131</v>
      </c>
    </row>
    <row r="100" spans="1:52">
      <c r="A100" s="117" t="s">
        <v>152</v>
      </c>
      <c r="AF100" s="25">
        <f t="shared" ref="AF100:AZ100" si="44">SUM(AF101:AF102)</f>
        <v>16387.035</v>
      </c>
      <c r="AG100" s="25">
        <f t="shared" si="44"/>
        <v>16858.206000000002</v>
      </c>
      <c r="AH100" s="25">
        <f t="shared" si="44"/>
        <v>17335.857000000004</v>
      </c>
      <c r="AI100" s="25">
        <f t="shared" si="44"/>
        <v>17818.850999999999</v>
      </c>
      <c r="AJ100" s="25">
        <f t="shared" si="44"/>
        <v>18305.741000000002</v>
      </c>
      <c r="AK100" s="25">
        <f t="shared" si="44"/>
        <v>18795.435000000001</v>
      </c>
      <c r="AL100" s="25">
        <f t="shared" si="44"/>
        <v>19287.252</v>
      </c>
      <c r="AM100" s="25">
        <f t="shared" si="44"/>
        <v>19781.201000000001</v>
      </c>
      <c r="AN100" s="25">
        <f t="shared" si="44"/>
        <v>20277.696</v>
      </c>
      <c r="AO100" s="25">
        <f t="shared" si="44"/>
        <v>20777.505000000001</v>
      </c>
      <c r="AP100" s="25">
        <f t="shared" si="44"/>
        <v>21281.085999999999</v>
      </c>
      <c r="AQ100" s="25">
        <f t="shared" si="44"/>
        <v>21788.300999999999</v>
      </c>
      <c r="AR100" s="25">
        <f t="shared" si="44"/>
        <v>22298.559000000001</v>
      </c>
      <c r="AS100" s="25">
        <f t="shared" si="44"/>
        <v>22811.282999999996</v>
      </c>
      <c r="AT100" s="25">
        <f t="shared" si="44"/>
        <v>23325.749</v>
      </c>
      <c r="AU100" s="25">
        <f t="shared" si="44"/>
        <v>23841.298999999999</v>
      </c>
      <c r="AV100" s="25">
        <f t="shared" si="44"/>
        <v>24357.495999999999</v>
      </c>
      <c r="AW100" s="25">
        <f t="shared" si="44"/>
        <v>24874.005000000001</v>
      </c>
      <c r="AX100" s="25">
        <f t="shared" si="44"/>
        <v>25390.374</v>
      </c>
      <c r="AY100" s="25">
        <f t="shared" si="44"/>
        <v>25906.156000000003</v>
      </c>
      <c r="AZ100" s="25">
        <f t="shared" si="44"/>
        <v>26420.868999999999</v>
      </c>
    </row>
    <row r="101" spans="1:52">
      <c r="A101" s="120" t="s">
        <v>1</v>
      </c>
      <c r="AF101" s="25">
        <f>IF(BenefitAssumptions!$E$36*BenefitAssumptions!$G$36=295, AF5+AF6, IF(BenefitAssumptions!$E$36*BenefitAssumptions!$G$36=320, AF5+AF7, IF(BenefitAssumptions!$E$36*BenefitAssumptions!$G$36=345, AF5+AF8, IF(BenefitAssumptions!$E$36*BenefitAssumptions!$G$36=885, AF6, IF(BenefitAssumptions!$E$36*BenefitAssumptions!$G$36=960, AF7, IF(BenefitAssumptions!$E$36*BenefitAssumptions!$G$36=1035, AF8, "wrong"))))))</f>
        <v>8160.4890000000005</v>
      </c>
      <c r="AG101" s="25">
        <f>IF(BenefitAssumptions!$E$36*BenefitAssumptions!$G$36=295, AG5+AG6, IF(BenefitAssumptions!$E$36*BenefitAssumptions!$G$36=320, AG5+AG7, IF(BenefitAssumptions!$E$36*BenefitAssumptions!$G$36=345, AG5+AG8, IF(BenefitAssumptions!$E$36*BenefitAssumptions!$G$36=885, AG6, IF(BenefitAssumptions!$E$36*BenefitAssumptions!$G$36=960, AG7, IF(BenefitAssumptions!$E$36*BenefitAssumptions!$G$36=1035, AG8, "wrong"))))))</f>
        <v>8395.4510000000009</v>
      </c>
      <c r="AH101" s="25">
        <f>IF(BenefitAssumptions!$E$36*BenefitAssumptions!$G$36=295, AH5+AH6, IF(BenefitAssumptions!$E$36*BenefitAssumptions!$G$36=320, AH5+AH7, IF(BenefitAssumptions!$E$36*BenefitAssumptions!$G$36=345, AH5+AH8, IF(BenefitAssumptions!$E$36*BenefitAssumptions!$G$36=885, AH6, IF(BenefitAssumptions!$E$36*BenefitAssumptions!$G$36=960, AH7, IF(BenefitAssumptions!$E$36*BenefitAssumptions!$G$36=1035, AH8, "wrong"))))))</f>
        <v>8633.5959999999995</v>
      </c>
      <c r="AI101" s="25">
        <f>IF(BenefitAssumptions!$E$36*BenefitAssumptions!$G$36=295, AI5+AI6, IF(BenefitAssumptions!$E$36*BenefitAssumptions!$G$36=320, AI5+AI7, IF(BenefitAssumptions!$E$36*BenefitAssumptions!$G$36=345, AI5+AI8, IF(BenefitAssumptions!$E$36*BenefitAssumptions!$G$36=885, AI6, IF(BenefitAssumptions!$E$36*BenefitAssumptions!$G$36=960, AI7, IF(BenefitAssumptions!$E$36*BenefitAssumptions!$G$36=1035, AI8, "wrong"))))))</f>
        <v>8874.39</v>
      </c>
      <c r="AJ101" s="25">
        <f>IF(BenefitAssumptions!$E$36*BenefitAssumptions!$G$36=295, AJ5+AJ6, IF(BenefitAssumptions!$E$36*BenefitAssumptions!$G$36=320, AJ5+AJ7, IF(BenefitAssumptions!$E$36*BenefitAssumptions!$G$36=345, AJ5+AJ8, IF(BenefitAssumptions!$E$36*BenefitAssumptions!$G$36=885, AJ6, IF(BenefitAssumptions!$E$36*BenefitAssumptions!$G$36=960, AJ7, IF(BenefitAssumptions!$E$36*BenefitAssumptions!$G$36=1035, AJ8, "wrong"))))))</f>
        <v>9117.1660000000011</v>
      </c>
      <c r="AK101" s="25">
        <f>IF(BenefitAssumptions!$E$36*BenefitAssumptions!$G$36=295, AK5+AK6, IF(BenefitAssumptions!$E$36*BenefitAssumptions!$G$36=320, AK5+AK7, IF(BenefitAssumptions!$E$36*BenefitAssumptions!$G$36=345, AK5+AK8, IF(BenefitAssumptions!$E$36*BenefitAssumptions!$G$36=885, AK6, IF(BenefitAssumptions!$E$36*BenefitAssumptions!$G$36=960, AK7, IF(BenefitAssumptions!$E$36*BenefitAssumptions!$G$36=1035, AK8, "wrong"))))))</f>
        <v>9361.4139999999989</v>
      </c>
      <c r="AL101" s="25">
        <f>IF(BenefitAssumptions!$E$36*BenefitAssumptions!$G$36=295, AL5+AL6, IF(BenefitAssumptions!$E$36*BenefitAssumptions!$G$36=320, AL5+AL7, IF(BenefitAssumptions!$E$36*BenefitAssumptions!$G$36=345, AL5+AL8, IF(BenefitAssumptions!$E$36*BenefitAssumptions!$G$36=885, AL6, IF(BenefitAssumptions!$E$36*BenefitAssumptions!$G$36=960, AL7, IF(BenefitAssumptions!$E$36*BenefitAssumptions!$G$36=1035, AL8, "wrong"))))))</f>
        <v>9606.8029999999999</v>
      </c>
      <c r="AM101" s="25">
        <f>IF(BenefitAssumptions!$E$36*BenefitAssumptions!$G$36=295, AM5+AM6, IF(BenefitAssumptions!$E$36*BenefitAssumptions!$G$36=320, AM5+AM7, IF(BenefitAssumptions!$E$36*BenefitAssumptions!$G$36=345, AM5+AM8, IF(BenefitAssumptions!$E$36*BenefitAssumptions!$G$36=885, AM6, IF(BenefitAssumptions!$E$36*BenefitAssumptions!$G$36=960, AM7, IF(BenefitAssumptions!$E$36*BenefitAssumptions!$G$36=1035, AM8, "wrong"))))))</f>
        <v>9853.3119999999999</v>
      </c>
      <c r="AN101" s="25">
        <f>IF(BenefitAssumptions!$E$36*BenefitAssumptions!$G$36=295, AN5+AN6, IF(BenefitAssumptions!$E$36*BenefitAssumptions!$G$36=320, AN5+AN7, IF(BenefitAssumptions!$E$36*BenefitAssumptions!$G$36=345, AN5+AN8, IF(BenefitAssumptions!$E$36*BenefitAssumptions!$G$36=885, AN6, IF(BenefitAssumptions!$E$36*BenefitAssumptions!$G$36=960, AN7, IF(BenefitAssumptions!$E$36*BenefitAssumptions!$G$36=1035, AN8, "wrong"))))))</f>
        <v>10101.118999999999</v>
      </c>
      <c r="AO101" s="25">
        <f>IF(BenefitAssumptions!$E$36*BenefitAssumptions!$G$36=295, AO5+AO6, IF(BenefitAssumptions!$E$36*BenefitAssumptions!$G$36=320, AO5+AO7, IF(BenefitAssumptions!$E$36*BenefitAssumptions!$G$36=345, AO5+AO8, IF(BenefitAssumptions!$E$36*BenefitAssumptions!$G$36=885, AO6, IF(BenefitAssumptions!$E$36*BenefitAssumptions!$G$36=960, AO7, IF(BenefitAssumptions!$E$36*BenefitAssumptions!$G$36=1035, AO8, "wrong"))))))</f>
        <v>10350.560000000001</v>
      </c>
      <c r="AP101" s="25">
        <f>IF(BenefitAssumptions!$E$36*BenefitAssumptions!$G$36=295, AP5+AP6, IF(BenefitAssumptions!$E$36*BenefitAssumptions!$G$36=320, AP5+AP7, IF(BenefitAssumptions!$E$36*BenefitAssumptions!$G$36=345, AP5+AP8, IF(BenefitAssumptions!$E$36*BenefitAssumptions!$G$36=885, AP6, IF(BenefitAssumptions!$E$36*BenefitAssumptions!$G$36=960, AP7, IF(BenefitAssumptions!$E$36*BenefitAssumptions!$G$36=1035, AP8, "wrong"))))))</f>
        <v>10601.833999999999</v>
      </c>
      <c r="AQ101" s="25">
        <f>IF(BenefitAssumptions!$E$36*BenefitAssumptions!$G$36=295, AQ5+AQ6, IF(BenefitAssumptions!$E$36*BenefitAssumptions!$G$36=320, AQ5+AQ7, IF(BenefitAssumptions!$E$36*BenefitAssumptions!$G$36=345, AQ5+AQ8, IF(BenefitAssumptions!$E$36*BenefitAssumptions!$G$36=885, AQ6, IF(BenefitAssumptions!$E$36*BenefitAssumptions!$G$36=960, AQ7, IF(BenefitAssumptions!$E$36*BenefitAssumptions!$G$36=1035, AQ8, "wrong"))))))</f>
        <v>10854.861000000001</v>
      </c>
      <c r="AR101" s="25">
        <f>IF(BenefitAssumptions!$E$36*BenefitAssumptions!$G$36=295, AR5+AR6, IF(BenefitAssumptions!$E$36*BenefitAssumptions!$G$36=320, AR5+AR7, IF(BenefitAssumptions!$E$36*BenefitAssumptions!$G$36=345, AR5+AR8, IF(BenefitAssumptions!$E$36*BenefitAssumptions!$G$36=885, AR6, IF(BenefitAssumptions!$E$36*BenefitAssumptions!$G$36=960, AR7, IF(BenefitAssumptions!$E$36*BenefitAssumptions!$G$36=1035, AR8, "wrong"))))))</f>
        <v>11109.349000000002</v>
      </c>
      <c r="AS101" s="25">
        <f>IF(BenefitAssumptions!$E$36*BenefitAssumptions!$G$36=295, AS5+AS6, IF(BenefitAssumptions!$E$36*BenefitAssumptions!$G$36=320, AS5+AS7, IF(BenefitAssumptions!$E$36*BenefitAssumptions!$G$36=345, AS5+AS8, IF(BenefitAssumptions!$E$36*BenefitAssumptions!$G$36=885, AS6, IF(BenefitAssumptions!$E$36*BenefitAssumptions!$G$36=960, AS7, IF(BenefitAssumptions!$E$36*BenefitAssumptions!$G$36=1035, AS8, "wrong"))))))</f>
        <v>11365.011999999999</v>
      </c>
      <c r="AT101" s="25">
        <f>IF(BenefitAssumptions!$E$36*BenefitAssumptions!$G$36=295, AT5+AT6, IF(BenefitAssumptions!$E$36*BenefitAssumptions!$G$36=320, AT5+AT7, IF(BenefitAssumptions!$E$36*BenefitAssumptions!$G$36=345, AT5+AT8, IF(BenefitAssumptions!$E$36*BenefitAssumptions!$G$36=885, AT6, IF(BenefitAssumptions!$E$36*BenefitAssumptions!$G$36=960, AT7, IF(BenefitAssumptions!$E$36*BenefitAssumptions!$G$36=1035, AT8, "wrong"))))))</f>
        <v>11621.491999999998</v>
      </c>
      <c r="AU101" s="25">
        <f>IF(BenefitAssumptions!$E$36*BenefitAssumptions!$G$36=295, AU5+AU6, IF(BenefitAssumptions!$E$36*BenefitAssumptions!$G$36=320, AU5+AU7, IF(BenefitAssumptions!$E$36*BenefitAssumptions!$G$36=345, AU5+AU8, IF(BenefitAssumptions!$E$36*BenefitAssumptions!$G$36=885, AU6, IF(BenefitAssumptions!$E$36*BenefitAssumptions!$G$36=960, AU7, IF(BenefitAssumptions!$E$36*BenefitAssumptions!$G$36=1035, AU8, "wrong"))))))</f>
        <v>11878.465</v>
      </c>
      <c r="AV101" s="25">
        <f>IF(BenefitAssumptions!$E$36*BenefitAssumptions!$G$36=295, AV5+AV6, IF(BenefitAssumptions!$E$36*BenefitAssumptions!$G$36=320, AV5+AV7, IF(BenefitAssumptions!$E$36*BenefitAssumptions!$G$36=345, AV5+AV8, IF(BenefitAssumptions!$E$36*BenefitAssumptions!$G$36=885, AV6, IF(BenefitAssumptions!$E$36*BenefitAssumptions!$G$36=960, AV7, IF(BenefitAssumptions!$E$36*BenefitAssumptions!$G$36=1035, AV8, "wrong"))))))</f>
        <v>12135.712</v>
      </c>
      <c r="AW101" s="25">
        <f>IF(BenefitAssumptions!$E$36*BenefitAssumptions!$G$36=295, AW5+AW6, IF(BenefitAssumptions!$E$36*BenefitAssumptions!$G$36=320, AW5+AW7, IF(BenefitAssumptions!$E$36*BenefitAssumptions!$G$36=345, AW5+AW8, IF(BenefitAssumptions!$E$36*BenefitAssumptions!$G$36=885, AW6, IF(BenefitAssumptions!$E$36*BenefitAssumptions!$G$36=960, AW7, IF(BenefitAssumptions!$E$36*BenefitAssumptions!$G$36=1035, AW8, "wrong"))))))</f>
        <v>12393.066000000001</v>
      </c>
      <c r="AX101" s="25">
        <f>IF(BenefitAssumptions!$E$36*BenefitAssumptions!$G$36=295, AX5+AX6, IF(BenefitAssumptions!$E$36*BenefitAssumptions!$G$36=320, AX5+AX7, IF(BenefitAssumptions!$E$36*BenefitAssumptions!$G$36=345, AX5+AX8, IF(BenefitAssumptions!$E$36*BenefitAssumptions!$G$36=885, AX6, IF(BenefitAssumptions!$E$36*BenefitAssumptions!$G$36=960, AX7, IF(BenefitAssumptions!$E$36*BenefitAssumptions!$G$36=1035, AX8, "wrong"))))))</f>
        <v>12650.297999999999</v>
      </c>
      <c r="AY101" s="25">
        <f>IF(BenefitAssumptions!$E$36*BenefitAssumptions!$G$36=295, AY5+AY6, IF(BenefitAssumptions!$E$36*BenefitAssumptions!$G$36=320, AY5+AY7, IF(BenefitAssumptions!$E$36*BenefitAssumptions!$G$36=345, AY5+AY8, IF(BenefitAssumptions!$E$36*BenefitAssumptions!$G$36=885, AY6, IF(BenefitAssumptions!$E$36*BenefitAssumptions!$G$36=960, AY7, IF(BenefitAssumptions!$E$36*BenefitAssumptions!$G$36=1035, AY8, "wrong"))))))</f>
        <v>12907.188</v>
      </c>
      <c r="AZ101" s="25">
        <f>IF(BenefitAssumptions!$E$36*BenefitAssumptions!$G$36=295, AZ5+AZ6, IF(BenefitAssumptions!$E$36*BenefitAssumptions!$G$36=320, AZ5+AZ7, IF(BenefitAssumptions!$E$36*BenefitAssumptions!$G$36=345, AZ5+AZ8, IF(BenefitAssumptions!$E$36*BenefitAssumptions!$G$36=885, AZ6, IF(BenefitAssumptions!$E$36*BenefitAssumptions!$G$36=960, AZ7, IF(BenefitAssumptions!$E$36*BenefitAssumptions!$G$36=1035, AZ8, "wrong"))))))</f>
        <v>13163.5</v>
      </c>
    </row>
    <row r="102" spans="1:52">
      <c r="A102" s="120" t="s">
        <v>2</v>
      </c>
      <c r="AF102" s="25">
        <f>IF(BenefitAssumptions!$E$36*BenefitAssumptions!$G$36=295, AF24+AF25, IF(BenefitAssumptions!$E$36*BenefitAssumptions!$G$36=320, AF24+AF26, IF(BenefitAssumptions!$E$36*BenefitAssumptions!$G$36=345, AF24+AF27, IF(BenefitAssumptions!$E$36*BenefitAssumptions!$G$36=885, AF25, IF(BenefitAssumptions!$E$36*BenefitAssumptions!$G$36=960, AF26, IF(BenefitAssumptions!$E$36*BenefitAssumptions!$G$36=1035, AF27, "wrong"))))))</f>
        <v>8226.5459999999985</v>
      </c>
      <c r="AG102" s="25">
        <f>IF(BenefitAssumptions!$E$36*BenefitAssumptions!$G$36=295, AG24+AG25, IF(BenefitAssumptions!$E$36*BenefitAssumptions!$G$36=320, AG24+AG26, IF(BenefitAssumptions!$E$36*BenefitAssumptions!$G$36=345, AG24+AG27, IF(BenefitAssumptions!$E$36*BenefitAssumptions!$G$36=885, AG25, IF(BenefitAssumptions!$E$36*BenefitAssumptions!$G$36=960, AG26, IF(BenefitAssumptions!$E$36*BenefitAssumptions!$G$36=1035, AG27, "wrong"))))))</f>
        <v>8462.755000000001</v>
      </c>
      <c r="AH102" s="25">
        <f>IF(BenefitAssumptions!$E$36*BenefitAssumptions!$G$36=295, AH24+AH25, IF(BenefitAssumptions!$E$36*BenefitAssumptions!$G$36=320, AH24+AH26, IF(BenefitAssumptions!$E$36*BenefitAssumptions!$G$36=345, AH24+AH27, IF(BenefitAssumptions!$E$36*BenefitAssumptions!$G$36=885, AH25, IF(BenefitAssumptions!$E$36*BenefitAssumptions!$G$36=960, AH26, IF(BenefitAssumptions!$E$36*BenefitAssumptions!$G$36=1035, AH27, "wrong"))))))</f>
        <v>8702.2610000000022</v>
      </c>
      <c r="AI102" s="25">
        <f>IF(BenefitAssumptions!$E$36*BenefitAssumptions!$G$36=295, AI24+AI25, IF(BenefitAssumptions!$E$36*BenefitAssumptions!$G$36=320, AI24+AI26, IF(BenefitAssumptions!$E$36*BenefitAssumptions!$G$36=345, AI24+AI27, IF(BenefitAssumptions!$E$36*BenefitAssumptions!$G$36=885, AI25, IF(BenefitAssumptions!$E$36*BenefitAssumptions!$G$36=960, AI26, IF(BenefitAssumptions!$E$36*BenefitAssumptions!$G$36=1035, AI27, "wrong"))))))</f>
        <v>8944.4609999999993</v>
      </c>
      <c r="AJ102" s="25">
        <f>IF(BenefitAssumptions!$E$36*BenefitAssumptions!$G$36=295, AJ24+AJ25, IF(BenefitAssumptions!$E$36*BenefitAssumptions!$G$36=320, AJ24+AJ26, IF(BenefitAssumptions!$E$36*BenefitAssumptions!$G$36=345, AJ24+AJ27, IF(BenefitAssumptions!$E$36*BenefitAssumptions!$G$36=885, AJ25, IF(BenefitAssumptions!$E$36*BenefitAssumptions!$G$36=960, AJ26, IF(BenefitAssumptions!$E$36*BenefitAssumptions!$G$36=1035, AJ27, "wrong"))))))</f>
        <v>9188.5750000000007</v>
      </c>
      <c r="AK102" s="25">
        <f>IF(BenefitAssumptions!$E$36*BenefitAssumptions!$G$36=295, AK24+AK25, IF(BenefitAssumptions!$E$36*BenefitAssumptions!$G$36=320, AK24+AK26, IF(BenefitAssumptions!$E$36*BenefitAssumptions!$G$36=345, AK24+AK27, IF(BenefitAssumptions!$E$36*BenefitAssumptions!$G$36=885, AK25, IF(BenefitAssumptions!$E$36*BenefitAssumptions!$G$36=960, AK26, IF(BenefitAssumptions!$E$36*BenefitAssumptions!$G$36=1035, AK27, "wrong"))))))</f>
        <v>9434.0210000000025</v>
      </c>
      <c r="AL102" s="25">
        <f>IF(BenefitAssumptions!$E$36*BenefitAssumptions!$G$36=295, AL24+AL25, IF(BenefitAssumptions!$E$36*BenefitAssumptions!$G$36=320, AL24+AL26, IF(BenefitAssumptions!$E$36*BenefitAssumptions!$G$36=345, AL24+AL27, IF(BenefitAssumptions!$E$36*BenefitAssumptions!$G$36=885, AL25, IF(BenefitAssumptions!$E$36*BenefitAssumptions!$G$36=960, AL26, IF(BenefitAssumptions!$E$36*BenefitAssumptions!$G$36=1035, AL27, "wrong"))))))</f>
        <v>9680.4490000000005</v>
      </c>
      <c r="AM102" s="25">
        <f>IF(BenefitAssumptions!$E$36*BenefitAssumptions!$G$36=295, AM24+AM25, IF(BenefitAssumptions!$E$36*BenefitAssumptions!$G$36=320, AM24+AM26, IF(BenefitAssumptions!$E$36*BenefitAssumptions!$G$36=345, AM24+AM27, IF(BenefitAssumptions!$E$36*BenefitAssumptions!$G$36=885, AM25, IF(BenefitAssumptions!$E$36*BenefitAssumptions!$G$36=960, AM26, IF(BenefitAssumptions!$E$36*BenefitAssumptions!$G$36=1035, AM27, "wrong"))))))</f>
        <v>9927.889000000001</v>
      </c>
      <c r="AN102" s="25">
        <f>IF(BenefitAssumptions!$E$36*BenefitAssumptions!$G$36=295, AN24+AN25, IF(BenefitAssumptions!$E$36*BenefitAssumptions!$G$36=320, AN24+AN26, IF(BenefitAssumptions!$E$36*BenefitAssumptions!$G$36=345, AN24+AN27, IF(BenefitAssumptions!$E$36*BenefitAssumptions!$G$36=885, AN25, IF(BenefitAssumptions!$E$36*BenefitAssumptions!$G$36=960, AN26, IF(BenefitAssumptions!$E$36*BenefitAssumptions!$G$36=1035, AN27, "wrong"))))))</f>
        <v>10176.577000000001</v>
      </c>
      <c r="AO102" s="25">
        <f>IF(BenefitAssumptions!$E$36*BenefitAssumptions!$G$36=295, AO24+AO25, IF(BenefitAssumptions!$E$36*BenefitAssumptions!$G$36=320, AO24+AO26, IF(BenefitAssumptions!$E$36*BenefitAssumptions!$G$36=345, AO24+AO27, IF(BenefitAssumptions!$E$36*BenefitAssumptions!$G$36=885, AO25, IF(BenefitAssumptions!$E$36*BenefitAssumptions!$G$36=960, AO26, IF(BenefitAssumptions!$E$36*BenefitAssumptions!$G$36=1035, AO27, "wrong"))))))</f>
        <v>10426.945</v>
      </c>
      <c r="AP102" s="25">
        <f>IF(BenefitAssumptions!$E$36*BenefitAssumptions!$G$36=295, AP24+AP25, IF(BenefitAssumptions!$E$36*BenefitAssumptions!$G$36=320, AP24+AP26, IF(BenefitAssumptions!$E$36*BenefitAssumptions!$G$36=345, AP24+AP27, IF(BenefitAssumptions!$E$36*BenefitAssumptions!$G$36=885, AP25, IF(BenefitAssumptions!$E$36*BenefitAssumptions!$G$36=960, AP26, IF(BenefitAssumptions!$E$36*BenefitAssumptions!$G$36=1035, AP27, "wrong"))))))</f>
        <v>10679.252</v>
      </c>
      <c r="AQ102" s="25">
        <f>IF(BenefitAssumptions!$E$36*BenefitAssumptions!$G$36=295, AQ24+AQ25, IF(BenefitAssumptions!$E$36*BenefitAssumptions!$G$36=320, AQ24+AQ26, IF(BenefitAssumptions!$E$36*BenefitAssumptions!$G$36=345, AQ24+AQ27, IF(BenefitAssumptions!$E$36*BenefitAssumptions!$G$36=885, AQ25, IF(BenefitAssumptions!$E$36*BenefitAssumptions!$G$36=960, AQ26, IF(BenefitAssumptions!$E$36*BenefitAssumptions!$G$36=1035, AQ27, "wrong"))))))</f>
        <v>10933.44</v>
      </c>
      <c r="AR102" s="25">
        <f>IF(BenefitAssumptions!$E$36*BenefitAssumptions!$G$36=295, AR24+AR25, IF(BenefitAssumptions!$E$36*BenefitAssumptions!$G$36=320, AR24+AR26, IF(BenefitAssumptions!$E$36*BenefitAssumptions!$G$36=345, AR24+AR27, IF(BenefitAssumptions!$E$36*BenefitAssumptions!$G$36=885, AR25, IF(BenefitAssumptions!$E$36*BenefitAssumptions!$G$36=960, AR26, IF(BenefitAssumptions!$E$36*BenefitAssumptions!$G$36=1035, AR27, "wrong"))))))</f>
        <v>11189.21</v>
      </c>
      <c r="AS102" s="25">
        <f>IF(BenefitAssumptions!$E$36*BenefitAssumptions!$G$36=295, AS24+AS25, IF(BenefitAssumptions!$E$36*BenefitAssumptions!$G$36=320, AS24+AS26, IF(BenefitAssumptions!$E$36*BenefitAssumptions!$G$36=345, AS24+AS27, IF(BenefitAssumptions!$E$36*BenefitAssumptions!$G$36=885, AS25, IF(BenefitAssumptions!$E$36*BenefitAssumptions!$G$36=960, AS26, IF(BenefitAssumptions!$E$36*BenefitAssumptions!$G$36=1035, AS27, "wrong"))))))</f>
        <v>11446.270999999999</v>
      </c>
      <c r="AT102" s="25">
        <f>IF(BenefitAssumptions!$E$36*BenefitAssumptions!$G$36=295, AT24+AT25, IF(BenefitAssumptions!$E$36*BenefitAssumptions!$G$36=320, AT24+AT26, IF(BenefitAssumptions!$E$36*BenefitAssumptions!$G$36=345, AT24+AT27, IF(BenefitAssumptions!$E$36*BenefitAssumptions!$G$36=885, AT25, IF(BenefitAssumptions!$E$36*BenefitAssumptions!$G$36=960, AT26, IF(BenefitAssumptions!$E$36*BenefitAssumptions!$G$36=1035, AT27, "wrong"))))))</f>
        <v>11704.257000000001</v>
      </c>
      <c r="AU102" s="25">
        <f>IF(BenefitAssumptions!$E$36*BenefitAssumptions!$G$36=295, AU24+AU25, IF(BenefitAssumptions!$E$36*BenefitAssumptions!$G$36=320, AU24+AU26, IF(BenefitAssumptions!$E$36*BenefitAssumptions!$G$36=345, AU24+AU27, IF(BenefitAssumptions!$E$36*BenefitAssumptions!$G$36=885, AU25, IF(BenefitAssumptions!$E$36*BenefitAssumptions!$G$36=960, AU26, IF(BenefitAssumptions!$E$36*BenefitAssumptions!$G$36=1035, AU27, "wrong"))))))</f>
        <v>11962.833999999999</v>
      </c>
      <c r="AV102" s="25">
        <f>IF(BenefitAssumptions!$E$36*BenefitAssumptions!$G$36=295, AV24+AV25, IF(BenefitAssumptions!$E$36*BenefitAssumptions!$G$36=320, AV24+AV26, IF(BenefitAssumptions!$E$36*BenefitAssumptions!$G$36=345, AV24+AV27, IF(BenefitAssumptions!$E$36*BenefitAssumptions!$G$36=885, AV25, IF(BenefitAssumptions!$E$36*BenefitAssumptions!$G$36=960, AV26, IF(BenefitAssumptions!$E$36*BenefitAssumptions!$G$36=1035, AV27, "wrong"))))))</f>
        <v>12221.784</v>
      </c>
      <c r="AW102" s="25">
        <f>IF(BenefitAssumptions!$E$36*BenefitAssumptions!$G$36=295, AW24+AW25, IF(BenefitAssumptions!$E$36*BenefitAssumptions!$G$36=320, AW24+AW26, IF(BenefitAssumptions!$E$36*BenefitAssumptions!$G$36=345, AW24+AW27, IF(BenefitAssumptions!$E$36*BenefitAssumptions!$G$36=885, AW25, IF(BenefitAssumptions!$E$36*BenefitAssumptions!$G$36=960, AW26, IF(BenefitAssumptions!$E$36*BenefitAssumptions!$G$36=1035, AW27, "wrong"))))))</f>
        <v>12480.939</v>
      </c>
      <c r="AX102" s="25">
        <f>IF(BenefitAssumptions!$E$36*BenefitAssumptions!$G$36=295, AX24+AX25, IF(BenefitAssumptions!$E$36*BenefitAssumptions!$G$36=320, AX24+AX26, IF(BenefitAssumptions!$E$36*BenefitAssumptions!$G$36=345, AX24+AX27, IF(BenefitAssumptions!$E$36*BenefitAssumptions!$G$36=885, AX25, IF(BenefitAssumptions!$E$36*BenefitAssumptions!$G$36=960, AX26, IF(BenefitAssumptions!$E$36*BenefitAssumptions!$G$36=1035, AX27, "wrong"))))))</f>
        <v>12740.076000000001</v>
      </c>
      <c r="AY102" s="25">
        <f>IF(BenefitAssumptions!$E$36*BenefitAssumptions!$G$36=295, AY24+AY25, IF(BenefitAssumptions!$E$36*BenefitAssumptions!$G$36=320, AY24+AY26, IF(BenefitAssumptions!$E$36*BenefitAssumptions!$G$36=345, AY24+AY27, IF(BenefitAssumptions!$E$36*BenefitAssumptions!$G$36=885, AY25, IF(BenefitAssumptions!$E$36*BenefitAssumptions!$G$36=960, AY26, IF(BenefitAssumptions!$E$36*BenefitAssumptions!$G$36=1035, AY27, "wrong"))))))</f>
        <v>12998.968000000001</v>
      </c>
      <c r="AZ102" s="25">
        <f>IF(BenefitAssumptions!$E$36*BenefitAssumptions!$G$36=295, AZ24+AZ25, IF(BenefitAssumptions!$E$36*BenefitAssumptions!$G$36=320, AZ24+AZ26, IF(BenefitAssumptions!$E$36*BenefitAssumptions!$G$36=345, AZ24+AZ27, IF(BenefitAssumptions!$E$36*BenefitAssumptions!$G$36=885, AZ25, IF(BenefitAssumptions!$E$36*BenefitAssumptions!$G$36=960, AZ26, IF(BenefitAssumptions!$E$36*BenefitAssumptions!$G$36=1035, AZ27, "wrong"))))))</f>
        <v>13257.368999999999</v>
      </c>
    </row>
    <row r="103" spans="1:52">
      <c r="A103" s="117" t="s">
        <v>132</v>
      </c>
      <c r="AG103" s="122">
        <f t="shared" ref="AG103:AZ103" si="45">AG106/AG100</f>
        <v>1.1810858166046849E-2</v>
      </c>
      <c r="AH103" s="122">
        <f t="shared" si="45"/>
        <v>1.1884538503057563E-2</v>
      </c>
      <c r="AI103" s="122">
        <f t="shared" si="45"/>
        <v>1.1964121592351832E-2</v>
      </c>
      <c r="AJ103" s="122">
        <f t="shared" si="45"/>
        <v>1.2036897058687763E-2</v>
      </c>
      <c r="AK103" s="122">
        <f t="shared" si="45"/>
        <v>1.2094842178433221E-2</v>
      </c>
      <c r="AL103" s="122">
        <f t="shared" si="45"/>
        <v>1.2136127012806178E-2</v>
      </c>
      <c r="AM103" s="122">
        <f t="shared" si="45"/>
        <v>1.2164464129351904E-2</v>
      </c>
      <c r="AN103" s="122">
        <f t="shared" si="45"/>
        <v>1.2184616536316551E-2</v>
      </c>
      <c r="AO103" s="122">
        <f t="shared" si="45"/>
        <v>1.2203120634551647E-2</v>
      </c>
      <c r="AP103" s="122">
        <f t="shared" si="45"/>
        <v>1.2224451327342973E-2</v>
      </c>
      <c r="AQ103" s="122">
        <f t="shared" si="45"/>
        <v>1.2249415408755369E-2</v>
      </c>
      <c r="AR103" s="122">
        <f t="shared" si="45"/>
        <v>1.2276747569203911E-2</v>
      </c>
      <c r="AS103" s="122">
        <f t="shared" si="45"/>
        <v>1.2306127191530614E-2</v>
      </c>
      <c r="AT103" s="122">
        <f t="shared" si="45"/>
        <v>1.2336818851990561E-2</v>
      </c>
      <c r="AU103" s="122">
        <f t="shared" si="45"/>
        <v>1.2368460292369137E-2</v>
      </c>
      <c r="AV103" s="122">
        <f t="shared" si="45"/>
        <v>1.2400860088409744E-2</v>
      </c>
      <c r="AW103" s="122">
        <f t="shared" si="45"/>
        <v>1.2434688744333693E-2</v>
      </c>
      <c r="AX103" s="122">
        <f t="shared" si="45"/>
        <v>1.2471369267739027E-2</v>
      </c>
      <c r="AY103" s="122">
        <f t="shared" si="45"/>
        <v>1.2512651047110192E-2</v>
      </c>
      <c r="AZ103" s="122">
        <f t="shared" si="45"/>
        <v>1.2559458585559772E-2</v>
      </c>
    </row>
    <row r="104" spans="1:52">
      <c r="A104" s="120" t="s">
        <v>1</v>
      </c>
      <c r="AG104" s="122">
        <f t="shared" ref="AG104:AZ104" si="46">AG107/AG101</f>
        <v>1.1747331977757954E-2</v>
      </c>
      <c r="AH104" s="122">
        <f t="shared" si="46"/>
        <v>1.1825519748665561E-2</v>
      </c>
      <c r="AI104" s="122">
        <f t="shared" si="46"/>
        <v>1.1908617944444633E-2</v>
      </c>
      <c r="AJ104" s="122">
        <f t="shared" si="46"/>
        <v>1.1983734857959151E-2</v>
      </c>
      <c r="AK104" s="122">
        <f t="shared" si="46"/>
        <v>1.2042787553247832E-2</v>
      </c>
      <c r="AL104" s="122">
        <f t="shared" si="46"/>
        <v>1.2083860780740483E-2</v>
      </c>
      <c r="AM104" s="122">
        <f t="shared" si="46"/>
        <v>1.2110809035581134E-2</v>
      </c>
      <c r="AN104" s="122">
        <f t="shared" si="46"/>
        <v>1.2128870078651682E-2</v>
      </c>
      <c r="AO104" s="122">
        <f t="shared" si="46"/>
        <v>1.2145162194122828E-2</v>
      </c>
      <c r="AP104" s="122">
        <f t="shared" si="46"/>
        <v>1.2164558509405071E-2</v>
      </c>
      <c r="AQ104" s="122">
        <f t="shared" si="46"/>
        <v>1.2187952475853905E-2</v>
      </c>
      <c r="AR104" s="122">
        <f t="shared" si="46"/>
        <v>1.2213959611854843E-2</v>
      </c>
      <c r="AS104" s="122">
        <f t="shared" si="46"/>
        <v>1.2242165692389942E-2</v>
      </c>
      <c r="AT104" s="122">
        <f t="shared" si="46"/>
        <v>1.2271681639500334E-2</v>
      </c>
      <c r="AU104" s="122">
        <f t="shared" si="46"/>
        <v>1.2302032291209346E-2</v>
      </c>
      <c r="AV104" s="122">
        <f t="shared" si="46"/>
        <v>1.2333069538894794E-2</v>
      </c>
      <c r="AW104" s="122">
        <f t="shared" si="46"/>
        <v>1.2365506647023426E-2</v>
      </c>
      <c r="AX104" s="122">
        <f t="shared" si="46"/>
        <v>1.2400652537987644E-2</v>
      </c>
      <c r="AY104" s="122">
        <f t="shared" si="46"/>
        <v>1.244014497968109E-2</v>
      </c>
      <c r="AZ104" s="122">
        <f t="shared" si="46"/>
        <v>1.2484830022410454E-2</v>
      </c>
    </row>
    <row r="105" spans="1:52">
      <c r="A105" s="120" t="s">
        <v>2</v>
      </c>
      <c r="AG105" s="122">
        <f t="shared" ref="AG105:AZ105" si="47">AG108/AG102</f>
        <v>1.1873879132741051E-2</v>
      </c>
      <c r="AH105" s="122">
        <f t="shared" si="47"/>
        <v>1.1943091571259468E-2</v>
      </c>
      <c r="AI105" s="122">
        <f t="shared" si="47"/>
        <v>1.2019190424107167E-2</v>
      </c>
      <c r="AJ105" s="122">
        <f t="shared" si="47"/>
        <v>1.2089646109434813E-2</v>
      </c>
      <c r="AK105" s="122">
        <f t="shared" si="47"/>
        <v>1.2146496175914808E-2</v>
      </c>
      <c r="AL105" s="122">
        <f t="shared" si="47"/>
        <v>1.2187995618798259E-2</v>
      </c>
      <c r="AM105" s="122">
        <f t="shared" si="47"/>
        <v>1.221771617309581E-2</v>
      </c>
      <c r="AN105" s="122">
        <f t="shared" si="47"/>
        <v>1.2239949641220224E-2</v>
      </c>
      <c r="AO105" s="122">
        <f t="shared" si="47"/>
        <v>1.2260654487004584E-2</v>
      </c>
      <c r="AP105" s="122">
        <f t="shared" si="47"/>
        <v>1.2283909959236845E-2</v>
      </c>
      <c r="AQ105" s="122">
        <f t="shared" si="47"/>
        <v>1.2310436605496532E-2</v>
      </c>
      <c r="AR105" s="122">
        <f t="shared" si="47"/>
        <v>1.2339087388653891E-2</v>
      </c>
      <c r="AS105" s="122">
        <f t="shared" si="47"/>
        <v>1.2369634617247839E-2</v>
      </c>
      <c r="AT105" s="122">
        <f t="shared" si="47"/>
        <v>1.2401495455884128E-2</v>
      </c>
      <c r="AU105" s="122">
        <f t="shared" si="47"/>
        <v>1.2434419803869216E-2</v>
      </c>
      <c r="AV105" s="122">
        <f t="shared" si="47"/>
        <v>1.2468173222501723E-2</v>
      </c>
      <c r="AW105" s="122">
        <f t="shared" si="47"/>
        <v>1.2503383759827685E-2</v>
      </c>
      <c r="AX105" s="122">
        <f t="shared" si="47"/>
        <v>1.2541587663998238E-2</v>
      </c>
      <c r="AY105" s="122">
        <f t="shared" si="47"/>
        <v>1.2584645181063604E-2</v>
      </c>
      <c r="AZ105" s="122">
        <f t="shared" si="47"/>
        <v>1.2633558740048647E-2</v>
      </c>
    </row>
    <row r="106" spans="1:52">
      <c r="A106" s="117" t="s">
        <v>153</v>
      </c>
      <c r="AG106" s="25">
        <f t="shared" ref="AG106:AZ106" si="48">SUM(AG107:AG108)</f>
        <v>199.10988</v>
      </c>
      <c r="AH106" s="25">
        <f t="shared" si="48"/>
        <v>206.02866</v>
      </c>
      <c r="AI106" s="25">
        <f t="shared" si="48"/>
        <v>213.18690000000001</v>
      </c>
      <c r="AJ106" s="25">
        <f t="shared" si="48"/>
        <v>220.34432000000001</v>
      </c>
      <c r="AK106" s="25">
        <f t="shared" si="48"/>
        <v>227.32782000000003</v>
      </c>
      <c r="AL106" s="25">
        <f t="shared" si="48"/>
        <v>234.07254</v>
      </c>
      <c r="AM106" s="25">
        <f t="shared" si="48"/>
        <v>240.62771000000001</v>
      </c>
      <c r="AN106" s="25">
        <f t="shared" si="48"/>
        <v>247.07594999999998</v>
      </c>
      <c r="AO106" s="25">
        <f t="shared" si="48"/>
        <v>253.55040000000002</v>
      </c>
      <c r="AP106" s="25">
        <f t="shared" si="48"/>
        <v>260.14959999999996</v>
      </c>
      <c r="AQ106" s="25">
        <f t="shared" si="48"/>
        <v>266.89395000000002</v>
      </c>
      <c r="AR106" s="25">
        <f t="shared" si="48"/>
        <v>273.75378000000001</v>
      </c>
      <c r="AS106" s="25">
        <f t="shared" si="48"/>
        <v>280.71854999999999</v>
      </c>
      <c r="AT106" s="25">
        <f t="shared" si="48"/>
        <v>287.76553999999999</v>
      </c>
      <c r="AU106" s="25">
        <f t="shared" si="48"/>
        <v>294.88015999999999</v>
      </c>
      <c r="AV106" s="25">
        <f t="shared" si="48"/>
        <v>302.0539</v>
      </c>
      <c r="AW106" s="25">
        <f t="shared" si="48"/>
        <v>309.30051000000003</v>
      </c>
      <c r="AX106" s="25">
        <f t="shared" si="48"/>
        <v>316.65273000000002</v>
      </c>
      <c r="AY106" s="25">
        <f t="shared" si="48"/>
        <v>324.15469000000002</v>
      </c>
      <c r="AZ106" s="25">
        <f t="shared" si="48"/>
        <v>331.83181000000002</v>
      </c>
    </row>
    <row r="107" spans="1:52">
      <c r="A107" s="119" t="s">
        <v>1</v>
      </c>
      <c r="AG107" s="25">
        <f>IF(BenefitAssumptions!$E$36*BenefitAssumptions!$G$36=295,BenefitCalculations!AG5*BenefitAssumptions!$E$37+BenefitCalculations!AG6*BenefitAssumptions!$E$37,IF(BenefitAssumptions!$E$36*BenefitAssumptions!$G$36=320,BenefitCalculations!AG5*BenefitAssumptions!$E$37+BenefitCalculations!AG6*BenefitAssumptions!$E$37+AG9*BenefitAssumptions!$E$38, IF(BenefitAssumptions!$E$36*BenefitAssumptions!$G$36=345,BenefitCalculations!AG5*BenefitAssumptions!$E$37+BenefitCalculations!AG6*BenefitAssumptions!$E$37+AG9*BenefitAssumptions!$E$38+AG10*BenefitAssumptions!$E$38, IF(BenefitAssumptions!$E$36*BenefitAssumptions!$G$36=885,BenefitCalculations!AG6*BenefitAssumptions!$E$37,IF(BenefitAssumptions!$E$36*BenefitAssumptions!$G$36=960,BenefitCalculations!AG6*BenefitAssumptions!$E$37+AG9*BenefitAssumptions!$E$38, AG6*BenefitAssumptions!$E$37+AG9*BenefitAssumptions!$E$38+AG10*BenefitAssumptions!$E$38)))))</f>
        <v>98.62415</v>
      </c>
      <c r="AH107" s="25">
        <f>IF(BenefitAssumptions!$E$36*BenefitAssumptions!$G$36=295,BenefitCalculations!AH5*BenefitAssumptions!$E$37+BenefitCalculations!AH6*BenefitAssumptions!$E$37,IF(BenefitAssumptions!$E$36*BenefitAssumptions!$G$36=320,BenefitCalculations!AH5*BenefitAssumptions!$E$37+BenefitCalculations!AH6*BenefitAssumptions!$E$37+AH9*BenefitAssumptions!$E$38, IF(BenefitAssumptions!$E$36*BenefitAssumptions!$G$36=345,BenefitCalculations!AH5*BenefitAssumptions!$E$37+BenefitCalculations!AH6*BenefitAssumptions!$E$37+AH9*BenefitAssumptions!$E$38+AH10*BenefitAssumptions!$E$38, IF(BenefitAssumptions!$E$36*BenefitAssumptions!$G$36=885,BenefitCalculations!AH6*BenefitAssumptions!$E$37,IF(BenefitAssumptions!$E$36*BenefitAssumptions!$G$36=960,BenefitCalculations!AH6*BenefitAssumptions!$E$37+AH9*BenefitAssumptions!$E$38, AH6*BenefitAssumptions!$E$37+AH9*BenefitAssumptions!$E$38+AH10*BenefitAssumptions!$E$38)))))</f>
        <v>102.09675999999999</v>
      </c>
      <c r="AI107" s="25">
        <f>IF(BenefitAssumptions!$E$36*BenefitAssumptions!$G$36=295,BenefitCalculations!AI5*BenefitAssumptions!$E$37+BenefitCalculations!AI6*BenefitAssumptions!$E$37,IF(BenefitAssumptions!$E$36*BenefitAssumptions!$G$36=320,BenefitCalculations!AI5*BenefitAssumptions!$E$37+BenefitCalculations!AI6*BenefitAssumptions!$E$37+AI9*BenefitAssumptions!$E$38, IF(BenefitAssumptions!$E$36*BenefitAssumptions!$G$36=345,BenefitCalculations!AI5*BenefitAssumptions!$E$37+BenefitCalculations!AI6*BenefitAssumptions!$E$37+AI9*BenefitAssumptions!$E$38+AI10*BenefitAssumptions!$E$38, IF(BenefitAssumptions!$E$36*BenefitAssumptions!$G$36=885,BenefitCalculations!AI6*BenefitAssumptions!$E$37,IF(BenefitAssumptions!$E$36*BenefitAssumptions!$G$36=960,BenefitCalculations!AI6*BenefitAssumptions!$E$37+AI9*BenefitAssumptions!$E$38, AI6*BenefitAssumptions!$E$37+AI9*BenefitAssumptions!$E$38+AI10*BenefitAssumptions!$E$38)))))</f>
        <v>105.68172</v>
      </c>
      <c r="AJ107" s="25">
        <f>IF(BenefitAssumptions!$E$36*BenefitAssumptions!$G$36=295,BenefitCalculations!AJ5*BenefitAssumptions!$E$37+BenefitCalculations!AJ6*BenefitAssumptions!$E$37,IF(BenefitAssumptions!$E$36*BenefitAssumptions!$G$36=320,BenefitCalculations!AJ5*BenefitAssumptions!$E$37+BenefitCalculations!AJ6*BenefitAssumptions!$E$37+AJ9*BenefitAssumptions!$E$38, IF(BenefitAssumptions!$E$36*BenefitAssumptions!$G$36=345,BenefitCalculations!AJ5*BenefitAssumptions!$E$37+BenefitCalculations!AJ6*BenefitAssumptions!$E$37+AJ9*BenefitAssumptions!$E$38+AJ10*BenefitAssumptions!$E$38, IF(BenefitAssumptions!$E$36*BenefitAssumptions!$G$36=885,BenefitCalculations!AJ6*BenefitAssumptions!$E$37,IF(BenefitAssumptions!$E$36*BenefitAssumptions!$G$36=960,BenefitCalculations!AJ6*BenefitAssumptions!$E$37+AJ9*BenefitAssumptions!$E$38, AJ6*BenefitAssumptions!$E$37+AJ9*BenefitAssumptions!$E$38+AJ10*BenefitAssumptions!$E$38)))))</f>
        <v>109.25770000000001</v>
      </c>
      <c r="AK107" s="25">
        <f>IF(BenefitAssumptions!$E$36*BenefitAssumptions!$G$36=295,BenefitCalculations!AK5*BenefitAssumptions!$E$37+BenefitCalculations!AK6*BenefitAssumptions!$E$37,IF(BenefitAssumptions!$E$36*BenefitAssumptions!$G$36=320,BenefitCalculations!AK5*BenefitAssumptions!$E$37+BenefitCalculations!AK6*BenefitAssumptions!$E$37+AK9*BenefitAssumptions!$E$38, IF(BenefitAssumptions!$E$36*BenefitAssumptions!$G$36=345,BenefitCalculations!AK5*BenefitAssumptions!$E$37+BenefitCalculations!AK6*BenefitAssumptions!$E$37+AK9*BenefitAssumptions!$E$38+AK10*BenefitAssumptions!$E$38, IF(BenefitAssumptions!$E$36*BenefitAssumptions!$G$36=885,BenefitCalculations!AK6*BenefitAssumptions!$E$37,IF(BenefitAssumptions!$E$36*BenefitAssumptions!$G$36=960,BenefitCalculations!AK6*BenefitAssumptions!$E$37+AK9*BenefitAssumptions!$E$38, AK6*BenefitAssumptions!$E$37+AK9*BenefitAssumptions!$E$38+AK10*BenefitAssumptions!$E$38)))))</f>
        <v>112.73751999999999</v>
      </c>
      <c r="AL107" s="25">
        <f>IF(BenefitAssumptions!$E$36*BenefitAssumptions!$G$36=295,BenefitCalculations!AL5*BenefitAssumptions!$E$37+BenefitCalculations!AL6*BenefitAssumptions!$E$37,IF(BenefitAssumptions!$E$36*BenefitAssumptions!$G$36=320,BenefitCalculations!AL5*BenefitAssumptions!$E$37+BenefitCalculations!AL6*BenefitAssumptions!$E$37+AL9*BenefitAssumptions!$E$38, IF(BenefitAssumptions!$E$36*BenefitAssumptions!$G$36=345,BenefitCalculations!AL5*BenefitAssumptions!$E$37+BenefitCalculations!AL6*BenefitAssumptions!$E$37+AL9*BenefitAssumptions!$E$38+AL10*BenefitAssumptions!$E$38, IF(BenefitAssumptions!$E$36*BenefitAssumptions!$G$36=885,BenefitCalculations!AL6*BenefitAssumptions!$E$37,IF(BenefitAssumptions!$E$36*BenefitAssumptions!$G$36=960,BenefitCalculations!AL6*BenefitAssumptions!$E$37+AL9*BenefitAssumptions!$E$38, AL6*BenefitAssumptions!$E$37+AL9*BenefitAssumptions!$E$38+AL10*BenefitAssumptions!$E$38)))))</f>
        <v>116.08727</v>
      </c>
      <c r="AM107" s="25">
        <f>IF(BenefitAssumptions!$E$36*BenefitAssumptions!$G$36=295,BenefitCalculations!AM5*BenefitAssumptions!$E$37+BenefitCalculations!AM6*BenefitAssumptions!$E$37,IF(BenefitAssumptions!$E$36*BenefitAssumptions!$G$36=320,BenefitCalculations!AM5*BenefitAssumptions!$E$37+BenefitCalculations!AM6*BenefitAssumptions!$E$37+AM9*BenefitAssumptions!$E$38, IF(BenefitAssumptions!$E$36*BenefitAssumptions!$G$36=345,BenefitCalculations!AM5*BenefitAssumptions!$E$37+BenefitCalculations!AM6*BenefitAssumptions!$E$37+AM9*BenefitAssumptions!$E$38+AM10*BenefitAssumptions!$E$38, IF(BenefitAssumptions!$E$36*BenefitAssumptions!$G$36=885,BenefitCalculations!AM6*BenefitAssumptions!$E$37,IF(BenefitAssumptions!$E$36*BenefitAssumptions!$G$36=960,BenefitCalculations!AM6*BenefitAssumptions!$E$37+AM9*BenefitAssumptions!$E$38, AM6*BenefitAssumptions!$E$37+AM9*BenefitAssumptions!$E$38+AM10*BenefitAssumptions!$E$38)))))</f>
        <v>119.33158</v>
      </c>
      <c r="AN107" s="25">
        <f>IF(BenefitAssumptions!$E$36*BenefitAssumptions!$G$36=295,BenefitCalculations!AN5*BenefitAssumptions!$E$37+BenefitCalculations!AN6*BenefitAssumptions!$E$37,IF(BenefitAssumptions!$E$36*BenefitAssumptions!$G$36=320,BenefitCalculations!AN5*BenefitAssumptions!$E$37+BenefitCalculations!AN6*BenefitAssumptions!$E$37+AN9*BenefitAssumptions!$E$38, IF(BenefitAssumptions!$E$36*BenefitAssumptions!$G$36=345,BenefitCalculations!AN5*BenefitAssumptions!$E$37+BenefitCalculations!AN6*BenefitAssumptions!$E$37+AN9*BenefitAssumptions!$E$38+AN10*BenefitAssumptions!$E$38, IF(BenefitAssumptions!$E$36*BenefitAssumptions!$G$36=885,BenefitCalculations!AN6*BenefitAssumptions!$E$37,IF(BenefitAssumptions!$E$36*BenefitAssumptions!$G$36=960,BenefitCalculations!AN6*BenefitAssumptions!$E$37+AN9*BenefitAssumptions!$E$38, AN6*BenefitAssumptions!$E$37+AN9*BenefitAssumptions!$E$38+AN10*BenefitAssumptions!$E$38)))))</f>
        <v>122.51515999999999</v>
      </c>
      <c r="AO107" s="25">
        <f>IF(BenefitAssumptions!$E$36*BenefitAssumptions!$G$36=295,BenefitCalculations!AO5*BenefitAssumptions!$E$37+BenefitCalculations!AO6*BenefitAssumptions!$E$37,IF(BenefitAssumptions!$E$36*BenefitAssumptions!$G$36=320,BenefitCalculations!AO5*BenefitAssumptions!$E$37+BenefitCalculations!AO6*BenefitAssumptions!$E$37+AO9*BenefitAssumptions!$E$38, IF(BenefitAssumptions!$E$36*BenefitAssumptions!$G$36=345,BenefitCalculations!AO5*BenefitAssumptions!$E$37+BenefitCalculations!AO6*BenefitAssumptions!$E$37+AO9*BenefitAssumptions!$E$38+AO10*BenefitAssumptions!$E$38, IF(BenefitAssumptions!$E$36*BenefitAssumptions!$G$36=885,BenefitCalculations!AO6*BenefitAssumptions!$E$37,IF(BenefitAssumptions!$E$36*BenefitAssumptions!$G$36=960,BenefitCalculations!AO6*BenefitAssumptions!$E$37+AO9*BenefitAssumptions!$E$38, AO6*BenefitAssumptions!$E$37+AO9*BenefitAssumptions!$E$38+AO10*BenefitAssumptions!$E$38)))))</f>
        <v>125.70923000000001</v>
      </c>
      <c r="AP107" s="25">
        <f>IF(BenefitAssumptions!$E$36*BenefitAssumptions!$G$36=295,BenefitCalculations!AP5*BenefitAssumptions!$E$37+BenefitCalculations!AP6*BenefitAssumptions!$E$37,IF(BenefitAssumptions!$E$36*BenefitAssumptions!$G$36=320,BenefitCalculations!AP5*BenefitAssumptions!$E$37+BenefitCalculations!AP6*BenefitAssumptions!$E$37+AP9*BenefitAssumptions!$E$38, IF(BenefitAssumptions!$E$36*BenefitAssumptions!$G$36=345,BenefitCalculations!AP5*BenefitAssumptions!$E$37+BenefitCalculations!AP6*BenefitAssumptions!$E$37+AP9*BenefitAssumptions!$E$38+AP10*BenefitAssumptions!$E$38, IF(BenefitAssumptions!$E$36*BenefitAssumptions!$G$36=885,BenefitCalculations!AP6*BenefitAssumptions!$E$37,IF(BenefitAssumptions!$E$36*BenefitAssumptions!$G$36=960,BenefitCalculations!AP6*BenefitAssumptions!$E$37+AP9*BenefitAssumptions!$E$38, AP6*BenefitAssumptions!$E$37+AP9*BenefitAssumptions!$E$38+AP10*BenefitAssumptions!$E$38)))))</f>
        <v>128.96662999999998</v>
      </c>
      <c r="AQ107" s="25">
        <f>IF(BenefitAssumptions!$E$36*BenefitAssumptions!$G$36=295,BenefitCalculations!AQ5*BenefitAssumptions!$E$37+BenefitCalculations!AQ6*BenefitAssumptions!$E$37,IF(BenefitAssumptions!$E$36*BenefitAssumptions!$G$36=320,BenefitCalculations!AQ5*BenefitAssumptions!$E$37+BenefitCalculations!AQ6*BenefitAssumptions!$E$37+AQ9*BenefitAssumptions!$E$38, IF(BenefitAssumptions!$E$36*BenefitAssumptions!$G$36=345,BenefitCalculations!AQ5*BenefitAssumptions!$E$37+BenefitCalculations!AQ6*BenefitAssumptions!$E$37+AQ9*BenefitAssumptions!$E$38+AQ10*BenefitAssumptions!$E$38, IF(BenefitAssumptions!$E$36*BenefitAssumptions!$G$36=885,BenefitCalculations!AQ6*BenefitAssumptions!$E$37,IF(BenefitAssumptions!$E$36*BenefitAssumptions!$G$36=960,BenefitCalculations!AQ6*BenefitAssumptions!$E$37+AQ9*BenefitAssumptions!$E$38, AQ6*BenefitAssumptions!$E$37+AQ9*BenefitAssumptions!$E$38+AQ10*BenefitAssumptions!$E$38)))))</f>
        <v>132.29853</v>
      </c>
      <c r="AR107" s="25">
        <f>IF(BenefitAssumptions!$E$36*BenefitAssumptions!$G$36=295,BenefitCalculations!AR5*BenefitAssumptions!$E$37+BenefitCalculations!AR6*BenefitAssumptions!$E$37,IF(BenefitAssumptions!$E$36*BenefitAssumptions!$G$36=320,BenefitCalculations!AR5*BenefitAssumptions!$E$37+BenefitCalculations!AR6*BenefitAssumptions!$E$37+AR9*BenefitAssumptions!$E$38, IF(BenefitAssumptions!$E$36*BenefitAssumptions!$G$36=345,BenefitCalculations!AR5*BenefitAssumptions!$E$37+BenefitCalculations!AR6*BenefitAssumptions!$E$37+AR9*BenefitAssumptions!$E$38+AR10*BenefitAssumptions!$E$38, IF(BenefitAssumptions!$E$36*BenefitAssumptions!$G$36=885,BenefitCalculations!AR6*BenefitAssumptions!$E$37,IF(BenefitAssumptions!$E$36*BenefitAssumptions!$G$36=960,BenefitCalculations!AR6*BenefitAssumptions!$E$37+AR9*BenefitAssumptions!$E$38, AR6*BenefitAssumptions!$E$37+AR9*BenefitAssumptions!$E$38+AR10*BenefitAssumptions!$E$38)))))</f>
        <v>135.68914000000001</v>
      </c>
      <c r="AS107" s="25">
        <f>IF(BenefitAssumptions!$E$36*BenefitAssumptions!$G$36=295,BenefitCalculations!AS5*BenefitAssumptions!$E$37+BenefitCalculations!AS6*BenefitAssumptions!$E$37,IF(BenefitAssumptions!$E$36*BenefitAssumptions!$G$36=320,BenefitCalculations!AS5*BenefitAssumptions!$E$37+BenefitCalculations!AS6*BenefitAssumptions!$E$37+AS9*BenefitAssumptions!$E$38, IF(BenefitAssumptions!$E$36*BenefitAssumptions!$G$36=345,BenefitCalculations!AS5*BenefitAssumptions!$E$37+BenefitCalculations!AS6*BenefitAssumptions!$E$37+AS9*BenefitAssumptions!$E$38+AS10*BenefitAssumptions!$E$38, IF(BenefitAssumptions!$E$36*BenefitAssumptions!$G$36=885,BenefitCalculations!AS6*BenefitAssumptions!$E$37,IF(BenefitAssumptions!$E$36*BenefitAssumptions!$G$36=960,BenefitCalculations!AS6*BenefitAssumptions!$E$37+AS9*BenefitAssumptions!$E$38, AS6*BenefitAssumptions!$E$37+AS9*BenefitAssumptions!$E$38+AS10*BenefitAssumptions!$E$38)))))</f>
        <v>139.13235999999998</v>
      </c>
      <c r="AT107" s="25">
        <f>IF(BenefitAssumptions!$E$36*BenefitAssumptions!$G$36=295,BenefitCalculations!AT5*BenefitAssumptions!$E$37+BenefitCalculations!AT6*BenefitAssumptions!$E$37,IF(BenefitAssumptions!$E$36*BenefitAssumptions!$G$36=320,BenefitCalculations!AT5*BenefitAssumptions!$E$37+BenefitCalculations!AT6*BenefitAssumptions!$E$37+AT9*BenefitAssumptions!$E$38, IF(BenefitAssumptions!$E$36*BenefitAssumptions!$G$36=345,BenefitCalculations!AT5*BenefitAssumptions!$E$37+BenefitCalculations!AT6*BenefitAssumptions!$E$37+AT9*BenefitAssumptions!$E$38+AT10*BenefitAssumptions!$E$38, IF(BenefitAssumptions!$E$36*BenefitAssumptions!$G$36=885,BenefitCalculations!AT6*BenefitAssumptions!$E$37,IF(BenefitAssumptions!$E$36*BenefitAssumptions!$G$36=960,BenefitCalculations!AT6*BenefitAssumptions!$E$37+AT9*BenefitAssumptions!$E$38, AT6*BenefitAssumptions!$E$37+AT9*BenefitAssumptions!$E$38+AT10*BenefitAssumptions!$E$38)))))</f>
        <v>142.61525</v>
      </c>
      <c r="AU107" s="25">
        <f>IF(BenefitAssumptions!$E$36*BenefitAssumptions!$G$36=295,BenefitCalculations!AU5*BenefitAssumptions!$E$37+BenefitCalculations!AU6*BenefitAssumptions!$E$37,IF(BenefitAssumptions!$E$36*BenefitAssumptions!$G$36=320,BenefitCalculations!AU5*BenefitAssumptions!$E$37+BenefitCalculations!AU6*BenefitAssumptions!$E$37+AU9*BenefitAssumptions!$E$38, IF(BenefitAssumptions!$E$36*BenefitAssumptions!$G$36=345,BenefitCalculations!AU5*BenefitAssumptions!$E$37+BenefitCalculations!AU6*BenefitAssumptions!$E$37+AU9*BenefitAssumptions!$E$38+AU10*BenefitAssumptions!$E$38, IF(BenefitAssumptions!$E$36*BenefitAssumptions!$G$36=885,BenefitCalculations!AU6*BenefitAssumptions!$E$37,IF(BenefitAssumptions!$E$36*BenefitAssumptions!$G$36=960,BenefitCalculations!AU6*BenefitAssumptions!$E$37+AU9*BenefitAssumptions!$E$38, AU6*BenefitAssumptions!$E$37+AU9*BenefitAssumptions!$E$38+AU10*BenefitAssumptions!$E$38)))))</f>
        <v>146.12926000000002</v>
      </c>
      <c r="AV107" s="25">
        <f>IF(BenefitAssumptions!$E$36*BenefitAssumptions!$G$36=295,BenefitCalculations!AV5*BenefitAssumptions!$E$37+BenefitCalculations!AV6*BenefitAssumptions!$E$37,IF(BenefitAssumptions!$E$36*BenefitAssumptions!$G$36=320,BenefitCalculations!AV5*BenefitAssumptions!$E$37+BenefitCalculations!AV6*BenefitAssumptions!$E$37+AV9*BenefitAssumptions!$E$38, IF(BenefitAssumptions!$E$36*BenefitAssumptions!$G$36=345,BenefitCalculations!AV5*BenefitAssumptions!$E$37+BenefitCalculations!AV6*BenefitAssumptions!$E$37+AV9*BenefitAssumptions!$E$38+AV10*BenefitAssumptions!$E$38, IF(BenefitAssumptions!$E$36*BenefitAssumptions!$G$36=885,BenefitCalculations!AV6*BenefitAssumptions!$E$37,IF(BenefitAssumptions!$E$36*BenefitAssumptions!$G$36=960,BenefitCalculations!AV6*BenefitAssumptions!$E$37+AV9*BenefitAssumptions!$E$38, AV6*BenefitAssumptions!$E$37+AV9*BenefitAssumptions!$E$38+AV10*BenefitAssumptions!$E$38)))))</f>
        <v>149.67058</v>
      </c>
      <c r="AW107" s="25">
        <f>IF(BenefitAssumptions!$E$36*BenefitAssumptions!$G$36=295,BenefitCalculations!AW5*BenefitAssumptions!$E$37+BenefitCalculations!AW6*BenefitAssumptions!$E$37,IF(BenefitAssumptions!$E$36*BenefitAssumptions!$G$36=320,BenefitCalculations!AW5*BenefitAssumptions!$E$37+BenefitCalculations!AW6*BenefitAssumptions!$E$37+AW9*BenefitAssumptions!$E$38, IF(BenefitAssumptions!$E$36*BenefitAssumptions!$G$36=345,BenefitCalculations!AW5*BenefitAssumptions!$E$37+BenefitCalculations!AW6*BenefitAssumptions!$E$37+AW9*BenefitAssumptions!$E$38+AW10*BenefitAssumptions!$E$38, IF(BenefitAssumptions!$E$36*BenefitAssumptions!$G$36=885,BenefitCalculations!AW6*BenefitAssumptions!$E$37,IF(BenefitAssumptions!$E$36*BenefitAssumptions!$G$36=960,BenefitCalculations!AW6*BenefitAssumptions!$E$37+AW9*BenefitAssumptions!$E$38, AW6*BenefitAssumptions!$E$37+AW9*BenefitAssumptions!$E$38+AW10*BenefitAssumptions!$E$38)))))</f>
        <v>153.24654000000004</v>
      </c>
      <c r="AX107" s="25">
        <f>IF(BenefitAssumptions!$E$36*BenefitAssumptions!$G$36=295,BenefitCalculations!AX5*BenefitAssumptions!$E$37+BenefitCalculations!AX6*BenefitAssumptions!$E$37,IF(BenefitAssumptions!$E$36*BenefitAssumptions!$G$36=320,BenefitCalculations!AX5*BenefitAssumptions!$E$37+BenefitCalculations!AX6*BenefitAssumptions!$E$37+AX9*BenefitAssumptions!$E$38, IF(BenefitAssumptions!$E$36*BenefitAssumptions!$G$36=345,BenefitCalculations!AX5*BenefitAssumptions!$E$37+BenefitCalculations!AX6*BenefitAssumptions!$E$37+AX9*BenefitAssumptions!$E$38+AX10*BenefitAssumptions!$E$38, IF(BenefitAssumptions!$E$36*BenefitAssumptions!$G$36=885,BenefitCalculations!AX6*BenefitAssumptions!$E$37,IF(BenefitAssumptions!$E$36*BenefitAssumptions!$G$36=960,BenefitCalculations!AX6*BenefitAssumptions!$E$37+AX9*BenefitAssumptions!$E$38, AX6*BenefitAssumptions!$E$37+AX9*BenefitAssumptions!$E$38+AX10*BenefitAssumptions!$E$38)))))</f>
        <v>156.87195</v>
      </c>
      <c r="AY107" s="25">
        <f>IF(BenefitAssumptions!$E$36*BenefitAssumptions!$G$36=295,BenefitCalculations!AY5*BenefitAssumptions!$E$37+BenefitCalculations!AY6*BenefitAssumptions!$E$37,IF(BenefitAssumptions!$E$36*BenefitAssumptions!$G$36=320,BenefitCalculations!AY5*BenefitAssumptions!$E$37+BenefitCalculations!AY6*BenefitAssumptions!$E$37+AY9*BenefitAssumptions!$E$38, IF(BenefitAssumptions!$E$36*BenefitAssumptions!$G$36=345,BenefitCalculations!AY5*BenefitAssumptions!$E$37+BenefitCalculations!AY6*BenefitAssumptions!$E$37+AY9*BenefitAssumptions!$E$38+AY10*BenefitAssumptions!$E$38, IF(BenefitAssumptions!$E$36*BenefitAssumptions!$G$36=885,BenefitCalculations!AY6*BenefitAssumptions!$E$37,IF(BenefitAssumptions!$E$36*BenefitAssumptions!$G$36=960,BenefitCalculations!AY6*BenefitAssumptions!$E$37+AY9*BenefitAssumptions!$E$38, AY6*BenefitAssumptions!$E$37+AY9*BenefitAssumptions!$E$38+AY10*BenefitAssumptions!$E$38)))))</f>
        <v>160.56729000000001</v>
      </c>
      <c r="AZ107" s="25">
        <f>IF(BenefitAssumptions!$E$36*BenefitAssumptions!$G$36=295,BenefitCalculations!AZ5*BenefitAssumptions!$E$37+BenefitCalculations!AZ6*BenefitAssumptions!$E$37,IF(BenefitAssumptions!$E$36*BenefitAssumptions!$G$36=320,BenefitCalculations!AZ5*BenefitAssumptions!$E$37+BenefitCalculations!AZ6*BenefitAssumptions!$E$37+AZ9*BenefitAssumptions!$E$38, IF(BenefitAssumptions!$E$36*BenefitAssumptions!$G$36=345,BenefitCalculations!AZ5*BenefitAssumptions!$E$37+BenefitCalculations!AZ6*BenefitAssumptions!$E$37+AZ9*BenefitAssumptions!$E$38+AZ10*BenefitAssumptions!$E$38, IF(BenefitAssumptions!$E$36*BenefitAssumptions!$G$36=885,BenefitCalculations!AZ6*BenefitAssumptions!$E$37,IF(BenefitAssumptions!$E$36*BenefitAssumptions!$G$36=960,BenefitCalculations!AZ6*BenefitAssumptions!$E$37+AZ9*BenefitAssumptions!$E$38, AZ6*BenefitAssumptions!$E$37+AZ9*BenefitAssumptions!$E$38+AZ10*BenefitAssumptions!$E$38)))))</f>
        <v>164.34406000000001</v>
      </c>
    </row>
    <row r="108" spans="1:52">
      <c r="A108" s="119" t="s">
        <v>2</v>
      </c>
      <c r="AG108" s="25">
        <f>IF(BenefitAssumptions!$E$36*BenefitAssumptions!$G$36=295,BenefitCalculations!AG24*BenefitAssumptions!$E$37+BenefitCalculations!AG25*BenefitAssumptions!$E$37,IF(BenefitAssumptions!$E$36*BenefitAssumptions!$G$36=320,BenefitCalculations!AG24*BenefitAssumptions!$E$37+BenefitCalculations!AG25*BenefitAssumptions!$E$37+AG28*BenefitAssumptions!$E$38, IF(BenefitAssumptions!$E$36*BenefitAssumptions!$G$36=345,BenefitCalculations!AG24*BenefitAssumptions!$E$37+BenefitCalculations!AG25*BenefitAssumptions!$E$37+AG28*BenefitAssumptions!$E$38+AG29*BenefitAssumptions!$E$38, IF(BenefitAssumptions!$E$36*BenefitAssumptions!$G$36=885,BenefitCalculations!AG25*BenefitAssumptions!$E$37,IF(BenefitAssumptions!$E$36*BenefitAssumptions!$G$36=960,BenefitCalculations!AG25*BenefitAssumptions!$E$37+AG28*BenefitAssumptions!$E$38, AG25*BenefitAssumptions!$E$37+AG28*BenefitAssumptions!$E$38+AG29*BenefitAssumptions!$E$38)))))</f>
        <v>100.48573</v>
      </c>
      <c r="AH108" s="25">
        <f>IF(BenefitAssumptions!$E$36*BenefitAssumptions!$G$36=295,BenefitCalculations!AH24*BenefitAssumptions!$E$37+BenefitCalculations!AH25*BenefitAssumptions!$E$37,IF(BenefitAssumptions!$E$36*BenefitAssumptions!$G$36=320,BenefitCalculations!AH24*BenefitAssumptions!$E$37+BenefitCalculations!AH25*BenefitAssumptions!$E$37+AH28*BenefitAssumptions!$E$38, IF(BenefitAssumptions!$E$36*BenefitAssumptions!$G$36=345,BenefitCalculations!AH24*BenefitAssumptions!$E$37+BenefitCalculations!AH25*BenefitAssumptions!$E$37+AH28*BenefitAssumptions!$E$38+AH29*BenefitAssumptions!$E$38, IF(BenefitAssumptions!$E$36*BenefitAssumptions!$G$36=885,BenefitCalculations!AH25*BenefitAssumptions!$E$37,IF(BenefitAssumptions!$E$36*BenefitAssumptions!$G$36=960,BenefitCalculations!AH25*BenefitAssumptions!$E$37+AH28*BenefitAssumptions!$E$38, AH25*BenefitAssumptions!$E$37+AH28*BenefitAssumptions!$E$38+AH29*BenefitAssumptions!$E$38)))))</f>
        <v>103.93190000000001</v>
      </c>
      <c r="AI108" s="25">
        <f>IF(BenefitAssumptions!$E$36*BenefitAssumptions!$G$36=295,BenefitCalculations!AI24*BenefitAssumptions!$E$37+BenefitCalculations!AI25*BenefitAssumptions!$E$37,IF(BenefitAssumptions!$E$36*BenefitAssumptions!$G$36=320,BenefitCalculations!AI24*BenefitAssumptions!$E$37+BenefitCalculations!AI25*BenefitAssumptions!$E$37+AI28*BenefitAssumptions!$E$38, IF(BenefitAssumptions!$E$36*BenefitAssumptions!$G$36=345,BenefitCalculations!AI24*BenefitAssumptions!$E$37+BenefitCalculations!AI25*BenefitAssumptions!$E$37+AI28*BenefitAssumptions!$E$38+AI29*BenefitAssumptions!$E$38, IF(BenefitAssumptions!$E$36*BenefitAssumptions!$G$36=885,BenefitCalculations!AI25*BenefitAssumptions!$E$37,IF(BenefitAssumptions!$E$36*BenefitAssumptions!$G$36=960,BenefitCalculations!AI25*BenefitAssumptions!$E$37+AI28*BenefitAssumptions!$E$38, AI25*BenefitAssumptions!$E$37+AI28*BenefitAssumptions!$E$38+AI29*BenefitAssumptions!$E$38)))))</f>
        <v>107.50518000000001</v>
      </c>
      <c r="AJ108" s="25">
        <f>IF(BenefitAssumptions!$E$36*BenefitAssumptions!$G$36=295,BenefitCalculations!AJ24*BenefitAssumptions!$E$37+BenefitCalculations!AJ25*BenefitAssumptions!$E$37,IF(BenefitAssumptions!$E$36*BenefitAssumptions!$G$36=320,BenefitCalculations!AJ24*BenefitAssumptions!$E$37+BenefitCalculations!AJ25*BenefitAssumptions!$E$37+AJ28*BenefitAssumptions!$E$38, IF(BenefitAssumptions!$E$36*BenefitAssumptions!$G$36=345,BenefitCalculations!AJ24*BenefitAssumptions!$E$37+BenefitCalculations!AJ25*BenefitAssumptions!$E$37+AJ28*BenefitAssumptions!$E$38+AJ29*BenefitAssumptions!$E$38, IF(BenefitAssumptions!$E$36*BenefitAssumptions!$G$36=885,BenefitCalculations!AJ25*BenefitAssumptions!$E$37,IF(BenefitAssumptions!$E$36*BenefitAssumptions!$G$36=960,BenefitCalculations!AJ25*BenefitAssumptions!$E$37+AJ28*BenefitAssumptions!$E$38, AJ25*BenefitAssumptions!$E$37+AJ28*BenefitAssumptions!$E$38+AJ29*BenefitAssumptions!$E$38)))))</f>
        <v>111.08662</v>
      </c>
      <c r="AK108" s="25">
        <f>IF(BenefitAssumptions!$E$36*BenefitAssumptions!$G$36=295,BenefitCalculations!AK24*BenefitAssumptions!$E$37+BenefitCalculations!AK25*BenefitAssumptions!$E$37,IF(BenefitAssumptions!$E$36*BenefitAssumptions!$G$36=320,BenefitCalculations!AK24*BenefitAssumptions!$E$37+BenefitCalculations!AK25*BenefitAssumptions!$E$37+AK28*BenefitAssumptions!$E$38, IF(BenefitAssumptions!$E$36*BenefitAssumptions!$G$36=345,BenefitCalculations!AK24*BenefitAssumptions!$E$37+BenefitCalculations!AK25*BenefitAssumptions!$E$37+AK28*BenefitAssumptions!$E$38+AK29*BenefitAssumptions!$E$38, IF(BenefitAssumptions!$E$36*BenefitAssumptions!$G$36=885,BenefitCalculations!AK25*BenefitAssumptions!$E$37,IF(BenefitAssumptions!$E$36*BenefitAssumptions!$G$36=960,BenefitCalculations!AK25*BenefitAssumptions!$E$37+AK28*BenefitAssumptions!$E$38, AK25*BenefitAssumptions!$E$37+AK28*BenefitAssumptions!$E$38+AK29*BenefitAssumptions!$E$38)))))</f>
        <v>114.59030000000003</v>
      </c>
      <c r="AL108" s="25">
        <f>IF(BenefitAssumptions!$E$36*BenefitAssumptions!$G$36=295,BenefitCalculations!AL24*BenefitAssumptions!$E$37+BenefitCalculations!AL25*BenefitAssumptions!$E$37,IF(BenefitAssumptions!$E$36*BenefitAssumptions!$G$36=320,BenefitCalculations!AL24*BenefitAssumptions!$E$37+BenefitCalculations!AL25*BenefitAssumptions!$E$37+AL28*BenefitAssumptions!$E$38, IF(BenefitAssumptions!$E$36*BenefitAssumptions!$G$36=345,BenefitCalculations!AL24*BenefitAssumptions!$E$37+BenefitCalculations!AL25*BenefitAssumptions!$E$37+AL28*BenefitAssumptions!$E$38+AL29*BenefitAssumptions!$E$38, IF(BenefitAssumptions!$E$36*BenefitAssumptions!$G$36=885,BenefitCalculations!AL25*BenefitAssumptions!$E$37,IF(BenefitAssumptions!$E$36*BenefitAssumptions!$G$36=960,BenefitCalculations!AL25*BenefitAssumptions!$E$37+AL28*BenefitAssumptions!$E$38, AL25*BenefitAssumptions!$E$37+AL28*BenefitAssumptions!$E$38+AL29*BenefitAssumptions!$E$38)))))</f>
        <v>117.98527</v>
      </c>
      <c r="AM108" s="25">
        <f>IF(BenefitAssumptions!$E$36*BenefitAssumptions!$G$36=295,BenefitCalculations!AM24*BenefitAssumptions!$E$37+BenefitCalculations!AM25*BenefitAssumptions!$E$37,IF(BenefitAssumptions!$E$36*BenefitAssumptions!$G$36=320,BenefitCalculations!AM24*BenefitAssumptions!$E$37+BenefitCalculations!AM25*BenefitAssumptions!$E$37+AM28*BenefitAssumptions!$E$38, IF(BenefitAssumptions!$E$36*BenefitAssumptions!$G$36=345,BenefitCalculations!AM24*BenefitAssumptions!$E$37+BenefitCalculations!AM25*BenefitAssumptions!$E$37+AM28*BenefitAssumptions!$E$38+AM29*BenefitAssumptions!$E$38, IF(BenefitAssumptions!$E$36*BenefitAssumptions!$G$36=885,BenefitCalculations!AM25*BenefitAssumptions!$E$37,IF(BenefitAssumptions!$E$36*BenefitAssumptions!$G$36=960,BenefitCalculations!AM25*BenefitAssumptions!$E$37+AM28*BenefitAssumptions!$E$38, AM25*BenefitAssumptions!$E$37+AM28*BenefitAssumptions!$E$38+AM29*BenefitAssumptions!$E$38)))))</f>
        <v>121.29613000000001</v>
      </c>
      <c r="AN108" s="25">
        <f>IF(BenefitAssumptions!$E$36*BenefitAssumptions!$G$36=295,BenefitCalculations!AN24*BenefitAssumptions!$E$37+BenefitCalculations!AN25*BenefitAssumptions!$E$37,IF(BenefitAssumptions!$E$36*BenefitAssumptions!$G$36=320,BenefitCalculations!AN24*BenefitAssumptions!$E$37+BenefitCalculations!AN25*BenefitAssumptions!$E$37+AN28*BenefitAssumptions!$E$38, IF(BenefitAssumptions!$E$36*BenefitAssumptions!$G$36=345,BenefitCalculations!AN24*BenefitAssumptions!$E$37+BenefitCalculations!AN25*BenefitAssumptions!$E$37+AN28*BenefitAssumptions!$E$38+AN29*BenefitAssumptions!$E$38, IF(BenefitAssumptions!$E$36*BenefitAssumptions!$G$36=885,BenefitCalculations!AN25*BenefitAssumptions!$E$37,IF(BenefitAssumptions!$E$36*BenefitAssumptions!$G$36=960,BenefitCalculations!AN25*BenefitAssumptions!$E$37+AN28*BenefitAssumptions!$E$38, AN25*BenefitAssumptions!$E$37+AN28*BenefitAssumptions!$E$38+AN29*BenefitAssumptions!$E$38)))))</f>
        <v>124.56079</v>
      </c>
      <c r="AO108" s="25">
        <f>IF(BenefitAssumptions!$E$36*BenefitAssumptions!$G$36=295,BenefitCalculations!AO24*BenefitAssumptions!$E$37+BenefitCalculations!AO25*BenefitAssumptions!$E$37,IF(BenefitAssumptions!$E$36*BenefitAssumptions!$G$36=320,BenefitCalculations!AO24*BenefitAssumptions!$E$37+BenefitCalculations!AO25*BenefitAssumptions!$E$37+AO28*BenefitAssumptions!$E$38, IF(BenefitAssumptions!$E$36*BenefitAssumptions!$G$36=345,BenefitCalculations!AO24*BenefitAssumptions!$E$37+BenefitCalculations!AO25*BenefitAssumptions!$E$37+AO28*BenefitAssumptions!$E$38+AO29*BenefitAssumptions!$E$38, IF(BenefitAssumptions!$E$36*BenefitAssumptions!$G$36=885,BenefitCalculations!AO25*BenefitAssumptions!$E$37,IF(BenefitAssumptions!$E$36*BenefitAssumptions!$G$36=960,BenefitCalculations!AO25*BenefitAssumptions!$E$37+AO28*BenefitAssumptions!$E$38, AO25*BenefitAssumptions!$E$37+AO28*BenefitAssumptions!$E$38+AO29*BenefitAssumptions!$E$38)))))</f>
        <v>127.84117000000001</v>
      </c>
      <c r="AP108" s="25">
        <f>IF(BenefitAssumptions!$E$36*BenefitAssumptions!$G$36=295,BenefitCalculations!AP24*BenefitAssumptions!$E$37+BenefitCalculations!AP25*BenefitAssumptions!$E$37,IF(BenefitAssumptions!$E$36*BenefitAssumptions!$G$36=320,BenefitCalculations!AP24*BenefitAssumptions!$E$37+BenefitCalculations!AP25*BenefitAssumptions!$E$37+AP28*BenefitAssumptions!$E$38, IF(BenefitAssumptions!$E$36*BenefitAssumptions!$G$36=345,BenefitCalculations!AP24*BenefitAssumptions!$E$37+BenefitCalculations!AP25*BenefitAssumptions!$E$37+AP28*BenefitAssumptions!$E$38+AP29*BenefitAssumptions!$E$38, IF(BenefitAssumptions!$E$36*BenefitAssumptions!$G$36=885,BenefitCalculations!AP25*BenefitAssumptions!$E$37,IF(BenefitAssumptions!$E$36*BenefitAssumptions!$G$36=960,BenefitCalculations!AP25*BenefitAssumptions!$E$37+AP28*BenefitAssumptions!$E$38, AP25*BenefitAssumptions!$E$37+AP28*BenefitAssumptions!$E$38+AP29*BenefitAssumptions!$E$38)))))</f>
        <v>131.18297000000001</v>
      </c>
      <c r="AQ108" s="25">
        <f>IF(BenefitAssumptions!$E$36*BenefitAssumptions!$G$36=295,BenefitCalculations!AQ24*BenefitAssumptions!$E$37+BenefitCalculations!AQ25*BenefitAssumptions!$E$37,IF(BenefitAssumptions!$E$36*BenefitAssumptions!$G$36=320,BenefitCalculations!AQ24*BenefitAssumptions!$E$37+BenefitCalculations!AQ25*BenefitAssumptions!$E$37+AQ28*BenefitAssumptions!$E$38, IF(BenefitAssumptions!$E$36*BenefitAssumptions!$G$36=345,BenefitCalculations!AQ24*BenefitAssumptions!$E$37+BenefitCalculations!AQ25*BenefitAssumptions!$E$37+AQ28*BenefitAssumptions!$E$38+AQ29*BenefitAssumptions!$E$38, IF(BenefitAssumptions!$E$36*BenefitAssumptions!$G$36=885,BenefitCalculations!AQ25*BenefitAssumptions!$E$37,IF(BenefitAssumptions!$E$36*BenefitAssumptions!$G$36=960,BenefitCalculations!AQ25*BenefitAssumptions!$E$37+AQ28*BenefitAssumptions!$E$38, AQ25*BenefitAssumptions!$E$37+AQ28*BenefitAssumptions!$E$38+AQ29*BenefitAssumptions!$E$38)))))</f>
        <v>134.59542000000002</v>
      </c>
      <c r="AR108" s="25">
        <f>IF(BenefitAssumptions!$E$36*BenefitAssumptions!$G$36=295,BenefitCalculations!AR24*BenefitAssumptions!$E$37+BenefitCalculations!AR25*BenefitAssumptions!$E$37,IF(BenefitAssumptions!$E$36*BenefitAssumptions!$G$36=320,BenefitCalculations!AR24*BenefitAssumptions!$E$37+BenefitCalculations!AR25*BenefitAssumptions!$E$37+AR28*BenefitAssumptions!$E$38, IF(BenefitAssumptions!$E$36*BenefitAssumptions!$G$36=345,BenefitCalculations!AR24*BenefitAssumptions!$E$37+BenefitCalculations!AR25*BenefitAssumptions!$E$37+AR28*BenefitAssumptions!$E$38+AR29*BenefitAssumptions!$E$38, IF(BenefitAssumptions!$E$36*BenefitAssumptions!$G$36=885,BenefitCalculations!AR25*BenefitAssumptions!$E$37,IF(BenefitAssumptions!$E$36*BenefitAssumptions!$G$36=960,BenefitCalculations!AR25*BenefitAssumptions!$E$37+AR28*BenefitAssumptions!$E$38, AR25*BenefitAssumptions!$E$37+AR28*BenefitAssumptions!$E$38+AR29*BenefitAssumptions!$E$38)))))</f>
        <v>138.06464</v>
      </c>
      <c r="AS108" s="25">
        <f>IF(BenefitAssumptions!$E$36*BenefitAssumptions!$G$36=295,BenefitCalculations!AS24*BenefitAssumptions!$E$37+BenefitCalculations!AS25*BenefitAssumptions!$E$37,IF(BenefitAssumptions!$E$36*BenefitAssumptions!$G$36=320,BenefitCalculations!AS24*BenefitAssumptions!$E$37+BenefitCalculations!AS25*BenefitAssumptions!$E$37+AS28*BenefitAssumptions!$E$38, IF(BenefitAssumptions!$E$36*BenefitAssumptions!$G$36=345,BenefitCalculations!AS24*BenefitAssumptions!$E$37+BenefitCalculations!AS25*BenefitAssumptions!$E$37+AS28*BenefitAssumptions!$E$38+AS29*BenefitAssumptions!$E$38, IF(BenefitAssumptions!$E$36*BenefitAssumptions!$G$36=885,BenefitCalculations!AS25*BenefitAssumptions!$E$37,IF(BenefitAssumptions!$E$36*BenefitAssumptions!$G$36=960,BenefitCalculations!AS25*BenefitAssumptions!$E$37+AS28*BenefitAssumptions!$E$38, AS25*BenefitAssumptions!$E$37+AS28*BenefitAssumptions!$E$38+AS29*BenefitAssumptions!$E$38)))))</f>
        <v>141.58619000000002</v>
      </c>
      <c r="AT108" s="25">
        <f>IF(BenefitAssumptions!$E$36*BenefitAssumptions!$G$36=295,BenefitCalculations!AT24*BenefitAssumptions!$E$37+BenefitCalculations!AT25*BenefitAssumptions!$E$37,IF(BenefitAssumptions!$E$36*BenefitAssumptions!$G$36=320,BenefitCalculations!AT24*BenefitAssumptions!$E$37+BenefitCalculations!AT25*BenefitAssumptions!$E$37+AT28*BenefitAssumptions!$E$38, IF(BenefitAssumptions!$E$36*BenefitAssumptions!$G$36=345,BenefitCalculations!AT24*BenefitAssumptions!$E$37+BenefitCalculations!AT25*BenefitAssumptions!$E$37+AT28*BenefitAssumptions!$E$38+AT29*BenefitAssumptions!$E$38, IF(BenefitAssumptions!$E$36*BenefitAssumptions!$G$36=885,BenefitCalculations!AT25*BenefitAssumptions!$E$37,IF(BenefitAssumptions!$E$36*BenefitAssumptions!$G$36=960,BenefitCalculations!AT25*BenefitAssumptions!$E$37+AT28*BenefitAssumptions!$E$38, AT25*BenefitAssumptions!$E$37+AT28*BenefitAssumptions!$E$38+AT29*BenefitAssumptions!$E$38)))))</f>
        <v>145.15029000000001</v>
      </c>
      <c r="AU108" s="25">
        <f>IF(BenefitAssumptions!$E$36*BenefitAssumptions!$G$36=295,BenefitCalculations!AU24*BenefitAssumptions!$E$37+BenefitCalculations!AU25*BenefitAssumptions!$E$37,IF(BenefitAssumptions!$E$36*BenefitAssumptions!$G$36=320,BenefitCalculations!AU24*BenefitAssumptions!$E$37+BenefitCalculations!AU25*BenefitAssumptions!$E$37+AU28*BenefitAssumptions!$E$38, IF(BenefitAssumptions!$E$36*BenefitAssumptions!$G$36=345,BenefitCalculations!AU24*BenefitAssumptions!$E$37+BenefitCalculations!AU25*BenefitAssumptions!$E$37+AU28*BenefitAssumptions!$E$38+AU29*BenefitAssumptions!$E$38, IF(BenefitAssumptions!$E$36*BenefitAssumptions!$G$36=885,BenefitCalculations!AU25*BenefitAssumptions!$E$37,IF(BenefitAssumptions!$E$36*BenefitAssumptions!$G$36=960,BenefitCalculations!AU25*BenefitAssumptions!$E$37+AU28*BenefitAssumptions!$E$38, AU25*BenefitAssumptions!$E$37+AU28*BenefitAssumptions!$E$38+AU29*BenefitAssumptions!$E$38)))))</f>
        <v>148.75089999999997</v>
      </c>
      <c r="AV108" s="25">
        <f>IF(BenefitAssumptions!$E$36*BenefitAssumptions!$G$36=295,BenefitCalculations!AV24*BenefitAssumptions!$E$37+BenefitCalculations!AV25*BenefitAssumptions!$E$37,IF(BenefitAssumptions!$E$36*BenefitAssumptions!$G$36=320,BenefitCalculations!AV24*BenefitAssumptions!$E$37+BenefitCalculations!AV25*BenefitAssumptions!$E$37+AV28*BenefitAssumptions!$E$38, IF(BenefitAssumptions!$E$36*BenefitAssumptions!$G$36=345,BenefitCalculations!AV24*BenefitAssumptions!$E$37+BenefitCalculations!AV25*BenefitAssumptions!$E$37+AV28*BenefitAssumptions!$E$38+AV29*BenefitAssumptions!$E$38, IF(BenefitAssumptions!$E$36*BenefitAssumptions!$G$36=885,BenefitCalculations!AV25*BenefitAssumptions!$E$37,IF(BenefitAssumptions!$E$36*BenefitAssumptions!$G$36=960,BenefitCalculations!AV25*BenefitAssumptions!$E$37+AV28*BenefitAssumptions!$E$38, AV25*BenefitAssumptions!$E$37+AV28*BenefitAssumptions!$E$38+AV29*BenefitAssumptions!$E$38)))))</f>
        <v>152.38332</v>
      </c>
      <c r="AW108" s="25">
        <f>IF(BenefitAssumptions!$E$36*BenefitAssumptions!$G$36=295,BenefitCalculations!AW24*BenefitAssumptions!$E$37+BenefitCalculations!AW25*BenefitAssumptions!$E$37,IF(BenefitAssumptions!$E$36*BenefitAssumptions!$G$36=320,BenefitCalculations!AW24*BenefitAssumptions!$E$37+BenefitCalculations!AW25*BenefitAssumptions!$E$37+AW28*BenefitAssumptions!$E$38, IF(BenefitAssumptions!$E$36*BenefitAssumptions!$G$36=345,BenefitCalculations!AW24*BenefitAssumptions!$E$37+BenefitCalculations!AW25*BenefitAssumptions!$E$37+AW28*BenefitAssumptions!$E$38+AW29*BenefitAssumptions!$E$38, IF(BenefitAssumptions!$E$36*BenefitAssumptions!$G$36=885,BenefitCalculations!AW25*BenefitAssumptions!$E$37,IF(BenefitAssumptions!$E$36*BenefitAssumptions!$G$36=960,BenefitCalculations!AW25*BenefitAssumptions!$E$37+AW28*BenefitAssumptions!$E$38, AW25*BenefitAssumptions!$E$37+AW28*BenefitAssumptions!$E$38+AW29*BenefitAssumptions!$E$38)))))</f>
        <v>156.05396999999999</v>
      </c>
      <c r="AX108" s="25">
        <f>IF(BenefitAssumptions!$E$36*BenefitAssumptions!$G$36=295,BenefitCalculations!AX24*BenefitAssumptions!$E$37+BenefitCalculations!AX25*BenefitAssumptions!$E$37,IF(BenefitAssumptions!$E$36*BenefitAssumptions!$G$36=320,BenefitCalculations!AX24*BenefitAssumptions!$E$37+BenefitCalculations!AX25*BenefitAssumptions!$E$37+AX28*BenefitAssumptions!$E$38, IF(BenefitAssumptions!$E$36*BenefitAssumptions!$G$36=345,BenefitCalculations!AX24*BenefitAssumptions!$E$37+BenefitCalculations!AX25*BenefitAssumptions!$E$37+AX28*BenefitAssumptions!$E$38+AX29*BenefitAssumptions!$E$38, IF(BenefitAssumptions!$E$36*BenefitAssumptions!$G$36=885,BenefitCalculations!AX25*BenefitAssumptions!$E$37,IF(BenefitAssumptions!$E$36*BenefitAssumptions!$G$36=960,BenefitCalculations!AX25*BenefitAssumptions!$E$37+AX28*BenefitAssumptions!$E$38, AX25*BenefitAssumptions!$E$37+AX28*BenefitAssumptions!$E$38+AX29*BenefitAssumptions!$E$38)))))</f>
        <v>159.78078000000002</v>
      </c>
      <c r="AY108" s="25">
        <f>IF(BenefitAssumptions!$E$36*BenefitAssumptions!$G$36=295,BenefitCalculations!AY24*BenefitAssumptions!$E$37+BenefitCalculations!AY25*BenefitAssumptions!$E$37,IF(BenefitAssumptions!$E$36*BenefitAssumptions!$G$36=320,BenefitCalculations!AY24*BenefitAssumptions!$E$37+BenefitCalculations!AY25*BenefitAssumptions!$E$37+AY28*BenefitAssumptions!$E$38, IF(BenefitAssumptions!$E$36*BenefitAssumptions!$G$36=345,BenefitCalculations!AY24*BenefitAssumptions!$E$37+BenefitCalculations!AY25*BenefitAssumptions!$E$37+AY28*BenefitAssumptions!$E$38+AY29*BenefitAssumptions!$E$38, IF(BenefitAssumptions!$E$36*BenefitAssumptions!$G$36=885,BenefitCalculations!AY25*BenefitAssumptions!$E$37,IF(BenefitAssumptions!$E$36*BenefitAssumptions!$G$36=960,BenefitCalculations!AY25*BenefitAssumptions!$E$37+AY28*BenefitAssumptions!$E$38, AY25*BenefitAssumptions!$E$37+AY28*BenefitAssumptions!$E$38+AY29*BenefitAssumptions!$E$38)))))</f>
        <v>163.5874</v>
      </c>
      <c r="AZ108" s="25">
        <f>IF(BenefitAssumptions!$E$36*BenefitAssumptions!$G$36=295,BenefitCalculations!AZ24*BenefitAssumptions!$E$37+BenefitCalculations!AZ25*BenefitAssumptions!$E$37,IF(BenefitAssumptions!$E$36*BenefitAssumptions!$G$36=320,BenefitCalculations!AZ24*BenefitAssumptions!$E$37+BenefitCalculations!AZ25*BenefitAssumptions!$E$37+AZ28*BenefitAssumptions!$E$38, IF(BenefitAssumptions!$E$36*BenefitAssumptions!$G$36=345,BenefitCalculations!AZ24*BenefitAssumptions!$E$37+BenefitCalculations!AZ25*BenefitAssumptions!$E$37+AZ28*BenefitAssumptions!$E$38+AZ29*BenefitAssumptions!$E$38, IF(BenefitAssumptions!$E$36*BenefitAssumptions!$G$36=885,BenefitCalculations!AZ25*BenefitAssumptions!$E$37,IF(BenefitAssumptions!$E$36*BenefitAssumptions!$G$36=960,BenefitCalculations!AZ25*BenefitAssumptions!$E$37+AZ28*BenefitAssumptions!$E$38, AZ25*BenefitAssumptions!$E$37+AZ28*BenefitAssumptions!$E$38+AZ29*BenefitAssumptions!$E$38)))))</f>
        <v>167.48774999999998</v>
      </c>
    </row>
    <row r="109" spans="1:52" ht="38.25">
      <c r="A109" s="117" t="s">
        <v>225</v>
      </c>
      <c r="AG109" s="25">
        <f>BenefitAssumptions!$E$40*Macroeconomics!AG5</f>
        <v>228755.81722703055</v>
      </c>
      <c r="AH109" s="25">
        <f>BenefitAssumptions!$E$40*Macroeconomics!AH5</f>
        <v>251792.89932356027</v>
      </c>
      <c r="AI109" s="25">
        <f>BenefitAssumptions!$E$40*Macroeconomics!AI5</f>
        <v>277603.31527884753</v>
      </c>
      <c r="AJ109" s="25">
        <f>BenefitAssumptions!$E$40*Macroeconomics!AJ5</f>
        <v>306545.3261546485</v>
      </c>
      <c r="AK109" s="25">
        <f>BenefitAssumptions!$E$40*Macroeconomics!AK5</f>
        <v>339013.03405567427</v>
      </c>
      <c r="AL109" s="25">
        <f>BenefitAssumptions!$E$40*Macroeconomics!AL5</f>
        <v>375951.69710489135</v>
      </c>
      <c r="AM109" s="25">
        <f>BenefitAssumptions!$E$40*Macroeconomics!AM5</f>
        <v>417157.87332681863</v>
      </c>
      <c r="AN109" s="25">
        <f>BenefitAssumptions!$E$40*Macroeconomics!AN5</f>
        <v>463171.29188845708</v>
      </c>
      <c r="AO109" s="25">
        <f>BenefitAssumptions!$E$40*Macroeconomics!AO5</f>
        <v>514615.57609847368</v>
      </c>
      <c r="AP109" s="25">
        <f>BenefitAssumptions!$E$40*Macroeconomics!AP5</f>
        <v>572189.77455304796</v>
      </c>
      <c r="AQ109" s="25">
        <f>BenefitAssumptions!$E$40*Macroeconomics!AQ5</f>
        <v>636165.00408031873</v>
      </c>
      <c r="AR109" s="25">
        <f>BenefitAssumptions!$E$40*Macroeconomics!AR5</f>
        <v>707230.02099544602</v>
      </c>
      <c r="AS109" s="25">
        <f>BenefitAssumptions!$E$40*Macroeconomics!AS5</f>
        <v>786166.04517522187</v>
      </c>
      <c r="AT109" s="25">
        <f>BenefitAssumptions!$E$40*Macroeconomics!AT5</f>
        <v>873842.37018970388</v>
      </c>
      <c r="AU109" s="25">
        <f>BenefitAssumptions!$E$40*Macroeconomics!AU5</f>
        <v>971218.8221635418</v>
      </c>
      <c r="AV109" s="25">
        <f>BenefitAssumptions!$E$40*Macroeconomics!AV5</f>
        <v>1079350.3606609271</v>
      </c>
      <c r="AW109" s="25">
        <f>BenefitAssumptions!$E$40*Macroeconomics!AW5</f>
        <v>1199394.7097654417</v>
      </c>
      <c r="AX109" s="25">
        <f>BenefitAssumptions!$E$40*Macroeconomics!AX5</f>
        <v>1332623.7798252744</v>
      </c>
      <c r="AY109" s="25">
        <f>BenefitAssumptions!$E$40*Macroeconomics!AY5</f>
        <v>1480431.6684941491</v>
      </c>
      <c r="AZ109" s="25">
        <f>BenefitAssumptions!$E$40*Macroeconomics!AZ5</f>
        <v>1644353.8472342379</v>
      </c>
    </row>
    <row r="110" spans="1:52" ht="38.25">
      <c r="A110" s="117" t="s">
        <v>226</v>
      </c>
      <c r="AG110" s="30">
        <f>BenefitAssumptions!E42</f>
        <v>500</v>
      </c>
      <c r="AH110" s="26">
        <f>AG110+($AK$110-$AG$110)/($AK$2-$AG$2)</f>
        <v>625</v>
      </c>
      <c r="AI110" s="26">
        <f>AH110+($AK$110-$AG$110)/($AK$2-$AG$2)</f>
        <v>750</v>
      </c>
      <c r="AJ110" s="26">
        <f>AI110+($AK$110-$AG$110)/($AK$2-$AG$2)</f>
        <v>875</v>
      </c>
      <c r="AK110" s="30">
        <f>BenefitAssumptions!F42</f>
        <v>1000</v>
      </c>
      <c r="AL110" s="26">
        <f t="shared" ref="AL110:AY110" si="49">AK110+($AZ$110-$AK$110)/($AZ$2-$AK$2)</f>
        <v>1033.3333333333333</v>
      </c>
      <c r="AM110" s="26">
        <f t="shared" si="49"/>
        <v>1066.6666666666665</v>
      </c>
      <c r="AN110" s="26">
        <f t="shared" si="49"/>
        <v>1099.9999999999998</v>
      </c>
      <c r="AO110" s="26">
        <f t="shared" si="49"/>
        <v>1133.333333333333</v>
      </c>
      <c r="AP110" s="26">
        <f t="shared" si="49"/>
        <v>1166.6666666666663</v>
      </c>
      <c r="AQ110" s="26">
        <f t="shared" si="49"/>
        <v>1199.9999999999995</v>
      </c>
      <c r="AR110" s="26">
        <f t="shared" si="49"/>
        <v>1233.3333333333328</v>
      </c>
      <c r="AS110" s="26">
        <f t="shared" si="49"/>
        <v>1266.6666666666661</v>
      </c>
      <c r="AT110" s="26">
        <f t="shared" si="49"/>
        <v>1299.9999999999993</v>
      </c>
      <c r="AU110" s="26">
        <f t="shared" si="49"/>
        <v>1333.3333333333326</v>
      </c>
      <c r="AV110" s="26">
        <f t="shared" si="49"/>
        <v>1366.6666666666658</v>
      </c>
      <c r="AW110" s="26">
        <f t="shared" si="49"/>
        <v>1399.9999999999991</v>
      </c>
      <c r="AX110" s="26">
        <f t="shared" si="49"/>
        <v>1433.3333333333323</v>
      </c>
      <c r="AY110" s="26">
        <f t="shared" si="49"/>
        <v>1466.6666666666656</v>
      </c>
      <c r="AZ110" s="30">
        <f>BenefitAssumptions!G42</f>
        <v>1500</v>
      </c>
    </row>
    <row r="111" spans="1:52" ht="38.25">
      <c r="A111" s="117" t="s">
        <v>228</v>
      </c>
      <c r="AG111" s="25">
        <f t="shared" ref="AG111:AZ111" si="50">AG110*AG56/100</f>
        <v>500</v>
      </c>
      <c r="AH111" s="25">
        <f t="shared" si="50"/>
        <v>684.65</v>
      </c>
      <c r="AI111" s="25">
        <f t="shared" si="50"/>
        <v>899.76155279999989</v>
      </c>
      <c r="AJ111" s="25">
        <f t="shared" si="50"/>
        <v>1149.3194170846079</v>
      </c>
      <c r="AK111" s="25">
        <f t="shared" si="50"/>
        <v>1437.7657530752135</v>
      </c>
      <c r="AL111" s="25">
        <f t="shared" si="50"/>
        <v>1626.2376730933331</v>
      </c>
      <c r="AM111" s="25">
        <f t="shared" si="50"/>
        <v>1837.5016846120905</v>
      </c>
      <c r="AN111" s="25">
        <f t="shared" si="50"/>
        <v>2074.1833859756562</v>
      </c>
      <c r="AO111" s="25">
        <f t="shared" si="50"/>
        <v>2339.2011686613459</v>
      </c>
      <c r="AP111" s="25">
        <f t="shared" si="50"/>
        <v>2635.79811684073</v>
      </c>
      <c r="AQ111" s="25">
        <f t="shared" si="50"/>
        <v>2967.5773220851161</v>
      </c>
      <c r="AR111" s="25">
        <f t="shared" si="50"/>
        <v>3338.5409738864337</v>
      </c>
      <c r="AS111" s="25">
        <f t="shared" si="50"/>
        <v>3753.1336243408496</v>
      </c>
      <c r="AT111" s="25">
        <f t="shared" si="50"/>
        <v>4216.2900669193759</v>
      </c>
      <c r="AU111" s="25">
        <f t="shared" si="50"/>
        <v>4733.488315128152</v>
      </c>
      <c r="AV111" s="25">
        <f t="shared" si="50"/>
        <v>5310.8082174827578</v>
      </c>
      <c r="AW111" s="25">
        <f t="shared" si="50"/>
        <v>5954.9963010726415</v>
      </c>
      <c r="AX111" s="25">
        <f t="shared" si="50"/>
        <v>6673.5374976101648</v>
      </c>
      <c r="AY111" s="25">
        <f t="shared" si="50"/>
        <v>7474.7344738348784</v>
      </c>
      <c r="AZ111" s="25">
        <f t="shared" si="50"/>
        <v>8367.7953631292021</v>
      </c>
    </row>
    <row r="112" spans="1:52" ht="25.5">
      <c r="A112" s="117" t="s">
        <v>168</v>
      </c>
      <c r="AG112" s="25">
        <f>IF(BenefitAssumptions!$E$39="yes", AG109, AG111)</f>
        <v>228755.81722703055</v>
      </c>
      <c r="AH112" s="25">
        <f>IF(BenefitAssumptions!$E$39="yes", AH109, AH111)</f>
        <v>251792.89932356027</v>
      </c>
      <c r="AI112" s="25">
        <f>IF(BenefitAssumptions!$E$39="yes", AI109, AI111)</f>
        <v>277603.31527884753</v>
      </c>
      <c r="AJ112" s="25">
        <f>IF(BenefitAssumptions!$E$39="yes", AJ109, AJ111)</f>
        <v>306545.3261546485</v>
      </c>
      <c r="AK112" s="25">
        <f>IF(BenefitAssumptions!$E$39="yes", AK109, AK111)</f>
        <v>339013.03405567427</v>
      </c>
      <c r="AL112" s="25">
        <f>IF(BenefitAssumptions!$E$39="yes", AL109, AL111)</f>
        <v>375951.69710489135</v>
      </c>
      <c r="AM112" s="25">
        <f>IF(BenefitAssumptions!$E$39="yes", AM109, AM111)</f>
        <v>417157.87332681863</v>
      </c>
      <c r="AN112" s="25">
        <f>IF(BenefitAssumptions!$E$39="yes", AN109, AN111)</f>
        <v>463171.29188845708</v>
      </c>
      <c r="AO112" s="25">
        <f>IF(BenefitAssumptions!$E$39="yes", AO109, AO111)</f>
        <v>514615.57609847368</v>
      </c>
      <c r="AP112" s="25">
        <f>IF(BenefitAssumptions!$E$39="yes", AP109, AP111)</f>
        <v>572189.77455304796</v>
      </c>
      <c r="AQ112" s="25">
        <f>IF(BenefitAssumptions!$E$39="yes", AQ109, AQ111)</f>
        <v>636165.00408031873</v>
      </c>
      <c r="AR112" s="25">
        <f>IF(BenefitAssumptions!$E$39="yes", AR109, AR111)</f>
        <v>707230.02099544602</v>
      </c>
      <c r="AS112" s="25">
        <f>IF(BenefitAssumptions!$E$39="yes", AS109, AS111)</f>
        <v>786166.04517522187</v>
      </c>
      <c r="AT112" s="25">
        <f>IF(BenefitAssumptions!$E$39="yes", AT109, AT111)</f>
        <v>873842.37018970388</v>
      </c>
      <c r="AU112" s="25">
        <f>IF(BenefitAssumptions!$E$39="yes", AU109, AU111)</f>
        <v>971218.8221635418</v>
      </c>
      <c r="AV112" s="25">
        <f>IF(BenefitAssumptions!$E$39="yes", AV109, AV111)</f>
        <v>1079350.3606609271</v>
      </c>
      <c r="AW112" s="25">
        <f>IF(BenefitAssumptions!$E$39="yes", AW109, AW111)</f>
        <v>1199394.7097654417</v>
      </c>
      <c r="AX112" s="25">
        <f>IF(BenefitAssumptions!$E$39="yes", AX109, AX111)</f>
        <v>1332623.7798252744</v>
      </c>
      <c r="AY112" s="25">
        <f>IF(BenefitAssumptions!$E$39="yes", AY109, AY111)</f>
        <v>1480431.6684941491</v>
      </c>
      <c r="AZ112" s="25">
        <f>IF(BenefitAssumptions!$E$39="yes", AZ109, AZ111)</f>
        <v>1644353.8472342379</v>
      </c>
    </row>
    <row r="113" spans="1:52">
      <c r="A113" s="117" t="s">
        <v>150</v>
      </c>
      <c r="AG113" s="25">
        <f t="shared" ref="AG113:AZ113" si="51">AG112*AG106</f>
        <v>45547543.317375988</v>
      </c>
      <c r="AH113" s="25">
        <f t="shared" si="51"/>
        <v>51876553.645148031</v>
      </c>
      <c r="AI113" s="25">
        <f t="shared" si="51"/>
        <v>59181390.21402014</v>
      </c>
      <c r="AJ113" s="25">
        <f t="shared" si="51"/>
        <v>67545521.440724239</v>
      </c>
      <c r="AK113" s="25">
        <f t="shared" si="51"/>
        <v>77067093.9834622</v>
      </c>
      <c r="AL113" s="25">
        <f t="shared" si="51"/>
        <v>87999968.658652574</v>
      </c>
      <c r="AM113" s="25">
        <f t="shared" si="51"/>
        <v>100379743.76710245</v>
      </c>
      <c r="AN113" s="25">
        <f t="shared" si="51"/>
        <v>114438486.95606782</v>
      </c>
      <c r="AO113" s="25">
        <f t="shared" si="51"/>
        <v>130480985.16599846</v>
      </c>
      <c r="AP113" s="25">
        <f t="shared" si="51"/>
        <v>148854940.97406557</v>
      </c>
      <c r="AQ113" s="25">
        <f t="shared" si="51"/>
        <v>169788590.79076239</v>
      </c>
      <c r="AR113" s="25">
        <f t="shared" si="51"/>
        <v>193606891.57698271</v>
      </c>
      <c r="AS113" s="25">
        <f t="shared" si="51"/>
        <v>220691392.26082277</v>
      </c>
      <c r="AT113" s="25">
        <f t="shared" si="51"/>
        <v>251461721.53252003</v>
      </c>
      <c r="AU113" s="25">
        <f t="shared" si="51"/>
        <v>286393161.67459673</v>
      </c>
      <c r="AV113" s="25">
        <f t="shared" si="51"/>
        <v>326021985.90403962</v>
      </c>
      <c r="AW113" s="25">
        <f t="shared" si="51"/>
        <v>370973395.42175317</v>
      </c>
      <c r="AX113" s="25">
        <f t="shared" si="51"/>
        <v>421978957.94459206</v>
      </c>
      <c r="AY113" s="25">
        <f t="shared" si="51"/>
        <v>479888868.56690371</v>
      </c>
      <c r="AZ113" s="25">
        <f t="shared" si="51"/>
        <v>545648913.40820074</v>
      </c>
    </row>
    <row r="114" spans="1:52">
      <c r="A114" s="117" t="s">
        <v>169</v>
      </c>
      <c r="AG114" s="25">
        <f>BenefitAssumptions!$E$43*BenefitCalculations!AG113</f>
        <v>4554754.3317375993</v>
      </c>
      <c r="AH114" s="25">
        <f>BenefitAssumptions!$E$43*BenefitCalculations!AH113</f>
        <v>5187655.3645148035</v>
      </c>
      <c r="AI114" s="25">
        <f>BenefitAssumptions!$E$43*BenefitCalculations!AI113</f>
        <v>5918139.0214020144</v>
      </c>
      <c r="AJ114" s="25">
        <f>BenefitAssumptions!$E$43*BenefitCalculations!AJ113</f>
        <v>6754552.1440724246</v>
      </c>
      <c r="AK114" s="25">
        <f>BenefitAssumptions!$E$43*BenefitCalculations!AK113</f>
        <v>7706709.3983462201</v>
      </c>
      <c r="AL114" s="25">
        <f>BenefitAssumptions!$E$43*BenefitCalculations!AL113</f>
        <v>8799996.8658652585</v>
      </c>
      <c r="AM114" s="25">
        <f>BenefitAssumptions!$E$43*BenefitCalculations!AM113</f>
        <v>10037974.376710245</v>
      </c>
      <c r="AN114" s="25">
        <f>BenefitAssumptions!$E$43*BenefitCalculations!AN113</f>
        <v>11443848.695606783</v>
      </c>
      <c r="AO114" s="25">
        <f>BenefitAssumptions!$E$43*BenefitCalculations!AO113</f>
        <v>13048098.516599847</v>
      </c>
      <c r="AP114" s="25">
        <f>BenefitAssumptions!$E$43*BenefitCalculations!AP113</f>
        <v>14885494.097406559</v>
      </c>
      <c r="AQ114" s="25">
        <f>BenefitAssumptions!$E$43*BenefitCalculations!AQ113</f>
        <v>16978859.079076242</v>
      </c>
      <c r="AR114" s="25">
        <f>BenefitAssumptions!$E$43*BenefitCalculations!AR113</f>
        <v>19360689.15769827</v>
      </c>
      <c r="AS114" s="25">
        <f>BenefitAssumptions!$E$43*BenefitCalculations!AS113</f>
        <v>22069139.22608228</v>
      </c>
      <c r="AT114" s="25">
        <f>BenefitAssumptions!$E$43*BenefitCalculations!AT113</f>
        <v>25146172.153252006</v>
      </c>
      <c r="AU114" s="25">
        <f>BenefitAssumptions!$E$43*BenefitCalculations!AU113</f>
        <v>28639316.167459674</v>
      </c>
      <c r="AV114" s="25">
        <f>BenefitAssumptions!$E$43*BenefitCalculations!AV113</f>
        <v>32602198.590403963</v>
      </c>
      <c r="AW114" s="25">
        <f>BenefitAssumptions!$E$43*BenefitCalculations!AW113</f>
        <v>37097339.542175315</v>
      </c>
      <c r="AX114" s="25">
        <f>BenefitAssumptions!$E$43*BenefitCalculations!AX113</f>
        <v>42197895.794459209</v>
      </c>
      <c r="AY114" s="25">
        <f>BenefitAssumptions!$E$43*BenefitCalculations!AY113</f>
        <v>47988886.856690377</v>
      </c>
      <c r="AZ114" s="25">
        <f>BenefitAssumptions!$E$43*BenefitCalculations!AZ113</f>
        <v>54564891.340820074</v>
      </c>
    </row>
    <row r="115" spans="1:52" ht="25.5">
      <c r="A115" s="117" t="s">
        <v>172</v>
      </c>
      <c r="AG115" s="25">
        <f t="shared" ref="AG115:AZ115" si="52">SUM(AG113:AG114)</f>
        <v>50102297.649113588</v>
      </c>
      <c r="AH115" s="25">
        <f t="shared" si="52"/>
        <v>57064209.009662837</v>
      </c>
      <c r="AI115" s="25">
        <f t="shared" si="52"/>
        <v>65099529.235422157</v>
      </c>
      <c r="AJ115" s="25">
        <f t="shared" si="52"/>
        <v>74300073.584796667</v>
      </c>
      <c r="AK115" s="25">
        <f t="shared" si="52"/>
        <v>84773803.381808415</v>
      </c>
      <c r="AL115" s="25">
        <f t="shared" si="52"/>
        <v>96799965.524517834</v>
      </c>
      <c r="AM115" s="25">
        <f t="shared" si="52"/>
        <v>110417718.1438127</v>
      </c>
      <c r="AN115" s="25">
        <f t="shared" si="52"/>
        <v>125882335.6516746</v>
      </c>
      <c r="AO115" s="25">
        <f t="shared" si="52"/>
        <v>143529083.68259829</v>
      </c>
      <c r="AP115" s="25">
        <f t="shared" si="52"/>
        <v>163740435.07147214</v>
      </c>
      <c r="AQ115" s="25">
        <f t="shared" si="52"/>
        <v>186767449.86983863</v>
      </c>
      <c r="AR115" s="25">
        <f t="shared" si="52"/>
        <v>212967580.73468098</v>
      </c>
      <c r="AS115" s="25">
        <f t="shared" si="52"/>
        <v>242760531.48690504</v>
      </c>
      <c r="AT115" s="25">
        <f t="shared" si="52"/>
        <v>276607893.68577206</v>
      </c>
      <c r="AU115" s="25">
        <f t="shared" si="52"/>
        <v>315032477.84205639</v>
      </c>
      <c r="AV115" s="25">
        <f t="shared" si="52"/>
        <v>358624184.4944436</v>
      </c>
      <c r="AW115" s="25">
        <f t="shared" si="52"/>
        <v>408070734.96392846</v>
      </c>
      <c r="AX115" s="25">
        <f t="shared" si="52"/>
        <v>464176853.73905128</v>
      </c>
      <c r="AY115" s="25">
        <f t="shared" si="52"/>
        <v>527877755.42359412</v>
      </c>
      <c r="AZ115" s="25">
        <f t="shared" si="52"/>
        <v>600213804.74902081</v>
      </c>
    </row>
    <row r="116" spans="1:52">
      <c r="A116" s="117" t="s">
        <v>194</v>
      </c>
      <c r="AG116" s="118">
        <f>1000*(AG115/(1000000*Macroeconomics!AG3))</f>
        <v>2.1187022666309782E-3</v>
      </c>
      <c r="AH116" s="118">
        <f>1000*(AH115/(1000000*Macroeconomics!AH3))</f>
        <v>2.1369818086204861E-3</v>
      </c>
      <c r="AI116" s="118">
        <f>1000*(AI115/(1000000*Macroeconomics!AI3))</f>
        <v>2.1561472176709778E-3</v>
      </c>
      <c r="AJ116" s="118">
        <f>1000*(AJ115/(1000000*Macroeconomics!AJ3))</f>
        <v>2.1737984192929695E-3</v>
      </c>
      <c r="AK116" s="118">
        <f>1000*(AK115/(1000000*Macroeconomics!AK3))</f>
        <v>2.1884127473379162E-3</v>
      </c>
      <c r="AL116" s="118">
        <f>1000*(AL115/(1000000*Macroeconomics!AL3))</f>
        <v>2.1996201662650371E-3</v>
      </c>
      <c r="AM116" s="118">
        <f>1000*(AM115/(1000000*Macroeconomics!AM3))</f>
        <v>2.2081332719338428E-3</v>
      </c>
      <c r="AN116" s="118">
        <f>1000*(AN115/(1000000*Macroeconomics!AN3))</f>
        <v>2.2149119048576623E-3</v>
      </c>
      <c r="AO116" s="118">
        <f>1000*(AO115/(1000000*Macroeconomics!AO3))</f>
        <v>2.2212756786685185E-3</v>
      </c>
      <c r="AP116" s="118">
        <f>1000*(AP115/(1000000*Macroeconomics!AP3))</f>
        <v>2.2281311085079283E-3</v>
      </c>
      <c r="AQ116" s="118">
        <f>1000*(AQ115/(1000000*Macroeconomics!AQ3))</f>
        <v>2.2356475336747345E-3</v>
      </c>
      <c r="AR116" s="118">
        <f>1000*(AR115/(1000000*Macroeconomics!AR3))</f>
        <v>2.2435683901169011E-3</v>
      </c>
      <c r="AS116" s="118">
        <f>1000*(AS115/(1000000*Macroeconomics!AS3))</f>
        <v>2.2518169237832177E-3</v>
      </c>
      <c r="AT116" s="118">
        <f>1000*(AT115/(1000000*Macroeconomics!AT3))</f>
        <v>2.2602258154438655E-3</v>
      </c>
      <c r="AU116" s="118">
        <f>1000*(AU115/(1000000*Macroeconomics!AU3))</f>
        <v>2.2687045978508416E-3</v>
      </c>
      <c r="AV116" s="118">
        <f>1000*(AV115/(1000000*Macroeconomics!AV3))</f>
        <v>2.2772126065843637E-3</v>
      </c>
      <c r="AW116" s="118">
        <f>1000*(AW115/(1000000*Macroeconomics!AW3))</f>
        <v>2.2858775355374329E-3</v>
      </c>
      <c r="AX116" s="118">
        <f>1000*(AX115/(1000000*Macroeconomics!AX3))</f>
        <v>2.2949551711288871E-3</v>
      </c>
      <c r="AY116" s="118">
        <f>1000*(AY115/(1000000*Macroeconomics!AY3))</f>
        <v>2.3047626936411546E-3</v>
      </c>
      <c r="AZ116" s="118">
        <f>1000*(AZ115/(1000000*Macroeconomics!AZ3))</f>
        <v>2.3154640830447375E-3</v>
      </c>
    </row>
    <row r="117" spans="1:52">
      <c r="A117" s="117"/>
    </row>
    <row r="118" spans="1:52">
      <c r="A118" s="121" t="s">
        <v>130</v>
      </c>
    </row>
    <row r="119" spans="1:52">
      <c r="A119" s="117" t="s">
        <v>152</v>
      </c>
      <c r="AF119" s="25">
        <f t="shared" ref="AF119:AZ119" si="53">SUM(AF120:AF121)</f>
        <v>5416.1769999999997</v>
      </c>
      <c r="AG119" s="25">
        <f t="shared" si="53"/>
        <v>5511.6040000000003</v>
      </c>
      <c r="AH119" s="25">
        <f t="shared" si="53"/>
        <v>5602.6080000000002</v>
      </c>
      <c r="AI119" s="25">
        <f t="shared" si="53"/>
        <v>5690.6689999999999</v>
      </c>
      <c r="AJ119" s="25">
        <f t="shared" si="53"/>
        <v>5777.6970000000001</v>
      </c>
      <c r="AK119" s="25">
        <f t="shared" si="53"/>
        <v>5865.0630000000001</v>
      </c>
      <c r="AL119" s="25">
        <f t="shared" si="53"/>
        <v>5953.357</v>
      </c>
      <c r="AM119" s="25">
        <f t="shared" si="53"/>
        <v>6042.28</v>
      </c>
      <c r="AN119" s="25">
        <f t="shared" si="53"/>
        <v>6131.1749999999993</v>
      </c>
      <c r="AO119" s="25">
        <f t="shared" si="53"/>
        <v>6218.9529999999995</v>
      </c>
      <c r="AP119" s="25">
        <f t="shared" si="53"/>
        <v>6304.759</v>
      </c>
      <c r="AQ119" s="25">
        <f t="shared" si="53"/>
        <v>6388.4650000000001</v>
      </c>
      <c r="AR119" s="25">
        <f t="shared" si="53"/>
        <v>6470.1850000000004</v>
      </c>
      <c r="AS119" s="25">
        <f t="shared" si="53"/>
        <v>6549.5650000000005</v>
      </c>
      <c r="AT119" s="25">
        <f t="shared" si="53"/>
        <v>6626.223</v>
      </c>
      <c r="AU119" s="25">
        <f t="shared" si="53"/>
        <v>6699.8519999999999</v>
      </c>
      <c r="AV119" s="25">
        <f t="shared" si="53"/>
        <v>6770.2790000000005</v>
      </c>
      <c r="AW119" s="25">
        <f t="shared" si="53"/>
        <v>6837.4380000000001</v>
      </c>
      <c r="AX119" s="25">
        <f t="shared" si="53"/>
        <v>6901.2929999999997</v>
      </c>
      <c r="AY119" s="25">
        <f t="shared" si="53"/>
        <v>6961.8680000000004</v>
      </c>
      <c r="AZ119" s="25">
        <f t="shared" si="53"/>
        <v>7019.1939999999995</v>
      </c>
    </row>
    <row r="120" spans="1:52">
      <c r="A120" s="120" t="s">
        <v>1</v>
      </c>
      <c r="AF120" s="25">
        <f>IF(BenefitAssumptions!$E$48="NA",0,IF(BenefitAssumptions!$E$48*BenefitAssumptions!$G$48=70,AF5,IF(BenefitAssumptions!$E$48*BenefitAssumptions!$G$48=85,AF14,IF(BenefitAssumptions!$E$48*BenefitAssumptions!$G$48=255,AF18,"wrong"))))</f>
        <v>2711.9549999999999</v>
      </c>
      <c r="AG120" s="25">
        <f>IF(BenefitAssumptions!$E$48="NA",0,IF(BenefitAssumptions!$E$48*BenefitAssumptions!$G$48=70,AG5,IF(BenefitAssumptions!$E$48*BenefitAssumptions!$G$48=85,AG14,IF(BenefitAssumptions!$E$48*BenefitAssumptions!$G$48=255,AG18,"wrong"))))</f>
        <v>2760.8320000000003</v>
      </c>
      <c r="AH120" s="25">
        <f>IF(BenefitAssumptions!$E$48="NA",0,IF(BenefitAssumptions!$E$48*BenefitAssumptions!$G$48=70,AH5,IF(BenefitAssumptions!$E$48*BenefitAssumptions!$G$48=85,AH14,IF(BenefitAssumptions!$E$48*BenefitAssumptions!$G$48=255,AH18,"wrong"))))</f>
        <v>2807.6689999999999</v>
      </c>
      <c r="AI120" s="25">
        <f>IF(BenefitAssumptions!$E$48="NA",0,IF(BenefitAssumptions!$E$48*BenefitAssumptions!$G$48=70,AI5,IF(BenefitAssumptions!$E$48*BenefitAssumptions!$G$48=85,AI14,IF(BenefitAssumptions!$E$48*BenefitAssumptions!$G$48=255,AI18,"wrong"))))</f>
        <v>2853.1840000000002</v>
      </c>
      <c r="AJ120" s="25">
        <f>IF(BenefitAssumptions!$E$48="NA",0,IF(BenefitAssumptions!$E$48*BenefitAssumptions!$G$48=70,AJ5,IF(BenefitAssumptions!$E$48*BenefitAssumptions!$G$48=85,AJ14,IF(BenefitAssumptions!$E$48*BenefitAssumptions!$G$48=255,AJ18,"wrong"))))</f>
        <v>2898.3020000000006</v>
      </c>
      <c r="AK120" s="25">
        <f>IF(BenefitAssumptions!$E$48="NA",0,IF(BenefitAssumptions!$E$48*BenefitAssumptions!$G$48=70,AK5,IF(BenefitAssumptions!$E$48*BenefitAssumptions!$G$48=85,AK14,IF(BenefitAssumptions!$E$48*BenefitAssumptions!$G$48=255,AK18,"wrong"))))</f>
        <v>2943.6769999999997</v>
      </c>
      <c r="AL120" s="25">
        <f>IF(BenefitAssumptions!$E$48="NA",0,IF(BenefitAssumptions!$E$48*BenefitAssumptions!$G$48=70,AL5,IF(BenefitAssumptions!$E$48*BenefitAssumptions!$G$48=85,AL14,IF(BenefitAssumptions!$E$48*BenefitAssumptions!$G$48=255,AL18,"wrong"))))</f>
        <v>2989.5940000000001</v>
      </c>
      <c r="AM120" s="25">
        <f>IF(BenefitAssumptions!$E$48="NA",0,IF(BenefitAssumptions!$E$48*BenefitAssumptions!$G$48=70,AM5,IF(BenefitAssumptions!$E$48*BenefitAssumptions!$G$48=85,AM14,IF(BenefitAssumptions!$E$48*BenefitAssumptions!$G$48=255,AM18,"wrong"))))</f>
        <v>3035.877</v>
      </c>
      <c r="AN120" s="25">
        <f>IF(BenefitAssumptions!$E$48="NA",0,IF(BenefitAssumptions!$E$48*BenefitAssumptions!$G$48=70,AN5,IF(BenefitAssumptions!$E$48*BenefitAssumptions!$G$48=85,AN14,IF(BenefitAssumptions!$E$48*BenefitAssumptions!$G$48=255,AN18,"wrong"))))</f>
        <v>3082.1329999999998</v>
      </c>
      <c r="AO120" s="25">
        <f>IF(BenefitAssumptions!$E$48="NA",0,IF(BenefitAssumptions!$E$48*BenefitAssumptions!$G$48=70,AO5,IF(BenefitAssumptions!$E$48*BenefitAssumptions!$G$48=85,AO14,IF(BenefitAssumptions!$E$48*BenefitAssumptions!$G$48=255,AO18,"wrong"))))</f>
        <v>3127.7349999999997</v>
      </c>
      <c r="AP120" s="25">
        <f>IF(BenefitAssumptions!$E$48="NA",0,IF(BenefitAssumptions!$E$48*BenefitAssumptions!$G$48=70,AP5,IF(BenefitAssumptions!$E$48*BenefitAssumptions!$G$48=85,AP14,IF(BenefitAssumptions!$E$48*BenefitAssumptions!$G$48=255,AP18,"wrong"))))</f>
        <v>3172.1959999999999</v>
      </c>
      <c r="AQ120" s="25">
        <f>IF(BenefitAssumptions!$E$48="NA",0,IF(BenefitAssumptions!$E$48*BenefitAssumptions!$G$48=70,AQ5,IF(BenefitAssumptions!$E$48*BenefitAssumptions!$G$48=85,AQ14,IF(BenefitAssumptions!$E$48*BenefitAssumptions!$G$48=255,AQ18,"wrong"))))</f>
        <v>3215.4280000000003</v>
      </c>
      <c r="AR120" s="25">
        <f>IF(BenefitAssumptions!$E$48="NA",0,IF(BenefitAssumptions!$E$48*BenefitAssumptions!$G$48=70,AR5,IF(BenefitAssumptions!$E$48*BenefitAssumptions!$G$48=85,AR14,IF(BenefitAssumptions!$E$48*BenefitAssumptions!$G$48=255,AR18,"wrong"))))</f>
        <v>3257.4890000000005</v>
      </c>
      <c r="AS120" s="25">
        <f>IF(BenefitAssumptions!$E$48="NA",0,IF(BenefitAssumptions!$E$48*BenefitAssumptions!$G$48=70,AS5,IF(BenefitAssumptions!$E$48*BenefitAssumptions!$G$48=85,AS14,IF(BenefitAssumptions!$E$48*BenefitAssumptions!$G$48=255,AS18,"wrong"))))</f>
        <v>3298.192</v>
      </c>
      <c r="AT120" s="25">
        <f>IF(BenefitAssumptions!$E$48="NA",0,IF(BenefitAssumptions!$E$48*BenefitAssumptions!$G$48=70,AT5,IF(BenefitAssumptions!$E$48*BenefitAssumptions!$G$48=85,AT14,IF(BenefitAssumptions!$E$48*BenefitAssumptions!$G$48=255,AT18,"wrong"))))</f>
        <v>3337.3440000000001</v>
      </c>
      <c r="AU120" s="25">
        <f>IF(BenefitAssumptions!$E$48="NA",0,IF(BenefitAssumptions!$E$48*BenefitAssumptions!$G$48=70,AU5,IF(BenefitAssumptions!$E$48*BenefitAssumptions!$G$48=85,AU14,IF(BenefitAssumptions!$E$48*BenefitAssumptions!$G$48=255,AU18,"wrong"))))</f>
        <v>3374.7960000000003</v>
      </c>
      <c r="AV120" s="25">
        <f>IF(BenefitAssumptions!$E$48="NA",0,IF(BenefitAssumptions!$E$48*BenefitAssumptions!$G$48=70,AV5,IF(BenefitAssumptions!$E$48*BenefitAssumptions!$G$48=85,AV14,IF(BenefitAssumptions!$E$48*BenefitAssumptions!$G$48=255,AV18,"wrong"))))</f>
        <v>3410.4500000000003</v>
      </c>
      <c r="AW120" s="25">
        <f>IF(BenefitAssumptions!$E$48="NA",0,IF(BenefitAssumptions!$E$48*BenefitAssumptions!$G$48=70,AW5,IF(BenefitAssumptions!$E$48*BenefitAssumptions!$G$48=85,AW14,IF(BenefitAssumptions!$E$48*BenefitAssumptions!$G$48=255,AW18,"wrong"))))</f>
        <v>3444.2849999999999</v>
      </c>
      <c r="AX120" s="25">
        <f>IF(BenefitAssumptions!$E$48="NA",0,IF(BenefitAssumptions!$E$48*BenefitAssumptions!$G$48=70,AX5,IF(BenefitAssumptions!$E$48*BenefitAssumptions!$G$48=85,AX14,IF(BenefitAssumptions!$E$48*BenefitAssumptions!$G$48=255,AX18,"wrong"))))</f>
        <v>3476.34</v>
      </c>
      <c r="AY120" s="25">
        <f>IF(BenefitAssumptions!$E$48="NA",0,IF(BenefitAssumptions!$E$48*BenefitAssumptions!$G$48=70,AY5,IF(BenefitAssumptions!$E$48*BenefitAssumptions!$G$48=85,AY14,IF(BenefitAssumptions!$E$48*BenefitAssumptions!$G$48=255,AY18,"wrong"))))</f>
        <v>3506.7039999999997</v>
      </c>
      <c r="AZ120" s="25">
        <f>IF(BenefitAssumptions!$E$48="NA",0,IF(BenefitAssumptions!$E$48*BenefitAssumptions!$G$48=70,AZ5,IF(BenefitAssumptions!$E$48*BenefitAssumptions!$G$48=85,AZ14,IF(BenefitAssumptions!$E$48*BenefitAssumptions!$G$48=255,AZ18,"wrong"))))</f>
        <v>3535.453</v>
      </c>
    </row>
    <row r="121" spans="1:52">
      <c r="A121" s="120" t="s">
        <v>2</v>
      </c>
      <c r="AF121" s="25">
        <f>IF(BenefitAssumptions!$E$48="NA",0,IF(BenefitAssumptions!$E$48*BenefitAssumptions!$G$48=70,AF24,IF(BenefitAssumptions!$E$48*BenefitAssumptions!$G$48=85,AF33,IF(BenefitAssumptions!$E$48*BenefitAssumptions!$G$48=255,AF37,"wrong"))))</f>
        <v>2704.2219999999998</v>
      </c>
      <c r="AG121" s="25">
        <f>IF(BenefitAssumptions!$E$48="NA",0,IF(BenefitAssumptions!$E$48*BenefitAssumptions!$G$48=70,AG24,IF(BenefitAssumptions!$E$48*BenefitAssumptions!$G$48=85,AG33,IF(BenefitAssumptions!$E$48*BenefitAssumptions!$G$48=255,AG37,"wrong"))))</f>
        <v>2750.7719999999999</v>
      </c>
      <c r="AH121" s="25">
        <f>IF(BenefitAssumptions!$E$48="NA",0,IF(BenefitAssumptions!$E$48*BenefitAssumptions!$G$48=70,AH24,IF(BenefitAssumptions!$E$48*BenefitAssumptions!$G$48=85,AH33,IF(BenefitAssumptions!$E$48*BenefitAssumptions!$G$48=255,AH37,"wrong"))))</f>
        <v>2794.9390000000003</v>
      </c>
      <c r="AI121" s="25">
        <f>IF(BenefitAssumptions!$E$48="NA",0,IF(BenefitAssumptions!$E$48*BenefitAssumptions!$G$48=70,AI24,IF(BenefitAssumptions!$E$48*BenefitAssumptions!$G$48=85,AI33,IF(BenefitAssumptions!$E$48*BenefitAssumptions!$G$48=255,AI37,"wrong"))))</f>
        <v>2837.4850000000001</v>
      </c>
      <c r="AJ121" s="25">
        <f>IF(BenefitAssumptions!$E$48="NA",0,IF(BenefitAssumptions!$E$48*BenefitAssumptions!$G$48=70,AJ24,IF(BenefitAssumptions!$E$48*BenefitAssumptions!$G$48=85,AJ33,IF(BenefitAssumptions!$E$48*BenefitAssumptions!$G$48=255,AJ37,"wrong"))))</f>
        <v>2879.3949999999995</v>
      </c>
      <c r="AK121" s="25">
        <f>IF(BenefitAssumptions!$E$48="NA",0,IF(BenefitAssumptions!$E$48*BenefitAssumptions!$G$48=70,AK24,IF(BenefitAssumptions!$E$48*BenefitAssumptions!$G$48=85,AK33,IF(BenefitAssumptions!$E$48*BenefitAssumptions!$G$48=255,AK37,"wrong"))))</f>
        <v>2921.3860000000004</v>
      </c>
      <c r="AL121" s="25">
        <f>IF(BenefitAssumptions!$E$48="NA",0,IF(BenefitAssumptions!$E$48*BenefitAssumptions!$G$48=70,AL24,IF(BenefitAssumptions!$E$48*BenefitAssumptions!$G$48=85,AL33,IF(BenefitAssumptions!$E$48*BenefitAssumptions!$G$48=255,AL37,"wrong"))))</f>
        <v>2963.7629999999999</v>
      </c>
      <c r="AM121" s="25">
        <f>IF(BenefitAssumptions!$E$48="NA",0,IF(BenefitAssumptions!$E$48*BenefitAssumptions!$G$48=70,AM24,IF(BenefitAssumptions!$E$48*BenefitAssumptions!$G$48=85,AM33,IF(BenefitAssumptions!$E$48*BenefitAssumptions!$G$48=255,AM37,"wrong"))))</f>
        <v>3006.4029999999998</v>
      </c>
      <c r="AN121" s="25">
        <f>IF(BenefitAssumptions!$E$48="NA",0,IF(BenefitAssumptions!$E$48*BenefitAssumptions!$G$48=70,AN24,IF(BenefitAssumptions!$E$48*BenefitAssumptions!$G$48=85,AN33,IF(BenefitAssumptions!$E$48*BenefitAssumptions!$G$48=255,AN37,"wrong"))))</f>
        <v>3049.0419999999999</v>
      </c>
      <c r="AO121" s="25">
        <f>IF(BenefitAssumptions!$E$48="NA",0,IF(BenefitAssumptions!$E$48*BenefitAssumptions!$G$48=70,AO24,IF(BenefitAssumptions!$E$48*BenefitAssumptions!$G$48=85,AO33,IF(BenefitAssumptions!$E$48*BenefitAssumptions!$G$48=255,AO37,"wrong"))))</f>
        <v>3091.2179999999998</v>
      </c>
      <c r="AP121" s="25">
        <f>IF(BenefitAssumptions!$E$48="NA",0,IF(BenefitAssumptions!$E$48*BenefitAssumptions!$G$48=70,AP24,IF(BenefitAssumptions!$E$48*BenefitAssumptions!$G$48=85,AP33,IF(BenefitAssumptions!$E$48*BenefitAssumptions!$G$48=255,AP37,"wrong"))))</f>
        <v>3132.5630000000001</v>
      </c>
      <c r="AQ121" s="25">
        <f>IF(BenefitAssumptions!$E$48="NA",0,IF(BenefitAssumptions!$E$48*BenefitAssumptions!$G$48=70,AQ24,IF(BenefitAssumptions!$E$48*BenefitAssumptions!$G$48=85,AQ33,IF(BenefitAssumptions!$E$48*BenefitAssumptions!$G$48=255,AQ37,"wrong"))))</f>
        <v>3173.0370000000003</v>
      </c>
      <c r="AR121" s="25">
        <f>IF(BenefitAssumptions!$E$48="NA",0,IF(BenefitAssumptions!$E$48*BenefitAssumptions!$G$48=70,AR24,IF(BenefitAssumptions!$E$48*BenefitAssumptions!$G$48=85,AR33,IF(BenefitAssumptions!$E$48*BenefitAssumptions!$G$48=255,AR37,"wrong"))))</f>
        <v>3212.6959999999999</v>
      </c>
      <c r="AS121" s="25">
        <f>IF(BenefitAssumptions!$E$48="NA",0,IF(BenefitAssumptions!$E$48*BenefitAssumptions!$G$48=70,AS24,IF(BenefitAssumptions!$E$48*BenefitAssumptions!$G$48=85,AS33,IF(BenefitAssumptions!$E$48*BenefitAssumptions!$G$48=255,AS37,"wrong"))))</f>
        <v>3251.373</v>
      </c>
      <c r="AT121" s="25">
        <f>IF(BenefitAssumptions!$E$48="NA",0,IF(BenefitAssumptions!$E$48*BenefitAssumptions!$G$48=70,AT24,IF(BenefitAssumptions!$E$48*BenefitAssumptions!$G$48=85,AT33,IF(BenefitAssumptions!$E$48*BenefitAssumptions!$G$48=255,AT37,"wrong"))))</f>
        <v>3288.8789999999999</v>
      </c>
      <c r="AU121" s="25">
        <f>IF(BenefitAssumptions!$E$48="NA",0,IF(BenefitAssumptions!$E$48*BenefitAssumptions!$G$48=70,AU24,IF(BenefitAssumptions!$E$48*BenefitAssumptions!$G$48=85,AU33,IF(BenefitAssumptions!$E$48*BenefitAssumptions!$G$48=255,AU37,"wrong"))))</f>
        <v>3325.0559999999996</v>
      </c>
      <c r="AV121" s="25">
        <f>IF(BenefitAssumptions!$E$48="NA",0,IF(BenefitAssumptions!$E$48*BenefitAssumptions!$G$48=70,AV24,IF(BenefitAssumptions!$E$48*BenefitAssumptions!$G$48=85,AV33,IF(BenefitAssumptions!$E$48*BenefitAssumptions!$G$48=255,AV37,"wrong"))))</f>
        <v>3359.8289999999997</v>
      </c>
      <c r="AW121" s="25">
        <f>IF(BenefitAssumptions!$E$48="NA",0,IF(BenefitAssumptions!$E$48*BenefitAssumptions!$G$48=70,AW24,IF(BenefitAssumptions!$E$48*BenefitAssumptions!$G$48=85,AW33,IF(BenefitAssumptions!$E$48*BenefitAssumptions!$G$48=255,AW37,"wrong"))))</f>
        <v>3393.1530000000002</v>
      </c>
      <c r="AX121" s="25">
        <f>IF(BenefitAssumptions!$E$48="NA",0,IF(BenefitAssumptions!$E$48*BenefitAssumptions!$G$48=70,AX24,IF(BenefitAssumptions!$E$48*BenefitAssumptions!$G$48=85,AX33,IF(BenefitAssumptions!$E$48*BenefitAssumptions!$G$48=255,AX37,"wrong"))))</f>
        <v>3424.953</v>
      </c>
      <c r="AY121" s="25">
        <f>IF(BenefitAssumptions!$E$48="NA",0,IF(BenefitAssumptions!$E$48*BenefitAssumptions!$G$48=70,AY24,IF(BenefitAssumptions!$E$48*BenefitAssumptions!$G$48=85,AY33,IF(BenefitAssumptions!$E$48*BenefitAssumptions!$G$48=255,AY37,"wrong"))))</f>
        <v>3455.1640000000002</v>
      </c>
      <c r="AZ121" s="25">
        <f>IF(BenefitAssumptions!$E$48="NA",0,IF(BenefitAssumptions!$E$48*BenefitAssumptions!$G$48=70,AZ24,IF(BenefitAssumptions!$E$48*BenefitAssumptions!$G$48=85,AZ33,IF(BenefitAssumptions!$E$48*BenefitAssumptions!$G$48=255,AZ37,"wrong"))))</f>
        <v>3483.741</v>
      </c>
    </row>
    <row r="122" spans="1:52">
      <c r="A122" s="117" t="s">
        <v>132</v>
      </c>
      <c r="AG122" s="26">
        <f>BenefitAssumptions!$E$49</f>
        <v>0.01</v>
      </c>
      <c r="AH122" s="26">
        <f>BenefitAssumptions!$E$49</f>
        <v>0.01</v>
      </c>
      <c r="AI122" s="26">
        <f>BenefitAssumptions!$E$49</f>
        <v>0.01</v>
      </c>
      <c r="AJ122" s="26">
        <f>BenefitAssumptions!$E$49</f>
        <v>0.01</v>
      </c>
      <c r="AK122" s="26">
        <f>BenefitAssumptions!$E$49</f>
        <v>0.01</v>
      </c>
      <c r="AL122" s="26">
        <f>BenefitAssumptions!$E$49</f>
        <v>0.01</v>
      </c>
      <c r="AM122" s="26">
        <f>BenefitAssumptions!$E$49</f>
        <v>0.01</v>
      </c>
      <c r="AN122" s="26">
        <f>BenefitAssumptions!$E$49</f>
        <v>0.01</v>
      </c>
      <c r="AO122" s="26">
        <f>BenefitAssumptions!$E$49</f>
        <v>0.01</v>
      </c>
      <c r="AP122" s="26">
        <f>BenefitAssumptions!$E$49</f>
        <v>0.01</v>
      </c>
      <c r="AQ122" s="26">
        <f>BenefitAssumptions!$E$49</f>
        <v>0.01</v>
      </c>
      <c r="AR122" s="26">
        <f>BenefitAssumptions!$E$49</f>
        <v>0.01</v>
      </c>
      <c r="AS122" s="26">
        <f>BenefitAssumptions!$E$49</f>
        <v>0.01</v>
      </c>
      <c r="AT122" s="26">
        <f>BenefitAssumptions!$E$49</f>
        <v>0.01</v>
      </c>
      <c r="AU122" s="26">
        <f>BenefitAssumptions!$E$49</f>
        <v>0.01</v>
      </c>
      <c r="AV122" s="26">
        <f>BenefitAssumptions!$E$49</f>
        <v>0.01</v>
      </c>
      <c r="AW122" s="26">
        <f>BenefitAssumptions!$E$49</f>
        <v>0.01</v>
      </c>
      <c r="AX122" s="26">
        <f>BenefitAssumptions!$E$49</f>
        <v>0.01</v>
      </c>
      <c r="AY122" s="26">
        <f>BenefitAssumptions!$E$49</f>
        <v>0.01</v>
      </c>
      <c r="AZ122" s="26">
        <f>BenefitAssumptions!$E$49</f>
        <v>0.01</v>
      </c>
    </row>
    <row r="123" spans="1:52">
      <c r="A123" s="120" t="s">
        <v>1</v>
      </c>
      <c r="AG123" s="26">
        <f t="shared" ref="AG123:AZ123" si="54">AG122</f>
        <v>0.01</v>
      </c>
      <c r="AH123" s="26">
        <f t="shared" si="54"/>
        <v>0.01</v>
      </c>
      <c r="AI123" s="26">
        <f t="shared" si="54"/>
        <v>0.01</v>
      </c>
      <c r="AJ123" s="26">
        <f t="shared" si="54"/>
        <v>0.01</v>
      </c>
      <c r="AK123" s="26">
        <f t="shared" si="54"/>
        <v>0.01</v>
      </c>
      <c r="AL123" s="26">
        <f t="shared" si="54"/>
        <v>0.01</v>
      </c>
      <c r="AM123" s="26">
        <f t="shared" si="54"/>
        <v>0.01</v>
      </c>
      <c r="AN123" s="26">
        <f t="shared" si="54"/>
        <v>0.01</v>
      </c>
      <c r="AO123" s="26">
        <f t="shared" si="54"/>
        <v>0.01</v>
      </c>
      <c r="AP123" s="26">
        <f t="shared" si="54"/>
        <v>0.01</v>
      </c>
      <c r="AQ123" s="26">
        <f t="shared" si="54"/>
        <v>0.01</v>
      </c>
      <c r="AR123" s="26">
        <f t="shared" si="54"/>
        <v>0.01</v>
      </c>
      <c r="AS123" s="26">
        <f t="shared" si="54"/>
        <v>0.01</v>
      </c>
      <c r="AT123" s="26">
        <f t="shared" si="54"/>
        <v>0.01</v>
      </c>
      <c r="AU123" s="26">
        <f t="shared" si="54"/>
        <v>0.01</v>
      </c>
      <c r="AV123" s="26">
        <f t="shared" si="54"/>
        <v>0.01</v>
      </c>
      <c r="AW123" s="26">
        <f t="shared" si="54"/>
        <v>0.01</v>
      </c>
      <c r="AX123" s="26">
        <f t="shared" si="54"/>
        <v>0.01</v>
      </c>
      <c r="AY123" s="26">
        <f t="shared" si="54"/>
        <v>0.01</v>
      </c>
      <c r="AZ123" s="26">
        <f t="shared" si="54"/>
        <v>0.01</v>
      </c>
    </row>
    <row r="124" spans="1:52">
      <c r="A124" s="120" t="s">
        <v>2</v>
      </c>
      <c r="AG124" s="26">
        <f t="shared" ref="AG124:AZ124" si="55">AG122</f>
        <v>0.01</v>
      </c>
      <c r="AH124" s="26">
        <f t="shared" si="55"/>
        <v>0.01</v>
      </c>
      <c r="AI124" s="26">
        <f t="shared" si="55"/>
        <v>0.01</v>
      </c>
      <c r="AJ124" s="26">
        <f t="shared" si="55"/>
        <v>0.01</v>
      </c>
      <c r="AK124" s="26">
        <f t="shared" si="55"/>
        <v>0.01</v>
      </c>
      <c r="AL124" s="26">
        <f t="shared" si="55"/>
        <v>0.01</v>
      </c>
      <c r="AM124" s="26">
        <f t="shared" si="55"/>
        <v>0.01</v>
      </c>
      <c r="AN124" s="26">
        <f t="shared" si="55"/>
        <v>0.01</v>
      </c>
      <c r="AO124" s="26">
        <f t="shared" si="55"/>
        <v>0.01</v>
      </c>
      <c r="AP124" s="26">
        <f t="shared" si="55"/>
        <v>0.01</v>
      </c>
      <c r="AQ124" s="26">
        <f t="shared" si="55"/>
        <v>0.01</v>
      </c>
      <c r="AR124" s="26">
        <f t="shared" si="55"/>
        <v>0.01</v>
      </c>
      <c r="AS124" s="26">
        <f t="shared" si="55"/>
        <v>0.01</v>
      </c>
      <c r="AT124" s="26">
        <f t="shared" si="55"/>
        <v>0.01</v>
      </c>
      <c r="AU124" s="26">
        <f t="shared" si="55"/>
        <v>0.01</v>
      </c>
      <c r="AV124" s="26">
        <f t="shared" si="55"/>
        <v>0.01</v>
      </c>
      <c r="AW124" s="26">
        <f t="shared" si="55"/>
        <v>0.01</v>
      </c>
      <c r="AX124" s="26">
        <f t="shared" si="55"/>
        <v>0.01</v>
      </c>
      <c r="AY124" s="26">
        <f t="shared" si="55"/>
        <v>0.01</v>
      </c>
      <c r="AZ124" s="26">
        <f t="shared" si="55"/>
        <v>0.01</v>
      </c>
    </row>
    <row r="125" spans="1:52">
      <c r="A125" s="117" t="s">
        <v>153</v>
      </c>
      <c r="AG125" s="25">
        <f>AG122*AG119</f>
        <v>55.116040000000005</v>
      </c>
      <c r="AH125" s="25">
        <f t="shared" ref="AH125:AZ125" si="56">AH122*AH119</f>
        <v>56.02608</v>
      </c>
      <c r="AI125" s="25">
        <f t="shared" si="56"/>
        <v>56.906689999999998</v>
      </c>
      <c r="AJ125" s="25">
        <f t="shared" si="56"/>
        <v>57.776970000000006</v>
      </c>
      <c r="AK125" s="25">
        <f t="shared" si="56"/>
        <v>58.65063</v>
      </c>
      <c r="AL125" s="25">
        <f t="shared" si="56"/>
        <v>59.533569999999997</v>
      </c>
      <c r="AM125" s="25">
        <f t="shared" si="56"/>
        <v>60.422799999999995</v>
      </c>
      <c r="AN125" s="25">
        <f t="shared" si="56"/>
        <v>61.311749999999996</v>
      </c>
      <c r="AO125" s="25">
        <f t="shared" si="56"/>
        <v>62.189529999999998</v>
      </c>
      <c r="AP125" s="25">
        <f t="shared" si="56"/>
        <v>63.04759</v>
      </c>
      <c r="AQ125" s="25">
        <f t="shared" si="56"/>
        <v>63.884650000000001</v>
      </c>
      <c r="AR125" s="25">
        <f t="shared" si="56"/>
        <v>64.701850000000007</v>
      </c>
      <c r="AS125" s="25">
        <f t="shared" si="56"/>
        <v>65.495650000000012</v>
      </c>
      <c r="AT125" s="25">
        <f t="shared" si="56"/>
        <v>66.262230000000002</v>
      </c>
      <c r="AU125" s="25">
        <f t="shared" si="56"/>
        <v>66.998519999999999</v>
      </c>
      <c r="AV125" s="25">
        <f t="shared" si="56"/>
        <v>67.702790000000007</v>
      </c>
      <c r="AW125" s="25">
        <f t="shared" si="56"/>
        <v>68.374380000000002</v>
      </c>
      <c r="AX125" s="25">
        <f t="shared" si="56"/>
        <v>69.012929999999997</v>
      </c>
      <c r="AY125" s="25">
        <f t="shared" si="56"/>
        <v>69.618680000000012</v>
      </c>
      <c r="AZ125" s="25">
        <f t="shared" si="56"/>
        <v>70.191940000000002</v>
      </c>
    </row>
    <row r="126" spans="1:52">
      <c r="A126" s="119" t="s">
        <v>1</v>
      </c>
      <c r="AG126" s="25">
        <f>AG123*AG120</f>
        <v>27.608320000000003</v>
      </c>
      <c r="AH126" s="25">
        <f t="shared" ref="AH126:AZ126" si="57">AH123*AH120</f>
        <v>28.076689999999999</v>
      </c>
      <c r="AI126" s="25">
        <f t="shared" si="57"/>
        <v>28.531840000000003</v>
      </c>
      <c r="AJ126" s="25">
        <f t="shared" si="57"/>
        <v>28.983020000000007</v>
      </c>
      <c r="AK126" s="25">
        <f t="shared" si="57"/>
        <v>29.436769999999996</v>
      </c>
      <c r="AL126" s="25">
        <f t="shared" si="57"/>
        <v>29.89594</v>
      </c>
      <c r="AM126" s="25">
        <f t="shared" si="57"/>
        <v>30.35877</v>
      </c>
      <c r="AN126" s="25">
        <f t="shared" si="57"/>
        <v>30.82133</v>
      </c>
      <c r="AO126" s="25">
        <f t="shared" si="57"/>
        <v>31.277349999999998</v>
      </c>
      <c r="AP126" s="25">
        <f t="shared" si="57"/>
        <v>31.721959999999999</v>
      </c>
      <c r="AQ126" s="25">
        <f t="shared" si="57"/>
        <v>32.154280000000007</v>
      </c>
      <c r="AR126" s="25">
        <f t="shared" si="57"/>
        <v>32.574890000000003</v>
      </c>
      <c r="AS126" s="25">
        <f t="shared" si="57"/>
        <v>32.981920000000002</v>
      </c>
      <c r="AT126" s="25">
        <f t="shared" si="57"/>
        <v>33.373440000000002</v>
      </c>
      <c r="AU126" s="25">
        <f t="shared" si="57"/>
        <v>33.747960000000006</v>
      </c>
      <c r="AV126" s="25">
        <f t="shared" si="57"/>
        <v>34.104500000000002</v>
      </c>
      <c r="AW126" s="25">
        <f t="shared" si="57"/>
        <v>34.44285</v>
      </c>
      <c r="AX126" s="25">
        <f t="shared" si="57"/>
        <v>34.763400000000004</v>
      </c>
      <c r="AY126" s="25">
        <f t="shared" si="57"/>
        <v>35.067039999999999</v>
      </c>
      <c r="AZ126" s="25">
        <f t="shared" si="57"/>
        <v>35.354530000000004</v>
      </c>
    </row>
    <row r="127" spans="1:52">
      <c r="A127" s="119" t="s">
        <v>2</v>
      </c>
      <c r="AG127" s="25">
        <f>AG124*AG121</f>
        <v>27.507719999999999</v>
      </c>
      <c r="AH127" s="25">
        <f t="shared" ref="AH127:AZ127" si="58">AH124*AH121</f>
        <v>27.949390000000005</v>
      </c>
      <c r="AI127" s="25">
        <f t="shared" si="58"/>
        <v>28.374850000000002</v>
      </c>
      <c r="AJ127" s="25">
        <f t="shared" si="58"/>
        <v>28.793949999999995</v>
      </c>
      <c r="AK127" s="25">
        <f t="shared" si="58"/>
        <v>29.213860000000004</v>
      </c>
      <c r="AL127" s="25">
        <f t="shared" si="58"/>
        <v>29.637630000000001</v>
      </c>
      <c r="AM127" s="25">
        <f t="shared" si="58"/>
        <v>30.064029999999999</v>
      </c>
      <c r="AN127" s="25">
        <f t="shared" si="58"/>
        <v>30.49042</v>
      </c>
      <c r="AO127" s="25">
        <f t="shared" si="58"/>
        <v>30.912179999999999</v>
      </c>
      <c r="AP127" s="25">
        <f t="shared" si="58"/>
        <v>31.32563</v>
      </c>
      <c r="AQ127" s="25">
        <f t="shared" si="58"/>
        <v>31.730370000000004</v>
      </c>
      <c r="AR127" s="25">
        <f t="shared" si="58"/>
        <v>32.126959999999997</v>
      </c>
      <c r="AS127" s="25">
        <f t="shared" si="58"/>
        <v>32.513730000000002</v>
      </c>
      <c r="AT127" s="25">
        <f t="shared" si="58"/>
        <v>32.88879</v>
      </c>
      <c r="AU127" s="25">
        <f t="shared" si="58"/>
        <v>33.250559999999993</v>
      </c>
      <c r="AV127" s="25">
        <f t="shared" si="58"/>
        <v>33.598289999999999</v>
      </c>
      <c r="AW127" s="25">
        <f t="shared" si="58"/>
        <v>33.931530000000002</v>
      </c>
      <c r="AX127" s="25">
        <f t="shared" si="58"/>
        <v>34.24953</v>
      </c>
      <c r="AY127" s="25">
        <f t="shared" si="58"/>
        <v>34.551640000000006</v>
      </c>
      <c r="AZ127" s="25">
        <f t="shared" si="58"/>
        <v>34.837409999999998</v>
      </c>
    </row>
    <row r="128" spans="1:52" ht="38.25">
      <c r="A128" s="117" t="s">
        <v>225</v>
      </c>
      <c r="AG128" s="25">
        <f>BenefitAssumptions!$E$51*Macroeconomics!AG5</f>
        <v>228755.81722703055</v>
      </c>
      <c r="AH128" s="25">
        <f>BenefitAssumptions!$E$51*Macroeconomics!AH5</f>
        <v>251792.89932356027</v>
      </c>
      <c r="AI128" s="25">
        <f>BenefitAssumptions!$E$51*Macroeconomics!AI5</f>
        <v>277603.31527884753</v>
      </c>
      <c r="AJ128" s="25">
        <f>BenefitAssumptions!$E$51*Macroeconomics!AJ5</f>
        <v>306545.3261546485</v>
      </c>
      <c r="AK128" s="25">
        <f>BenefitAssumptions!$E$51*Macroeconomics!AK5</f>
        <v>339013.03405567427</v>
      </c>
      <c r="AL128" s="25">
        <f>BenefitAssumptions!$E$51*Macroeconomics!AL5</f>
        <v>375951.69710489135</v>
      </c>
      <c r="AM128" s="25">
        <f>BenefitAssumptions!$E$51*Macroeconomics!AM5</f>
        <v>417157.87332681863</v>
      </c>
      <c r="AN128" s="25">
        <f>BenefitAssumptions!$E$51*Macroeconomics!AN5</f>
        <v>463171.29188845708</v>
      </c>
      <c r="AO128" s="25">
        <f>BenefitAssumptions!$E$51*Macroeconomics!AO5</f>
        <v>514615.57609847368</v>
      </c>
      <c r="AP128" s="25">
        <f>BenefitAssumptions!$E$51*Macroeconomics!AP5</f>
        <v>572189.77455304796</v>
      </c>
      <c r="AQ128" s="25">
        <f>BenefitAssumptions!$E$51*Macroeconomics!AQ5</f>
        <v>636165.00408031873</v>
      </c>
      <c r="AR128" s="25">
        <f>BenefitAssumptions!$E$51*Macroeconomics!AR5</f>
        <v>707230.02099544602</v>
      </c>
      <c r="AS128" s="25">
        <f>BenefitAssumptions!$E$51*Macroeconomics!AS5</f>
        <v>786166.04517522187</v>
      </c>
      <c r="AT128" s="25">
        <f>BenefitAssumptions!$E$51*Macroeconomics!AT5</f>
        <v>873842.37018970388</v>
      </c>
      <c r="AU128" s="25">
        <f>BenefitAssumptions!$E$51*Macroeconomics!AU5</f>
        <v>971218.8221635418</v>
      </c>
      <c r="AV128" s="25">
        <f>BenefitAssumptions!$E$51*Macroeconomics!AV5</f>
        <v>1079350.3606609271</v>
      </c>
      <c r="AW128" s="25">
        <f>BenefitAssumptions!$E$51*Macroeconomics!AW5</f>
        <v>1199394.7097654417</v>
      </c>
      <c r="AX128" s="25">
        <f>BenefitAssumptions!$E$51*Macroeconomics!AX5</f>
        <v>1332623.7798252744</v>
      </c>
      <c r="AY128" s="25">
        <f>BenefitAssumptions!$E$51*Macroeconomics!AY5</f>
        <v>1480431.6684941491</v>
      </c>
      <c r="AZ128" s="25">
        <f>BenefitAssumptions!$E$51*Macroeconomics!AZ5</f>
        <v>1644353.8472342379</v>
      </c>
    </row>
    <row r="129" spans="1:52" ht="38.25">
      <c r="A129" s="117" t="s">
        <v>226</v>
      </c>
      <c r="AG129" s="30">
        <f>BenefitAssumptions!E53</f>
        <v>20</v>
      </c>
      <c r="AH129" s="26">
        <f>AG129+($AK$129-$AG$129)/($AK$2-$AG$2)</f>
        <v>21.25</v>
      </c>
      <c r="AI129" s="26">
        <f>AH129+($AK$129-$AG$129)/($AK$2-$AG$2)</f>
        <v>22.5</v>
      </c>
      <c r="AJ129" s="26">
        <f>AI129+($AK$129-$AG$129)/($AK$2-$AG$2)</f>
        <v>23.75</v>
      </c>
      <c r="AK129" s="30">
        <f>BenefitAssumptions!F53</f>
        <v>25</v>
      </c>
      <c r="AL129" s="26">
        <f t="shared" ref="AL129:AY129" si="59">AK129+($AZ$129-$AK$129)/($AZ$2-$AK$2)</f>
        <v>25.333333333333332</v>
      </c>
      <c r="AM129" s="26">
        <f t="shared" si="59"/>
        <v>25.666666666666664</v>
      </c>
      <c r="AN129" s="26">
        <f t="shared" si="59"/>
        <v>25.999999999999996</v>
      </c>
      <c r="AO129" s="26">
        <f t="shared" si="59"/>
        <v>26.333333333333329</v>
      </c>
      <c r="AP129" s="26">
        <f t="shared" si="59"/>
        <v>26.666666666666661</v>
      </c>
      <c r="AQ129" s="26">
        <f t="shared" si="59"/>
        <v>26.999999999999993</v>
      </c>
      <c r="AR129" s="26">
        <f t="shared" si="59"/>
        <v>27.333333333333325</v>
      </c>
      <c r="AS129" s="26">
        <f t="shared" si="59"/>
        <v>27.666666666666657</v>
      </c>
      <c r="AT129" s="26">
        <f t="shared" si="59"/>
        <v>27.999999999999989</v>
      </c>
      <c r="AU129" s="26">
        <f t="shared" si="59"/>
        <v>28.333333333333321</v>
      </c>
      <c r="AV129" s="26">
        <f t="shared" si="59"/>
        <v>28.666666666666654</v>
      </c>
      <c r="AW129" s="26">
        <f t="shared" si="59"/>
        <v>28.999999999999986</v>
      </c>
      <c r="AX129" s="26">
        <f t="shared" si="59"/>
        <v>29.333333333333318</v>
      </c>
      <c r="AY129" s="26">
        <f t="shared" si="59"/>
        <v>29.66666666666665</v>
      </c>
      <c r="AZ129" s="30">
        <f>BenefitAssumptions!G53</f>
        <v>30</v>
      </c>
    </row>
    <row r="130" spans="1:52" ht="38.25">
      <c r="A130" s="117" t="s">
        <v>228</v>
      </c>
      <c r="AG130" s="25">
        <f t="shared" ref="AG130:AZ130" si="60">AG129*AG56/100</f>
        <v>20</v>
      </c>
      <c r="AH130" s="25">
        <f t="shared" si="60"/>
        <v>23.278099999999998</v>
      </c>
      <c r="AI130" s="25">
        <f t="shared" si="60"/>
        <v>26.992846583999995</v>
      </c>
      <c r="AJ130" s="25">
        <f t="shared" si="60"/>
        <v>31.195812749439359</v>
      </c>
      <c r="AK130" s="25">
        <f t="shared" si="60"/>
        <v>35.944143826880342</v>
      </c>
      <c r="AL130" s="25">
        <f t="shared" si="60"/>
        <v>39.86905263067527</v>
      </c>
      <c r="AM130" s="25">
        <f t="shared" si="60"/>
        <v>44.214884285978421</v>
      </c>
      <c r="AN130" s="25">
        <f t="shared" si="60"/>
        <v>49.026152759424605</v>
      </c>
      <c r="AO130" s="25">
        <f t="shared" si="60"/>
        <v>54.352027154190097</v>
      </c>
      <c r="AP130" s="25">
        <f t="shared" si="60"/>
        <v>60.246814099216692</v>
      </c>
      <c r="AQ130" s="25">
        <f t="shared" si="60"/>
        <v>66.770489746915118</v>
      </c>
      <c r="AR130" s="25">
        <f t="shared" si="60"/>
        <v>73.989286448293953</v>
      </c>
      <c r="AS130" s="25">
        <f t="shared" si="60"/>
        <v>81.976339689550144</v>
      </c>
      <c r="AT130" s="25">
        <f t="shared" si="60"/>
        <v>90.812401441340413</v>
      </c>
      <c r="AU130" s="25">
        <f t="shared" si="60"/>
        <v>100.58662669647325</v>
      </c>
      <c r="AV130" s="25">
        <f t="shared" si="60"/>
        <v>111.39744065939445</v>
      </c>
      <c r="AW130" s="25">
        <f t="shared" si="60"/>
        <v>123.35349480793332</v>
      </c>
      <c r="AX130" s="25">
        <f t="shared" si="60"/>
        <v>136.57472088132431</v>
      </c>
      <c r="AY130" s="25">
        <f t="shared" si="60"/>
        <v>151.19349276620551</v>
      </c>
      <c r="AZ130" s="25">
        <f t="shared" si="60"/>
        <v>167.35590726258405</v>
      </c>
    </row>
    <row r="131" spans="1:52" ht="25.5">
      <c r="A131" s="117" t="s">
        <v>168</v>
      </c>
      <c r="AG131" s="25">
        <f>IF(BenefitAssumptions!$E$50="yes", AG128, AG130)</f>
        <v>228755.81722703055</v>
      </c>
      <c r="AH131" s="25">
        <f>IF(BenefitAssumptions!$E$50="yes", AH128, AH130)</f>
        <v>251792.89932356027</v>
      </c>
      <c r="AI131" s="25">
        <f>IF(BenefitAssumptions!$E$50="yes", AI128, AI130)</f>
        <v>277603.31527884753</v>
      </c>
      <c r="AJ131" s="25">
        <f>IF(BenefitAssumptions!$E$50="yes", AJ128, AJ130)</f>
        <v>306545.3261546485</v>
      </c>
      <c r="AK131" s="25">
        <f>IF(BenefitAssumptions!$E$50="yes", AK128, AK130)</f>
        <v>339013.03405567427</v>
      </c>
      <c r="AL131" s="25">
        <f>IF(BenefitAssumptions!$E$50="yes", AL128, AL130)</f>
        <v>375951.69710489135</v>
      </c>
      <c r="AM131" s="25">
        <f>IF(BenefitAssumptions!$E$50="yes", AM128, AM130)</f>
        <v>417157.87332681863</v>
      </c>
      <c r="AN131" s="25">
        <f>IF(BenefitAssumptions!$E$50="yes", AN128, AN130)</f>
        <v>463171.29188845708</v>
      </c>
      <c r="AO131" s="25">
        <f>IF(BenefitAssumptions!$E$50="yes", AO128, AO130)</f>
        <v>514615.57609847368</v>
      </c>
      <c r="AP131" s="25">
        <f>IF(BenefitAssumptions!$E$50="yes", AP128, AP130)</f>
        <v>572189.77455304796</v>
      </c>
      <c r="AQ131" s="25">
        <f>IF(BenefitAssumptions!$E$50="yes", AQ128, AQ130)</f>
        <v>636165.00408031873</v>
      </c>
      <c r="AR131" s="25">
        <f>IF(BenefitAssumptions!$E$50="yes", AR128, AR130)</f>
        <v>707230.02099544602</v>
      </c>
      <c r="AS131" s="25">
        <f>IF(BenefitAssumptions!$E$50="yes", AS128, AS130)</f>
        <v>786166.04517522187</v>
      </c>
      <c r="AT131" s="25">
        <f>IF(BenefitAssumptions!$E$50="yes", AT128, AT130)</f>
        <v>873842.37018970388</v>
      </c>
      <c r="AU131" s="25">
        <f>IF(BenefitAssumptions!$E$50="yes", AU128, AU130)</f>
        <v>971218.8221635418</v>
      </c>
      <c r="AV131" s="25">
        <f>IF(BenefitAssumptions!$E$50="yes", AV128, AV130)</f>
        <v>1079350.3606609271</v>
      </c>
      <c r="AW131" s="25">
        <f>IF(BenefitAssumptions!$E$50="yes", AW128, AW130)</f>
        <v>1199394.7097654417</v>
      </c>
      <c r="AX131" s="25">
        <f>IF(BenefitAssumptions!$E$50="yes", AX128, AX130)</f>
        <v>1332623.7798252744</v>
      </c>
      <c r="AY131" s="25">
        <f>IF(BenefitAssumptions!$E$50="yes", AY128, AY130)</f>
        <v>1480431.6684941491</v>
      </c>
      <c r="AZ131" s="25">
        <f>IF(BenefitAssumptions!$E$50="yes", AZ128, AZ130)</f>
        <v>1644353.8472342379</v>
      </c>
    </row>
    <row r="132" spans="1:52">
      <c r="A132" s="117" t="s">
        <v>150</v>
      </c>
      <c r="AG132" s="25">
        <f t="shared" ref="AG132:AZ132" si="61">AG125*AG131</f>
        <v>12608114.772517705</v>
      </c>
      <c r="AH132" s="25">
        <f t="shared" si="61"/>
        <v>14106969.120933734</v>
      </c>
      <c r="AI132" s="25">
        <f t="shared" si="61"/>
        <v>15797485.805545639</v>
      </c>
      <c r="AJ132" s="25">
        <f t="shared" si="61"/>
        <v>17711260.112877343</v>
      </c>
      <c r="AK132" s="25">
        <f t="shared" si="61"/>
        <v>19883328.025576752</v>
      </c>
      <c r="AL132" s="25">
        <f t="shared" si="61"/>
        <v>22381746.676212847</v>
      </c>
      <c r="AM132" s="25">
        <f t="shared" si="61"/>
        <v>25205846.748451695</v>
      </c>
      <c r="AN132" s="25">
        <f t="shared" si="61"/>
        <v>28397842.455442108</v>
      </c>
      <c r="AO132" s="25">
        <f t="shared" si="61"/>
        <v>32003700.808243312</v>
      </c>
      <c r="AP132" s="25">
        <f t="shared" si="61"/>
        <v>36075186.308213003</v>
      </c>
      <c r="AQ132" s="25">
        <f t="shared" si="61"/>
        <v>40641178.627919734</v>
      </c>
      <c r="AR132" s="25">
        <f t="shared" si="61"/>
        <v>45759090.733944207</v>
      </c>
      <c r="AS132" s="25">
        <f t="shared" si="61"/>
        <v>51490456.136680529</v>
      </c>
      <c r="AT132" s="25">
        <f t="shared" si="61"/>
        <v>57902744.117255308</v>
      </c>
      <c r="AU132" s="25">
        <f t="shared" si="61"/>
        <v>65070223.681100495</v>
      </c>
      <c r="AV132" s="25">
        <f t="shared" si="61"/>
        <v>73075030.804251015</v>
      </c>
      <c r="AW132" s="25">
        <f t="shared" si="61"/>
        <v>82007869.655492023</v>
      </c>
      <c r="AX132" s="25">
        <f t="shared" si="61"/>
        <v>91968271.63341707</v>
      </c>
      <c r="AY132" s="25">
        <f t="shared" si="61"/>
        <v>103065698.59076026</v>
      </c>
      <c r="AZ132" s="25">
        <f t="shared" si="61"/>
        <v>115420386.5838348</v>
      </c>
    </row>
    <row r="133" spans="1:52">
      <c r="A133" s="117" t="s">
        <v>169</v>
      </c>
      <c r="AG133" s="25">
        <f>BenefitAssumptions!$E$54*BenefitCalculations!AG132</f>
        <v>1260811.4772517707</v>
      </c>
      <c r="AH133" s="25">
        <f>BenefitAssumptions!$E$54*BenefitCalculations!AH132</f>
        <v>1410696.9120933735</v>
      </c>
      <c r="AI133" s="25">
        <f>BenefitAssumptions!$E$54*BenefitCalculations!AI132</f>
        <v>1579748.580554564</v>
      </c>
      <c r="AJ133" s="25">
        <f>BenefitAssumptions!$E$54*BenefitCalculations!AJ132</f>
        <v>1771126.0112877344</v>
      </c>
      <c r="AK133" s="25">
        <f>BenefitAssumptions!$E$54*BenefitCalculations!AK132</f>
        <v>1988332.8025576752</v>
      </c>
      <c r="AL133" s="25">
        <f>BenefitAssumptions!$E$54*BenefitCalculations!AL132</f>
        <v>2238174.6676212847</v>
      </c>
      <c r="AM133" s="25">
        <f>BenefitAssumptions!$E$54*BenefitCalculations!AM132</f>
        <v>2520584.6748451698</v>
      </c>
      <c r="AN133" s="25">
        <f>BenefitAssumptions!$E$54*BenefitCalculations!AN132</f>
        <v>2839784.245544211</v>
      </c>
      <c r="AO133" s="25">
        <f>BenefitAssumptions!$E$54*BenefitCalculations!AO132</f>
        <v>3200370.0808243314</v>
      </c>
      <c r="AP133" s="25">
        <f>BenefitAssumptions!$E$54*BenefitCalculations!AP132</f>
        <v>3607518.6308213007</v>
      </c>
      <c r="AQ133" s="25">
        <f>BenefitAssumptions!$E$54*BenefitCalculations!AQ132</f>
        <v>4064117.8627919736</v>
      </c>
      <c r="AR133" s="25">
        <f>BenefitAssumptions!$E$54*BenefitCalculations!AR132</f>
        <v>4575909.0733944206</v>
      </c>
      <c r="AS133" s="25">
        <f>BenefitAssumptions!$E$54*BenefitCalculations!AS132</f>
        <v>5149045.6136680534</v>
      </c>
      <c r="AT133" s="25">
        <f>BenefitAssumptions!$E$54*BenefitCalculations!AT132</f>
        <v>5790274.4117255313</v>
      </c>
      <c r="AU133" s="25">
        <f>BenefitAssumptions!$E$54*BenefitCalculations!AU132</f>
        <v>6507022.3681100495</v>
      </c>
      <c r="AV133" s="25">
        <f>BenefitAssumptions!$E$54*BenefitCalculations!AV132</f>
        <v>7307503.0804251023</v>
      </c>
      <c r="AW133" s="25">
        <f>BenefitAssumptions!$E$54*BenefitCalculations!AW132</f>
        <v>8200786.9655492026</v>
      </c>
      <c r="AX133" s="25">
        <f>BenefitAssumptions!$E$54*BenefitCalculations!AX132</f>
        <v>9196827.1633417066</v>
      </c>
      <c r="AY133" s="25">
        <f>BenefitAssumptions!$E$54*BenefitCalculations!AY132</f>
        <v>10306569.859076027</v>
      </c>
      <c r="AZ133" s="25">
        <f>BenefitAssumptions!$E$54*BenefitCalculations!AZ132</f>
        <v>11542038.658383481</v>
      </c>
    </row>
    <row r="134" spans="1:52">
      <c r="A134" s="117" t="s">
        <v>157</v>
      </c>
      <c r="AG134" s="25">
        <f t="shared" ref="AG134:AZ134" si="62">SUM(AG132:AG133)</f>
        <v>13868926.249769475</v>
      </c>
      <c r="AH134" s="25">
        <f t="shared" si="62"/>
        <v>15517666.033027107</v>
      </c>
      <c r="AI134" s="25">
        <f t="shared" si="62"/>
        <v>17377234.386100203</v>
      </c>
      <c r="AJ134" s="25">
        <f t="shared" si="62"/>
        <v>19482386.124165077</v>
      </c>
      <c r="AK134" s="25">
        <f t="shared" si="62"/>
        <v>21871660.828134425</v>
      </c>
      <c r="AL134" s="25">
        <f t="shared" si="62"/>
        <v>24619921.343834132</v>
      </c>
      <c r="AM134" s="25">
        <f t="shared" si="62"/>
        <v>27726431.423296865</v>
      </c>
      <c r="AN134" s="25">
        <f t="shared" si="62"/>
        <v>31237626.700986318</v>
      </c>
      <c r="AO134" s="25">
        <f t="shared" si="62"/>
        <v>35204070.889067642</v>
      </c>
      <c r="AP134" s="25">
        <f t="shared" si="62"/>
        <v>39682704.939034306</v>
      </c>
      <c r="AQ134" s="25">
        <f t="shared" si="62"/>
        <v>44705296.490711704</v>
      </c>
      <c r="AR134" s="25">
        <f t="shared" si="62"/>
        <v>50334999.807338625</v>
      </c>
      <c r="AS134" s="25">
        <f t="shared" si="62"/>
        <v>56639501.750348583</v>
      </c>
      <c r="AT134" s="25">
        <f t="shared" si="62"/>
        <v>63693018.528980836</v>
      </c>
      <c r="AU134" s="25">
        <f t="shared" si="62"/>
        <v>71577246.049210548</v>
      </c>
      <c r="AV134" s="25">
        <f t="shared" si="62"/>
        <v>80382533.884676114</v>
      </c>
      <c r="AW134" s="25">
        <f t="shared" si="62"/>
        <v>90208656.621041223</v>
      </c>
      <c r="AX134" s="25">
        <f t="shared" si="62"/>
        <v>101165098.79675877</v>
      </c>
      <c r="AY134" s="25">
        <f t="shared" si="62"/>
        <v>113372268.44983628</v>
      </c>
      <c r="AZ134" s="25">
        <f t="shared" si="62"/>
        <v>126962425.24221829</v>
      </c>
    </row>
    <row r="135" spans="1:52">
      <c r="A135" s="117" t="s">
        <v>190</v>
      </c>
      <c r="AG135" s="118">
        <f>1000*(AG134/(1000000*Macroeconomics!AG3))</f>
        <v>5.8648259381063189E-4</v>
      </c>
      <c r="AH135" s="118">
        <f>1000*(AH134/(1000000*Macroeconomics!AH3))</f>
        <v>5.8111679107322267E-4</v>
      </c>
      <c r="AI135" s="118">
        <f>1000*(AI134/(1000000*Macroeconomics!AI3))</f>
        <v>5.7554756558852733E-4</v>
      </c>
      <c r="AJ135" s="118">
        <f>1000*(AJ134/(1000000*Macroeconomics!AJ3))</f>
        <v>5.6999647668493254E-4</v>
      </c>
      <c r="AK135" s="118">
        <f>1000*(AK134/(1000000*Macroeconomics!AK3))</f>
        <v>5.6461099363641284E-4</v>
      </c>
      <c r="AL135" s="118">
        <f>1000*(AL134/(1000000*Macroeconomics!AL3))</f>
        <v>5.5944725998936567E-4</v>
      </c>
      <c r="AM135" s="118">
        <f>1000*(AM134/(1000000*Macroeconomics!AM3))</f>
        <v>5.5447311144424792E-4</v>
      </c>
      <c r="AN135" s="118">
        <f>1000*(AN134/(1000000*Macroeconomics!AN3))</f>
        <v>5.4962907147642964E-4</v>
      </c>
      <c r="AO135" s="118">
        <f>1000*(AO134/(1000000*Macroeconomics!AO3))</f>
        <v>5.4482300346134801E-4</v>
      </c>
      <c r="AP135" s="118">
        <f>1000*(AP134/(1000000*Macroeconomics!AP3))</f>
        <v>5.3999043856094121E-4</v>
      </c>
      <c r="AQ135" s="118">
        <f>1000*(AQ134/(1000000*Macroeconomics!AQ3))</f>
        <v>5.3513225088906507E-4</v>
      </c>
      <c r="AR135" s="118">
        <f>1000*(AR134/(1000000*Macroeconomics!AR3))</f>
        <v>5.3026856996124495E-4</v>
      </c>
      <c r="AS135" s="118">
        <f>1000*(AS134/(1000000*Macroeconomics!AS3))</f>
        <v>5.2538107333548981E-4</v>
      </c>
      <c r="AT135" s="118">
        <f>1000*(AT134/(1000000*Macroeconomics!AT3))</f>
        <v>5.2045009570944102E-4</v>
      </c>
      <c r="AU135" s="118">
        <f>1000*(AU134/(1000000*Macroeconomics!AU3))</f>
        <v>5.1546313042288633E-4</v>
      </c>
      <c r="AV135" s="118">
        <f>1000*(AV134/(1000000*Macroeconomics!AV3))</f>
        <v>5.1041766681024069E-4</v>
      </c>
      <c r="AW135" s="118">
        <f>1000*(AW134/(1000000*Macroeconomics!AW3))</f>
        <v>5.0531911262706908E-4</v>
      </c>
      <c r="AX135" s="118">
        <f>1000*(AX134/(1000000*Macroeconomics!AX3))</f>
        <v>5.001743726581985E-4</v>
      </c>
      <c r="AY135" s="118">
        <f>1000*(AY134/(1000000*Macroeconomics!AY3))</f>
        <v>4.9499372180776275E-4</v>
      </c>
      <c r="AZ135" s="118">
        <f>1000*(AZ134/(1000000*Macroeconomics!AZ3))</f>
        <v>4.8978702792005146E-4</v>
      </c>
    </row>
    <row r="136" spans="1:52">
      <c r="A136" s="117"/>
    </row>
    <row r="137" spans="1:52">
      <c r="A137" s="121" t="s">
        <v>129</v>
      </c>
    </row>
    <row r="138" spans="1:52">
      <c r="A138" s="117" t="s">
        <v>152</v>
      </c>
      <c r="AF138" s="25">
        <f t="shared" ref="AF138:AZ138" si="63">SUM(AF139:AF140)</f>
        <v>2247.674</v>
      </c>
      <c r="AG138" s="25">
        <f t="shared" si="63"/>
        <v>2282.8370000000004</v>
      </c>
      <c r="AH138" s="25">
        <f t="shared" si="63"/>
        <v>2318.5219999999999</v>
      </c>
      <c r="AI138" s="25">
        <f t="shared" si="63"/>
        <v>2354.5749999999998</v>
      </c>
      <c r="AJ138" s="25">
        <f t="shared" si="63"/>
        <v>2390.6120000000001</v>
      </c>
      <c r="AK138" s="25">
        <f t="shared" si="63"/>
        <v>2426.3230000000003</v>
      </c>
      <c r="AL138" s="25">
        <f t="shared" si="63"/>
        <v>2461.7560000000003</v>
      </c>
      <c r="AM138" s="25">
        <f t="shared" si="63"/>
        <v>2497.0060000000003</v>
      </c>
      <c r="AN138" s="25">
        <f t="shared" si="63"/>
        <v>2531.8249999999998</v>
      </c>
      <c r="AO138" s="25">
        <f t="shared" si="63"/>
        <v>2565.8879999999999</v>
      </c>
      <c r="AP138" s="25">
        <f t="shared" si="63"/>
        <v>2598.9369999999999</v>
      </c>
      <c r="AQ138" s="25">
        <f t="shared" si="63"/>
        <v>2630.8710000000001</v>
      </c>
      <c r="AR138" s="25">
        <f t="shared" si="63"/>
        <v>2661.6660000000002</v>
      </c>
      <c r="AS138" s="25">
        <f t="shared" si="63"/>
        <v>2691.2280000000001</v>
      </c>
      <c r="AT138" s="25">
        <f t="shared" si="63"/>
        <v>2719.4749999999999</v>
      </c>
      <c r="AU138" s="25">
        <f t="shared" si="63"/>
        <v>2746.3469999999998</v>
      </c>
      <c r="AV138" s="25">
        <f t="shared" si="63"/>
        <v>2771.7929999999997</v>
      </c>
      <c r="AW138" s="25">
        <f t="shared" si="63"/>
        <v>2795.7950000000001</v>
      </c>
      <c r="AX138" s="25">
        <f t="shared" si="63"/>
        <v>2818.402</v>
      </c>
      <c r="AY138" s="25">
        <f t="shared" si="63"/>
        <v>2839.6890000000003</v>
      </c>
      <c r="AZ138" s="25">
        <f t="shared" si="63"/>
        <v>2859.7280000000001</v>
      </c>
    </row>
    <row r="139" spans="1:52">
      <c r="A139" s="120" t="s">
        <v>1</v>
      </c>
      <c r="AF139" s="25">
        <f>IF(BenefitAssumptions!$E$59="no",0,IF(BenefitAssumptions!$G$60=9,AF19,IF(BenefitAssumptions!$G$60=14,AF20,0)))</f>
        <v>1126.521</v>
      </c>
      <c r="AG139" s="25">
        <f>IF(BenefitAssumptions!$E$59="no",0,IF(BenefitAssumptions!$G$60=9,AG19,IF(BenefitAssumptions!$G$60=14,AG20,0)))</f>
        <v>1144.7150000000001</v>
      </c>
      <c r="AH139" s="25">
        <f>IF(BenefitAssumptions!$E$59="no",0,IF(BenefitAssumptions!$G$60=9,AH19,IF(BenefitAssumptions!$G$60=14,AH20,0)))</f>
        <v>1163.1880000000001</v>
      </c>
      <c r="AI139" s="25">
        <f>IF(BenefitAssumptions!$E$59="no",0,IF(BenefitAssumptions!$G$60=9,AI19,IF(BenefitAssumptions!$G$60=14,AI20,0)))</f>
        <v>1181.874</v>
      </c>
      <c r="AJ139" s="25">
        <f>IF(BenefitAssumptions!$E$59="no",0,IF(BenefitAssumptions!$G$60=9,AJ19,IF(BenefitAssumptions!$G$60=14,AJ20,0)))</f>
        <v>1200.597</v>
      </c>
      <c r="AK139" s="25">
        <f>IF(BenefitAssumptions!$E$59="no",0,IF(BenefitAssumptions!$G$60=9,AK19,IF(BenefitAssumptions!$G$60=14,AK20,0)))</f>
        <v>1219.211</v>
      </c>
      <c r="AL139" s="25">
        <f>IF(BenefitAssumptions!$E$59="no",0,IF(BenefitAssumptions!$G$60=9,AL19,IF(BenefitAssumptions!$G$60=14,AL20,0)))</f>
        <v>1237.7470000000001</v>
      </c>
      <c r="AM139" s="25">
        <f>IF(BenefitAssumptions!$E$59="no",0,IF(BenefitAssumptions!$G$60=9,AM19,IF(BenefitAssumptions!$G$60=14,AM20,0)))</f>
        <v>1256.2280000000001</v>
      </c>
      <c r="AN139" s="25">
        <f>IF(BenefitAssumptions!$E$59="no",0,IF(BenefitAssumptions!$G$60=9,AN19,IF(BenefitAssumptions!$G$60=14,AN20,0)))</f>
        <v>1274.471</v>
      </c>
      <c r="AO139" s="25">
        <f>IF(BenefitAssumptions!$E$59="no",0,IF(BenefitAssumptions!$G$60=9,AO19,IF(BenefitAssumptions!$G$60=14,AO20,0)))</f>
        <v>1292.229</v>
      </c>
      <c r="AP139" s="25">
        <f>IF(BenefitAssumptions!$E$59="no",0,IF(BenefitAssumptions!$G$60=9,AP19,IF(BenefitAssumptions!$G$60=14,AP20,0)))</f>
        <v>1309.319</v>
      </c>
      <c r="AQ139" s="25">
        <f>IF(BenefitAssumptions!$E$59="no",0,IF(BenefitAssumptions!$G$60=9,AQ19,IF(BenefitAssumptions!$G$60=14,AQ20,0)))</f>
        <v>1325.663</v>
      </c>
      <c r="AR139" s="25">
        <f>IF(BenefitAssumptions!$E$59="no",0,IF(BenefitAssumptions!$G$60=9,AR19,IF(BenefitAssumptions!$G$60=14,AR20,0)))</f>
        <v>1341.271</v>
      </c>
      <c r="AS139" s="25">
        <f>IF(BenefitAssumptions!$E$59="no",0,IF(BenefitAssumptions!$G$60=9,AS19,IF(BenefitAssumptions!$G$60=14,AS20,0)))</f>
        <v>1356.1420000000001</v>
      </c>
      <c r="AT139" s="25">
        <f>IF(BenefitAssumptions!$E$59="no",0,IF(BenefitAssumptions!$G$60=9,AT19,IF(BenefitAssumptions!$G$60=14,AT20,0)))</f>
        <v>1370.307</v>
      </c>
      <c r="AU139" s="25">
        <f>IF(BenefitAssumptions!$E$59="no",0,IF(BenefitAssumptions!$G$60=9,AU19,IF(BenefitAssumptions!$G$60=14,AU20,0)))</f>
        <v>1383.787</v>
      </c>
      <c r="AV139" s="25">
        <f>IF(BenefitAssumptions!$E$59="no",0,IF(BenefitAssumptions!$G$60=9,AV19,IF(BenefitAssumptions!$G$60=14,AV20,0)))</f>
        <v>1396.5709999999999</v>
      </c>
      <c r="AW139" s="25">
        <f>IF(BenefitAssumptions!$E$59="no",0,IF(BenefitAssumptions!$G$60=9,AW19,IF(BenefitAssumptions!$G$60=14,AW20,0)))</f>
        <v>1408.6399999999999</v>
      </c>
      <c r="AX139" s="25">
        <f>IF(BenefitAssumptions!$E$59="no",0,IF(BenefitAssumptions!$G$60=9,AX19,IF(BenefitAssumptions!$G$60=14,AX20,0)))</f>
        <v>1420.0160000000001</v>
      </c>
      <c r="AY139" s="25">
        <f>IF(BenefitAssumptions!$E$59="no",0,IF(BenefitAssumptions!$G$60=9,AY19,IF(BenefitAssumptions!$G$60=14,AY20,0)))</f>
        <v>1430.729</v>
      </c>
      <c r="AZ139" s="25">
        <f>IF(BenefitAssumptions!$E$59="no",0,IF(BenefitAssumptions!$G$60=9,AZ19,IF(BenefitAssumptions!$G$60=14,AZ20,0)))</f>
        <v>1440.809</v>
      </c>
    </row>
    <row r="140" spans="1:52">
      <c r="A140" s="120" t="s">
        <v>2</v>
      </c>
      <c r="AF140" s="25">
        <f>IF(BenefitAssumptions!$E$59="no",0,IF(BenefitAssumptions!$G$60=9,AF38,IF(BenefitAssumptions!$G$60=14,AF39,0)))</f>
        <v>1121.1530000000002</v>
      </c>
      <c r="AG140" s="25">
        <f>IF(BenefitAssumptions!$E$59="no",0,IF(BenefitAssumptions!$G$60=9,AG38,IF(BenefitAssumptions!$G$60=14,AG39,0)))</f>
        <v>1138.1220000000001</v>
      </c>
      <c r="AH140" s="25">
        <f>IF(BenefitAssumptions!$E$59="no",0,IF(BenefitAssumptions!$G$60=9,AH38,IF(BenefitAssumptions!$G$60=14,AH39,0)))</f>
        <v>1155.3340000000001</v>
      </c>
      <c r="AI140" s="25">
        <f>IF(BenefitAssumptions!$E$59="no",0,IF(BenefitAssumptions!$G$60=9,AI38,IF(BenefitAssumptions!$G$60=14,AI39,0)))</f>
        <v>1172.701</v>
      </c>
      <c r="AJ140" s="25">
        <f>IF(BenefitAssumptions!$E$59="no",0,IF(BenefitAssumptions!$G$60=9,AJ38,IF(BenefitAssumptions!$G$60=14,AJ39,0)))</f>
        <v>1190.0150000000001</v>
      </c>
      <c r="AK140" s="25">
        <f>IF(BenefitAssumptions!$E$59="no",0,IF(BenefitAssumptions!$G$60=9,AK38,IF(BenefitAssumptions!$G$60=14,AK39,0)))</f>
        <v>1207.1120000000001</v>
      </c>
      <c r="AL140" s="25">
        <f>IF(BenefitAssumptions!$E$59="no",0,IF(BenefitAssumptions!$G$60=9,AL38,IF(BenefitAssumptions!$G$60=14,AL39,0)))</f>
        <v>1224.009</v>
      </c>
      <c r="AM140" s="25">
        <f>IF(BenefitAssumptions!$E$59="no",0,IF(BenefitAssumptions!$G$60=9,AM38,IF(BenefitAssumptions!$G$60=14,AM39,0)))</f>
        <v>1240.778</v>
      </c>
      <c r="AN140" s="25">
        <f>IF(BenefitAssumptions!$E$59="no",0,IF(BenefitAssumptions!$G$60=9,AN38,IF(BenefitAssumptions!$G$60=14,AN39,0)))</f>
        <v>1257.3539999999998</v>
      </c>
      <c r="AO140" s="25">
        <f>IF(BenefitAssumptions!$E$59="no",0,IF(BenefitAssumptions!$G$60=9,AO38,IF(BenefitAssumptions!$G$60=14,AO39,0)))</f>
        <v>1273.6590000000001</v>
      </c>
      <c r="AP140" s="25">
        <f>IF(BenefitAssumptions!$E$59="no",0,IF(BenefitAssumptions!$G$60=9,AP38,IF(BenefitAssumptions!$G$60=14,AP39,0)))</f>
        <v>1289.6179999999999</v>
      </c>
      <c r="AQ140" s="25">
        <f>IF(BenefitAssumptions!$E$59="no",0,IF(BenefitAssumptions!$G$60=9,AQ38,IF(BenefitAssumptions!$G$60=14,AQ39,0)))</f>
        <v>1305.2080000000001</v>
      </c>
      <c r="AR140" s="25">
        <f>IF(BenefitAssumptions!$E$59="no",0,IF(BenefitAssumptions!$G$60=9,AR38,IF(BenefitAssumptions!$G$60=14,AR39,0)))</f>
        <v>1320.395</v>
      </c>
      <c r="AS140" s="25">
        <f>IF(BenefitAssumptions!$E$59="no",0,IF(BenefitAssumptions!$G$60=9,AS38,IF(BenefitAssumptions!$G$60=14,AS39,0)))</f>
        <v>1335.0859999999998</v>
      </c>
      <c r="AT140" s="25">
        <f>IF(BenefitAssumptions!$E$59="no",0,IF(BenefitAssumptions!$G$60=9,AT38,IF(BenefitAssumptions!$G$60=14,AT39,0)))</f>
        <v>1349.1679999999999</v>
      </c>
      <c r="AU140" s="25">
        <f>IF(BenefitAssumptions!$E$59="no",0,IF(BenefitAssumptions!$G$60=9,AU38,IF(BenefitAssumptions!$G$60=14,AU39,0)))</f>
        <v>1362.56</v>
      </c>
      <c r="AV140" s="25">
        <f>IF(BenefitAssumptions!$E$59="no",0,IF(BenefitAssumptions!$G$60=9,AV38,IF(BenefitAssumptions!$G$60=14,AV39,0)))</f>
        <v>1375.2219999999998</v>
      </c>
      <c r="AW140" s="25">
        <f>IF(BenefitAssumptions!$E$59="no",0,IF(BenefitAssumptions!$G$60=9,AW38,IF(BenefitAssumptions!$G$60=14,AW39,0)))</f>
        <v>1387.155</v>
      </c>
      <c r="AX140" s="25">
        <f>IF(BenefitAssumptions!$E$59="no",0,IF(BenefitAssumptions!$G$60=9,AX38,IF(BenefitAssumptions!$G$60=14,AX39,0)))</f>
        <v>1398.386</v>
      </c>
      <c r="AY140" s="25">
        <f>IF(BenefitAssumptions!$E$59="no",0,IF(BenefitAssumptions!$G$60=9,AY38,IF(BenefitAssumptions!$G$60=14,AY39,0)))</f>
        <v>1408.96</v>
      </c>
      <c r="AZ140" s="25">
        <f>IF(BenefitAssumptions!$E$59="no",0,IF(BenefitAssumptions!$G$60=9,AZ38,IF(BenefitAssumptions!$G$60=14,AZ39,0)))</f>
        <v>1418.9189999999999</v>
      </c>
    </row>
    <row r="141" spans="1:52" ht="25.5">
      <c r="A141" s="117" t="s">
        <v>128</v>
      </c>
      <c r="AG141" s="26">
        <f>AG144/AG138</f>
        <v>0.55014440365212225</v>
      </c>
      <c r="AH141" s="26">
        <f t="shared" ref="AH141:AZ141" si="64">AH144/AH138</f>
        <v>0.59385585946564245</v>
      </c>
      <c r="AI141" s="26">
        <f t="shared" si="64"/>
        <v>0.63754869774800138</v>
      </c>
      <c r="AJ141" s="26">
        <f t="shared" si="64"/>
        <v>0.68122233449008041</v>
      </c>
      <c r="AK141" s="26">
        <f t="shared" si="64"/>
        <v>0.72487533605377341</v>
      </c>
      <c r="AL141" s="26">
        <f t="shared" si="64"/>
        <v>0.7432031200492657</v>
      </c>
      <c r="AM141" s="26">
        <f t="shared" si="64"/>
        <v>0.7615326061157508</v>
      </c>
      <c r="AN141" s="26">
        <f t="shared" si="64"/>
        <v>0.77986478528334324</v>
      </c>
      <c r="AO141" s="26">
        <f t="shared" si="64"/>
        <v>0.79820065022323672</v>
      </c>
      <c r="AP141" s="26">
        <f t="shared" si="64"/>
        <v>0.81654032655145803</v>
      </c>
      <c r="AQ141" s="26">
        <f t="shared" si="64"/>
        <v>0.83488337512557642</v>
      </c>
      <c r="AR141" s="26">
        <f t="shared" si="64"/>
        <v>0.85322875722698999</v>
      </c>
      <c r="AS141" s="26">
        <f t="shared" si="64"/>
        <v>0.87157538739440399</v>
      </c>
      <c r="AT141" s="26">
        <f t="shared" si="64"/>
        <v>0.88992226808483299</v>
      </c>
      <c r="AU141" s="26">
        <f t="shared" si="64"/>
        <v>0.90826892353127064</v>
      </c>
      <c r="AV141" s="26">
        <f t="shared" si="64"/>
        <v>0.92661531843587686</v>
      </c>
      <c r="AW141" s="26">
        <f t="shared" si="64"/>
        <v>0.94496157622429433</v>
      </c>
      <c r="AX141" s="26">
        <f t="shared" si="64"/>
        <v>0.96330775146105296</v>
      </c>
      <c r="AY141" s="26">
        <f t="shared" si="64"/>
        <v>0.98165389003279402</v>
      </c>
      <c r="AZ141" s="26">
        <f t="shared" si="64"/>
        <v>1</v>
      </c>
    </row>
    <row r="142" spans="1:52">
      <c r="A142" s="120" t="s">
        <v>1</v>
      </c>
      <c r="AG142" s="30">
        <f>BenefitAssumptions!E63</f>
        <v>0.6</v>
      </c>
      <c r="AH142" s="26">
        <f>AG142+($AK$142-$AG$142)/($AK$2-$AG$2)</f>
        <v>0.625</v>
      </c>
      <c r="AI142" s="26">
        <f>AH142+($AK$142-$AG$142)/($AK$2-$AG$2)</f>
        <v>0.65</v>
      </c>
      <c r="AJ142" s="26">
        <f>AI142+($AK$142-$AG$142)/($AK$2-$AG$2)</f>
        <v>0.67500000000000004</v>
      </c>
      <c r="AK142" s="30">
        <f>BenefitAssumptions!F63</f>
        <v>0.7</v>
      </c>
      <c r="AL142" s="26">
        <f t="shared" ref="AL142:AY142" si="65">AK142+($AZ$142-$AK$142)/($AZ$2-$AK$2)</f>
        <v>0.72</v>
      </c>
      <c r="AM142" s="26">
        <f t="shared" si="65"/>
        <v>0.74</v>
      </c>
      <c r="AN142" s="26">
        <f t="shared" si="65"/>
        <v>0.76</v>
      </c>
      <c r="AO142" s="26">
        <f t="shared" si="65"/>
        <v>0.78</v>
      </c>
      <c r="AP142" s="26">
        <f t="shared" si="65"/>
        <v>0.8</v>
      </c>
      <c r="AQ142" s="26">
        <f t="shared" si="65"/>
        <v>0.82000000000000006</v>
      </c>
      <c r="AR142" s="26">
        <f t="shared" si="65"/>
        <v>0.84000000000000008</v>
      </c>
      <c r="AS142" s="26">
        <f t="shared" si="65"/>
        <v>0.8600000000000001</v>
      </c>
      <c r="AT142" s="26">
        <f t="shared" si="65"/>
        <v>0.88000000000000012</v>
      </c>
      <c r="AU142" s="26">
        <f t="shared" si="65"/>
        <v>0.90000000000000013</v>
      </c>
      <c r="AV142" s="26">
        <f t="shared" si="65"/>
        <v>0.92000000000000015</v>
      </c>
      <c r="AW142" s="26">
        <f t="shared" si="65"/>
        <v>0.94000000000000017</v>
      </c>
      <c r="AX142" s="26">
        <f t="shared" si="65"/>
        <v>0.96000000000000019</v>
      </c>
      <c r="AY142" s="26">
        <f t="shared" si="65"/>
        <v>0.9800000000000002</v>
      </c>
      <c r="AZ142" s="30">
        <f>BenefitAssumptions!G63</f>
        <v>1</v>
      </c>
    </row>
    <row r="143" spans="1:52">
      <c r="A143" s="120" t="s">
        <v>2</v>
      </c>
      <c r="AG143" s="30">
        <f>BenefitAssumptions!E64</f>
        <v>0.5</v>
      </c>
      <c r="AH143" s="26">
        <f>AG143+($AK$143-$AG$143)/($AK$2-$AG$2)</f>
        <v>0.5625</v>
      </c>
      <c r="AI143" s="26">
        <f>AH143+($AK$143-$AG$143)/($AK$2-$AG$2)</f>
        <v>0.625</v>
      </c>
      <c r="AJ143" s="26">
        <f>AI143+($AK$143-$AG$143)/($AK$2-$AG$2)</f>
        <v>0.6875</v>
      </c>
      <c r="AK143" s="30">
        <f>BenefitAssumptions!F64</f>
        <v>0.75</v>
      </c>
      <c r="AL143" s="26">
        <f t="shared" ref="AL143:AY143" si="66">AK143+($AZ$143-$AK$143)/($AZ$2-$AK$2)</f>
        <v>0.76666666666666672</v>
      </c>
      <c r="AM143" s="26">
        <f t="shared" si="66"/>
        <v>0.78333333333333344</v>
      </c>
      <c r="AN143" s="26">
        <f t="shared" si="66"/>
        <v>0.80000000000000016</v>
      </c>
      <c r="AO143" s="26">
        <f t="shared" si="66"/>
        <v>0.81666666666666687</v>
      </c>
      <c r="AP143" s="26">
        <f t="shared" si="66"/>
        <v>0.83333333333333359</v>
      </c>
      <c r="AQ143" s="26">
        <f t="shared" si="66"/>
        <v>0.85000000000000031</v>
      </c>
      <c r="AR143" s="26">
        <f t="shared" si="66"/>
        <v>0.86666666666666703</v>
      </c>
      <c r="AS143" s="26">
        <f t="shared" si="66"/>
        <v>0.88333333333333375</v>
      </c>
      <c r="AT143" s="26">
        <f t="shared" si="66"/>
        <v>0.90000000000000047</v>
      </c>
      <c r="AU143" s="26">
        <f t="shared" si="66"/>
        <v>0.91666666666666718</v>
      </c>
      <c r="AV143" s="26">
        <f t="shared" si="66"/>
        <v>0.9333333333333339</v>
      </c>
      <c r="AW143" s="26">
        <f t="shared" si="66"/>
        <v>0.95000000000000062</v>
      </c>
      <c r="AX143" s="26">
        <f t="shared" si="66"/>
        <v>0.96666666666666734</v>
      </c>
      <c r="AY143" s="26">
        <f t="shared" si="66"/>
        <v>0.98333333333333406</v>
      </c>
      <c r="AZ143" s="30">
        <f>BenefitAssumptions!G64</f>
        <v>1</v>
      </c>
    </row>
    <row r="144" spans="1:52">
      <c r="A144" s="117" t="s">
        <v>153</v>
      </c>
      <c r="AG144" s="25">
        <f t="shared" ref="AG144:AZ144" si="67">SUM(AG145:AG146)</f>
        <v>1255.8900000000001</v>
      </c>
      <c r="AH144" s="25">
        <f t="shared" si="67"/>
        <v>1376.8678750000001</v>
      </c>
      <c r="AI144" s="25">
        <f t="shared" si="67"/>
        <v>1501.1562250000002</v>
      </c>
      <c r="AJ144" s="25">
        <f t="shared" si="67"/>
        <v>1628.5382875</v>
      </c>
      <c r="AK144" s="25">
        <f t="shared" si="67"/>
        <v>1758.7817</v>
      </c>
      <c r="AL144" s="25">
        <f t="shared" si="67"/>
        <v>1829.5847400000002</v>
      </c>
      <c r="AM144" s="25">
        <f t="shared" si="67"/>
        <v>1901.5514866666667</v>
      </c>
      <c r="AN144" s="25">
        <f t="shared" si="67"/>
        <v>1974.4811600000003</v>
      </c>
      <c r="AO144" s="25">
        <f t="shared" si="67"/>
        <v>2048.0934700000003</v>
      </c>
      <c r="AP144" s="25">
        <f t="shared" si="67"/>
        <v>2122.1368666666667</v>
      </c>
      <c r="AQ144" s="25">
        <f t="shared" si="67"/>
        <v>2196.4704600000005</v>
      </c>
      <c r="AR144" s="25">
        <f t="shared" si="67"/>
        <v>2271.0099733333336</v>
      </c>
      <c r="AS144" s="25">
        <f t="shared" si="67"/>
        <v>2345.6080866666671</v>
      </c>
      <c r="AT144" s="25">
        <f t="shared" si="67"/>
        <v>2420.121360000001</v>
      </c>
      <c r="AU144" s="25">
        <f t="shared" si="67"/>
        <v>2494.4216333333343</v>
      </c>
      <c r="AV144" s="25">
        <f t="shared" si="67"/>
        <v>2568.3858533333341</v>
      </c>
      <c r="AW144" s="25">
        <f t="shared" si="67"/>
        <v>2641.9188500000009</v>
      </c>
      <c r="AX144" s="25">
        <f t="shared" si="67"/>
        <v>2714.9884933333346</v>
      </c>
      <c r="AY144" s="25">
        <f t="shared" si="67"/>
        <v>2787.591753333335</v>
      </c>
      <c r="AZ144" s="25">
        <f t="shared" si="67"/>
        <v>2859.7280000000001</v>
      </c>
    </row>
    <row r="145" spans="1:52">
      <c r="A145" s="119" t="s">
        <v>1</v>
      </c>
      <c r="AG145" s="25">
        <f>AG142*AG139</f>
        <v>686.82900000000006</v>
      </c>
      <c r="AH145" s="25">
        <f t="shared" ref="AH145:AZ145" si="68">AH142*AH139</f>
        <v>726.99250000000006</v>
      </c>
      <c r="AI145" s="25">
        <f t="shared" si="68"/>
        <v>768.21810000000005</v>
      </c>
      <c r="AJ145" s="25">
        <f t="shared" si="68"/>
        <v>810.40297500000008</v>
      </c>
      <c r="AK145" s="25">
        <f t="shared" si="68"/>
        <v>853.44769999999994</v>
      </c>
      <c r="AL145" s="25">
        <f t="shared" si="68"/>
        <v>891.17784000000006</v>
      </c>
      <c r="AM145" s="25">
        <f t="shared" si="68"/>
        <v>929.60872000000006</v>
      </c>
      <c r="AN145" s="25">
        <f t="shared" si="68"/>
        <v>968.59796000000006</v>
      </c>
      <c r="AO145" s="25">
        <f t="shared" si="68"/>
        <v>1007.93862</v>
      </c>
      <c r="AP145" s="25">
        <f t="shared" si="68"/>
        <v>1047.4552000000001</v>
      </c>
      <c r="AQ145" s="25">
        <f t="shared" si="68"/>
        <v>1087.04366</v>
      </c>
      <c r="AR145" s="25">
        <f t="shared" si="68"/>
        <v>1126.6676400000001</v>
      </c>
      <c r="AS145" s="25">
        <f t="shared" si="68"/>
        <v>1166.2821200000001</v>
      </c>
      <c r="AT145" s="25">
        <f t="shared" si="68"/>
        <v>1205.8701600000002</v>
      </c>
      <c r="AU145" s="25">
        <f t="shared" si="68"/>
        <v>1245.4083000000003</v>
      </c>
      <c r="AV145" s="25">
        <f t="shared" si="68"/>
        <v>1284.8453200000001</v>
      </c>
      <c r="AW145" s="25">
        <f t="shared" si="68"/>
        <v>1324.1216000000002</v>
      </c>
      <c r="AX145" s="25">
        <f t="shared" si="68"/>
        <v>1363.2153600000004</v>
      </c>
      <c r="AY145" s="25">
        <f t="shared" si="68"/>
        <v>1402.1144200000003</v>
      </c>
      <c r="AZ145" s="25">
        <f t="shared" si="68"/>
        <v>1440.809</v>
      </c>
    </row>
    <row r="146" spans="1:52">
      <c r="A146" s="119" t="s">
        <v>2</v>
      </c>
      <c r="AG146" s="25">
        <f>AG143*AG140</f>
        <v>569.06100000000004</v>
      </c>
      <c r="AH146" s="25">
        <f t="shared" ref="AH146:AZ146" si="69">AH143*AH140</f>
        <v>649.87537500000008</v>
      </c>
      <c r="AI146" s="25">
        <f t="shared" si="69"/>
        <v>732.93812500000001</v>
      </c>
      <c r="AJ146" s="25">
        <f t="shared" si="69"/>
        <v>818.13531250000005</v>
      </c>
      <c r="AK146" s="25">
        <f t="shared" si="69"/>
        <v>905.33400000000006</v>
      </c>
      <c r="AL146" s="25">
        <f t="shared" si="69"/>
        <v>938.40690000000006</v>
      </c>
      <c r="AM146" s="25">
        <f t="shared" si="69"/>
        <v>971.94276666666678</v>
      </c>
      <c r="AN146" s="25">
        <f t="shared" si="69"/>
        <v>1005.8832000000001</v>
      </c>
      <c r="AO146" s="25">
        <f t="shared" si="69"/>
        <v>1040.1548500000004</v>
      </c>
      <c r="AP146" s="25">
        <f t="shared" si="69"/>
        <v>1074.6816666666668</v>
      </c>
      <c r="AQ146" s="25">
        <f t="shared" si="69"/>
        <v>1109.4268000000004</v>
      </c>
      <c r="AR146" s="25">
        <f t="shared" si="69"/>
        <v>1144.3423333333337</v>
      </c>
      <c r="AS146" s="25">
        <f t="shared" si="69"/>
        <v>1179.325966666667</v>
      </c>
      <c r="AT146" s="25">
        <f t="shared" si="69"/>
        <v>1214.2512000000006</v>
      </c>
      <c r="AU146" s="25">
        <f t="shared" si="69"/>
        <v>1249.013333333334</v>
      </c>
      <c r="AV146" s="25">
        <f t="shared" si="69"/>
        <v>1283.540533333334</v>
      </c>
      <c r="AW146" s="25">
        <f t="shared" si="69"/>
        <v>1317.7972500000008</v>
      </c>
      <c r="AX146" s="25">
        <f t="shared" si="69"/>
        <v>1351.7731333333343</v>
      </c>
      <c r="AY146" s="25">
        <f t="shared" si="69"/>
        <v>1385.4773333333344</v>
      </c>
      <c r="AZ146" s="25">
        <f t="shared" si="69"/>
        <v>1418.9189999999999</v>
      </c>
    </row>
    <row r="147" spans="1:52" ht="38.25">
      <c r="A147" s="117" t="s">
        <v>225</v>
      </c>
      <c r="AG147" s="25">
        <f>BenefitAssumptions!$E$70*Macroeconomics!AG5</f>
        <v>45751.163445406113</v>
      </c>
      <c r="AH147" s="25">
        <f>BenefitAssumptions!$E$70*Macroeconomics!AH5</f>
        <v>50358.579864712054</v>
      </c>
      <c r="AI147" s="25">
        <f>BenefitAssumptions!$E$70*Macroeconomics!AI5</f>
        <v>55520.663055769503</v>
      </c>
      <c r="AJ147" s="25">
        <f>BenefitAssumptions!$E$70*Macroeconomics!AJ5</f>
        <v>61309.0652309297</v>
      </c>
      <c r="AK147" s="25">
        <f>BenefitAssumptions!$E$70*Macroeconomics!AK5</f>
        <v>67802.606811134858</v>
      </c>
      <c r="AL147" s="25">
        <f>BenefitAssumptions!$E$70*Macroeconomics!AL5</f>
        <v>75190.339420978271</v>
      </c>
      <c r="AM147" s="25">
        <f>BenefitAssumptions!$E$70*Macroeconomics!AM5</f>
        <v>83431.574665363718</v>
      </c>
      <c r="AN147" s="25">
        <f>BenefitAssumptions!$E$70*Macroeconomics!AN5</f>
        <v>92634.258377691411</v>
      </c>
      <c r="AO147" s="25">
        <f>BenefitAssumptions!$E$70*Macroeconomics!AO5</f>
        <v>102923.11521969474</v>
      </c>
      <c r="AP147" s="25">
        <f>BenefitAssumptions!$E$70*Macroeconomics!AP5</f>
        <v>114437.95491060959</v>
      </c>
      <c r="AQ147" s="25">
        <f>BenefitAssumptions!$E$70*Macroeconomics!AQ5</f>
        <v>127233.00081606374</v>
      </c>
      <c r="AR147" s="25">
        <f>BenefitAssumptions!$E$70*Macroeconomics!AR5</f>
        <v>141446.00419908922</v>
      </c>
      <c r="AS147" s="25">
        <f>BenefitAssumptions!$E$70*Macroeconomics!AS5</f>
        <v>157233.20903504436</v>
      </c>
      <c r="AT147" s="25">
        <f>BenefitAssumptions!$E$70*Macroeconomics!AT5</f>
        <v>174768.47403794076</v>
      </c>
      <c r="AU147" s="25">
        <f>BenefitAssumptions!$E$70*Macroeconomics!AU5</f>
        <v>194243.76443270835</v>
      </c>
      <c r="AV147" s="25">
        <f>BenefitAssumptions!$E$70*Macroeconomics!AV5</f>
        <v>215870.07213218539</v>
      </c>
      <c r="AW147" s="25">
        <f>BenefitAssumptions!$E$70*Macroeconomics!AW5</f>
        <v>239878.94195308836</v>
      </c>
      <c r="AX147" s="25">
        <f>BenefitAssumptions!$E$70*Macroeconomics!AX5</f>
        <v>266524.75596505485</v>
      </c>
      <c r="AY147" s="25">
        <f>BenefitAssumptions!$E$70*Macroeconomics!AY5</f>
        <v>296086.33369882981</v>
      </c>
      <c r="AZ147" s="25">
        <f>BenefitAssumptions!$E$70*Macroeconomics!AZ5</f>
        <v>328870.76944684755</v>
      </c>
    </row>
    <row r="148" spans="1:52" ht="38.25">
      <c r="A148" s="117" t="s">
        <v>226</v>
      </c>
      <c r="AG148" s="30">
        <f>BenefitAssumptions!E73</f>
        <v>20</v>
      </c>
      <c r="AH148" s="26">
        <f>AG148+($AK$148-$AG$148)/($AK$2-$AG$2)</f>
        <v>21.25</v>
      </c>
      <c r="AI148" s="26">
        <f>AH148+($AK$148-$AG$148)/($AK$2-$AG$2)</f>
        <v>22.5</v>
      </c>
      <c r="AJ148" s="26">
        <f>AI148+($AK$148-$AG$148)/($AK$2-$AG$2)</f>
        <v>23.75</v>
      </c>
      <c r="AK148" s="30">
        <f>BenefitAssumptions!F73</f>
        <v>25</v>
      </c>
      <c r="AL148" s="26">
        <f t="shared" ref="AL148:AY148" si="70">AK148+($AZ$148-$AK$148)/($AZ$2-$AK$2)</f>
        <v>25.333333333333332</v>
      </c>
      <c r="AM148" s="26">
        <f t="shared" si="70"/>
        <v>25.666666666666664</v>
      </c>
      <c r="AN148" s="26">
        <f t="shared" si="70"/>
        <v>25.999999999999996</v>
      </c>
      <c r="AO148" s="26">
        <f t="shared" si="70"/>
        <v>26.333333333333329</v>
      </c>
      <c r="AP148" s="26">
        <f t="shared" si="70"/>
        <v>26.666666666666661</v>
      </c>
      <c r="AQ148" s="26">
        <f t="shared" si="70"/>
        <v>26.999999999999993</v>
      </c>
      <c r="AR148" s="26">
        <f t="shared" si="70"/>
        <v>27.333333333333325</v>
      </c>
      <c r="AS148" s="26">
        <f t="shared" si="70"/>
        <v>27.666666666666657</v>
      </c>
      <c r="AT148" s="26">
        <f t="shared" si="70"/>
        <v>27.999999999999989</v>
      </c>
      <c r="AU148" s="26">
        <f t="shared" si="70"/>
        <v>28.333333333333321</v>
      </c>
      <c r="AV148" s="26">
        <f t="shared" si="70"/>
        <v>28.666666666666654</v>
      </c>
      <c r="AW148" s="26">
        <f t="shared" si="70"/>
        <v>28.999999999999986</v>
      </c>
      <c r="AX148" s="26">
        <f t="shared" si="70"/>
        <v>29.333333333333318</v>
      </c>
      <c r="AY148" s="26">
        <f t="shared" si="70"/>
        <v>29.66666666666665</v>
      </c>
      <c r="AZ148" s="30">
        <f>BenefitAssumptions!G73</f>
        <v>30</v>
      </c>
    </row>
    <row r="149" spans="1:52" ht="38.25">
      <c r="A149" s="117" t="s">
        <v>228</v>
      </c>
      <c r="AG149" s="25">
        <f t="shared" ref="AG149:AZ149" si="71">AG148*AG56/100</f>
        <v>20</v>
      </c>
      <c r="AH149" s="25">
        <f t="shared" si="71"/>
        <v>23.278099999999998</v>
      </c>
      <c r="AI149" s="25">
        <f t="shared" si="71"/>
        <v>26.992846583999995</v>
      </c>
      <c r="AJ149" s="25">
        <f t="shared" si="71"/>
        <v>31.195812749439359</v>
      </c>
      <c r="AK149" s="25">
        <f t="shared" si="71"/>
        <v>35.944143826880342</v>
      </c>
      <c r="AL149" s="25">
        <f t="shared" si="71"/>
        <v>39.86905263067527</v>
      </c>
      <c r="AM149" s="25">
        <f t="shared" si="71"/>
        <v>44.214884285978421</v>
      </c>
      <c r="AN149" s="25">
        <f t="shared" si="71"/>
        <v>49.026152759424605</v>
      </c>
      <c r="AO149" s="25">
        <f t="shared" si="71"/>
        <v>54.352027154190097</v>
      </c>
      <c r="AP149" s="25">
        <f t="shared" si="71"/>
        <v>60.246814099216692</v>
      </c>
      <c r="AQ149" s="25">
        <f t="shared" si="71"/>
        <v>66.770489746915118</v>
      </c>
      <c r="AR149" s="25">
        <f t="shared" si="71"/>
        <v>73.989286448293953</v>
      </c>
      <c r="AS149" s="25">
        <f t="shared" si="71"/>
        <v>81.976339689550144</v>
      </c>
      <c r="AT149" s="25">
        <f t="shared" si="71"/>
        <v>90.812401441340413</v>
      </c>
      <c r="AU149" s="25">
        <f t="shared" si="71"/>
        <v>100.58662669647325</v>
      </c>
      <c r="AV149" s="25">
        <f t="shared" si="71"/>
        <v>111.39744065939445</v>
      </c>
      <c r="AW149" s="25">
        <f t="shared" si="71"/>
        <v>123.35349480793332</v>
      </c>
      <c r="AX149" s="25">
        <f t="shared" si="71"/>
        <v>136.57472088132431</v>
      </c>
      <c r="AY149" s="25">
        <f t="shared" si="71"/>
        <v>151.19349276620551</v>
      </c>
      <c r="AZ149" s="25">
        <f t="shared" si="71"/>
        <v>167.35590726258405</v>
      </c>
    </row>
    <row r="150" spans="1:52" ht="25.5">
      <c r="A150" s="117" t="s">
        <v>168</v>
      </c>
      <c r="AG150" s="25">
        <f>IF(BenefitAssumptions!$E$68="yes", AG147, AG149)</f>
        <v>45751.163445406113</v>
      </c>
      <c r="AH150" s="25">
        <f>IF(BenefitAssumptions!$E$68="yes", AH147, AH149)</f>
        <v>50358.579864712054</v>
      </c>
      <c r="AI150" s="25">
        <f>IF(BenefitAssumptions!$E$68="yes", AI147, AI149)</f>
        <v>55520.663055769503</v>
      </c>
      <c r="AJ150" s="25">
        <f>IF(BenefitAssumptions!$E$68="yes", AJ147, AJ149)</f>
        <v>61309.0652309297</v>
      </c>
      <c r="AK150" s="25">
        <f>IF(BenefitAssumptions!$E$68="yes", AK147, AK149)</f>
        <v>67802.606811134858</v>
      </c>
      <c r="AL150" s="25">
        <f>IF(BenefitAssumptions!$E$68="yes", AL147, AL149)</f>
        <v>75190.339420978271</v>
      </c>
      <c r="AM150" s="25">
        <f>IF(BenefitAssumptions!$E$68="yes", AM147, AM149)</f>
        <v>83431.574665363718</v>
      </c>
      <c r="AN150" s="25">
        <f>IF(BenefitAssumptions!$E$68="yes", AN147, AN149)</f>
        <v>92634.258377691411</v>
      </c>
      <c r="AO150" s="25">
        <f>IF(BenefitAssumptions!$E$68="yes", AO147, AO149)</f>
        <v>102923.11521969474</v>
      </c>
      <c r="AP150" s="25">
        <f>IF(BenefitAssumptions!$E$68="yes", AP147, AP149)</f>
        <v>114437.95491060959</v>
      </c>
      <c r="AQ150" s="25">
        <f>IF(BenefitAssumptions!$E$68="yes", AQ147, AQ149)</f>
        <v>127233.00081606374</v>
      </c>
      <c r="AR150" s="25">
        <f>IF(BenefitAssumptions!$E$68="yes", AR147, AR149)</f>
        <v>141446.00419908922</v>
      </c>
      <c r="AS150" s="25">
        <f>IF(BenefitAssumptions!$E$68="yes", AS147, AS149)</f>
        <v>157233.20903504436</v>
      </c>
      <c r="AT150" s="25">
        <f>IF(BenefitAssumptions!$E$68="yes", AT147, AT149)</f>
        <v>174768.47403794076</v>
      </c>
      <c r="AU150" s="25">
        <f>IF(BenefitAssumptions!$E$68="yes", AU147, AU149)</f>
        <v>194243.76443270835</v>
      </c>
      <c r="AV150" s="25">
        <f>IF(BenefitAssumptions!$E$68="yes", AV147, AV149)</f>
        <v>215870.07213218539</v>
      </c>
      <c r="AW150" s="25">
        <f>IF(BenefitAssumptions!$E$68="yes", AW147, AW149)</f>
        <v>239878.94195308836</v>
      </c>
      <c r="AX150" s="25">
        <f>IF(BenefitAssumptions!$E$68="yes", AX147, AX149)</f>
        <v>266524.75596505485</v>
      </c>
      <c r="AY150" s="25">
        <f>IF(BenefitAssumptions!$E$68="yes", AY147, AY149)</f>
        <v>296086.33369882981</v>
      </c>
      <c r="AZ150" s="25">
        <f>IF(BenefitAssumptions!$E$68="yes", AZ147, AZ149)</f>
        <v>328870.76944684755</v>
      </c>
    </row>
    <row r="151" spans="1:52" ht="25.5">
      <c r="A151" s="117" t="s">
        <v>243</v>
      </c>
      <c r="AG151" s="25">
        <f>AG144*AG150</f>
        <v>57458428.65945109</v>
      </c>
      <c r="AH151" s="25">
        <f t="shared" ref="AH151:AZ151" si="72">AH144*AH150</f>
        <v>69337110.846343875</v>
      </c>
      <c r="AI151" s="25">
        <f t="shared" si="72"/>
        <v>83345188.96229592</v>
      </c>
      <c r="AJ151" s="25">
        <f t="shared" si="72"/>
        <v>99844160.099404052</v>
      </c>
      <c r="AK151" s="25">
        <f t="shared" si="72"/>
        <v>119249984.07171935</v>
      </c>
      <c r="AL151" s="25">
        <f t="shared" si="72"/>
        <v>137567097.60004228</v>
      </c>
      <c r="AM151" s="25">
        <f t="shared" si="72"/>
        <v>158649434.83986339</v>
      </c>
      <c r="AN151" s="25">
        <f t="shared" si="72"/>
        <v>182904597.93732387</v>
      </c>
      <c r="AO151" s="25">
        <f t="shared" si="72"/>
        <v>210796160.19351444</v>
      </c>
      <c r="AP151" s="25">
        <f t="shared" si="72"/>
        <v>242853003.06174234</v>
      </c>
      <c r="AQ151" s="25">
        <f t="shared" si="72"/>
        <v>279463527.82963997</v>
      </c>
      <c r="AR151" s="25">
        <f t="shared" si="72"/>
        <v>321225286.22428018</v>
      </c>
      <c r="AS151" s="25">
        <f t="shared" si="72"/>
        <v>368807486.60515052</v>
      </c>
      <c r="AT151" s="25">
        <f t="shared" si="72"/>
        <v>422960917.07382607</v>
      </c>
      <c r="AU151" s="25">
        <f t="shared" si="72"/>
        <v>484525848.14105177</v>
      </c>
      <c r="AV151" s="25">
        <f t="shared" si="72"/>
        <v>554437639.42235136</v>
      </c>
      <c r="AW151" s="25">
        <f t="shared" si="72"/>
        <v>633740698.46392024</v>
      </c>
      <c r="AX151" s="25">
        <f t="shared" si="72"/>
        <v>723611645.63359892</v>
      </c>
      <c r="AY151" s="25">
        <f t="shared" si="72"/>
        <v>825367822.09355986</v>
      </c>
      <c r="AZ151" s="25">
        <f t="shared" si="72"/>
        <v>940480947.76869452</v>
      </c>
    </row>
    <row r="152" spans="1:52">
      <c r="A152" s="117" t="s">
        <v>244</v>
      </c>
      <c r="AG152" s="25">
        <f>BenefitAssumptions!$E$76*BenefitAssumptions!$E$37*BenefitCalculations!AG150*BenefitCalculations!AG144</f>
        <v>28729.214329725546</v>
      </c>
      <c r="AH152" s="25">
        <f>BenefitAssumptions!$E$76*BenefitAssumptions!$E$37*BenefitCalculations!AH150*BenefitCalculations!AH144</f>
        <v>34668.555423171943</v>
      </c>
      <c r="AI152" s="25">
        <f>BenefitAssumptions!$E$76*BenefitAssumptions!$E$37*BenefitCalculations!AI150*BenefitCalculations!AI144</f>
        <v>41672.594481147964</v>
      </c>
      <c r="AJ152" s="25">
        <f>BenefitAssumptions!$E$76*BenefitAssumptions!$E$37*BenefitCalculations!AJ150*BenefitCalculations!AJ144</f>
        <v>49922.080049702025</v>
      </c>
      <c r="AK152" s="25">
        <f>BenefitAssumptions!$E$76*BenefitAssumptions!$E$37*BenefitCalculations!AK150*BenefitCalculations!AK144</f>
        <v>59624.992035859679</v>
      </c>
      <c r="AL152" s="25">
        <f>BenefitAssumptions!$E$76*BenefitAssumptions!$E$37*BenefitCalculations!AL150*BenefitCalculations!AL144</f>
        <v>68783.548800021148</v>
      </c>
      <c r="AM152" s="25">
        <f>BenefitAssumptions!$E$76*BenefitAssumptions!$E$37*BenefitCalculations!AM150*BenefitCalculations!AM144</f>
        <v>79324.717419931694</v>
      </c>
      <c r="AN152" s="25">
        <f>BenefitAssumptions!$E$76*BenefitAssumptions!$E$37*BenefitCalculations!AN150*BenefitCalculations!AN144</f>
        <v>91452.29896866194</v>
      </c>
      <c r="AO152" s="25">
        <f>BenefitAssumptions!$E$76*BenefitAssumptions!$E$37*BenefitCalculations!AO150*BenefitCalculations!AO144</f>
        <v>105398.08009675721</v>
      </c>
      <c r="AP152" s="25">
        <f>BenefitAssumptions!$E$76*BenefitAssumptions!$E$37*BenefitCalculations!AP150*BenefitCalculations!AP144</f>
        <v>121426.50153087116</v>
      </c>
      <c r="AQ152" s="25">
        <f>BenefitAssumptions!$E$76*BenefitAssumptions!$E$37*BenefitCalculations!AQ150*BenefitCalculations!AQ144</f>
        <v>139731.76391481998</v>
      </c>
      <c r="AR152" s="25">
        <f>BenefitAssumptions!$E$76*BenefitAssumptions!$E$37*BenefitCalculations!AR150*BenefitCalculations!AR144</f>
        <v>160612.64311214013</v>
      </c>
      <c r="AS152" s="25">
        <f>BenefitAssumptions!$E$76*BenefitAssumptions!$E$37*BenefitCalculations!AS150*BenefitCalculations!AS144</f>
        <v>184403.74330257525</v>
      </c>
      <c r="AT152" s="25">
        <f>BenefitAssumptions!$E$76*BenefitAssumptions!$E$37*BenefitCalculations!AT150*BenefitCalculations!AT144</f>
        <v>211480.45853691304</v>
      </c>
      <c r="AU152" s="25">
        <f>BenefitAssumptions!$E$76*BenefitAssumptions!$E$37*BenefitCalculations!AU150*BenefitCalculations!AU144</f>
        <v>242262.92407052591</v>
      </c>
      <c r="AV152" s="25">
        <f>BenefitAssumptions!$E$76*BenefitAssumptions!$E$37*BenefitCalculations!AV150*BenefitCalculations!AV144</f>
        <v>277218.81971117569</v>
      </c>
      <c r="AW152" s="25">
        <f>BenefitAssumptions!$E$76*BenefitAssumptions!$E$37*BenefitCalculations!AW150*BenefitCalculations!AW144</f>
        <v>316870.34923196008</v>
      </c>
      <c r="AX152" s="25">
        <f>BenefitAssumptions!$E$76*BenefitAssumptions!$E$37*BenefitCalculations!AX150*BenefitCalculations!AX144</f>
        <v>361805.82281679951</v>
      </c>
      <c r="AY152" s="25">
        <f>BenefitAssumptions!$E$76*BenefitAssumptions!$E$37*BenefitCalculations!AY150*BenefitCalculations!AY144</f>
        <v>412683.91104678001</v>
      </c>
      <c r="AZ152" s="25">
        <f>BenefitAssumptions!$E$76*BenefitAssumptions!$E$37*BenefitCalculations!AZ150*BenefitCalculations!AZ144</f>
        <v>470240.47388434719</v>
      </c>
    </row>
    <row r="153" spans="1:52">
      <c r="A153" s="117" t="s">
        <v>245</v>
      </c>
      <c r="AG153" s="25">
        <f>BenefitAssumptions!$E$77*BenefitAssumptions!$E$49*BenefitCalculations!AG150*BenefitCalculations!AG144</f>
        <v>28729.214329725546</v>
      </c>
      <c r="AH153" s="25">
        <f>BenefitAssumptions!$E$77*BenefitAssumptions!$E$49*BenefitCalculations!AH150*BenefitCalculations!AH144</f>
        <v>34668.555423171943</v>
      </c>
      <c r="AI153" s="25">
        <f>BenefitAssumptions!$E$77*BenefitAssumptions!$E$49*BenefitCalculations!AI150*BenefitCalculations!AI144</f>
        <v>41672.594481147964</v>
      </c>
      <c r="AJ153" s="25">
        <f>BenefitAssumptions!$E$77*BenefitAssumptions!$E$49*BenefitCalculations!AJ150*BenefitCalculations!AJ144</f>
        <v>49922.080049702025</v>
      </c>
      <c r="AK153" s="25">
        <f>BenefitAssumptions!$E$77*BenefitAssumptions!$E$49*BenefitCalculations!AK150*BenefitCalculations!AK144</f>
        <v>59624.992035859679</v>
      </c>
      <c r="AL153" s="25">
        <f>BenefitAssumptions!$E$77*BenefitAssumptions!$E$49*BenefitCalculations!AL150*BenefitCalculations!AL144</f>
        <v>68783.548800021148</v>
      </c>
      <c r="AM153" s="25">
        <f>BenefitAssumptions!$E$77*BenefitAssumptions!$E$49*BenefitCalculations!AM150*BenefitCalculations!AM144</f>
        <v>79324.717419931694</v>
      </c>
      <c r="AN153" s="25">
        <f>BenefitAssumptions!$E$77*BenefitAssumptions!$E$49*BenefitCalculations!AN150*BenefitCalculations!AN144</f>
        <v>91452.29896866194</v>
      </c>
      <c r="AO153" s="25">
        <f>BenefitAssumptions!$E$77*BenefitAssumptions!$E$49*BenefitCalculations!AO150*BenefitCalculations!AO144</f>
        <v>105398.08009675721</v>
      </c>
      <c r="AP153" s="25">
        <f>BenefitAssumptions!$E$77*BenefitAssumptions!$E$49*BenefitCalculations!AP150*BenefitCalculations!AP144</f>
        <v>121426.50153087116</v>
      </c>
      <c r="AQ153" s="25">
        <f>BenefitAssumptions!$E$77*BenefitAssumptions!$E$49*BenefitCalculations!AQ150*BenefitCalculations!AQ144</f>
        <v>139731.76391481998</v>
      </c>
      <c r="AR153" s="25">
        <f>BenefitAssumptions!$E$77*BenefitAssumptions!$E$49*BenefitCalculations!AR150*BenefitCalculations!AR144</f>
        <v>160612.64311214013</v>
      </c>
      <c r="AS153" s="25">
        <f>BenefitAssumptions!$E$77*BenefitAssumptions!$E$49*BenefitCalculations!AS150*BenefitCalculations!AS144</f>
        <v>184403.74330257525</v>
      </c>
      <c r="AT153" s="25">
        <f>BenefitAssumptions!$E$77*BenefitAssumptions!$E$49*BenefitCalculations!AT150*BenefitCalculations!AT144</f>
        <v>211480.45853691304</v>
      </c>
      <c r="AU153" s="25">
        <f>BenefitAssumptions!$E$77*BenefitAssumptions!$E$49*BenefitCalculations!AU150*BenefitCalculations!AU144</f>
        <v>242262.92407052591</v>
      </c>
      <c r="AV153" s="25">
        <f>BenefitAssumptions!$E$77*BenefitAssumptions!$E$49*BenefitCalculations!AV150*BenefitCalculations!AV144</f>
        <v>277218.81971117569</v>
      </c>
      <c r="AW153" s="25">
        <f>BenefitAssumptions!$E$77*BenefitAssumptions!$E$49*BenefitCalculations!AW150*BenefitCalculations!AW144</f>
        <v>316870.34923196008</v>
      </c>
      <c r="AX153" s="25">
        <f>BenefitAssumptions!$E$77*BenefitAssumptions!$E$49*BenefitCalculations!AX150*BenefitCalculations!AX144</f>
        <v>361805.82281679951</v>
      </c>
      <c r="AY153" s="25">
        <f>BenefitAssumptions!$E$77*BenefitAssumptions!$E$49*BenefitCalculations!AY150*BenefitCalculations!AY144</f>
        <v>412683.91104678001</v>
      </c>
      <c r="AZ153" s="25">
        <f>BenefitAssumptions!$E$77*BenefitAssumptions!$E$49*BenefitCalculations!AZ150*BenefitCalculations!AZ144</f>
        <v>470240.47388434719</v>
      </c>
    </row>
    <row r="154" spans="1:52">
      <c r="A154" s="117" t="s">
        <v>169</v>
      </c>
      <c r="AG154" s="25">
        <f>BenefitAssumptions!$E$82*AG151</f>
        <v>5745842.8659451092</v>
      </c>
      <c r="AH154" s="25">
        <f>BenefitAssumptions!$E$82*AH151</f>
        <v>6933711.0846343879</v>
      </c>
      <c r="AI154" s="25">
        <f>BenefitAssumptions!$E$82*AI151</f>
        <v>8334518.8962295922</v>
      </c>
      <c r="AJ154" s="25">
        <f>BenefitAssumptions!$E$82*AJ151</f>
        <v>9984416.0099404063</v>
      </c>
      <c r="AK154" s="25">
        <f>BenefitAssumptions!$E$82*AK151</f>
        <v>11924998.407171935</v>
      </c>
      <c r="AL154" s="25">
        <f>BenefitAssumptions!$E$82*AL151</f>
        <v>13756709.76000423</v>
      </c>
      <c r="AM154" s="25">
        <f>BenefitAssumptions!$E$82*AM151</f>
        <v>15864943.48398634</v>
      </c>
      <c r="AN154" s="25">
        <f>BenefitAssumptions!$E$82*AN151</f>
        <v>18290459.793732386</v>
      </c>
      <c r="AO154" s="25">
        <f>BenefitAssumptions!$E$82*AO151</f>
        <v>21079616.019351445</v>
      </c>
      <c r="AP154" s="25">
        <f>BenefitAssumptions!$E$82*AP151</f>
        <v>24285300.306174234</v>
      </c>
      <c r="AQ154" s="25">
        <f>BenefitAssumptions!$E$82*AQ151</f>
        <v>27946352.782963999</v>
      </c>
      <c r="AR154" s="25">
        <f>BenefitAssumptions!$E$82*AR151</f>
        <v>32122528.622428019</v>
      </c>
      <c r="AS154" s="25">
        <f>BenefitAssumptions!$E$82*AS151</f>
        <v>36880748.660515055</v>
      </c>
      <c r="AT154" s="25">
        <f>BenefitAssumptions!$E$82*AT151</f>
        <v>42296091.707382612</v>
      </c>
      <c r="AU154" s="25">
        <f>BenefitAssumptions!$E$82*AU151</f>
        <v>48452584.814105183</v>
      </c>
      <c r="AV154" s="25">
        <f>BenefitAssumptions!$E$82*AV151</f>
        <v>55443763.942235142</v>
      </c>
      <c r="AW154" s="25">
        <f>BenefitAssumptions!$E$82*AW151</f>
        <v>63374069.846392028</v>
      </c>
      <c r="AX154" s="25">
        <f>BenefitAssumptions!$E$82*AX151</f>
        <v>72361164.563359901</v>
      </c>
      <c r="AY154" s="25">
        <f>BenefitAssumptions!$E$82*AY151</f>
        <v>82536782.209355995</v>
      </c>
      <c r="AZ154" s="25">
        <f>BenefitAssumptions!$E$82*AZ151</f>
        <v>94048094.776869461</v>
      </c>
    </row>
    <row r="155" spans="1:52">
      <c r="A155" s="117" t="s">
        <v>193</v>
      </c>
      <c r="AG155" s="25">
        <f>SUM(AG151:AG154)</f>
        <v>63261729.954055652</v>
      </c>
      <c r="AH155" s="25">
        <f t="shared" ref="AH155:AZ155" si="73">SUM(AH151:AH154)</f>
        <v>76340159.041824609</v>
      </c>
      <c r="AI155" s="25">
        <f t="shared" si="73"/>
        <v>91763053.047487825</v>
      </c>
      <c r="AJ155" s="25">
        <f t="shared" si="73"/>
        <v>109928420.26944387</v>
      </c>
      <c r="AK155" s="25">
        <f t="shared" si="73"/>
        <v>131294232.46296301</v>
      </c>
      <c r="AL155" s="25">
        <f t="shared" si="73"/>
        <v>151461374.45764655</v>
      </c>
      <c r="AM155" s="25">
        <f t="shared" si="73"/>
        <v>174673027.75868958</v>
      </c>
      <c r="AN155" s="25">
        <f t="shared" si="73"/>
        <v>201377962.32899359</v>
      </c>
      <c r="AO155" s="25">
        <f t="shared" si="73"/>
        <v>232086572.37305939</v>
      </c>
      <c r="AP155" s="25">
        <f t="shared" si="73"/>
        <v>267381156.37097836</v>
      </c>
      <c r="AQ155" s="25">
        <f t="shared" si="73"/>
        <v>307689344.14043361</v>
      </c>
      <c r="AR155" s="25">
        <f t="shared" si="73"/>
        <v>353669040.13293242</v>
      </c>
      <c r="AS155" s="25">
        <f t="shared" si="73"/>
        <v>406057042.75227076</v>
      </c>
      <c r="AT155" s="25">
        <f t="shared" si="73"/>
        <v>465679969.69828254</v>
      </c>
      <c r="AU155" s="25">
        <f t="shared" si="73"/>
        <v>533462958.803298</v>
      </c>
      <c r="AV155" s="25">
        <f t="shared" si="73"/>
        <v>610435841.00400889</v>
      </c>
      <c r="AW155" s="25">
        <f t="shared" si="73"/>
        <v>697748509.00877619</v>
      </c>
      <c r="AX155" s="25">
        <f t="shared" si="73"/>
        <v>796696421.84259248</v>
      </c>
      <c r="AY155" s="25">
        <f t="shared" si="73"/>
        <v>908729972.1250093</v>
      </c>
      <c r="AZ155" s="25">
        <f t="shared" si="73"/>
        <v>1035469523.4933326</v>
      </c>
    </row>
    <row r="156" spans="1:52">
      <c r="A156" s="117" t="s">
        <v>195</v>
      </c>
      <c r="AG156" s="118">
        <f>1000*(AG155/(1000000*Macroeconomics!AG3))</f>
        <v>2.6751821160646088E-3</v>
      </c>
      <c r="AH156" s="118">
        <f>1000*(AH155/(1000000*Macroeconomics!AH3))</f>
        <v>2.8588415395707908E-3</v>
      </c>
      <c r="AI156" s="118">
        <f>1000*(AI155/(1000000*Macroeconomics!AI3))</f>
        <v>3.0392639368838612E-3</v>
      </c>
      <c r="AJ156" s="118">
        <f>1000*(AJ155/(1000000*Macroeconomics!AJ3))</f>
        <v>3.2161775175682584E-3</v>
      </c>
      <c r="AK156" s="118">
        <f>1000*(AK155/(1000000*Macroeconomics!AK3))</f>
        <v>3.3893250097535806E-3</v>
      </c>
      <c r="AL156" s="118">
        <f>1000*(AL155/(1000000*Macroeconomics!AL3))</f>
        <v>3.4417108710940217E-3</v>
      </c>
      <c r="AM156" s="118">
        <f>1000*(AM155/(1000000*Macroeconomics!AM3))</f>
        <v>3.4931108049256411E-3</v>
      </c>
      <c r="AN156" s="118">
        <f>1000*(AN155/(1000000*Macroeconomics!AN3))</f>
        <v>3.543264778409219E-3</v>
      </c>
      <c r="AO156" s="118">
        <f>1000*(AO155/(1000000*Macroeconomics!AO3))</f>
        <v>3.5918034542592237E-3</v>
      </c>
      <c r="AP156" s="118">
        <f>1000*(AP155/(1000000*Macroeconomics!AP3))</f>
        <v>3.6384431987062475E-3</v>
      </c>
      <c r="AQ156" s="118">
        <f>1000*(AQ155/(1000000*Macroeconomics!AQ3))</f>
        <v>3.6831092561629745E-3</v>
      </c>
      <c r="AR156" s="118">
        <f>1000*(AR155/(1000000*Macroeconomics!AR3))</f>
        <v>3.7258284865139455E-3</v>
      </c>
      <c r="AS156" s="118">
        <f>1000*(AS155/(1000000*Macroeconomics!AS3))</f>
        <v>3.766535339539951E-3</v>
      </c>
      <c r="AT156" s="118">
        <f>1000*(AT155/(1000000*Macroeconomics!AT3))</f>
        <v>3.8051766174210053E-3</v>
      </c>
      <c r="AU156" s="118">
        <f>1000*(AU155/(1000000*Macroeconomics!AU3))</f>
        <v>3.8417304644600267E-3</v>
      </c>
      <c r="AV156" s="118">
        <f>1000*(AV155/(1000000*Macroeconomics!AV3))</f>
        <v>3.8761808398529653E-3</v>
      </c>
      <c r="AW156" s="118">
        <f>1000*(AW155/(1000000*Macroeconomics!AW3))</f>
        <v>3.9085567906232905E-3</v>
      </c>
      <c r="AX156" s="118">
        <f>1000*(AX155/(1000000*Macroeconomics!AX3))</f>
        <v>3.9389783406895392E-3</v>
      </c>
      <c r="AY156" s="118">
        <f>1000*(AY155/(1000000*Macroeconomics!AY3))</f>
        <v>3.967598401009788E-3</v>
      </c>
      <c r="AZ156" s="118">
        <f>1000*(AZ155/(1000000*Macroeconomics!AZ3))</f>
        <v>3.9945640566178128E-3</v>
      </c>
    </row>
    <row r="157" spans="1:52">
      <c r="A157" s="117"/>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row>
    <row r="158" spans="1:52">
      <c r="A158" s="121" t="s">
        <v>231</v>
      </c>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row>
    <row r="159" spans="1:52">
      <c r="A159" s="117" t="s">
        <v>152</v>
      </c>
      <c r="AF159" s="25">
        <f>SUM(AF160:AF161)</f>
        <v>1379.462</v>
      </c>
      <c r="AG159" s="25">
        <f t="shared" ref="AG159:AZ159" si="74">SUM(AG160:AG161)</f>
        <v>1420.2139999999999</v>
      </c>
      <c r="AH159" s="25">
        <f t="shared" si="74"/>
        <v>1460.7570000000001</v>
      </c>
      <c r="AI159" s="25">
        <f t="shared" si="74"/>
        <v>1500.086</v>
      </c>
      <c r="AJ159" s="25">
        <f t="shared" si="74"/>
        <v>1536.8</v>
      </c>
      <c r="AK159" s="25">
        <f t="shared" si="74"/>
        <v>1569.9920000000002</v>
      </c>
      <c r="AL159" s="25">
        <f t="shared" si="74"/>
        <v>1599.2170000000001</v>
      </c>
      <c r="AM159" s="25">
        <f t="shared" si="74"/>
        <v>1625.0479999999998</v>
      </c>
      <c r="AN159" s="25">
        <f t="shared" si="74"/>
        <v>1648.8050000000001</v>
      </c>
      <c r="AO159" s="25">
        <f t="shared" si="74"/>
        <v>1672.366</v>
      </c>
      <c r="AP159" s="25">
        <f t="shared" si="74"/>
        <v>1697.0870000000002</v>
      </c>
      <c r="AQ159" s="25">
        <f t="shared" si="74"/>
        <v>1723.4160000000002</v>
      </c>
      <c r="AR159" s="25">
        <f t="shared" si="74"/>
        <v>1750.9779999999998</v>
      </c>
      <c r="AS159" s="25">
        <f t="shared" si="74"/>
        <v>1779.296</v>
      </c>
      <c r="AT159" s="25">
        <f t="shared" si="74"/>
        <v>1807.5619999999999</v>
      </c>
      <c r="AU159" s="25">
        <f t="shared" si="74"/>
        <v>1835.1659999999999</v>
      </c>
      <c r="AV159" s="25">
        <f t="shared" si="74"/>
        <v>1862.0230000000001</v>
      </c>
      <c r="AW159" s="25">
        <f t="shared" si="74"/>
        <v>1888.2939999999999</v>
      </c>
      <c r="AX159" s="25">
        <f t="shared" si="74"/>
        <v>1913.883</v>
      </c>
      <c r="AY159" s="25">
        <f t="shared" si="74"/>
        <v>1938.713</v>
      </c>
      <c r="AZ159" s="25">
        <f t="shared" si="74"/>
        <v>1962.7110000000002</v>
      </c>
    </row>
    <row r="160" spans="1:52">
      <c r="A160" s="120" t="s">
        <v>1</v>
      </c>
      <c r="AF160" s="25">
        <f>IF(BenefitAssumptions!$E$61*BenefitAssumptions!$G$61=240,AF15,IF(BenefitAssumptions!$E$61*BenefitAssumptions!$G$61=255,AF18,IF(BenefitAssumptions!$E$61*BenefitAssumptions!$G$61=256,AF16,IF(BenefitAssumptions!$E$61*BenefitAssumptions!$G$61=272,AF17, "wrong"))))</f>
        <v>689.38300000000004</v>
      </c>
      <c r="AG160" s="25">
        <f>IF(BenefitAssumptions!$E$61*BenefitAssumptions!$G$61=240,AG15,IF(BenefitAssumptions!$E$61*BenefitAssumptions!$G$61=255,AG18,IF(BenefitAssumptions!$E$61*BenefitAssumptions!$G$61=256,AG16,IF(BenefitAssumptions!$E$61*BenefitAssumptions!$G$61=272,AG17, "wrong"))))</f>
        <v>709.68399999999997</v>
      </c>
      <c r="AH160" s="25">
        <f>IF(BenefitAssumptions!$E$61*BenefitAssumptions!$G$61=240,AH15,IF(BenefitAssumptions!$E$61*BenefitAssumptions!$G$61=255,AH18,IF(BenefitAssumptions!$E$61*BenefitAssumptions!$G$61=256,AH16,IF(BenefitAssumptions!$E$61*BenefitAssumptions!$G$61=272,AH17, "wrong"))))</f>
        <v>729.88100000000009</v>
      </c>
      <c r="AI160" s="25">
        <f>IF(BenefitAssumptions!$E$61*BenefitAssumptions!$G$61=240,AI15,IF(BenefitAssumptions!$E$61*BenefitAssumptions!$G$61=255,AI18,IF(BenefitAssumptions!$E$61*BenefitAssumptions!$G$61=256,AI16,IF(BenefitAssumptions!$E$61*BenefitAssumptions!$G$61=272,AI17, "wrong"))))</f>
        <v>749.50400000000002</v>
      </c>
      <c r="AJ160" s="25">
        <f>IF(BenefitAssumptions!$E$61*BenefitAssumptions!$G$61=240,AJ15,IF(BenefitAssumptions!$E$61*BenefitAssumptions!$G$61=255,AJ18,IF(BenefitAssumptions!$E$61*BenefitAssumptions!$G$61=256,AJ16,IF(BenefitAssumptions!$E$61*BenefitAssumptions!$G$61=272,AJ17, "wrong"))))</f>
        <v>767.89599999999996</v>
      </c>
      <c r="AK160" s="25">
        <f>IF(BenefitAssumptions!$E$61*BenefitAssumptions!$G$61=240,AK15,IF(BenefitAssumptions!$E$61*BenefitAssumptions!$G$61=255,AK18,IF(BenefitAssumptions!$E$61*BenefitAssumptions!$G$61=256,AK16,IF(BenefitAssumptions!$E$61*BenefitAssumptions!$G$61=272,AK17, "wrong"))))</f>
        <v>784.63300000000004</v>
      </c>
      <c r="AL160" s="25">
        <f>IF(BenefitAssumptions!$E$61*BenefitAssumptions!$G$61=240,AL15,IF(BenefitAssumptions!$E$61*BenefitAssumptions!$G$61=255,AL18,IF(BenefitAssumptions!$E$61*BenefitAssumptions!$G$61=256,AL16,IF(BenefitAssumptions!$E$61*BenefitAssumptions!$G$61=272,AL17, "wrong"))))</f>
        <v>799.505</v>
      </c>
      <c r="AM160" s="25">
        <f>IF(BenefitAssumptions!$E$61*BenefitAssumptions!$G$61=240,AM15,IF(BenefitAssumptions!$E$61*BenefitAssumptions!$G$61=255,AM18,IF(BenefitAssumptions!$E$61*BenefitAssumptions!$G$61=256,AM16,IF(BenefitAssumptions!$E$61*BenefitAssumptions!$G$61=272,AM17, "wrong"))))</f>
        <v>812.78399999999999</v>
      </c>
      <c r="AN160" s="25">
        <f>IF(BenefitAssumptions!$E$61*BenefitAssumptions!$G$61=240,AN15,IF(BenefitAssumptions!$E$61*BenefitAssumptions!$G$61=255,AN18,IF(BenefitAssumptions!$E$61*BenefitAssumptions!$G$61=256,AN16,IF(BenefitAssumptions!$E$61*BenefitAssumptions!$G$61=272,AN17, "wrong"))))</f>
        <v>825.10300000000007</v>
      </c>
      <c r="AO160" s="25">
        <f>IF(BenefitAssumptions!$E$61*BenefitAssumptions!$G$61=240,AO15,IF(BenefitAssumptions!$E$61*BenefitAssumptions!$G$61=255,AO18,IF(BenefitAssumptions!$E$61*BenefitAssumptions!$G$61=256,AO16,IF(BenefitAssumptions!$E$61*BenefitAssumptions!$G$61=272,AO17, "wrong"))))</f>
        <v>837.36199999999997</v>
      </c>
      <c r="AP160" s="25">
        <f>IF(BenefitAssumptions!$E$61*BenefitAssumptions!$G$61=240,AP15,IF(BenefitAssumptions!$E$61*BenefitAssumptions!$G$61=255,AP18,IF(BenefitAssumptions!$E$61*BenefitAssumptions!$G$61=256,AP16,IF(BenefitAssumptions!$E$61*BenefitAssumptions!$G$61=272,AP17, "wrong"))))</f>
        <v>850.20600000000013</v>
      </c>
      <c r="AQ160" s="25">
        <f>IF(BenefitAssumptions!$E$61*BenefitAssumptions!$G$61=240,AQ15,IF(BenefitAssumptions!$E$61*BenefitAssumptions!$G$61=255,AQ18,IF(BenefitAssumptions!$E$61*BenefitAssumptions!$G$61=256,AQ16,IF(BenefitAssumptions!$E$61*BenefitAssumptions!$G$61=272,AQ17, "wrong"))))</f>
        <v>863.84500000000003</v>
      </c>
      <c r="AR160" s="25">
        <f>IF(BenefitAssumptions!$E$61*BenefitAssumptions!$G$61=240,AR15,IF(BenefitAssumptions!$E$61*BenefitAssumptions!$G$61=255,AR18,IF(BenefitAssumptions!$E$61*BenefitAssumptions!$G$61=256,AR16,IF(BenefitAssumptions!$E$61*BenefitAssumptions!$G$61=272,AR17, "wrong"))))</f>
        <v>878.09399999999982</v>
      </c>
      <c r="AS160" s="25">
        <f>IF(BenefitAssumptions!$E$61*BenefitAssumptions!$G$61=240,AS15,IF(BenefitAssumptions!$E$61*BenefitAssumptions!$G$61=255,AS18,IF(BenefitAssumptions!$E$61*BenefitAssumptions!$G$61=256,AS16,IF(BenefitAssumptions!$E$61*BenefitAssumptions!$G$61=272,AS17, "wrong"))))</f>
        <v>892.72199999999998</v>
      </c>
      <c r="AT160" s="25">
        <f>IF(BenefitAssumptions!$E$61*BenefitAssumptions!$G$61=240,AT15,IF(BenefitAssumptions!$E$61*BenefitAssumptions!$G$61=255,AT18,IF(BenefitAssumptions!$E$61*BenefitAssumptions!$G$61=256,AT16,IF(BenefitAssumptions!$E$61*BenefitAssumptions!$G$61=272,AT17, "wrong"))))</f>
        <v>907.34100000000001</v>
      </c>
      <c r="AU160" s="25">
        <f>IF(BenefitAssumptions!$E$61*BenefitAssumptions!$G$61=240,AU15,IF(BenefitAssumptions!$E$61*BenefitAssumptions!$G$61=255,AU18,IF(BenefitAssumptions!$E$61*BenefitAssumptions!$G$61=256,AU16,IF(BenefitAssumptions!$E$61*BenefitAssumptions!$G$61=272,AU17, "wrong"))))</f>
        <v>921.65200000000004</v>
      </c>
      <c r="AV160" s="25">
        <f>IF(BenefitAssumptions!$E$61*BenefitAssumptions!$G$61=240,AV15,IF(BenefitAssumptions!$E$61*BenefitAssumptions!$G$61=255,AV18,IF(BenefitAssumptions!$E$61*BenefitAssumptions!$G$61=256,AV16,IF(BenefitAssumptions!$E$61*BenefitAssumptions!$G$61=272,AV17, "wrong"))))</f>
        <v>935.62</v>
      </c>
      <c r="AW160" s="25">
        <f>IF(BenefitAssumptions!$E$61*BenefitAssumptions!$G$61=240,AW15,IF(BenefitAssumptions!$E$61*BenefitAssumptions!$G$61=255,AW18,IF(BenefitAssumptions!$E$61*BenefitAssumptions!$G$61=256,AW16,IF(BenefitAssumptions!$E$61*BenefitAssumptions!$G$61=272,AW17, "wrong"))))</f>
        <v>949.30700000000002</v>
      </c>
      <c r="AX160" s="25">
        <f>IF(BenefitAssumptions!$E$61*BenefitAssumptions!$G$61=240,AX15,IF(BenefitAssumptions!$E$61*BenefitAssumptions!$G$61=255,AX18,IF(BenefitAssumptions!$E$61*BenefitAssumptions!$G$61=256,AX16,IF(BenefitAssumptions!$E$61*BenefitAssumptions!$G$61=272,AX17, "wrong"))))</f>
        <v>962.62100000000009</v>
      </c>
      <c r="AY160" s="25">
        <f>IF(BenefitAssumptions!$E$61*BenefitAssumptions!$G$61=240,AY15,IF(BenefitAssumptions!$E$61*BenefitAssumptions!$G$61=255,AY18,IF(BenefitAssumptions!$E$61*BenefitAssumptions!$G$61=256,AY16,IF(BenefitAssumptions!$E$61*BenefitAssumptions!$G$61=272,AY17, "wrong"))))</f>
        <v>975.46199999999999</v>
      </c>
      <c r="AZ160" s="25">
        <f>IF(BenefitAssumptions!$E$61*BenefitAssumptions!$G$61=240,AZ15,IF(BenefitAssumptions!$E$61*BenefitAssumptions!$G$61=255,AZ18,IF(BenefitAssumptions!$E$61*BenefitAssumptions!$G$61=256,AZ16,IF(BenefitAssumptions!$E$61*BenefitAssumptions!$G$61=272,AZ17, "wrong"))))</f>
        <v>987.75200000000007</v>
      </c>
    </row>
    <row r="161" spans="1:52">
      <c r="A161" s="120" t="s">
        <v>2</v>
      </c>
      <c r="AF161" s="25">
        <f>IF(BenefitAssumptions!$E$61*BenefitAssumptions!$G$61=240,AF34,IF(BenefitAssumptions!$E$61*BenefitAssumptions!$G$61=255,AF37,IF(BenefitAssumptions!$E$61*BenefitAssumptions!$G$61=256,AF35,IF(BenefitAssumptions!$E$61*BenefitAssumptions!$G$61=272,AF36, "wrong"))))</f>
        <v>690.07900000000006</v>
      </c>
      <c r="AG161" s="25">
        <f>IF(BenefitAssumptions!$E$61*BenefitAssumptions!$G$61=240,AG34,IF(BenefitAssumptions!$E$61*BenefitAssumptions!$G$61=255,AG37,IF(BenefitAssumptions!$E$61*BenefitAssumptions!$G$61=256,AG35,IF(BenefitAssumptions!$E$61*BenefitAssumptions!$G$61=272,AG36, "wrong"))))</f>
        <v>710.53</v>
      </c>
      <c r="AH161" s="25">
        <f>IF(BenefitAssumptions!$E$61*BenefitAssumptions!$G$61=240,AH34,IF(BenefitAssumptions!$E$61*BenefitAssumptions!$G$61=255,AH37,IF(BenefitAssumptions!$E$61*BenefitAssumptions!$G$61=256,AH35,IF(BenefitAssumptions!$E$61*BenefitAssumptions!$G$61=272,AH36, "wrong"))))</f>
        <v>730.87599999999998</v>
      </c>
      <c r="AI161" s="25">
        <f>IF(BenefitAssumptions!$E$61*BenefitAssumptions!$G$61=240,AI34,IF(BenefitAssumptions!$E$61*BenefitAssumptions!$G$61=255,AI37,IF(BenefitAssumptions!$E$61*BenefitAssumptions!$G$61=256,AI35,IF(BenefitAssumptions!$E$61*BenefitAssumptions!$G$61=272,AI36, "wrong"))))</f>
        <v>750.58199999999999</v>
      </c>
      <c r="AJ161" s="25">
        <f>IF(BenefitAssumptions!$E$61*BenefitAssumptions!$G$61=240,AJ34,IF(BenefitAssumptions!$E$61*BenefitAssumptions!$G$61=255,AJ37,IF(BenefitAssumptions!$E$61*BenefitAssumptions!$G$61=256,AJ35,IF(BenefitAssumptions!$E$61*BenefitAssumptions!$G$61=272,AJ36, "wrong"))))</f>
        <v>768.904</v>
      </c>
      <c r="AK161" s="25">
        <f>IF(BenefitAssumptions!$E$61*BenefitAssumptions!$G$61=240,AK34,IF(BenefitAssumptions!$E$61*BenefitAssumptions!$G$61=255,AK37,IF(BenefitAssumptions!$E$61*BenefitAssumptions!$G$61=256,AK35,IF(BenefitAssumptions!$E$61*BenefitAssumptions!$G$61=272,AK36, "wrong"))))</f>
        <v>785.35900000000004</v>
      </c>
      <c r="AL161" s="25">
        <f>IF(BenefitAssumptions!$E$61*BenefitAssumptions!$G$61=240,AL34,IF(BenefitAssumptions!$E$61*BenefitAssumptions!$G$61=255,AL37,IF(BenefitAssumptions!$E$61*BenefitAssumptions!$G$61=256,AL35,IF(BenefitAssumptions!$E$61*BenefitAssumptions!$G$61=272,AL36, "wrong"))))</f>
        <v>799.71199999999999</v>
      </c>
      <c r="AM161" s="25">
        <f>IF(BenefitAssumptions!$E$61*BenefitAssumptions!$G$61=240,AM34,IF(BenefitAssumptions!$E$61*BenefitAssumptions!$G$61=255,AM37,IF(BenefitAssumptions!$E$61*BenefitAssumptions!$G$61=256,AM35,IF(BenefitAssumptions!$E$61*BenefitAssumptions!$G$61=272,AM36, "wrong"))))</f>
        <v>812.2639999999999</v>
      </c>
      <c r="AN161" s="25">
        <f>IF(BenefitAssumptions!$E$61*BenefitAssumptions!$G$61=240,AN34,IF(BenefitAssumptions!$E$61*BenefitAssumptions!$G$61=255,AN37,IF(BenefitAssumptions!$E$61*BenefitAssumptions!$G$61=256,AN35,IF(BenefitAssumptions!$E$61*BenefitAssumptions!$G$61=272,AN36, "wrong"))))</f>
        <v>823.702</v>
      </c>
      <c r="AO161" s="25">
        <f>IF(BenefitAssumptions!$E$61*BenefitAssumptions!$G$61=240,AO34,IF(BenefitAssumptions!$E$61*BenefitAssumptions!$G$61=255,AO37,IF(BenefitAssumptions!$E$61*BenefitAssumptions!$G$61=256,AO35,IF(BenefitAssumptions!$E$61*BenefitAssumptions!$G$61=272,AO36, "wrong"))))</f>
        <v>835.00400000000002</v>
      </c>
      <c r="AP161" s="25">
        <f>IF(BenefitAssumptions!$E$61*BenefitAssumptions!$G$61=240,AP34,IF(BenefitAssumptions!$E$61*BenefitAssumptions!$G$61=255,AP37,IF(BenefitAssumptions!$E$61*BenefitAssumptions!$G$61=256,AP35,IF(BenefitAssumptions!$E$61*BenefitAssumptions!$G$61=272,AP36, "wrong"))))</f>
        <v>846.88100000000009</v>
      </c>
      <c r="AQ161" s="25">
        <f>IF(BenefitAssumptions!$E$61*BenefitAssumptions!$G$61=240,AQ34,IF(BenefitAssumptions!$E$61*BenefitAssumptions!$G$61=255,AQ37,IF(BenefitAssumptions!$E$61*BenefitAssumptions!$G$61=256,AQ35,IF(BenefitAssumptions!$E$61*BenefitAssumptions!$G$61=272,AQ36, "wrong"))))</f>
        <v>859.57100000000014</v>
      </c>
      <c r="AR161" s="25">
        <f>IF(BenefitAssumptions!$E$61*BenefitAssumptions!$G$61=240,AR34,IF(BenefitAssumptions!$E$61*BenefitAssumptions!$G$61=255,AR37,IF(BenefitAssumptions!$E$61*BenefitAssumptions!$G$61=256,AR35,IF(BenefitAssumptions!$E$61*BenefitAssumptions!$G$61=272,AR36, "wrong"))))</f>
        <v>872.88400000000001</v>
      </c>
      <c r="AS161" s="25">
        <f>IF(BenefitAssumptions!$E$61*BenefitAssumptions!$G$61=240,AS34,IF(BenefitAssumptions!$E$61*BenefitAssumptions!$G$61=255,AS37,IF(BenefitAssumptions!$E$61*BenefitAssumptions!$G$61=256,AS35,IF(BenefitAssumptions!$E$61*BenefitAssumptions!$G$61=272,AS36, "wrong"))))</f>
        <v>886.57400000000007</v>
      </c>
      <c r="AT161" s="25">
        <f>IF(BenefitAssumptions!$E$61*BenefitAssumptions!$G$61=240,AT34,IF(BenefitAssumptions!$E$61*BenefitAssumptions!$G$61=255,AT37,IF(BenefitAssumptions!$E$61*BenefitAssumptions!$G$61=256,AT35,IF(BenefitAssumptions!$E$61*BenefitAssumptions!$G$61=272,AT36, "wrong"))))</f>
        <v>900.221</v>
      </c>
      <c r="AU161" s="25">
        <f>IF(BenefitAssumptions!$E$61*BenefitAssumptions!$G$61=240,AU34,IF(BenefitAssumptions!$E$61*BenefitAssumptions!$G$61=255,AU37,IF(BenefitAssumptions!$E$61*BenefitAssumptions!$G$61=256,AU35,IF(BenefitAssumptions!$E$61*BenefitAssumptions!$G$61=272,AU36, "wrong"))))</f>
        <v>913.5139999999999</v>
      </c>
      <c r="AV161" s="25">
        <f>IF(BenefitAssumptions!$E$61*BenefitAssumptions!$G$61=240,AV34,IF(BenefitAssumptions!$E$61*BenefitAssumptions!$G$61=255,AV37,IF(BenefitAssumptions!$E$61*BenefitAssumptions!$G$61=256,AV35,IF(BenefitAssumptions!$E$61*BenefitAssumptions!$G$61=272,AV36, "wrong"))))</f>
        <v>926.40300000000002</v>
      </c>
      <c r="AW161" s="25">
        <f>IF(BenefitAssumptions!$E$61*BenefitAssumptions!$G$61=240,AW34,IF(BenefitAssumptions!$E$61*BenefitAssumptions!$G$61=255,AW37,IF(BenefitAssumptions!$E$61*BenefitAssumptions!$G$61=256,AW35,IF(BenefitAssumptions!$E$61*BenefitAssumptions!$G$61=272,AW36, "wrong"))))</f>
        <v>938.98699999999985</v>
      </c>
      <c r="AX161" s="25">
        <f>IF(BenefitAssumptions!$E$61*BenefitAssumptions!$G$61=240,AX34,IF(BenefitAssumptions!$E$61*BenefitAssumptions!$G$61=255,AX37,IF(BenefitAssumptions!$E$61*BenefitAssumptions!$G$61=256,AX35,IF(BenefitAssumptions!$E$61*BenefitAssumptions!$G$61=272,AX36, "wrong"))))</f>
        <v>951.26199999999994</v>
      </c>
      <c r="AY161" s="25">
        <f>IF(BenefitAssumptions!$E$61*BenefitAssumptions!$G$61=240,AY34,IF(BenefitAssumptions!$E$61*BenefitAssumptions!$G$61=255,AY37,IF(BenefitAssumptions!$E$61*BenefitAssumptions!$G$61=256,AY35,IF(BenefitAssumptions!$E$61*BenefitAssumptions!$G$61=272,AY36, "wrong"))))</f>
        <v>963.25099999999998</v>
      </c>
      <c r="AZ161" s="25">
        <f>IF(BenefitAssumptions!$E$61*BenefitAssumptions!$G$61=240,AZ34,IF(BenefitAssumptions!$E$61*BenefitAssumptions!$G$61=255,AZ37,IF(BenefitAssumptions!$E$61*BenefitAssumptions!$G$61=256,AZ35,IF(BenefitAssumptions!$E$61*BenefitAssumptions!$G$61=272,AZ36, "wrong"))))</f>
        <v>974.95900000000006</v>
      </c>
    </row>
    <row r="162" spans="1:52" ht="25.5">
      <c r="A162" s="117" t="s">
        <v>128</v>
      </c>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row>
    <row r="163" spans="1:52">
      <c r="A163" s="120" t="s">
        <v>1</v>
      </c>
      <c r="AG163" s="30">
        <f>BenefitAssumptions!E66</f>
        <v>0.6</v>
      </c>
      <c r="AH163" s="26">
        <f>AG163+($AK$163-$AG$163)/($AK$2-$AG$2)</f>
        <v>0.625</v>
      </c>
      <c r="AI163" s="26">
        <f>AH163+($AK$163-$AG$163)/($AK$2-$AG$2)</f>
        <v>0.65</v>
      </c>
      <c r="AJ163" s="26">
        <f>AI163+($AK$163-$AG$163)/($AK$2-$AG$2)</f>
        <v>0.67500000000000004</v>
      </c>
      <c r="AK163" s="30">
        <f>BenefitAssumptions!F66</f>
        <v>0.7</v>
      </c>
      <c r="AL163" s="26">
        <f t="shared" ref="AL163:AY163" si="75">AK163+($AZ$163-$AK$163)/($AZ$2-$AK$2)</f>
        <v>0.72</v>
      </c>
      <c r="AM163" s="26">
        <f t="shared" si="75"/>
        <v>0.74</v>
      </c>
      <c r="AN163" s="26">
        <f t="shared" si="75"/>
        <v>0.76</v>
      </c>
      <c r="AO163" s="26">
        <f t="shared" si="75"/>
        <v>0.78</v>
      </c>
      <c r="AP163" s="26">
        <f t="shared" si="75"/>
        <v>0.8</v>
      </c>
      <c r="AQ163" s="26">
        <f t="shared" si="75"/>
        <v>0.82000000000000006</v>
      </c>
      <c r="AR163" s="26">
        <f t="shared" si="75"/>
        <v>0.84000000000000008</v>
      </c>
      <c r="AS163" s="26">
        <f t="shared" si="75"/>
        <v>0.8600000000000001</v>
      </c>
      <c r="AT163" s="26">
        <f t="shared" si="75"/>
        <v>0.88000000000000012</v>
      </c>
      <c r="AU163" s="26">
        <f t="shared" si="75"/>
        <v>0.90000000000000013</v>
      </c>
      <c r="AV163" s="26">
        <f t="shared" si="75"/>
        <v>0.92000000000000015</v>
      </c>
      <c r="AW163" s="26">
        <f t="shared" si="75"/>
        <v>0.94000000000000017</v>
      </c>
      <c r="AX163" s="26">
        <f t="shared" si="75"/>
        <v>0.96000000000000019</v>
      </c>
      <c r="AY163" s="26">
        <f t="shared" si="75"/>
        <v>0.9800000000000002</v>
      </c>
      <c r="AZ163" s="30">
        <f>BenefitAssumptions!G66</f>
        <v>1</v>
      </c>
    </row>
    <row r="164" spans="1:52">
      <c r="A164" s="120" t="s">
        <v>2</v>
      </c>
      <c r="AG164" s="30">
        <f>BenefitAssumptions!E67</f>
        <v>0.5</v>
      </c>
      <c r="AH164" s="26">
        <f>AG164+($AK$164-$AG$164)/($AK$2-$AG$2)</f>
        <v>0.5625</v>
      </c>
      <c r="AI164" s="26">
        <f>AH164+($AK$164-$AG$164)/($AK$2-$AG$2)</f>
        <v>0.625</v>
      </c>
      <c r="AJ164" s="26">
        <f>AI164+($AK$164-$AG$164)/($AK$2-$AG$2)</f>
        <v>0.6875</v>
      </c>
      <c r="AK164" s="30">
        <f>BenefitAssumptions!F67</f>
        <v>0.75</v>
      </c>
      <c r="AL164" s="26">
        <f t="shared" ref="AL164:AY164" si="76">AK164+($AZ$164-$AK$164)/($AZ$2-$AK$2)</f>
        <v>0.76666666666666672</v>
      </c>
      <c r="AM164" s="26">
        <f t="shared" si="76"/>
        <v>0.78333333333333344</v>
      </c>
      <c r="AN164" s="26">
        <f t="shared" si="76"/>
        <v>0.80000000000000016</v>
      </c>
      <c r="AO164" s="26">
        <f t="shared" si="76"/>
        <v>0.81666666666666687</v>
      </c>
      <c r="AP164" s="26">
        <f t="shared" si="76"/>
        <v>0.83333333333333359</v>
      </c>
      <c r="AQ164" s="26">
        <f t="shared" si="76"/>
        <v>0.85000000000000031</v>
      </c>
      <c r="AR164" s="26">
        <f t="shared" si="76"/>
        <v>0.86666666666666703</v>
      </c>
      <c r="AS164" s="26">
        <f t="shared" si="76"/>
        <v>0.88333333333333375</v>
      </c>
      <c r="AT164" s="26">
        <f t="shared" si="76"/>
        <v>0.90000000000000047</v>
      </c>
      <c r="AU164" s="26">
        <f t="shared" si="76"/>
        <v>0.91666666666666718</v>
      </c>
      <c r="AV164" s="26">
        <f t="shared" si="76"/>
        <v>0.9333333333333339</v>
      </c>
      <c r="AW164" s="26">
        <f t="shared" si="76"/>
        <v>0.95000000000000062</v>
      </c>
      <c r="AX164" s="26">
        <f t="shared" si="76"/>
        <v>0.96666666666666734</v>
      </c>
      <c r="AY164" s="26">
        <f t="shared" si="76"/>
        <v>0.98333333333333406</v>
      </c>
      <c r="AZ164" s="30">
        <f>BenefitAssumptions!G67</f>
        <v>1</v>
      </c>
    </row>
    <row r="165" spans="1:52">
      <c r="A165" s="117" t="s">
        <v>153</v>
      </c>
      <c r="AG165" s="25">
        <f t="shared" ref="AG165:AZ165" si="77">SUM(AG166:AG167)</f>
        <v>781.07539999999995</v>
      </c>
      <c r="AH165" s="25">
        <f t="shared" si="77"/>
        <v>867.29337500000008</v>
      </c>
      <c r="AI165" s="25">
        <f t="shared" si="77"/>
        <v>956.29134999999997</v>
      </c>
      <c r="AJ165" s="25">
        <f t="shared" si="77"/>
        <v>1046.9512999999999</v>
      </c>
      <c r="AK165" s="25">
        <f t="shared" si="77"/>
        <v>1138.26235</v>
      </c>
      <c r="AL165" s="25">
        <f>SUM(AL166:AL167)</f>
        <v>1188.7561333333333</v>
      </c>
      <c r="AM165" s="25">
        <f t="shared" si="77"/>
        <v>1237.7336266666666</v>
      </c>
      <c r="AN165" s="25">
        <f t="shared" si="77"/>
        <v>1286.0398800000003</v>
      </c>
      <c r="AO165" s="25">
        <f t="shared" si="77"/>
        <v>1335.0622933333334</v>
      </c>
      <c r="AP165" s="25">
        <f t="shared" si="77"/>
        <v>1385.8989666666671</v>
      </c>
      <c r="AQ165" s="25">
        <f t="shared" si="77"/>
        <v>1438.9882500000003</v>
      </c>
      <c r="AR165" s="25">
        <f t="shared" si="77"/>
        <v>1494.0984266666669</v>
      </c>
      <c r="AS165" s="25">
        <f t="shared" si="77"/>
        <v>1550.8812866666672</v>
      </c>
      <c r="AT165" s="25">
        <f t="shared" si="77"/>
        <v>1608.6589800000006</v>
      </c>
      <c r="AU165" s="25">
        <f t="shared" si="77"/>
        <v>1666.8746333333338</v>
      </c>
      <c r="AV165" s="25">
        <f t="shared" si="77"/>
        <v>1725.4132000000006</v>
      </c>
      <c r="AW165" s="25">
        <f t="shared" si="77"/>
        <v>1784.3862300000005</v>
      </c>
      <c r="AX165" s="25">
        <f t="shared" si="77"/>
        <v>1843.6694266666675</v>
      </c>
      <c r="AY165" s="25">
        <f t="shared" si="77"/>
        <v>1903.1495766666676</v>
      </c>
      <c r="AZ165" s="25">
        <f t="shared" si="77"/>
        <v>1962.7110000000002</v>
      </c>
    </row>
    <row r="166" spans="1:52">
      <c r="A166" s="119" t="s">
        <v>1</v>
      </c>
      <c r="AG166" s="25">
        <f>AG163*AG160</f>
        <v>425.81039999999996</v>
      </c>
      <c r="AH166" s="25">
        <f t="shared" ref="AH166:AZ166" si="78">AH163*AH160</f>
        <v>456.17562500000008</v>
      </c>
      <c r="AI166" s="25">
        <f t="shared" si="78"/>
        <v>487.17760000000004</v>
      </c>
      <c r="AJ166" s="25">
        <f t="shared" si="78"/>
        <v>518.32979999999998</v>
      </c>
      <c r="AK166" s="25">
        <f t="shared" si="78"/>
        <v>549.24310000000003</v>
      </c>
      <c r="AL166" s="25">
        <f t="shared" si="78"/>
        <v>575.64359999999999</v>
      </c>
      <c r="AM166" s="25">
        <f t="shared" si="78"/>
        <v>601.46015999999997</v>
      </c>
      <c r="AN166" s="25">
        <f t="shared" si="78"/>
        <v>627.07828000000006</v>
      </c>
      <c r="AO166" s="25">
        <f t="shared" si="78"/>
        <v>653.14235999999994</v>
      </c>
      <c r="AP166" s="25">
        <f t="shared" si="78"/>
        <v>680.16480000000013</v>
      </c>
      <c r="AQ166" s="25">
        <f t="shared" si="78"/>
        <v>708.35290000000009</v>
      </c>
      <c r="AR166" s="25">
        <f t="shared" si="78"/>
        <v>737.59895999999992</v>
      </c>
      <c r="AS166" s="25">
        <f t="shared" si="78"/>
        <v>767.74092000000007</v>
      </c>
      <c r="AT166" s="25">
        <f t="shared" si="78"/>
        <v>798.46008000000006</v>
      </c>
      <c r="AU166" s="25">
        <f t="shared" si="78"/>
        <v>829.48680000000013</v>
      </c>
      <c r="AV166" s="25">
        <f t="shared" si="78"/>
        <v>860.77040000000011</v>
      </c>
      <c r="AW166" s="25">
        <f t="shared" si="78"/>
        <v>892.3485800000002</v>
      </c>
      <c r="AX166" s="25">
        <f t="shared" si="78"/>
        <v>924.11616000000026</v>
      </c>
      <c r="AY166" s="25">
        <f t="shared" si="78"/>
        <v>955.95276000000024</v>
      </c>
      <c r="AZ166" s="25">
        <f t="shared" si="78"/>
        <v>987.75200000000007</v>
      </c>
    </row>
    <row r="167" spans="1:52">
      <c r="A167" s="119" t="s">
        <v>2</v>
      </c>
      <c r="AG167" s="25">
        <f t="shared" ref="AG167:AZ167" si="79">AG164*AG161</f>
        <v>355.26499999999999</v>
      </c>
      <c r="AH167" s="25">
        <f t="shared" si="79"/>
        <v>411.11775</v>
      </c>
      <c r="AI167" s="25">
        <f t="shared" si="79"/>
        <v>469.11374999999998</v>
      </c>
      <c r="AJ167" s="25">
        <f t="shared" si="79"/>
        <v>528.62149999999997</v>
      </c>
      <c r="AK167" s="25">
        <f t="shared" si="79"/>
        <v>589.01925000000006</v>
      </c>
      <c r="AL167" s="25">
        <f t="shared" si="79"/>
        <v>613.11253333333332</v>
      </c>
      <c r="AM167" s="25">
        <f t="shared" si="79"/>
        <v>636.27346666666665</v>
      </c>
      <c r="AN167" s="25">
        <f t="shared" si="79"/>
        <v>658.96160000000009</v>
      </c>
      <c r="AO167" s="25">
        <f t="shared" si="79"/>
        <v>681.91993333333357</v>
      </c>
      <c r="AP167" s="25">
        <f t="shared" si="79"/>
        <v>705.73416666666697</v>
      </c>
      <c r="AQ167" s="25">
        <f t="shared" si="79"/>
        <v>730.63535000000036</v>
      </c>
      <c r="AR167" s="25">
        <f t="shared" si="79"/>
        <v>756.49946666666699</v>
      </c>
      <c r="AS167" s="25">
        <f t="shared" si="79"/>
        <v>783.14036666666709</v>
      </c>
      <c r="AT167" s="25">
        <f t="shared" si="79"/>
        <v>810.19890000000044</v>
      </c>
      <c r="AU167" s="25">
        <f t="shared" si="79"/>
        <v>837.38783333333367</v>
      </c>
      <c r="AV167" s="25">
        <f t="shared" si="79"/>
        <v>864.64280000000053</v>
      </c>
      <c r="AW167" s="25">
        <f t="shared" si="79"/>
        <v>892.03765000000044</v>
      </c>
      <c r="AX167" s="25">
        <f t="shared" si="79"/>
        <v>919.55326666666724</v>
      </c>
      <c r="AY167" s="25">
        <f t="shared" si="79"/>
        <v>947.19681666666736</v>
      </c>
      <c r="AZ167" s="25">
        <f t="shared" si="79"/>
        <v>974.95900000000006</v>
      </c>
    </row>
    <row r="168" spans="1:52" ht="38.25">
      <c r="A168" s="117" t="s">
        <v>225</v>
      </c>
      <c r="AG168" s="25">
        <f>BenefitAssumptions!$E$71*Macroeconomics!AG5</f>
        <v>34313.372584054581</v>
      </c>
      <c r="AH168" s="25">
        <f>BenefitAssumptions!$E$71*Macroeconomics!AH5</f>
        <v>37768.934898534033</v>
      </c>
      <c r="AI168" s="25">
        <f>BenefitAssumptions!$E$71*Macroeconomics!AI5</f>
        <v>41640.497291827123</v>
      </c>
      <c r="AJ168" s="25">
        <f>BenefitAssumptions!$E$71*Macroeconomics!AJ5</f>
        <v>45981.798923197275</v>
      </c>
      <c r="AK168" s="25">
        <f>BenefitAssumptions!$E$71*Macroeconomics!AK5</f>
        <v>50851.95510835114</v>
      </c>
      <c r="AL168" s="25">
        <f>BenefitAssumptions!$E$71*Macroeconomics!AL5</f>
        <v>56392.754565733696</v>
      </c>
      <c r="AM168" s="25">
        <f>BenefitAssumptions!$E$71*Macroeconomics!AM5</f>
        <v>62573.680999022785</v>
      </c>
      <c r="AN168" s="25">
        <f>BenefitAssumptions!$E$71*Macroeconomics!AN5</f>
        <v>69475.693783268565</v>
      </c>
      <c r="AO168" s="25">
        <f>BenefitAssumptions!$E$71*Macroeconomics!AO5</f>
        <v>77192.336414771038</v>
      </c>
      <c r="AP168" s="25">
        <f>BenefitAssumptions!$E$71*Macroeconomics!AP5</f>
        <v>85828.466182957185</v>
      </c>
      <c r="AQ168" s="25">
        <f>BenefitAssumptions!$E$71*Macroeconomics!AQ5</f>
        <v>95424.750612047792</v>
      </c>
      <c r="AR168" s="25">
        <f>BenefitAssumptions!$E$71*Macroeconomics!AR5</f>
        <v>106084.50314931689</v>
      </c>
      <c r="AS168" s="25">
        <f>BenefitAssumptions!$E$71*Macroeconomics!AS5</f>
        <v>117924.90677628327</v>
      </c>
      <c r="AT168" s="25">
        <f>BenefitAssumptions!$E$71*Macroeconomics!AT5</f>
        <v>131076.35552845558</v>
      </c>
      <c r="AU168" s="25">
        <f>BenefitAssumptions!$E$71*Macroeconomics!AU5</f>
        <v>145682.82332453126</v>
      </c>
      <c r="AV168" s="25">
        <f>BenefitAssumptions!$E$71*Macroeconomics!AV5</f>
        <v>161902.55409913903</v>
      </c>
      <c r="AW168" s="25">
        <f>BenefitAssumptions!$E$71*Macroeconomics!AW5</f>
        <v>179909.20646481626</v>
      </c>
      <c r="AX168" s="25">
        <f>BenefitAssumptions!$E$71*Macroeconomics!AX5</f>
        <v>199893.56697379114</v>
      </c>
      <c r="AY168" s="25">
        <f>BenefitAssumptions!$E$71*Macroeconomics!AY5</f>
        <v>222064.75027412237</v>
      </c>
      <c r="AZ168" s="25">
        <f>BenefitAssumptions!$E$71*Macroeconomics!AZ5</f>
        <v>246653.07708513565</v>
      </c>
    </row>
    <row r="169" spans="1:52" ht="38.25">
      <c r="A169" s="117" t="s">
        <v>226</v>
      </c>
      <c r="AG169" s="30">
        <f>BenefitAssumptions!E74</f>
        <v>20</v>
      </c>
      <c r="AH169" s="26">
        <f>AG169+($AK$169-$AG$169)/($AK$2-$AG$2)</f>
        <v>21.25</v>
      </c>
      <c r="AI169" s="26">
        <f>AH169+($AK$169-$AG$169)/($AK$2-$AG$2)</f>
        <v>22.5</v>
      </c>
      <c r="AJ169" s="26">
        <f>AI169+($AK$169-$AG$169)/($AK$2-$AG$2)</f>
        <v>23.75</v>
      </c>
      <c r="AK169" s="30">
        <f>BenefitAssumptions!F74</f>
        <v>25</v>
      </c>
      <c r="AL169" s="26">
        <f t="shared" ref="AL169:AY169" si="80">AK169+($AZ$169-$AK$169)/($AZ$2-$AK$2)</f>
        <v>25.333333333333332</v>
      </c>
      <c r="AM169" s="26">
        <f t="shared" si="80"/>
        <v>25.666666666666664</v>
      </c>
      <c r="AN169" s="26">
        <f t="shared" si="80"/>
        <v>25.999999999999996</v>
      </c>
      <c r="AO169" s="26">
        <f t="shared" si="80"/>
        <v>26.333333333333329</v>
      </c>
      <c r="AP169" s="26">
        <f t="shared" si="80"/>
        <v>26.666666666666661</v>
      </c>
      <c r="AQ169" s="26">
        <f t="shared" si="80"/>
        <v>26.999999999999993</v>
      </c>
      <c r="AR169" s="26">
        <f t="shared" si="80"/>
        <v>27.333333333333325</v>
      </c>
      <c r="AS169" s="26">
        <f t="shared" si="80"/>
        <v>27.666666666666657</v>
      </c>
      <c r="AT169" s="26">
        <f t="shared" si="80"/>
        <v>27.999999999999989</v>
      </c>
      <c r="AU169" s="26">
        <f t="shared" si="80"/>
        <v>28.333333333333321</v>
      </c>
      <c r="AV169" s="26">
        <f t="shared" si="80"/>
        <v>28.666666666666654</v>
      </c>
      <c r="AW169" s="26">
        <f t="shared" si="80"/>
        <v>28.999999999999986</v>
      </c>
      <c r="AX169" s="26">
        <f t="shared" si="80"/>
        <v>29.333333333333318</v>
      </c>
      <c r="AY169" s="26">
        <f t="shared" si="80"/>
        <v>29.66666666666665</v>
      </c>
      <c r="AZ169" s="30">
        <f>BenefitAssumptions!G74</f>
        <v>30</v>
      </c>
    </row>
    <row r="170" spans="1:52" ht="38.25">
      <c r="A170" s="117" t="s">
        <v>228</v>
      </c>
      <c r="AG170" s="25">
        <f t="shared" ref="AG170:AZ170" si="81">AG169*AG56/100</f>
        <v>20</v>
      </c>
      <c r="AH170" s="25">
        <f t="shared" si="81"/>
        <v>23.278099999999998</v>
      </c>
      <c r="AI170" s="25">
        <f t="shared" si="81"/>
        <v>26.992846583999995</v>
      </c>
      <c r="AJ170" s="25">
        <f t="shared" si="81"/>
        <v>31.195812749439359</v>
      </c>
      <c r="AK170" s="25">
        <f t="shared" si="81"/>
        <v>35.944143826880342</v>
      </c>
      <c r="AL170" s="25">
        <f t="shared" si="81"/>
        <v>39.86905263067527</v>
      </c>
      <c r="AM170" s="25">
        <f t="shared" si="81"/>
        <v>44.214884285978421</v>
      </c>
      <c r="AN170" s="25">
        <f t="shared" si="81"/>
        <v>49.026152759424605</v>
      </c>
      <c r="AO170" s="25">
        <f t="shared" si="81"/>
        <v>54.352027154190097</v>
      </c>
      <c r="AP170" s="25">
        <f t="shared" si="81"/>
        <v>60.246814099216692</v>
      </c>
      <c r="AQ170" s="25">
        <f t="shared" si="81"/>
        <v>66.770489746915118</v>
      </c>
      <c r="AR170" s="25">
        <f t="shared" si="81"/>
        <v>73.989286448293953</v>
      </c>
      <c r="AS170" s="25">
        <f t="shared" si="81"/>
        <v>81.976339689550144</v>
      </c>
      <c r="AT170" s="25">
        <f t="shared" si="81"/>
        <v>90.812401441340413</v>
      </c>
      <c r="AU170" s="25">
        <f t="shared" si="81"/>
        <v>100.58662669647325</v>
      </c>
      <c r="AV170" s="25">
        <f t="shared" si="81"/>
        <v>111.39744065939445</v>
      </c>
      <c r="AW170" s="25">
        <f t="shared" si="81"/>
        <v>123.35349480793332</v>
      </c>
      <c r="AX170" s="25">
        <f t="shared" si="81"/>
        <v>136.57472088132431</v>
      </c>
      <c r="AY170" s="25">
        <f t="shared" si="81"/>
        <v>151.19349276620551</v>
      </c>
      <c r="AZ170" s="25">
        <f t="shared" si="81"/>
        <v>167.35590726258405</v>
      </c>
    </row>
    <row r="171" spans="1:52" ht="25.5">
      <c r="A171" s="117" t="s">
        <v>168</v>
      </c>
      <c r="AG171" s="25">
        <f>IF(BenefitAssumptions!$E$68="yes", AG168, AG170)</f>
        <v>34313.372584054581</v>
      </c>
      <c r="AH171" s="25">
        <f>IF(BenefitAssumptions!$E$68="yes", AH168, AH170)</f>
        <v>37768.934898534033</v>
      </c>
      <c r="AI171" s="25">
        <f>IF(BenefitAssumptions!$E$68="yes", AI168, AI170)</f>
        <v>41640.497291827123</v>
      </c>
      <c r="AJ171" s="25">
        <f>IF(BenefitAssumptions!$E$68="yes", AJ168, AJ170)</f>
        <v>45981.798923197275</v>
      </c>
      <c r="AK171" s="25">
        <f>IF(BenefitAssumptions!$E$68="yes", AK168, AK170)</f>
        <v>50851.95510835114</v>
      </c>
      <c r="AL171" s="25">
        <f>IF(BenefitAssumptions!$E$68="yes", AL168, AL170)</f>
        <v>56392.754565733696</v>
      </c>
      <c r="AM171" s="25">
        <f>IF(BenefitAssumptions!$E$68="yes", AM168, AM170)</f>
        <v>62573.680999022785</v>
      </c>
      <c r="AN171" s="25">
        <f>IF(BenefitAssumptions!$E$68="yes", AN168, AN170)</f>
        <v>69475.693783268565</v>
      </c>
      <c r="AO171" s="25">
        <f>IF(BenefitAssumptions!$E$68="yes", AO168, AO170)</f>
        <v>77192.336414771038</v>
      </c>
      <c r="AP171" s="25">
        <f>IF(BenefitAssumptions!$E$68="yes", AP168, AP170)</f>
        <v>85828.466182957185</v>
      </c>
      <c r="AQ171" s="25">
        <f>IF(BenefitAssumptions!$E$68="yes", AQ168, AQ170)</f>
        <v>95424.750612047792</v>
      </c>
      <c r="AR171" s="25">
        <f>IF(BenefitAssumptions!$E$68="yes", AR168, AR170)</f>
        <v>106084.50314931689</v>
      </c>
      <c r="AS171" s="25">
        <f>IF(BenefitAssumptions!$E$68="yes", AS168, AS170)</f>
        <v>117924.90677628327</v>
      </c>
      <c r="AT171" s="25">
        <f>IF(BenefitAssumptions!$E$68="yes", AT168, AT170)</f>
        <v>131076.35552845558</v>
      </c>
      <c r="AU171" s="25">
        <f>IF(BenefitAssumptions!$E$68="yes", AU168, AU170)</f>
        <v>145682.82332453126</v>
      </c>
      <c r="AV171" s="25">
        <f>IF(BenefitAssumptions!$E$68="yes", AV168, AV170)</f>
        <v>161902.55409913903</v>
      </c>
      <c r="AW171" s="25">
        <f>IF(BenefitAssumptions!$E$68="yes", AW168, AW170)</f>
        <v>179909.20646481626</v>
      </c>
      <c r="AX171" s="25">
        <f>IF(BenefitAssumptions!$E$68="yes", AX168, AX170)</f>
        <v>199893.56697379114</v>
      </c>
      <c r="AY171" s="25">
        <f>IF(BenefitAssumptions!$E$68="yes", AY168, AY170)</f>
        <v>222064.75027412237</v>
      </c>
      <c r="AZ171" s="25">
        <f>IF(BenefitAssumptions!$E$68="yes", AZ168, AZ170)</f>
        <v>246653.07708513565</v>
      </c>
    </row>
    <row r="172" spans="1:52" ht="25.5">
      <c r="A172" s="117" t="s">
        <v>246</v>
      </c>
      <c r="AG172" s="25">
        <f>AG165*AG171</f>
        <v>26801331.216439463</v>
      </c>
      <c r="AH172" s="25">
        <f t="shared" ref="AH172:AZ172" si="82">AH165*AH171</f>
        <v>32756747.018304866</v>
      </c>
      <c r="AI172" s="25">
        <f t="shared" si="82"/>
        <v>39820447.369872704</v>
      </c>
      <c r="AJ172" s="25">
        <f t="shared" si="82"/>
        <v>48140704.158979982</v>
      </c>
      <c r="AK172" s="25">
        <f t="shared" si="82"/>
        <v>57882865.923726268</v>
      </c>
      <c r="AL172" s="25">
        <f t="shared" si="82"/>
        <v>67037232.865577266</v>
      </c>
      <c r="AM172" s="25">
        <f t="shared" si="82"/>
        <v>77449549.116803557</v>
      </c>
      <c r="AN172" s="25">
        <f t="shared" si="82"/>
        <v>89348512.895951465</v>
      </c>
      <c r="AO172" s="25">
        <f t="shared" si="82"/>
        <v>103056577.68166241</v>
      </c>
      <c r="AP172" s="25">
        <f t="shared" si="82"/>
        <v>118949582.59354535</v>
      </c>
      <c r="AQ172" s="25">
        <f t="shared" si="82"/>
        <v>137315094.88991711</v>
      </c>
      <c r="AR172" s="25">
        <f t="shared" si="82"/>
        <v>158500689.24910945</v>
      </c>
      <c r="AS172" s="25">
        <f t="shared" si="82"/>
        <v>182887531.15124899</v>
      </c>
      <c r="AT172" s="25">
        <f t="shared" si="82"/>
        <v>210857156.3865228</v>
      </c>
      <c r="AU172" s="25">
        <f t="shared" si="82"/>
        <v>242835002.7120429</v>
      </c>
      <c r="AV172" s="25">
        <f t="shared" si="82"/>
        <v>279348803.95636868</v>
      </c>
      <c r="AW172" s="25">
        <f t="shared" si="82"/>
        <v>321027510.66604519</v>
      </c>
      <c r="AX172" s="25">
        <f t="shared" si="82"/>
        <v>368537658.01692462</v>
      </c>
      <c r="AY172" s="25">
        <f t="shared" si="82"/>
        <v>422622435.47678524</v>
      </c>
      <c r="AZ172" s="25">
        <f t="shared" si="82"/>
        <v>484108707.57884371</v>
      </c>
    </row>
    <row r="173" spans="1:52">
      <c r="A173" s="117" t="s">
        <v>244</v>
      </c>
      <c r="AG173" s="25">
        <f>BenefitAssumptions!$E$79*BenefitAssumptions!$E$37*BenefitCalculations!AG171*BenefitCalculations!AG165</f>
        <v>13400.665608219733</v>
      </c>
      <c r="AH173" s="25">
        <f>BenefitAssumptions!$E$79*BenefitAssumptions!$E$37*BenefitCalculations!AH171*BenefitCalculations!AH165</f>
        <v>16378.373509152434</v>
      </c>
      <c r="AI173" s="25">
        <f>BenefitAssumptions!$E$79*BenefitAssumptions!$E$37*BenefitCalculations!AI171*BenefitCalculations!AI165</f>
        <v>19910.223684936351</v>
      </c>
      <c r="AJ173" s="25">
        <f>BenefitAssumptions!$E$79*BenefitAssumptions!$E$37*BenefitCalculations!AJ171*BenefitCalculations!AJ165</f>
        <v>24070.352079489992</v>
      </c>
      <c r="AK173" s="25">
        <f>BenefitAssumptions!$E$79*BenefitAssumptions!$E$37*BenefitCalculations!AK171*BenefitCalculations!AK165</f>
        <v>28941.432961863138</v>
      </c>
      <c r="AL173" s="25">
        <f>BenefitAssumptions!$E$79*BenefitAssumptions!$E$37*BenefitCalculations!AL171*BenefitCalculations!AL165</f>
        <v>33518.616432788636</v>
      </c>
      <c r="AM173" s="25">
        <f>BenefitAssumptions!$E$79*BenefitAssumptions!$E$37*BenefitCalculations!AM171*BenefitCalculations!AM165</f>
        <v>38724.774558401776</v>
      </c>
      <c r="AN173" s="25">
        <f>BenefitAssumptions!$E$79*BenefitAssumptions!$E$37*BenefitCalculations!AN171*BenefitCalculations!AN165</f>
        <v>44674.256447975735</v>
      </c>
      <c r="AO173" s="25">
        <f>BenefitAssumptions!$E$79*BenefitAssumptions!$E$37*BenefitCalculations!AO171*BenefitCalculations!AO165</f>
        <v>51528.288840831199</v>
      </c>
      <c r="AP173" s="25">
        <f>BenefitAssumptions!$E$79*BenefitAssumptions!$E$37*BenefitCalculations!AP171*BenefitCalculations!AP165</f>
        <v>59474.791296772673</v>
      </c>
      <c r="AQ173" s="25">
        <f>BenefitAssumptions!$E$79*BenefitAssumptions!$E$37*BenefitCalculations!AQ171*BenefitCalculations!AQ165</f>
        <v>68657.54744495856</v>
      </c>
      <c r="AR173" s="25">
        <f>BenefitAssumptions!$E$79*BenefitAssumptions!$E$37*BenefitCalculations!AR171*BenefitCalculations!AR165</f>
        <v>79250.344624554724</v>
      </c>
      <c r="AS173" s="25">
        <f>BenefitAssumptions!$E$79*BenefitAssumptions!$E$37*BenefitCalculations!AS171*BenefitCalculations!AS165</f>
        <v>91443.765575624493</v>
      </c>
      <c r="AT173" s="25">
        <f>BenefitAssumptions!$E$79*BenefitAssumptions!$E$37*BenefitCalculations!AT171*BenefitCalculations!AT165</f>
        <v>105428.5781932614</v>
      </c>
      <c r="AU173" s="25">
        <f>BenefitAssumptions!$E$79*BenefitAssumptions!$E$37*BenefitCalculations!AU171*BenefitCalculations!AU165</f>
        <v>121417.50135602144</v>
      </c>
      <c r="AV173" s="25">
        <f>BenefitAssumptions!$E$79*BenefitAssumptions!$E$37*BenefitCalculations!AV171*BenefitCalculations!AV165</f>
        <v>139674.40197818435</v>
      </c>
      <c r="AW173" s="25">
        <f>BenefitAssumptions!$E$79*BenefitAssumptions!$E$37*BenefitCalculations!AW171*BenefitCalculations!AW165</f>
        <v>160513.75533302262</v>
      </c>
      <c r="AX173" s="25">
        <f>BenefitAssumptions!$E$79*BenefitAssumptions!$E$37*BenefitCalculations!AX171*BenefitCalculations!AX165</f>
        <v>184268.82900846231</v>
      </c>
      <c r="AY173" s="25">
        <f>BenefitAssumptions!$E$79*BenefitAssumptions!$E$37*BenefitCalculations!AY171*BenefitCalculations!AY165</f>
        <v>211311.21773839265</v>
      </c>
      <c r="AZ173" s="25">
        <f>BenefitAssumptions!$E$79*BenefitAssumptions!$E$37*BenefitCalculations!AZ171*BenefitCalculations!AZ165</f>
        <v>242054.35378942188</v>
      </c>
    </row>
    <row r="174" spans="1:52">
      <c r="A174" s="117" t="s">
        <v>245</v>
      </c>
      <c r="AG174" s="25">
        <f>BenefitAssumptions!$E$80*BenefitAssumptions!$E$49*BenefitCalculations!AG171*BenefitCalculations!AG165</f>
        <v>13400.665608219733</v>
      </c>
      <c r="AH174" s="25">
        <f>BenefitAssumptions!$E$80*BenefitAssumptions!$E$49*BenefitCalculations!AH171*BenefitCalculations!AH165</f>
        <v>16378.373509152434</v>
      </c>
      <c r="AI174" s="25">
        <f>BenefitAssumptions!$E$80*BenefitAssumptions!$E$49*BenefitCalculations!AI171*BenefitCalculations!AI165</f>
        <v>19910.223684936351</v>
      </c>
      <c r="AJ174" s="25">
        <f>BenefitAssumptions!$E$80*BenefitAssumptions!$E$49*BenefitCalculations!AJ171*BenefitCalculations!AJ165</f>
        <v>24070.352079489992</v>
      </c>
      <c r="AK174" s="25">
        <f>BenefitAssumptions!$E$80*BenefitAssumptions!$E$49*BenefitCalculations!AK171*BenefitCalculations!AK165</f>
        <v>28941.432961863138</v>
      </c>
      <c r="AL174" s="25">
        <f>BenefitAssumptions!$E$80*BenefitAssumptions!$E$49*BenefitCalculations!AL171*BenefitCalculations!AL165</f>
        <v>33518.616432788636</v>
      </c>
      <c r="AM174" s="25">
        <f>BenefitAssumptions!$E$80*BenefitAssumptions!$E$49*BenefitCalculations!AM171*BenefitCalculations!AM165</f>
        <v>38724.774558401776</v>
      </c>
      <c r="AN174" s="25">
        <f>BenefitAssumptions!$E$80*BenefitAssumptions!$E$49*BenefitCalculations!AN171*BenefitCalculations!AN165</f>
        <v>44674.256447975735</v>
      </c>
      <c r="AO174" s="25">
        <f>BenefitAssumptions!$E$80*BenefitAssumptions!$E$49*BenefitCalculations!AO171*BenefitCalculations!AO165</f>
        <v>51528.288840831199</v>
      </c>
      <c r="AP174" s="25">
        <f>BenefitAssumptions!$E$80*BenefitAssumptions!$E$49*BenefitCalculations!AP171*BenefitCalculations!AP165</f>
        <v>59474.791296772673</v>
      </c>
      <c r="AQ174" s="25">
        <f>BenefitAssumptions!$E$80*BenefitAssumptions!$E$49*BenefitCalculations!AQ171*BenefitCalculations!AQ165</f>
        <v>68657.54744495856</v>
      </c>
      <c r="AR174" s="25">
        <f>BenefitAssumptions!$E$80*BenefitAssumptions!$E$49*BenefitCalculations!AR171*BenefitCalculations!AR165</f>
        <v>79250.344624554724</v>
      </c>
      <c r="AS174" s="25">
        <f>BenefitAssumptions!$E$80*BenefitAssumptions!$E$49*BenefitCalculations!AS171*BenefitCalculations!AS165</f>
        <v>91443.765575624493</v>
      </c>
      <c r="AT174" s="25">
        <f>BenefitAssumptions!$E$80*BenefitAssumptions!$E$49*BenefitCalculations!AT171*BenefitCalculations!AT165</f>
        <v>105428.5781932614</v>
      </c>
      <c r="AU174" s="25">
        <f>BenefitAssumptions!$E$80*BenefitAssumptions!$E$49*BenefitCalculations!AU171*BenefitCalculations!AU165</f>
        <v>121417.50135602144</v>
      </c>
      <c r="AV174" s="25">
        <f>BenefitAssumptions!$E$80*BenefitAssumptions!$E$49*BenefitCalculations!AV171*BenefitCalculations!AV165</f>
        <v>139674.40197818435</v>
      </c>
      <c r="AW174" s="25">
        <f>BenefitAssumptions!$E$80*BenefitAssumptions!$E$49*BenefitCalculations!AW171*BenefitCalculations!AW165</f>
        <v>160513.75533302262</v>
      </c>
      <c r="AX174" s="25">
        <f>BenefitAssumptions!$E$80*BenefitAssumptions!$E$49*BenefitCalculations!AX171*BenefitCalculations!AX165</f>
        <v>184268.82900846231</v>
      </c>
      <c r="AY174" s="25">
        <f>BenefitAssumptions!$E$80*BenefitAssumptions!$E$49*BenefitCalculations!AY171*BenefitCalculations!AY165</f>
        <v>211311.21773839265</v>
      </c>
      <c r="AZ174" s="25">
        <f>BenefitAssumptions!$E$80*BenefitAssumptions!$E$49*BenefitCalculations!AZ171*BenefitCalculations!AZ165</f>
        <v>242054.35378942188</v>
      </c>
    </row>
    <row r="175" spans="1:52">
      <c r="A175" s="117" t="s">
        <v>247</v>
      </c>
      <c r="AG175" s="25">
        <f>BenefitAssumptions!$E$81*BenefitCalculations!AG171*BenefitCalculations!AG167</f>
        <v>609517.01555370749</v>
      </c>
      <c r="AH175" s="25">
        <f>BenefitAssumptions!$E$81*BenefitCalculations!AH171*BenefitCalculations!AH167</f>
        <v>776373.97676908958</v>
      </c>
      <c r="AI175" s="25">
        <f>BenefitAssumptions!$E$81*BenefitCalculations!AI171*BenefitCalculations!AI167</f>
        <v>976706.49182169326</v>
      </c>
      <c r="AJ175" s="25">
        <f>BenefitAssumptions!$E$81*BenefitCalculations!AJ171*BenefitCalculations!AJ167</f>
        <v>1215348.3759739464</v>
      </c>
      <c r="AK175" s="25">
        <f>BenefitAssumptions!$E$81*BenefitCalculations!AK171*BenefitCalculations!AK167</f>
        <v>1497639.0229477331</v>
      </c>
      <c r="AL175" s="25">
        <f>BenefitAssumptions!$E$81*BenefitCalculations!AL171*BenefitCalculations!AL167</f>
        <v>1728755.2306720945</v>
      </c>
      <c r="AM175" s="25">
        <f>BenefitAssumptions!$E$81*BenefitCalculations!AM171*BenefitCalculations!AM167</f>
        <v>1990698.6465671179</v>
      </c>
      <c r="AN175" s="25">
        <f>BenefitAssumptions!$E$81*BenefitCalculations!AN171*BenefitCalculations!AN167</f>
        <v>2289090.7168266359</v>
      </c>
      <c r="AO175" s="25">
        <f>BenefitAssumptions!$E$81*BenefitCalculations!AO171*BenefitCalculations!AO167</f>
        <v>2631949.6450902466</v>
      </c>
      <c r="AP175" s="25">
        <f>BenefitAssumptions!$E$81*BenefitCalculations!AP171*BenefitCalculations!AP167</f>
        <v>3028604.0528953746</v>
      </c>
      <c r="AQ175" s="25">
        <f>BenefitAssumptions!$E$81*BenefitCalculations!AQ171*BenefitCalculations!AQ167</f>
        <v>3486034.8031048141</v>
      </c>
      <c r="AR175" s="25">
        <f>BenefitAssumptions!$E$81*BenefitCalculations!AR171*BenefitCalculations!AR167</f>
        <v>4012643.5027028294</v>
      </c>
      <c r="AS175" s="25">
        <f>BenefitAssumptions!$E$81*BenefitCalculations!AS171*BenefitCalculations!AS167</f>
        <v>4617587.7365955515</v>
      </c>
      <c r="AT175" s="25">
        <f>BenefitAssumptions!$E$81*BenefitCalculations!AT171*BenefitCalculations!AT167</f>
        <v>5309895.9532581847</v>
      </c>
      <c r="AU175" s="25">
        <f>BenefitAssumptions!$E$81*BenefitCalculations!AU171*BenefitCalculations!AU167</f>
        <v>6099651.1888806047</v>
      </c>
      <c r="AV175" s="25">
        <f>BenefitAssumptions!$E$81*BenefitCalculations!AV171*BenefitCalculations!AV167</f>
        <v>6999393.8851715568</v>
      </c>
      <c r="AW175" s="25">
        <f>BenefitAssumptions!$E$81*BenefitCalculations!AW171*BenefitCalculations!AW167</f>
        <v>8024289.2874119794</v>
      </c>
      <c r="AX175" s="25">
        <f>BenefitAssumptions!$E$81*BenefitCalculations!AX171*BenefitCalculations!AX167</f>
        <v>9190639.1248200946</v>
      </c>
      <c r="AY175" s="25">
        <f>BenefitAssumptions!$E$81*BenefitCalculations!AY171*BenefitCalculations!AY167</f>
        <v>10516951.227676358</v>
      </c>
      <c r="AZ175" s="25">
        <f>BenefitAssumptions!$E$81*BenefitCalculations!AZ171*BenefitCalculations!AZ167</f>
        <v>12023831.86909234</v>
      </c>
    </row>
    <row r="176" spans="1:52">
      <c r="A176" s="117" t="s">
        <v>169</v>
      </c>
      <c r="AG176" s="25">
        <f>BenefitAssumptions!$E$82*BenefitCalculations!AG172</f>
        <v>2680133.1216439465</v>
      </c>
      <c r="AH176" s="25">
        <f>BenefitAssumptions!$E$82*BenefitCalculations!AH172</f>
        <v>3275674.7018304868</v>
      </c>
      <c r="AI176" s="25">
        <f>BenefitAssumptions!$E$82*BenefitCalculations!AI172</f>
        <v>3982044.7369872704</v>
      </c>
      <c r="AJ176" s="25">
        <f>BenefitAssumptions!$E$82*BenefitCalculations!AJ172</f>
        <v>4814070.415897998</v>
      </c>
      <c r="AK176" s="25">
        <f>BenefitAssumptions!$E$82*BenefitCalculations!AK172</f>
        <v>5788286.592372627</v>
      </c>
      <c r="AL176" s="25">
        <f>BenefitAssumptions!$E$82*BenefitCalculations!AL172</f>
        <v>6703723.2865577266</v>
      </c>
      <c r="AM176" s="25">
        <f>BenefitAssumptions!$E$82*BenefitCalculations!AM172</f>
        <v>7744954.9116803557</v>
      </c>
      <c r="AN176" s="25">
        <f>BenefitAssumptions!$E$82*BenefitCalculations!AN172</f>
        <v>8934851.2895951476</v>
      </c>
      <c r="AO176" s="25">
        <f>BenefitAssumptions!$E$82*BenefitCalculations!AO172</f>
        <v>10305657.768166242</v>
      </c>
      <c r="AP176" s="25">
        <f>BenefitAssumptions!$E$82*BenefitCalculations!AP172</f>
        <v>11894958.259354535</v>
      </c>
      <c r="AQ176" s="25">
        <f>BenefitAssumptions!$E$82*BenefitCalculations!AQ172</f>
        <v>13731509.488991711</v>
      </c>
      <c r="AR176" s="25">
        <f>BenefitAssumptions!$E$82*BenefitCalculations!AR172</f>
        <v>15850068.924910946</v>
      </c>
      <c r="AS176" s="25">
        <f>BenefitAssumptions!$E$82*BenefitCalculations!AS172</f>
        <v>18288753.1151249</v>
      </c>
      <c r="AT176" s="25">
        <f>BenefitAssumptions!$E$82*BenefitCalculations!AT172</f>
        <v>21085715.63865228</v>
      </c>
      <c r="AU176" s="25">
        <f>BenefitAssumptions!$E$82*BenefitCalculations!AU172</f>
        <v>24283500.271204293</v>
      </c>
      <c r="AV176" s="25">
        <f>BenefitAssumptions!$E$82*BenefitCalculations!AV172</f>
        <v>27934880.395636871</v>
      </c>
      <c r="AW176" s="25">
        <f>BenefitAssumptions!$E$82*BenefitCalculations!AW172</f>
        <v>32102751.066604521</v>
      </c>
      <c r="AX176" s="25">
        <f>BenefitAssumptions!$E$82*BenefitCalculations!AX172</f>
        <v>36853765.801692463</v>
      </c>
      <c r="AY176" s="25">
        <f>BenefitAssumptions!$E$82*BenefitCalculations!AY172</f>
        <v>42262243.54767853</v>
      </c>
      <c r="AZ176" s="25">
        <f>BenefitAssumptions!$E$82*BenefitCalculations!AZ172</f>
        <v>48410870.757884376</v>
      </c>
    </row>
    <row r="177" spans="1:52">
      <c r="A177" s="117" t="s">
        <v>193</v>
      </c>
      <c r="AG177" s="25">
        <f>SUM(AG172:AG176)</f>
        <v>30117782.684853557</v>
      </c>
      <c r="AH177" s="25">
        <f t="shared" ref="AH177:AZ177" si="83">SUM(AH172:AH176)</f>
        <v>36841552.443922743</v>
      </c>
      <c r="AI177" s="25">
        <f t="shared" si="83"/>
        <v>44819019.046051539</v>
      </c>
      <c r="AJ177" s="25">
        <f t="shared" si="83"/>
        <v>54218263.655010901</v>
      </c>
      <c r="AK177" s="25">
        <f t="shared" si="83"/>
        <v>65226674.404970363</v>
      </c>
      <c r="AL177" s="25">
        <f t="shared" si="83"/>
        <v>75536748.615672648</v>
      </c>
      <c r="AM177" s="25">
        <f t="shared" si="83"/>
        <v>87262652.224167824</v>
      </c>
      <c r="AN177" s="25">
        <f t="shared" si="83"/>
        <v>100661803.41526918</v>
      </c>
      <c r="AO177" s="25">
        <f t="shared" si="83"/>
        <v>116097241.67260057</v>
      </c>
      <c r="AP177" s="25">
        <f t="shared" si="83"/>
        <v>133992094.48838881</v>
      </c>
      <c r="AQ177" s="25">
        <f t="shared" si="83"/>
        <v>154669954.27690357</v>
      </c>
      <c r="AR177" s="25">
        <f t="shared" si="83"/>
        <v>178521902.36597231</v>
      </c>
      <c r="AS177" s="25">
        <f t="shared" si="83"/>
        <v>205976759.53412068</v>
      </c>
      <c r="AT177" s="25">
        <f t="shared" si="83"/>
        <v>237463625.13481975</v>
      </c>
      <c r="AU177" s="25">
        <f t="shared" si="83"/>
        <v>273460989.17483985</v>
      </c>
      <c r="AV177" s="25">
        <f t="shared" si="83"/>
        <v>314562427.04113346</v>
      </c>
      <c r="AW177" s="25">
        <f t="shared" si="83"/>
        <v>361475578.53072768</v>
      </c>
      <c r="AX177" s="25">
        <f t="shared" si="83"/>
        <v>414950600.60145414</v>
      </c>
      <c r="AY177" s="25">
        <f t="shared" si="83"/>
        <v>475824252.68761688</v>
      </c>
      <c r="AZ177" s="25">
        <f t="shared" si="83"/>
        <v>545027518.91339934</v>
      </c>
    </row>
    <row r="178" spans="1:52">
      <c r="A178" s="117" t="s">
        <v>195</v>
      </c>
      <c r="AG178" s="118">
        <f>1000*(AG177/(1000000*Macroeconomics!AG3))</f>
        <v>1.2736065496873955E-3</v>
      </c>
      <c r="AH178" s="118">
        <f>1000*(AH177/(1000000*Macroeconomics!AH3))</f>
        <v>1.3796691260658496E-3</v>
      </c>
      <c r="AI178" s="118">
        <f>1000*(AI177/(1000000*Macroeconomics!AI3))</f>
        <v>1.4844408915065468E-3</v>
      </c>
      <c r="AJ178" s="118">
        <f>1000*(AJ177/(1000000*Macroeconomics!AJ3))</f>
        <v>1.586264590916753E-3</v>
      </c>
      <c r="AK178" s="118">
        <f>1000*(AK177/(1000000*Macroeconomics!AK3))</f>
        <v>1.6838089131309176E-3</v>
      </c>
      <c r="AL178" s="118">
        <f>1000*(AL177/(1000000*Macroeconomics!AL3))</f>
        <v>1.7164484992202044E-3</v>
      </c>
      <c r="AM178" s="118">
        <f>1000*(AM177/(1000000*Macroeconomics!AM3))</f>
        <v>1.7450783172535073E-3</v>
      </c>
      <c r="AN178" s="118">
        <f>1000*(AN177/(1000000*Macroeconomics!AN3))</f>
        <v>1.7711541940710362E-3</v>
      </c>
      <c r="AO178" s="118">
        <f>1000*(AO177/(1000000*Macroeconomics!AO3))</f>
        <v>1.7967367495924111E-3</v>
      </c>
      <c r="AP178" s="118">
        <f>1000*(AP177/(1000000*Macroeconomics!AP3))</f>
        <v>1.8233245434665904E-3</v>
      </c>
      <c r="AQ178" s="118">
        <f>1000*(AQ177/(1000000*Macroeconomics!AQ3))</f>
        <v>1.8514334379664576E-3</v>
      </c>
      <c r="AR178" s="118">
        <f>1000*(AR177/(1000000*Macroeconomics!AR3))</f>
        <v>1.8806904586610017E-3</v>
      </c>
      <c r="AS178" s="118">
        <f>1000*(AS177/(1000000*Macroeconomics!AS3))</f>
        <v>1.9106151654227146E-3</v>
      </c>
      <c r="AT178" s="118">
        <f>1000*(AT177/(1000000*Macroeconomics!AT3))</f>
        <v>1.9403691218166119E-3</v>
      </c>
      <c r="AU178" s="118">
        <f>1000*(AU177/(1000000*Macroeconomics!AU3))</f>
        <v>1.9693277585964997E-3</v>
      </c>
      <c r="AV178" s="118">
        <f>1000*(AV177/(1000000*Macroeconomics!AV3))</f>
        <v>1.9974267084793937E-3</v>
      </c>
      <c r="AW178" s="118">
        <f>1000*(AW177/(1000000*Macroeconomics!AW3))</f>
        <v>2.0248668522672366E-3</v>
      </c>
      <c r="AX178" s="118">
        <f>1000*(AX177/(1000000*Macroeconomics!AX3))</f>
        <v>2.0515737028729579E-3</v>
      </c>
      <c r="AY178" s="118">
        <f>1000*(AY177/(1000000*Macroeconomics!AY3))</f>
        <v>2.0774923266923566E-3</v>
      </c>
      <c r="AZ178" s="118">
        <f>1000*(AZ177/(1000000*Macroeconomics!AZ3))</f>
        <v>2.102570174710766E-3</v>
      </c>
    </row>
    <row r="179" spans="1:52">
      <c r="A179" s="117"/>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row>
    <row r="180" spans="1:52">
      <c r="A180" s="121" t="s">
        <v>305</v>
      </c>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row>
    <row r="181" spans="1:52">
      <c r="A181" s="117" t="s">
        <v>152</v>
      </c>
      <c r="AF181" s="25">
        <f>AF138+AF159</f>
        <v>3627.136</v>
      </c>
      <c r="AG181" s="25">
        <f>AG138+AG159</f>
        <v>3703.0510000000004</v>
      </c>
      <c r="AH181" s="25">
        <f t="shared" ref="AH181:AZ181" si="84">AH138+AH159</f>
        <v>3779.279</v>
      </c>
      <c r="AI181" s="25">
        <f t="shared" si="84"/>
        <v>3854.6610000000001</v>
      </c>
      <c r="AJ181" s="25">
        <f t="shared" si="84"/>
        <v>3927.4120000000003</v>
      </c>
      <c r="AK181" s="25">
        <f t="shared" si="84"/>
        <v>3996.3150000000005</v>
      </c>
      <c r="AL181" s="25">
        <f t="shared" si="84"/>
        <v>4060.9730000000004</v>
      </c>
      <c r="AM181" s="25">
        <f t="shared" si="84"/>
        <v>4122.0540000000001</v>
      </c>
      <c r="AN181" s="25">
        <f t="shared" si="84"/>
        <v>4180.63</v>
      </c>
      <c r="AO181" s="25">
        <f t="shared" si="84"/>
        <v>4238.2539999999999</v>
      </c>
      <c r="AP181" s="25">
        <f t="shared" si="84"/>
        <v>4296.0240000000003</v>
      </c>
      <c r="AQ181" s="25">
        <f t="shared" si="84"/>
        <v>4354.2870000000003</v>
      </c>
      <c r="AR181" s="25">
        <f t="shared" si="84"/>
        <v>4412.6440000000002</v>
      </c>
      <c r="AS181" s="25">
        <f t="shared" si="84"/>
        <v>4470.5240000000003</v>
      </c>
      <c r="AT181" s="25">
        <f t="shared" si="84"/>
        <v>4527.0370000000003</v>
      </c>
      <c r="AU181" s="25">
        <f t="shared" si="84"/>
        <v>4581.5129999999999</v>
      </c>
      <c r="AV181" s="25">
        <f t="shared" si="84"/>
        <v>4633.8159999999998</v>
      </c>
      <c r="AW181" s="25">
        <f t="shared" si="84"/>
        <v>4684.0889999999999</v>
      </c>
      <c r="AX181" s="25">
        <f t="shared" si="84"/>
        <v>4732.2849999999999</v>
      </c>
      <c r="AY181" s="25">
        <f t="shared" si="84"/>
        <v>4778.402</v>
      </c>
      <c r="AZ181" s="25">
        <f t="shared" si="84"/>
        <v>4822.4390000000003</v>
      </c>
    </row>
    <row r="182" spans="1:52">
      <c r="A182" s="120" t="s">
        <v>1</v>
      </c>
      <c r="AF182" s="25">
        <f>IF(BenefitAssumptions!$E$58="Primary Education only",AF139,IF(BenefitAssumptions!$E$58="Primary and Secondary Education",AF139+AF160,"wrong"))</f>
        <v>1815.904</v>
      </c>
      <c r="AG182" s="25">
        <f>IF(BenefitAssumptions!$E$58="Primary Education only",AG139,IF(BenefitAssumptions!$E$58="Primary and Secondary Education",AG139+AG160,"wrong"))</f>
        <v>1854.3990000000001</v>
      </c>
      <c r="AH182" s="25">
        <f>IF(BenefitAssumptions!$E$58="Primary Education only",AH139,IF(BenefitAssumptions!$E$58="Primary and Secondary Education",AH139+AH160,"wrong"))</f>
        <v>1893.0690000000002</v>
      </c>
      <c r="AI182" s="25">
        <f>IF(BenefitAssumptions!$E$58="Primary Education only",AI139,IF(BenefitAssumptions!$E$58="Primary and Secondary Education",AI139+AI160,"wrong"))</f>
        <v>1931.3780000000002</v>
      </c>
      <c r="AJ182" s="25">
        <f>IF(BenefitAssumptions!$E$58="Primary Education only",AJ139,IF(BenefitAssumptions!$E$58="Primary and Secondary Education",AJ139+AJ160,"wrong"))</f>
        <v>1968.4929999999999</v>
      </c>
      <c r="AK182" s="25">
        <f>IF(BenefitAssumptions!$E$58="Primary Education only",AK139,IF(BenefitAssumptions!$E$58="Primary and Secondary Education",AK139+AK160,"wrong"))</f>
        <v>2003.8440000000001</v>
      </c>
      <c r="AL182" s="25">
        <f>IF(BenefitAssumptions!$E$58="Primary Education only",AL139,IF(BenefitAssumptions!$E$58="Primary and Secondary Education",AL139+AL160,"wrong"))</f>
        <v>2037.252</v>
      </c>
      <c r="AM182" s="25">
        <f>IF(BenefitAssumptions!$E$58="Primary Education only",AM139,IF(BenefitAssumptions!$E$58="Primary and Secondary Education",AM139+AM160,"wrong"))</f>
        <v>2069.0120000000002</v>
      </c>
      <c r="AN182" s="25">
        <f>IF(BenefitAssumptions!$E$58="Primary Education only",AN139,IF(BenefitAssumptions!$E$58="Primary and Secondary Education",AN139+AN160,"wrong"))</f>
        <v>2099.5740000000001</v>
      </c>
      <c r="AO182" s="25">
        <f>IF(BenefitAssumptions!$E$58="Primary Education only",AO139,IF(BenefitAssumptions!$E$58="Primary and Secondary Education",AO139+AO160,"wrong"))</f>
        <v>2129.5909999999999</v>
      </c>
      <c r="AP182" s="25">
        <f>IF(BenefitAssumptions!$E$58="Primary Education only",AP139,IF(BenefitAssumptions!$E$58="Primary and Secondary Education",AP139+AP160,"wrong"))</f>
        <v>2159.5250000000001</v>
      </c>
      <c r="AQ182" s="25">
        <f>IF(BenefitAssumptions!$E$58="Primary Education only",AQ139,IF(BenefitAssumptions!$E$58="Primary and Secondary Education",AQ139+AQ160,"wrong"))</f>
        <v>2189.5079999999998</v>
      </c>
      <c r="AR182" s="25">
        <f>IF(BenefitAssumptions!$E$58="Primary Education only",AR139,IF(BenefitAssumptions!$E$58="Primary and Secondary Education",AR139+AR160,"wrong"))</f>
        <v>2219.3649999999998</v>
      </c>
      <c r="AS182" s="25">
        <f>IF(BenefitAssumptions!$E$58="Primary Education only",AS139,IF(BenefitAssumptions!$E$58="Primary and Secondary Education",AS139+AS160,"wrong"))</f>
        <v>2248.864</v>
      </c>
      <c r="AT182" s="25">
        <f>IF(BenefitAssumptions!$E$58="Primary Education only",AT139,IF(BenefitAssumptions!$E$58="Primary and Secondary Education",AT139+AT160,"wrong"))</f>
        <v>2277.6480000000001</v>
      </c>
      <c r="AU182" s="25">
        <f>IF(BenefitAssumptions!$E$58="Primary Education only",AU139,IF(BenefitAssumptions!$E$58="Primary and Secondary Education",AU139+AU160,"wrong"))</f>
        <v>2305.4390000000003</v>
      </c>
      <c r="AV182" s="25">
        <f>IF(BenefitAssumptions!$E$58="Primary Education only",AV139,IF(BenefitAssumptions!$E$58="Primary and Secondary Education",AV139+AV160,"wrong"))</f>
        <v>2332.1909999999998</v>
      </c>
      <c r="AW182" s="25">
        <f>IF(BenefitAssumptions!$E$58="Primary Education only",AW139,IF(BenefitAssumptions!$E$58="Primary and Secondary Education",AW139+AW160,"wrong"))</f>
        <v>2357.9470000000001</v>
      </c>
      <c r="AX182" s="25">
        <f>IF(BenefitAssumptions!$E$58="Primary Education only",AX139,IF(BenefitAssumptions!$E$58="Primary and Secondary Education",AX139+AX160,"wrong"))</f>
        <v>2382.6370000000002</v>
      </c>
      <c r="AY182" s="25">
        <f>IF(BenefitAssumptions!$E$58="Primary Education only",AY139,IF(BenefitAssumptions!$E$58="Primary and Secondary Education",AY139+AY160,"wrong"))</f>
        <v>2406.1909999999998</v>
      </c>
      <c r="AZ182" s="25">
        <f>IF(BenefitAssumptions!$E$58="Primary Education only",AZ139,IF(BenefitAssumptions!$E$58="Primary and Secondary Education",AZ139+AZ160,"wrong"))</f>
        <v>2428.5610000000001</v>
      </c>
    </row>
    <row r="183" spans="1:52">
      <c r="A183" s="120" t="s">
        <v>2</v>
      </c>
      <c r="AF183" s="25">
        <f>IF(BenefitAssumptions!$E$58="Primary Education only",AF140,IF(BenefitAssumptions!$E$58="Primary and Secondary Education",AF140+AF161,"wrong"))</f>
        <v>1811.2320000000004</v>
      </c>
      <c r="AG183" s="25">
        <f>IF(BenefitAssumptions!$E$58="Primary Education only",AG140,IF(BenefitAssumptions!$E$58="Primary and Secondary Education",AG140+AG161,"wrong"))</f>
        <v>1848.652</v>
      </c>
      <c r="AH183" s="25">
        <f>IF(BenefitAssumptions!$E$58="Primary Education only",AH140,IF(BenefitAssumptions!$E$58="Primary and Secondary Education",AH140+AH161,"wrong"))</f>
        <v>1886.21</v>
      </c>
      <c r="AI183" s="25">
        <f>IF(BenefitAssumptions!$E$58="Primary Education only",AI140,IF(BenefitAssumptions!$E$58="Primary and Secondary Education",AI140+AI161,"wrong"))</f>
        <v>1923.2829999999999</v>
      </c>
      <c r="AJ183" s="25">
        <f>IF(BenefitAssumptions!$E$58="Primary Education only",AJ140,IF(BenefitAssumptions!$E$58="Primary and Secondary Education",AJ140+AJ161,"wrong"))</f>
        <v>1958.9190000000001</v>
      </c>
      <c r="AK183" s="25">
        <f>IF(BenefitAssumptions!$E$58="Primary Education only",AK140,IF(BenefitAssumptions!$E$58="Primary and Secondary Education",AK140+AK161,"wrong"))</f>
        <v>1992.471</v>
      </c>
      <c r="AL183" s="25">
        <f>IF(BenefitAssumptions!$E$58="Primary Education only",AL140,IF(BenefitAssumptions!$E$58="Primary and Secondary Education",AL140+AL161,"wrong"))</f>
        <v>2023.721</v>
      </c>
      <c r="AM183" s="25">
        <f>IF(BenefitAssumptions!$E$58="Primary Education only",AM140,IF(BenefitAssumptions!$E$58="Primary and Secondary Education",AM140+AM161,"wrong"))</f>
        <v>2053.0419999999999</v>
      </c>
      <c r="AN183" s="25">
        <f>IF(BenefitAssumptions!$E$58="Primary Education only",AN140,IF(BenefitAssumptions!$E$58="Primary and Secondary Education",AN140+AN161,"wrong"))</f>
        <v>2081.0559999999996</v>
      </c>
      <c r="AO183" s="25">
        <f>IF(BenefitAssumptions!$E$58="Primary Education only",AO140,IF(BenefitAssumptions!$E$58="Primary and Secondary Education",AO140+AO161,"wrong"))</f>
        <v>2108.663</v>
      </c>
      <c r="AP183" s="25">
        <f>IF(BenefitAssumptions!$E$58="Primary Education only",AP140,IF(BenefitAssumptions!$E$58="Primary and Secondary Education",AP140+AP161,"wrong"))</f>
        <v>2136.4989999999998</v>
      </c>
      <c r="AQ183" s="25">
        <f>IF(BenefitAssumptions!$E$58="Primary Education only",AQ140,IF(BenefitAssumptions!$E$58="Primary and Secondary Education",AQ140+AQ161,"wrong"))</f>
        <v>2164.7790000000005</v>
      </c>
      <c r="AR183" s="25">
        <f>IF(BenefitAssumptions!$E$58="Primary Education only",AR140,IF(BenefitAssumptions!$E$58="Primary and Secondary Education",AR140+AR161,"wrong"))</f>
        <v>2193.279</v>
      </c>
      <c r="AS183" s="25">
        <f>IF(BenefitAssumptions!$E$58="Primary Education only",AS140,IF(BenefitAssumptions!$E$58="Primary and Secondary Education",AS140+AS161,"wrong"))</f>
        <v>2221.66</v>
      </c>
      <c r="AT183" s="25">
        <f>IF(BenefitAssumptions!$E$58="Primary Education only",AT140,IF(BenefitAssumptions!$E$58="Primary and Secondary Education",AT140+AT161,"wrong"))</f>
        <v>2249.3890000000001</v>
      </c>
      <c r="AU183" s="25">
        <f>IF(BenefitAssumptions!$E$58="Primary Education only",AU140,IF(BenefitAssumptions!$E$58="Primary and Secondary Education",AU140+AU161,"wrong"))</f>
        <v>2276.0739999999996</v>
      </c>
      <c r="AV183" s="25">
        <f>IF(BenefitAssumptions!$E$58="Primary Education only",AV140,IF(BenefitAssumptions!$E$58="Primary and Secondary Education",AV140+AV161,"wrong"))</f>
        <v>2301.625</v>
      </c>
      <c r="AW183" s="25">
        <f>IF(BenefitAssumptions!$E$58="Primary Education only",AW140,IF(BenefitAssumptions!$E$58="Primary and Secondary Education",AW140+AW161,"wrong"))</f>
        <v>2326.1419999999998</v>
      </c>
      <c r="AX183" s="25">
        <f>IF(BenefitAssumptions!$E$58="Primary Education only",AX140,IF(BenefitAssumptions!$E$58="Primary and Secondary Education",AX140+AX161,"wrong"))</f>
        <v>2349.6480000000001</v>
      </c>
      <c r="AY183" s="25">
        <f>IF(BenefitAssumptions!$E$58="Primary Education only",AY140,IF(BenefitAssumptions!$E$58="Primary and Secondary Education",AY140+AY161,"wrong"))</f>
        <v>2372.2110000000002</v>
      </c>
      <c r="AZ183" s="25">
        <f>IF(BenefitAssumptions!$E$58="Primary Education only",AZ140,IF(BenefitAssumptions!$E$58="Primary and Secondary Education",AZ140+AZ161,"wrong"))</f>
        <v>2393.8779999999997</v>
      </c>
    </row>
    <row r="184" spans="1:52" ht="25.5">
      <c r="A184" s="117" t="s">
        <v>128</v>
      </c>
      <c r="AF184" s="26"/>
      <c r="AG184" s="26">
        <f>AG187/AG181</f>
        <v>0.55007759817512636</v>
      </c>
      <c r="AH184" s="26">
        <f t="shared" ref="AH184:AZ186" si="85">AH187/AH181</f>
        <v>0.59380671551372632</v>
      </c>
      <c r="AI184" s="26">
        <f t="shared" si="85"/>
        <v>0.63752625068715518</v>
      </c>
      <c r="AJ184" s="26">
        <f t="shared" si="85"/>
        <v>0.68123476413984574</v>
      </c>
      <c r="AK184" s="26">
        <f t="shared" si="85"/>
        <v>0.72492885320601597</v>
      </c>
      <c r="AL184" s="26">
        <f t="shared" si="85"/>
        <v>0.74325558759768495</v>
      </c>
      <c r="AM184" s="26">
        <f t="shared" si="85"/>
        <v>0.76158272388797754</v>
      </c>
      <c r="AN184" s="26">
        <f t="shared" si="85"/>
        <v>0.7799114104811955</v>
      </c>
      <c r="AO184" s="26">
        <f t="shared" si="85"/>
        <v>0.79824280548861248</v>
      </c>
      <c r="AP184" s="26">
        <f t="shared" si="85"/>
        <v>0.81657733600495097</v>
      </c>
      <c r="AQ184" s="26">
        <f t="shared" si="85"/>
        <v>0.83491481154090219</v>
      </c>
      <c r="AR184" s="26">
        <f t="shared" si="85"/>
        <v>0.85325451135419039</v>
      </c>
      <c r="AS184" s="26">
        <f t="shared" si="85"/>
        <v>0.87159567275185945</v>
      </c>
      <c r="AT184" s="26">
        <f t="shared" si="85"/>
        <v>0.88993757727184497</v>
      </c>
      <c r="AU184" s="26">
        <f t="shared" si="85"/>
        <v>0.90827992121088996</v>
      </c>
      <c r="AV184" s="26">
        <f t="shared" si="85"/>
        <v>0.92662269139157338</v>
      </c>
      <c r="AW184" s="26">
        <f t="shared" si="85"/>
        <v>0.94496604996190336</v>
      </c>
      <c r="AX184" s="26">
        <f t="shared" si="85"/>
        <v>0.96331009649672461</v>
      </c>
      <c r="AY184" s="26">
        <f t="shared" si="85"/>
        <v>0.98165481472676486</v>
      </c>
      <c r="AZ184" s="26">
        <f t="shared" si="85"/>
        <v>1</v>
      </c>
    </row>
    <row r="185" spans="1:52">
      <c r="A185" s="120" t="s">
        <v>1</v>
      </c>
      <c r="AF185" s="26"/>
      <c r="AG185" s="26">
        <f t="shared" ref="AG185:AV186" si="86">AG188/AG182</f>
        <v>0.6</v>
      </c>
      <c r="AH185" s="26">
        <f t="shared" si="86"/>
        <v>0.625</v>
      </c>
      <c r="AI185" s="26">
        <f t="shared" si="86"/>
        <v>0.64999999999999991</v>
      </c>
      <c r="AJ185" s="26">
        <f t="shared" si="86"/>
        <v>0.67500000000000004</v>
      </c>
      <c r="AK185" s="26">
        <f t="shared" si="86"/>
        <v>0.7</v>
      </c>
      <c r="AL185" s="26">
        <f t="shared" si="86"/>
        <v>0.72000000000000008</v>
      </c>
      <c r="AM185" s="26">
        <f t="shared" si="86"/>
        <v>0.74</v>
      </c>
      <c r="AN185" s="26">
        <f t="shared" si="86"/>
        <v>0.76000000000000012</v>
      </c>
      <c r="AO185" s="26">
        <f t="shared" si="86"/>
        <v>0.78</v>
      </c>
      <c r="AP185" s="26">
        <f t="shared" si="86"/>
        <v>0.80000000000000016</v>
      </c>
      <c r="AQ185" s="26">
        <f t="shared" si="86"/>
        <v>0.82000000000000017</v>
      </c>
      <c r="AR185" s="26">
        <f t="shared" si="86"/>
        <v>0.84000000000000008</v>
      </c>
      <c r="AS185" s="26">
        <f t="shared" si="86"/>
        <v>0.86</v>
      </c>
      <c r="AT185" s="26">
        <f t="shared" si="86"/>
        <v>0.88</v>
      </c>
      <c r="AU185" s="26">
        <f t="shared" si="86"/>
        <v>0.90000000000000013</v>
      </c>
      <c r="AV185" s="26">
        <f t="shared" si="86"/>
        <v>0.92000000000000015</v>
      </c>
      <c r="AW185" s="26">
        <f t="shared" si="85"/>
        <v>0.94000000000000006</v>
      </c>
      <c r="AX185" s="26">
        <f t="shared" si="85"/>
        <v>0.96000000000000019</v>
      </c>
      <c r="AY185" s="26">
        <f t="shared" si="85"/>
        <v>0.98000000000000032</v>
      </c>
      <c r="AZ185" s="26">
        <f t="shared" si="85"/>
        <v>1</v>
      </c>
    </row>
    <row r="186" spans="1:52">
      <c r="A186" s="120" t="s">
        <v>2</v>
      </c>
      <c r="AF186" s="26"/>
      <c r="AG186" s="26">
        <f t="shared" si="86"/>
        <v>0.5</v>
      </c>
      <c r="AH186" s="26">
        <f t="shared" si="85"/>
        <v>0.5625</v>
      </c>
      <c r="AI186" s="26">
        <f t="shared" si="85"/>
        <v>0.62500000000000011</v>
      </c>
      <c r="AJ186" s="26">
        <f t="shared" si="85"/>
        <v>0.6875</v>
      </c>
      <c r="AK186" s="26">
        <f t="shared" si="85"/>
        <v>0.75000000000000011</v>
      </c>
      <c r="AL186" s="26">
        <f t="shared" si="85"/>
        <v>0.76666666666666672</v>
      </c>
      <c r="AM186" s="26">
        <f t="shared" si="85"/>
        <v>0.78333333333333344</v>
      </c>
      <c r="AN186" s="26">
        <f t="shared" si="85"/>
        <v>0.80000000000000027</v>
      </c>
      <c r="AO186" s="26">
        <f t="shared" si="85"/>
        <v>0.81666666666666698</v>
      </c>
      <c r="AP186" s="26">
        <f t="shared" si="85"/>
        <v>0.8333333333333337</v>
      </c>
      <c r="AQ186" s="26">
        <f t="shared" si="85"/>
        <v>0.85000000000000009</v>
      </c>
      <c r="AR186" s="26">
        <f t="shared" si="85"/>
        <v>0.86666666666666692</v>
      </c>
      <c r="AS186" s="26">
        <f t="shared" si="85"/>
        <v>0.88333333333333375</v>
      </c>
      <c r="AT186" s="26">
        <f t="shared" si="85"/>
        <v>0.90000000000000036</v>
      </c>
      <c r="AU186" s="26">
        <f t="shared" si="85"/>
        <v>0.91666666666666718</v>
      </c>
      <c r="AV186" s="26">
        <f t="shared" si="85"/>
        <v>0.93333333333333379</v>
      </c>
      <c r="AW186" s="26">
        <f t="shared" si="85"/>
        <v>0.95000000000000062</v>
      </c>
      <c r="AX186" s="26">
        <f t="shared" si="85"/>
        <v>0.96666666666666734</v>
      </c>
      <c r="AY186" s="26">
        <f t="shared" si="85"/>
        <v>0.98333333333333395</v>
      </c>
      <c r="AZ186" s="26">
        <f t="shared" si="85"/>
        <v>1</v>
      </c>
    </row>
    <row r="187" spans="1:52">
      <c r="A187" s="117" t="s">
        <v>153</v>
      </c>
      <c r="AG187" s="25">
        <f>AG144+AG165</f>
        <v>2036.9654</v>
      </c>
      <c r="AH187" s="25">
        <f t="shared" ref="AH187:AZ187" si="87">AH144+AH165</f>
        <v>2244.1612500000001</v>
      </c>
      <c r="AI187" s="25">
        <f t="shared" si="87"/>
        <v>2457.4475750000001</v>
      </c>
      <c r="AJ187" s="25">
        <f t="shared" si="87"/>
        <v>2675.4895875000002</v>
      </c>
      <c r="AK187" s="25">
        <f t="shared" si="87"/>
        <v>2897.04405</v>
      </c>
      <c r="AL187" s="25">
        <f t="shared" si="87"/>
        <v>3018.3408733333335</v>
      </c>
      <c r="AM187" s="25">
        <f t="shared" si="87"/>
        <v>3139.2851133333334</v>
      </c>
      <c r="AN187" s="25">
        <f t="shared" si="87"/>
        <v>3260.5210400000005</v>
      </c>
      <c r="AO187" s="25">
        <f t="shared" si="87"/>
        <v>3383.1557633333337</v>
      </c>
      <c r="AP187" s="25">
        <f t="shared" si="87"/>
        <v>3508.0358333333338</v>
      </c>
      <c r="AQ187" s="25">
        <f t="shared" si="87"/>
        <v>3635.4587100000008</v>
      </c>
      <c r="AR187" s="25">
        <f t="shared" si="87"/>
        <v>3765.1084000000005</v>
      </c>
      <c r="AS187" s="25">
        <f t="shared" si="87"/>
        <v>3896.4893733333342</v>
      </c>
      <c r="AT187" s="25">
        <f t="shared" si="87"/>
        <v>4028.7803400000016</v>
      </c>
      <c r="AU187" s="25">
        <f t="shared" si="87"/>
        <v>4161.2962666666681</v>
      </c>
      <c r="AV187" s="25">
        <f t="shared" si="87"/>
        <v>4293.799053333335</v>
      </c>
      <c r="AW187" s="25">
        <f t="shared" si="87"/>
        <v>4426.3050800000019</v>
      </c>
      <c r="AX187" s="25">
        <f t="shared" si="87"/>
        <v>4558.6579200000024</v>
      </c>
      <c r="AY187" s="25">
        <f t="shared" si="87"/>
        <v>4690.7413300000026</v>
      </c>
      <c r="AZ187" s="25">
        <f t="shared" si="87"/>
        <v>4822.4390000000003</v>
      </c>
    </row>
    <row r="188" spans="1:52">
      <c r="A188" s="119" t="s">
        <v>1</v>
      </c>
      <c r="AG188" s="25">
        <f>IF(BenefitAssumptions!$E$58="Primary Education only",AG145,IF(BenefitAssumptions!$E$58="Primary and Secondary Education",AG145+AG166,"wrong"))</f>
        <v>1112.6394</v>
      </c>
      <c r="AH188" s="25">
        <f>IF(BenefitAssumptions!$E$58="Primary Education only",AH145,IF(BenefitAssumptions!$E$58="Primary and Secondary Education",AH145+AH166,"wrong"))</f>
        <v>1183.1681250000001</v>
      </c>
      <c r="AI188" s="25">
        <f>IF(BenefitAssumptions!$E$58="Primary Education only",AI145,IF(BenefitAssumptions!$E$58="Primary and Secondary Education",AI145+AI166,"wrong"))</f>
        <v>1255.3957</v>
      </c>
      <c r="AJ188" s="25">
        <f>IF(BenefitAssumptions!$E$58="Primary Education only",AJ145,IF(BenefitAssumptions!$E$58="Primary and Secondary Education",AJ145+AJ166,"wrong"))</f>
        <v>1328.7327749999999</v>
      </c>
      <c r="AK188" s="25">
        <f>IF(BenefitAssumptions!$E$58="Primary Education only",AK145,IF(BenefitAssumptions!$E$58="Primary and Secondary Education",AK145+AK166,"wrong"))</f>
        <v>1402.6907999999999</v>
      </c>
      <c r="AL188" s="25">
        <f>IF(BenefitAssumptions!$E$58="Primary Education only",AL145,IF(BenefitAssumptions!$E$58="Primary and Secondary Education",AL145+AL166,"wrong"))</f>
        <v>1466.8214400000002</v>
      </c>
      <c r="AM188" s="25">
        <f>IF(BenefitAssumptions!$E$58="Primary Education only",AM145,IF(BenefitAssumptions!$E$58="Primary and Secondary Education",AM145+AM166,"wrong"))</f>
        <v>1531.06888</v>
      </c>
      <c r="AN188" s="25">
        <f>IF(BenefitAssumptions!$E$58="Primary Education only",AN145,IF(BenefitAssumptions!$E$58="Primary and Secondary Education",AN145+AN166,"wrong"))</f>
        <v>1595.6762400000002</v>
      </c>
      <c r="AO188" s="25">
        <f>IF(BenefitAssumptions!$E$58="Primary Education only",AO145,IF(BenefitAssumptions!$E$58="Primary and Secondary Education",AO145+AO166,"wrong"))</f>
        <v>1661.08098</v>
      </c>
      <c r="AP188" s="25">
        <f>IF(BenefitAssumptions!$E$58="Primary Education only",AP145,IF(BenefitAssumptions!$E$58="Primary and Secondary Education",AP145+AP166,"wrong"))</f>
        <v>1727.6200000000003</v>
      </c>
      <c r="AQ188" s="25">
        <f>IF(BenefitAssumptions!$E$58="Primary Education only",AQ145,IF(BenefitAssumptions!$E$58="Primary and Secondary Education",AQ145+AQ166,"wrong"))</f>
        <v>1795.3965600000001</v>
      </c>
      <c r="AR188" s="25">
        <f>IF(BenefitAssumptions!$E$58="Primary Education only",AR145,IF(BenefitAssumptions!$E$58="Primary and Secondary Education",AR145+AR166,"wrong"))</f>
        <v>1864.2665999999999</v>
      </c>
      <c r="AS188" s="25">
        <f>IF(BenefitAssumptions!$E$58="Primary Education only",AS145,IF(BenefitAssumptions!$E$58="Primary and Secondary Education",AS145+AS166,"wrong"))</f>
        <v>1934.02304</v>
      </c>
      <c r="AT188" s="25">
        <f>IF(BenefitAssumptions!$E$58="Primary Education only",AT145,IF(BenefitAssumptions!$E$58="Primary and Secondary Education",AT145+AT166,"wrong"))</f>
        <v>2004.3302400000002</v>
      </c>
      <c r="AU188" s="25">
        <f>IF(BenefitAssumptions!$E$58="Primary Education only",AU145,IF(BenefitAssumptions!$E$58="Primary and Secondary Education",AU145+AU166,"wrong"))</f>
        <v>2074.8951000000006</v>
      </c>
      <c r="AV188" s="25">
        <f>IF(BenefitAssumptions!$E$58="Primary Education only",AV145,IF(BenefitAssumptions!$E$58="Primary and Secondary Education",AV145+AV166,"wrong"))</f>
        <v>2145.6157200000002</v>
      </c>
      <c r="AW188" s="25">
        <f>IF(BenefitAssumptions!$E$58="Primary Education only",AW145,IF(BenefitAssumptions!$E$58="Primary and Secondary Education",AW145+AW166,"wrong"))</f>
        <v>2216.4701800000003</v>
      </c>
      <c r="AX188" s="25">
        <f>IF(BenefitAssumptions!$E$58="Primary Education only",AX145,IF(BenefitAssumptions!$E$58="Primary and Secondary Education",AX145+AX166,"wrong"))</f>
        <v>2287.3315200000006</v>
      </c>
      <c r="AY188" s="25">
        <f>IF(BenefitAssumptions!$E$58="Primary Education only",AY145,IF(BenefitAssumptions!$E$58="Primary and Secondary Education",AY145+AY166,"wrong"))</f>
        <v>2358.0671800000005</v>
      </c>
      <c r="AZ188" s="25">
        <f>IF(BenefitAssumptions!$E$58="Primary Education only",AZ145,IF(BenefitAssumptions!$E$58="Primary and Secondary Education",AZ145+AZ166,"wrong"))</f>
        <v>2428.5610000000001</v>
      </c>
    </row>
    <row r="189" spans="1:52">
      <c r="A189" s="119" t="s">
        <v>2</v>
      </c>
      <c r="AG189" s="25">
        <f>IF(BenefitAssumptions!$E$58="Primary Education only",AG146,IF(BenefitAssumptions!$E$58="Primary and Secondary Education",AG146+AG167,"wrong"))</f>
        <v>924.32600000000002</v>
      </c>
      <c r="AH189" s="25">
        <f>IF(BenefitAssumptions!$E$58="Primary Education only",AH146,IF(BenefitAssumptions!$E$58="Primary and Secondary Education",AH146+AH167,"wrong"))</f>
        <v>1060.993125</v>
      </c>
      <c r="AI189" s="25">
        <f>IF(BenefitAssumptions!$E$58="Primary Education only",AI146,IF(BenefitAssumptions!$E$58="Primary and Secondary Education",AI146+AI167,"wrong"))</f>
        <v>1202.0518750000001</v>
      </c>
      <c r="AJ189" s="25">
        <f>IF(BenefitAssumptions!$E$58="Primary Education only",AJ146,IF(BenefitAssumptions!$E$58="Primary and Secondary Education",AJ146+AJ167,"wrong"))</f>
        <v>1346.7568125</v>
      </c>
      <c r="AK189" s="25">
        <f>IF(BenefitAssumptions!$E$58="Primary Education only",AK146,IF(BenefitAssumptions!$E$58="Primary and Secondary Education",AK146+AK167,"wrong"))</f>
        <v>1494.3532500000001</v>
      </c>
      <c r="AL189" s="25">
        <f>IF(BenefitAssumptions!$E$58="Primary Education only",AL146,IF(BenefitAssumptions!$E$58="Primary and Secondary Education",AL146+AL167,"wrong"))</f>
        <v>1551.5194333333334</v>
      </c>
      <c r="AM189" s="25">
        <f>IF(BenefitAssumptions!$E$58="Primary Education only",AM146,IF(BenefitAssumptions!$E$58="Primary and Secondary Education",AM146+AM167,"wrong"))</f>
        <v>1608.2162333333335</v>
      </c>
      <c r="AN189" s="25">
        <f>IF(BenefitAssumptions!$E$58="Primary Education only",AN146,IF(BenefitAssumptions!$E$58="Primary and Secondary Education",AN146+AN167,"wrong"))</f>
        <v>1664.8448000000003</v>
      </c>
      <c r="AO189" s="25">
        <f>IF(BenefitAssumptions!$E$58="Primary Education only",AO146,IF(BenefitAssumptions!$E$58="Primary and Secondary Education",AO146+AO167,"wrong"))</f>
        <v>1722.0747833333339</v>
      </c>
      <c r="AP189" s="25">
        <f>IF(BenefitAssumptions!$E$58="Primary Education only",AP146,IF(BenefitAssumptions!$E$58="Primary and Secondary Education",AP146+AP167,"wrong"))</f>
        <v>1780.4158333333339</v>
      </c>
      <c r="AQ189" s="25">
        <f>IF(BenefitAssumptions!$E$58="Primary Education only",AQ146,IF(BenefitAssumptions!$E$58="Primary and Secondary Education",AQ146+AQ167,"wrong"))</f>
        <v>1840.0621500000007</v>
      </c>
      <c r="AR189" s="25">
        <f>IF(BenefitAssumptions!$E$58="Primary Education only",AR146,IF(BenefitAssumptions!$E$58="Primary and Secondary Education",AR146+AR167,"wrong"))</f>
        <v>1900.8418000000006</v>
      </c>
      <c r="AS189" s="25">
        <f>IF(BenefitAssumptions!$E$58="Primary Education only",AS146,IF(BenefitAssumptions!$E$58="Primary and Secondary Education",AS146+AS167,"wrong"))</f>
        <v>1962.4663333333342</v>
      </c>
      <c r="AT189" s="25">
        <f>IF(BenefitAssumptions!$E$58="Primary Education only",AT146,IF(BenefitAssumptions!$E$58="Primary and Secondary Education",AT146+AT167,"wrong"))</f>
        <v>2024.4501000000009</v>
      </c>
      <c r="AU189" s="25">
        <f>IF(BenefitAssumptions!$E$58="Primary Education only",AU146,IF(BenefitAssumptions!$E$58="Primary and Secondary Education",AU146+AU167,"wrong"))</f>
        <v>2086.4011666666675</v>
      </c>
      <c r="AV189" s="25">
        <f>IF(BenefitAssumptions!$E$58="Primary Education only",AV146,IF(BenefitAssumptions!$E$58="Primary and Secondary Education",AV146+AV167,"wrong"))</f>
        <v>2148.1833333333343</v>
      </c>
      <c r="AW189" s="25">
        <f>IF(BenefitAssumptions!$E$58="Primary Education only",AW146,IF(BenefitAssumptions!$E$58="Primary and Secondary Education",AW146+AW167,"wrong"))</f>
        <v>2209.8349000000012</v>
      </c>
      <c r="AX189" s="25">
        <f>IF(BenefitAssumptions!$E$58="Primary Education only",AX146,IF(BenefitAssumptions!$E$58="Primary and Secondary Education",AX146+AX167,"wrong"))</f>
        <v>2271.3264000000017</v>
      </c>
      <c r="AY189" s="25">
        <f>IF(BenefitAssumptions!$E$58="Primary Education only",AY146,IF(BenefitAssumptions!$E$58="Primary and Secondary Education",AY146+AY167,"wrong"))</f>
        <v>2332.6741500000016</v>
      </c>
      <c r="AZ189" s="25">
        <f>IF(BenefitAssumptions!$E$58="Primary Education only",AZ146,IF(BenefitAssumptions!$E$58="Primary and Secondary Education",AZ146+AZ167,"wrong"))</f>
        <v>2393.8779999999997</v>
      </c>
    </row>
    <row r="190" spans="1:52" ht="25.5">
      <c r="A190" s="117" t="s">
        <v>308</v>
      </c>
      <c r="AG190" s="25">
        <f>(AG150*AG144+AG171*AG165)/AG187</f>
        <v>41365.336826973376</v>
      </c>
      <c r="AH190" s="25">
        <f t="shared" ref="AH190:AZ190" si="88">(AH150*AH144+AH171*AH165)/AH187</f>
        <v>45493.102540937616</v>
      </c>
      <c r="AI190" s="25">
        <f t="shared" si="88"/>
        <v>50119.334216994888</v>
      </c>
      <c r="AJ190" s="25">
        <f t="shared" si="88"/>
        <v>55311.321318451606</v>
      </c>
      <c r="AK190" s="25">
        <f t="shared" si="88"/>
        <v>61142.615348028834</v>
      </c>
      <c r="AL190" s="25">
        <f t="shared" si="88"/>
        <v>67787.019111483853</v>
      </c>
      <c r="AM190" s="25">
        <f t="shared" si="88"/>
        <v>75207.881868994693</v>
      </c>
      <c r="AN190" s="25">
        <f t="shared" si="88"/>
        <v>83499.878544956504</v>
      </c>
      <c r="AO190" s="25">
        <f t="shared" si="88"/>
        <v>92769.224898455781</v>
      </c>
      <c r="AP190" s="25">
        <f t="shared" si="88"/>
        <v>103135.37342390914</v>
      </c>
      <c r="AQ190" s="25">
        <f t="shared" si="88"/>
        <v>114642.65061603655</v>
      </c>
      <c r="AR190" s="25">
        <f t="shared" si="88"/>
        <v>127413.58933341457</v>
      </c>
      <c r="AS190" s="25">
        <f t="shared" si="88"/>
        <v>141587.71265541535</v>
      </c>
      <c r="AT190" s="25">
        <f t="shared" si="88"/>
        <v>157322.56910793716</v>
      </c>
      <c r="AU190" s="25">
        <f t="shared" si="88"/>
        <v>174791.8927761743</v>
      </c>
      <c r="AV190" s="25">
        <f t="shared" si="88"/>
        <v>194183.85281245061</v>
      </c>
      <c r="AW190" s="25">
        <f t="shared" si="88"/>
        <v>215703.20885562751</v>
      </c>
      <c r="AX190" s="25">
        <f t="shared" si="88"/>
        <v>239576.93751465413</v>
      </c>
      <c r="AY190" s="25">
        <f t="shared" si="88"/>
        <v>266053.94963664399</v>
      </c>
      <c r="AZ190" s="25">
        <f t="shared" si="88"/>
        <v>295408.53815829253</v>
      </c>
    </row>
    <row r="191" spans="1:52" ht="25.5">
      <c r="A191" s="117" t="s">
        <v>168</v>
      </c>
      <c r="AG191" s="25">
        <f>IF(BenefitAssumptions!$E$58="Primary Education only",AG147,IF(BenefitAssumptions!$E$58="Primary and Secondary Education",AG190,"wrong"))</f>
        <v>41365.336826973376</v>
      </c>
      <c r="AH191" s="25">
        <f>IF(BenefitAssumptions!$E$58="Primary Education only",AH147,IF(BenefitAssumptions!$E$58="Primary and Secondary Education",AH190,"wrong"))</f>
        <v>45493.102540937616</v>
      </c>
      <c r="AI191" s="25">
        <f>IF(BenefitAssumptions!$E$58="Primary Education only",AI147,IF(BenefitAssumptions!$E$58="Primary and Secondary Education",AI190,"wrong"))</f>
        <v>50119.334216994888</v>
      </c>
      <c r="AJ191" s="25">
        <f>IF(BenefitAssumptions!$E$58="Primary Education only",AJ147,IF(BenefitAssumptions!$E$58="Primary and Secondary Education",AJ190,"wrong"))</f>
        <v>55311.321318451606</v>
      </c>
      <c r="AK191" s="25">
        <f>IF(BenefitAssumptions!$E$58="Primary Education only",AK147,IF(BenefitAssumptions!$E$58="Primary and Secondary Education",AK190,"wrong"))</f>
        <v>61142.615348028834</v>
      </c>
      <c r="AL191" s="25">
        <f>IF(BenefitAssumptions!$E$58="Primary Education only",AL147,IF(BenefitAssumptions!$E$58="Primary and Secondary Education",AL190,"wrong"))</f>
        <v>67787.019111483853</v>
      </c>
      <c r="AM191" s="25">
        <f>IF(BenefitAssumptions!$E$58="Primary Education only",AM147,IF(BenefitAssumptions!$E$58="Primary and Secondary Education",AM190,"wrong"))</f>
        <v>75207.881868994693</v>
      </c>
      <c r="AN191" s="25">
        <f>IF(BenefitAssumptions!$E$58="Primary Education only",AN147,IF(BenefitAssumptions!$E$58="Primary and Secondary Education",AN190,"wrong"))</f>
        <v>83499.878544956504</v>
      </c>
      <c r="AO191" s="25">
        <f>IF(BenefitAssumptions!$E$58="Primary Education only",AO147,IF(BenefitAssumptions!$E$58="Primary and Secondary Education",AO190,"wrong"))</f>
        <v>92769.224898455781</v>
      </c>
      <c r="AP191" s="25">
        <f>IF(BenefitAssumptions!$E$58="Primary Education only",AP147,IF(BenefitAssumptions!$E$58="Primary and Secondary Education",AP190,"wrong"))</f>
        <v>103135.37342390914</v>
      </c>
      <c r="AQ191" s="25">
        <f>IF(BenefitAssumptions!$E$58="Primary Education only",AQ147,IF(BenefitAssumptions!$E$58="Primary and Secondary Education",AQ190,"wrong"))</f>
        <v>114642.65061603655</v>
      </c>
      <c r="AR191" s="25">
        <f>IF(BenefitAssumptions!$E$58="Primary Education only",AR147,IF(BenefitAssumptions!$E$58="Primary and Secondary Education",AR190,"wrong"))</f>
        <v>127413.58933341457</v>
      </c>
      <c r="AS191" s="25">
        <f>IF(BenefitAssumptions!$E$58="Primary Education only",AS147,IF(BenefitAssumptions!$E$58="Primary and Secondary Education",AS190,"wrong"))</f>
        <v>141587.71265541535</v>
      </c>
      <c r="AT191" s="25">
        <f>IF(BenefitAssumptions!$E$58="Primary Education only",AT147,IF(BenefitAssumptions!$E$58="Primary and Secondary Education",AT190,"wrong"))</f>
        <v>157322.56910793716</v>
      </c>
      <c r="AU191" s="25">
        <f>IF(BenefitAssumptions!$E$58="Primary Education only",AU147,IF(BenefitAssumptions!$E$58="Primary and Secondary Education",AU190,"wrong"))</f>
        <v>174791.8927761743</v>
      </c>
      <c r="AV191" s="25">
        <f>IF(BenefitAssumptions!$E$58="Primary Education only",AV147,IF(BenefitAssumptions!$E$58="Primary and Secondary Education",AV190,"wrong"))</f>
        <v>194183.85281245061</v>
      </c>
      <c r="AW191" s="25">
        <f>IF(BenefitAssumptions!$E$58="Primary Education only",AW147,IF(BenefitAssumptions!$E$58="Primary and Secondary Education",AW190,"wrong"))</f>
        <v>215703.20885562751</v>
      </c>
      <c r="AX191" s="25">
        <f>IF(BenefitAssumptions!$E$58="Primary Education only",AX147,IF(BenefitAssumptions!$E$58="Primary and Secondary Education",AX190,"wrong"))</f>
        <v>239576.93751465413</v>
      </c>
      <c r="AY191" s="25">
        <f>IF(BenefitAssumptions!$E$58="Primary Education only",AY147,IF(BenefitAssumptions!$E$58="Primary and Secondary Education",AY190,"wrong"))</f>
        <v>266053.94963664399</v>
      </c>
      <c r="AZ191" s="25">
        <f>IF(BenefitAssumptions!$E$58="Primary Education only",AZ147,IF(BenefitAssumptions!$E$58="Primary and Secondary Education",AZ190,"wrong"))</f>
        <v>295408.53815829253</v>
      </c>
    </row>
    <row r="192" spans="1:52">
      <c r="A192" s="117" t="s">
        <v>193</v>
      </c>
      <c r="AG192" s="25">
        <f>IF(BenefitAssumptions!$E$58="Primary Education only",AG155,IF(BenefitAssumptions!$E$58="Primary and Secondary Education",AG155+AG177,"wrong"))</f>
        <v>93379512.638909206</v>
      </c>
      <c r="AH192" s="25">
        <f>IF(BenefitAssumptions!$E$58="Primary Education only",AH155,IF(BenefitAssumptions!$E$58="Primary and Secondary Education",AH155+AH177,"wrong"))</f>
        <v>113181711.48574735</v>
      </c>
      <c r="AI192" s="25">
        <f>IF(BenefitAssumptions!$E$58="Primary Education only",AI155,IF(BenefitAssumptions!$E$58="Primary and Secondary Education",AI155+AI177,"wrong"))</f>
        <v>136582072.09353936</v>
      </c>
      <c r="AJ192" s="25">
        <f>IF(BenefitAssumptions!$E$58="Primary Education only",AJ155,IF(BenefitAssumptions!$E$58="Primary and Secondary Education",AJ155+AJ177,"wrong"))</f>
        <v>164146683.92445478</v>
      </c>
      <c r="AK192" s="25">
        <f>IF(BenefitAssumptions!$E$58="Primary Education only",AK155,IF(BenefitAssumptions!$E$58="Primary and Secondary Education",AK155+AK177,"wrong"))</f>
        <v>196520906.86793339</v>
      </c>
      <c r="AL192" s="25">
        <f>IF(BenefitAssumptions!$E$58="Primary Education only",AL155,IF(BenefitAssumptions!$E$58="Primary and Secondary Education",AL155+AL177,"wrong"))</f>
        <v>226998123.0733192</v>
      </c>
      <c r="AM192" s="25">
        <f>IF(BenefitAssumptions!$E$58="Primary Education only",AM155,IF(BenefitAssumptions!$E$58="Primary and Secondary Education",AM155+AM177,"wrong"))</f>
        <v>261935679.98285741</v>
      </c>
      <c r="AN192" s="25">
        <f>IF(BenefitAssumptions!$E$58="Primary Education only",AN155,IF(BenefitAssumptions!$E$58="Primary and Secondary Education",AN155+AN177,"wrong"))</f>
        <v>302039765.74426275</v>
      </c>
      <c r="AO192" s="25">
        <f>IF(BenefitAssumptions!$E$58="Primary Education only",AO155,IF(BenefitAssumptions!$E$58="Primary and Secondary Education",AO155+AO177,"wrong"))</f>
        <v>348183814.04565996</v>
      </c>
      <c r="AP192" s="25">
        <f>IF(BenefitAssumptions!$E$58="Primary Education only",AP155,IF(BenefitAssumptions!$E$58="Primary and Secondary Education",AP155+AP177,"wrong"))</f>
        <v>401373250.85936713</v>
      </c>
      <c r="AQ192" s="25">
        <f>IF(BenefitAssumptions!$E$58="Primary Education only",AQ155,IF(BenefitAssumptions!$E$58="Primary and Secondary Education",AQ155+AQ177,"wrong"))</f>
        <v>462359298.41733718</v>
      </c>
      <c r="AR192" s="25">
        <f>IF(BenefitAssumptions!$E$58="Primary Education only",AR155,IF(BenefitAssumptions!$E$58="Primary and Secondary Education",AR155+AR177,"wrong"))</f>
        <v>532190942.49890471</v>
      </c>
      <c r="AS192" s="25">
        <f>IF(BenefitAssumptions!$E$58="Primary Education only",AS155,IF(BenefitAssumptions!$E$58="Primary and Secondary Education",AS155+AS177,"wrong"))</f>
        <v>612033802.2863915</v>
      </c>
      <c r="AT192" s="25">
        <f>IF(BenefitAssumptions!$E$58="Primary Education only",AT155,IF(BenefitAssumptions!$E$58="Primary and Secondary Education",AT155+AT177,"wrong"))</f>
        <v>703143594.83310223</v>
      </c>
      <c r="AU192" s="25">
        <f>IF(BenefitAssumptions!$E$58="Primary Education only",AU155,IF(BenefitAssumptions!$E$58="Primary and Secondary Education",AU155+AU177,"wrong"))</f>
        <v>806923947.97813785</v>
      </c>
      <c r="AV192" s="25">
        <f>IF(BenefitAssumptions!$E$58="Primary Education only",AV155,IF(BenefitAssumptions!$E$58="Primary and Secondary Education",AV155+AV177,"wrong"))</f>
        <v>924998268.04514241</v>
      </c>
      <c r="AW192" s="25">
        <f>IF(BenefitAssumptions!$E$58="Primary Education only",AW155,IF(BenefitAssumptions!$E$58="Primary and Secondary Education",AW155+AW177,"wrong"))</f>
        <v>1059224087.5395038</v>
      </c>
      <c r="AX192" s="25">
        <f>IF(BenefitAssumptions!$E$58="Primary Education only",AX155,IF(BenefitAssumptions!$E$58="Primary and Secondary Education",AX155+AX177,"wrong"))</f>
        <v>1211647022.4440465</v>
      </c>
      <c r="AY192" s="25">
        <f>IF(BenefitAssumptions!$E$58="Primary Education only",AY155,IF(BenefitAssumptions!$E$58="Primary and Secondary Education",AY155+AY177,"wrong"))</f>
        <v>1384554224.8126261</v>
      </c>
      <c r="AZ192" s="25">
        <f>IF(BenefitAssumptions!$E$58="Primary Education only",AZ155,IF(BenefitAssumptions!$E$58="Primary and Secondary Education",AZ155+AZ177,"wrong"))</f>
        <v>1580497042.4067321</v>
      </c>
    </row>
    <row r="193" spans="1:52">
      <c r="A193" s="117" t="s">
        <v>195</v>
      </c>
      <c r="AG193" s="118">
        <f>1000*(AG192/(1000000*Macroeconomics!AG3))</f>
        <v>3.9487886657520047E-3</v>
      </c>
      <c r="AH193" s="118">
        <f>1000*(AH192/(1000000*Macroeconomics!AH3))</f>
        <v>4.2385106656366404E-3</v>
      </c>
      <c r="AI193" s="118">
        <f>1000*(AI192/(1000000*Macroeconomics!AI3))</f>
        <v>4.5237048283904083E-3</v>
      </c>
      <c r="AJ193" s="118">
        <f>1000*(AJ192/(1000000*Macroeconomics!AJ3))</f>
        <v>4.8024421084850114E-3</v>
      </c>
      <c r="AK193" s="118">
        <f>1000*(AK192/(1000000*Macroeconomics!AK3))</f>
        <v>5.0731339228844985E-3</v>
      </c>
      <c r="AL193" s="118">
        <f>1000*(AL192/(1000000*Macroeconomics!AL3))</f>
        <v>5.1581593703142262E-3</v>
      </c>
      <c r="AM193" s="118">
        <f>1000*(AM192/(1000000*Macroeconomics!AM3))</f>
        <v>5.2381891221791486E-3</v>
      </c>
      <c r="AN193" s="118">
        <f>1000*(AN192/(1000000*Macroeconomics!AN3))</f>
        <v>5.3144189724802539E-3</v>
      </c>
      <c r="AO193" s="118">
        <f>1000*(AO192/(1000000*Macroeconomics!AO3))</f>
        <v>5.3885402038516342E-3</v>
      </c>
      <c r="AP193" s="118">
        <f>1000*(AP192/(1000000*Macroeconomics!AP3))</f>
        <v>5.4617677421728381E-3</v>
      </c>
      <c r="AQ193" s="118">
        <f>1000*(AQ192/(1000000*Macroeconomics!AQ3))</f>
        <v>5.5345426941294318E-3</v>
      </c>
      <c r="AR193" s="118">
        <f>1000*(AR192/(1000000*Macroeconomics!AR3))</f>
        <v>5.6065189451749474E-3</v>
      </c>
      <c r="AS193" s="118">
        <f>1000*(AS192/(1000000*Macroeconomics!AS3))</f>
        <v>5.677150504962666E-3</v>
      </c>
      <c r="AT193" s="118">
        <f>1000*(AT192/(1000000*Macroeconomics!AT3))</f>
        <v>5.7455457392376168E-3</v>
      </c>
      <c r="AU193" s="118">
        <f>1000*(AU192/(1000000*Macroeconomics!AU3))</f>
        <v>5.8110582230565264E-3</v>
      </c>
      <c r="AV193" s="118">
        <f>1000*(AV192/(1000000*Macroeconomics!AV3))</f>
        <v>5.8736075483323599E-3</v>
      </c>
      <c r="AW193" s="118">
        <f>1000*(AW192/(1000000*Macroeconomics!AW3))</f>
        <v>5.9334236428905274E-3</v>
      </c>
      <c r="AX193" s="118">
        <f>1000*(AX192/(1000000*Macroeconomics!AX3))</f>
        <v>5.9905520435624962E-3</v>
      </c>
      <c r="AY193" s="118">
        <f>1000*(AY192/(1000000*Macroeconomics!AY3))</f>
        <v>6.0450907277021437E-3</v>
      </c>
      <c r="AZ193" s="118">
        <f>1000*(AZ192/(1000000*Macroeconomics!AZ3))</f>
        <v>6.0971342313285801E-3</v>
      </c>
    </row>
    <row r="194" spans="1:52">
      <c r="A194" s="117"/>
      <c r="AG194" s="118"/>
      <c r="AH194" s="118"/>
      <c r="AI194" s="118"/>
      <c r="AJ194" s="118"/>
      <c r="AK194" s="118"/>
      <c r="AL194" s="118"/>
      <c r="AM194" s="118"/>
      <c r="AN194" s="118"/>
      <c r="AO194" s="118"/>
      <c r="AP194" s="118"/>
      <c r="AQ194" s="118"/>
      <c r="AR194" s="118"/>
      <c r="AS194" s="118"/>
      <c r="AT194" s="118"/>
      <c r="AU194" s="118"/>
      <c r="AV194" s="118"/>
      <c r="AW194" s="118"/>
      <c r="AX194" s="118"/>
      <c r="AY194" s="118"/>
      <c r="AZ194" s="118"/>
    </row>
    <row r="195" spans="1:52" ht="13.5" customHeight="1">
      <c r="A195" s="121" t="s">
        <v>143</v>
      </c>
    </row>
    <row r="196" spans="1:52">
      <c r="A196" s="117" t="s">
        <v>152</v>
      </c>
      <c r="AF196" s="25">
        <f>SUM(AF197:AF198)</f>
        <v>662.17399999999998</v>
      </c>
      <c r="AG196" s="25">
        <f>SUM(AG197:AG198)</f>
        <v>670.67100000000005</v>
      </c>
      <c r="AH196" s="25">
        <f t="shared" ref="AH196:AZ196" si="89">SUM(AH197:AH198)</f>
        <v>677.86799999999994</v>
      </c>
      <c r="AI196" s="25">
        <f t="shared" si="89"/>
        <v>684.11599999999999</v>
      </c>
      <c r="AJ196" s="25">
        <f t="shared" si="89"/>
        <v>689.98800000000006</v>
      </c>
      <c r="AK196" s="25">
        <f t="shared" si="89"/>
        <v>695.90499999999997</v>
      </c>
      <c r="AL196" s="25">
        <f t="shared" si="89"/>
        <v>701.93700000000001</v>
      </c>
      <c r="AM196" s="25">
        <f t="shared" si="89"/>
        <v>707.91800000000001</v>
      </c>
      <c r="AN196" s="25">
        <f t="shared" si="89"/>
        <v>713.76</v>
      </c>
      <c r="AO196" s="25">
        <f t="shared" si="89"/>
        <v>719.31</v>
      </c>
      <c r="AP196" s="25">
        <f t="shared" si="89"/>
        <v>724.46500000000003</v>
      </c>
      <c r="AQ196" s="25">
        <f t="shared" si="89"/>
        <v>729.21199999999999</v>
      </c>
      <c r="AR196" s="25">
        <f t="shared" si="89"/>
        <v>733.60699999999997</v>
      </c>
      <c r="AS196" s="25">
        <f t="shared" si="89"/>
        <v>737.67599999999993</v>
      </c>
      <c r="AT196" s="25">
        <f t="shared" si="89"/>
        <v>741.47399999999993</v>
      </c>
      <c r="AU196" s="25">
        <f t="shared" si="89"/>
        <v>745.029</v>
      </c>
      <c r="AV196" s="25">
        <f t="shared" si="89"/>
        <v>748.35900000000004</v>
      </c>
      <c r="AW196" s="25">
        <f t="shared" si="89"/>
        <v>751.45799999999997</v>
      </c>
      <c r="AX196" s="25">
        <f t="shared" si="89"/>
        <v>754.32899999999995</v>
      </c>
      <c r="AY196" s="25">
        <f t="shared" si="89"/>
        <v>756.976</v>
      </c>
      <c r="AZ196" s="25">
        <f t="shared" si="89"/>
        <v>759.40200000000004</v>
      </c>
    </row>
    <row r="197" spans="1:52">
      <c r="A197" s="120" t="s">
        <v>1</v>
      </c>
      <c r="AF197" s="25">
        <f>AF21</f>
        <v>333.98700000000002</v>
      </c>
      <c r="AG197" s="25">
        <f>AG21</f>
        <v>338.47</v>
      </c>
      <c r="AH197" s="25">
        <f t="shared" ref="AH197:AZ197" si="90">AH21</f>
        <v>342.339</v>
      </c>
      <c r="AI197" s="25">
        <f t="shared" si="90"/>
        <v>345.73</v>
      </c>
      <c r="AJ197" s="25">
        <f t="shared" si="90"/>
        <v>348.87200000000001</v>
      </c>
      <c r="AK197" s="25">
        <f t="shared" si="90"/>
        <v>351.94200000000001</v>
      </c>
      <c r="AL197" s="25">
        <f t="shared" si="90"/>
        <v>354.95400000000001</v>
      </c>
      <c r="AM197" s="25">
        <f t="shared" si="90"/>
        <v>357.84399999999999</v>
      </c>
      <c r="AN197" s="25">
        <f t="shared" si="90"/>
        <v>360.62</v>
      </c>
      <c r="AO197" s="25">
        <f t="shared" si="90"/>
        <v>363.27300000000002</v>
      </c>
      <c r="AP197" s="25">
        <f t="shared" si="90"/>
        <v>365.80200000000002</v>
      </c>
      <c r="AQ197" s="25">
        <f t="shared" si="90"/>
        <v>368.221</v>
      </c>
      <c r="AR197" s="25">
        <f t="shared" si="90"/>
        <v>370.53800000000001</v>
      </c>
      <c r="AS197" s="25">
        <f t="shared" si="90"/>
        <v>372.733</v>
      </c>
      <c r="AT197" s="25">
        <f t="shared" si="90"/>
        <v>374.78199999999998</v>
      </c>
      <c r="AU197" s="25">
        <f t="shared" si="90"/>
        <v>376.66300000000001</v>
      </c>
      <c r="AV197" s="25">
        <f t="shared" si="90"/>
        <v>378.37400000000002</v>
      </c>
      <c r="AW197" s="25">
        <f t="shared" si="90"/>
        <v>379.92599999999999</v>
      </c>
      <c r="AX197" s="25">
        <f t="shared" si="90"/>
        <v>381.33699999999999</v>
      </c>
      <c r="AY197" s="25">
        <f t="shared" si="90"/>
        <v>382.63200000000001</v>
      </c>
      <c r="AZ197" s="25">
        <f t="shared" si="90"/>
        <v>383.83100000000002</v>
      </c>
    </row>
    <row r="198" spans="1:52">
      <c r="A198" s="120" t="s">
        <v>2</v>
      </c>
      <c r="AF198" s="25">
        <f>AF40</f>
        <v>328.18700000000001</v>
      </c>
      <c r="AG198" s="25">
        <f>AG40</f>
        <v>332.20100000000002</v>
      </c>
      <c r="AH198" s="25">
        <f t="shared" ref="AH198:AZ198" si="91">AH40</f>
        <v>335.529</v>
      </c>
      <c r="AI198" s="25">
        <f t="shared" si="91"/>
        <v>338.38600000000002</v>
      </c>
      <c r="AJ198" s="25">
        <f t="shared" si="91"/>
        <v>341.11599999999999</v>
      </c>
      <c r="AK198" s="25">
        <f t="shared" si="91"/>
        <v>343.96300000000002</v>
      </c>
      <c r="AL198" s="25">
        <f t="shared" si="91"/>
        <v>346.983</v>
      </c>
      <c r="AM198" s="25">
        <f t="shared" si="91"/>
        <v>350.07400000000001</v>
      </c>
      <c r="AN198" s="25">
        <f t="shared" si="91"/>
        <v>353.14</v>
      </c>
      <c r="AO198" s="25">
        <f t="shared" si="91"/>
        <v>356.03699999999998</v>
      </c>
      <c r="AP198" s="25">
        <f t="shared" si="91"/>
        <v>358.66300000000001</v>
      </c>
      <c r="AQ198" s="25">
        <f t="shared" si="91"/>
        <v>360.99099999999999</v>
      </c>
      <c r="AR198" s="25">
        <f t="shared" si="91"/>
        <v>363.06900000000002</v>
      </c>
      <c r="AS198" s="25">
        <f t="shared" si="91"/>
        <v>364.94299999999998</v>
      </c>
      <c r="AT198" s="25">
        <f t="shared" si="91"/>
        <v>366.69200000000001</v>
      </c>
      <c r="AU198" s="25">
        <f t="shared" si="91"/>
        <v>368.36599999999999</v>
      </c>
      <c r="AV198" s="25">
        <f t="shared" si="91"/>
        <v>369.98500000000001</v>
      </c>
      <c r="AW198" s="25">
        <f t="shared" si="91"/>
        <v>371.53199999999998</v>
      </c>
      <c r="AX198" s="25">
        <f t="shared" si="91"/>
        <v>372.99200000000002</v>
      </c>
      <c r="AY198" s="25">
        <f t="shared" si="91"/>
        <v>374.34399999999999</v>
      </c>
      <c r="AZ198" s="25">
        <f t="shared" si="91"/>
        <v>375.57100000000003</v>
      </c>
    </row>
    <row r="199" spans="1:52" ht="25.5">
      <c r="A199" s="117" t="s">
        <v>128</v>
      </c>
      <c r="AG199" s="26">
        <f>AG202/AG196</f>
        <v>0.55046736775557614</v>
      </c>
      <c r="AH199" s="26">
        <f t="shared" ref="AH199:AZ199" si="92">AH202/AH196</f>
        <v>0.59406394386517736</v>
      </c>
      <c r="AI199" s="26">
        <f t="shared" si="92"/>
        <v>0.63763418776932568</v>
      </c>
      <c r="AJ199" s="26">
        <f t="shared" si="92"/>
        <v>0.68117974515498814</v>
      </c>
      <c r="AK199" s="26">
        <f t="shared" si="92"/>
        <v>0.72471335886363808</v>
      </c>
      <c r="AL199" s="26">
        <f t="shared" si="92"/>
        <v>0.74306836653431863</v>
      </c>
      <c r="AM199" s="26">
        <f t="shared" si="92"/>
        <v>0.76142885663782145</v>
      </c>
      <c r="AN199" s="26">
        <f t="shared" si="92"/>
        <v>0.77979040573862368</v>
      </c>
      <c r="AO199" s="26">
        <f t="shared" si="92"/>
        <v>0.79814890659103888</v>
      </c>
      <c r="AP199" s="26">
        <f t="shared" si="92"/>
        <v>0.81650243052919524</v>
      </c>
      <c r="AQ199" s="26">
        <f t="shared" si="92"/>
        <v>0.8348512778176993</v>
      </c>
      <c r="AR199" s="26">
        <f t="shared" si="92"/>
        <v>0.85319758399251944</v>
      </c>
      <c r="AS199" s="26">
        <f t="shared" si="92"/>
        <v>0.87154346442973196</v>
      </c>
      <c r="AT199" s="26">
        <f t="shared" si="92"/>
        <v>0.88989089300501478</v>
      </c>
      <c r="AU199" s="26">
        <f t="shared" si="92"/>
        <v>0.90824052933957411</v>
      </c>
      <c r="AV199" s="26">
        <f t="shared" si="92"/>
        <v>0.92659193426327957</v>
      </c>
      <c r="AW199" s="26">
        <f t="shared" si="92"/>
        <v>0.94494414857517028</v>
      </c>
      <c r="AX199" s="26">
        <f t="shared" si="92"/>
        <v>0.96329645729294999</v>
      </c>
      <c r="AY199" s="26">
        <f t="shared" si="92"/>
        <v>0.98164841862005359</v>
      </c>
      <c r="AZ199" s="26">
        <f t="shared" si="92"/>
        <v>1</v>
      </c>
    </row>
    <row r="200" spans="1:52">
      <c r="A200" s="120" t="s">
        <v>1</v>
      </c>
      <c r="AG200" s="30">
        <f>BenefitAssumptions!E87</f>
        <v>0.6</v>
      </c>
      <c r="AH200" s="26">
        <f>AG200+($AK$200-$AG$200)/($AK$2-$AG$2)</f>
        <v>0.625</v>
      </c>
      <c r="AI200" s="26">
        <f>AH200+($AK$200-$AG$200)/($AK$2-$AG$2)</f>
        <v>0.65</v>
      </c>
      <c r="AJ200" s="26">
        <f>AI200+($AK$200-$AG$200)/($AK$2-$AG$2)</f>
        <v>0.67500000000000004</v>
      </c>
      <c r="AK200" s="30">
        <f>BenefitAssumptions!F87</f>
        <v>0.7</v>
      </c>
      <c r="AL200" s="26">
        <f t="shared" ref="AL200:AY200" si="93">AK200+($AZ$200-$AK$200)/($AZ$2-$AK$2)</f>
        <v>0.72</v>
      </c>
      <c r="AM200" s="26">
        <f t="shared" si="93"/>
        <v>0.74</v>
      </c>
      <c r="AN200" s="26">
        <f t="shared" si="93"/>
        <v>0.76</v>
      </c>
      <c r="AO200" s="26">
        <f t="shared" si="93"/>
        <v>0.78</v>
      </c>
      <c r="AP200" s="26">
        <f t="shared" si="93"/>
        <v>0.8</v>
      </c>
      <c r="AQ200" s="26">
        <f t="shared" si="93"/>
        <v>0.82000000000000006</v>
      </c>
      <c r="AR200" s="26">
        <f t="shared" si="93"/>
        <v>0.84000000000000008</v>
      </c>
      <c r="AS200" s="26">
        <f t="shared" si="93"/>
        <v>0.8600000000000001</v>
      </c>
      <c r="AT200" s="26">
        <f t="shared" si="93"/>
        <v>0.88000000000000012</v>
      </c>
      <c r="AU200" s="26">
        <f t="shared" si="93"/>
        <v>0.90000000000000013</v>
      </c>
      <c r="AV200" s="26">
        <f t="shared" si="93"/>
        <v>0.92000000000000015</v>
      </c>
      <c r="AW200" s="26">
        <f t="shared" si="93"/>
        <v>0.94000000000000017</v>
      </c>
      <c r="AX200" s="26">
        <f t="shared" si="93"/>
        <v>0.96000000000000019</v>
      </c>
      <c r="AY200" s="26">
        <f t="shared" si="93"/>
        <v>0.9800000000000002</v>
      </c>
      <c r="AZ200" s="30">
        <f>BenefitAssumptions!G87</f>
        <v>1</v>
      </c>
    </row>
    <row r="201" spans="1:52">
      <c r="A201" s="120" t="s">
        <v>2</v>
      </c>
      <c r="AG201" s="30">
        <f>BenefitAssumptions!E88</f>
        <v>0.5</v>
      </c>
      <c r="AH201" s="26">
        <f>AG201+($AK$201-$AG$201)/($AK$2-$AG$2)</f>
        <v>0.5625</v>
      </c>
      <c r="AI201" s="26">
        <f>AH201+($AK$201-$AG$201)/($AK$2-$AG$2)</f>
        <v>0.625</v>
      </c>
      <c r="AJ201" s="26">
        <f>AI201+($AK$201-$AG$201)/($AK$2-$AG$2)</f>
        <v>0.6875</v>
      </c>
      <c r="AK201" s="30">
        <f>BenefitAssumptions!F88</f>
        <v>0.75</v>
      </c>
      <c r="AL201" s="26">
        <f t="shared" ref="AL201:AY201" si="94">AK201+($AZ$201-$AK$201)/($AZ$2-$AK$2)</f>
        <v>0.76666666666666672</v>
      </c>
      <c r="AM201" s="26">
        <f t="shared" si="94"/>
        <v>0.78333333333333344</v>
      </c>
      <c r="AN201" s="26">
        <f t="shared" si="94"/>
        <v>0.80000000000000016</v>
      </c>
      <c r="AO201" s="26">
        <f t="shared" si="94"/>
        <v>0.81666666666666687</v>
      </c>
      <c r="AP201" s="26">
        <f t="shared" si="94"/>
        <v>0.83333333333333359</v>
      </c>
      <c r="AQ201" s="26">
        <f t="shared" si="94"/>
        <v>0.85000000000000031</v>
      </c>
      <c r="AR201" s="26">
        <f t="shared" si="94"/>
        <v>0.86666666666666703</v>
      </c>
      <c r="AS201" s="26">
        <f t="shared" si="94"/>
        <v>0.88333333333333375</v>
      </c>
      <c r="AT201" s="26">
        <f t="shared" si="94"/>
        <v>0.90000000000000047</v>
      </c>
      <c r="AU201" s="26">
        <f t="shared" si="94"/>
        <v>0.91666666666666718</v>
      </c>
      <c r="AV201" s="26">
        <f t="shared" si="94"/>
        <v>0.9333333333333339</v>
      </c>
      <c r="AW201" s="26">
        <f t="shared" si="94"/>
        <v>0.95000000000000062</v>
      </c>
      <c r="AX201" s="26">
        <f t="shared" si="94"/>
        <v>0.96666666666666734</v>
      </c>
      <c r="AY201" s="26">
        <f t="shared" si="94"/>
        <v>0.98333333333333406</v>
      </c>
      <c r="AZ201" s="30">
        <f>BenefitAssumptions!G88</f>
        <v>1</v>
      </c>
    </row>
    <row r="202" spans="1:52">
      <c r="A202" s="117" t="s">
        <v>153</v>
      </c>
      <c r="AG202" s="25">
        <f>SUM(AG203:AG204)</f>
        <v>369.1825</v>
      </c>
      <c r="AH202" s="25">
        <f t="shared" ref="AH202:AZ202" si="95">SUM(AH203:AH204)</f>
        <v>402.69693749999999</v>
      </c>
      <c r="AI202" s="25">
        <f t="shared" si="95"/>
        <v>436.21575000000001</v>
      </c>
      <c r="AJ202" s="25">
        <f t="shared" si="95"/>
        <v>470.00585000000001</v>
      </c>
      <c r="AK202" s="25">
        <f t="shared" si="95"/>
        <v>504.33165000000002</v>
      </c>
      <c r="AL202" s="25">
        <f t="shared" si="95"/>
        <v>521.58717999999999</v>
      </c>
      <c r="AM202" s="25">
        <f t="shared" si="95"/>
        <v>539.0291933333333</v>
      </c>
      <c r="AN202" s="25">
        <f t="shared" si="95"/>
        <v>556.58320000000003</v>
      </c>
      <c r="AO202" s="25">
        <f t="shared" si="95"/>
        <v>574.11649000000011</v>
      </c>
      <c r="AP202" s="25">
        <f t="shared" si="95"/>
        <v>591.52743333333342</v>
      </c>
      <c r="AQ202" s="25">
        <f t="shared" si="95"/>
        <v>608.78357000000017</v>
      </c>
      <c r="AR202" s="25">
        <f t="shared" si="95"/>
        <v>625.91172000000017</v>
      </c>
      <c r="AS202" s="25">
        <f t="shared" si="95"/>
        <v>642.91669666666689</v>
      </c>
      <c r="AT202" s="25">
        <f t="shared" si="95"/>
        <v>659.83096000000023</v>
      </c>
      <c r="AU202" s="25">
        <f t="shared" si="95"/>
        <v>676.66553333333354</v>
      </c>
      <c r="AV202" s="25">
        <f t="shared" si="95"/>
        <v>693.42341333333366</v>
      </c>
      <c r="AW202" s="25">
        <f t="shared" si="95"/>
        <v>710.0858400000003</v>
      </c>
      <c r="AX202" s="25">
        <f t="shared" si="95"/>
        <v>726.64245333333361</v>
      </c>
      <c r="AY202" s="25">
        <f t="shared" si="95"/>
        <v>743.08429333333368</v>
      </c>
      <c r="AZ202" s="25">
        <f t="shared" si="95"/>
        <v>759.40200000000004</v>
      </c>
    </row>
    <row r="203" spans="1:52">
      <c r="A203" s="119" t="s">
        <v>1</v>
      </c>
      <c r="AG203" s="25">
        <f>AG200*AG197</f>
        <v>203.08200000000002</v>
      </c>
      <c r="AH203" s="25">
        <f t="shared" ref="AH203:AZ203" si="96">AH200*AH197</f>
        <v>213.96187499999999</v>
      </c>
      <c r="AI203" s="25">
        <f t="shared" si="96"/>
        <v>224.72450000000001</v>
      </c>
      <c r="AJ203" s="25">
        <f t="shared" si="96"/>
        <v>235.48860000000002</v>
      </c>
      <c r="AK203" s="25">
        <f t="shared" si="96"/>
        <v>246.35939999999999</v>
      </c>
      <c r="AL203" s="25">
        <f t="shared" si="96"/>
        <v>255.56688</v>
      </c>
      <c r="AM203" s="25">
        <f t="shared" si="96"/>
        <v>264.80455999999998</v>
      </c>
      <c r="AN203" s="25">
        <f t="shared" si="96"/>
        <v>274.07120000000003</v>
      </c>
      <c r="AO203" s="25">
        <f t="shared" si="96"/>
        <v>283.35294000000005</v>
      </c>
      <c r="AP203" s="25">
        <f t="shared" si="96"/>
        <v>292.64160000000004</v>
      </c>
      <c r="AQ203" s="25">
        <f t="shared" si="96"/>
        <v>301.94122000000004</v>
      </c>
      <c r="AR203" s="25">
        <f t="shared" si="96"/>
        <v>311.25192000000004</v>
      </c>
      <c r="AS203" s="25">
        <f t="shared" si="96"/>
        <v>320.55038000000002</v>
      </c>
      <c r="AT203" s="25">
        <f t="shared" si="96"/>
        <v>329.80816000000004</v>
      </c>
      <c r="AU203" s="25">
        <f t="shared" si="96"/>
        <v>338.99670000000003</v>
      </c>
      <c r="AV203" s="25">
        <f t="shared" si="96"/>
        <v>348.10408000000007</v>
      </c>
      <c r="AW203" s="25">
        <f t="shared" si="96"/>
        <v>357.13044000000008</v>
      </c>
      <c r="AX203" s="25">
        <f t="shared" si="96"/>
        <v>366.08352000000008</v>
      </c>
      <c r="AY203" s="25">
        <f t="shared" si="96"/>
        <v>374.9793600000001</v>
      </c>
      <c r="AZ203" s="25">
        <f t="shared" si="96"/>
        <v>383.83100000000002</v>
      </c>
    </row>
    <row r="204" spans="1:52">
      <c r="A204" s="119" t="s">
        <v>2</v>
      </c>
      <c r="AG204" s="25">
        <f>AG201*AG198</f>
        <v>166.10050000000001</v>
      </c>
      <c r="AH204" s="25">
        <f t="shared" ref="AH204:AZ204" si="97">AH201*AH198</f>
        <v>188.7350625</v>
      </c>
      <c r="AI204" s="25">
        <f t="shared" si="97"/>
        <v>211.49125000000001</v>
      </c>
      <c r="AJ204" s="25">
        <f t="shared" si="97"/>
        <v>234.51724999999999</v>
      </c>
      <c r="AK204" s="25">
        <f t="shared" si="97"/>
        <v>257.97225000000003</v>
      </c>
      <c r="AL204" s="25">
        <f t="shared" si="97"/>
        <v>266.02030000000002</v>
      </c>
      <c r="AM204" s="25">
        <f t="shared" si="97"/>
        <v>274.22463333333337</v>
      </c>
      <c r="AN204" s="25">
        <f t="shared" si="97"/>
        <v>282.51200000000006</v>
      </c>
      <c r="AO204" s="25">
        <f t="shared" si="97"/>
        <v>290.76355000000007</v>
      </c>
      <c r="AP204" s="25">
        <f t="shared" si="97"/>
        <v>298.88583333333344</v>
      </c>
      <c r="AQ204" s="25">
        <f t="shared" si="97"/>
        <v>306.84235000000012</v>
      </c>
      <c r="AR204" s="25">
        <f t="shared" si="97"/>
        <v>314.65980000000013</v>
      </c>
      <c r="AS204" s="25">
        <f t="shared" si="97"/>
        <v>322.36631666666682</v>
      </c>
      <c r="AT204" s="25">
        <f t="shared" si="97"/>
        <v>330.02280000000019</v>
      </c>
      <c r="AU204" s="25">
        <f t="shared" si="97"/>
        <v>337.66883333333351</v>
      </c>
      <c r="AV204" s="25">
        <f t="shared" si="97"/>
        <v>345.31933333333353</v>
      </c>
      <c r="AW204" s="25">
        <f t="shared" si="97"/>
        <v>352.95540000000022</v>
      </c>
      <c r="AX204" s="25">
        <f t="shared" si="97"/>
        <v>360.55893333333358</v>
      </c>
      <c r="AY204" s="25">
        <f t="shared" si="97"/>
        <v>368.10493333333358</v>
      </c>
      <c r="AZ204" s="25">
        <f t="shared" si="97"/>
        <v>375.57100000000003</v>
      </c>
    </row>
    <row r="205" spans="1:52" ht="38.25">
      <c r="A205" s="117" t="s">
        <v>226</v>
      </c>
      <c r="AG205" s="30">
        <f>BenefitAssumptions!E90</f>
        <v>50000</v>
      </c>
      <c r="AH205" s="26">
        <f>AG205+($AK$205-$AG$205)/($AK$2-$AG$2)</f>
        <v>52500</v>
      </c>
      <c r="AI205" s="26">
        <f>AH205+($AK$205-$AG$205)/($AK$2-$AG$2)</f>
        <v>55000</v>
      </c>
      <c r="AJ205" s="26">
        <f>AI205+($AK$205-$AG$205)/($AK$2-$AG$2)</f>
        <v>57500</v>
      </c>
      <c r="AK205" s="30">
        <f>BenefitAssumptions!F90</f>
        <v>60000</v>
      </c>
      <c r="AL205" s="26">
        <f t="shared" ref="AL205:AY205" si="98">AK205+($AZ$205-$AK$205)/($AZ$2-$AK$2)</f>
        <v>60666.666666666664</v>
      </c>
      <c r="AM205" s="26">
        <f t="shared" si="98"/>
        <v>61333.333333333328</v>
      </c>
      <c r="AN205" s="26">
        <f t="shared" si="98"/>
        <v>61999.999999999993</v>
      </c>
      <c r="AO205" s="26">
        <f t="shared" si="98"/>
        <v>62666.666666666657</v>
      </c>
      <c r="AP205" s="26">
        <f t="shared" si="98"/>
        <v>63333.333333333321</v>
      </c>
      <c r="AQ205" s="26">
        <f t="shared" si="98"/>
        <v>63999.999999999985</v>
      </c>
      <c r="AR205" s="26">
        <f t="shared" si="98"/>
        <v>64666.66666666665</v>
      </c>
      <c r="AS205" s="26">
        <f t="shared" si="98"/>
        <v>65333.333333333314</v>
      </c>
      <c r="AT205" s="26">
        <f t="shared" si="98"/>
        <v>65999.999999999985</v>
      </c>
      <c r="AU205" s="26">
        <f t="shared" si="98"/>
        <v>66666.666666666657</v>
      </c>
      <c r="AV205" s="26">
        <f t="shared" si="98"/>
        <v>67333.333333333328</v>
      </c>
      <c r="AW205" s="26">
        <f t="shared" si="98"/>
        <v>68000</v>
      </c>
      <c r="AX205" s="26">
        <f t="shared" si="98"/>
        <v>68666.666666666672</v>
      </c>
      <c r="AY205" s="26">
        <f t="shared" si="98"/>
        <v>69333.333333333343</v>
      </c>
      <c r="AZ205" s="30">
        <f>BenefitAssumptions!G90</f>
        <v>70000</v>
      </c>
    </row>
    <row r="206" spans="1:52" ht="25.5">
      <c r="A206" s="117" t="s">
        <v>173</v>
      </c>
      <c r="AG206" s="25">
        <f t="shared" ref="AG206:AZ206" si="99">AG56*AG205/100</f>
        <v>50000</v>
      </c>
      <c r="AH206" s="25">
        <f t="shared" si="99"/>
        <v>57510.6</v>
      </c>
      <c r="AI206" s="25">
        <f t="shared" si="99"/>
        <v>65982.513871999981</v>
      </c>
      <c r="AJ206" s="25">
        <f t="shared" si="99"/>
        <v>75526.704551274233</v>
      </c>
      <c r="AK206" s="25">
        <f t="shared" si="99"/>
        <v>86265.945184512821</v>
      </c>
      <c r="AL206" s="25">
        <f t="shared" si="99"/>
        <v>95475.889194511823</v>
      </c>
      <c r="AM206" s="25">
        <f t="shared" si="99"/>
        <v>105656.3468651952</v>
      </c>
      <c r="AN206" s="25">
        <f t="shared" si="99"/>
        <v>116908.51811862791</v>
      </c>
      <c r="AO206" s="25">
        <f t="shared" si="99"/>
        <v>129344.06462009795</v>
      </c>
      <c r="AP206" s="25">
        <f t="shared" si="99"/>
        <v>143086.18348563963</v>
      </c>
      <c r="AQ206" s="25">
        <f t="shared" si="99"/>
        <v>158270.79051120623</v>
      </c>
      <c r="AR206" s="25">
        <f t="shared" si="99"/>
        <v>175047.82403620763</v>
      </c>
      <c r="AS206" s="25">
        <f t="shared" si="99"/>
        <v>193582.68167652807</v>
      </c>
      <c r="AT206" s="25">
        <f t="shared" si="99"/>
        <v>214057.80339744527</v>
      </c>
      <c r="AU206" s="25">
        <f t="shared" si="99"/>
        <v>236674.41575640772</v>
      </c>
      <c r="AV206" s="25">
        <f t="shared" si="99"/>
        <v>261654.45364183356</v>
      </c>
      <c r="AW206" s="25">
        <f t="shared" si="99"/>
        <v>289242.67748067138</v>
      </c>
      <c r="AX206" s="25">
        <f t="shared" si="99"/>
        <v>319709.00569946389</v>
      </c>
      <c r="AY206" s="25">
        <f t="shared" si="99"/>
        <v>353351.08421764913</v>
      </c>
      <c r="AZ206" s="25">
        <f t="shared" si="99"/>
        <v>390497.11694602936</v>
      </c>
    </row>
    <row r="207" spans="1:52">
      <c r="A207" s="117" t="s">
        <v>150</v>
      </c>
      <c r="AG207" s="25">
        <f t="shared" ref="AG207:AZ207" si="100">AG202*AG206</f>
        <v>18459125</v>
      </c>
      <c r="AH207" s="25">
        <f t="shared" si="100"/>
        <v>23159342.493787497</v>
      </c>
      <c r="AI207" s="25">
        <f t="shared" si="100"/>
        <v>28782611.775559876</v>
      </c>
      <c r="AJ207" s="25">
        <f t="shared" si="100"/>
        <v>35497992.970320515</v>
      </c>
      <c r="AK207" s="25">
        <f t="shared" si="100"/>
        <v>43506646.47371491</v>
      </c>
      <c r="AL207" s="25">
        <f t="shared" si="100"/>
        <v>49798999.802957892</v>
      </c>
      <c r="AM207" s="25">
        <f t="shared" si="100"/>
        <v>56951855.421293028</v>
      </c>
      <c r="AN207" s="25">
        <f t="shared" si="100"/>
        <v>65069317.121723905</v>
      </c>
      <c r="AO207" s="25">
        <f t="shared" si="100"/>
        <v>74258560.382023841</v>
      </c>
      <c r="AP207" s="25">
        <f t="shared" si="100"/>
        <v>84639402.862722814</v>
      </c>
      <c r="AQ207" s="25">
        <f t="shared" si="100"/>
        <v>96352656.874134272</v>
      </c>
      <c r="AR207" s="25">
        <f t="shared" si="100"/>
        <v>109564484.62476009</v>
      </c>
      <c r="AS207" s="25">
        <f t="shared" si="100"/>
        <v>124457538.23534833</v>
      </c>
      <c r="AT207" s="25">
        <f t="shared" si="100"/>
        <v>141241965.91122761</v>
      </c>
      <c r="AU207" s="25">
        <f t="shared" si="100"/>
        <v>160149419.76416475</v>
      </c>
      <c r="AV207" s="25">
        <f t="shared" si="100"/>
        <v>181437324.35818875</v>
      </c>
      <c r="AW207" s="25">
        <f t="shared" si="100"/>
        <v>205387129.60271171</v>
      </c>
      <c r="AX207" s="25">
        <f t="shared" si="100"/>
        <v>232314136.25421917</v>
      </c>
      <c r="AY207" s="25">
        <f t="shared" si="100"/>
        <v>262569640.71443906</v>
      </c>
      <c r="AZ207" s="25">
        <f t="shared" si="100"/>
        <v>296544291.60304862</v>
      </c>
    </row>
    <row r="208" spans="1:52">
      <c r="A208" s="117" t="s">
        <v>169</v>
      </c>
      <c r="AG208" s="25">
        <f>BenefitAssumptions!$E$91*AG207</f>
        <v>1845912.5</v>
      </c>
      <c r="AH208" s="25">
        <f>BenefitAssumptions!$E$91*AH207</f>
        <v>2315934.2493787496</v>
      </c>
      <c r="AI208" s="25">
        <f>BenefitAssumptions!$E$91*AI207</f>
        <v>2878261.1775559876</v>
      </c>
      <c r="AJ208" s="25">
        <f>BenefitAssumptions!$E$91*AJ207</f>
        <v>3549799.2970320517</v>
      </c>
      <c r="AK208" s="25">
        <f>BenefitAssumptions!$E$91*AK207</f>
        <v>4350664.6473714914</v>
      </c>
      <c r="AL208" s="25">
        <f>BenefitAssumptions!$E$91*AL207</f>
        <v>4979899.9802957894</v>
      </c>
      <c r="AM208" s="25">
        <f>BenefitAssumptions!$E$91*AM207</f>
        <v>5695185.5421293033</v>
      </c>
      <c r="AN208" s="25">
        <f>BenefitAssumptions!$E$91*AN207</f>
        <v>6506931.7121723909</v>
      </c>
      <c r="AO208" s="25">
        <f>BenefitAssumptions!$E$91*AO207</f>
        <v>7425856.0382023845</v>
      </c>
      <c r="AP208" s="25">
        <f>BenefitAssumptions!$E$91*AP207</f>
        <v>8463940.2862722818</v>
      </c>
      <c r="AQ208" s="25">
        <f>BenefitAssumptions!$E$91*AQ207</f>
        <v>9635265.687413428</v>
      </c>
      <c r="AR208" s="25">
        <f>BenefitAssumptions!$E$91*AR207</f>
        <v>10956448.46247601</v>
      </c>
      <c r="AS208" s="25">
        <f>BenefitAssumptions!$E$91*AS207</f>
        <v>12445753.823534833</v>
      </c>
      <c r="AT208" s="25">
        <f>BenefitAssumptions!$E$91*AT207</f>
        <v>14124196.591122761</v>
      </c>
      <c r="AU208" s="25">
        <f>BenefitAssumptions!$E$91*AU207</f>
        <v>16014941.976416476</v>
      </c>
      <c r="AV208" s="25">
        <f>BenefitAssumptions!$E$91*AV207</f>
        <v>18143732.435818877</v>
      </c>
      <c r="AW208" s="25">
        <f>BenefitAssumptions!$E$91*AW207</f>
        <v>20538712.960271172</v>
      </c>
      <c r="AX208" s="25">
        <f>BenefitAssumptions!$E$91*AX207</f>
        <v>23231413.625421919</v>
      </c>
      <c r="AY208" s="25">
        <f>BenefitAssumptions!$E$91*AY207</f>
        <v>26256964.071443908</v>
      </c>
      <c r="AZ208" s="25">
        <f>BenefitAssumptions!$E$91*AZ207</f>
        <v>29654429.160304863</v>
      </c>
    </row>
    <row r="209" spans="1:52">
      <c r="A209" s="117" t="s">
        <v>158</v>
      </c>
      <c r="AG209" s="25">
        <f>SUM(AG207:AG208)</f>
        <v>20305037.5</v>
      </c>
      <c r="AH209" s="25">
        <f t="shared" ref="AH209:AZ209" si="101">SUM(AH207:AH208)</f>
        <v>25475276.743166246</v>
      </c>
      <c r="AI209" s="25">
        <f t="shared" si="101"/>
        <v>31660872.953115866</v>
      </c>
      <c r="AJ209" s="25">
        <f t="shared" si="101"/>
        <v>39047792.267352566</v>
      </c>
      <c r="AK209" s="25">
        <f t="shared" si="101"/>
        <v>47857311.121086404</v>
      </c>
      <c r="AL209" s="25">
        <f t="shared" si="101"/>
        <v>54778899.783253685</v>
      </c>
      <c r="AM209" s="25">
        <f t="shared" si="101"/>
        <v>62647040.963422328</v>
      </c>
      <c r="AN209" s="25">
        <f t="shared" si="101"/>
        <v>71576248.833896294</v>
      </c>
      <c r="AO209" s="25">
        <f t="shared" si="101"/>
        <v>81684416.420226231</v>
      </c>
      <c r="AP209" s="25">
        <f t="shared" si="101"/>
        <v>93103343.148995101</v>
      </c>
      <c r="AQ209" s="25">
        <f t="shared" si="101"/>
        <v>105987922.5615477</v>
      </c>
      <c r="AR209" s="25">
        <f t="shared" si="101"/>
        <v>120520933.08723611</v>
      </c>
      <c r="AS209" s="25">
        <f t="shared" si="101"/>
        <v>136903292.05888316</v>
      </c>
      <c r="AT209" s="25">
        <f t="shared" si="101"/>
        <v>155366162.50235039</v>
      </c>
      <c r="AU209" s="25">
        <f t="shared" si="101"/>
        <v>176164361.74058121</v>
      </c>
      <c r="AV209" s="25">
        <f t="shared" si="101"/>
        <v>199581056.79400763</v>
      </c>
      <c r="AW209" s="25">
        <f t="shared" si="101"/>
        <v>225925842.56298289</v>
      </c>
      <c r="AX209" s="25">
        <f t="shared" si="101"/>
        <v>255545549.87964109</v>
      </c>
      <c r="AY209" s="25">
        <f t="shared" si="101"/>
        <v>288826604.78588295</v>
      </c>
      <c r="AZ209" s="25">
        <f t="shared" si="101"/>
        <v>326198720.76335347</v>
      </c>
    </row>
    <row r="210" spans="1:52">
      <c r="A210" s="117" t="s">
        <v>195</v>
      </c>
      <c r="AG210" s="118">
        <f>1000*(AG209/(1000000*Macroeconomics!AG3))</f>
        <v>8.5864982234079492E-4</v>
      </c>
      <c r="AH210" s="118">
        <f>1000*(AH209/(1000000*Macroeconomics!AH3))</f>
        <v>9.5401660540848465E-4</v>
      </c>
      <c r="AI210" s="118">
        <f>1000*(AI209/(1000000*Macroeconomics!AI3))</f>
        <v>1.0486328231349212E-3</v>
      </c>
      <c r="AJ210" s="118">
        <f>1000*(AJ209/(1000000*Macroeconomics!AJ3))</f>
        <v>1.142421871369719E-3</v>
      </c>
      <c r="AK210" s="118">
        <f>1000*(AK209/(1000000*Macroeconomics!AK3))</f>
        <v>1.2354235097723175E-3</v>
      </c>
      <c r="AL210" s="118">
        <f>1000*(AL209/(1000000*Macroeconomics!AL3))</f>
        <v>1.2447604913509752E-3</v>
      </c>
      <c r="AM210" s="118">
        <f>1000*(AM209/(1000000*Macroeconomics!AM3))</f>
        <v>1.2528153802215372E-3</v>
      </c>
      <c r="AN210" s="118">
        <f>1000*(AN209/(1000000*Macroeconomics!AN3))</f>
        <v>1.2593910402642124E-3</v>
      </c>
      <c r="AO210" s="118">
        <f>1000*(AO209/(1000000*Macroeconomics!AO3))</f>
        <v>1.2641591715427248E-3</v>
      </c>
      <c r="AP210" s="118">
        <f>1000*(AP209/(1000000*Macroeconomics!AP3))</f>
        <v>1.266922584429526E-3</v>
      </c>
      <c r="AQ210" s="118">
        <f>1000*(AQ209/(1000000*Macroeconomics!AQ3))</f>
        <v>1.2686987900684429E-3</v>
      </c>
      <c r="AR210" s="118">
        <f>1000*(AR209/(1000000*Macroeconomics!AR3))</f>
        <v>1.2696625227610709E-3</v>
      </c>
      <c r="AS210" s="118">
        <f>1000*(AS209/(1000000*Macroeconomics!AS3))</f>
        <v>1.2698981506244517E-3</v>
      </c>
      <c r="AT210" s="118">
        <f>1000*(AT209/(1000000*Macroeconomics!AT3))</f>
        <v>1.2695321404427506E-3</v>
      </c>
      <c r="AU210" s="118">
        <f>1000*(AU209/(1000000*Macroeconomics!AU3))</f>
        <v>1.2686466493740055E-3</v>
      </c>
      <c r="AV210" s="118">
        <f>1000*(AV209/(1000000*Macroeconomics!AV3))</f>
        <v>1.2673113476924078E-3</v>
      </c>
      <c r="AW210" s="118">
        <f>1000*(AW209/(1000000*Macroeconomics!AW3))</f>
        <v>1.2655619821836531E-3</v>
      </c>
      <c r="AX210" s="118">
        <f>1000*(AX209/(1000000*Macroeconomics!AX3))</f>
        <v>1.2634528767023652E-3</v>
      </c>
      <c r="AY210" s="118">
        <f>1000*(AY209/(1000000*Macroeconomics!AY3))</f>
        <v>1.2610434457640107E-3</v>
      </c>
      <c r="AZ210" s="118">
        <f>1000*(AZ209/(1000000*Macroeconomics!AZ3))</f>
        <v>1.2583872878074065E-3</v>
      </c>
    </row>
    <row r="211" spans="1:52">
      <c r="A211" s="117"/>
    </row>
    <row r="212" spans="1:52">
      <c r="A212" s="121" t="s">
        <v>189</v>
      </c>
    </row>
    <row r="213" spans="1:52">
      <c r="A213" s="117" t="s">
        <v>152</v>
      </c>
      <c r="AF213" s="25">
        <f>SUM(AF214:AF215)</f>
        <v>331.71369160798895</v>
      </c>
      <c r="AG213" s="25">
        <f>SUM(AG214:AG215)</f>
        <v>344.5248986895499</v>
      </c>
      <c r="AH213" s="25">
        <f t="shared" ref="AH213:AZ213" si="102">SUM(AH214:AH215)</f>
        <v>356.75930637490069</v>
      </c>
      <c r="AI213" s="25">
        <f t="shared" si="102"/>
        <v>368.50802984530134</v>
      </c>
      <c r="AJ213" s="25">
        <f t="shared" si="102"/>
        <v>380.00706854986487</v>
      </c>
      <c r="AK213" s="25">
        <f t="shared" si="102"/>
        <v>391.40677126969757</v>
      </c>
      <c r="AL213" s="25">
        <f t="shared" si="102"/>
        <v>392.00583685314047</v>
      </c>
      <c r="AM213" s="25">
        <f t="shared" si="102"/>
        <v>391.72871635584761</v>
      </c>
      <c r="AN213" s="25">
        <f t="shared" si="102"/>
        <v>390.41028222959011</v>
      </c>
      <c r="AO213" s="25">
        <f t="shared" si="102"/>
        <v>387.85933638214681</v>
      </c>
      <c r="AP213" s="25">
        <f t="shared" si="102"/>
        <v>383.99927033383426</v>
      </c>
      <c r="AQ213" s="25">
        <f t="shared" si="102"/>
        <v>378.83033643768533</v>
      </c>
      <c r="AR213" s="25">
        <f t="shared" si="102"/>
        <v>372.52449814778697</v>
      </c>
      <c r="AS213" s="25">
        <f t="shared" si="102"/>
        <v>365.38140175046675</v>
      </c>
      <c r="AT213" s="25">
        <f t="shared" si="102"/>
        <v>357.75406246765175</v>
      </c>
      <c r="AU213" s="25">
        <f t="shared" si="102"/>
        <v>349.86947682267527</v>
      </c>
      <c r="AV213" s="25">
        <f t="shared" si="102"/>
        <v>341.7813290436734</v>
      </c>
      <c r="AW213" s="25">
        <f t="shared" si="102"/>
        <v>333.42425409643386</v>
      </c>
      <c r="AX213" s="25">
        <f t="shared" si="102"/>
        <v>324.74066425210708</v>
      </c>
      <c r="AY213" s="25">
        <f t="shared" si="102"/>
        <v>315.6437943181237</v>
      </c>
      <c r="AZ213" s="25">
        <f t="shared" si="102"/>
        <v>306.07934134999999</v>
      </c>
    </row>
    <row r="214" spans="1:52">
      <c r="A214" s="120" t="s">
        <v>1</v>
      </c>
      <c r="AF214" s="25">
        <f>IF(BenefitAssumptions!$G$95=21, BenefitCalculations!AF43,IF(BenefitAssumptions!$G$95=24, BenefitCalculations!AF44, "wrong"))</f>
        <v>110.86252228287029</v>
      </c>
      <c r="AG214" s="25">
        <f>IF(BenefitAssumptions!$G$95=21, BenefitCalculations!AG43,IF(BenefitAssumptions!$G$95=24, BenefitCalculations!AG44, "wrong"))</f>
        <v>115.04497769039801</v>
      </c>
      <c r="AH214" s="25">
        <f>IF(BenefitAssumptions!$G$95=21, BenefitCalculations!AH43,IF(BenefitAssumptions!$G$95=24, BenefitCalculations!AH44, "wrong"))</f>
        <v>119.04940453486682</v>
      </c>
      <c r="AI214" s="25">
        <f>IF(BenefitAssumptions!$G$95=21, BenefitCalculations!AI43,IF(BenefitAssumptions!$G$95=24, BenefitCalculations!AI44, "wrong"))</f>
        <v>122.89601935505711</v>
      </c>
      <c r="AJ214" s="25">
        <f>IF(BenefitAssumptions!$G$95=21, BenefitCalculations!AJ43,IF(BenefitAssumptions!$G$95=24, BenefitCalculations!AJ44, "wrong"))</f>
        <v>126.6472775518028</v>
      </c>
      <c r="AK214" s="25">
        <f>IF(BenefitAssumptions!$G$95=21, BenefitCalculations!AK43,IF(BenefitAssumptions!$G$95=24, BenefitCalculations!AK44, "wrong"))</f>
        <v>130.34336678194546</v>
      </c>
      <c r="AL214" s="25">
        <f>IF(BenefitAssumptions!$G$95=21, BenefitCalculations!AL43,IF(BenefitAssumptions!$G$95=24, BenefitCalculations!AL44, "wrong"))</f>
        <v>131.90104061787292</v>
      </c>
      <c r="AM214" s="25">
        <f>IF(BenefitAssumptions!$G$95=21, BenefitCalculations!AM43,IF(BenefitAssumptions!$G$95=24, BenefitCalculations!AM44, "wrong"))</f>
        <v>133.24267346005823</v>
      </c>
      <c r="AN214" s="25">
        <f>IF(BenefitAssumptions!$G$95=21, BenefitCalculations!AN43,IF(BenefitAssumptions!$G$95=24, BenefitCalculations!AN44, "wrong"))</f>
        <v>134.32681333592774</v>
      </c>
      <c r="AO214" s="25">
        <f>IF(BenefitAssumptions!$G$95=21, BenefitCalculations!AO43,IF(BenefitAssumptions!$G$95=24, BenefitCalculations!AO44, "wrong"))</f>
        <v>135.10269414166052</v>
      </c>
      <c r="AP214" s="25">
        <f>IF(BenefitAssumptions!$G$95=21, BenefitCalculations!AP43,IF(BenefitAssumptions!$G$95=24, BenefitCalculations!AP44, "wrong"))</f>
        <v>135.54618482092224</v>
      </c>
      <c r="AQ214" s="25">
        <f>IF(BenefitAssumptions!$G$95=21, BenefitCalculations!AQ43,IF(BenefitAssumptions!$G$95=24, BenefitCalculations!AQ44, "wrong"))</f>
        <v>135.64658395933208</v>
      </c>
      <c r="AR214" s="25">
        <f>IF(BenefitAssumptions!$G$95=21, BenefitCalculations!AR43,IF(BenefitAssumptions!$G$95=24, BenefitCalculations!AR44, "wrong"))</f>
        <v>135.44340272496677</v>
      </c>
      <c r="AS214" s="25">
        <f>IF(BenefitAssumptions!$G$95=21, BenefitCalculations!AS43,IF(BenefitAssumptions!$G$95=24, BenefitCalculations!AS44, "wrong"))</f>
        <v>135.02246814157883</v>
      </c>
      <c r="AT214" s="25">
        <f>IF(BenefitAssumptions!$G$95=21, BenefitCalculations!AT43,IF(BenefitAssumptions!$G$95=24, BenefitCalculations!AT44, "wrong"))</f>
        <v>134.49277014785525</v>
      </c>
      <c r="AU214" s="25">
        <f>IF(BenefitAssumptions!$G$95=21, BenefitCalculations!AU43,IF(BenefitAssumptions!$G$95=24, BenefitCalculations!AU44, "wrong"))</f>
        <v>133.9286465827382</v>
      </c>
      <c r="AV214" s="25">
        <f>IF(BenefitAssumptions!$G$95=21, BenefitCalculations!AV43,IF(BenefitAssumptions!$G$95=24, BenefitCalculations!AV44, "wrong"))</f>
        <v>133.35016837306819</v>
      </c>
      <c r="AW214" s="25">
        <f>IF(BenefitAssumptions!$G$95=21, BenefitCalculations!AW43,IF(BenefitAssumptions!$G$95=24, BenefitCalculations!AW44, "wrong"))</f>
        <v>132.73669685508733</v>
      </c>
      <c r="AX214" s="25">
        <f>IF(BenefitAssumptions!$G$95=21, BenefitCalculations!AX43,IF(BenefitAssumptions!$G$95=24, BenefitCalculations!AX44, "wrong"))</f>
        <v>132.06731110921135</v>
      </c>
      <c r="AY214" s="25">
        <f>IF(BenefitAssumptions!$G$95=21, BenefitCalculations!AY43,IF(BenefitAssumptions!$G$95=24, BenefitCalculations!AY44, "wrong"))</f>
        <v>131.30855080553516</v>
      </c>
      <c r="AZ214" s="25">
        <f>IF(BenefitAssumptions!$G$95=21, BenefitCalculations!AZ43,IF(BenefitAssumptions!$G$95=24, BenefitCalculations!AZ44, "wrong"))</f>
        <v>130.43629934999998</v>
      </c>
    </row>
    <row r="215" spans="1:52">
      <c r="A215" s="120" t="s">
        <v>2</v>
      </c>
      <c r="AF215" s="25">
        <f>IF(BenefitAssumptions!$G$95=21, BenefitCalculations!AF50,IF(BenefitAssumptions!$G$95=24, BenefitCalculations!AF51, "wrong"))</f>
        <v>220.85116932511863</v>
      </c>
      <c r="AG215" s="25">
        <f>IF(BenefitAssumptions!$G$95=21, BenefitCalculations!AG50,IF(BenefitAssumptions!$G$95=24, BenefitCalculations!AG51, "wrong"))</f>
        <v>229.47992099915191</v>
      </c>
      <c r="AH215" s="25">
        <f>IF(BenefitAssumptions!$G$95=21, BenefitCalculations!AH50,IF(BenefitAssumptions!$G$95=24, BenefitCalculations!AH51, "wrong"))</f>
        <v>237.70990184003389</v>
      </c>
      <c r="AI215" s="25">
        <f>IF(BenefitAssumptions!$G$95=21, BenefitCalculations!AI50,IF(BenefitAssumptions!$G$95=24, BenefitCalculations!AI51, "wrong"))</f>
        <v>245.61201049024422</v>
      </c>
      <c r="AJ215" s="25">
        <f>IF(BenefitAssumptions!$G$95=21, BenefitCalculations!AJ50,IF(BenefitAssumptions!$G$95=24, BenefitCalculations!AJ51, "wrong"))</f>
        <v>253.35979099806207</v>
      </c>
      <c r="AK215" s="25">
        <f>IF(BenefitAssumptions!$G$95=21, BenefitCalculations!AK50,IF(BenefitAssumptions!$G$95=24, BenefitCalculations!AK51, "wrong"))</f>
        <v>261.06340448775211</v>
      </c>
      <c r="AL215" s="25">
        <f>IF(BenefitAssumptions!$G$95=21, BenefitCalculations!AL50,IF(BenefitAssumptions!$G$95=24, BenefitCalculations!AL51, "wrong"))</f>
        <v>260.10479623526754</v>
      </c>
      <c r="AM215" s="25">
        <f>IF(BenefitAssumptions!$G$95=21, BenefitCalculations!AM50,IF(BenefitAssumptions!$G$95=24, BenefitCalculations!AM51, "wrong"))</f>
        <v>258.48604289578941</v>
      </c>
      <c r="AN215" s="25">
        <f>IF(BenefitAssumptions!$G$95=21, BenefitCalculations!AN50,IF(BenefitAssumptions!$G$95=24, BenefitCalculations!AN51, "wrong"))</f>
        <v>256.08346889366237</v>
      </c>
      <c r="AO215" s="25">
        <f>IF(BenefitAssumptions!$G$95=21, BenefitCalculations!AO50,IF(BenefitAssumptions!$G$95=24, BenefitCalculations!AO51, "wrong"))</f>
        <v>252.75664224048631</v>
      </c>
      <c r="AP215" s="25">
        <f>IF(BenefitAssumptions!$G$95=21, BenefitCalculations!AP50,IF(BenefitAssumptions!$G$95=24, BenefitCalculations!AP51, "wrong"))</f>
        <v>248.45308551291203</v>
      </c>
      <c r="AQ215" s="25">
        <f>IF(BenefitAssumptions!$G$95=21, BenefitCalculations!AQ50,IF(BenefitAssumptions!$G$95=24, BenefitCalculations!AQ51, "wrong"))</f>
        <v>243.18375247835326</v>
      </c>
      <c r="AR215" s="25">
        <f>IF(BenefitAssumptions!$G$95=21, BenefitCalculations!AR50,IF(BenefitAssumptions!$G$95=24, BenefitCalculations!AR51, "wrong"))</f>
        <v>237.08109542282017</v>
      </c>
      <c r="AS215" s="25">
        <f>IF(BenefitAssumptions!$G$95=21, BenefitCalculations!AS50,IF(BenefitAssumptions!$G$95=24, BenefitCalculations!AS51, "wrong"))</f>
        <v>230.35893360888792</v>
      </c>
      <c r="AT215" s="25">
        <f>IF(BenefitAssumptions!$G$95=21, BenefitCalculations!AT50,IF(BenefitAssumptions!$G$95=24, BenefitCalculations!AT51, "wrong"))</f>
        <v>223.2612923197965</v>
      </c>
      <c r="AU215" s="25">
        <f>IF(BenefitAssumptions!$G$95=21, BenefitCalculations!AU50,IF(BenefitAssumptions!$G$95=24, BenefitCalculations!AU51, "wrong"))</f>
        <v>215.94083023993707</v>
      </c>
      <c r="AV215" s="25">
        <f>IF(BenefitAssumptions!$G$95=21, BenefitCalculations!AV50,IF(BenefitAssumptions!$G$95=24, BenefitCalculations!AV51, "wrong"))</f>
        <v>208.43116067060524</v>
      </c>
      <c r="AW215" s="25">
        <f>IF(BenefitAssumptions!$G$95=21, BenefitCalculations!AW50,IF(BenefitAssumptions!$G$95=24, BenefitCalculations!AW51, "wrong"))</f>
        <v>200.68755724134655</v>
      </c>
      <c r="AX215" s="25">
        <f>IF(BenefitAssumptions!$G$95=21, BenefitCalculations!AX50,IF(BenefitAssumptions!$G$95=24, BenefitCalculations!AX51, "wrong"))</f>
        <v>192.67335314289573</v>
      </c>
      <c r="AY215" s="25">
        <f>IF(BenefitAssumptions!$G$95=21, BenefitCalculations!AY50,IF(BenefitAssumptions!$G$95=24, BenefitCalculations!AY51, "wrong"))</f>
        <v>184.33524351258851</v>
      </c>
      <c r="AZ215" s="25">
        <f>IF(BenefitAssumptions!$G$95=21, BenefitCalculations!AZ50,IF(BenefitAssumptions!$G$95=24, BenefitCalculations!AZ51, "wrong"))</f>
        <v>175.64304200000001</v>
      </c>
    </row>
    <row r="216" spans="1:52" ht="25.5">
      <c r="A216" s="117" t="s">
        <v>128</v>
      </c>
      <c r="AG216" s="26">
        <f>AG219/AG213</f>
        <v>0.26660764486747168</v>
      </c>
      <c r="AH216" s="26">
        <f t="shared" ref="AH216:AZ216" si="103">AH219/AH213</f>
        <v>0.28745912083902753</v>
      </c>
      <c r="AI216" s="26">
        <f t="shared" si="103"/>
        <v>0.30831297780449707</v>
      </c>
      <c r="AJ216" s="26">
        <f t="shared" si="103"/>
        <v>0.32917453488476944</v>
      </c>
      <c r="AK216" s="26">
        <f t="shared" si="103"/>
        <v>0.35004811757888593</v>
      </c>
      <c r="AL216" s="26">
        <f t="shared" si="103"/>
        <v>0.35731667200182826</v>
      </c>
      <c r="AM216" s="26">
        <f t="shared" si="103"/>
        <v>0.36457990849652305</v>
      </c>
      <c r="AN216" s="26">
        <f t="shared" si="103"/>
        <v>0.37183079257126039</v>
      </c>
      <c r="AO216" s="26">
        <f t="shared" si="103"/>
        <v>0.37906168946473895</v>
      </c>
      <c r="AP216" s="26">
        <f t="shared" si="103"/>
        <v>0.38626859639495886</v>
      </c>
      <c r="AQ216" s="26">
        <f t="shared" si="103"/>
        <v>0.39345130994382799</v>
      </c>
      <c r="AR216" s="26">
        <f t="shared" si="103"/>
        <v>0.40061287844478083</v>
      </c>
      <c r="AS216" s="26">
        <f t="shared" si="103"/>
        <v>0.40775692744344744</v>
      </c>
      <c r="AT216" s="26">
        <f t="shared" si="103"/>
        <v>0.41488763340262014</v>
      </c>
      <c r="AU216" s="26">
        <f t="shared" si="103"/>
        <v>0.42200712988773992</v>
      </c>
      <c r="AV216" s="26">
        <f t="shared" si="103"/>
        <v>0.42911494631796221</v>
      </c>
      <c r="AW216" s="26">
        <f t="shared" si="103"/>
        <v>0.43620883461634241</v>
      </c>
      <c r="AX216" s="26">
        <f t="shared" si="103"/>
        <v>0.44328688272709554</v>
      </c>
      <c r="AY216" s="26">
        <f t="shared" si="103"/>
        <v>0.45034642690858617</v>
      </c>
      <c r="AZ216" s="26">
        <f t="shared" si="103"/>
        <v>0.45738480788193847</v>
      </c>
    </row>
    <row r="217" spans="1:52">
      <c r="A217" s="120" t="s">
        <v>1</v>
      </c>
      <c r="AG217" s="30">
        <f>BenefitAssumptions!E97</f>
        <v>0.2</v>
      </c>
      <c r="AH217" s="26">
        <f>AG217+($AK$217-$AG$217)/($AK$2-$AG$2)</f>
        <v>0.21250000000000002</v>
      </c>
      <c r="AI217" s="26">
        <f>AH217+($AK$217-$AG$217)/($AK$2-$AG$2)</f>
        <v>0.22500000000000003</v>
      </c>
      <c r="AJ217" s="26">
        <f>AI217+($AK$217-$AG$217)/($AK$2-$AG$2)</f>
        <v>0.23750000000000004</v>
      </c>
      <c r="AK217" s="30">
        <f>BenefitAssumptions!F97</f>
        <v>0.25</v>
      </c>
      <c r="AL217" s="26">
        <f t="shared" ref="AL217:AY217" si="104">AK217+($AZ$217-$AK$217)/($AZ$2-$AK$2)</f>
        <v>0.26</v>
      </c>
      <c r="AM217" s="26">
        <f t="shared" si="104"/>
        <v>0.27</v>
      </c>
      <c r="AN217" s="26">
        <f t="shared" si="104"/>
        <v>0.28000000000000003</v>
      </c>
      <c r="AO217" s="26">
        <f t="shared" si="104"/>
        <v>0.29000000000000004</v>
      </c>
      <c r="AP217" s="26">
        <f t="shared" si="104"/>
        <v>0.30000000000000004</v>
      </c>
      <c r="AQ217" s="26">
        <f t="shared" si="104"/>
        <v>0.31000000000000005</v>
      </c>
      <c r="AR217" s="26">
        <f t="shared" si="104"/>
        <v>0.32000000000000006</v>
      </c>
      <c r="AS217" s="26">
        <f t="shared" si="104"/>
        <v>0.33000000000000007</v>
      </c>
      <c r="AT217" s="26">
        <f t="shared" si="104"/>
        <v>0.34000000000000008</v>
      </c>
      <c r="AU217" s="26">
        <f t="shared" si="104"/>
        <v>0.35000000000000009</v>
      </c>
      <c r="AV217" s="26">
        <f t="shared" si="104"/>
        <v>0.3600000000000001</v>
      </c>
      <c r="AW217" s="26">
        <f t="shared" si="104"/>
        <v>0.37000000000000011</v>
      </c>
      <c r="AX217" s="26">
        <f t="shared" si="104"/>
        <v>0.38000000000000012</v>
      </c>
      <c r="AY217" s="26">
        <f t="shared" si="104"/>
        <v>0.39000000000000012</v>
      </c>
      <c r="AZ217" s="30">
        <f>BenefitAssumptions!G97</f>
        <v>0.4</v>
      </c>
    </row>
    <row r="218" spans="1:52">
      <c r="A218" s="120" t="s">
        <v>2</v>
      </c>
      <c r="AG218" s="30">
        <f>BenefitAssumptions!E98</f>
        <v>0.3</v>
      </c>
      <c r="AH218" s="26">
        <f>AG218+($AK$218-$AG$218)/($AK$2-$AG$2)</f>
        <v>0.32500000000000001</v>
      </c>
      <c r="AI218" s="26">
        <f>AH218+($AK$218-$AG$218)/($AK$2-$AG$2)</f>
        <v>0.35000000000000003</v>
      </c>
      <c r="AJ218" s="26">
        <f>AI218+($AK$218-$AG$218)/($AK$2-$AG$2)</f>
        <v>0.37500000000000006</v>
      </c>
      <c r="AK218" s="30">
        <f>BenefitAssumptions!F98</f>
        <v>0.4</v>
      </c>
      <c r="AL218" s="26">
        <f t="shared" ref="AL218:AY218" si="105">AK218+($AZ$218-$AK$218)/($AZ$2-$AK$2)</f>
        <v>0.40666666666666668</v>
      </c>
      <c r="AM218" s="26">
        <f t="shared" si="105"/>
        <v>0.41333333333333333</v>
      </c>
      <c r="AN218" s="26">
        <f t="shared" si="105"/>
        <v>0.42</v>
      </c>
      <c r="AO218" s="26">
        <f t="shared" si="105"/>
        <v>0.42666666666666664</v>
      </c>
      <c r="AP218" s="26">
        <f t="shared" si="105"/>
        <v>0.43333333333333329</v>
      </c>
      <c r="AQ218" s="26">
        <f t="shared" si="105"/>
        <v>0.43999999999999995</v>
      </c>
      <c r="AR218" s="26">
        <f t="shared" si="105"/>
        <v>0.4466666666666666</v>
      </c>
      <c r="AS218" s="26">
        <f t="shared" si="105"/>
        <v>0.45333333333333325</v>
      </c>
      <c r="AT218" s="26">
        <f t="shared" si="105"/>
        <v>0.45999999999999991</v>
      </c>
      <c r="AU218" s="26">
        <f t="shared" si="105"/>
        <v>0.46666666666666656</v>
      </c>
      <c r="AV218" s="26">
        <f t="shared" si="105"/>
        <v>0.47333333333333322</v>
      </c>
      <c r="AW218" s="26">
        <f t="shared" si="105"/>
        <v>0.47999999999999987</v>
      </c>
      <c r="AX218" s="26">
        <f t="shared" si="105"/>
        <v>0.48666666666666653</v>
      </c>
      <c r="AY218" s="26">
        <f t="shared" si="105"/>
        <v>0.49333333333333318</v>
      </c>
      <c r="AZ218" s="30">
        <f>BenefitAssumptions!G98</f>
        <v>0.5</v>
      </c>
    </row>
    <row r="219" spans="1:52">
      <c r="A219" s="117" t="s">
        <v>153</v>
      </c>
      <c r="AG219" s="25">
        <f>SUM(AG220:AG221)</f>
        <v>91.85297183782518</v>
      </c>
      <c r="AH219" s="25">
        <f t="shared" ref="AH219:AZ219" si="106">SUM(AH220:AH221)</f>
        <v>102.55371656167021</v>
      </c>
      <c r="AI219" s="25">
        <f t="shared" si="106"/>
        <v>113.61580802647333</v>
      </c>
      <c r="AJ219" s="25">
        <f t="shared" si="106"/>
        <v>125.08865004282646</v>
      </c>
      <c r="AK219" s="25">
        <f t="shared" si="106"/>
        <v>137.01120349058721</v>
      </c>
      <c r="AL219" s="25">
        <f t="shared" si="106"/>
        <v>140.07022102965578</v>
      </c>
      <c r="AM219" s="25">
        <f t="shared" si="106"/>
        <v>142.81641956447535</v>
      </c>
      <c r="AN219" s="25">
        <f t="shared" si="106"/>
        <v>145.16656466939796</v>
      </c>
      <c r="AO219" s="25">
        <f t="shared" si="106"/>
        <v>147.02261532368905</v>
      </c>
      <c r="AP219" s="25">
        <f t="shared" si="106"/>
        <v>148.32685916853853</v>
      </c>
      <c r="AQ219" s="25">
        <f t="shared" si="106"/>
        <v>149.05129211786837</v>
      </c>
      <c r="AR219" s="25">
        <f t="shared" si="106"/>
        <v>149.23811149418236</v>
      </c>
      <c r="AS219" s="25">
        <f t="shared" si="106"/>
        <v>148.9867977227502</v>
      </c>
      <c r="AT219" s="25">
        <f t="shared" si="106"/>
        <v>148.42773631737717</v>
      </c>
      <c r="AU219" s="25">
        <f t="shared" si="106"/>
        <v>147.64741374926234</v>
      </c>
      <c r="AV219" s="25">
        <f t="shared" si="106"/>
        <v>146.66347666505769</v>
      </c>
      <c r="AW219" s="25">
        <f t="shared" si="106"/>
        <v>145.44260531222864</v>
      </c>
      <c r="AX219" s="25">
        <f t="shared" si="106"/>
        <v>143.95327675104289</v>
      </c>
      <c r="AY219" s="25">
        <f t="shared" si="106"/>
        <v>142.14905494703569</v>
      </c>
      <c r="AZ219" s="25">
        <f t="shared" si="106"/>
        <v>139.99604074000001</v>
      </c>
    </row>
    <row r="220" spans="1:52">
      <c r="A220" s="119" t="s">
        <v>1</v>
      </c>
      <c r="AG220" s="25">
        <f>AG217*AG214</f>
        <v>23.008995538079603</v>
      </c>
      <c r="AH220" s="25">
        <f t="shared" ref="AH220:AZ220" si="107">AH217*AH214</f>
        <v>25.297998463659201</v>
      </c>
      <c r="AI220" s="25">
        <f t="shared" si="107"/>
        <v>27.651604354887851</v>
      </c>
      <c r="AJ220" s="25">
        <f t="shared" si="107"/>
        <v>30.078728418553172</v>
      </c>
      <c r="AK220" s="25">
        <f t="shared" si="107"/>
        <v>32.585841695486366</v>
      </c>
      <c r="AL220" s="25">
        <f t="shared" si="107"/>
        <v>34.294270560646964</v>
      </c>
      <c r="AM220" s="25">
        <f t="shared" si="107"/>
        <v>35.975521834215726</v>
      </c>
      <c r="AN220" s="25">
        <f t="shared" si="107"/>
        <v>37.611507734059771</v>
      </c>
      <c r="AO220" s="25">
        <f t="shared" si="107"/>
        <v>39.179781301081555</v>
      </c>
      <c r="AP220" s="25">
        <f t="shared" si="107"/>
        <v>40.663855446276678</v>
      </c>
      <c r="AQ220" s="25">
        <f t="shared" si="107"/>
        <v>42.050441027392949</v>
      </c>
      <c r="AR220" s="25">
        <f t="shared" si="107"/>
        <v>43.341888871989376</v>
      </c>
      <c r="AS220" s="25">
        <f t="shared" si="107"/>
        <v>44.557414486721022</v>
      </c>
      <c r="AT220" s="25">
        <f t="shared" si="107"/>
        <v>45.727541850270796</v>
      </c>
      <c r="AU220" s="25">
        <f t="shared" si="107"/>
        <v>46.875026303958379</v>
      </c>
      <c r="AV220" s="25">
        <f t="shared" si="107"/>
        <v>48.006060614304559</v>
      </c>
      <c r="AW220" s="25">
        <f t="shared" si="107"/>
        <v>49.112577836382329</v>
      </c>
      <c r="AX220" s="25">
        <f t="shared" si="107"/>
        <v>50.185578221500329</v>
      </c>
      <c r="AY220" s="25">
        <f t="shared" si="107"/>
        <v>51.210334814158728</v>
      </c>
      <c r="AZ220" s="25">
        <f t="shared" si="107"/>
        <v>52.174519739999994</v>
      </c>
    </row>
    <row r="221" spans="1:52">
      <c r="A221" s="119" t="s">
        <v>2</v>
      </c>
      <c r="AG221" s="25">
        <f>AG218*AG215</f>
        <v>68.843976299745577</v>
      </c>
      <c r="AH221" s="25">
        <f t="shared" ref="AH221:AZ221" si="108">AH218*AH215</f>
        <v>77.255718098011016</v>
      </c>
      <c r="AI221" s="25">
        <f t="shared" si="108"/>
        <v>85.96420367158548</v>
      </c>
      <c r="AJ221" s="25">
        <f t="shared" si="108"/>
        <v>95.009921624273289</v>
      </c>
      <c r="AK221" s="25">
        <f t="shared" si="108"/>
        <v>104.42536179510086</v>
      </c>
      <c r="AL221" s="25">
        <f t="shared" si="108"/>
        <v>105.77595046900881</v>
      </c>
      <c r="AM221" s="25">
        <f t="shared" si="108"/>
        <v>106.84089773025963</v>
      </c>
      <c r="AN221" s="25">
        <f t="shared" si="108"/>
        <v>107.55505693533819</v>
      </c>
      <c r="AO221" s="25">
        <f t="shared" si="108"/>
        <v>107.84283402260749</v>
      </c>
      <c r="AP221" s="25">
        <f t="shared" si="108"/>
        <v>107.66300372226186</v>
      </c>
      <c r="AQ221" s="25">
        <f t="shared" si="108"/>
        <v>107.00085109047542</v>
      </c>
      <c r="AR221" s="25">
        <f t="shared" si="108"/>
        <v>105.89622262219299</v>
      </c>
      <c r="AS221" s="25">
        <f t="shared" si="108"/>
        <v>104.42938323602917</v>
      </c>
      <c r="AT221" s="25">
        <f t="shared" si="108"/>
        <v>102.70019446710637</v>
      </c>
      <c r="AU221" s="25">
        <f t="shared" si="108"/>
        <v>100.77238744530395</v>
      </c>
      <c r="AV221" s="25">
        <f t="shared" si="108"/>
        <v>98.657416050753127</v>
      </c>
      <c r="AW221" s="25">
        <f t="shared" si="108"/>
        <v>96.330027475846322</v>
      </c>
      <c r="AX221" s="25">
        <f t="shared" si="108"/>
        <v>93.767698529542557</v>
      </c>
      <c r="AY221" s="25">
        <f t="shared" si="108"/>
        <v>90.938720132876966</v>
      </c>
      <c r="AZ221" s="25">
        <f t="shared" si="108"/>
        <v>87.821521000000004</v>
      </c>
    </row>
    <row r="222" spans="1:52" ht="39" customHeight="1">
      <c r="A222" s="117" t="s">
        <v>226</v>
      </c>
      <c r="AG222" s="30">
        <f>BenefitAssumptions!E100</f>
        <v>2000</v>
      </c>
      <c r="AH222" s="26">
        <f>AG222+($AK$222-$AG$222)/($AK$2-$AG$2)</f>
        <v>2500</v>
      </c>
      <c r="AI222" s="26">
        <f>AH222+($AK$222-$AG$222)/($AK$2-$AG$2)</f>
        <v>3000</v>
      </c>
      <c r="AJ222" s="26">
        <f>AI222+($AK$222-$AG$222)/($AK$2-$AG$2)</f>
        <v>3500</v>
      </c>
      <c r="AK222" s="30">
        <f>BenefitAssumptions!F100</f>
        <v>4000</v>
      </c>
      <c r="AL222" s="26">
        <f t="shared" ref="AL222:AY222" si="109">AK222+($AZ$222-$AK$222)/($AZ$2-$AK$2)</f>
        <v>4133.333333333333</v>
      </c>
      <c r="AM222" s="26">
        <f t="shared" si="109"/>
        <v>4266.6666666666661</v>
      </c>
      <c r="AN222" s="26">
        <f t="shared" si="109"/>
        <v>4399.9999999999991</v>
      </c>
      <c r="AO222" s="26">
        <f t="shared" si="109"/>
        <v>4533.3333333333321</v>
      </c>
      <c r="AP222" s="26">
        <f t="shared" si="109"/>
        <v>4666.6666666666652</v>
      </c>
      <c r="AQ222" s="26">
        <f t="shared" si="109"/>
        <v>4799.9999999999982</v>
      </c>
      <c r="AR222" s="26">
        <f t="shared" si="109"/>
        <v>4933.3333333333312</v>
      </c>
      <c r="AS222" s="26">
        <f t="shared" si="109"/>
        <v>5066.6666666666642</v>
      </c>
      <c r="AT222" s="26">
        <f t="shared" si="109"/>
        <v>5199.9999999999973</v>
      </c>
      <c r="AU222" s="26">
        <f t="shared" si="109"/>
        <v>5333.3333333333303</v>
      </c>
      <c r="AV222" s="26">
        <f t="shared" si="109"/>
        <v>5466.6666666666633</v>
      </c>
      <c r="AW222" s="26">
        <f t="shared" si="109"/>
        <v>5599.9999999999964</v>
      </c>
      <c r="AX222" s="26">
        <f t="shared" si="109"/>
        <v>5733.3333333333294</v>
      </c>
      <c r="AY222" s="26">
        <f t="shared" si="109"/>
        <v>5866.6666666666624</v>
      </c>
      <c r="AZ222" s="30">
        <f>BenefitAssumptions!G100</f>
        <v>6000</v>
      </c>
    </row>
    <row r="223" spans="1:52" ht="25.5">
      <c r="A223" s="117" t="s">
        <v>173</v>
      </c>
      <c r="AG223" s="25">
        <f t="shared" ref="AG223:AZ223" si="110">AG222*AG56/100</f>
        <v>2000</v>
      </c>
      <c r="AH223" s="25">
        <f t="shared" si="110"/>
        <v>2738.6</v>
      </c>
      <c r="AI223" s="25">
        <f t="shared" si="110"/>
        <v>3599.0462111999996</v>
      </c>
      <c r="AJ223" s="25">
        <f t="shared" si="110"/>
        <v>4597.2776683384318</v>
      </c>
      <c r="AK223" s="25">
        <f t="shared" si="110"/>
        <v>5751.0630123008541</v>
      </c>
      <c r="AL223" s="25">
        <f t="shared" si="110"/>
        <v>6504.9506923733325</v>
      </c>
      <c r="AM223" s="25">
        <f t="shared" si="110"/>
        <v>7350.0067384483618</v>
      </c>
      <c r="AN223" s="25">
        <f t="shared" si="110"/>
        <v>8296.7335439026247</v>
      </c>
      <c r="AO223" s="25">
        <f t="shared" si="110"/>
        <v>9356.8046746453838</v>
      </c>
      <c r="AP223" s="25">
        <f t="shared" si="110"/>
        <v>10543.19246736292</v>
      </c>
      <c r="AQ223" s="25">
        <f t="shared" si="110"/>
        <v>11870.309288340464</v>
      </c>
      <c r="AR223" s="25">
        <f t="shared" si="110"/>
        <v>13354.163895545735</v>
      </c>
      <c r="AS223" s="25">
        <f t="shared" si="110"/>
        <v>15012.534497363398</v>
      </c>
      <c r="AT223" s="25">
        <f t="shared" si="110"/>
        <v>16865.160267677504</v>
      </c>
      <c r="AU223" s="25">
        <f t="shared" si="110"/>
        <v>18933.953260512608</v>
      </c>
      <c r="AV223" s="25">
        <f t="shared" si="110"/>
        <v>21243.232869931031</v>
      </c>
      <c r="AW223" s="25">
        <f t="shared" si="110"/>
        <v>23819.985204290566</v>
      </c>
      <c r="AX223" s="25">
        <f t="shared" si="110"/>
        <v>26694.149990440659</v>
      </c>
      <c r="AY223" s="25">
        <f t="shared" si="110"/>
        <v>29898.937895339513</v>
      </c>
      <c r="AZ223" s="25">
        <f t="shared" si="110"/>
        <v>33471.181452516808</v>
      </c>
    </row>
    <row r="224" spans="1:52">
      <c r="A224" s="117" t="s">
        <v>150</v>
      </c>
      <c r="AG224" s="25">
        <f>AG219*AG223</f>
        <v>183705.94367565037</v>
      </c>
      <c r="AH224" s="25">
        <f t="shared" ref="AH224:AZ224" si="111">AH219*AH223</f>
        <v>280853.60817579005</v>
      </c>
      <c r="AI224" s="25">
        <f t="shared" si="111"/>
        <v>408908.54341010534</v>
      </c>
      <c r="AJ224" s="25">
        <f t="shared" si="111"/>
        <v>575067.25740448735</v>
      </c>
      <c r="AK224" s="25">
        <f t="shared" si="111"/>
        <v>787960.06466554175</v>
      </c>
      <c r="AL224" s="25">
        <f t="shared" si="111"/>
        <v>911149.88126774505</v>
      </c>
      <c r="AM224" s="25">
        <f t="shared" si="111"/>
        <v>1049701.6461599623</v>
      </c>
      <c r="AN224" s="25">
        <f t="shared" si="111"/>
        <v>1204408.3065457037</v>
      </c>
      <c r="AO224" s="25">
        <f t="shared" si="111"/>
        <v>1375661.8943392837</v>
      </c>
      <c r="AP224" s="25">
        <f t="shared" si="111"/>
        <v>1563838.6242933362</v>
      </c>
      <c r="AQ224" s="25">
        <f t="shared" si="111"/>
        <v>1769284.9372658809</v>
      </c>
      <c r="AR224" s="25">
        <f t="shared" si="111"/>
        <v>1992950.200355039</v>
      </c>
      <c r="AS224" s="25">
        <f t="shared" si="111"/>
        <v>2236669.4404644901</v>
      </c>
      <c r="AT224" s="25">
        <f t="shared" si="111"/>
        <v>2503257.5611611428</v>
      </c>
      <c r="AU224" s="25">
        <f t="shared" si="111"/>
        <v>2795549.2309640995</v>
      </c>
      <c r="AV224" s="25">
        <f t="shared" si="111"/>
        <v>3115606.388309516</v>
      </c>
      <c r="AW224" s="25">
        <f t="shared" si="111"/>
        <v>3464440.7066107588</v>
      </c>
      <c r="AX224" s="25">
        <f t="shared" si="111"/>
        <v>3842710.3612077534</v>
      </c>
      <c r="AY224" s="25">
        <f t="shared" si="111"/>
        <v>4250105.7657426242</v>
      </c>
      <c r="AZ224" s="25">
        <f t="shared" si="111"/>
        <v>4685832.8822424756</v>
      </c>
    </row>
    <row r="225" spans="1:52">
      <c r="A225" s="117" t="s">
        <v>169</v>
      </c>
      <c r="AG225" s="25">
        <f>BenefitAssumptions!$E$101*AG224</f>
        <v>18370.594367565038</v>
      </c>
      <c r="AH225" s="25">
        <f>BenefitAssumptions!$E$101*AH224</f>
        <v>28085.360817579007</v>
      </c>
      <c r="AI225" s="25">
        <f>BenefitAssumptions!$E$101*AI224</f>
        <v>40890.854341010534</v>
      </c>
      <c r="AJ225" s="25">
        <f>BenefitAssumptions!$E$101*AJ224</f>
        <v>57506.725740448739</v>
      </c>
      <c r="AK225" s="25">
        <f>BenefitAssumptions!$E$101*AK224</f>
        <v>78796.006466554187</v>
      </c>
      <c r="AL225" s="25">
        <f>BenefitAssumptions!$E$101*AL224</f>
        <v>91114.988126774508</v>
      </c>
      <c r="AM225" s="25">
        <f>BenefitAssumptions!$E$101*AM224</f>
        <v>104970.16461599624</v>
      </c>
      <c r="AN225" s="25">
        <f>BenefitAssumptions!$E$101*AN224</f>
        <v>120440.83065457037</v>
      </c>
      <c r="AO225" s="25">
        <f>BenefitAssumptions!$E$101*AO224</f>
        <v>137566.18943392838</v>
      </c>
      <c r="AP225" s="25">
        <f>BenefitAssumptions!$E$101*AP224</f>
        <v>156383.86242933362</v>
      </c>
      <c r="AQ225" s="25">
        <f>BenefitAssumptions!$E$101*AQ224</f>
        <v>176928.49372658809</v>
      </c>
      <c r="AR225" s="25">
        <f>BenefitAssumptions!$E$101*AR224</f>
        <v>199295.0200355039</v>
      </c>
      <c r="AS225" s="25">
        <f>BenefitAssumptions!$E$101*AS224</f>
        <v>223666.94404644903</v>
      </c>
      <c r="AT225" s="25">
        <f>BenefitAssumptions!$E$101*AT224</f>
        <v>250325.75611611429</v>
      </c>
      <c r="AU225" s="25">
        <f>BenefitAssumptions!$E$101*AU224</f>
        <v>279554.92309640994</v>
      </c>
      <c r="AV225" s="25">
        <f>BenefitAssumptions!$E$101*AV224</f>
        <v>311560.63883095159</v>
      </c>
      <c r="AW225" s="25">
        <f>BenefitAssumptions!$E$101*AW224</f>
        <v>346444.07066107588</v>
      </c>
      <c r="AX225" s="25">
        <f>BenefitAssumptions!$E$101*AX224</f>
        <v>384271.03612077539</v>
      </c>
      <c r="AY225" s="25">
        <f>BenefitAssumptions!$E$101*AY224</f>
        <v>425010.57657426246</v>
      </c>
      <c r="AZ225" s="25">
        <f>BenefitAssumptions!$E$101*AZ224</f>
        <v>468583.28822424758</v>
      </c>
    </row>
    <row r="226" spans="1:52">
      <c r="A226" s="117" t="s">
        <v>158</v>
      </c>
      <c r="AG226" s="25">
        <f>SUM(AG224:AG225)</f>
        <v>202076.53804321541</v>
      </c>
      <c r="AH226" s="25">
        <f t="shared" ref="AH226:AZ226" si="112">SUM(AH224:AH225)</f>
        <v>308938.96899336908</v>
      </c>
      <c r="AI226" s="25">
        <f t="shared" si="112"/>
        <v>449799.39775111584</v>
      </c>
      <c r="AJ226" s="25">
        <f t="shared" si="112"/>
        <v>632573.98314493604</v>
      </c>
      <c r="AK226" s="25">
        <f t="shared" si="112"/>
        <v>866756.071132096</v>
      </c>
      <c r="AL226" s="25">
        <f t="shared" si="112"/>
        <v>1002264.8693945196</v>
      </c>
      <c r="AM226" s="25">
        <f t="shared" si="112"/>
        <v>1154671.8107759585</v>
      </c>
      <c r="AN226" s="25">
        <f t="shared" si="112"/>
        <v>1324849.137200274</v>
      </c>
      <c r="AO226" s="25">
        <f t="shared" si="112"/>
        <v>1513228.083773212</v>
      </c>
      <c r="AP226" s="25">
        <f t="shared" si="112"/>
        <v>1720222.4867226698</v>
      </c>
      <c r="AQ226" s="25">
        <f t="shared" si="112"/>
        <v>1946213.430992469</v>
      </c>
      <c r="AR226" s="25">
        <f t="shared" si="112"/>
        <v>2192245.2203905429</v>
      </c>
      <c r="AS226" s="25">
        <f t="shared" si="112"/>
        <v>2460336.384510939</v>
      </c>
      <c r="AT226" s="25">
        <f t="shared" si="112"/>
        <v>2753583.3172772569</v>
      </c>
      <c r="AU226" s="25">
        <f t="shared" si="112"/>
        <v>3075104.1540605095</v>
      </c>
      <c r="AV226" s="25">
        <f t="shared" si="112"/>
        <v>3427167.0271404674</v>
      </c>
      <c r="AW226" s="25">
        <f t="shared" si="112"/>
        <v>3810884.7772718347</v>
      </c>
      <c r="AX226" s="25">
        <f t="shared" si="112"/>
        <v>4226981.3973285286</v>
      </c>
      <c r="AY226" s="25">
        <f t="shared" si="112"/>
        <v>4675116.3423168864</v>
      </c>
      <c r="AZ226" s="25">
        <f t="shared" si="112"/>
        <v>5154416.1704667229</v>
      </c>
    </row>
    <row r="227" spans="1:52">
      <c r="A227" s="117" t="s">
        <v>190</v>
      </c>
      <c r="AG227" s="136">
        <f>1000*(AG226/(1000000*Macroeconomics!AG3))</f>
        <v>8.5453170667648267E-6</v>
      </c>
      <c r="AH227" s="136">
        <f>1000*(AH226/(1000000*Macroeconomics!AH3))</f>
        <v>1.1569370156362024E-5</v>
      </c>
      <c r="AI227" s="136">
        <f>1000*(AI226/(1000000*Macroeconomics!AI3))</f>
        <v>1.4897707116496948E-5</v>
      </c>
      <c r="AJ227" s="136">
        <f>1000*(AJ226/(1000000*Macroeconomics!AJ3))</f>
        <v>1.850722695552876E-5</v>
      </c>
      <c r="AK227" s="136">
        <f>1000*(AK226/(1000000*Macroeconomics!AK3))</f>
        <v>2.2375072949776918E-5</v>
      </c>
      <c r="AL227" s="136">
        <f>1000*(AL226/(1000000*Macroeconomics!AL3))</f>
        <v>2.2774822353638022E-5</v>
      </c>
      <c r="AM227" s="136">
        <f>1000*(AM226/(1000000*Macroeconomics!AM3))</f>
        <v>2.3091124199992026E-5</v>
      </c>
      <c r="AN227" s="136">
        <f>1000*(AN226/(1000000*Macroeconomics!AN3))</f>
        <v>2.3310849063406719E-5</v>
      </c>
      <c r="AO227" s="136">
        <f>1000*(AO226/(1000000*Macroeconomics!AO3))</f>
        <v>2.341892425229168E-5</v>
      </c>
      <c r="AP227" s="136">
        <f>1000*(AP226/(1000000*Macroeconomics!AP3))</f>
        <v>2.3408275631786418E-5</v>
      </c>
      <c r="AQ227" s="136">
        <f>1000*(AQ226/(1000000*Macroeconomics!AQ3))</f>
        <v>2.329660366426416E-5</v>
      </c>
      <c r="AR227" s="136">
        <f>1000*(AR226/(1000000*Macroeconomics!AR3))</f>
        <v>2.3094839425257788E-5</v>
      </c>
      <c r="AS227" s="136">
        <f>1000*(AS226/(1000000*Macroeconomics!AS3))</f>
        <v>2.2821778626482358E-5</v>
      </c>
      <c r="AT227" s="136">
        <f>1000*(AT226/(1000000*Macroeconomics!AT3))</f>
        <v>2.2500153613677376E-5</v>
      </c>
      <c r="AU227" s="136">
        <f>1000*(AU226/(1000000*Macroeconomics!AU3))</f>
        <v>2.2145345079896863E-5</v>
      </c>
      <c r="AV227" s="136">
        <f>1000*(AV226/(1000000*Macroeconomics!AV3))</f>
        <v>2.1762023579297809E-5</v>
      </c>
      <c r="AW227" s="136">
        <f>1000*(AW226/(1000000*Macroeconomics!AW3))</f>
        <v>2.1347318385027761E-5</v>
      </c>
      <c r="AX227" s="136">
        <f>1000*(AX226/(1000000*Macroeconomics!AX3))</f>
        <v>2.0898786180144666E-5</v>
      </c>
      <c r="AY227" s="136">
        <f>1000*(AY226/(1000000*Macroeconomics!AY3))</f>
        <v>2.0411986721353037E-5</v>
      </c>
      <c r="AZ227" s="136">
        <f>1000*(AZ226/(1000000*Macroeconomics!AZ3))</f>
        <v>1.9884356903072659E-5</v>
      </c>
    </row>
    <row r="228" spans="1:52">
      <c r="A228" s="117"/>
    </row>
    <row r="229" spans="1:52">
      <c r="A229" s="121" t="s">
        <v>192</v>
      </c>
    </row>
    <row r="230" spans="1:52">
      <c r="A230" s="117" t="s">
        <v>152</v>
      </c>
      <c r="AF230" s="25">
        <f>SUM(AF231:AF232)</f>
        <v>656.04373729186329</v>
      </c>
      <c r="AG230" s="25">
        <f>SUM(AG231:AG232)</f>
        <v>677.7860358334683</v>
      </c>
      <c r="AH230" s="25">
        <f t="shared" ref="AH230:AZ230" si="113">SUM(AH231:AH232)</f>
        <v>700.52414315238639</v>
      </c>
      <c r="AI230" s="25">
        <f t="shared" si="113"/>
        <v>726.14824299950533</v>
      </c>
      <c r="AJ230" s="25">
        <f t="shared" si="113"/>
        <v>752.54278122432333</v>
      </c>
      <c r="AK230" s="25">
        <f t="shared" si="113"/>
        <v>778.82950435545774</v>
      </c>
      <c r="AL230" s="25">
        <f t="shared" si="113"/>
        <v>794.29645310353487</v>
      </c>
      <c r="AM230" s="25">
        <f t="shared" si="113"/>
        <v>808.85242516901747</v>
      </c>
      <c r="AN230" s="25">
        <f t="shared" si="113"/>
        <v>822.69039664581101</v>
      </c>
      <c r="AO230" s="25">
        <f t="shared" si="113"/>
        <v>836.15672338460251</v>
      </c>
      <c r="AP230" s="25">
        <f t="shared" si="113"/>
        <v>849.45888176545589</v>
      </c>
      <c r="AQ230" s="25">
        <f t="shared" si="113"/>
        <v>862.59964660271021</v>
      </c>
      <c r="AR230" s="25">
        <f t="shared" si="113"/>
        <v>875.37621762763069</v>
      </c>
      <c r="AS230" s="25">
        <f t="shared" si="113"/>
        <v>887.56309049289757</v>
      </c>
      <c r="AT230" s="25">
        <f t="shared" si="113"/>
        <v>898.89221325022459</v>
      </c>
      <c r="AU230" s="25">
        <f t="shared" si="113"/>
        <v>909.21719362302542</v>
      </c>
      <c r="AV230" s="25">
        <f t="shared" si="113"/>
        <v>918.54542713629587</v>
      </c>
      <c r="AW230" s="25">
        <f t="shared" si="113"/>
        <v>927.00539147877021</v>
      </c>
      <c r="AX230" s="25">
        <f t="shared" si="113"/>
        <v>934.75230447067543</v>
      </c>
      <c r="AY230" s="25">
        <f t="shared" si="113"/>
        <v>941.99949772498826</v>
      </c>
      <c r="AZ230" s="25">
        <f t="shared" si="113"/>
        <v>948.92230547589986</v>
      </c>
    </row>
    <row r="231" spans="1:52">
      <c r="A231" s="120" t="s">
        <v>1</v>
      </c>
      <c r="AF231" s="25">
        <f>IF(BenefitAssumptions!$E$105*BenefitAssumptions!$G$105=1298,AF45,IF(BenefitAssumptions!$E$105*BenefitAssumptions!$G$105=1408,BenefitCalculations!AF46,IF(BenefitAssumptions!$E$105*BenefitAssumptions!$G$105=1475,BenefitCalculations!AF47,IF(BenefitAssumptions!$E$105*BenefitAssumptions!$G$105=1600,BenefitCalculations!AF48,"wrong"))))</f>
        <v>236.74650499566579</v>
      </c>
      <c r="AG231" s="25">
        <f>IF(BenefitAssumptions!$E$105*BenefitAssumptions!$G$105=1298,AG45,IF(BenefitAssumptions!$E$105*BenefitAssumptions!$G$105=1408,BenefitCalculations!AG46,IF(BenefitAssumptions!$E$105*BenefitAssumptions!$G$105=1475,BenefitCalculations!AG47,IF(BenefitAssumptions!$E$105*BenefitAssumptions!$G$105=1600,BenefitCalculations!AG48,"wrong"))))</f>
        <v>244.92922764310796</v>
      </c>
      <c r="AH231" s="25">
        <f>IF(BenefitAssumptions!$E$105*BenefitAssumptions!$G$105=1298,AH45,IF(BenefitAssumptions!$E$105*BenefitAssumptions!$G$105=1408,BenefitCalculations!AH46,IF(BenefitAssumptions!$E$105*BenefitAssumptions!$G$105=1475,BenefitCalculations!AH47,IF(BenefitAssumptions!$E$105*BenefitAssumptions!$G$105=1600,BenefitCalculations!AH48,"wrong"))))</f>
        <v>253.70647586974289</v>
      </c>
      <c r="AI231" s="25">
        <f>IF(BenefitAssumptions!$E$105*BenefitAssumptions!$G$105=1298,AI45,IF(BenefitAssumptions!$E$105*BenefitAssumptions!$G$105=1408,BenefitCalculations!AI46,IF(BenefitAssumptions!$E$105*BenefitAssumptions!$G$105=1475,BenefitCalculations!AI47,IF(BenefitAssumptions!$E$105*BenefitAssumptions!$G$105=1600,BenefitCalculations!AI48,"wrong"))))</f>
        <v>263.98749396307159</v>
      </c>
      <c r="AJ231" s="25">
        <f>IF(BenefitAssumptions!$E$105*BenefitAssumptions!$G$105=1298,AJ45,IF(BenefitAssumptions!$E$105*BenefitAssumptions!$G$105=1408,BenefitCalculations!AJ46,IF(BenefitAssumptions!$E$105*BenefitAssumptions!$G$105=1475,BenefitCalculations!AJ47,IF(BenefitAssumptions!$E$105*BenefitAssumptions!$G$105=1600,BenefitCalculations!AJ48,"wrong"))))</f>
        <v>274.53597749487733</v>
      </c>
      <c r="AK231" s="25">
        <f>IF(BenefitAssumptions!$E$105*BenefitAssumptions!$G$105=1298,AK45,IF(BenefitAssumptions!$E$105*BenefitAssumptions!$G$105=1408,BenefitCalculations!AK46,IF(BenefitAssumptions!$E$105*BenefitAssumptions!$G$105=1475,BenefitCalculations!AK47,IF(BenefitAssumptions!$E$105*BenefitAssumptions!$G$105=1600,BenefitCalculations!AK48,"wrong"))))</f>
        <v>284.80034232386419</v>
      </c>
      <c r="AL231" s="25">
        <f>IF(BenefitAssumptions!$E$105*BenefitAssumptions!$G$105=1298,AL45,IF(BenefitAssumptions!$E$105*BenefitAssumptions!$G$105=1408,BenefitCalculations!AL46,IF(BenefitAssumptions!$E$105*BenefitAssumptions!$G$105=1475,BenefitCalculations!AL47,IF(BenefitAssumptions!$E$105*BenefitAssumptions!$G$105=1600,BenefitCalculations!AL48,"wrong"))))</f>
        <v>291.81775026987293</v>
      </c>
      <c r="AM231" s="25">
        <f>IF(BenefitAssumptions!$E$105*BenefitAssumptions!$G$105=1298,AM45,IF(BenefitAssumptions!$E$105*BenefitAssumptions!$G$105=1408,BenefitCalculations!AM46,IF(BenefitAssumptions!$E$105*BenefitAssumptions!$G$105=1475,BenefitCalculations!AM47,IF(BenefitAssumptions!$E$105*BenefitAssumptions!$G$105=1600,BenefitCalculations!AM48,"wrong"))))</f>
        <v>298.30294427280944</v>
      </c>
      <c r="AN231" s="25">
        <f>IF(BenefitAssumptions!$E$105*BenefitAssumptions!$G$105=1298,AN45,IF(BenefitAssumptions!$E$105*BenefitAssumptions!$G$105=1408,BenefitCalculations!AN46,IF(BenefitAssumptions!$E$105*BenefitAssumptions!$G$105=1475,BenefitCalculations!AN47,IF(BenefitAssumptions!$E$105*BenefitAssumptions!$G$105=1600,BenefitCalculations!AN48,"wrong"))))</f>
        <v>304.40636954661608</v>
      </c>
      <c r="AO231" s="25">
        <f>IF(BenefitAssumptions!$E$105*BenefitAssumptions!$G$105=1298,AO45,IF(BenefitAssumptions!$E$105*BenefitAssumptions!$G$105=1408,BenefitCalculations!AO46,IF(BenefitAssumptions!$E$105*BenefitAssumptions!$G$105=1475,BenefitCalculations!AO47,IF(BenefitAssumptions!$E$105*BenefitAssumptions!$G$105=1600,BenefitCalculations!AO48,"wrong"))))</f>
        <v>310.3667598335112</v>
      </c>
      <c r="AP231" s="25">
        <f>IF(BenefitAssumptions!$E$105*BenefitAssumptions!$G$105=1298,AP45,IF(BenefitAssumptions!$E$105*BenefitAssumptions!$G$105=1408,BenefitCalculations!AP46,IF(BenefitAssumptions!$E$105*BenefitAssumptions!$G$105=1475,BenefitCalculations!AP47,IF(BenefitAssumptions!$E$105*BenefitAssumptions!$G$105=1600,BenefitCalculations!AP48,"wrong"))))</f>
        <v>316.33391061445309</v>
      </c>
      <c r="AQ231" s="25">
        <f>IF(BenefitAssumptions!$E$105*BenefitAssumptions!$G$105=1298,AQ45,IF(BenefitAssumptions!$E$105*BenefitAssumptions!$G$105=1408,BenefitCalculations!AQ46,IF(BenefitAssumptions!$E$105*BenefitAssumptions!$G$105=1475,BenefitCalculations!AQ47,IF(BenefitAssumptions!$E$105*BenefitAssumptions!$G$105=1600,BenefitCalculations!AQ48,"wrong"))))</f>
        <v>322.33228952132919</v>
      </c>
      <c r="AR231" s="25">
        <f>IF(BenefitAssumptions!$E$105*BenefitAssumptions!$G$105=1298,AR45,IF(BenefitAssumptions!$E$105*BenefitAssumptions!$G$105=1408,BenefitCalculations!AR46,IF(BenefitAssumptions!$E$105*BenefitAssumptions!$G$105=1475,BenefitCalculations!AR47,IF(BenefitAssumptions!$E$105*BenefitAssumptions!$G$105=1600,BenefitCalculations!AR48,"wrong"))))</f>
        <v>328.26369666780892</v>
      </c>
      <c r="AS231" s="25">
        <f>IF(BenefitAssumptions!$E$105*BenefitAssumptions!$G$105=1298,AS45,IF(BenefitAssumptions!$E$105*BenefitAssumptions!$G$105=1408,BenefitCalculations!AS46,IF(BenefitAssumptions!$E$105*BenefitAssumptions!$G$105=1475,BenefitCalculations!AS47,IF(BenefitAssumptions!$E$105*BenefitAssumptions!$G$105=1600,BenefitCalculations!AS48,"wrong"))))</f>
        <v>334.01408571792115</v>
      </c>
      <c r="AT231" s="25">
        <f>IF(BenefitAssumptions!$E$105*BenefitAssumptions!$G$105=1298,AT45,IF(BenefitAssumptions!$E$105*BenefitAssumptions!$G$105=1408,BenefitCalculations!AT46,IF(BenefitAssumptions!$E$105*BenefitAssumptions!$G$105=1475,BenefitCalculations!AT47,IF(BenefitAssumptions!$E$105*BenefitAssumptions!$G$105=1600,BenefitCalculations!AT48,"wrong"))))</f>
        <v>339.44020612257049</v>
      </c>
      <c r="AU231" s="25">
        <f>IF(BenefitAssumptions!$E$105*BenefitAssumptions!$G$105=1298,AU45,IF(BenefitAssumptions!$E$105*BenefitAssumptions!$G$105=1408,BenefitCalculations!AU46,IF(BenefitAssumptions!$E$105*BenefitAssumptions!$G$105=1475,BenefitCalculations!AU47,IF(BenefitAssumptions!$E$105*BenefitAssumptions!$G$105=1600,BenefitCalculations!AU48,"wrong"))))</f>
        <v>344.46844125097454</v>
      </c>
      <c r="AV231" s="25">
        <f>IF(BenefitAssumptions!$E$105*BenefitAssumptions!$G$105=1298,AV45,IF(BenefitAssumptions!$E$105*BenefitAssumptions!$G$105=1408,BenefitCalculations!AV46,IF(BenefitAssumptions!$E$105*BenefitAssumptions!$G$105=1475,BenefitCalculations!AV47,IF(BenefitAssumptions!$E$105*BenefitAssumptions!$G$105=1600,BenefitCalculations!AV48,"wrong"))))</f>
        <v>349.09844645867099</v>
      </c>
      <c r="AW231" s="25">
        <f>IF(BenefitAssumptions!$E$105*BenefitAssumptions!$G$105=1298,AW45,IF(BenefitAssumptions!$E$105*BenefitAssumptions!$G$105=1408,BenefitCalculations!AW46,IF(BenefitAssumptions!$E$105*BenefitAssumptions!$G$105=1475,BenefitCalculations!AW47,IF(BenefitAssumptions!$E$105*BenefitAssumptions!$G$105=1600,BenefitCalculations!AW48,"wrong"))))</f>
        <v>353.41959163504981</v>
      </c>
      <c r="AX231" s="25">
        <f>IF(BenefitAssumptions!$E$105*BenefitAssumptions!$G$105=1298,AX45,IF(BenefitAssumptions!$E$105*BenefitAssumptions!$G$105=1408,BenefitCalculations!AX46,IF(BenefitAssumptions!$E$105*BenefitAssumptions!$G$105=1475,BenefitCalculations!AX47,IF(BenefitAssumptions!$E$105*BenefitAssumptions!$G$105=1600,BenefitCalculations!AX48,"wrong"))))</f>
        <v>357.5549478864387</v>
      </c>
      <c r="AY231" s="25">
        <f>IF(BenefitAssumptions!$E$105*BenefitAssumptions!$G$105=1298,AY45,IF(BenefitAssumptions!$E$105*BenefitAssumptions!$G$105=1408,BenefitCalculations!AY46,IF(BenefitAssumptions!$E$105*BenefitAssumptions!$G$105=1475,BenefitCalculations!AY47,IF(BenefitAssumptions!$E$105*BenefitAssumptions!$G$105=1600,BenefitCalculations!AY48,"wrong"))))</f>
        <v>361.64726435209775</v>
      </c>
      <c r="AZ231" s="25">
        <f>IF(BenefitAssumptions!$E$105*BenefitAssumptions!$G$105=1298,AZ45,IF(BenefitAssumptions!$E$105*BenefitAssumptions!$G$105=1408,BenefitCalculations!AZ46,IF(BenefitAssumptions!$E$105*BenefitAssumptions!$G$105=1475,BenefitCalculations!AZ47,IF(BenefitAssumptions!$E$105*BenefitAssumptions!$G$105=1600,BenefitCalculations!AZ48,"wrong"))))</f>
        <v>365.78229838430002</v>
      </c>
    </row>
    <row r="232" spans="1:52">
      <c r="A232" s="120" t="s">
        <v>2</v>
      </c>
      <c r="AF232" s="25">
        <f>IF(BenefitAssumptions!$E$105*BenefitAssumptions!$G$105=1298,AF52,IF(BenefitAssumptions!$E$105*BenefitAssumptions!$G$105=1408,BenefitCalculations!AF53,IF(BenefitAssumptions!$E$105*BenefitAssumptions!$G$105=1475,BenefitCalculations!AF54,IF(BenefitAssumptions!$E$105*BenefitAssumptions!$G$105=1600, BenefitCalculations!AF55, "wrong"))))</f>
        <v>419.29723229619754</v>
      </c>
      <c r="AG232" s="25">
        <f>IF(BenefitAssumptions!$E$105*BenefitAssumptions!$G$105=1298,AG52,IF(BenefitAssumptions!$E$105*BenefitAssumptions!$G$105=1408,BenefitCalculations!AG53,IF(BenefitAssumptions!$E$105*BenefitAssumptions!$G$105=1475,BenefitCalculations!AG54,IF(BenefitAssumptions!$E$105*BenefitAssumptions!$G$105=1600, BenefitCalculations!AG55, "wrong"))))</f>
        <v>432.85680819036037</v>
      </c>
      <c r="AH232" s="25">
        <f>IF(BenefitAssumptions!$E$105*BenefitAssumptions!$G$105=1298,AH52,IF(BenefitAssumptions!$E$105*BenefitAssumptions!$G$105=1408,BenefitCalculations!AH53,IF(BenefitAssumptions!$E$105*BenefitAssumptions!$G$105=1475,BenefitCalculations!AH54,IF(BenefitAssumptions!$E$105*BenefitAssumptions!$G$105=1600, BenefitCalculations!AH55, "wrong"))))</f>
        <v>446.81766728264347</v>
      </c>
      <c r="AI232" s="25">
        <f>IF(BenefitAssumptions!$E$105*BenefitAssumptions!$G$105=1298,AI52,IF(BenefitAssumptions!$E$105*BenefitAssumptions!$G$105=1408,BenefitCalculations!AI53,IF(BenefitAssumptions!$E$105*BenefitAssumptions!$G$105=1475,BenefitCalculations!AI54,IF(BenefitAssumptions!$E$105*BenefitAssumptions!$G$105=1600, BenefitCalculations!AI55, "wrong"))))</f>
        <v>462.16074903643369</v>
      </c>
      <c r="AJ232" s="25">
        <f>IF(BenefitAssumptions!$E$105*BenefitAssumptions!$G$105=1298,AJ52,IF(BenefitAssumptions!$E$105*BenefitAssumptions!$G$105=1408,BenefitCalculations!AJ53,IF(BenefitAssumptions!$E$105*BenefitAssumptions!$G$105=1475,BenefitCalculations!AJ54,IF(BenefitAssumptions!$E$105*BenefitAssumptions!$G$105=1600, BenefitCalculations!AJ55, "wrong"))))</f>
        <v>478.00680372944601</v>
      </c>
      <c r="AK232" s="25">
        <f>IF(BenefitAssumptions!$E$105*BenefitAssumptions!$G$105=1298,AK52,IF(BenefitAssumptions!$E$105*BenefitAssumptions!$G$105=1408,BenefitCalculations!AK53,IF(BenefitAssumptions!$E$105*BenefitAssumptions!$G$105=1475,BenefitCalculations!AK54,IF(BenefitAssumptions!$E$105*BenefitAssumptions!$G$105=1600, BenefitCalculations!AK55, "wrong"))))</f>
        <v>494.02916203159356</v>
      </c>
      <c r="AL232" s="25">
        <f>IF(BenefitAssumptions!$E$105*BenefitAssumptions!$G$105=1298,AL52,IF(BenefitAssumptions!$E$105*BenefitAssumptions!$G$105=1408,BenefitCalculations!AL53,IF(BenefitAssumptions!$E$105*BenefitAssumptions!$G$105=1475,BenefitCalculations!AL54,IF(BenefitAssumptions!$E$105*BenefitAssumptions!$G$105=1600, BenefitCalculations!AL55, "wrong"))))</f>
        <v>502.47870283366194</v>
      </c>
      <c r="AM232" s="25">
        <f>IF(BenefitAssumptions!$E$105*BenefitAssumptions!$G$105=1298,AM52,IF(BenefitAssumptions!$E$105*BenefitAssumptions!$G$105=1408,BenefitCalculations!AM53,IF(BenefitAssumptions!$E$105*BenefitAssumptions!$G$105=1475,BenefitCalculations!AM54,IF(BenefitAssumptions!$E$105*BenefitAssumptions!$G$105=1600, BenefitCalculations!AM55, "wrong"))))</f>
        <v>510.54948089620802</v>
      </c>
      <c r="AN232" s="25">
        <f>IF(BenefitAssumptions!$E$105*BenefitAssumptions!$G$105=1298,AN52,IF(BenefitAssumptions!$E$105*BenefitAssumptions!$G$105=1408,BenefitCalculations!AN53,IF(BenefitAssumptions!$E$105*BenefitAssumptions!$G$105=1475,BenefitCalculations!AN54,IF(BenefitAssumptions!$E$105*BenefitAssumptions!$G$105=1600, BenefitCalculations!AN55, "wrong"))))</f>
        <v>518.28402709919499</v>
      </c>
      <c r="AO232" s="25">
        <f>IF(BenefitAssumptions!$E$105*BenefitAssumptions!$G$105=1298,AO52,IF(BenefitAssumptions!$E$105*BenefitAssumptions!$G$105=1408,BenefitCalculations!AO53,IF(BenefitAssumptions!$E$105*BenefitAssumptions!$G$105=1475,BenefitCalculations!AO54,IF(BenefitAssumptions!$E$105*BenefitAssumptions!$G$105=1600, BenefitCalculations!AO55, "wrong"))))</f>
        <v>525.78996355109132</v>
      </c>
      <c r="AP232" s="25">
        <f>IF(BenefitAssumptions!$E$105*BenefitAssumptions!$G$105=1298,AP52,IF(BenefitAssumptions!$E$105*BenefitAssumptions!$G$105=1408,BenefitCalculations!AP53,IF(BenefitAssumptions!$E$105*BenefitAssumptions!$G$105=1475,BenefitCalculations!AP54,IF(BenefitAssumptions!$E$105*BenefitAssumptions!$G$105=1600, BenefitCalculations!AP55, "wrong"))))</f>
        <v>533.1249711510028</v>
      </c>
      <c r="AQ232" s="25">
        <f>IF(BenefitAssumptions!$E$105*BenefitAssumptions!$G$105=1298,AQ52,IF(BenefitAssumptions!$E$105*BenefitAssumptions!$G$105=1408,BenefitCalculations!AQ53,IF(BenefitAssumptions!$E$105*BenefitAssumptions!$G$105=1475,BenefitCalculations!AQ54,IF(BenefitAssumptions!$E$105*BenefitAssumptions!$G$105=1600, BenefitCalculations!AQ55, "wrong"))))</f>
        <v>540.26735708138108</v>
      </c>
      <c r="AR232" s="25">
        <f>IF(BenefitAssumptions!$E$105*BenefitAssumptions!$G$105=1298,AR52,IF(BenefitAssumptions!$E$105*BenefitAssumptions!$G$105=1408,BenefitCalculations!AR53,IF(BenefitAssumptions!$E$105*BenefitAssumptions!$G$105=1475,BenefitCalculations!AR54,IF(BenefitAssumptions!$E$105*BenefitAssumptions!$G$105=1600, BenefitCalculations!AR55, "wrong"))))</f>
        <v>547.11252095982172</v>
      </c>
      <c r="AS232" s="25">
        <f>IF(BenefitAssumptions!$E$105*BenefitAssumptions!$G$105=1298,AS52,IF(BenefitAssumptions!$E$105*BenefitAssumptions!$G$105=1408,BenefitCalculations!AS53,IF(BenefitAssumptions!$E$105*BenefitAssumptions!$G$105=1475,BenefitCalculations!AS54,IF(BenefitAssumptions!$E$105*BenefitAssumptions!$G$105=1600, BenefitCalculations!AS55, "wrong"))))</f>
        <v>553.54900477497642</v>
      </c>
      <c r="AT232" s="25">
        <f>IF(BenefitAssumptions!$E$105*BenefitAssumptions!$G$105=1298,AT52,IF(BenefitAssumptions!$E$105*BenefitAssumptions!$G$105=1408,BenefitCalculations!AT53,IF(BenefitAssumptions!$E$105*BenefitAssumptions!$G$105=1475,BenefitCalculations!AT54,IF(BenefitAssumptions!$E$105*BenefitAssumptions!$G$105=1600, BenefitCalculations!AT55, "wrong"))))</f>
        <v>559.45200712765416</v>
      </c>
      <c r="AU232" s="25">
        <f>IF(BenefitAssumptions!$E$105*BenefitAssumptions!$G$105=1298,AU52,IF(BenefitAssumptions!$E$105*BenefitAssumptions!$G$105=1408,BenefitCalculations!AU53,IF(BenefitAssumptions!$E$105*BenefitAssumptions!$G$105=1475,BenefitCalculations!AU54,IF(BenefitAssumptions!$E$105*BenefitAssumptions!$G$105=1600, BenefitCalculations!AU55, "wrong"))))</f>
        <v>564.74875237205083</v>
      </c>
      <c r="AV232" s="25">
        <f>IF(BenefitAssumptions!$E$105*BenefitAssumptions!$G$105=1298,AV52,IF(BenefitAssumptions!$E$105*BenefitAssumptions!$G$105=1408,BenefitCalculations!AV53,IF(BenefitAssumptions!$E$105*BenefitAssumptions!$G$105=1475,BenefitCalculations!AV54,IF(BenefitAssumptions!$E$105*BenefitAssumptions!$G$105=1600, BenefitCalculations!AV55, "wrong"))))</f>
        <v>569.44698067762488</v>
      </c>
      <c r="AW232" s="25">
        <f>IF(BenefitAssumptions!$E$105*BenefitAssumptions!$G$105=1298,AW52,IF(BenefitAssumptions!$E$105*BenefitAssumptions!$G$105=1408,BenefitCalculations!AW53,IF(BenefitAssumptions!$E$105*BenefitAssumptions!$G$105=1475,BenefitCalculations!AW54,IF(BenefitAssumptions!$E$105*BenefitAssumptions!$G$105=1600, BenefitCalculations!AW55, "wrong"))))</f>
        <v>573.58579984372045</v>
      </c>
      <c r="AX232" s="25">
        <f>IF(BenefitAssumptions!$E$105*BenefitAssumptions!$G$105=1298,AX52,IF(BenefitAssumptions!$E$105*BenefitAssumptions!$G$105=1408,BenefitCalculations!AX53,IF(BenefitAssumptions!$E$105*BenefitAssumptions!$G$105=1475,BenefitCalculations!AX54,IF(BenefitAssumptions!$E$105*BenefitAssumptions!$G$105=1600, BenefitCalculations!AX55, "wrong"))))</f>
        <v>577.19735658423667</v>
      </c>
      <c r="AY232" s="25">
        <f>IF(BenefitAssumptions!$E$105*BenefitAssumptions!$G$105=1298,AY52,IF(BenefitAssumptions!$E$105*BenefitAssumptions!$G$105=1408,BenefitCalculations!AY53,IF(BenefitAssumptions!$E$105*BenefitAssumptions!$G$105=1475,BenefitCalculations!AY54,IF(BenefitAssumptions!$E$105*BenefitAssumptions!$G$105=1600, BenefitCalculations!AY55, "wrong"))))</f>
        <v>580.35223337289051</v>
      </c>
      <c r="AZ232" s="25">
        <f>IF(BenefitAssumptions!$E$105*BenefitAssumptions!$G$105=1298,AZ52,IF(BenefitAssumptions!$E$105*BenefitAssumptions!$G$105=1408,BenefitCalculations!AZ53,IF(BenefitAssumptions!$E$105*BenefitAssumptions!$G$105=1475,BenefitCalculations!AZ54,IF(BenefitAssumptions!$E$105*BenefitAssumptions!$G$105=1600, BenefitCalculations!AZ55, "wrong"))))</f>
        <v>583.14000709159984</v>
      </c>
    </row>
    <row r="233" spans="1:52" ht="25.5">
      <c r="A233" s="117" t="s">
        <v>128</v>
      </c>
      <c r="AG233" s="26">
        <f>AG236/AG230</f>
        <v>0.4</v>
      </c>
      <c r="AH233" s="26">
        <f t="shared" ref="AH233:AZ233" si="114">AH236/AH230</f>
        <v>0.42500000000000004</v>
      </c>
      <c r="AI233" s="26">
        <f t="shared" si="114"/>
        <v>0.45000000000000007</v>
      </c>
      <c r="AJ233" s="26">
        <f t="shared" si="114"/>
        <v>0.47500000000000014</v>
      </c>
      <c r="AK233" s="26">
        <f t="shared" si="114"/>
        <v>0.5</v>
      </c>
      <c r="AL233" s="26">
        <f t="shared" si="114"/>
        <v>0.52666666666666662</v>
      </c>
      <c r="AM233" s="26">
        <f t="shared" si="114"/>
        <v>0.55333333333333334</v>
      </c>
      <c r="AN233" s="26">
        <f t="shared" si="114"/>
        <v>0.57999999999999985</v>
      </c>
      <c r="AO233" s="26">
        <f t="shared" si="114"/>
        <v>0.60666666666666647</v>
      </c>
      <c r="AP233" s="26">
        <f t="shared" si="114"/>
        <v>0.63333333333333319</v>
      </c>
      <c r="AQ233" s="26">
        <f t="shared" si="114"/>
        <v>0.65999999999999981</v>
      </c>
      <c r="AR233" s="26">
        <f t="shared" si="114"/>
        <v>0.68666666666666631</v>
      </c>
      <c r="AS233" s="26">
        <f t="shared" si="114"/>
        <v>0.71333333333333293</v>
      </c>
      <c r="AT233" s="26">
        <f t="shared" si="114"/>
        <v>0.73999999999999966</v>
      </c>
      <c r="AU233" s="26">
        <f t="shared" si="114"/>
        <v>0.76666666666666605</v>
      </c>
      <c r="AV233" s="26">
        <f t="shared" si="114"/>
        <v>0.79333333333333278</v>
      </c>
      <c r="AW233" s="26">
        <f t="shared" si="114"/>
        <v>0.8199999999999994</v>
      </c>
      <c r="AX233" s="26">
        <f t="shared" si="114"/>
        <v>0.84666666666666601</v>
      </c>
      <c r="AY233" s="26">
        <f t="shared" si="114"/>
        <v>0.87333333333333263</v>
      </c>
      <c r="AZ233" s="26">
        <f t="shared" si="114"/>
        <v>0.9</v>
      </c>
    </row>
    <row r="234" spans="1:52">
      <c r="A234" s="120" t="s">
        <v>1</v>
      </c>
      <c r="AG234" s="30">
        <f>BenefitAssumptions!E111</f>
        <v>0.4</v>
      </c>
      <c r="AH234" s="26">
        <f>AG234+($AK$234-$AG$234)/($AK$2-$AG$2)</f>
        <v>0.42500000000000004</v>
      </c>
      <c r="AI234" s="26">
        <f>AH234+($AK$234-$AG$234)/($AK$2-$AG$2)</f>
        <v>0.45000000000000007</v>
      </c>
      <c r="AJ234" s="26">
        <f>AI234+($AK$234-$AG$234)/($AK$2-$AG$2)</f>
        <v>0.47500000000000009</v>
      </c>
      <c r="AK234" s="30">
        <f>BenefitAssumptions!F111</f>
        <v>0.5</v>
      </c>
      <c r="AL234" s="26">
        <f t="shared" ref="AL234:AY234" si="115">AK234+($AZ$234-$AK$234)/($AZ$2-$AK$2)</f>
        <v>0.52666666666666662</v>
      </c>
      <c r="AM234" s="26">
        <f t="shared" si="115"/>
        <v>0.55333333333333323</v>
      </c>
      <c r="AN234" s="26">
        <f t="shared" si="115"/>
        <v>0.57999999999999985</v>
      </c>
      <c r="AO234" s="26">
        <f t="shared" si="115"/>
        <v>0.60666666666666647</v>
      </c>
      <c r="AP234" s="26">
        <f t="shared" si="115"/>
        <v>0.63333333333333308</v>
      </c>
      <c r="AQ234" s="26">
        <f t="shared" si="115"/>
        <v>0.6599999999999997</v>
      </c>
      <c r="AR234" s="26">
        <f t="shared" si="115"/>
        <v>0.68666666666666631</v>
      </c>
      <c r="AS234" s="26">
        <f t="shared" si="115"/>
        <v>0.71333333333333293</v>
      </c>
      <c r="AT234" s="26">
        <f t="shared" si="115"/>
        <v>0.73999999999999955</v>
      </c>
      <c r="AU234" s="26">
        <f t="shared" si="115"/>
        <v>0.76666666666666616</v>
      </c>
      <c r="AV234" s="26">
        <f t="shared" si="115"/>
        <v>0.79333333333333278</v>
      </c>
      <c r="AW234" s="26">
        <f t="shared" si="115"/>
        <v>0.8199999999999994</v>
      </c>
      <c r="AX234" s="26">
        <f t="shared" si="115"/>
        <v>0.84666666666666601</v>
      </c>
      <c r="AY234" s="26">
        <f t="shared" si="115"/>
        <v>0.87333333333333263</v>
      </c>
      <c r="AZ234" s="30">
        <f>BenefitAssumptions!G111</f>
        <v>0.9</v>
      </c>
    </row>
    <row r="235" spans="1:52">
      <c r="A235" s="120" t="s">
        <v>2</v>
      </c>
      <c r="AG235" s="30">
        <f>BenefitAssumptions!E112</f>
        <v>0.4</v>
      </c>
      <c r="AH235" s="26">
        <f>AG235+($AK$235-$AG$235)/($AK$2-$AG$2)</f>
        <v>0.42500000000000004</v>
      </c>
      <c r="AI235" s="26">
        <f>AH235+($AK$235-$AG$235)/($AK$2-$AG$2)</f>
        <v>0.45000000000000007</v>
      </c>
      <c r="AJ235" s="26">
        <f>AI235+($AK$235-$AG$235)/($AK$2-$AG$2)</f>
        <v>0.47500000000000009</v>
      </c>
      <c r="AK235" s="30">
        <f>BenefitAssumptions!F112</f>
        <v>0.5</v>
      </c>
      <c r="AL235" s="26">
        <f t="shared" ref="AL235:AY235" si="116">AK235+($AZ$235-$AK$235)/($AZ$2-$AK$2)</f>
        <v>0.52666666666666662</v>
      </c>
      <c r="AM235" s="26">
        <f t="shared" si="116"/>
        <v>0.55333333333333323</v>
      </c>
      <c r="AN235" s="26">
        <f t="shared" si="116"/>
        <v>0.57999999999999985</v>
      </c>
      <c r="AO235" s="26">
        <f t="shared" si="116"/>
        <v>0.60666666666666647</v>
      </c>
      <c r="AP235" s="26">
        <f t="shared" si="116"/>
        <v>0.63333333333333308</v>
      </c>
      <c r="AQ235" s="26">
        <f t="shared" si="116"/>
        <v>0.6599999999999997</v>
      </c>
      <c r="AR235" s="26">
        <f t="shared" si="116"/>
        <v>0.68666666666666631</v>
      </c>
      <c r="AS235" s="26">
        <f t="shared" si="116"/>
        <v>0.71333333333333293</v>
      </c>
      <c r="AT235" s="26">
        <f t="shared" si="116"/>
        <v>0.73999999999999955</v>
      </c>
      <c r="AU235" s="26">
        <f t="shared" si="116"/>
        <v>0.76666666666666616</v>
      </c>
      <c r="AV235" s="26">
        <f t="shared" si="116"/>
        <v>0.79333333333333278</v>
      </c>
      <c r="AW235" s="26">
        <f t="shared" si="116"/>
        <v>0.8199999999999994</v>
      </c>
      <c r="AX235" s="26">
        <f t="shared" si="116"/>
        <v>0.84666666666666601</v>
      </c>
      <c r="AY235" s="26">
        <f t="shared" si="116"/>
        <v>0.87333333333333263</v>
      </c>
      <c r="AZ235" s="30">
        <f>BenefitAssumptions!G112</f>
        <v>0.9</v>
      </c>
    </row>
    <row r="236" spans="1:52">
      <c r="A236" s="117" t="s">
        <v>153</v>
      </c>
      <c r="AG236" s="25">
        <f>SUM(AG237:AG238)</f>
        <v>271.11441433338734</v>
      </c>
      <c r="AH236" s="25">
        <f t="shared" ref="AH236:AZ236" si="117">SUM(AH237:AH238)</f>
        <v>297.72276083976425</v>
      </c>
      <c r="AI236" s="25">
        <f t="shared" si="117"/>
        <v>326.76670934977744</v>
      </c>
      <c r="AJ236" s="25">
        <f t="shared" si="117"/>
        <v>357.45782108155367</v>
      </c>
      <c r="AK236" s="25">
        <f t="shared" si="117"/>
        <v>389.41475217772887</v>
      </c>
      <c r="AL236" s="25">
        <f t="shared" si="117"/>
        <v>418.329465301195</v>
      </c>
      <c r="AM236" s="25">
        <f t="shared" si="117"/>
        <v>447.56500859352298</v>
      </c>
      <c r="AN236" s="25">
        <f t="shared" si="117"/>
        <v>477.16043005457027</v>
      </c>
      <c r="AO236" s="25">
        <f t="shared" si="117"/>
        <v>507.26841218665868</v>
      </c>
      <c r="AP236" s="25">
        <f t="shared" si="117"/>
        <v>537.9906251181219</v>
      </c>
      <c r="AQ236" s="25">
        <f t="shared" si="117"/>
        <v>569.31576675778854</v>
      </c>
      <c r="AR236" s="25">
        <f t="shared" si="117"/>
        <v>601.09166943763944</v>
      </c>
      <c r="AS236" s="25">
        <f t="shared" si="117"/>
        <v>633.12833788493322</v>
      </c>
      <c r="AT236" s="25">
        <f t="shared" si="117"/>
        <v>665.18023780516592</v>
      </c>
      <c r="AU236" s="25">
        <f t="shared" si="117"/>
        <v>697.06651511098562</v>
      </c>
      <c r="AV236" s="25">
        <f t="shared" si="117"/>
        <v>728.71270552812757</v>
      </c>
      <c r="AW236" s="25">
        <f t="shared" si="117"/>
        <v>760.14442101259101</v>
      </c>
      <c r="AX236" s="25">
        <f t="shared" si="117"/>
        <v>791.42361778517125</v>
      </c>
      <c r="AY236" s="25">
        <f t="shared" si="117"/>
        <v>822.67956134648909</v>
      </c>
      <c r="AZ236" s="25">
        <f t="shared" si="117"/>
        <v>854.03007492830989</v>
      </c>
    </row>
    <row r="237" spans="1:52">
      <c r="A237" s="119" t="s">
        <v>1</v>
      </c>
      <c r="AG237" s="25">
        <f>AG234*AG231</f>
        <v>97.971691057243191</v>
      </c>
      <c r="AH237" s="25">
        <f t="shared" ref="AH237:AZ237" si="118">AH234*AH231</f>
        <v>107.82525224464074</v>
      </c>
      <c r="AI237" s="25">
        <f t="shared" si="118"/>
        <v>118.79437228338223</v>
      </c>
      <c r="AJ237" s="25">
        <f t="shared" si="118"/>
        <v>130.40458931006677</v>
      </c>
      <c r="AK237" s="25">
        <f t="shared" si="118"/>
        <v>142.40017116193209</v>
      </c>
      <c r="AL237" s="25">
        <f t="shared" si="118"/>
        <v>153.69068180879972</v>
      </c>
      <c r="AM237" s="25">
        <f t="shared" si="118"/>
        <v>165.0609624976212</v>
      </c>
      <c r="AN237" s="25">
        <f t="shared" si="118"/>
        <v>176.55569433703727</v>
      </c>
      <c r="AO237" s="25">
        <f t="shared" si="118"/>
        <v>188.28916763233008</v>
      </c>
      <c r="AP237" s="25">
        <f t="shared" si="118"/>
        <v>200.3448100558202</v>
      </c>
      <c r="AQ237" s="25">
        <f t="shared" si="118"/>
        <v>212.73931108407717</v>
      </c>
      <c r="AR237" s="25">
        <f t="shared" si="118"/>
        <v>225.40773837856202</v>
      </c>
      <c r="AS237" s="25">
        <f t="shared" si="118"/>
        <v>238.2633811454503</v>
      </c>
      <c r="AT237" s="25">
        <f t="shared" si="118"/>
        <v>251.18575253070202</v>
      </c>
      <c r="AU237" s="25">
        <f t="shared" si="118"/>
        <v>264.09247162574695</v>
      </c>
      <c r="AV237" s="25">
        <f t="shared" si="118"/>
        <v>276.95143419054546</v>
      </c>
      <c r="AW237" s="25">
        <f t="shared" si="118"/>
        <v>289.80406514074065</v>
      </c>
      <c r="AX237" s="25">
        <f t="shared" si="118"/>
        <v>302.72985587718455</v>
      </c>
      <c r="AY237" s="25">
        <f t="shared" si="118"/>
        <v>315.83861086749846</v>
      </c>
      <c r="AZ237" s="25">
        <f t="shared" si="118"/>
        <v>329.20406854587003</v>
      </c>
    </row>
    <row r="238" spans="1:52">
      <c r="A238" s="119" t="s">
        <v>2</v>
      </c>
      <c r="AG238" s="25">
        <f>AG235*AG232</f>
        <v>173.14272327614415</v>
      </c>
      <c r="AH238" s="25">
        <f t="shared" ref="AH238:AZ238" si="119">AH235*AH232</f>
        <v>189.8975085951235</v>
      </c>
      <c r="AI238" s="25">
        <f t="shared" si="119"/>
        <v>207.9723370663952</v>
      </c>
      <c r="AJ238" s="25">
        <f t="shared" si="119"/>
        <v>227.05323177148691</v>
      </c>
      <c r="AK238" s="25">
        <f t="shared" si="119"/>
        <v>247.01458101579678</v>
      </c>
      <c r="AL238" s="25">
        <f t="shared" si="119"/>
        <v>264.63878349239525</v>
      </c>
      <c r="AM238" s="25">
        <f t="shared" si="119"/>
        <v>282.50404609590174</v>
      </c>
      <c r="AN238" s="25">
        <f t="shared" si="119"/>
        <v>300.604735717533</v>
      </c>
      <c r="AO238" s="25">
        <f t="shared" si="119"/>
        <v>318.9792445543286</v>
      </c>
      <c r="AP238" s="25">
        <f t="shared" si="119"/>
        <v>337.64581506230166</v>
      </c>
      <c r="AQ238" s="25">
        <f t="shared" si="119"/>
        <v>356.57645567371134</v>
      </c>
      <c r="AR238" s="25">
        <f t="shared" si="119"/>
        <v>375.68393105907739</v>
      </c>
      <c r="AS238" s="25">
        <f t="shared" si="119"/>
        <v>394.86495673948298</v>
      </c>
      <c r="AT238" s="25">
        <f t="shared" si="119"/>
        <v>413.99448527446384</v>
      </c>
      <c r="AU238" s="25">
        <f t="shared" si="119"/>
        <v>432.97404348523867</v>
      </c>
      <c r="AV238" s="25">
        <f t="shared" si="119"/>
        <v>451.76127133758212</v>
      </c>
      <c r="AW238" s="25">
        <f t="shared" si="119"/>
        <v>470.34035587185042</v>
      </c>
      <c r="AX238" s="25">
        <f t="shared" si="119"/>
        <v>488.6937619079867</v>
      </c>
      <c r="AY238" s="25">
        <f t="shared" si="119"/>
        <v>506.84095047899064</v>
      </c>
      <c r="AZ238" s="25">
        <f t="shared" si="119"/>
        <v>524.82600638243991</v>
      </c>
    </row>
    <row r="239" spans="1:52" ht="38.25">
      <c r="A239" s="117" t="s">
        <v>225</v>
      </c>
      <c r="AG239" s="25">
        <f>BenefitAssumptions!$E$107*Macroeconomics!AG5</f>
        <v>343133.72584054578</v>
      </c>
      <c r="AH239" s="25">
        <f>BenefitAssumptions!$E$107*Macroeconomics!AH5</f>
        <v>377689.34898534039</v>
      </c>
      <c r="AI239" s="25">
        <f>BenefitAssumptions!$E$107*Macroeconomics!AI5</f>
        <v>416404.97291827126</v>
      </c>
      <c r="AJ239" s="25">
        <f>BenefitAssumptions!$E$107*Macroeconomics!AJ5</f>
        <v>459817.98923197278</v>
      </c>
      <c r="AK239" s="25">
        <f>BenefitAssumptions!$E$107*Macroeconomics!AK5</f>
        <v>508519.55108351138</v>
      </c>
      <c r="AL239" s="25">
        <f>BenefitAssumptions!$E$107*Macroeconomics!AL5</f>
        <v>563927.54565733694</v>
      </c>
      <c r="AM239" s="25">
        <f>BenefitAssumptions!$E$107*Macroeconomics!AM5</f>
        <v>625736.80999022792</v>
      </c>
      <c r="AN239" s="25">
        <f>BenefitAssumptions!$E$107*Macroeconomics!AN5</f>
        <v>694756.93783268554</v>
      </c>
      <c r="AO239" s="25">
        <f>BenefitAssumptions!$E$107*Macroeconomics!AO5</f>
        <v>771923.3641477105</v>
      </c>
      <c r="AP239" s="25">
        <f>BenefitAssumptions!$E$107*Macroeconomics!AP5</f>
        <v>858284.66182957194</v>
      </c>
      <c r="AQ239" s="25">
        <f>BenefitAssumptions!$E$107*Macroeconomics!AQ5</f>
        <v>954247.50612047792</v>
      </c>
      <c r="AR239" s="25">
        <f>BenefitAssumptions!$E$107*Macroeconomics!AR5</f>
        <v>1060845.031493169</v>
      </c>
      <c r="AS239" s="25">
        <f>BenefitAssumptions!$E$107*Macroeconomics!AS5</f>
        <v>1179249.0677628326</v>
      </c>
      <c r="AT239" s="25">
        <f>BenefitAssumptions!$E$107*Macroeconomics!AT5</f>
        <v>1310763.5552845558</v>
      </c>
      <c r="AU239" s="25">
        <f>BenefitAssumptions!$E$107*Macroeconomics!AU5</f>
        <v>1456828.2332453127</v>
      </c>
      <c r="AV239" s="25">
        <f>BenefitAssumptions!$E$107*Macroeconomics!AV5</f>
        <v>1619025.5409913904</v>
      </c>
      <c r="AW239" s="25">
        <f>BenefitAssumptions!$E$107*Macroeconomics!AW5</f>
        <v>1799092.0646481626</v>
      </c>
      <c r="AX239" s="25">
        <f>BenefitAssumptions!$E$107*Macroeconomics!AX5</f>
        <v>1998935.6697379113</v>
      </c>
      <c r="AY239" s="25">
        <f>BenefitAssumptions!$E$107*Macroeconomics!AY5</f>
        <v>2220647.5027412237</v>
      </c>
      <c r="AZ239" s="25">
        <f>BenefitAssumptions!$E$107*Macroeconomics!AZ5</f>
        <v>2466530.7708513564</v>
      </c>
    </row>
    <row r="240" spans="1:52" ht="39" customHeight="1">
      <c r="A240" s="117" t="s">
        <v>226</v>
      </c>
      <c r="AG240" s="30">
        <f>BenefitAssumptions!E109</f>
        <v>20</v>
      </c>
      <c r="AH240" s="26">
        <f>AG240+($AK$240-$AG$240)/($AK$2-$AG$2)</f>
        <v>21.25</v>
      </c>
      <c r="AI240" s="26">
        <f>AH240+($AK$240-$AG$240)/($AK$2-$AG$2)</f>
        <v>22.5</v>
      </c>
      <c r="AJ240" s="26">
        <f>AI240+($AK$240-$AG$240)/($AK$2-$AG$2)</f>
        <v>23.75</v>
      </c>
      <c r="AK240" s="30">
        <f>BenefitAssumptions!F109</f>
        <v>25</v>
      </c>
      <c r="AL240" s="26">
        <f t="shared" ref="AL240:AY240" si="120">AK240+($AZ$240-$AK$240)/($AZ$2-$AK$2)</f>
        <v>25.333333333333332</v>
      </c>
      <c r="AM240" s="26">
        <f t="shared" si="120"/>
        <v>25.666666666666664</v>
      </c>
      <c r="AN240" s="26">
        <f t="shared" si="120"/>
        <v>25.999999999999996</v>
      </c>
      <c r="AO240" s="26">
        <f t="shared" si="120"/>
        <v>26.333333333333329</v>
      </c>
      <c r="AP240" s="26">
        <f t="shared" si="120"/>
        <v>26.666666666666661</v>
      </c>
      <c r="AQ240" s="26">
        <f t="shared" si="120"/>
        <v>26.999999999999993</v>
      </c>
      <c r="AR240" s="26">
        <f t="shared" si="120"/>
        <v>27.333333333333325</v>
      </c>
      <c r="AS240" s="26">
        <f t="shared" si="120"/>
        <v>27.666666666666657</v>
      </c>
      <c r="AT240" s="26">
        <f t="shared" si="120"/>
        <v>27.999999999999989</v>
      </c>
      <c r="AU240" s="26">
        <f t="shared" si="120"/>
        <v>28.333333333333321</v>
      </c>
      <c r="AV240" s="26">
        <f t="shared" si="120"/>
        <v>28.666666666666654</v>
      </c>
      <c r="AW240" s="26">
        <f t="shared" si="120"/>
        <v>28.999999999999986</v>
      </c>
      <c r="AX240" s="26">
        <f t="shared" si="120"/>
        <v>29.333333333333318</v>
      </c>
      <c r="AY240" s="26">
        <f t="shared" si="120"/>
        <v>29.66666666666665</v>
      </c>
      <c r="AZ240" s="30">
        <f>BenefitAssumptions!G109</f>
        <v>30</v>
      </c>
    </row>
    <row r="241" spans="1:52" ht="38.25">
      <c r="A241" s="117" t="s">
        <v>228</v>
      </c>
      <c r="AG241" s="25">
        <f t="shared" ref="AG241:AZ241" si="121">AG240*AG56/100</f>
        <v>20</v>
      </c>
      <c r="AH241" s="25">
        <f t="shared" si="121"/>
        <v>23.278099999999998</v>
      </c>
      <c r="AI241" s="25">
        <f t="shared" si="121"/>
        <v>26.992846583999995</v>
      </c>
      <c r="AJ241" s="25">
        <f t="shared" si="121"/>
        <v>31.195812749439359</v>
      </c>
      <c r="AK241" s="25">
        <f t="shared" si="121"/>
        <v>35.944143826880342</v>
      </c>
      <c r="AL241" s="25">
        <f t="shared" si="121"/>
        <v>39.86905263067527</v>
      </c>
      <c r="AM241" s="25">
        <f t="shared" si="121"/>
        <v>44.214884285978421</v>
      </c>
      <c r="AN241" s="25">
        <f t="shared" si="121"/>
        <v>49.026152759424605</v>
      </c>
      <c r="AO241" s="25">
        <f t="shared" si="121"/>
        <v>54.352027154190097</v>
      </c>
      <c r="AP241" s="25">
        <f t="shared" si="121"/>
        <v>60.246814099216692</v>
      </c>
      <c r="AQ241" s="25">
        <f t="shared" si="121"/>
        <v>66.770489746915118</v>
      </c>
      <c r="AR241" s="25">
        <f t="shared" si="121"/>
        <v>73.989286448293953</v>
      </c>
      <c r="AS241" s="25">
        <f t="shared" si="121"/>
        <v>81.976339689550144</v>
      </c>
      <c r="AT241" s="25">
        <f t="shared" si="121"/>
        <v>90.812401441340413</v>
      </c>
      <c r="AU241" s="25">
        <f t="shared" si="121"/>
        <v>100.58662669647325</v>
      </c>
      <c r="AV241" s="25">
        <f t="shared" si="121"/>
        <v>111.39744065939445</v>
      </c>
      <c r="AW241" s="25">
        <f t="shared" si="121"/>
        <v>123.35349480793332</v>
      </c>
      <c r="AX241" s="25">
        <f t="shared" si="121"/>
        <v>136.57472088132431</v>
      </c>
      <c r="AY241" s="25">
        <f t="shared" si="121"/>
        <v>151.19349276620551</v>
      </c>
      <c r="AZ241" s="25">
        <f t="shared" si="121"/>
        <v>167.35590726258405</v>
      </c>
    </row>
    <row r="242" spans="1:52" ht="25.5">
      <c r="A242" s="117" t="s">
        <v>173</v>
      </c>
      <c r="AG242" s="25">
        <f>IF(BenefitAssumptions!$E$106= "yes", BenefitCalculations!AG239, BenefitCalculations!AG241)</f>
        <v>343133.72584054578</v>
      </c>
      <c r="AH242" s="25">
        <f>IF(BenefitAssumptions!$E$106= "yes", BenefitCalculations!AH239, BenefitCalculations!AH241)</f>
        <v>377689.34898534039</v>
      </c>
      <c r="AI242" s="25">
        <f>IF(BenefitAssumptions!$E$106= "yes", BenefitCalculations!AI239, BenefitCalculations!AI241)</f>
        <v>416404.97291827126</v>
      </c>
      <c r="AJ242" s="25">
        <f>IF(BenefitAssumptions!$E$106= "yes", BenefitCalculations!AJ239, BenefitCalculations!AJ241)</f>
        <v>459817.98923197278</v>
      </c>
      <c r="AK242" s="25">
        <f>IF(BenefitAssumptions!$E$106= "yes", BenefitCalculations!AK239, BenefitCalculations!AK241)</f>
        <v>508519.55108351138</v>
      </c>
      <c r="AL242" s="25">
        <f>IF(BenefitAssumptions!$E$106= "yes", BenefitCalculations!AL239, BenefitCalculations!AL241)</f>
        <v>563927.54565733694</v>
      </c>
      <c r="AM242" s="25">
        <f>IF(BenefitAssumptions!$E$106= "yes", BenefitCalculations!AM239, BenefitCalculations!AM241)</f>
        <v>625736.80999022792</v>
      </c>
      <c r="AN242" s="25">
        <f>IF(BenefitAssumptions!$E$106= "yes", BenefitCalculations!AN239, BenefitCalculations!AN241)</f>
        <v>694756.93783268554</v>
      </c>
      <c r="AO242" s="25">
        <f>IF(BenefitAssumptions!$E$106= "yes", BenefitCalculations!AO239, BenefitCalculations!AO241)</f>
        <v>771923.3641477105</v>
      </c>
      <c r="AP242" s="25">
        <f>IF(BenefitAssumptions!$E$106= "yes", BenefitCalculations!AP239, BenefitCalculations!AP241)</f>
        <v>858284.66182957194</v>
      </c>
      <c r="AQ242" s="25">
        <f>IF(BenefitAssumptions!$E$106= "yes", BenefitCalculations!AQ239, BenefitCalculations!AQ241)</f>
        <v>954247.50612047792</v>
      </c>
      <c r="AR242" s="25">
        <f>IF(BenefitAssumptions!$E$106= "yes", BenefitCalculations!AR239, BenefitCalculations!AR241)</f>
        <v>1060845.031493169</v>
      </c>
      <c r="AS242" s="25">
        <f>IF(BenefitAssumptions!$E$106= "yes", BenefitCalculations!AS239, BenefitCalculations!AS241)</f>
        <v>1179249.0677628326</v>
      </c>
      <c r="AT242" s="25">
        <f>IF(BenefitAssumptions!$E$106= "yes", BenefitCalculations!AT239, BenefitCalculations!AT241)</f>
        <v>1310763.5552845558</v>
      </c>
      <c r="AU242" s="25">
        <f>IF(BenefitAssumptions!$E$106= "yes", BenefitCalculations!AU239, BenefitCalculations!AU241)</f>
        <v>1456828.2332453127</v>
      </c>
      <c r="AV242" s="25">
        <f>IF(BenefitAssumptions!$E$106= "yes", BenefitCalculations!AV239, BenefitCalculations!AV241)</f>
        <v>1619025.5409913904</v>
      </c>
      <c r="AW242" s="25">
        <f>IF(BenefitAssumptions!$E$106= "yes", BenefitCalculations!AW239, BenefitCalculations!AW241)</f>
        <v>1799092.0646481626</v>
      </c>
      <c r="AX242" s="25">
        <f>IF(BenefitAssumptions!$E$106= "yes", BenefitCalculations!AX239, BenefitCalculations!AX241)</f>
        <v>1998935.6697379113</v>
      </c>
      <c r="AY242" s="25">
        <f>IF(BenefitAssumptions!$E$106= "yes", BenefitCalculations!AY239, BenefitCalculations!AY241)</f>
        <v>2220647.5027412237</v>
      </c>
      <c r="AZ242" s="25">
        <f>IF(BenefitAssumptions!$E$106= "yes", BenefitCalculations!AZ239, BenefitCalculations!AZ241)</f>
        <v>2466530.7708513564</v>
      </c>
    </row>
    <row r="243" spans="1:52">
      <c r="A243" s="117" t="s">
        <v>150</v>
      </c>
      <c r="AG243" s="25">
        <f>AG236*AG242</f>
        <v>93028499.119292676</v>
      </c>
      <c r="AH243" s="25">
        <f t="shared" ref="AH243:AZ243" si="122">AH236*AH242</f>
        <v>112446715.71968876</v>
      </c>
      <c r="AI243" s="25">
        <f t="shared" si="122"/>
        <v>136067282.75738668</v>
      </c>
      <c r="AJ243" s="25">
        <f t="shared" si="122"/>
        <v>164365536.52496231</v>
      </c>
      <c r="AK243" s="25">
        <f t="shared" si="122"/>
        <v>198025014.96271554</v>
      </c>
      <c r="AL243" s="25">
        <f t="shared" si="122"/>
        <v>235907508.64344901</v>
      </c>
      <c r="AM243" s="25">
        <f t="shared" si="122"/>
        <v>280057900.74056</v>
      </c>
      <c r="AN243" s="25">
        <f t="shared" si="122"/>
        <v>331510519.23964059</v>
      </c>
      <c r="AO243" s="25">
        <f t="shared" si="122"/>
        <v>391572339.260993</v>
      </c>
      <c r="AP243" s="25">
        <f t="shared" si="122"/>
        <v>461749101.74698728</v>
      </c>
      <c r="AQ243" s="25">
        <f t="shared" si="122"/>
        <v>543268150.62368739</v>
      </c>
      <c r="AR243" s="25">
        <f t="shared" si="122"/>
        <v>637665110.99485421</v>
      </c>
      <c r="AS243" s="25">
        <f t="shared" si="122"/>
        <v>746616002.22503924</v>
      </c>
      <c r="AT243" s="25">
        <f t="shared" si="122"/>
        <v>871894013.41052556</v>
      </c>
      <c r="AU243" s="25">
        <f t="shared" si="122"/>
        <v>1015506179.6636043</v>
      </c>
      <c r="AV243" s="25">
        <f t="shared" si="122"/>
        <v>1179804482.2949765</v>
      </c>
      <c r="AW243" s="25">
        <f t="shared" si="122"/>
        <v>1367569795.8303244</v>
      </c>
      <c r="AX243" s="25">
        <f t="shared" si="122"/>
        <v>1582004899.4638021</v>
      </c>
      <c r="AY243" s="25">
        <f t="shared" si="122"/>
        <v>1826881313.4603264</v>
      </c>
      <c r="AZ243" s="25">
        <f t="shared" si="122"/>
        <v>2106491459.0431659</v>
      </c>
    </row>
    <row r="244" spans="1:52">
      <c r="A244" s="117" t="s">
        <v>169</v>
      </c>
      <c r="AG244" s="25">
        <f>BenefitAssumptions!$E$113*AG243</f>
        <v>9302849.9119292684</v>
      </c>
      <c r="AH244" s="25">
        <f>BenefitAssumptions!$E$113*AH243</f>
        <v>11244671.571968876</v>
      </c>
      <c r="AI244" s="25">
        <f>BenefitAssumptions!$E$113*AI243</f>
        <v>13606728.27573867</v>
      </c>
      <c r="AJ244" s="25">
        <f>BenefitAssumptions!$E$113*AJ243</f>
        <v>16436553.652496232</v>
      </c>
      <c r="AK244" s="25">
        <f>BenefitAssumptions!$E$113*AK243</f>
        <v>19802501.496271554</v>
      </c>
      <c r="AL244" s="25">
        <f>BenefitAssumptions!$E$113*AL243</f>
        <v>23590750.864344902</v>
      </c>
      <c r="AM244" s="25">
        <f>BenefitAssumptions!$E$113*AM243</f>
        <v>28005790.074056</v>
      </c>
      <c r="AN244" s="25">
        <f>BenefitAssumptions!$E$113*AN243</f>
        <v>33151051.923964061</v>
      </c>
      <c r="AO244" s="25">
        <f>BenefitAssumptions!$E$113*AO243</f>
        <v>39157233.9260993</v>
      </c>
      <c r="AP244" s="25">
        <f>BenefitAssumptions!$E$113*AP243</f>
        <v>46174910.174698733</v>
      </c>
      <c r="AQ244" s="25">
        <f>BenefitAssumptions!$E$113*AQ243</f>
        <v>54326815.062368743</v>
      </c>
      <c r="AR244" s="25">
        <f>BenefitAssumptions!$E$113*AR243</f>
        <v>63766511.099485427</v>
      </c>
      <c r="AS244" s="25">
        <f>BenefitAssumptions!$E$113*AS243</f>
        <v>74661600.22250393</v>
      </c>
      <c r="AT244" s="25">
        <f>BenefitAssumptions!$E$113*AT243</f>
        <v>87189401.341052562</v>
      </c>
      <c r="AU244" s="25">
        <f>BenefitAssumptions!$E$113*AU243</f>
        <v>101550617.96636043</v>
      </c>
      <c r="AV244" s="25">
        <f>BenefitAssumptions!$E$113*AV243</f>
        <v>117980448.22949766</v>
      </c>
      <c r="AW244" s="25">
        <f>BenefitAssumptions!$E$113*AW243</f>
        <v>136756979.58303246</v>
      </c>
      <c r="AX244" s="25">
        <f>BenefitAssumptions!$E$113*AX243</f>
        <v>158200489.94638023</v>
      </c>
      <c r="AY244" s="25">
        <f>BenefitAssumptions!$E$113*AY243</f>
        <v>182688131.34603265</v>
      </c>
      <c r="AZ244" s="25">
        <f>BenefitAssumptions!$E$113*AZ243</f>
        <v>210649145.9043166</v>
      </c>
    </row>
    <row r="245" spans="1:52">
      <c r="A245" s="117" t="s">
        <v>158</v>
      </c>
      <c r="AG245" s="25">
        <f>SUM(AG243:AG244)</f>
        <v>102331349.03122194</v>
      </c>
      <c r="AH245" s="25">
        <f t="shared" ref="AH245:AZ245" si="123">SUM(AH243:AH244)</f>
        <v>123691387.29165763</v>
      </c>
      <c r="AI245" s="25">
        <f t="shared" si="123"/>
        <v>149674011.03312534</v>
      </c>
      <c r="AJ245" s="25">
        <f t="shared" si="123"/>
        <v>180802090.17745852</v>
      </c>
      <c r="AK245" s="25">
        <f t="shared" si="123"/>
        <v>217827516.45898709</v>
      </c>
      <c r="AL245" s="25">
        <f t="shared" si="123"/>
        <v>259498259.5077939</v>
      </c>
      <c r="AM245" s="25">
        <f t="shared" si="123"/>
        <v>308063690.81461596</v>
      </c>
      <c r="AN245" s="25">
        <f t="shared" si="123"/>
        <v>364661571.16360468</v>
      </c>
      <c r="AO245" s="25">
        <f t="shared" si="123"/>
        <v>430729573.1870923</v>
      </c>
      <c r="AP245" s="25">
        <f t="shared" si="123"/>
        <v>507924011.92168599</v>
      </c>
      <c r="AQ245" s="25">
        <f t="shared" si="123"/>
        <v>597594965.68605614</v>
      </c>
      <c r="AR245" s="25">
        <f t="shared" si="123"/>
        <v>701431622.09433961</v>
      </c>
      <c r="AS245" s="25">
        <f t="shared" si="123"/>
        <v>821277602.44754314</v>
      </c>
      <c r="AT245" s="25">
        <f t="shared" si="123"/>
        <v>959083414.75157809</v>
      </c>
      <c r="AU245" s="25">
        <f t="shared" si="123"/>
        <v>1117056797.6299646</v>
      </c>
      <c r="AV245" s="25">
        <f t="shared" si="123"/>
        <v>1297784930.5244741</v>
      </c>
      <c r="AW245" s="25">
        <f t="shared" si="123"/>
        <v>1504326775.4133568</v>
      </c>
      <c r="AX245" s="25">
        <f t="shared" si="123"/>
        <v>1740205389.4101822</v>
      </c>
      <c r="AY245" s="25">
        <f t="shared" si="123"/>
        <v>2009569444.8063591</v>
      </c>
      <c r="AZ245" s="25">
        <f t="shared" si="123"/>
        <v>2317140604.9474826</v>
      </c>
    </row>
    <row r="246" spans="1:52" ht="25.5">
      <c r="A246" s="117" t="s">
        <v>191</v>
      </c>
      <c r="AG246" s="136">
        <f>1000*(AG245/(1000000*Macroeconomics!AG3))</f>
        <v>4.32733968925458E-3</v>
      </c>
      <c r="AH246" s="136">
        <f>1000*(AH245/(1000000*Macroeconomics!AH3))</f>
        <v>4.632084613326445E-3</v>
      </c>
      <c r="AI246" s="136">
        <f>1000*(AI245/(1000000*Macroeconomics!AI3))</f>
        <v>4.957320064169211E-3</v>
      </c>
      <c r="AJ246" s="136">
        <f>1000*(AJ245/(1000000*Macroeconomics!AJ3))</f>
        <v>5.2897295906991632E-3</v>
      </c>
      <c r="AK246" s="136">
        <f>1000*(AK245/(1000000*Macroeconomics!AK3))</f>
        <v>5.6231582720529588E-3</v>
      </c>
      <c r="AL246" s="136">
        <f>1000*(AL245/(1000000*Macroeconomics!AL3))</f>
        <v>5.8966715703989356E-3</v>
      </c>
      <c r="AM246" s="136">
        <f>1000*(AM245/(1000000*Macroeconomics!AM3))</f>
        <v>6.1606569760526376E-3</v>
      </c>
      <c r="AN246" s="136">
        <f>1000*(AN245/(1000000*Macroeconomics!AN3))</f>
        <v>6.4162557123925027E-3</v>
      </c>
      <c r="AO246" s="136">
        <f>1000*(AO245/(1000000*Macroeconomics!AO3))</f>
        <v>6.6660296328482724E-3</v>
      </c>
      <c r="AP246" s="136">
        <f>1000*(AP245/(1000000*Macroeconomics!AP3))</f>
        <v>6.9116787873860722E-3</v>
      </c>
      <c r="AQ246" s="136">
        <f>1000*(AQ245/(1000000*Macroeconomics!AQ3))</f>
        <v>7.1533434337919047E-3</v>
      </c>
      <c r="AR246" s="136">
        <f>1000*(AR245/(1000000*Macroeconomics!AR3))</f>
        <v>7.3894336862465534E-3</v>
      </c>
      <c r="AS246" s="136">
        <f>1000*(AS245/(1000000*Macroeconomics!AS3))</f>
        <v>7.6180703386507518E-3</v>
      </c>
      <c r="AT246" s="136">
        <f>1000*(AT245/(1000000*Macroeconomics!AT3))</f>
        <v>7.8368880377945455E-3</v>
      </c>
      <c r="AU246" s="136">
        <f>1000*(AU245/(1000000*Macroeconomics!AU3))</f>
        <v>8.0444781763555559E-3</v>
      </c>
      <c r="AV246" s="136">
        <f>1000*(AV245/(1000000*Macroeconomics!AV3))</f>
        <v>8.2407498774565609E-3</v>
      </c>
      <c r="AW246" s="136">
        <f>1000*(AW245/(1000000*Macroeconomics!AW3))</f>
        <v>8.4267419527862559E-3</v>
      </c>
      <c r="AX246" s="136">
        <f>1000*(AX245/(1000000*Macroeconomics!AX3))</f>
        <v>8.6038184047376315E-3</v>
      </c>
      <c r="AY246" s="136">
        <f>1000*(AY245/(1000000*Macroeconomics!AY3))</f>
        <v>8.7739645004632997E-3</v>
      </c>
      <c r="AZ246" s="136">
        <f>1000*(AZ245/(1000000*Macroeconomics!AZ3))</f>
        <v>8.938907775311717E-3</v>
      </c>
    </row>
    <row r="247" spans="1:52">
      <c r="A247" s="117"/>
    </row>
    <row r="248" spans="1:52">
      <c r="A248" s="117"/>
    </row>
    <row r="249" spans="1:52">
      <c r="A249" s="117"/>
    </row>
    <row r="250" spans="1:52">
      <c r="A250" s="117"/>
    </row>
    <row r="251" spans="1:52">
      <c r="A251" s="117"/>
    </row>
    <row r="252" spans="1:52">
      <c r="A252" s="117"/>
    </row>
    <row r="253" spans="1:52">
      <c r="A253" s="117"/>
    </row>
    <row r="254" spans="1:52">
      <c r="A254" s="117"/>
    </row>
    <row r="255" spans="1:52">
      <c r="A255" s="117"/>
    </row>
    <row r="256" spans="1:52">
      <c r="A256" s="117"/>
    </row>
    <row r="257" spans="1:1">
      <c r="A257" s="117"/>
    </row>
    <row r="258" spans="1:1">
      <c r="A258" s="117"/>
    </row>
    <row r="259" spans="1:1">
      <c r="A259" s="117"/>
    </row>
    <row r="260" spans="1:1">
      <c r="A260" s="117"/>
    </row>
    <row r="261" spans="1:1">
      <c r="A261" s="117"/>
    </row>
    <row r="262" spans="1:1">
      <c r="A262" s="117"/>
    </row>
    <row r="263" spans="1:1">
      <c r="A263" s="117"/>
    </row>
    <row r="264" spans="1:1">
      <c r="A264" s="117"/>
    </row>
    <row r="265" spans="1:1">
      <c r="A265" s="117"/>
    </row>
    <row r="266" spans="1:1">
      <c r="A266" s="117"/>
    </row>
    <row r="267" spans="1:1">
      <c r="A267" s="117"/>
    </row>
    <row r="268" spans="1:1">
      <c r="A268" s="117"/>
    </row>
    <row r="269" spans="1:1">
      <c r="A269" s="117"/>
    </row>
    <row r="270" spans="1:1">
      <c r="A270" s="117"/>
    </row>
    <row r="271" spans="1:1">
      <c r="A271" s="117"/>
    </row>
    <row r="272" spans="1:1">
      <c r="A272" s="117"/>
    </row>
    <row r="273" spans="1:1">
      <c r="A273" s="117"/>
    </row>
    <row r="274" spans="1:1">
      <c r="A274" s="117"/>
    </row>
    <row r="275" spans="1:1">
      <c r="A275" s="117"/>
    </row>
    <row r="276" spans="1:1">
      <c r="A276" s="117"/>
    </row>
    <row r="277" spans="1:1">
      <c r="A277" s="117"/>
    </row>
    <row r="278" spans="1:1">
      <c r="A278" s="117"/>
    </row>
    <row r="279" spans="1:1">
      <c r="A279" s="117"/>
    </row>
    <row r="280" spans="1:1">
      <c r="A280" s="117"/>
    </row>
    <row r="281" spans="1:1">
      <c r="A281" s="117"/>
    </row>
    <row r="282" spans="1:1">
      <c r="A282" s="117"/>
    </row>
    <row r="283" spans="1:1">
      <c r="A283" s="117"/>
    </row>
    <row r="284" spans="1:1">
      <c r="A284" s="117"/>
    </row>
    <row r="285" spans="1:1">
      <c r="A285" s="117"/>
    </row>
    <row r="286" spans="1:1">
      <c r="A286" s="117"/>
    </row>
    <row r="287" spans="1:1">
      <c r="A287" s="117"/>
    </row>
    <row r="288" spans="1:1">
      <c r="A288" s="117"/>
    </row>
    <row r="289" spans="1:1">
      <c r="A289" s="117"/>
    </row>
    <row r="290" spans="1:1">
      <c r="A290" s="117"/>
    </row>
    <row r="291" spans="1:1">
      <c r="A291" s="117"/>
    </row>
    <row r="292" spans="1:1">
      <c r="A292" s="117"/>
    </row>
    <row r="293" spans="1:1">
      <c r="A293" s="117"/>
    </row>
    <row r="294" spans="1:1">
      <c r="A294" s="117"/>
    </row>
    <row r="295" spans="1:1">
      <c r="A295" s="117"/>
    </row>
    <row r="296" spans="1:1">
      <c r="A296" s="117"/>
    </row>
    <row r="297" spans="1:1">
      <c r="A297" s="117"/>
    </row>
    <row r="298" spans="1:1">
      <c r="A298" s="117"/>
    </row>
    <row r="299" spans="1:1">
      <c r="A299" s="117"/>
    </row>
    <row r="300" spans="1:1">
      <c r="A300" s="117"/>
    </row>
    <row r="301" spans="1:1">
      <c r="A301" s="117"/>
    </row>
    <row r="302" spans="1:1">
      <c r="A302" s="117"/>
    </row>
    <row r="303" spans="1:1">
      <c r="A303" s="117"/>
    </row>
    <row r="304" spans="1:1">
      <c r="A304" s="117"/>
    </row>
    <row r="305" spans="1:1">
      <c r="A305" s="117"/>
    </row>
    <row r="306" spans="1:1">
      <c r="A306" s="117"/>
    </row>
    <row r="307" spans="1:1">
      <c r="A307" s="117"/>
    </row>
    <row r="308" spans="1:1">
      <c r="A308" s="117"/>
    </row>
    <row r="309" spans="1:1">
      <c r="A309" s="117"/>
    </row>
    <row r="310" spans="1:1">
      <c r="A310" s="117"/>
    </row>
    <row r="311" spans="1:1">
      <c r="A311" s="117"/>
    </row>
    <row r="312" spans="1:1">
      <c r="A312" s="117"/>
    </row>
    <row r="313" spans="1:1">
      <c r="A313" s="117"/>
    </row>
    <row r="314" spans="1:1">
      <c r="A314" s="117"/>
    </row>
    <row r="315" spans="1:1">
      <c r="A315" s="117"/>
    </row>
    <row r="316" spans="1:1">
      <c r="A316" s="117"/>
    </row>
    <row r="317" spans="1:1">
      <c r="A317" s="117"/>
    </row>
    <row r="318" spans="1:1">
      <c r="A318" s="117"/>
    </row>
    <row r="319" spans="1:1">
      <c r="A319" s="117"/>
    </row>
    <row r="320" spans="1:1">
      <c r="A320" s="117"/>
    </row>
    <row r="321" spans="1:1">
      <c r="A321" s="117"/>
    </row>
    <row r="322" spans="1:1">
      <c r="A322" s="117"/>
    </row>
    <row r="323" spans="1:1">
      <c r="A323" s="117"/>
    </row>
    <row r="324" spans="1:1">
      <c r="A324" s="117"/>
    </row>
    <row r="325" spans="1:1">
      <c r="A325" s="117"/>
    </row>
    <row r="326" spans="1:1">
      <c r="A326" s="117"/>
    </row>
    <row r="327" spans="1:1">
      <c r="A327" s="117"/>
    </row>
    <row r="328" spans="1:1">
      <c r="A328" s="117"/>
    </row>
    <row r="329" spans="1:1">
      <c r="A329" s="117"/>
    </row>
    <row r="330" spans="1:1">
      <c r="A330" s="117"/>
    </row>
    <row r="331" spans="1:1">
      <c r="A331" s="117"/>
    </row>
    <row r="332" spans="1:1">
      <c r="A332" s="117"/>
    </row>
    <row r="333" spans="1:1">
      <c r="A333" s="117"/>
    </row>
    <row r="334" spans="1:1">
      <c r="A334" s="117"/>
    </row>
    <row r="335" spans="1:1">
      <c r="A335" s="117"/>
    </row>
    <row r="336" spans="1:1">
      <c r="A336" s="117"/>
    </row>
    <row r="337" spans="1:1">
      <c r="A337" s="117"/>
    </row>
    <row r="338" spans="1:1">
      <c r="A338" s="117"/>
    </row>
    <row r="339" spans="1:1">
      <c r="A339" s="117"/>
    </row>
    <row r="340" spans="1:1">
      <c r="A340" s="117"/>
    </row>
    <row r="341" spans="1:1">
      <c r="A341" s="117"/>
    </row>
    <row r="342" spans="1:1">
      <c r="A342" s="117"/>
    </row>
    <row r="343" spans="1:1">
      <c r="A343" s="117"/>
    </row>
    <row r="344" spans="1:1">
      <c r="A344" s="117"/>
    </row>
    <row r="345" spans="1:1">
      <c r="A345" s="117"/>
    </row>
    <row r="346" spans="1:1">
      <c r="A346" s="117"/>
    </row>
    <row r="347" spans="1:1">
      <c r="A347" s="117"/>
    </row>
    <row r="348" spans="1:1">
      <c r="A348" s="117"/>
    </row>
    <row r="349" spans="1:1">
      <c r="A349" s="117"/>
    </row>
    <row r="350" spans="1:1">
      <c r="A350" s="117"/>
    </row>
    <row r="351" spans="1:1">
      <c r="A351" s="117"/>
    </row>
    <row r="352" spans="1:1">
      <c r="A352" s="117"/>
    </row>
    <row r="353" spans="1:1">
      <c r="A353" s="117"/>
    </row>
    <row r="354" spans="1:1">
      <c r="A354" s="117"/>
    </row>
    <row r="355" spans="1:1">
      <c r="A355" s="117"/>
    </row>
    <row r="356" spans="1:1">
      <c r="A356" s="117"/>
    </row>
    <row r="357" spans="1:1">
      <c r="A357" s="117"/>
    </row>
    <row r="358" spans="1:1">
      <c r="A358" s="117"/>
    </row>
    <row r="359" spans="1:1">
      <c r="A359" s="117"/>
    </row>
    <row r="360" spans="1:1">
      <c r="A360" s="117"/>
    </row>
    <row r="361" spans="1:1">
      <c r="A361" s="117"/>
    </row>
    <row r="362" spans="1:1">
      <c r="A362" s="117"/>
    </row>
    <row r="363" spans="1:1">
      <c r="A363" s="117"/>
    </row>
    <row r="364" spans="1:1">
      <c r="A364" s="117"/>
    </row>
    <row r="365" spans="1:1">
      <c r="A365" s="117"/>
    </row>
    <row r="366" spans="1:1">
      <c r="A366" s="117"/>
    </row>
    <row r="367" spans="1:1">
      <c r="A367" s="117"/>
    </row>
    <row r="368" spans="1:1">
      <c r="A368" s="117"/>
    </row>
    <row r="369" spans="1:1">
      <c r="A369" s="117"/>
    </row>
    <row r="370" spans="1:1">
      <c r="A370" s="117"/>
    </row>
    <row r="371" spans="1:1">
      <c r="A371" s="117"/>
    </row>
    <row r="372" spans="1:1">
      <c r="A372" s="117"/>
    </row>
    <row r="373" spans="1:1">
      <c r="A373" s="117"/>
    </row>
    <row r="374" spans="1:1">
      <c r="A374" s="117"/>
    </row>
    <row r="375" spans="1:1">
      <c r="A375" s="117"/>
    </row>
    <row r="376" spans="1:1">
      <c r="A376" s="117"/>
    </row>
    <row r="377" spans="1:1">
      <c r="A377" s="117"/>
    </row>
    <row r="378" spans="1:1">
      <c r="A378" s="117"/>
    </row>
    <row r="379" spans="1:1">
      <c r="A379" s="117"/>
    </row>
    <row r="380" spans="1:1">
      <c r="A380" s="117"/>
    </row>
    <row r="381" spans="1:1">
      <c r="A381" s="117"/>
    </row>
    <row r="382" spans="1:1">
      <c r="A382" s="117"/>
    </row>
    <row r="383" spans="1:1">
      <c r="A383" s="117"/>
    </row>
    <row r="384" spans="1:1">
      <c r="A384" s="117"/>
    </row>
    <row r="385" spans="1:1">
      <c r="A385" s="117"/>
    </row>
    <row r="386" spans="1:1">
      <c r="A386" s="117"/>
    </row>
    <row r="387" spans="1:1">
      <c r="A387" s="117"/>
    </row>
    <row r="388" spans="1:1">
      <c r="A388" s="117"/>
    </row>
    <row r="389" spans="1:1">
      <c r="A389" s="117"/>
    </row>
    <row r="390" spans="1:1">
      <c r="A390" s="117"/>
    </row>
    <row r="391" spans="1:1">
      <c r="A391" s="117"/>
    </row>
    <row r="392" spans="1:1">
      <c r="A392" s="117"/>
    </row>
    <row r="393" spans="1:1">
      <c r="A393" s="117"/>
    </row>
    <row r="394" spans="1:1">
      <c r="A394" s="117"/>
    </row>
    <row r="395" spans="1:1">
      <c r="A395" s="117"/>
    </row>
    <row r="396" spans="1:1">
      <c r="A396" s="117"/>
    </row>
    <row r="397" spans="1:1">
      <c r="A397" s="117"/>
    </row>
    <row r="398" spans="1:1">
      <c r="A398" s="117"/>
    </row>
    <row r="399" spans="1:1">
      <c r="A399" s="117"/>
    </row>
    <row r="400" spans="1:1">
      <c r="A400" s="117"/>
    </row>
    <row r="401" spans="1:1">
      <c r="A401" s="117"/>
    </row>
    <row r="402" spans="1:1">
      <c r="A402" s="117"/>
    </row>
    <row r="403" spans="1:1">
      <c r="A403" s="117"/>
    </row>
    <row r="404" spans="1:1">
      <c r="A404" s="117"/>
    </row>
    <row r="405" spans="1:1">
      <c r="A405" s="117"/>
    </row>
    <row r="406" spans="1:1">
      <c r="A406" s="117"/>
    </row>
    <row r="407" spans="1:1">
      <c r="A407" s="117"/>
    </row>
    <row r="408" spans="1:1">
      <c r="A408" s="117"/>
    </row>
    <row r="409" spans="1:1">
      <c r="A409" s="117"/>
    </row>
    <row r="410" spans="1:1">
      <c r="A410" s="117"/>
    </row>
    <row r="411" spans="1:1">
      <c r="A411" s="117"/>
    </row>
    <row r="412" spans="1:1">
      <c r="A412" s="117"/>
    </row>
    <row r="413" spans="1:1">
      <c r="A413" s="117"/>
    </row>
    <row r="414" spans="1:1">
      <c r="A414" s="117"/>
    </row>
    <row r="415" spans="1:1">
      <c r="A415" s="117"/>
    </row>
    <row r="416" spans="1:1">
      <c r="A416" s="117"/>
    </row>
    <row r="417" spans="1:1">
      <c r="A417" s="117"/>
    </row>
    <row r="418" spans="1:1">
      <c r="A418" s="117"/>
    </row>
    <row r="419" spans="1:1">
      <c r="A419" s="117"/>
    </row>
    <row r="420" spans="1:1">
      <c r="A420" s="117"/>
    </row>
    <row r="421" spans="1:1">
      <c r="A421" s="117"/>
    </row>
    <row r="422" spans="1:1">
      <c r="A422" s="117"/>
    </row>
    <row r="423" spans="1:1">
      <c r="A423" s="117"/>
    </row>
    <row r="424" spans="1:1">
      <c r="A424" s="117"/>
    </row>
    <row r="425" spans="1:1">
      <c r="A425" s="117"/>
    </row>
    <row r="426" spans="1:1">
      <c r="A426" s="117"/>
    </row>
    <row r="427" spans="1:1">
      <c r="A427" s="117"/>
    </row>
    <row r="428" spans="1:1">
      <c r="A428" s="117"/>
    </row>
    <row r="429" spans="1:1">
      <c r="A429" s="117"/>
    </row>
    <row r="430" spans="1:1">
      <c r="A430" s="117"/>
    </row>
    <row r="431" spans="1:1">
      <c r="A431" s="117"/>
    </row>
    <row r="432" spans="1:1">
      <c r="A432" s="117"/>
    </row>
    <row r="433" spans="1:1">
      <c r="A433" s="117"/>
    </row>
    <row r="434" spans="1:1">
      <c r="A434" s="117"/>
    </row>
    <row r="435" spans="1:1">
      <c r="A435" s="117"/>
    </row>
    <row r="436" spans="1:1">
      <c r="A436" s="117"/>
    </row>
    <row r="437" spans="1:1">
      <c r="A437" s="117"/>
    </row>
    <row r="438" spans="1:1">
      <c r="A438" s="117"/>
    </row>
    <row r="439" spans="1:1">
      <c r="A439" s="117"/>
    </row>
    <row r="440" spans="1:1">
      <c r="A440" s="117"/>
    </row>
    <row r="441" spans="1:1">
      <c r="A441" s="117"/>
    </row>
    <row r="442" spans="1:1">
      <c r="A442" s="117"/>
    </row>
    <row r="443" spans="1:1">
      <c r="A443" s="117"/>
    </row>
    <row r="444" spans="1:1">
      <c r="A444" s="117"/>
    </row>
    <row r="445" spans="1:1">
      <c r="A445" s="117"/>
    </row>
    <row r="446" spans="1:1">
      <c r="A446" s="117"/>
    </row>
    <row r="447" spans="1:1">
      <c r="A447" s="117"/>
    </row>
    <row r="448" spans="1:1">
      <c r="A448" s="117"/>
    </row>
    <row r="449" spans="1:1">
      <c r="A449" s="117"/>
    </row>
    <row r="450" spans="1:1">
      <c r="A450" s="117"/>
    </row>
    <row r="451" spans="1:1">
      <c r="A451" s="117"/>
    </row>
    <row r="452" spans="1:1">
      <c r="A452" s="117"/>
    </row>
    <row r="453" spans="1:1">
      <c r="A453" s="117"/>
    </row>
    <row r="454" spans="1:1">
      <c r="A454" s="117"/>
    </row>
    <row r="455" spans="1:1">
      <c r="A455" s="117"/>
    </row>
    <row r="456" spans="1:1">
      <c r="A456" s="117"/>
    </row>
    <row r="457" spans="1:1">
      <c r="A457" s="117"/>
    </row>
    <row r="458" spans="1:1">
      <c r="A458" s="117"/>
    </row>
    <row r="459" spans="1:1">
      <c r="A459" s="117"/>
    </row>
    <row r="460" spans="1:1">
      <c r="A460" s="117"/>
    </row>
    <row r="461" spans="1:1">
      <c r="A461" s="117"/>
    </row>
    <row r="462" spans="1:1">
      <c r="A462" s="117"/>
    </row>
    <row r="463" spans="1:1">
      <c r="A463" s="117"/>
    </row>
    <row r="464" spans="1:1">
      <c r="A464" s="117"/>
    </row>
    <row r="465" spans="1:1">
      <c r="A465" s="117"/>
    </row>
    <row r="466" spans="1:1">
      <c r="A466" s="117"/>
    </row>
    <row r="467" spans="1:1">
      <c r="A467" s="117"/>
    </row>
    <row r="468" spans="1:1">
      <c r="A468" s="117"/>
    </row>
    <row r="469" spans="1:1">
      <c r="A469" s="117"/>
    </row>
    <row r="470" spans="1:1">
      <c r="A470" s="117"/>
    </row>
    <row r="471" spans="1:1">
      <c r="A471" s="117"/>
    </row>
    <row r="472" spans="1:1">
      <c r="A472" s="117"/>
    </row>
    <row r="473" spans="1:1">
      <c r="A473" s="117"/>
    </row>
    <row r="474" spans="1:1">
      <c r="A474" s="117"/>
    </row>
    <row r="475" spans="1:1">
      <c r="A475" s="117"/>
    </row>
    <row r="476" spans="1:1">
      <c r="A476" s="117"/>
    </row>
    <row r="477" spans="1:1">
      <c r="A477" s="117"/>
    </row>
    <row r="478" spans="1:1">
      <c r="A478" s="117"/>
    </row>
    <row r="479" spans="1:1">
      <c r="A479" s="117"/>
    </row>
    <row r="480" spans="1:1">
      <c r="A480" s="117"/>
    </row>
    <row r="481" spans="1:1">
      <c r="A481" s="117"/>
    </row>
    <row r="482" spans="1:1">
      <c r="A482" s="117"/>
    </row>
    <row r="483" spans="1:1">
      <c r="A483" s="117"/>
    </row>
    <row r="484" spans="1:1">
      <c r="A484" s="117"/>
    </row>
    <row r="485" spans="1:1">
      <c r="A485" s="117"/>
    </row>
    <row r="486" spans="1:1">
      <c r="A486" s="117"/>
    </row>
    <row r="487" spans="1:1">
      <c r="A487" s="117"/>
    </row>
    <row r="488" spans="1:1">
      <c r="A488" s="117"/>
    </row>
    <row r="489" spans="1:1">
      <c r="A489" s="117"/>
    </row>
    <row r="490" spans="1:1">
      <c r="A490" s="117"/>
    </row>
    <row r="491" spans="1:1">
      <c r="A491" s="117"/>
    </row>
    <row r="492" spans="1:1">
      <c r="A492" s="117"/>
    </row>
    <row r="493" spans="1:1">
      <c r="A493" s="117"/>
    </row>
    <row r="494" spans="1:1">
      <c r="A494" s="117"/>
    </row>
    <row r="495" spans="1:1">
      <c r="A495" s="117"/>
    </row>
    <row r="496" spans="1:1">
      <c r="A496" s="117"/>
    </row>
    <row r="497" spans="1:1">
      <c r="A497" s="117"/>
    </row>
    <row r="498" spans="1:1">
      <c r="A498" s="117"/>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Sheet29"/>
  <dimension ref="A1:AZ498"/>
  <sheetViews>
    <sheetView zoomScaleNormal="100" workbookViewId="0">
      <pane xSplit="1" ySplit="2" topLeftCell="B168" activePane="bottomRight" state="frozen"/>
      <selection activeCell="B43" sqref="B43"/>
      <selection pane="topRight" activeCell="B43" sqref="B43"/>
      <selection pane="bottomLeft" activeCell="B43" sqref="B43"/>
      <selection pane="bottomRight" activeCell="B43" sqref="B43"/>
    </sheetView>
  </sheetViews>
  <sheetFormatPr defaultRowHeight="12.75"/>
  <cols>
    <col min="1" max="1" width="31" style="116" customWidth="1"/>
    <col min="2" max="2" width="7.140625" style="25" hidden="1" customWidth="1"/>
    <col min="3" max="28" width="9.140625" style="25" hidden="1" customWidth="1"/>
    <col min="29" max="29" width="4.42578125" style="25" hidden="1" customWidth="1"/>
    <col min="30" max="31" width="9.140625" style="25" hidden="1" customWidth="1"/>
    <col min="32" max="32" width="9.140625" style="25"/>
    <col min="33" max="33" width="14.28515625" style="25" bestFit="1" customWidth="1"/>
    <col min="34" max="16384" width="9.140625" style="25"/>
  </cols>
  <sheetData>
    <row r="1" spans="1:52" s="31" customFormat="1">
      <c r="A1" s="300" t="s">
        <v>274</v>
      </c>
    </row>
    <row r="2" spans="1:52" s="29" customFormat="1">
      <c r="A2" s="301"/>
      <c r="B2" s="29">
        <f>[1]MaleSingleAge!B2</f>
        <v>1980</v>
      </c>
      <c r="C2" s="29">
        <f>[1]MaleSingleAge!C2</f>
        <v>1981</v>
      </c>
      <c r="D2" s="29">
        <f>[1]MaleSingleAge!D2</f>
        <v>1982</v>
      </c>
      <c r="E2" s="29">
        <f>[1]MaleSingleAge!E2</f>
        <v>1983</v>
      </c>
      <c r="F2" s="29">
        <f>[1]MaleSingleAge!F2</f>
        <v>1984</v>
      </c>
      <c r="G2" s="29">
        <f>[1]MaleSingleAge!G2</f>
        <v>1985</v>
      </c>
      <c r="H2" s="29">
        <f>[1]MaleSingleAge!H2</f>
        <v>1986</v>
      </c>
      <c r="I2" s="29">
        <f>[1]MaleSingleAge!I2</f>
        <v>1987</v>
      </c>
      <c r="J2" s="29">
        <f>[1]MaleSingleAge!J2</f>
        <v>1988</v>
      </c>
      <c r="K2" s="29">
        <f>[1]MaleSingleAge!K2</f>
        <v>1989</v>
      </c>
      <c r="L2" s="29">
        <f>[1]MaleSingleAge!L2</f>
        <v>1990</v>
      </c>
      <c r="M2" s="29">
        <f>[1]MaleSingleAge!M2</f>
        <v>1991</v>
      </c>
      <c r="N2" s="29">
        <f>[1]MaleSingleAge!N2</f>
        <v>1992</v>
      </c>
      <c r="O2" s="29">
        <f>[1]MaleSingleAge!O2</f>
        <v>1993</v>
      </c>
      <c r="P2" s="29">
        <f>[1]MaleSingleAge!P2</f>
        <v>1994</v>
      </c>
      <c r="Q2" s="29">
        <f>[1]MaleSingleAge!Q2</f>
        <v>1995</v>
      </c>
      <c r="R2" s="29">
        <f>[1]MaleSingleAge!R2</f>
        <v>1996</v>
      </c>
      <c r="S2" s="29">
        <f>[1]MaleSingleAge!S2</f>
        <v>1997</v>
      </c>
      <c r="T2" s="29">
        <f>[1]MaleSingleAge!T2</f>
        <v>1998</v>
      </c>
      <c r="U2" s="29">
        <f>[1]MaleSingleAge!U2</f>
        <v>1999</v>
      </c>
      <c r="V2" s="29">
        <f>[1]MaleSingleAge!V2</f>
        <v>2000</v>
      </c>
      <c r="W2" s="29">
        <f>[1]MaleSingleAge!W2</f>
        <v>2001</v>
      </c>
      <c r="X2" s="29">
        <f>[1]MaleSingleAge!X2</f>
        <v>2002</v>
      </c>
      <c r="Y2" s="29">
        <f>[1]MaleSingleAge!Y2</f>
        <v>2003</v>
      </c>
      <c r="Z2" s="29">
        <f>[1]MaleSingleAge!Z2</f>
        <v>2004</v>
      </c>
      <c r="AA2" s="29">
        <f>[1]MaleSingleAge!AA2</f>
        <v>2005</v>
      </c>
      <c r="AB2" s="29">
        <f>[1]MaleSingleAge!AB2</f>
        <v>2006</v>
      </c>
      <c r="AC2" s="29">
        <f>[1]MaleSingleAge!AC2</f>
        <v>2007</v>
      </c>
      <c r="AD2" s="29">
        <f>[1]MaleSingleAge!AD2</f>
        <v>2008</v>
      </c>
      <c r="AE2" s="29">
        <f>[1]MaleSingleAge!AE2</f>
        <v>2009</v>
      </c>
      <c r="AF2" s="29">
        <f>[1]MaleSingleAge!AF2</f>
        <v>2010</v>
      </c>
      <c r="AG2" s="29">
        <f>[1]MaleSingleAge!AG2</f>
        <v>2011</v>
      </c>
      <c r="AH2" s="29">
        <f>[1]MaleSingleAge!AH2</f>
        <v>2012</v>
      </c>
      <c r="AI2" s="29">
        <f>[1]MaleSingleAge!AI2</f>
        <v>2013</v>
      </c>
      <c r="AJ2" s="29">
        <f>[1]MaleSingleAge!AJ2</f>
        <v>2014</v>
      </c>
      <c r="AK2" s="29">
        <f>[1]MaleSingleAge!AK2</f>
        <v>2015</v>
      </c>
      <c r="AL2" s="29">
        <f>[1]MaleSingleAge!AL2</f>
        <v>2016</v>
      </c>
      <c r="AM2" s="29">
        <f>[1]MaleSingleAge!AM2</f>
        <v>2017</v>
      </c>
      <c r="AN2" s="29">
        <f>[1]MaleSingleAge!AN2</f>
        <v>2018</v>
      </c>
      <c r="AO2" s="29">
        <f>[1]MaleSingleAge!AO2</f>
        <v>2019</v>
      </c>
      <c r="AP2" s="29">
        <f>[1]MaleSingleAge!AP2</f>
        <v>2020</v>
      </c>
      <c r="AQ2" s="29">
        <f>[1]MaleSingleAge!AQ2</f>
        <v>2021</v>
      </c>
      <c r="AR2" s="29">
        <f>[1]MaleSingleAge!AR2</f>
        <v>2022</v>
      </c>
      <c r="AS2" s="29">
        <f>[1]MaleSingleAge!AS2</f>
        <v>2023</v>
      </c>
      <c r="AT2" s="29">
        <f>[1]MaleSingleAge!AT2</f>
        <v>2024</v>
      </c>
      <c r="AU2" s="29">
        <f>[1]MaleSingleAge!AU2</f>
        <v>2025</v>
      </c>
      <c r="AV2" s="29">
        <f>[1]MaleSingleAge!AV2</f>
        <v>2026</v>
      </c>
      <c r="AW2" s="29">
        <f>[1]MaleSingleAge!AW2</f>
        <v>2027</v>
      </c>
      <c r="AX2" s="29">
        <f>[1]MaleSingleAge!AX2</f>
        <v>2028</v>
      </c>
      <c r="AY2" s="29">
        <f>[1]MaleSingleAge!AY2</f>
        <v>2029</v>
      </c>
      <c r="AZ2" s="29">
        <f>[1]MaleSingleAge!AZ2</f>
        <v>2030</v>
      </c>
    </row>
    <row r="3" spans="1:52">
      <c r="A3" s="117" t="s">
        <v>155</v>
      </c>
    </row>
    <row r="4" spans="1:52">
      <c r="A4" s="123" t="s">
        <v>3</v>
      </c>
      <c r="AF4" s="25">
        <f>MaleSingleAge!AF107</f>
        <v>1584.194</v>
      </c>
      <c r="AG4" s="25">
        <f>MaleSingleAge!AG107</f>
        <v>1606.3700000000003</v>
      </c>
      <c r="AH4" s="25">
        <f>MaleSingleAge!AH107</f>
        <v>1628.367</v>
      </c>
      <c r="AI4" s="25">
        <f>MaleSingleAge!AI107</f>
        <v>1649.9640000000002</v>
      </c>
      <c r="AJ4" s="25">
        <f>MaleSingleAge!AJ107</f>
        <v>1670.883</v>
      </c>
      <c r="AK4" s="25">
        <f>MaleSingleAge!AK107</f>
        <v>1690.914</v>
      </c>
      <c r="AL4" s="25">
        <f>MaleSingleAge!AL107</f>
        <v>1709.9569999999999</v>
      </c>
      <c r="AM4" s="25">
        <f>MaleSingleAge!AM107</f>
        <v>1728.0160000000001</v>
      </c>
      <c r="AN4" s="25">
        <f>MaleSingleAge!AN107</f>
        <v>1745.1110000000001</v>
      </c>
      <c r="AO4" s="25">
        <f>MaleSingleAge!AO107</f>
        <v>1761.308</v>
      </c>
      <c r="AP4" s="25">
        <f>MaleSingleAge!AP107</f>
        <v>1776.6590000000001</v>
      </c>
      <c r="AQ4" s="25">
        <f>MaleSingleAge!AQ107</f>
        <v>1791.1559999999999</v>
      </c>
      <c r="AR4" s="25">
        <f>MaleSingleAge!AR107</f>
        <v>1804.7790000000002</v>
      </c>
      <c r="AS4" s="25">
        <f>MaleSingleAge!AS107</f>
        <v>1817.5529999999999</v>
      </c>
      <c r="AT4" s="25">
        <f>MaleSingleAge!AT107</f>
        <v>1829.518</v>
      </c>
      <c r="AU4" s="25">
        <f>MaleSingleAge!AU107</f>
        <v>1840.7080000000001</v>
      </c>
      <c r="AV4" s="25">
        <f>MaleSingleAge!AV107</f>
        <v>1851.145</v>
      </c>
      <c r="AW4" s="25">
        <f>MaleSingleAge!AW107</f>
        <v>1860.8510000000001</v>
      </c>
      <c r="AX4" s="25">
        <f>MaleSingleAge!AX107</f>
        <v>1869.8670000000002</v>
      </c>
      <c r="AY4" s="25">
        <f>MaleSingleAge!AY107</f>
        <v>1878.242</v>
      </c>
      <c r="AZ4" s="25">
        <f>MaleSingleAge!AZ107</f>
        <v>1886.0190000000002</v>
      </c>
    </row>
    <row r="5" spans="1:52">
      <c r="A5" s="123" t="s">
        <v>139</v>
      </c>
      <c r="AF5" s="25">
        <f>SUM(MaleSingleAge!AF108:AF109)</f>
        <v>2711.9549999999999</v>
      </c>
      <c r="AG5" s="25">
        <f>SUM(MaleSingleAge!AG108:AG109)</f>
        <v>2760.8320000000003</v>
      </c>
      <c r="AH5" s="25">
        <f>SUM(MaleSingleAge!AH108:AH109)</f>
        <v>2807.6689999999999</v>
      </c>
      <c r="AI5" s="25">
        <f>SUM(MaleSingleAge!AI108:AI109)</f>
        <v>2853.1840000000002</v>
      </c>
      <c r="AJ5" s="25">
        <f>SUM(MaleSingleAge!AJ108:AJ109)</f>
        <v>2898.3020000000006</v>
      </c>
      <c r="AK5" s="25">
        <f>SUM(MaleSingleAge!AK108:AK109)</f>
        <v>2943.6769999999997</v>
      </c>
      <c r="AL5" s="25">
        <f>SUM(MaleSingleAge!AL108:AL109)</f>
        <v>2989.5940000000001</v>
      </c>
      <c r="AM5" s="25">
        <f>SUM(MaleSingleAge!AM108:AM109)</f>
        <v>3035.877</v>
      </c>
      <c r="AN5" s="25">
        <f>SUM(MaleSingleAge!AN108:AN109)</f>
        <v>3082.1329999999998</v>
      </c>
      <c r="AO5" s="25">
        <f>SUM(MaleSingleAge!AO108:AO109)</f>
        <v>3127.7349999999997</v>
      </c>
      <c r="AP5" s="25">
        <f>SUM(MaleSingleAge!AP108:AP109)</f>
        <v>3172.1959999999999</v>
      </c>
      <c r="AQ5" s="25">
        <f>SUM(MaleSingleAge!AQ108:AQ109)</f>
        <v>3215.4280000000003</v>
      </c>
      <c r="AR5" s="25">
        <f>SUM(MaleSingleAge!AR108:AR109)</f>
        <v>3257.4890000000005</v>
      </c>
      <c r="AS5" s="25">
        <f>SUM(MaleSingleAge!AS108:AS109)</f>
        <v>3298.192</v>
      </c>
      <c r="AT5" s="25">
        <f>SUM(MaleSingleAge!AT108:AT109)</f>
        <v>3337.3440000000001</v>
      </c>
      <c r="AU5" s="25">
        <f>SUM(MaleSingleAge!AU108:AU109)</f>
        <v>3374.7960000000003</v>
      </c>
      <c r="AV5" s="25">
        <f>SUM(MaleSingleAge!AV108:AV109)</f>
        <v>3410.4500000000003</v>
      </c>
      <c r="AW5" s="25">
        <f>SUM(MaleSingleAge!AW108:AW109)</f>
        <v>3444.2849999999999</v>
      </c>
      <c r="AX5" s="25">
        <f>SUM(MaleSingleAge!AX108:AX109)</f>
        <v>3476.34</v>
      </c>
      <c r="AY5" s="25">
        <f>SUM(MaleSingleAge!AY108:AY109)</f>
        <v>3506.7039999999997</v>
      </c>
      <c r="AZ5" s="25">
        <f>SUM(MaleSingleAge!AZ108:AZ109)</f>
        <v>3535.453</v>
      </c>
    </row>
    <row r="6" spans="1:52">
      <c r="A6" s="119" t="s">
        <v>138</v>
      </c>
      <c r="AF6" s="25">
        <f>SUM(MaleSingleAge!AF110:AF118)</f>
        <v>5295.786000000001</v>
      </c>
      <c r="AG6" s="25">
        <f>SUM(MaleSingleAge!AG110:AG118)</f>
        <v>5471.6230000000005</v>
      </c>
      <c r="AH6" s="25">
        <f>SUM(MaleSingleAge!AH110:AH118)</f>
        <v>5650.8069999999998</v>
      </c>
      <c r="AI6" s="25">
        <f>SUM(MaleSingleAge!AI110:AI118)</f>
        <v>5833.0079999999998</v>
      </c>
      <c r="AJ6" s="25">
        <f>SUM(MaleSingleAge!AJ110:AJ118)</f>
        <v>6017.9079999999994</v>
      </c>
      <c r="AK6" s="25">
        <f>SUM(MaleSingleAge!AK110:AK118)</f>
        <v>6205.2549999999992</v>
      </c>
      <c r="AL6" s="25">
        <f>SUM(MaleSingleAge!AL110:AL118)</f>
        <v>6394.7730000000001</v>
      </c>
      <c r="AM6" s="25">
        <f>SUM(MaleSingleAge!AM110:AM118)</f>
        <v>6586.3409999999994</v>
      </c>
      <c r="AN6" s="25">
        <f>SUM(MaleSingleAge!AN110:AN118)</f>
        <v>6780.0529999999999</v>
      </c>
      <c r="AO6" s="25">
        <f>SUM(MaleSingleAge!AO110:AO118)</f>
        <v>6976.1180000000004</v>
      </c>
      <c r="AP6" s="25">
        <f>SUM(MaleSingleAge!AP110:AP118)</f>
        <v>7174.6569999999992</v>
      </c>
      <c r="AQ6" s="25">
        <f>SUM(MaleSingleAge!AQ110:AQ118)</f>
        <v>7375.5450000000001</v>
      </c>
      <c r="AR6" s="25">
        <f>SUM(MaleSingleAge!AR110:AR118)</f>
        <v>7578.5750000000007</v>
      </c>
      <c r="AS6" s="25">
        <f>SUM(MaleSingleAge!AS110:AS118)</f>
        <v>7783.6839999999984</v>
      </c>
      <c r="AT6" s="25">
        <f>SUM(MaleSingleAge!AT110:AT118)</f>
        <v>7990.8109999999997</v>
      </c>
      <c r="AU6" s="25">
        <f>SUM(MaleSingleAge!AU110:AU118)</f>
        <v>8199.84</v>
      </c>
      <c r="AV6" s="25">
        <f>SUM(MaleSingleAge!AV110:AV118)</f>
        <v>8410.6679999999997</v>
      </c>
      <c r="AW6" s="25">
        <f>SUM(MaleSingleAge!AW110:AW118)</f>
        <v>8623.0490000000009</v>
      </c>
      <c r="AX6" s="25">
        <f>SUM(MaleSingleAge!AX110:AX118)</f>
        <v>8836.5249999999996</v>
      </c>
      <c r="AY6" s="25">
        <f>SUM(MaleSingleAge!AY110:AY118)</f>
        <v>9050.5349999999999</v>
      </c>
      <c r="AZ6" s="25">
        <f>SUM(MaleSingleAge!AZ110:AZ118)</f>
        <v>9264.6130000000012</v>
      </c>
    </row>
    <row r="7" spans="1:52">
      <c r="A7" s="119" t="s">
        <v>137</v>
      </c>
      <c r="AF7" s="25">
        <f>SUM(MaleSingleAge!AF110:AF119)</f>
        <v>5448.5340000000006</v>
      </c>
      <c r="AG7" s="25">
        <f>SUM(MaleSingleAge!AG110:AG119)</f>
        <v>5634.6190000000006</v>
      </c>
      <c r="AH7" s="25">
        <f>SUM(MaleSingleAge!AH110:AH119)</f>
        <v>5825.9269999999997</v>
      </c>
      <c r="AI7" s="25">
        <f>SUM(MaleSingleAge!AI110:AI119)</f>
        <v>6021.2060000000001</v>
      </c>
      <c r="AJ7" s="25">
        <f>SUM(MaleSingleAge!AJ110:AJ119)</f>
        <v>6218.8639999999996</v>
      </c>
      <c r="AK7" s="25">
        <f>SUM(MaleSingleAge!AK110:AK119)</f>
        <v>6417.7369999999992</v>
      </c>
      <c r="AL7" s="25">
        <f>SUM(MaleSingleAge!AL110:AL119)</f>
        <v>6617.2089999999998</v>
      </c>
      <c r="AM7" s="25">
        <f>SUM(MaleSingleAge!AM110:AM119)</f>
        <v>6817.4349999999995</v>
      </c>
      <c r="AN7" s="25">
        <f>SUM(MaleSingleAge!AN110:AN119)</f>
        <v>7018.9859999999999</v>
      </c>
      <c r="AO7" s="25">
        <f>SUM(MaleSingleAge!AO110:AO119)</f>
        <v>7222.8250000000007</v>
      </c>
      <c r="AP7" s="25">
        <f>SUM(MaleSingleAge!AP110:AP119)</f>
        <v>7429.637999999999</v>
      </c>
      <c r="AQ7" s="25">
        <f>SUM(MaleSingleAge!AQ110:AQ119)</f>
        <v>7639.433</v>
      </c>
      <c r="AR7" s="25">
        <f>SUM(MaleSingleAge!AR110:AR119)</f>
        <v>7851.8600000000006</v>
      </c>
      <c r="AS7" s="25">
        <f>SUM(MaleSingleAge!AS110:AS119)</f>
        <v>8066.8199999999979</v>
      </c>
      <c r="AT7" s="25">
        <f>SUM(MaleSingleAge!AT110:AT119)</f>
        <v>8284.1479999999992</v>
      </c>
      <c r="AU7" s="25">
        <f>SUM(MaleSingleAge!AU110:AU119)</f>
        <v>8503.6689999999999</v>
      </c>
      <c r="AV7" s="25">
        <f>SUM(MaleSingleAge!AV110:AV119)</f>
        <v>8725.2619999999988</v>
      </c>
      <c r="AW7" s="25">
        <f>SUM(MaleSingleAge!AW110:AW119)</f>
        <v>8948.7810000000009</v>
      </c>
      <c r="AX7" s="25">
        <f>SUM(MaleSingleAge!AX110:AX119)</f>
        <v>9173.9579999999987</v>
      </c>
      <c r="AY7" s="25">
        <f>SUM(MaleSingleAge!AY110:AY119)</f>
        <v>9400.4840000000004</v>
      </c>
      <c r="AZ7" s="25">
        <f>SUM(MaleSingleAge!AZ110:AZ119)</f>
        <v>9628.0470000000005</v>
      </c>
    </row>
    <row r="8" spans="1:52">
      <c r="A8" s="119" t="s">
        <v>136</v>
      </c>
      <c r="AF8" s="25">
        <f>SUM(MaleSingleAge!AF110:AF120)</f>
        <v>5558.7580000000007</v>
      </c>
      <c r="AG8" s="25">
        <f>SUM(MaleSingleAge!AG110:AG120)</f>
        <v>5747.536000000001</v>
      </c>
      <c r="AH8" s="25">
        <f>SUM(MaleSingleAge!AH110:AH120)</f>
        <v>5942.0810000000001</v>
      </c>
      <c r="AI8" s="25">
        <f>SUM(MaleSingleAge!AI110:AI120)</f>
        <v>6141.5169999999998</v>
      </c>
      <c r="AJ8" s="25">
        <f>SUM(MaleSingleAge!AJ110:AJ120)</f>
        <v>6344.7309999999998</v>
      </c>
      <c r="AK8" s="25">
        <f>SUM(MaleSingleAge!AK110:AK120)</f>
        <v>6550.8409999999994</v>
      </c>
      <c r="AL8" s="25">
        <f>SUM(MaleSingleAge!AL110:AL120)</f>
        <v>6759.4579999999996</v>
      </c>
      <c r="AM8" s="25">
        <f>SUM(MaleSingleAge!AM110:AM120)</f>
        <v>6970.48</v>
      </c>
      <c r="AN8" s="25">
        <f>SUM(MaleSingleAge!AN110:AN120)</f>
        <v>7183.674</v>
      </c>
      <c r="AO8" s="25">
        <f>SUM(MaleSingleAge!AO110:AO120)</f>
        <v>7398.89</v>
      </c>
      <c r="AP8" s="25">
        <f>SUM(MaleSingleAge!AP110:AP120)</f>
        <v>7616.021999999999</v>
      </c>
      <c r="AQ8" s="25">
        <f>SUM(MaleSingleAge!AQ110:AQ120)</f>
        <v>7834.7790000000005</v>
      </c>
      <c r="AR8" s="25">
        <f>SUM(MaleSingleAge!AR110:AR120)</f>
        <v>8055.0550000000003</v>
      </c>
      <c r="AS8" s="25">
        <f>SUM(MaleSingleAge!AS110:AS120)</f>
        <v>8277.163999999997</v>
      </c>
      <c r="AT8" s="25">
        <f>SUM(MaleSingleAge!AT110:AT120)</f>
        <v>8501.5999999999985</v>
      </c>
      <c r="AU8" s="25">
        <f>SUM(MaleSingleAge!AU110:AU120)</f>
        <v>8728.6779999999999</v>
      </c>
      <c r="AV8" s="25">
        <f>SUM(MaleSingleAge!AV110:AV120)</f>
        <v>8958.3949999999986</v>
      </c>
      <c r="AW8" s="25">
        <f>SUM(MaleSingleAge!AW110:AW120)</f>
        <v>9190.4810000000016</v>
      </c>
      <c r="AX8" s="25">
        <f>SUM(MaleSingleAge!AX110:AX120)</f>
        <v>9424.6359999999986</v>
      </c>
      <c r="AY8" s="25">
        <f>SUM(MaleSingleAge!AY110:AY120)</f>
        <v>9660.4639999999999</v>
      </c>
      <c r="AZ8" s="25">
        <f>SUM(MaleSingleAge!AZ110:AZ120)</f>
        <v>9897.6</v>
      </c>
    </row>
    <row r="9" spans="1:52">
      <c r="A9" s="119" t="s">
        <v>13</v>
      </c>
      <c r="AF9" s="25">
        <f>MaleSingleAge!AF119</f>
        <v>152.74799999999999</v>
      </c>
      <c r="AG9" s="25">
        <f>MaleSingleAge!AG119</f>
        <v>162.99600000000001</v>
      </c>
      <c r="AH9" s="25">
        <f>MaleSingleAge!AH119</f>
        <v>175.11999999999998</v>
      </c>
      <c r="AI9" s="25">
        <f>MaleSingleAge!AI119</f>
        <v>188.19800000000001</v>
      </c>
      <c r="AJ9" s="25">
        <f>MaleSingleAge!AJ119</f>
        <v>200.95600000000002</v>
      </c>
      <c r="AK9" s="25">
        <f>MaleSingleAge!AK119</f>
        <v>212.48199999999997</v>
      </c>
      <c r="AL9" s="25">
        <f>MaleSingleAge!AL119</f>
        <v>222.43599999999998</v>
      </c>
      <c r="AM9" s="25">
        <f>MaleSingleAge!AM119</f>
        <v>231.09399999999997</v>
      </c>
      <c r="AN9" s="25">
        <f>MaleSingleAge!AN119</f>
        <v>238.93299999999996</v>
      </c>
      <c r="AO9" s="25">
        <f>MaleSingleAge!AO119</f>
        <v>246.70699999999999</v>
      </c>
      <c r="AP9" s="25">
        <f>MaleSingleAge!AP119</f>
        <v>254.98099999999999</v>
      </c>
      <c r="AQ9" s="25">
        <f>MaleSingleAge!AQ119</f>
        <v>263.88799999999998</v>
      </c>
      <c r="AR9" s="25">
        <f>MaleSingleAge!AR119</f>
        <v>273.28500000000003</v>
      </c>
      <c r="AS9" s="25">
        <f>MaleSingleAge!AS119</f>
        <v>283.13599999999997</v>
      </c>
      <c r="AT9" s="25">
        <f>MaleSingleAge!AT119</f>
        <v>293.33699999999999</v>
      </c>
      <c r="AU9" s="25">
        <f>MaleSingleAge!AU119</f>
        <v>303.82900000000001</v>
      </c>
      <c r="AV9" s="25">
        <f>MaleSingleAge!AV119</f>
        <v>314.59399999999999</v>
      </c>
      <c r="AW9" s="25">
        <f>MaleSingleAge!AW119</f>
        <v>325.73199999999997</v>
      </c>
      <c r="AX9" s="25">
        <f>MaleSingleAge!AX119</f>
        <v>337.43299999999999</v>
      </c>
      <c r="AY9" s="25">
        <f>MaleSingleAge!AY119</f>
        <v>349.94899999999996</v>
      </c>
      <c r="AZ9" s="25">
        <f>MaleSingleAge!AZ119</f>
        <v>363.43400000000003</v>
      </c>
    </row>
    <row r="10" spans="1:52">
      <c r="A10" s="119" t="s">
        <v>14</v>
      </c>
      <c r="AF10" s="25">
        <f>MaleSingleAge!AF120</f>
        <v>110.22399999999999</v>
      </c>
      <c r="AG10" s="25">
        <f>MaleSingleAge!AG120</f>
        <v>112.917</v>
      </c>
      <c r="AH10" s="25">
        <f>MaleSingleAge!AH120</f>
        <v>116.15400000000001</v>
      </c>
      <c r="AI10" s="25">
        <f>MaleSingleAge!AI120</f>
        <v>120.31100000000001</v>
      </c>
      <c r="AJ10" s="25">
        <f>MaleSingleAge!AJ120</f>
        <v>125.86699999999999</v>
      </c>
      <c r="AK10" s="25">
        <f>MaleSingleAge!AK120</f>
        <v>133.10399999999998</v>
      </c>
      <c r="AL10" s="25">
        <f>MaleSingleAge!AL120</f>
        <v>142.249</v>
      </c>
      <c r="AM10" s="25">
        <f>MaleSingleAge!AM120</f>
        <v>153.04500000000002</v>
      </c>
      <c r="AN10" s="25">
        <f>MaleSingleAge!AN120</f>
        <v>164.68799999999999</v>
      </c>
      <c r="AO10" s="25">
        <f>MaleSingleAge!AO120</f>
        <v>176.065</v>
      </c>
      <c r="AP10" s="25">
        <f>MaleSingleAge!AP120</f>
        <v>186.38400000000001</v>
      </c>
      <c r="AQ10" s="25">
        <f>MaleSingleAge!AQ120</f>
        <v>195.346</v>
      </c>
      <c r="AR10" s="25">
        <f>MaleSingleAge!AR120</f>
        <v>203.19500000000002</v>
      </c>
      <c r="AS10" s="25">
        <f>MaleSingleAge!AS120</f>
        <v>210.34399999999999</v>
      </c>
      <c r="AT10" s="25">
        <f>MaleSingleAge!AT120</f>
        <v>217.452</v>
      </c>
      <c r="AU10" s="25">
        <f>MaleSingleAge!AU120</f>
        <v>225.00900000000001</v>
      </c>
      <c r="AV10" s="25">
        <f>MaleSingleAge!AV120</f>
        <v>233.13300000000001</v>
      </c>
      <c r="AW10" s="25">
        <f>MaleSingleAge!AW120</f>
        <v>241.70000000000002</v>
      </c>
      <c r="AX10" s="25">
        <f>MaleSingleAge!AX120</f>
        <v>250.678</v>
      </c>
      <c r="AY10" s="25">
        <f>MaleSingleAge!AY120</f>
        <v>259.98</v>
      </c>
      <c r="AZ10" s="25">
        <f>MaleSingleAge!AZ120</f>
        <v>269.553</v>
      </c>
    </row>
    <row r="11" spans="1:52">
      <c r="A11" s="119" t="s">
        <v>135</v>
      </c>
      <c r="AF11" s="25">
        <f>SUM(MaleSingleAge!AF119:AF126)</f>
        <v>438.68399999999991</v>
      </c>
      <c r="AG11" s="25">
        <f>SUM(MaleSingleAge!AG119:AG126)</f>
        <v>454.94400000000002</v>
      </c>
      <c r="AH11" s="25">
        <f>SUM(MaleSingleAge!AH119:AH126)</f>
        <v>473.66699999999997</v>
      </c>
      <c r="AI11" s="25">
        <f>SUM(MaleSingleAge!AI119:AI126)</f>
        <v>494.40100000000001</v>
      </c>
      <c r="AJ11" s="25">
        <f>SUM(MaleSingleAge!AJ119:AJ126)</f>
        <v>516.46199999999999</v>
      </c>
      <c r="AK11" s="25">
        <f>SUM(MaleSingleAge!AK119:AK126)</f>
        <v>539.34100000000001</v>
      </c>
      <c r="AL11" s="25">
        <f>SUM(MaleSingleAge!AL119:AL126)</f>
        <v>562.91500000000008</v>
      </c>
      <c r="AM11" s="25">
        <f>SUM(MaleSingleAge!AM119:AM126)</f>
        <v>587.31100000000004</v>
      </c>
      <c r="AN11" s="25">
        <f>SUM(MaleSingleAge!AN119:AN126)</f>
        <v>612.5920000000001</v>
      </c>
      <c r="AO11" s="25">
        <f>SUM(MaleSingleAge!AO119:AO126)</f>
        <v>638.8900000000001</v>
      </c>
      <c r="AP11" s="25">
        <f>SUM(MaleSingleAge!AP119:AP126)</f>
        <v>666.30899999999997</v>
      </c>
      <c r="AQ11" s="25">
        <f>SUM(MaleSingleAge!AQ119:AQ126)</f>
        <v>694.86099999999999</v>
      </c>
      <c r="AR11" s="25">
        <f>SUM(MaleSingleAge!AR119:AR126)</f>
        <v>724.5089999999999</v>
      </c>
      <c r="AS11" s="25">
        <f>SUM(MaleSingleAge!AS119:AS126)</f>
        <v>755.24999999999977</v>
      </c>
      <c r="AT11" s="25">
        <f>SUM(MaleSingleAge!AT119:AT126)</f>
        <v>787.0859999999999</v>
      </c>
      <c r="AU11" s="25">
        <f>SUM(MaleSingleAge!AU119:AU126)</f>
        <v>820.03099999999995</v>
      </c>
      <c r="AV11" s="25">
        <f>SUM(MaleSingleAge!AV119:AV126)</f>
        <v>854.07300000000009</v>
      </c>
      <c r="AW11" s="25">
        <f>SUM(MaleSingleAge!AW119:AW126)</f>
        <v>889.27200000000005</v>
      </c>
      <c r="AX11" s="25">
        <f>SUM(MaleSingleAge!AX119:AX126)</f>
        <v>925.81200000000001</v>
      </c>
      <c r="AY11" s="25">
        <f>SUM(MaleSingleAge!AY119:AY126)</f>
        <v>963.93600000000004</v>
      </c>
      <c r="AZ11" s="25">
        <f>SUM(MaleSingleAge!AZ119:AZ126)</f>
        <v>1003.8080000000001</v>
      </c>
    </row>
    <row r="12" spans="1:52">
      <c r="A12" s="119" t="s">
        <v>50</v>
      </c>
      <c r="AF12" s="25">
        <f>SUM(MaleSingleAge!AF120:AF126)</f>
        <v>285.93599999999998</v>
      </c>
      <c r="AG12" s="25">
        <f>SUM(MaleSingleAge!AG120:AG126)</f>
        <v>291.94800000000004</v>
      </c>
      <c r="AH12" s="25">
        <f>SUM(MaleSingleAge!AH120:AH126)</f>
        <v>298.54699999999997</v>
      </c>
      <c r="AI12" s="25">
        <f>SUM(MaleSingleAge!AI120:AI126)</f>
        <v>306.20300000000003</v>
      </c>
      <c r="AJ12" s="25">
        <f>SUM(MaleSingleAge!AJ120:AJ126)</f>
        <v>315.50599999999997</v>
      </c>
      <c r="AK12" s="25">
        <f>SUM(MaleSingleAge!AK120:AK126)</f>
        <v>326.85899999999998</v>
      </c>
      <c r="AL12" s="25">
        <f>SUM(MaleSingleAge!AL120:AL126)</f>
        <v>340.47899999999998</v>
      </c>
      <c r="AM12" s="25">
        <f>SUM(MaleSingleAge!AM120:AM126)</f>
        <v>356.21700000000004</v>
      </c>
      <c r="AN12" s="25">
        <f>SUM(MaleSingleAge!AN120:AN126)</f>
        <v>373.65899999999999</v>
      </c>
      <c r="AO12" s="25">
        <f>SUM(MaleSingleAge!AO120:AO126)</f>
        <v>392.18300000000005</v>
      </c>
      <c r="AP12" s="25">
        <f>SUM(MaleSingleAge!AP120:AP126)</f>
        <v>411.32800000000003</v>
      </c>
      <c r="AQ12" s="25">
        <f>SUM(MaleSingleAge!AQ120:AQ126)</f>
        <v>430.97300000000001</v>
      </c>
      <c r="AR12" s="25">
        <f>SUM(MaleSingleAge!AR120:AR126)</f>
        <v>451.22399999999999</v>
      </c>
      <c r="AS12" s="25">
        <f>SUM(MaleSingleAge!AS120:AS126)</f>
        <v>472.11399999999998</v>
      </c>
      <c r="AT12" s="25">
        <f>SUM(MaleSingleAge!AT120:AT126)</f>
        <v>493.74900000000008</v>
      </c>
      <c r="AU12" s="25">
        <f>SUM(MaleSingleAge!AU120:AU126)</f>
        <v>516.20199999999988</v>
      </c>
      <c r="AV12" s="25">
        <f>SUM(MaleSingleAge!AV120:AV126)</f>
        <v>539.47900000000016</v>
      </c>
      <c r="AW12" s="25">
        <f>SUM(MaleSingleAge!AW120:AW126)</f>
        <v>563.54000000000008</v>
      </c>
      <c r="AX12" s="25">
        <f>SUM(MaleSingleAge!AX120:AX126)</f>
        <v>588.37900000000002</v>
      </c>
      <c r="AY12" s="25">
        <f>SUM(MaleSingleAge!AY120:AY126)</f>
        <v>613.98700000000008</v>
      </c>
      <c r="AZ12" s="25">
        <f>SUM(MaleSingleAge!AZ120:AZ126)</f>
        <v>640.37400000000002</v>
      </c>
    </row>
    <row r="13" spans="1:52">
      <c r="A13" s="119" t="s">
        <v>134</v>
      </c>
      <c r="AF13" s="25">
        <f>SUM(MaleSingleAge!AF121:AF126)</f>
        <v>175.71199999999999</v>
      </c>
      <c r="AG13" s="25">
        <f>SUM(MaleSingleAge!AG121:AG126)</f>
        <v>179.03100000000001</v>
      </c>
      <c r="AH13" s="25">
        <f>SUM(MaleSingleAge!AH121:AH126)</f>
        <v>182.393</v>
      </c>
      <c r="AI13" s="25">
        <f>SUM(MaleSingleAge!AI121:AI126)</f>
        <v>185.892</v>
      </c>
      <c r="AJ13" s="25">
        <f>SUM(MaleSingleAge!AJ121:AJ126)</f>
        <v>189.63900000000001</v>
      </c>
      <c r="AK13" s="25">
        <f>SUM(MaleSingleAge!AK121:AK126)</f>
        <v>193.75499999999997</v>
      </c>
      <c r="AL13" s="25">
        <f>SUM(MaleSingleAge!AL121:AL126)</f>
        <v>198.23</v>
      </c>
      <c r="AM13" s="25">
        <f>SUM(MaleSingleAge!AM121:AM126)</f>
        <v>203.17200000000005</v>
      </c>
      <c r="AN13" s="25">
        <f>SUM(MaleSingleAge!AN121:AN126)</f>
        <v>208.971</v>
      </c>
      <c r="AO13" s="25">
        <f>SUM(MaleSingleAge!AO121:AO126)</f>
        <v>216.11799999999999</v>
      </c>
      <c r="AP13" s="25">
        <f>SUM(MaleSingleAge!AP121:AP126)</f>
        <v>224.94399999999999</v>
      </c>
      <c r="AQ13" s="25">
        <f>SUM(MaleSingleAge!AQ121:AQ126)</f>
        <v>235.62699999999998</v>
      </c>
      <c r="AR13" s="25">
        <f>SUM(MaleSingleAge!AR121:AR126)</f>
        <v>248.029</v>
      </c>
      <c r="AS13" s="25">
        <f>SUM(MaleSingleAge!AS121:AS126)</f>
        <v>261.76999999999992</v>
      </c>
      <c r="AT13" s="25">
        <f>SUM(MaleSingleAge!AT121:AT126)</f>
        <v>276.29699999999997</v>
      </c>
      <c r="AU13" s="25">
        <f>SUM(MaleSingleAge!AU121:AU126)</f>
        <v>291.19299999999998</v>
      </c>
      <c r="AV13" s="25">
        <f>SUM(MaleSingleAge!AV121:AV126)</f>
        <v>306.346</v>
      </c>
      <c r="AW13" s="25">
        <f>SUM(MaleSingleAge!AW121:AW126)</f>
        <v>321.84000000000003</v>
      </c>
      <c r="AX13" s="25">
        <f>SUM(MaleSingleAge!AX121:AX126)</f>
        <v>337.70099999999996</v>
      </c>
      <c r="AY13" s="25">
        <f>SUM(MaleSingleAge!AY121:AY126)</f>
        <v>354.00700000000006</v>
      </c>
      <c r="AZ13" s="25">
        <f>SUM(MaleSingleAge!AZ121:AZ126)</f>
        <v>370.82100000000003</v>
      </c>
    </row>
    <row r="14" spans="1:52">
      <c r="A14" s="123" t="s">
        <v>98</v>
      </c>
      <c r="AF14" s="25">
        <f>MaleSingleAge!AF130</f>
        <v>3401.3379999999997</v>
      </c>
      <c r="AG14" s="25">
        <f>MaleSingleAge!AG130</f>
        <v>3470.5159999999996</v>
      </c>
      <c r="AH14" s="25">
        <f>MaleSingleAge!AH130</f>
        <v>3537.5499999999997</v>
      </c>
      <c r="AI14" s="25">
        <f>MaleSingleAge!AI130</f>
        <v>3602.6880000000001</v>
      </c>
      <c r="AJ14" s="25">
        <f>MaleSingleAge!AJ130</f>
        <v>3666.1980000000008</v>
      </c>
      <c r="AK14" s="25">
        <f>MaleSingleAge!AK130</f>
        <v>3728.31</v>
      </c>
      <c r="AL14" s="25">
        <f>MaleSingleAge!AL130</f>
        <v>3789.0989999999997</v>
      </c>
      <c r="AM14" s="25">
        <f>MaleSingleAge!AM130</f>
        <v>3848.6609999999996</v>
      </c>
      <c r="AN14" s="25">
        <f>MaleSingleAge!AN130</f>
        <v>3907.2359999999999</v>
      </c>
      <c r="AO14" s="25">
        <f>MaleSingleAge!AO130</f>
        <v>3965.0969999999998</v>
      </c>
      <c r="AP14" s="25">
        <f>MaleSingleAge!AP130</f>
        <v>4022.402</v>
      </c>
      <c r="AQ14" s="25">
        <f>MaleSingleAge!AQ130</f>
        <v>4079.2730000000006</v>
      </c>
      <c r="AR14" s="25">
        <f>MaleSingleAge!AR130</f>
        <v>4135.5829999999996</v>
      </c>
      <c r="AS14" s="25">
        <f>MaleSingleAge!AS130</f>
        <v>4190.9139999999998</v>
      </c>
      <c r="AT14" s="25">
        <f>MaleSingleAge!AT130</f>
        <v>4244.6850000000004</v>
      </c>
      <c r="AU14" s="25">
        <f>MaleSingleAge!AU130</f>
        <v>4296.4479999999994</v>
      </c>
      <c r="AV14" s="25">
        <f>MaleSingleAge!AV130</f>
        <v>4346.07</v>
      </c>
      <c r="AW14" s="25">
        <f>MaleSingleAge!AW130</f>
        <v>4393.5919999999996</v>
      </c>
      <c r="AX14" s="25">
        <f>MaleSingleAge!AX130</f>
        <v>4438.9609999999993</v>
      </c>
      <c r="AY14" s="25">
        <f>MaleSingleAge!AY130</f>
        <v>4482.1660000000002</v>
      </c>
      <c r="AZ14" s="25">
        <f>MaleSingleAge!AZ130</f>
        <v>4523.2049999999999</v>
      </c>
    </row>
    <row r="15" spans="1:52">
      <c r="A15" s="119" t="s">
        <v>232</v>
      </c>
      <c r="AF15" s="25">
        <f>MaleSingleAge!AF134</f>
        <v>467.26900000000001</v>
      </c>
      <c r="AG15" s="25">
        <f>MaleSingleAge!AG134</f>
        <v>480.435</v>
      </c>
      <c r="AH15" s="25">
        <f>MaleSingleAge!AH134</f>
        <v>493.37900000000002</v>
      </c>
      <c r="AI15" s="25">
        <f>MaleSingleAge!AI134</f>
        <v>505.88</v>
      </c>
      <c r="AJ15" s="25">
        <f>MaleSingleAge!AJ134</f>
        <v>517.62400000000002</v>
      </c>
      <c r="AK15" s="25">
        <f>MaleSingleAge!AK134</f>
        <v>528.41999999999996</v>
      </c>
      <c r="AL15" s="25">
        <f>MaleSingleAge!AL134</f>
        <v>538.15899999999999</v>
      </c>
      <c r="AM15" s="25">
        <f>MaleSingleAge!AM134</f>
        <v>546.99</v>
      </c>
      <c r="AN15" s="25">
        <f>MaleSingleAge!AN134</f>
        <v>555.28700000000003</v>
      </c>
      <c r="AO15" s="25">
        <f>MaleSingleAge!AO134</f>
        <v>563.56899999999996</v>
      </c>
      <c r="AP15" s="25">
        <f>MaleSingleAge!AP134</f>
        <v>572.20800000000008</v>
      </c>
      <c r="AQ15" s="25">
        <f>MaleSingleAge!AQ134</f>
        <v>581.33100000000002</v>
      </c>
      <c r="AR15" s="25">
        <f>MaleSingleAge!AR134</f>
        <v>590.8309999999999</v>
      </c>
      <c r="AS15" s="25">
        <f>MaleSingleAge!AS134</f>
        <v>600.55099999999993</v>
      </c>
      <c r="AT15" s="25">
        <f>MaleSingleAge!AT134</f>
        <v>610.23900000000003</v>
      </c>
      <c r="AU15" s="25">
        <f>MaleSingleAge!AU134</f>
        <v>619.697</v>
      </c>
      <c r="AV15" s="25">
        <f>MaleSingleAge!AV134</f>
        <v>628.899</v>
      </c>
      <c r="AW15" s="25">
        <f>MaleSingleAge!AW134</f>
        <v>637.88300000000004</v>
      </c>
      <c r="AX15" s="25">
        <f>MaleSingleAge!AX134</f>
        <v>646.59500000000003</v>
      </c>
      <c r="AY15" s="25">
        <f>MaleSingleAge!AY134</f>
        <v>654.98</v>
      </c>
      <c r="AZ15" s="25">
        <f>MaleSingleAge!AZ134</f>
        <v>662.99700000000007</v>
      </c>
    </row>
    <row r="16" spans="1:52">
      <c r="A16" s="119">
        <v>16</v>
      </c>
      <c r="AF16" s="25">
        <f>MaleSingleAge!AF135</f>
        <v>229.834</v>
      </c>
      <c r="AG16" s="25">
        <f>MaleSingleAge!AG135</f>
        <v>236.61799999999999</v>
      </c>
      <c r="AH16" s="25">
        <f>MaleSingleAge!AH135</f>
        <v>243.411</v>
      </c>
      <c r="AI16" s="25">
        <f>MaleSingleAge!AI135</f>
        <v>250.03</v>
      </c>
      <c r="AJ16" s="25">
        <f>MaleSingleAge!AJ135</f>
        <v>256.221</v>
      </c>
      <c r="AK16" s="25">
        <f>MaleSingleAge!AK135</f>
        <v>261.81799999999998</v>
      </c>
      <c r="AL16" s="25">
        <f>MaleSingleAge!AL135</f>
        <v>266.74099999999999</v>
      </c>
      <c r="AM16" s="25">
        <f>MaleSingleAge!AM135</f>
        <v>271.09300000000002</v>
      </c>
      <c r="AN16" s="25">
        <f>MaleSingleAge!AN135</f>
        <v>275.10599999999999</v>
      </c>
      <c r="AO16" s="25">
        <f>MaleSingleAge!AO135</f>
        <v>279.10899999999998</v>
      </c>
      <c r="AP16" s="25">
        <f>MaleSingleAge!AP135</f>
        <v>283.33800000000002</v>
      </c>
      <c r="AQ16" s="25">
        <f>MaleSingleAge!AQ135</f>
        <v>287.86900000000003</v>
      </c>
      <c r="AR16" s="25">
        <f>MaleSingleAge!AR135</f>
        <v>292.63299999999998</v>
      </c>
      <c r="AS16" s="25">
        <f>MaleSingleAge!AS135</f>
        <v>297.54399999999998</v>
      </c>
      <c r="AT16" s="25">
        <f>MaleSingleAge!AT135</f>
        <v>302.45600000000002</v>
      </c>
      <c r="AU16" s="25">
        <f>MaleSingleAge!AU135</f>
        <v>307.25799999999998</v>
      </c>
      <c r="AV16" s="25">
        <f>MaleSingleAge!AV135</f>
        <v>311.93799999999999</v>
      </c>
      <c r="AW16" s="25">
        <f>MaleSingleAge!AW135</f>
        <v>316.51900000000001</v>
      </c>
      <c r="AX16" s="25">
        <f>MaleSingleAge!AX135</f>
        <v>320.97000000000003</v>
      </c>
      <c r="AY16" s="25">
        <f>MaleSingleAge!AY135</f>
        <v>325.25900000000001</v>
      </c>
      <c r="AZ16" s="25">
        <f>MaleSingleAge!AZ135</f>
        <v>329.36200000000002</v>
      </c>
    </row>
    <row r="17" spans="1:52">
      <c r="A17" s="119" t="s">
        <v>233</v>
      </c>
      <c r="AF17" s="25">
        <f>MaleSingleAge!AF136</f>
        <v>451.94799999999998</v>
      </c>
      <c r="AG17" s="25">
        <f>MaleSingleAge!AG136</f>
        <v>465.86699999999996</v>
      </c>
      <c r="AH17" s="25">
        <f>MaleSingleAge!AH136</f>
        <v>479.91300000000001</v>
      </c>
      <c r="AI17" s="25">
        <f>MaleSingleAge!AI136</f>
        <v>493.654</v>
      </c>
      <c r="AJ17" s="25">
        <f>MaleSingleAge!AJ136</f>
        <v>506.49299999999999</v>
      </c>
      <c r="AK17" s="25">
        <f>MaleSingleAge!AK136</f>
        <v>518.03099999999995</v>
      </c>
      <c r="AL17" s="25">
        <f>MaleSingleAge!AL136</f>
        <v>528.08699999999999</v>
      </c>
      <c r="AM17" s="25">
        <f>MaleSingleAge!AM136</f>
        <v>536.88699999999994</v>
      </c>
      <c r="AN17" s="25">
        <f>MaleSingleAge!AN136</f>
        <v>544.92200000000003</v>
      </c>
      <c r="AO17" s="25">
        <f>MaleSingleAge!AO136</f>
        <v>552.90200000000004</v>
      </c>
      <c r="AP17" s="25">
        <f>MaleSingleAge!AP136</f>
        <v>561.33600000000001</v>
      </c>
      <c r="AQ17" s="25">
        <f>MaleSingleAge!AQ136</f>
        <v>570.38300000000004</v>
      </c>
      <c r="AR17" s="25">
        <f>MaleSingleAge!AR136</f>
        <v>579.89599999999996</v>
      </c>
      <c r="AS17" s="25">
        <f>MaleSingleAge!AS136</f>
        <v>589.71499999999992</v>
      </c>
      <c r="AT17" s="25">
        <f>MaleSingleAge!AT136</f>
        <v>599.55799999999999</v>
      </c>
      <c r="AU17" s="25">
        <f>MaleSingleAge!AU136</f>
        <v>609.21299999999997</v>
      </c>
      <c r="AV17" s="25">
        <f>MaleSingleAge!AV136</f>
        <v>618.65899999999999</v>
      </c>
      <c r="AW17" s="25">
        <f>MaleSingleAge!AW136</f>
        <v>627.94299999999998</v>
      </c>
      <c r="AX17" s="25">
        <f>MaleSingleAge!AX136</f>
        <v>636.99600000000009</v>
      </c>
      <c r="AY17" s="25">
        <f>MaleSingleAge!AY136</f>
        <v>645.74099999999999</v>
      </c>
      <c r="AZ17" s="25">
        <f>MaleSingleAge!AZ136</f>
        <v>654.11699999999996</v>
      </c>
    </row>
    <row r="18" spans="1:52">
      <c r="A18" s="119" t="s">
        <v>99</v>
      </c>
      <c r="AF18" s="25">
        <f>MaleSingleAge!AF131</f>
        <v>689.38300000000004</v>
      </c>
      <c r="AG18" s="25">
        <f>MaleSingleAge!AG131</f>
        <v>709.68399999999997</v>
      </c>
      <c r="AH18" s="25">
        <f>MaleSingleAge!AH131</f>
        <v>729.88100000000009</v>
      </c>
      <c r="AI18" s="25">
        <f>MaleSingleAge!AI131</f>
        <v>749.50400000000002</v>
      </c>
      <c r="AJ18" s="25">
        <f>MaleSingleAge!AJ131</f>
        <v>767.89599999999996</v>
      </c>
      <c r="AK18" s="25">
        <f>MaleSingleAge!AK131</f>
        <v>784.63300000000004</v>
      </c>
      <c r="AL18" s="25">
        <f>MaleSingleAge!AL131</f>
        <v>799.505</v>
      </c>
      <c r="AM18" s="25">
        <f>MaleSingleAge!AM131</f>
        <v>812.78399999999999</v>
      </c>
      <c r="AN18" s="25">
        <f>MaleSingleAge!AN131</f>
        <v>825.10300000000007</v>
      </c>
      <c r="AO18" s="25">
        <f>MaleSingleAge!AO131</f>
        <v>837.36199999999997</v>
      </c>
      <c r="AP18" s="25">
        <f>MaleSingleAge!AP131</f>
        <v>850.20600000000013</v>
      </c>
      <c r="AQ18" s="25">
        <f>MaleSingleAge!AQ131</f>
        <v>863.84500000000003</v>
      </c>
      <c r="AR18" s="25">
        <f>MaleSingleAge!AR131</f>
        <v>878.09399999999982</v>
      </c>
      <c r="AS18" s="25">
        <f>MaleSingleAge!AS131</f>
        <v>892.72199999999998</v>
      </c>
      <c r="AT18" s="25">
        <f>MaleSingleAge!AT131</f>
        <v>907.34100000000001</v>
      </c>
      <c r="AU18" s="25">
        <f>MaleSingleAge!AU131</f>
        <v>921.65200000000004</v>
      </c>
      <c r="AV18" s="25">
        <f>MaleSingleAge!AV131</f>
        <v>935.62</v>
      </c>
      <c r="AW18" s="25">
        <f>MaleSingleAge!AW131</f>
        <v>949.30700000000002</v>
      </c>
      <c r="AX18" s="25">
        <f>MaleSingleAge!AX131</f>
        <v>962.62100000000009</v>
      </c>
      <c r="AY18" s="25">
        <f>MaleSingleAge!AY131</f>
        <v>975.46199999999999</v>
      </c>
      <c r="AZ18" s="25">
        <f>MaleSingleAge!AZ131</f>
        <v>987.75200000000007</v>
      </c>
    </row>
    <row r="19" spans="1:52">
      <c r="A19" s="123" t="s">
        <v>100</v>
      </c>
      <c r="AF19" s="25">
        <f>MaleSingleAge!AF132</f>
        <v>1126.521</v>
      </c>
      <c r="AG19" s="25">
        <f>MaleSingleAge!AG132</f>
        <v>1144.7150000000001</v>
      </c>
      <c r="AH19" s="25">
        <f>MaleSingleAge!AH132</f>
        <v>1163.1880000000001</v>
      </c>
      <c r="AI19" s="25">
        <f>MaleSingleAge!AI132</f>
        <v>1181.874</v>
      </c>
      <c r="AJ19" s="25">
        <f>MaleSingleAge!AJ132</f>
        <v>1200.597</v>
      </c>
      <c r="AK19" s="25">
        <f>MaleSingleAge!AK132</f>
        <v>1219.211</v>
      </c>
      <c r="AL19" s="25">
        <f>MaleSingleAge!AL132</f>
        <v>1237.7470000000001</v>
      </c>
      <c r="AM19" s="25">
        <f>MaleSingleAge!AM132</f>
        <v>1256.2280000000001</v>
      </c>
      <c r="AN19" s="25">
        <f>MaleSingleAge!AN132</f>
        <v>1274.471</v>
      </c>
      <c r="AO19" s="25">
        <f>MaleSingleAge!AO132</f>
        <v>1292.229</v>
      </c>
      <c r="AP19" s="25">
        <f>MaleSingleAge!AP132</f>
        <v>1309.319</v>
      </c>
      <c r="AQ19" s="25">
        <f>MaleSingleAge!AQ132</f>
        <v>1325.663</v>
      </c>
      <c r="AR19" s="25">
        <f>MaleSingleAge!AR132</f>
        <v>1341.271</v>
      </c>
      <c r="AS19" s="25">
        <f>MaleSingleAge!AS132</f>
        <v>1356.1420000000001</v>
      </c>
      <c r="AT19" s="25">
        <f>MaleSingleAge!AT132</f>
        <v>1370.307</v>
      </c>
      <c r="AU19" s="25">
        <f>MaleSingleAge!AU132</f>
        <v>1383.787</v>
      </c>
      <c r="AV19" s="25">
        <f>MaleSingleAge!AV132</f>
        <v>1396.5709999999999</v>
      </c>
      <c r="AW19" s="25">
        <f>MaleSingleAge!AW132</f>
        <v>1408.6399999999999</v>
      </c>
      <c r="AX19" s="25">
        <f>MaleSingleAge!AX132</f>
        <v>1420.0160000000001</v>
      </c>
      <c r="AY19" s="25">
        <f>MaleSingleAge!AY132</f>
        <v>1430.729</v>
      </c>
      <c r="AZ19" s="25">
        <f>MaleSingleAge!AZ132</f>
        <v>1440.809</v>
      </c>
    </row>
    <row r="20" spans="1:52">
      <c r="A20" s="123" t="s">
        <v>101</v>
      </c>
      <c r="AF20" s="25">
        <f>MaleSingleAge!AF133</f>
        <v>2416.7439999999997</v>
      </c>
      <c r="AG20" s="25">
        <f>MaleSingleAge!AG133</f>
        <v>2461.2069999999999</v>
      </c>
      <c r="AH20" s="25">
        <f>MaleSingleAge!AH133</f>
        <v>2503.3040000000001</v>
      </c>
      <c r="AI20" s="25">
        <f>MaleSingleAge!AI133</f>
        <v>2543.8850000000002</v>
      </c>
      <c r="AJ20" s="25">
        <f>MaleSingleAge!AJ133</f>
        <v>2584.0829999999996</v>
      </c>
      <c r="AK20" s="25">
        <f>MaleSingleAge!AK133</f>
        <v>2624.7120000000004</v>
      </c>
      <c r="AL20" s="25">
        <f>MaleSingleAge!AL133</f>
        <v>2666.0839999999998</v>
      </c>
      <c r="AM20" s="25">
        <f>MaleSingleAge!AM133</f>
        <v>2707.9850000000001</v>
      </c>
      <c r="AN20" s="25">
        <f>MaleSingleAge!AN133</f>
        <v>2750.0430000000001</v>
      </c>
      <c r="AO20" s="25">
        <f>MaleSingleAge!AO133</f>
        <v>2791.6370000000002</v>
      </c>
      <c r="AP20" s="25">
        <f>MaleSingleAge!AP133</f>
        <v>2832.2879999999996</v>
      </c>
      <c r="AQ20" s="25">
        <f>MaleSingleAge!AQ133</f>
        <v>2871.9230000000002</v>
      </c>
      <c r="AR20" s="25">
        <f>MaleSingleAge!AR133</f>
        <v>2910.6109999999999</v>
      </c>
      <c r="AS20" s="25">
        <f>MaleSingleAge!AS133</f>
        <v>2948.1469999999999</v>
      </c>
      <c r="AT20" s="25">
        <f>MaleSingleAge!AT133</f>
        <v>2984.31</v>
      </c>
      <c r="AU20" s="25">
        <f>MaleSingleAge!AU133</f>
        <v>3018.9279999999999</v>
      </c>
      <c r="AV20" s="25">
        <f>MaleSingleAge!AV133</f>
        <v>3051.8989999999999</v>
      </c>
      <c r="AW20" s="25">
        <f>MaleSingleAge!AW133</f>
        <v>3083.2039999999997</v>
      </c>
      <c r="AX20" s="25">
        <f>MaleSingleAge!AX133</f>
        <v>3112.88</v>
      </c>
      <c r="AY20" s="25">
        <f>MaleSingleAge!AY133</f>
        <v>3141.0129999999995</v>
      </c>
      <c r="AZ20" s="25">
        <f>MaleSingleAge!AZ133</f>
        <v>3167.6769999999997</v>
      </c>
    </row>
    <row r="21" spans="1:52">
      <c r="A21" s="123" t="s">
        <v>142</v>
      </c>
      <c r="AF21" s="25">
        <f>MaleSingleAge!AF3</f>
        <v>333.98700000000002</v>
      </c>
      <c r="AG21" s="25">
        <f>MaleSingleAge!AG3</f>
        <v>338.47</v>
      </c>
      <c r="AH21" s="25">
        <f>MaleSingleAge!AH3</f>
        <v>342.339</v>
      </c>
      <c r="AI21" s="25">
        <f>MaleSingleAge!AI3</f>
        <v>345.73</v>
      </c>
      <c r="AJ21" s="25">
        <f>MaleSingleAge!AJ3</f>
        <v>348.87200000000001</v>
      </c>
      <c r="AK21" s="25">
        <f>MaleSingleAge!AK3</f>
        <v>351.94200000000001</v>
      </c>
      <c r="AL21" s="25">
        <f>MaleSingleAge!AL3</f>
        <v>354.95400000000001</v>
      </c>
      <c r="AM21" s="25">
        <f>MaleSingleAge!AM3</f>
        <v>357.84399999999999</v>
      </c>
      <c r="AN21" s="25">
        <f>MaleSingleAge!AN3</f>
        <v>360.62</v>
      </c>
      <c r="AO21" s="25">
        <f>MaleSingleAge!AO3</f>
        <v>363.27300000000002</v>
      </c>
      <c r="AP21" s="25">
        <f>MaleSingleAge!AP3</f>
        <v>365.80200000000002</v>
      </c>
      <c r="AQ21" s="25">
        <f>MaleSingleAge!AQ3</f>
        <v>368.221</v>
      </c>
      <c r="AR21" s="25">
        <f>MaleSingleAge!AR3</f>
        <v>370.53800000000001</v>
      </c>
      <c r="AS21" s="25">
        <f>MaleSingleAge!AS3</f>
        <v>372.733</v>
      </c>
      <c r="AT21" s="25">
        <f>MaleSingleAge!AT3</f>
        <v>374.78199999999998</v>
      </c>
      <c r="AU21" s="25">
        <f>MaleSingleAge!AU3</f>
        <v>376.66300000000001</v>
      </c>
      <c r="AV21" s="25">
        <f>MaleSingleAge!AV3</f>
        <v>378.37400000000002</v>
      </c>
      <c r="AW21" s="25">
        <f>MaleSingleAge!AW3</f>
        <v>379.92599999999999</v>
      </c>
      <c r="AX21" s="25">
        <f>MaleSingleAge!AX3</f>
        <v>381.33699999999999</v>
      </c>
      <c r="AY21" s="25">
        <f>MaleSingleAge!AY3</f>
        <v>382.63200000000001</v>
      </c>
      <c r="AZ21" s="25">
        <f>MaleSingleAge!AZ3</f>
        <v>383.83100000000002</v>
      </c>
    </row>
    <row r="22" spans="1:52">
      <c r="A22" s="117" t="s">
        <v>156</v>
      </c>
    </row>
    <row r="23" spans="1:52">
      <c r="A23" s="123" t="s">
        <v>3</v>
      </c>
      <c r="AF23" s="25">
        <f>FemaleSingleAge!AF107</f>
        <v>1562.2019999999998</v>
      </c>
      <c r="AG23" s="25">
        <f>FemaleSingleAge!AG107</f>
        <v>1582.1819999999998</v>
      </c>
      <c r="AH23" s="25">
        <f>FemaleSingleAge!AH107</f>
        <v>1601.9079999999999</v>
      </c>
      <c r="AI23" s="25">
        <f>FemaleSingleAge!AI107</f>
        <v>1621.317</v>
      </c>
      <c r="AJ23" s="25">
        <f>FemaleSingleAge!AJ107</f>
        <v>1640.3390000000002</v>
      </c>
      <c r="AK23" s="25">
        <f>FemaleSingleAge!AK107</f>
        <v>1658.9070000000002</v>
      </c>
      <c r="AL23" s="25">
        <f>FemaleSingleAge!AL107</f>
        <v>1676.9880000000003</v>
      </c>
      <c r="AM23" s="25">
        <f>FemaleSingleAge!AM107</f>
        <v>1694.5280000000002</v>
      </c>
      <c r="AN23" s="25">
        <f>FemaleSingleAge!AN107</f>
        <v>1711.413</v>
      </c>
      <c r="AO23" s="25">
        <f>FemaleSingleAge!AO107</f>
        <v>1727.5109999999997</v>
      </c>
      <c r="AP23" s="25">
        <f>FemaleSingleAge!AP107</f>
        <v>1742.7260000000001</v>
      </c>
      <c r="AQ23" s="25">
        <f>FemaleSingleAge!AQ107</f>
        <v>1757.008</v>
      </c>
      <c r="AR23" s="25">
        <f>FemaleSingleAge!AR107</f>
        <v>1770.3680000000002</v>
      </c>
      <c r="AS23" s="25">
        <f>FemaleSingleAge!AS107</f>
        <v>1782.8509999999999</v>
      </c>
      <c r="AT23" s="25">
        <f>FemaleSingleAge!AT107</f>
        <v>1794.5329999999999</v>
      </c>
      <c r="AU23" s="25">
        <f>FemaleSingleAge!AU107</f>
        <v>1805.4769999999999</v>
      </c>
      <c r="AV23" s="25">
        <f>FemaleSingleAge!AV107</f>
        <v>1815.6979999999999</v>
      </c>
      <c r="AW23" s="25">
        <f>FemaleSingleAge!AW107</f>
        <v>1825.1979999999999</v>
      </c>
      <c r="AX23" s="25">
        <f>FemaleSingleAge!AX107</f>
        <v>1834.018</v>
      </c>
      <c r="AY23" s="25">
        <f>FemaleSingleAge!AY107</f>
        <v>1842.2049999999999</v>
      </c>
      <c r="AZ23" s="25">
        <f>FemaleSingleAge!AZ107</f>
        <v>1849.8</v>
      </c>
    </row>
    <row r="24" spans="1:52">
      <c r="A24" s="123" t="s">
        <v>139</v>
      </c>
      <c r="AF24" s="25">
        <f>SUM(FemaleSingleAge!AF108:AF109)</f>
        <v>2704.2219999999998</v>
      </c>
      <c r="AG24" s="25">
        <f>SUM(FemaleSingleAge!AG108:AG109)</f>
        <v>2750.7719999999999</v>
      </c>
      <c r="AH24" s="25">
        <f>SUM(FemaleSingleAge!AH108:AH109)</f>
        <v>2794.9390000000003</v>
      </c>
      <c r="AI24" s="25">
        <f>SUM(FemaleSingleAge!AI108:AI109)</f>
        <v>2837.4850000000001</v>
      </c>
      <c r="AJ24" s="25">
        <f>SUM(FemaleSingleAge!AJ108:AJ109)</f>
        <v>2879.3949999999995</v>
      </c>
      <c r="AK24" s="25">
        <f>SUM(FemaleSingleAge!AK108:AK109)</f>
        <v>2921.3860000000004</v>
      </c>
      <c r="AL24" s="25">
        <f>SUM(FemaleSingleAge!AL108:AL109)</f>
        <v>2963.7629999999999</v>
      </c>
      <c r="AM24" s="25">
        <f>SUM(FemaleSingleAge!AM108:AM109)</f>
        <v>3006.4029999999998</v>
      </c>
      <c r="AN24" s="25">
        <f>SUM(FemaleSingleAge!AN108:AN109)</f>
        <v>3049.0419999999999</v>
      </c>
      <c r="AO24" s="25">
        <f>SUM(FemaleSingleAge!AO108:AO109)</f>
        <v>3091.2179999999998</v>
      </c>
      <c r="AP24" s="25">
        <f>SUM(FemaleSingleAge!AP108:AP109)</f>
        <v>3132.5630000000001</v>
      </c>
      <c r="AQ24" s="25">
        <f>SUM(FemaleSingleAge!AQ108:AQ109)</f>
        <v>3173.0370000000003</v>
      </c>
      <c r="AR24" s="25">
        <f>SUM(FemaleSingleAge!AR108:AR109)</f>
        <v>3212.6959999999999</v>
      </c>
      <c r="AS24" s="25">
        <f>SUM(FemaleSingleAge!AS108:AS109)</f>
        <v>3251.373</v>
      </c>
      <c r="AT24" s="25">
        <f>SUM(FemaleSingleAge!AT108:AT109)</f>
        <v>3288.8789999999999</v>
      </c>
      <c r="AU24" s="25">
        <f>SUM(FemaleSingleAge!AU108:AU109)</f>
        <v>3325.0559999999996</v>
      </c>
      <c r="AV24" s="25">
        <f>SUM(FemaleSingleAge!AV108:AV109)</f>
        <v>3359.8289999999997</v>
      </c>
      <c r="AW24" s="25">
        <f>SUM(FemaleSingleAge!AW108:AW109)</f>
        <v>3393.1530000000002</v>
      </c>
      <c r="AX24" s="25">
        <f>SUM(FemaleSingleAge!AX108:AX109)</f>
        <v>3424.953</v>
      </c>
      <c r="AY24" s="25">
        <f>SUM(FemaleSingleAge!AY108:AY109)</f>
        <v>3455.1640000000002</v>
      </c>
      <c r="AZ24" s="25">
        <f>SUM(FemaleSingleAge!AZ108:AZ109)</f>
        <v>3483.741</v>
      </c>
    </row>
    <row r="25" spans="1:52">
      <c r="A25" s="119" t="s">
        <v>138</v>
      </c>
      <c r="AF25" s="25">
        <f>SUM(FemaleSingleAge!AF110:AF118)</f>
        <v>5355.808</v>
      </c>
      <c r="AG25" s="25">
        <f>SUM(FemaleSingleAge!AG110:AG118)</f>
        <v>5535.7809999999999</v>
      </c>
      <c r="AH25" s="25">
        <f>SUM(FemaleSingleAge!AH110:AH118)</f>
        <v>5719.4410000000007</v>
      </c>
      <c r="AI25" s="25">
        <f>SUM(FemaleSingleAge!AI110:AI118)</f>
        <v>5906.3029999999999</v>
      </c>
      <c r="AJ25" s="25">
        <f>SUM(FemaleSingleAge!AJ110:AJ118)</f>
        <v>6095.8370000000004</v>
      </c>
      <c r="AK25" s="25">
        <f>SUM(FemaleSingleAge!AK110:AK118)</f>
        <v>6287.6340000000018</v>
      </c>
      <c r="AL25" s="25">
        <f>SUM(FemaleSingleAge!AL110:AL118)</f>
        <v>6481.3440000000001</v>
      </c>
      <c r="AM25" s="25">
        <f>SUM(FemaleSingleAge!AM110:AM118)</f>
        <v>6676.85</v>
      </c>
      <c r="AN25" s="25">
        <f>SUM(FemaleSingleAge!AN110:AN118)</f>
        <v>6874.2570000000005</v>
      </c>
      <c r="AO25" s="25">
        <f>SUM(FemaleSingleAge!AO110:AO118)</f>
        <v>7073.8189999999995</v>
      </c>
      <c r="AP25" s="25">
        <f>SUM(FemaleSingleAge!AP110:AP118)</f>
        <v>7275.6839999999993</v>
      </c>
      <c r="AQ25" s="25">
        <f>SUM(FemaleSingleAge!AQ110:AQ118)</f>
        <v>7479.7250000000004</v>
      </c>
      <c r="AR25" s="25">
        <f>SUM(FemaleSingleAge!AR110:AR118)</f>
        <v>7685.7079999999996</v>
      </c>
      <c r="AS25" s="25">
        <f>SUM(FemaleSingleAge!AS110:AS118)</f>
        <v>7893.5259999999998</v>
      </c>
      <c r="AT25" s="25">
        <f>SUM(FemaleSingleAge!AT110:AT118)</f>
        <v>8103.0700000000006</v>
      </c>
      <c r="AU25" s="25">
        <f>SUM(FemaleSingleAge!AU110:AU118)</f>
        <v>8314.1939999999995</v>
      </c>
      <c r="AV25" s="25">
        <f>SUM(FemaleSingleAge!AV110:AV118)</f>
        <v>8526.7829999999994</v>
      </c>
      <c r="AW25" s="25">
        <f>SUM(FemaleSingleAge!AW110:AW118)</f>
        <v>8740.6239999999998</v>
      </c>
      <c r="AX25" s="25">
        <f>SUM(FemaleSingleAge!AX110:AX118)</f>
        <v>8955.3450000000012</v>
      </c>
      <c r="AY25" s="25">
        <f>SUM(FemaleSingleAge!AY110:AY118)</f>
        <v>9170.4959999999992</v>
      </c>
      <c r="AZ25" s="25">
        <f>SUM(FemaleSingleAge!AZ110:AZ118)</f>
        <v>9385.6939999999995</v>
      </c>
    </row>
    <row r="26" spans="1:52">
      <c r="A26" s="119" t="s">
        <v>137</v>
      </c>
      <c r="AF26" s="25">
        <f>SUM(FemaleSingleAge!AF110:AF119)</f>
        <v>5522.3239999999996</v>
      </c>
      <c r="AG26" s="25">
        <f>SUM(FemaleSingleAge!AG110:AG119)</f>
        <v>5711.9830000000002</v>
      </c>
      <c r="AH26" s="25">
        <f>SUM(FemaleSingleAge!AH110:AH119)</f>
        <v>5907.322000000001</v>
      </c>
      <c r="AI26" s="25">
        <f>SUM(FemaleSingleAge!AI110:AI119)</f>
        <v>6106.9759999999997</v>
      </c>
      <c r="AJ26" s="25">
        <f>SUM(FemaleSingleAge!AJ110:AJ119)</f>
        <v>6309.18</v>
      </c>
      <c r="AK26" s="25">
        <f>SUM(FemaleSingleAge!AK110:AK119)</f>
        <v>6512.635000000002</v>
      </c>
      <c r="AL26" s="25">
        <f>SUM(FemaleSingleAge!AL110:AL119)</f>
        <v>6716.6859999999997</v>
      </c>
      <c r="AM26" s="25">
        <f>SUM(FemaleSingleAge!AM110:AM119)</f>
        <v>6921.4860000000008</v>
      </c>
      <c r="AN26" s="25">
        <f>SUM(FemaleSingleAge!AN110:AN119)</f>
        <v>7127.5350000000008</v>
      </c>
      <c r="AO26" s="25">
        <f>SUM(FemaleSingleAge!AO110:AO119)</f>
        <v>7335.7269999999999</v>
      </c>
      <c r="AP26" s="25">
        <f>SUM(FemaleSingleAge!AP110:AP119)</f>
        <v>7546.6889999999994</v>
      </c>
      <c r="AQ26" s="25">
        <f>SUM(FemaleSingleAge!AQ110:AQ119)</f>
        <v>7760.4030000000002</v>
      </c>
      <c r="AR26" s="25">
        <f>SUM(FemaleSingleAge!AR110:AR119)</f>
        <v>7976.5139999999992</v>
      </c>
      <c r="AS26" s="25">
        <f>SUM(FemaleSingleAge!AS110:AS119)</f>
        <v>8194.8979999999992</v>
      </c>
      <c r="AT26" s="25">
        <f>SUM(FemaleSingleAge!AT110:AT119)</f>
        <v>8415.3780000000006</v>
      </c>
      <c r="AU26" s="25">
        <f>SUM(FemaleSingleAge!AU110:AU119)</f>
        <v>8637.7780000000002</v>
      </c>
      <c r="AV26" s="25">
        <f>SUM(FemaleSingleAge!AV110:AV119)</f>
        <v>8861.9549999999999</v>
      </c>
      <c r="AW26" s="25">
        <f>SUM(FemaleSingleAge!AW110:AW119)</f>
        <v>9087.7860000000001</v>
      </c>
      <c r="AX26" s="25">
        <f>SUM(FemaleSingleAge!AX110:AX119)</f>
        <v>9315.1230000000014</v>
      </c>
      <c r="AY26" s="25">
        <f>SUM(FemaleSingleAge!AY110:AY119)</f>
        <v>9543.8040000000001</v>
      </c>
      <c r="AZ26" s="25">
        <f>SUM(FemaleSingleAge!AZ110:AZ119)</f>
        <v>9773.6279999999988</v>
      </c>
    </row>
    <row r="27" spans="1:52">
      <c r="A27" s="119" t="s">
        <v>136</v>
      </c>
      <c r="AF27" s="25">
        <f>SUM(FemaleSingleAge!AF110:AF120)</f>
        <v>5649.9219999999996</v>
      </c>
      <c r="AG27" s="25">
        <f>SUM(FemaleSingleAge!AG110:AG120)</f>
        <v>5842.3739999999998</v>
      </c>
      <c r="AH27" s="25">
        <f>SUM(FemaleSingleAge!AH110:AH120)</f>
        <v>6040.679000000001</v>
      </c>
      <c r="AI27" s="25">
        <f>SUM(FemaleSingleAge!AI110:AI120)</f>
        <v>6243.9879999999994</v>
      </c>
      <c r="AJ27" s="25">
        <f>SUM(FemaleSingleAge!AJ110:AJ120)</f>
        <v>6451.2170000000006</v>
      </c>
      <c r="AK27" s="25">
        <f>SUM(FemaleSingleAge!AK110:AK120)</f>
        <v>6661.501000000002</v>
      </c>
      <c r="AL27" s="25">
        <f>SUM(FemaleSingleAge!AL110:AL120)</f>
        <v>6874.4529999999995</v>
      </c>
      <c r="AM27" s="25">
        <f>SUM(FemaleSingleAge!AM110:AM120)</f>
        <v>7089.9490000000005</v>
      </c>
      <c r="AN27" s="25">
        <f>SUM(FemaleSingleAge!AN110:AN120)</f>
        <v>7307.706000000001</v>
      </c>
      <c r="AO27" s="25">
        <f>SUM(FemaleSingleAge!AO110:AO120)</f>
        <v>7527.51</v>
      </c>
      <c r="AP27" s="25">
        <f>SUM(FemaleSingleAge!AP110:AP120)</f>
        <v>7749.1969999999992</v>
      </c>
      <c r="AQ27" s="25">
        <f>SUM(FemaleSingleAge!AQ110:AQ120)</f>
        <v>7972.4760000000006</v>
      </c>
      <c r="AR27" s="25">
        <f>SUM(FemaleSingleAge!AR110:AR120)</f>
        <v>8197.2339999999986</v>
      </c>
      <c r="AS27" s="25">
        <f>SUM(FemaleSingleAge!AS110:AS120)</f>
        <v>8423.6999999999989</v>
      </c>
      <c r="AT27" s="25">
        <f>SUM(FemaleSingleAge!AT110:AT120)</f>
        <v>8652.2690000000002</v>
      </c>
      <c r="AU27" s="25">
        <f>SUM(FemaleSingleAge!AU110:AU120)</f>
        <v>8883.1930000000011</v>
      </c>
      <c r="AV27" s="25">
        <f>SUM(FemaleSingleAge!AV110:AV120)</f>
        <v>9116.4279999999999</v>
      </c>
      <c r="AW27" s="25">
        <f>SUM(FemaleSingleAge!AW110:AW120)</f>
        <v>9351.7430000000004</v>
      </c>
      <c r="AX27" s="25">
        <f>SUM(FemaleSingleAge!AX110:AX120)</f>
        <v>9588.974000000002</v>
      </c>
      <c r="AY27" s="25">
        <f>SUM(FemaleSingleAge!AY110:AY120)</f>
        <v>9827.8989999999994</v>
      </c>
      <c r="AZ27" s="25">
        <f>SUM(FemaleSingleAge!AZ110:AZ120)</f>
        <v>10068.288999999999</v>
      </c>
    </row>
    <row r="28" spans="1:52">
      <c r="A28" s="119" t="s">
        <v>13</v>
      </c>
      <c r="AF28" s="25">
        <f>FemaleSingleAge!AF119</f>
        <v>166.51600000000002</v>
      </c>
      <c r="AG28" s="25">
        <f>FemaleSingleAge!AG119</f>
        <v>176.20199999999997</v>
      </c>
      <c r="AH28" s="25">
        <f>FemaleSingleAge!AH119</f>
        <v>187.881</v>
      </c>
      <c r="AI28" s="25">
        <f>FemaleSingleAge!AI119</f>
        <v>200.67300000000003</v>
      </c>
      <c r="AJ28" s="25">
        <f>FemaleSingleAge!AJ119</f>
        <v>213.34299999999999</v>
      </c>
      <c r="AK28" s="25">
        <f>FemaleSingleAge!AK119</f>
        <v>225.00099999999998</v>
      </c>
      <c r="AL28" s="25">
        <f>FemaleSingleAge!AL119</f>
        <v>235.34199999999998</v>
      </c>
      <c r="AM28" s="25">
        <f>FemaleSingleAge!AM119</f>
        <v>244.636</v>
      </c>
      <c r="AN28" s="25">
        <f>FemaleSingleAge!AN119</f>
        <v>253.27800000000002</v>
      </c>
      <c r="AO28" s="25">
        <f>FemaleSingleAge!AO119</f>
        <v>261.90800000000002</v>
      </c>
      <c r="AP28" s="25">
        <f>FemaleSingleAge!AP119</f>
        <v>271.005</v>
      </c>
      <c r="AQ28" s="25">
        <f>FemaleSingleAge!AQ119</f>
        <v>280.678</v>
      </c>
      <c r="AR28" s="25">
        <f>FemaleSingleAge!AR119</f>
        <v>290.80599999999998</v>
      </c>
      <c r="AS28" s="25">
        <f>FemaleSingleAge!AS119</f>
        <v>301.37200000000001</v>
      </c>
      <c r="AT28" s="25">
        <f>FemaleSingleAge!AT119</f>
        <v>312.30799999999999</v>
      </c>
      <c r="AU28" s="25">
        <f>FemaleSingleAge!AU119</f>
        <v>323.58399999999995</v>
      </c>
      <c r="AV28" s="25">
        <f>FemaleSingleAge!AV119</f>
        <v>335.17200000000003</v>
      </c>
      <c r="AW28" s="25">
        <f>FemaleSingleAge!AW119</f>
        <v>347.16199999999998</v>
      </c>
      <c r="AX28" s="25">
        <f>FemaleSingleAge!AX119</f>
        <v>359.77800000000002</v>
      </c>
      <c r="AY28" s="25">
        <f>FemaleSingleAge!AY119</f>
        <v>373.30799999999999</v>
      </c>
      <c r="AZ28" s="25">
        <f>FemaleSingleAge!AZ119</f>
        <v>387.93399999999997</v>
      </c>
    </row>
    <row r="29" spans="1:52">
      <c r="A29" s="119" t="s">
        <v>14</v>
      </c>
      <c r="AF29" s="25">
        <f>FemaleSingleAge!AF120</f>
        <v>127.59800000000001</v>
      </c>
      <c r="AG29" s="25">
        <f>FemaleSingleAge!AG120</f>
        <v>130.39100000000002</v>
      </c>
      <c r="AH29" s="25">
        <f>FemaleSingleAge!AH120</f>
        <v>133.357</v>
      </c>
      <c r="AI29" s="25">
        <f>FemaleSingleAge!AI120</f>
        <v>137.012</v>
      </c>
      <c r="AJ29" s="25">
        <f>FemaleSingleAge!AJ120</f>
        <v>142.03700000000001</v>
      </c>
      <c r="AK29" s="25">
        <f>FemaleSingleAge!AK120</f>
        <v>148.86599999999999</v>
      </c>
      <c r="AL29" s="25">
        <f>FemaleSingleAge!AL120</f>
        <v>157.767</v>
      </c>
      <c r="AM29" s="25">
        <f>FemaleSingleAge!AM120</f>
        <v>168.46299999999999</v>
      </c>
      <c r="AN29" s="25">
        <f>FemaleSingleAge!AN120</f>
        <v>180.17099999999999</v>
      </c>
      <c r="AO29" s="25">
        <f>FemaleSingleAge!AO120</f>
        <v>191.78299999999999</v>
      </c>
      <c r="AP29" s="25">
        <f>FemaleSingleAge!AP120</f>
        <v>202.50800000000001</v>
      </c>
      <c r="AQ29" s="25">
        <f>FemaleSingleAge!AQ120</f>
        <v>212.07299999999998</v>
      </c>
      <c r="AR29" s="25">
        <f>FemaleSingleAge!AR120</f>
        <v>220.72</v>
      </c>
      <c r="AS29" s="25">
        <f>FemaleSingleAge!AS120</f>
        <v>228.80200000000002</v>
      </c>
      <c r="AT29" s="25">
        <f>FemaleSingleAge!AT120</f>
        <v>236.89100000000002</v>
      </c>
      <c r="AU29" s="25">
        <f>FemaleSingleAge!AU120</f>
        <v>245.41499999999999</v>
      </c>
      <c r="AV29" s="25">
        <f>FemaleSingleAge!AV120</f>
        <v>254.47299999999996</v>
      </c>
      <c r="AW29" s="25">
        <f>FemaleSingleAge!AW120</f>
        <v>263.95699999999999</v>
      </c>
      <c r="AX29" s="25">
        <f>FemaleSingleAge!AX120</f>
        <v>273.851</v>
      </c>
      <c r="AY29" s="25">
        <f>FemaleSingleAge!AY120</f>
        <v>284.09499999999997</v>
      </c>
      <c r="AZ29" s="25">
        <f>FemaleSingleAge!AZ120</f>
        <v>294.661</v>
      </c>
    </row>
    <row r="30" spans="1:52">
      <c r="A30" s="119" t="s">
        <v>135</v>
      </c>
      <c r="AF30" s="25">
        <f>SUM(FemaleSingleAge!AF119:AF126)</f>
        <v>493.54100000000011</v>
      </c>
      <c r="AG30" s="25">
        <f>SUM(FemaleSingleAge!AG119:AG126)</f>
        <v>512.44600000000003</v>
      </c>
      <c r="AH30" s="25">
        <f>SUM(FemaleSingleAge!AH119:AH126)</f>
        <v>533.57900000000006</v>
      </c>
      <c r="AI30" s="25">
        <f>SUM(FemaleSingleAge!AI119:AI126)</f>
        <v>556.56400000000008</v>
      </c>
      <c r="AJ30" s="25">
        <f>SUM(FemaleSingleAge!AJ119:AJ126)</f>
        <v>580.83900000000006</v>
      </c>
      <c r="AK30" s="25">
        <f>SUM(FemaleSingleAge!AK119:AK126)</f>
        <v>605.97699999999998</v>
      </c>
      <c r="AL30" s="25">
        <f>SUM(FemaleSingleAge!AL119:AL126)</f>
        <v>631.90299999999991</v>
      </c>
      <c r="AM30" s="25">
        <f>SUM(FemaleSingleAge!AM119:AM126)</f>
        <v>658.75300000000016</v>
      </c>
      <c r="AN30" s="25">
        <f>SUM(FemaleSingleAge!AN119:AN126)</f>
        <v>686.58699999999999</v>
      </c>
      <c r="AO30" s="25">
        <f>SUM(FemaleSingleAge!AO119:AO126)</f>
        <v>715.5200000000001</v>
      </c>
      <c r="AP30" s="25">
        <f>SUM(FemaleSingleAge!AP119:AP126)</f>
        <v>745.64599999999984</v>
      </c>
      <c r="AQ30" s="25">
        <f>SUM(FemaleSingleAge!AQ119:AQ126)</f>
        <v>776.99599999999987</v>
      </c>
      <c r="AR30" s="25">
        <f>SUM(FemaleSingleAge!AR119:AR126)</f>
        <v>809.56499999999994</v>
      </c>
      <c r="AS30" s="25">
        <f>SUM(FemaleSingleAge!AS119:AS126)</f>
        <v>843.37400000000002</v>
      </c>
      <c r="AT30" s="25">
        <f>SUM(FemaleSingleAge!AT119:AT126)</f>
        <v>878.44200000000001</v>
      </c>
      <c r="AU30" s="25">
        <f>SUM(FemaleSingleAge!AU119:AU126)</f>
        <v>914.80999999999983</v>
      </c>
      <c r="AV30" s="25">
        <f>SUM(FemaleSingleAge!AV119:AV126)</f>
        <v>952.47400000000005</v>
      </c>
      <c r="AW30" s="25">
        <f>SUM(FemaleSingleAge!AW119:AW126)</f>
        <v>991.50200000000007</v>
      </c>
      <c r="AX30" s="25">
        <f>SUM(FemaleSingleAge!AX119:AX126)</f>
        <v>1032.123</v>
      </c>
      <c r="AY30" s="25">
        <f>SUM(FemaleSingleAge!AY119:AY126)</f>
        <v>1074.6179999999999</v>
      </c>
      <c r="AZ30" s="25">
        <f>SUM(FemaleSingleAge!AZ119:AZ126)</f>
        <v>1119.1880000000001</v>
      </c>
    </row>
    <row r="31" spans="1:52">
      <c r="A31" s="119" t="s">
        <v>50</v>
      </c>
      <c r="AF31" s="25">
        <f>SUM(FemaleSingleAge!AF120:AF126)</f>
        <v>327.02500000000003</v>
      </c>
      <c r="AG31" s="25">
        <f>SUM(FemaleSingleAge!AG120:AG126)</f>
        <v>336.24400000000009</v>
      </c>
      <c r="AH31" s="25">
        <f>SUM(FemaleSingleAge!AH120:AH126)</f>
        <v>345.69800000000004</v>
      </c>
      <c r="AI31" s="25">
        <f>SUM(FemaleSingleAge!AI120:AI126)</f>
        <v>355.89100000000002</v>
      </c>
      <c r="AJ31" s="25">
        <f>SUM(FemaleSingleAge!AJ120:AJ126)</f>
        <v>367.49599999999992</v>
      </c>
      <c r="AK31" s="25">
        <f>SUM(FemaleSingleAge!AK120:AK126)</f>
        <v>380.97599999999989</v>
      </c>
      <c r="AL31" s="25">
        <f>SUM(FemaleSingleAge!AL120:AL126)</f>
        <v>396.56099999999998</v>
      </c>
      <c r="AM31" s="25">
        <f>SUM(FemaleSingleAge!AM120:AM126)</f>
        <v>414.11700000000002</v>
      </c>
      <c r="AN31" s="25">
        <f>SUM(FemaleSingleAge!AN120:AN126)</f>
        <v>433.30899999999997</v>
      </c>
      <c r="AO31" s="25">
        <f>SUM(FemaleSingleAge!AO120:AO126)</f>
        <v>453.61199999999985</v>
      </c>
      <c r="AP31" s="25">
        <f>SUM(FemaleSingleAge!AP120:AP126)</f>
        <v>474.64100000000002</v>
      </c>
      <c r="AQ31" s="25">
        <f>SUM(FemaleSingleAge!AQ120:AQ126)</f>
        <v>496.31799999999993</v>
      </c>
      <c r="AR31" s="25">
        <f>SUM(FemaleSingleAge!AR120:AR126)</f>
        <v>518.75900000000001</v>
      </c>
      <c r="AS31" s="25">
        <f>SUM(FemaleSingleAge!AS120:AS126)</f>
        <v>542.00199999999995</v>
      </c>
      <c r="AT31" s="25">
        <f>SUM(FemaleSingleAge!AT120:AT126)</f>
        <v>566.13400000000001</v>
      </c>
      <c r="AU31" s="25">
        <f>SUM(FemaleSingleAge!AU120:AU126)</f>
        <v>591.226</v>
      </c>
      <c r="AV31" s="25">
        <f>SUM(FemaleSingleAge!AV120:AV126)</f>
        <v>617.30200000000002</v>
      </c>
      <c r="AW31" s="25">
        <f>SUM(FemaleSingleAge!AW120:AW126)</f>
        <v>644.34000000000015</v>
      </c>
      <c r="AX31" s="25">
        <f>SUM(FemaleSingleAge!AX120:AX126)</f>
        <v>672.34500000000003</v>
      </c>
      <c r="AY31" s="25">
        <f>SUM(FemaleSingleAge!AY120:AY126)</f>
        <v>701.31</v>
      </c>
      <c r="AZ31" s="25">
        <f>SUM(FemaleSingleAge!AZ120:AZ126)</f>
        <v>731.25400000000013</v>
      </c>
    </row>
    <row r="32" spans="1:52">
      <c r="A32" s="119" t="s">
        <v>134</v>
      </c>
      <c r="AF32" s="25">
        <f>SUM(FemaleSingleAge!AF121:AF126)</f>
        <v>199.42699999999999</v>
      </c>
      <c r="AG32" s="25">
        <f>SUM(FemaleSingleAge!AG121:AG126)</f>
        <v>205.85299999999998</v>
      </c>
      <c r="AH32" s="25">
        <f>SUM(FemaleSingleAge!AH121:AH126)</f>
        <v>212.34100000000001</v>
      </c>
      <c r="AI32" s="25">
        <f>SUM(FemaleSingleAge!AI121:AI126)</f>
        <v>218.87900000000002</v>
      </c>
      <c r="AJ32" s="25">
        <f>SUM(FemaleSingleAge!AJ121:AJ126)</f>
        <v>225.459</v>
      </c>
      <c r="AK32" s="25">
        <f>SUM(FemaleSingleAge!AK121:AK126)</f>
        <v>232.11</v>
      </c>
      <c r="AL32" s="25">
        <f>SUM(FemaleSingleAge!AL121:AL126)</f>
        <v>238.79400000000001</v>
      </c>
      <c r="AM32" s="25">
        <f>SUM(FemaleSingleAge!AM121:AM126)</f>
        <v>245.654</v>
      </c>
      <c r="AN32" s="25">
        <f>SUM(FemaleSingleAge!AN121:AN126)</f>
        <v>253.13800000000001</v>
      </c>
      <c r="AO32" s="25">
        <f>SUM(FemaleSingleAge!AO121:AO126)</f>
        <v>261.82899999999995</v>
      </c>
      <c r="AP32" s="25">
        <f>SUM(FemaleSingleAge!AP121:AP126)</f>
        <v>272.13299999999998</v>
      </c>
      <c r="AQ32" s="25">
        <f>SUM(FemaleSingleAge!AQ121:AQ126)</f>
        <v>284.24499999999995</v>
      </c>
      <c r="AR32" s="25">
        <f>SUM(FemaleSingleAge!AR121:AR126)</f>
        <v>298.03899999999999</v>
      </c>
      <c r="AS32" s="25">
        <f>SUM(FemaleSingleAge!AS121:AS126)</f>
        <v>313.2</v>
      </c>
      <c r="AT32" s="25">
        <f>SUM(FemaleSingleAge!AT121:AT126)</f>
        <v>329.24300000000005</v>
      </c>
      <c r="AU32" s="25">
        <f>SUM(FemaleSingleAge!AU121:AU126)</f>
        <v>345.81099999999992</v>
      </c>
      <c r="AV32" s="25">
        <f>SUM(FemaleSingleAge!AV121:AV126)</f>
        <v>362.82900000000001</v>
      </c>
      <c r="AW32" s="25">
        <f>SUM(FemaleSingleAge!AW121:AW126)</f>
        <v>380.38299999999998</v>
      </c>
      <c r="AX32" s="25">
        <f>SUM(FemaleSingleAge!AX121:AX126)</f>
        <v>398.49400000000003</v>
      </c>
      <c r="AY32" s="25">
        <f>SUM(FemaleSingleAge!AY121:AY126)</f>
        <v>417.21500000000003</v>
      </c>
      <c r="AZ32" s="25">
        <f>SUM(FemaleSingleAge!AZ121:AZ126)</f>
        <v>436.59299999999996</v>
      </c>
    </row>
    <row r="33" spans="1:52">
      <c r="A33" s="123" t="s">
        <v>98</v>
      </c>
      <c r="AF33" s="25">
        <f>FemaleSingleAge!AF130</f>
        <v>3394.3010000000004</v>
      </c>
      <c r="AG33" s="25">
        <f>FemaleSingleAge!AG130</f>
        <v>3461.3020000000001</v>
      </c>
      <c r="AH33" s="25">
        <f>FemaleSingleAge!AH130</f>
        <v>3525.8150000000005</v>
      </c>
      <c r="AI33" s="25">
        <f>FemaleSingleAge!AI130</f>
        <v>3588.0670000000005</v>
      </c>
      <c r="AJ33" s="25">
        <f>FemaleSingleAge!AJ130</f>
        <v>3648.299</v>
      </c>
      <c r="AK33" s="25">
        <f>FemaleSingleAge!AK130</f>
        <v>3706.7450000000003</v>
      </c>
      <c r="AL33" s="25">
        <f>FemaleSingleAge!AL130</f>
        <v>3763.4749999999999</v>
      </c>
      <c r="AM33" s="25">
        <f>FemaleSingleAge!AM130</f>
        <v>3818.6669999999995</v>
      </c>
      <c r="AN33" s="25">
        <f>FemaleSingleAge!AN130</f>
        <v>3872.7440000000001</v>
      </c>
      <c r="AO33" s="25">
        <f>FemaleSingleAge!AO130</f>
        <v>3926.2219999999998</v>
      </c>
      <c r="AP33" s="25">
        <f>FemaleSingleAge!AP130</f>
        <v>3979.444</v>
      </c>
      <c r="AQ33" s="25">
        <f>FemaleSingleAge!AQ130</f>
        <v>4032.6080000000006</v>
      </c>
      <c r="AR33" s="25">
        <f>FemaleSingleAge!AR130</f>
        <v>4085.5800000000004</v>
      </c>
      <c r="AS33" s="25">
        <f>FemaleSingleAge!AS130</f>
        <v>4137.9470000000001</v>
      </c>
      <c r="AT33" s="25">
        <f>FemaleSingleAge!AT130</f>
        <v>4189.0999999999995</v>
      </c>
      <c r="AU33" s="25">
        <f>FemaleSingleAge!AU130</f>
        <v>4238.57</v>
      </c>
      <c r="AV33" s="25">
        <f>FemaleSingleAge!AV130</f>
        <v>4286.232</v>
      </c>
      <c r="AW33" s="25">
        <f>FemaleSingleAge!AW130</f>
        <v>4332.1400000000003</v>
      </c>
      <c r="AX33" s="25">
        <f>FemaleSingleAge!AX130</f>
        <v>4376.2150000000001</v>
      </c>
      <c r="AY33" s="25">
        <f>FemaleSingleAge!AY130</f>
        <v>4418.4149999999991</v>
      </c>
      <c r="AZ33" s="25">
        <f>FemaleSingleAge!AZ130</f>
        <v>4458.7</v>
      </c>
    </row>
    <row r="34" spans="1:52">
      <c r="A34" s="119" t="s">
        <v>232</v>
      </c>
      <c r="AF34" s="25">
        <f>FemaleSingleAge!AF134</f>
        <v>467.73400000000004</v>
      </c>
      <c r="AG34" s="25">
        <f>FemaleSingleAge!AG134</f>
        <v>480.95799999999997</v>
      </c>
      <c r="AH34" s="25">
        <f>FemaleSingleAge!AH134</f>
        <v>493.93899999999996</v>
      </c>
      <c r="AI34" s="25">
        <f>FemaleSingleAge!AI134</f>
        <v>506.42399999999998</v>
      </c>
      <c r="AJ34" s="25">
        <f>FemaleSingleAge!AJ134</f>
        <v>518.053</v>
      </c>
      <c r="AK34" s="25">
        <f>FemaleSingleAge!AK134</f>
        <v>528.60500000000002</v>
      </c>
      <c r="AL34" s="25">
        <f>FemaleSingleAge!AL134</f>
        <v>537.96</v>
      </c>
      <c r="AM34" s="25">
        <f>FemaleSingleAge!AM134</f>
        <v>546.2829999999999</v>
      </c>
      <c r="AN34" s="25">
        <f>FemaleSingleAge!AN134</f>
        <v>553.97699999999998</v>
      </c>
      <c r="AO34" s="25">
        <f>FemaleSingleAge!AO134</f>
        <v>561.60400000000004</v>
      </c>
      <c r="AP34" s="25">
        <f>FemaleSingleAge!AP134</f>
        <v>569.572</v>
      </c>
      <c r="AQ34" s="25">
        <f>FemaleSingleAge!AQ134</f>
        <v>578.02600000000007</v>
      </c>
      <c r="AR34" s="25">
        <f>FemaleSingleAge!AR134</f>
        <v>586.85699999999997</v>
      </c>
      <c r="AS34" s="25">
        <f>FemaleSingleAge!AS134</f>
        <v>595.91100000000006</v>
      </c>
      <c r="AT34" s="25">
        <f>FemaleSingleAge!AT134</f>
        <v>604.928</v>
      </c>
      <c r="AU34" s="25">
        <f>FemaleSingleAge!AU134</f>
        <v>613.71599999999989</v>
      </c>
      <c r="AV34" s="25">
        <f>FemaleSingleAge!AV134</f>
        <v>622.24199999999996</v>
      </c>
      <c r="AW34" s="25">
        <f>FemaleSingleAge!AW134</f>
        <v>630.56099999999992</v>
      </c>
      <c r="AX34" s="25">
        <f>FemaleSingleAge!AX134</f>
        <v>638.66499999999996</v>
      </c>
      <c r="AY34" s="25">
        <f>FemaleSingleAge!AY134</f>
        <v>646.56099999999992</v>
      </c>
      <c r="AZ34" s="25">
        <f>FemaleSingleAge!AZ134</f>
        <v>654.24599999999998</v>
      </c>
    </row>
    <row r="35" spans="1:52">
      <c r="A35" s="119">
        <v>16</v>
      </c>
      <c r="AF35" s="25">
        <f>FemaleSingleAge!AF135</f>
        <v>230.047</v>
      </c>
      <c r="AG35" s="25">
        <f>FemaleSingleAge!AG135</f>
        <v>236.887</v>
      </c>
      <c r="AH35" s="25">
        <f>FemaleSingleAge!AH135</f>
        <v>243.73699999999999</v>
      </c>
      <c r="AI35" s="25">
        <f>FemaleSingleAge!AI135</f>
        <v>250.39400000000001</v>
      </c>
      <c r="AJ35" s="25">
        <f>FemaleSingleAge!AJ135</f>
        <v>256.56900000000002</v>
      </c>
      <c r="AK35" s="25">
        <f>FemaleSingleAge!AK135</f>
        <v>262.07400000000001</v>
      </c>
      <c r="AL35" s="25">
        <f>FemaleSingleAge!AL135</f>
        <v>266.822</v>
      </c>
      <c r="AM35" s="25">
        <f>FemaleSingleAge!AM135</f>
        <v>270.92399999999998</v>
      </c>
      <c r="AN35" s="25">
        <f>FemaleSingleAge!AN135</f>
        <v>274.63499999999999</v>
      </c>
      <c r="AO35" s="25">
        <f>FemaleSingleAge!AO135</f>
        <v>278.31</v>
      </c>
      <c r="AP35" s="25">
        <f>FemaleSingleAge!AP135</f>
        <v>282.21199999999999</v>
      </c>
      <c r="AQ35" s="25">
        <f>FemaleSingleAge!AQ135</f>
        <v>286.42700000000002</v>
      </c>
      <c r="AR35" s="25">
        <f>FemaleSingleAge!AR135</f>
        <v>290.88299999999998</v>
      </c>
      <c r="AS35" s="25">
        <f>FemaleSingleAge!AS135</f>
        <v>295.48599999999999</v>
      </c>
      <c r="AT35" s="25">
        <f>FemaleSingleAge!AT135</f>
        <v>300.07600000000002</v>
      </c>
      <c r="AU35" s="25">
        <f>FemaleSingleAge!AU135</f>
        <v>304.53699999999998</v>
      </c>
      <c r="AV35" s="25">
        <f>FemaleSingleAge!AV135</f>
        <v>308.84899999999999</v>
      </c>
      <c r="AW35" s="25">
        <f>FemaleSingleAge!AW135</f>
        <v>313.048</v>
      </c>
      <c r="AX35" s="25">
        <f>FemaleSingleAge!AX135</f>
        <v>317.13799999999998</v>
      </c>
      <c r="AY35" s="25">
        <f>FemaleSingleAge!AY135</f>
        <v>321.13200000000001</v>
      </c>
      <c r="AZ35" s="25">
        <f>FemaleSingleAge!AZ135</f>
        <v>325.036</v>
      </c>
    </row>
    <row r="36" spans="1:52">
      <c r="A36" s="119" t="s">
        <v>233</v>
      </c>
      <c r="AF36" s="25">
        <f>FemaleSingleAge!AF136</f>
        <v>452.392</v>
      </c>
      <c r="AG36" s="25">
        <f>FemaleSingleAge!AG136</f>
        <v>466.459</v>
      </c>
      <c r="AH36" s="25">
        <f>FemaleSingleAge!AH136</f>
        <v>480.67399999999998</v>
      </c>
      <c r="AI36" s="25">
        <f>FemaleSingleAge!AI136</f>
        <v>494.55200000000002</v>
      </c>
      <c r="AJ36" s="25">
        <f>FemaleSingleAge!AJ136</f>
        <v>507.42</v>
      </c>
      <c r="AK36" s="25">
        <f>FemaleSingleAge!AK136</f>
        <v>518.82799999999997</v>
      </c>
      <c r="AL36" s="25">
        <f>FemaleSingleAge!AL136</f>
        <v>528.57400000000007</v>
      </c>
      <c r="AM36" s="25">
        <f>FemaleSingleAge!AM136</f>
        <v>536.90499999999997</v>
      </c>
      <c r="AN36" s="25">
        <f>FemaleSingleAge!AN136</f>
        <v>544.36</v>
      </c>
      <c r="AO36" s="25">
        <f>FemaleSingleAge!AO136</f>
        <v>551.71</v>
      </c>
      <c r="AP36" s="25">
        <f>FemaleSingleAge!AP136</f>
        <v>559.52099999999996</v>
      </c>
      <c r="AQ36" s="25">
        <f>FemaleSingleAge!AQ136</f>
        <v>567.97199999999998</v>
      </c>
      <c r="AR36" s="25">
        <f>FemaleSingleAge!AR136</f>
        <v>576.91</v>
      </c>
      <c r="AS36" s="25">
        <f>FemaleSingleAge!AS136</f>
        <v>586.149</v>
      </c>
      <c r="AT36" s="25">
        <f>FemaleSingleAge!AT136</f>
        <v>595.36900000000003</v>
      </c>
      <c r="AU36" s="25">
        <f>FemaleSingleAge!AU136</f>
        <v>604.33500000000004</v>
      </c>
      <c r="AV36" s="25">
        <f>FemaleSingleAge!AV136</f>
        <v>613.01</v>
      </c>
      <c r="AW36" s="25">
        <f>FemaleSingleAge!AW136</f>
        <v>621.47399999999993</v>
      </c>
      <c r="AX36" s="25">
        <f>FemaleSingleAge!AX136</f>
        <v>629.7349999999999</v>
      </c>
      <c r="AY36" s="25">
        <f>FemaleSingleAge!AY136</f>
        <v>637.822</v>
      </c>
      <c r="AZ36" s="25">
        <f>FemaleSingleAge!AZ136</f>
        <v>645.74900000000002</v>
      </c>
    </row>
    <row r="37" spans="1:52">
      <c r="A37" s="119" t="s">
        <v>99</v>
      </c>
      <c r="AF37" s="25">
        <f>FemaleSingleAge!AF131</f>
        <v>690.07900000000006</v>
      </c>
      <c r="AG37" s="25">
        <f>FemaleSingleAge!AG131</f>
        <v>710.53</v>
      </c>
      <c r="AH37" s="25">
        <f>FemaleSingleAge!AH131</f>
        <v>730.87599999999998</v>
      </c>
      <c r="AI37" s="25">
        <f>FemaleSingleAge!AI131</f>
        <v>750.58199999999999</v>
      </c>
      <c r="AJ37" s="25">
        <f>FemaleSingleAge!AJ131</f>
        <v>768.904</v>
      </c>
      <c r="AK37" s="25">
        <f>FemaleSingleAge!AK131</f>
        <v>785.35900000000004</v>
      </c>
      <c r="AL37" s="25">
        <f>FemaleSingleAge!AL131</f>
        <v>799.71199999999999</v>
      </c>
      <c r="AM37" s="25">
        <f>FemaleSingleAge!AM131</f>
        <v>812.2639999999999</v>
      </c>
      <c r="AN37" s="25">
        <f>FemaleSingleAge!AN131</f>
        <v>823.702</v>
      </c>
      <c r="AO37" s="25">
        <f>FemaleSingleAge!AO131</f>
        <v>835.00400000000002</v>
      </c>
      <c r="AP37" s="25">
        <f>FemaleSingleAge!AP131</f>
        <v>846.88100000000009</v>
      </c>
      <c r="AQ37" s="25">
        <f>FemaleSingleAge!AQ131</f>
        <v>859.57100000000014</v>
      </c>
      <c r="AR37" s="25">
        <f>FemaleSingleAge!AR131</f>
        <v>872.88400000000001</v>
      </c>
      <c r="AS37" s="25">
        <f>FemaleSingleAge!AS131</f>
        <v>886.57400000000007</v>
      </c>
      <c r="AT37" s="25">
        <f>FemaleSingleAge!AT131</f>
        <v>900.221</v>
      </c>
      <c r="AU37" s="25">
        <f>FemaleSingleAge!AU131</f>
        <v>913.5139999999999</v>
      </c>
      <c r="AV37" s="25">
        <f>FemaleSingleAge!AV131</f>
        <v>926.40300000000002</v>
      </c>
      <c r="AW37" s="25">
        <f>FemaleSingleAge!AW131</f>
        <v>938.98699999999985</v>
      </c>
      <c r="AX37" s="25">
        <f>FemaleSingleAge!AX131</f>
        <v>951.26199999999994</v>
      </c>
      <c r="AY37" s="25">
        <f>FemaleSingleAge!AY131</f>
        <v>963.25099999999998</v>
      </c>
      <c r="AZ37" s="25">
        <f>FemaleSingleAge!AZ131</f>
        <v>974.95900000000006</v>
      </c>
    </row>
    <row r="38" spans="1:52">
      <c r="A38" s="123" t="s">
        <v>100</v>
      </c>
      <c r="AF38" s="25">
        <f>FemaleSingleAge!AF132</f>
        <v>1121.1530000000002</v>
      </c>
      <c r="AG38" s="25">
        <f>FemaleSingleAge!AG132</f>
        <v>1138.1220000000001</v>
      </c>
      <c r="AH38" s="25">
        <f>FemaleSingleAge!AH132</f>
        <v>1155.3340000000001</v>
      </c>
      <c r="AI38" s="25">
        <f>FemaleSingleAge!AI132</f>
        <v>1172.701</v>
      </c>
      <c r="AJ38" s="25">
        <f>FemaleSingleAge!AJ132</f>
        <v>1190.0150000000001</v>
      </c>
      <c r="AK38" s="25">
        <f>FemaleSingleAge!AK132</f>
        <v>1207.1120000000001</v>
      </c>
      <c r="AL38" s="25">
        <f>FemaleSingleAge!AL132</f>
        <v>1224.009</v>
      </c>
      <c r="AM38" s="25">
        <f>FemaleSingleAge!AM132</f>
        <v>1240.778</v>
      </c>
      <c r="AN38" s="25">
        <f>FemaleSingleAge!AN132</f>
        <v>1257.3539999999998</v>
      </c>
      <c r="AO38" s="25">
        <f>FemaleSingleAge!AO132</f>
        <v>1273.6590000000001</v>
      </c>
      <c r="AP38" s="25">
        <f>FemaleSingleAge!AP132</f>
        <v>1289.6179999999999</v>
      </c>
      <c r="AQ38" s="25">
        <f>FemaleSingleAge!AQ132</f>
        <v>1305.2080000000001</v>
      </c>
      <c r="AR38" s="25">
        <f>FemaleSingleAge!AR132</f>
        <v>1320.395</v>
      </c>
      <c r="AS38" s="25">
        <f>FemaleSingleAge!AS132</f>
        <v>1335.0859999999998</v>
      </c>
      <c r="AT38" s="25">
        <f>FemaleSingleAge!AT132</f>
        <v>1349.1679999999999</v>
      </c>
      <c r="AU38" s="25">
        <f>FemaleSingleAge!AU132</f>
        <v>1362.56</v>
      </c>
      <c r="AV38" s="25">
        <f>FemaleSingleAge!AV132</f>
        <v>1375.2219999999998</v>
      </c>
      <c r="AW38" s="25">
        <f>FemaleSingleAge!AW132</f>
        <v>1387.155</v>
      </c>
      <c r="AX38" s="25">
        <f>FemaleSingleAge!AX132</f>
        <v>1398.386</v>
      </c>
      <c r="AY38" s="25">
        <f>FemaleSingleAge!AY132</f>
        <v>1408.96</v>
      </c>
      <c r="AZ38" s="25">
        <f>FemaleSingleAge!AZ132</f>
        <v>1418.9189999999999</v>
      </c>
    </row>
    <row r="39" spans="1:52">
      <c r="A39" s="123" t="s">
        <v>101</v>
      </c>
      <c r="AF39" s="25">
        <f>FemaleSingleAge!AF133</f>
        <v>2411.5310000000004</v>
      </c>
      <c r="AG39" s="25">
        <f>FemaleSingleAge!AG133</f>
        <v>2454.0450000000001</v>
      </c>
      <c r="AH39" s="25">
        <f>FemaleSingleAge!AH133</f>
        <v>2493.8329999999996</v>
      </c>
      <c r="AI39" s="25">
        <f>FemaleSingleAge!AI133</f>
        <v>2531.7950000000001</v>
      </c>
      <c r="AJ39" s="25">
        <f>FemaleSingleAge!AJ133</f>
        <v>2569.1420000000003</v>
      </c>
      <c r="AK39" s="25">
        <f>FemaleSingleAge!AK133</f>
        <v>2606.7550000000006</v>
      </c>
      <c r="AL39" s="25">
        <f>FemaleSingleAge!AL133</f>
        <v>2644.9739999999997</v>
      </c>
      <c r="AM39" s="25">
        <f>FemaleSingleAge!AM133</f>
        <v>2683.6280000000002</v>
      </c>
      <c r="AN39" s="25">
        <f>FemaleSingleAge!AN133</f>
        <v>2722.4349999999999</v>
      </c>
      <c r="AO39" s="25">
        <f>FemaleSingleAge!AO133</f>
        <v>2760.8969999999999</v>
      </c>
      <c r="AP39" s="25">
        <f>FemaleSingleAge!AP133</f>
        <v>2798.6210000000001</v>
      </c>
      <c r="AQ39" s="25">
        <f>FemaleSingleAge!AQ133</f>
        <v>2835.5680000000002</v>
      </c>
      <c r="AR39" s="25">
        <f>FemaleSingleAge!AR133</f>
        <v>2871.82</v>
      </c>
      <c r="AS39" s="25">
        <f>FemaleSingleAge!AS133</f>
        <v>2907.2349999999997</v>
      </c>
      <c r="AT39" s="25">
        <f>FemaleSingleAge!AT133</f>
        <v>2941.6549999999997</v>
      </c>
      <c r="AU39" s="25">
        <f>FemaleSingleAge!AU133</f>
        <v>2974.9459999999999</v>
      </c>
      <c r="AV39" s="25">
        <f>FemaleSingleAge!AV133</f>
        <v>3007.0430000000001</v>
      </c>
      <c r="AW39" s="25">
        <f>FemaleSingleAge!AW133</f>
        <v>3037.8889999999997</v>
      </c>
      <c r="AX39" s="25">
        <f>FemaleSingleAge!AX133</f>
        <v>3067.393</v>
      </c>
      <c r="AY39" s="25">
        <f>FemaleSingleAge!AY133</f>
        <v>3095.4570000000003</v>
      </c>
      <c r="AZ39" s="25">
        <f>FemaleSingleAge!AZ133</f>
        <v>3122.0169999999998</v>
      </c>
    </row>
    <row r="40" spans="1:52">
      <c r="A40" s="123" t="s">
        <v>142</v>
      </c>
      <c r="AF40" s="25">
        <f>FemaleSingleAge!AF3</f>
        <v>328.18700000000001</v>
      </c>
      <c r="AG40" s="25">
        <f>FemaleSingleAge!AG3</f>
        <v>332.20100000000002</v>
      </c>
      <c r="AH40" s="25">
        <f>FemaleSingleAge!AH3</f>
        <v>335.529</v>
      </c>
      <c r="AI40" s="25">
        <f>FemaleSingleAge!AI3</f>
        <v>338.38600000000002</v>
      </c>
      <c r="AJ40" s="25">
        <f>FemaleSingleAge!AJ3</f>
        <v>341.11599999999999</v>
      </c>
      <c r="AK40" s="25">
        <f>FemaleSingleAge!AK3</f>
        <v>343.96300000000002</v>
      </c>
      <c r="AL40" s="25">
        <f>FemaleSingleAge!AL3</f>
        <v>346.983</v>
      </c>
      <c r="AM40" s="25">
        <f>FemaleSingleAge!AM3</f>
        <v>350.07400000000001</v>
      </c>
      <c r="AN40" s="25">
        <f>FemaleSingleAge!AN3</f>
        <v>353.14</v>
      </c>
      <c r="AO40" s="25">
        <f>FemaleSingleAge!AO3</f>
        <v>356.03699999999998</v>
      </c>
      <c r="AP40" s="25">
        <f>FemaleSingleAge!AP3</f>
        <v>358.66300000000001</v>
      </c>
      <c r="AQ40" s="25">
        <f>FemaleSingleAge!AQ3</f>
        <v>360.99099999999999</v>
      </c>
      <c r="AR40" s="25">
        <f>FemaleSingleAge!AR3</f>
        <v>363.06900000000002</v>
      </c>
      <c r="AS40" s="25">
        <f>FemaleSingleAge!AS3</f>
        <v>364.94299999999998</v>
      </c>
      <c r="AT40" s="25">
        <f>FemaleSingleAge!AT3</f>
        <v>366.69200000000001</v>
      </c>
      <c r="AU40" s="25">
        <f>FemaleSingleAge!AU3</f>
        <v>368.36599999999999</v>
      </c>
      <c r="AV40" s="25">
        <f>FemaleSingleAge!AV3</f>
        <v>369.98500000000001</v>
      </c>
      <c r="AW40" s="25">
        <f>FemaleSingleAge!AW3</f>
        <v>371.53199999999998</v>
      </c>
      <c r="AX40" s="25">
        <f>FemaleSingleAge!AX3</f>
        <v>372.99200000000002</v>
      </c>
      <c r="AY40" s="25">
        <f>FemaleSingleAge!AY3</f>
        <v>374.34399999999999</v>
      </c>
      <c r="AZ40" s="25">
        <f>FemaleSingleAge!AZ3</f>
        <v>375.57100000000003</v>
      </c>
    </row>
    <row r="41" spans="1:52">
      <c r="A41" s="133" t="s">
        <v>154</v>
      </c>
    </row>
    <row r="42" spans="1:52">
      <c r="A42" s="133" t="s">
        <v>1</v>
      </c>
    </row>
    <row r="43" spans="1:52">
      <c r="A43" s="119" t="s">
        <v>145</v>
      </c>
      <c r="AF43" s="25">
        <f>UnemployedMale!AF107</f>
        <v>62.331812787297132</v>
      </c>
      <c r="AG43" s="25">
        <f>UnemployedMale!AG107</f>
        <v>64.519706286506079</v>
      </c>
      <c r="AH43" s="25">
        <f>UnemployedMale!AH107</f>
        <v>66.574366940822273</v>
      </c>
      <c r="AI43" s="25">
        <f>UnemployedMale!AI107</f>
        <v>68.504218490802458</v>
      </c>
      <c r="AJ43" s="25">
        <f>UnemployedMale!AJ107</f>
        <v>70.33891779336895</v>
      </c>
      <c r="AK43" s="25">
        <f>UnemployedMale!AK107</f>
        <v>72.099477683124377</v>
      </c>
      <c r="AL43" s="25">
        <f>UnemployedMale!AL107</f>
        <v>72.668274960807082</v>
      </c>
      <c r="AM43" s="25">
        <f>UnemployedMale!AM107</f>
        <v>73.096261337842037</v>
      </c>
      <c r="AN43" s="25">
        <f>UnemployedMale!AN107</f>
        <v>73.385088449169473</v>
      </c>
      <c r="AO43" s="25">
        <f>UnemployedMale!AO107</f>
        <v>73.535634449984414</v>
      </c>
      <c r="AP43" s="25">
        <f>UnemployedMale!AP107</f>
        <v>73.553794174796067</v>
      </c>
      <c r="AQ43" s="25">
        <f>UnemployedMale!AQ107</f>
        <v>73.439679335359997</v>
      </c>
      <c r="AR43" s="25">
        <f>UnemployedMale!AR107</f>
        <v>73.207458070103698</v>
      </c>
      <c r="AS43" s="25">
        <f>UnemployedMale!AS107</f>
        <v>72.893252060266349</v>
      </c>
      <c r="AT43" s="25">
        <f>UnemployedMale!AT107</f>
        <v>72.540421053450288</v>
      </c>
      <c r="AU43" s="25">
        <f>UnemployedMale!AU107</f>
        <v>72.177866355606582</v>
      </c>
      <c r="AV43" s="25">
        <f>UnemployedMale!AV107</f>
        <v>71.815259844734229</v>
      </c>
      <c r="AW43" s="25">
        <f>UnemployedMale!AW107</f>
        <v>71.442459574572297</v>
      </c>
      <c r="AX43" s="25">
        <f>UnemployedMale!AX107</f>
        <v>71.041795578959722</v>
      </c>
      <c r="AY43" s="25">
        <f>UnemployedMale!AY107</f>
        <v>70.588334920662703</v>
      </c>
      <c r="AZ43" s="25">
        <f>UnemployedMale!AZ107</f>
        <v>70.064832600000003</v>
      </c>
    </row>
    <row r="44" spans="1:52">
      <c r="A44" s="119" t="s">
        <v>144</v>
      </c>
      <c r="AF44" s="25">
        <f>UnemployedMale!AF108</f>
        <v>110.86252228287029</v>
      </c>
      <c r="AG44" s="25">
        <f>UnemployedMale!AG108</f>
        <v>115.04497769039801</v>
      </c>
      <c r="AH44" s="25">
        <f>UnemployedMale!AH108</f>
        <v>119.04940453486682</v>
      </c>
      <c r="AI44" s="25">
        <f>UnemployedMale!AI108</f>
        <v>122.89601935505711</v>
      </c>
      <c r="AJ44" s="25">
        <f>UnemployedMale!AJ108</f>
        <v>126.6472775518028</v>
      </c>
      <c r="AK44" s="25">
        <f>UnemployedMale!AK108</f>
        <v>130.34336678194546</v>
      </c>
      <c r="AL44" s="25">
        <f>UnemployedMale!AL108</f>
        <v>131.90104061787292</v>
      </c>
      <c r="AM44" s="25">
        <f>UnemployedMale!AM108</f>
        <v>133.24267346005823</v>
      </c>
      <c r="AN44" s="25">
        <f>UnemployedMale!AN108</f>
        <v>134.32681333592774</v>
      </c>
      <c r="AO44" s="25">
        <f>UnemployedMale!AO108</f>
        <v>135.10269414166052</v>
      </c>
      <c r="AP44" s="25">
        <f>UnemployedMale!AP108</f>
        <v>135.54618482092224</v>
      </c>
      <c r="AQ44" s="25">
        <f>UnemployedMale!AQ108</f>
        <v>135.64658395933208</v>
      </c>
      <c r="AR44" s="25">
        <f>UnemployedMale!AR108</f>
        <v>135.44340272496677</v>
      </c>
      <c r="AS44" s="25">
        <f>UnemployedMale!AS108</f>
        <v>135.02246814157883</v>
      </c>
      <c r="AT44" s="25">
        <f>UnemployedMale!AT108</f>
        <v>134.49277014785525</v>
      </c>
      <c r="AU44" s="25">
        <f>UnemployedMale!AU108</f>
        <v>133.9286465827382</v>
      </c>
      <c r="AV44" s="25">
        <f>UnemployedMale!AV108</f>
        <v>133.35016837306819</v>
      </c>
      <c r="AW44" s="25">
        <f>UnemployedMale!AW108</f>
        <v>132.73669685508733</v>
      </c>
      <c r="AX44" s="25">
        <f>UnemployedMale!AX108</f>
        <v>132.06731110921135</v>
      </c>
      <c r="AY44" s="25">
        <f>UnemployedMale!AY108</f>
        <v>131.30855080553516</v>
      </c>
      <c r="AZ44" s="25">
        <f>UnemployedMale!AZ108</f>
        <v>130.43629934999998</v>
      </c>
    </row>
    <row r="45" spans="1:52">
      <c r="A45" s="119" t="s">
        <v>188</v>
      </c>
      <c r="AF45" s="25">
        <f>UnemployedMale!AF109</f>
        <v>264.13780377342266</v>
      </c>
      <c r="AG45" s="25">
        <f>UnemployedMale!AG109</f>
        <v>273.04276095585828</v>
      </c>
      <c r="AH45" s="25">
        <f>UnemployedMale!AH109</f>
        <v>282.25953067851765</v>
      </c>
      <c r="AI45" s="25">
        <f>UnemployedMale!AI109</f>
        <v>292.83931174320753</v>
      </c>
      <c r="AJ45" s="25">
        <f>UnemployedMale!AJ109</f>
        <v>303.75291209605399</v>
      </c>
      <c r="AK45" s="25">
        <f>UnemployedMale!AK109</f>
        <v>314.58919556867994</v>
      </c>
      <c r="AL45" s="25">
        <f>UnemployedMale!AL109</f>
        <v>321.46161912977004</v>
      </c>
      <c r="AM45" s="25">
        <f>UnemployedMale!AM109</f>
        <v>327.91565906858949</v>
      </c>
      <c r="AN45" s="25">
        <f>UnemployedMale!AN109</f>
        <v>333.99257857756345</v>
      </c>
      <c r="AO45" s="25">
        <f>UnemployedMale!AO109</f>
        <v>339.77899391172218</v>
      </c>
      <c r="AP45" s="25">
        <f>UnemployedMale!AP109</f>
        <v>345.32136604139089</v>
      </c>
      <c r="AQ45" s="25">
        <f>UnemployedMale!AQ109</f>
        <v>350.61759591869304</v>
      </c>
      <c r="AR45" s="25">
        <f>UnemployedMale!AR109</f>
        <v>355.61478087741256</v>
      </c>
      <c r="AS45" s="25">
        <f>UnemployedMale!AS109</f>
        <v>360.25445922599908</v>
      </c>
      <c r="AT45" s="25">
        <f>UnemployedMale!AT109</f>
        <v>364.47331942449654</v>
      </c>
      <c r="AU45" s="25">
        <f>UnemployedMale!AU109</f>
        <v>368.25149435150234</v>
      </c>
      <c r="AV45" s="25">
        <f>UnemployedMale!AV109</f>
        <v>371.60205326975949</v>
      </c>
      <c r="AW45" s="25">
        <f>UnemployedMale!AW109</f>
        <v>374.59228527551647</v>
      </c>
      <c r="AX45" s="25">
        <f>UnemployedMale!AX109</f>
        <v>377.31977954282235</v>
      </c>
      <c r="AY45" s="25">
        <f>UnemployedMale!AY109</f>
        <v>379.88968155217475</v>
      </c>
      <c r="AZ45" s="25">
        <f>UnemployedMale!AZ109</f>
        <v>382.36451105929996</v>
      </c>
    </row>
    <row r="46" spans="1:52">
      <c r="A46" s="119" t="s">
        <v>187</v>
      </c>
      <c r="AF46" s="25">
        <f>UnemployedMale!AF110</f>
        <v>285.27721449123891</v>
      </c>
      <c r="AG46" s="25">
        <f>UnemployedMale!AG110</f>
        <v>295.4544990469999</v>
      </c>
      <c r="AH46" s="25">
        <f>UnemployedMale!AH110</f>
        <v>306.1815134637875</v>
      </c>
      <c r="AI46" s="25">
        <f>UnemployedMale!AI110</f>
        <v>318.37929482732619</v>
      </c>
      <c r="AJ46" s="25">
        <f>UnemployedMale!AJ110</f>
        <v>330.84433725331093</v>
      </c>
      <c r="AK46" s="25">
        <f>UnemployedMale!AK110</f>
        <v>343.0442314226853</v>
      </c>
      <c r="AL46" s="25">
        <f>UnemployedMale!AL110</f>
        <v>351.05051592693883</v>
      </c>
      <c r="AM46" s="25">
        <f>UnemployedMale!AM110</f>
        <v>358.44935639502557</v>
      </c>
      <c r="AN46" s="25">
        <f>UnemployedMale!AN110</f>
        <v>365.34809443337423</v>
      </c>
      <c r="AO46" s="25">
        <f>UnemployedMale!AO110</f>
        <v>371.93381952518723</v>
      </c>
      <c r="AP46" s="25">
        <f>UnemployedMale!AP110</f>
        <v>378.32630126057921</v>
      </c>
      <c r="AQ46" s="25">
        <f>UnemployedMale!AQ110</f>
        <v>384.53919414530128</v>
      </c>
      <c r="AR46" s="25">
        <f>UnemployedMale!AR110</f>
        <v>390.49964132267218</v>
      </c>
      <c r="AS46" s="25">
        <f>UnemployedMale!AS110</f>
        <v>396.1433017992336</v>
      </c>
      <c r="AT46" s="25">
        <f>UnemployedMale!AT110</f>
        <v>401.39255521697538</v>
      </c>
      <c r="AU46" s="25">
        <f>UnemployedMale!AU110</f>
        <v>406.21922147810619</v>
      </c>
      <c r="AV46" s="25">
        <f>UnemployedMale!AV110</f>
        <v>410.63335498700502</v>
      </c>
      <c r="AW46" s="25">
        <f>UnemployedMale!AW110</f>
        <v>414.7138289155647</v>
      </c>
      <c r="AX46" s="25">
        <f>UnemployedMale!AX110</f>
        <v>418.58046341669035</v>
      </c>
      <c r="AY46" s="25">
        <f>UnemployedMale!AY110</f>
        <v>422.36748023697032</v>
      </c>
      <c r="AZ46" s="25">
        <f>UnemployedMale!AZ110</f>
        <v>426.15376513429987</v>
      </c>
    </row>
    <row r="47" spans="1:52">
      <c r="A47" s="119" t="s">
        <v>186</v>
      </c>
      <c r="AF47" s="25">
        <f>UnemployedMale!AF111</f>
        <v>215.60709427784948</v>
      </c>
      <c r="AG47" s="25">
        <f>UnemployedMale!AG111</f>
        <v>222.51748955196635</v>
      </c>
      <c r="AH47" s="25">
        <f>UnemployedMale!AH111</f>
        <v>229.7844930844731</v>
      </c>
      <c r="AI47" s="25">
        <f>UnemployedMale!AI111</f>
        <v>238.4475108789529</v>
      </c>
      <c r="AJ47" s="25">
        <f>UnemployedMale!AJ111</f>
        <v>247.44455233762039</v>
      </c>
      <c r="AK47" s="25">
        <f>UnemployedMale!AK111</f>
        <v>256.34530646985883</v>
      </c>
      <c r="AL47" s="25">
        <f>UnemployedMale!AL111</f>
        <v>262.22885347270415</v>
      </c>
      <c r="AM47" s="25">
        <f>UnemployedMale!AM111</f>
        <v>267.76924694637336</v>
      </c>
      <c r="AN47" s="25">
        <f>UnemployedMale!AN111</f>
        <v>273.0508536908053</v>
      </c>
      <c r="AO47" s="25">
        <f>UnemployedMale!AO111</f>
        <v>278.21193422004609</v>
      </c>
      <c r="AP47" s="25">
        <f>UnemployedMale!AP111</f>
        <v>283.32897539526476</v>
      </c>
      <c r="AQ47" s="25">
        <f>UnemployedMale!AQ111</f>
        <v>288.41069129472095</v>
      </c>
      <c r="AR47" s="25">
        <f>UnemployedMale!AR111</f>
        <v>293.37883622254935</v>
      </c>
      <c r="AS47" s="25">
        <f>UnemployedMale!AS111</f>
        <v>298.12524314468664</v>
      </c>
      <c r="AT47" s="25">
        <f>UnemployedMale!AT111</f>
        <v>302.52097033009164</v>
      </c>
      <c r="AU47" s="25">
        <f>UnemployedMale!AU111</f>
        <v>306.50071412437069</v>
      </c>
      <c r="AV47" s="25">
        <f>UnemployedMale!AV111</f>
        <v>310.06714474142547</v>
      </c>
      <c r="AW47" s="25">
        <f>UnemployedMale!AW111</f>
        <v>313.29804799500158</v>
      </c>
      <c r="AX47" s="25">
        <f>UnemployedMale!AX111</f>
        <v>316.29426401257069</v>
      </c>
      <c r="AY47" s="25">
        <f>UnemployedMale!AY111</f>
        <v>319.16946566730218</v>
      </c>
      <c r="AZ47" s="25">
        <f>UnemployedMale!AZ111</f>
        <v>321.9930443093001</v>
      </c>
    </row>
    <row r="48" spans="1:52">
      <c r="A48" s="119" t="s">
        <v>185</v>
      </c>
      <c r="AF48" s="25">
        <f>UnemployedMale!AF112</f>
        <v>236.74650499566579</v>
      </c>
      <c r="AG48" s="25">
        <f>UnemployedMale!AG112</f>
        <v>244.92922764310796</v>
      </c>
      <c r="AH48" s="25">
        <f>UnemployedMale!AH112</f>
        <v>253.70647586974289</v>
      </c>
      <c r="AI48" s="25">
        <f>UnemployedMale!AI112</f>
        <v>263.98749396307159</v>
      </c>
      <c r="AJ48" s="25">
        <f>UnemployedMale!AJ112</f>
        <v>274.53597749487733</v>
      </c>
      <c r="AK48" s="25">
        <f>UnemployedMale!AK112</f>
        <v>284.80034232386419</v>
      </c>
      <c r="AL48" s="25">
        <f>UnemployedMale!AL112</f>
        <v>291.81775026987293</v>
      </c>
      <c r="AM48" s="25">
        <f>UnemployedMale!AM112</f>
        <v>298.30294427280944</v>
      </c>
      <c r="AN48" s="25">
        <f>UnemployedMale!AN112</f>
        <v>304.40636954661608</v>
      </c>
      <c r="AO48" s="25">
        <f>UnemployedMale!AO112</f>
        <v>310.3667598335112</v>
      </c>
      <c r="AP48" s="25">
        <f>UnemployedMale!AP112</f>
        <v>316.33391061445309</v>
      </c>
      <c r="AQ48" s="25">
        <f>UnemployedMale!AQ112</f>
        <v>322.33228952132919</v>
      </c>
      <c r="AR48" s="25">
        <f>UnemployedMale!AR112</f>
        <v>328.26369666780892</v>
      </c>
      <c r="AS48" s="25">
        <f>UnemployedMale!AS112</f>
        <v>334.01408571792115</v>
      </c>
      <c r="AT48" s="25">
        <f>UnemployedMale!AT112</f>
        <v>339.44020612257049</v>
      </c>
      <c r="AU48" s="25">
        <f>UnemployedMale!AU112</f>
        <v>344.46844125097454</v>
      </c>
      <c r="AV48" s="25">
        <f>UnemployedMale!AV112</f>
        <v>349.09844645867099</v>
      </c>
      <c r="AW48" s="25">
        <f>UnemployedMale!AW112</f>
        <v>353.41959163504981</v>
      </c>
      <c r="AX48" s="25">
        <f>UnemployedMale!AX112</f>
        <v>357.5549478864387</v>
      </c>
      <c r="AY48" s="25">
        <f>UnemployedMale!AY112</f>
        <v>361.64726435209775</v>
      </c>
      <c r="AZ48" s="25">
        <f>UnemployedMale!AZ112</f>
        <v>365.78229838430002</v>
      </c>
    </row>
    <row r="49" spans="1:52">
      <c r="A49" s="133" t="s">
        <v>2</v>
      </c>
    </row>
    <row r="50" spans="1:52">
      <c r="A50" s="119" t="s">
        <v>145</v>
      </c>
      <c r="AF50" s="25">
        <f>UnemployedFemale!AF107</f>
        <v>109.64539608992806</v>
      </c>
      <c r="AG50" s="25">
        <f>UnemployedFemale!AG107</f>
        <v>113.67104685480282</v>
      </c>
      <c r="AH50" s="25">
        <f>UnemployedFemale!AH107</f>
        <v>117.41160916458921</v>
      </c>
      <c r="AI50" s="25">
        <f>UnemployedFemale!AI107</f>
        <v>120.90577428311207</v>
      </c>
      <c r="AJ50" s="25">
        <f>UnemployedFemale!AJ107</f>
        <v>124.24246526431709</v>
      </c>
      <c r="AK50" s="25">
        <f>UnemployedFemale!AK107</f>
        <v>127.48401279042167</v>
      </c>
      <c r="AL50" s="25">
        <f>UnemployedFemale!AL107</f>
        <v>126.76257763284957</v>
      </c>
      <c r="AM50" s="25">
        <f>UnemployedFemale!AM107</f>
        <v>125.71565957327572</v>
      </c>
      <c r="AN50" s="25">
        <f>UnemployedFemale!AN107</f>
        <v>124.32268740189963</v>
      </c>
      <c r="AO50" s="25">
        <f>UnemployedFemale!AO107</f>
        <v>122.56054365726024</v>
      </c>
      <c r="AP50" s="25">
        <f>UnemployedFemale!AP107</f>
        <v>120.43082874911266</v>
      </c>
      <c r="AQ50" s="25">
        <f>UnemployedFemale!AQ107</f>
        <v>117.94353608349198</v>
      </c>
      <c r="AR50" s="25">
        <f>UnemployedFemale!AR107</f>
        <v>115.14840120798144</v>
      </c>
      <c r="AS50" s="25">
        <f>UnemployedFemale!AS107</f>
        <v>112.13057030959075</v>
      </c>
      <c r="AT50" s="25">
        <f>UnemployedFemale!AT107</f>
        <v>108.98413918818645</v>
      </c>
      <c r="AU50" s="25">
        <f>UnemployedFemale!AU107</f>
        <v>105.76590455139689</v>
      </c>
      <c r="AV50" s="25">
        <f>UnemployedFemale!AV107</f>
        <v>102.4890889086937</v>
      </c>
      <c r="AW50" s="25">
        <f>UnemployedFemale!AW107</f>
        <v>99.131697183175106</v>
      </c>
      <c r="AX50" s="25">
        <f>UnemployedFemale!AX107</f>
        <v>95.667248059453541</v>
      </c>
      <c r="AY50" s="25">
        <f>UnemployedFemale!AY107</f>
        <v>92.061088040452148</v>
      </c>
      <c r="AZ50" s="25">
        <f>UnemployedFemale!AZ107</f>
        <v>88.293443600000003</v>
      </c>
    </row>
    <row r="51" spans="1:52">
      <c r="A51" s="119" t="s">
        <v>144</v>
      </c>
      <c r="AF51" s="25">
        <f>UnemployedFemale!AF108</f>
        <v>220.85116932511863</v>
      </c>
      <c r="AG51" s="25">
        <f>UnemployedFemale!AG108</f>
        <v>229.47992099915191</v>
      </c>
      <c r="AH51" s="25">
        <f>UnemployedFemale!AH108</f>
        <v>237.70990184003389</v>
      </c>
      <c r="AI51" s="25">
        <f>UnemployedFemale!AI108</f>
        <v>245.61201049024422</v>
      </c>
      <c r="AJ51" s="25">
        <f>UnemployedFemale!AJ108</f>
        <v>253.35979099806207</v>
      </c>
      <c r="AK51" s="25">
        <f>UnemployedFemale!AK108</f>
        <v>261.06340448775211</v>
      </c>
      <c r="AL51" s="25">
        <f>UnemployedFemale!AL108</f>
        <v>260.10479623526754</v>
      </c>
      <c r="AM51" s="25">
        <f>UnemployedFemale!AM108</f>
        <v>258.48604289578941</v>
      </c>
      <c r="AN51" s="25">
        <f>UnemployedFemale!AN108</f>
        <v>256.08346889366237</v>
      </c>
      <c r="AO51" s="25">
        <f>UnemployedFemale!AO108</f>
        <v>252.75664224048631</v>
      </c>
      <c r="AP51" s="25">
        <f>UnemployedFemale!AP108</f>
        <v>248.45308551291203</v>
      </c>
      <c r="AQ51" s="25">
        <f>UnemployedFemale!AQ108</f>
        <v>243.18375247835326</v>
      </c>
      <c r="AR51" s="25">
        <f>UnemployedFemale!AR108</f>
        <v>237.08109542282017</v>
      </c>
      <c r="AS51" s="25">
        <f>UnemployedFemale!AS108</f>
        <v>230.35893360888792</v>
      </c>
      <c r="AT51" s="25">
        <f>UnemployedFemale!AT108</f>
        <v>223.2612923197965</v>
      </c>
      <c r="AU51" s="25">
        <f>UnemployedFemale!AU108</f>
        <v>215.94083023993707</v>
      </c>
      <c r="AV51" s="25">
        <f>UnemployedFemale!AV108</f>
        <v>208.43116067060524</v>
      </c>
      <c r="AW51" s="25">
        <f>UnemployedFemale!AW108</f>
        <v>200.68755724134655</v>
      </c>
      <c r="AX51" s="25">
        <f>UnemployedFemale!AX108</f>
        <v>192.67335314289573</v>
      </c>
      <c r="AY51" s="25">
        <f>UnemployedFemale!AY108</f>
        <v>184.33524351258851</v>
      </c>
      <c r="AZ51" s="25">
        <f>UnemployedFemale!AZ108</f>
        <v>175.64304200000001</v>
      </c>
    </row>
    <row r="52" spans="1:52">
      <c r="A52" s="119" t="s">
        <v>188</v>
      </c>
      <c r="AF52" s="25">
        <f>UnemployedFemale!AF109</f>
        <v>501.0907704234898</v>
      </c>
      <c r="AG52" s="25">
        <f>UnemployedFemale!AG109</f>
        <v>517.78856671474477</v>
      </c>
      <c r="AH52" s="25">
        <f>UnemployedFemale!AH109</f>
        <v>534.45454312120785</v>
      </c>
      <c r="AI52" s="25">
        <f>UnemployedFemale!AI109</f>
        <v>552.26194502691158</v>
      </c>
      <c r="AJ52" s="25">
        <f>UnemployedFemale!AJ109</f>
        <v>570.63205048328655</v>
      </c>
      <c r="AK52" s="25">
        <f>UnemployedFemale!AK109</f>
        <v>589.4365006519464</v>
      </c>
      <c r="AL52" s="25">
        <f>UnemployedFemale!AL109</f>
        <v>596.2230388192711</v>
      </c>
      <c r="AM52" s="25">
        <f>UnemployedFemale!AM109</f>
        <v>602.49972841783438</v>
      </c>
      <c r="AN52" s="25">
        <f>UnemployedFemale!AN109</f>
        <v>608.13625241742864</v>
      </c>
      <c r="AO52" s="25">
        <f>UnemployedFemale!AO109</f>
        <v>613.0151838146694</v>
      </c>
      <c r="AP52" s="25">
        <f>UnemployedFemale!AP109</f>
        <v>617.06215526927576</v>
      </c>
      <c r="AQ52" s="25">
        <f>UnemployedFemale!AQ109</f>
        <v>620.24081105990342</v>
      </c>
      <c r="AR52" s="25">
        <f>UnemployedFemale!AR109</f>
        <v>622.55102545709735</v>
      </c>
      <c r="AS52" s="25">
        <f>UnemployedFemale!AS109</f>
        <v>624.01461337372643</v>
      </c>
      <c r="AT52" s="25">
        <f>UnemployedFemale!AT109</f>
        <v>624.66921931556033</v>
      </c>
      <c r="AU52" s="25">
        <f>UnemployedFemale!AU109</f>
        <v>624.54415000203653</v>
      </c>
      <c r="AV52" s="25">
        <f>UnemployedFemale!AV109</f>
        <v>623.67328066395885</v>
      </c>
      <c r="AW52" s="25">
        <f>UnemployedFemale!AW109</f>
        <v>622.06053349931494</v>
      </c>
      <c r="AX52" s="25">
        <f>UnemployedFemale!AX109</f>
        <v>619.69561644932139</v>
      </c>
      <c r="AY52" s="25">
        <f>UnemployedFemale!AY109</f>
        <v>616.58985129252108</v>
      </c>
      <c r="AZ52" s="25">
        <f>UnemployedFemale!AZ109</f>
        <v>612.79916448359984</v>
      </c>
    </row>
    <row r="53" spans="1:52">
      <c r="A53" s="119" t="s">
        <v>187</v>
      </c>
      <c r="AF53" s="25">
        <f>UnemployedFemale!AF110</f>
        <v>530.50300553138811</v>
      </c>
      <c r="AG53" s="25">
        <f>UnemployedFemale!AG110</f>
        <v>548.66568233470946</v>
      </c>
      <c r="AH53" s="25">
        <f>UnemployedFemale!AH110</f>
        <v>567.11595995808818</v>
      </c>
      <c r="AI53" s="25">
        <f>UnemployedFemale!AI110</f>
        <v>586.86698524356575</v>
      </c>
      <c r="AJ53" s="25">
        <f>UnemployedFemale!AJ110</f>
        <v>607.12412946319114</v>
      </c>
      <c r="AK53" s="25">
        <f>UnemployedFemale!AK110</f>
        <v>627.60855372892411</v>
      </c>
      <c r="AL53" s="25">
        <f>UnemployedFemale!AL110</f>
        <v>635.82092143607974</v>
      </c>
      <c r="AM53" s="25">
        <f>UnemployedFemale!AM110</f>
        <v>643.31986421872159</v>
      </c>
      <c r="AN53" s="25">
        <f>UnemployedFemale!AN110</f>
        <v>650.04480859095759</v>
      </c>
      <c r="AO53" s="25">
        <f>UnemployedFemale!AO110</f>
        <v>655.98606213431697</v>
      </c>
      <c r="AP53" s="25">
        <f>UnemployedFemale!AP110</f>
        <v>661.1472279148021</v>
      </c>
      <c r="AQ53" s="25">
        <f>UnemployedFemale!AQ110</f>
        <v>665.50757347624233</v>
      </c>
      <c r="AR53" s="25">
        <f>UnemployedFemale!AR110</f>
        <v>669.0452151746606</v>
      </c>
      <c r="AS53" s="25">
        <f>UnemployedFemale!AS110</f>
        <v>671.77736807427357</v>
      </c>
      <c r="AT53" s="25">
        <f>UnemployedFemale!AT110</f>
        <v>673.72916025926406</v>
      </c>
      <c r="AU53" s="25">
        <f>UnemployedFemale!AU110</f>
        <v>674.92367806059065</v>
      </c>
      <c r="AV53" s="25">
        <f>UnemployedFemale!AV110</f>
        <v>675.38905243953616</v>
      </c>
      <c r="AW53" s="25">
        <f>UnemployedFemale!AW110</f>
        <v>675.1416599018919</v>
      </c>
      <c r="AX53" s="25">
        <f>UnemployedFemale!AX110</f>
        <v>674.20346166767877</v>
      </c>
      <c r="AY53" s="25">
        <f>UnemployedFemale!AY110</f>
        <v>672.62638884502678</v>
      </c>
      <c r="AZ53" s="25">
        <f>UnemployedFemale!AZ110</f>
        <v>670.48960549159983</v>
      </c>
    </row>
    <row r="54" spans="1:52">
      <c r="A54" s="119" t="s">
        <v>186</v>
      </c>
      <c r="AF54" s="25">
        <f>UnemployedFemale!AF111</f>
        <v>389.88499718829928</v>
      </c>
      <c r="AG54" s="25">
        <f>UnemployedFemale!AG111</f>
        <v>401.97969257039551</v>
      </c>
      <c r="AH54" s="25">
        <f>UnemployedFemale!AH111</f>
        <v>414.15625044576308</v>
      </c>
      <c r="AI54" s="25">
        <f>UnemployedFemale!AI111</f>
        <v>427.55570881977934</v>
      </c>
      <c r="AJ54" s="25">
        <f>UnemployedFemale!AJ111</f>
        <v>441.51472474954159</v>
      </c>
      <c r="AK54" s="25">
        <f>UnemployedFemale!AK111</f>
        <v>455.85710895461591</v>
      </c>
      <c r="AL54" s="25">
        <f>UnemployedFemale!AL111</f>
        <v>462.88082021685318</v>
      </c>
      <c r="AM54" s="25">
        <f>UnemployedFemale!AM111</f>
        <v>469.72934509532075</v>
      </c>
      <c r="AN54" s="25">
        <f>UnemployedFemale!AN111</f>
        <v>476.37547092566598</v>
      </c>
      <c r="AO54" s="25">
        <f>UnemployedFemale!AO111</f>
        <v>482.81908523144358</v>
      </c>
      <c r="AP54" s="25">
        <f>UnemployedFemale!AP111</f>
        <v>489.03989850547634</v>
      </c>
      <c r="AQ54" s="25">
        <f>UnemployedFemale!AQ111</f>
        <v>495.00059466504217</v>
      </c>
      <c r="AR54" s="25">
        <f>UnemployedFemale!AR111</f>
        <v>500.61833124225853</v>
      </c>
      <c r="AS54" s="25">
        <f>UnemployedFemale!AS111</f>
        <v>505.78625007442929</v>
      </c>
      <c r="AT54" s="25">
        <f>UnemployedFemale!AT111</f>
        <v>510.39206618395042</v>
      </c>
      <c r="AU54" s="25">
        <f>UnemployedFemale!AU111</f>
        <v>514.36922431349672</v>
      </c>
      <c r="AV54" s="25">
        <f>UnemployedFemale!AV111</f>
        <v>517.73120890204757</v>
      </c>
      <c r="AW54" s="25">
        <f>UnemployedFemale!AW111</f>
        <v>520.5046734411435</v>
      </c>
      <c r="AX54" s="25">
        <f>UnemployedFemale!AX111</f>
        <v>522.6895113658793</v>
      </c>
      <c r="AY54" s="25">
        <f>UnemployedFemale!AY111</f>
        <v>524.3156958203848</v>
      </c>
      <c r="AZ54" s="25">
        <f>UnemployedFemale!AZ111</f>
        <v>525.44956608359985</v>
      </c>
    </row>
    <row r="55" spans="1:52">
      <c r="A55" s="119" t="s">
        <v>185</v>
      </c>
      <c r="AF55" s="25">
        <f>UnemployedFemale!AF112</f>
        <v>419.29723229619754</v>
      </c>
      <c r="AG55" s="25">
        <f>UnemployedFemale!AG112</f>
        <v>432.85680819036037</v>
      </c>
      <c r="AH55" s="25">
        <f>UnemployedFemale!AH112</f>
        <v>446.81766728264347</v>
      </c>
      <c r="AI55" s="25">
        <f>UnemployedFemale!AI112</f>
        <v>462.16074903643369</v>
      </c>
      <c r="AJ55" s="25">
        <f>UnemployedFemale!AJ112</f>
        <v>478.00680372944601</v>
      </c>
      <c r="AK55" s="25">
        <f>UnemployedFemale!AK112</f>
        <v>494.02916203159356</v>
      </c>
      <c r="AL55" s="25">
        <f>UnemployedFemale!AL112</f>
        <v>502.47870283366194</v>
      </c>
      <c r="AM55" s="25">
        <f>UnemployedFemale!AM112</f>
        <v>510.54948089620802</v>
      </c>
      <c r="AN55" s="25">
        <f>UnemployedFemale!AN112</f>
        <v>518.28402709919499</v>
      </c>
      <c r="AO55" s="25">
        <f>UnemployedFemale!AO112</f>
        <v>525.78996355109132</v>
      </c>
      <c r="AP55" s="25">
        <f>UnemployedFemale!AP112</f>
        <v>533.1249711510028</v>
      </c>
      <c r="AQ55" s="25">
        <f>UnemployedFemale!AQ112</f>
        <v>540.26735708138108</v>
      </c>
      <c r="AR55" s="25">
        <f>UnemployedFemale!AR112</f>
        <v>547.11252095982172</v>
      </c>
      <c r="AS55" s="25">
        <f>UnemployedFemale!AS112</f>
        <v>553.54900477497642</v>
      </c>
      <c r="AT55" s="25">
        <f>UnemployedFemale!AT112</f>
        <v>559.45200712765416</v>
      </c>
      <c r="AU55" s="25">
        <f>UnemployedFemale!AU112</f>
        <v>564.74875237205083</v>
      </c>
      <c r="AV55" s="25">
        <f>UnemployedFemale!AV112</f>
        <v>569.44698067762488</v>
      </c>
      <c r="AW55" s="25">
        <f>UnemployedFemale!AW112</f>
        <v>573.58579984372045</v>
      </c>
      <c r="AX55" s="25">
        <f>UnemployedFemale!AX112</f>
        <v>577.19735658423667</v>
      </c>
      <c r="AY55" s="25">
        <f>UnemployedFemale!AY112</f>
        <v>580.35223337289051</v>
      </c>
      <c r="AZ55" s="25">
        <f>UnemployedFemale!AZ112</f>
        <v>583.14000709159984</v>
      </c>
    </row>
    <row r="56" spans="1:52">
      <c r="A56" s="119" t="s">
        <v>227</v>
      </c>
      <c r="AG56" s="25">
        <v>100</v>
      </c>
      <c r="AH56" s="25">
        <f>AG56*(1+Macroeconomics!AH28/100)</f>
        <v>108.40684565691375</v>
      </c>
      <c r="AI56" s="25">
        <f>AH56*(1+Macroeconomics!AI28/100)</f>
        <v>116.87371135924003</v>
      </c>
      <c r="AJ56" s="25">
        <f>AI56*(1+Macroeconomics!AJ28/100)</f>
        <v>125.30462012370933</v>
      </c>
      <c r="AK56" s="25">
        <f>AJ56*(1+Macroeconomics!AK28/100)</f>
        <v>133.59616986285096</v>
      </c>
      <c r="AL56" s="25">
        <f>AK56*(1+Macroeconomics!AL28/100)</f>
        <v>142.43638091239589</v>
      </c>
      <c r="AM56" s="25">
        <f>AL56*(1+Macroeconomics!AM28/100)</f>
        <v>151.86155881750804</v>
      </c>
      <c r="AN56" s="25">
        <f>AM56*(1+Macroeconomics!AN28/100)</f>
        <v>161.91041150271482</v>
      </c>
      <c r="AO56" s="25">
        <f>AN56*(1+Macroeconomics!AO28/100)</f>
        <v>172.62420824009175</v>
      </c>
      <c r="AP56" s="25">
        <f>AO56*(1+Macroeconomics!AP28/100)</f>
        <v>184.04694913655322</v>
      </c>
      <c r="AQ56" s="25">
        <f>AP56*(1+Macroeconomics!AQ28/100)</f>
        <v>196.22554583631094</v>
      </c>
      <c r="AR56" s="25">
        <f>AQ56*(1+Macroeconomics!AR28/100)</f>
        <v>209.21001418062011</v>
      </c>
      <c r="AS56" s="25">
        <f>AR56*(1+Macroeconomics!AS28/100)</f>
        <v>223.05367961604099</v>
      </c>
      <c r="AT56" s="25">
        <f>AS56*(1+Macroeconomics!AT28/100)</f>
        <v>237.81339619479965</v>
      </c>
      <c r="AU56" s="25">
        <f>AT56*(1+Macroeconomics!AU28/100)</f>
        <v>253.54978006665243</v>
      </c>
      <c r="AV56" s="25">
        <f>AU56*(1+Macroeconomics!AV28/100)</f>
        <v>270.32745842117373</v>
      </c>
      <c r="AW56" s="25">
        <f>AV56*(1+Macroeconomics!AW28/100)</f>
        <v>288.21533490283906</v>
      </c>
      <c r="AX56" s="25">
        <f>AW56*(1+Macroeconomics!AX28/100)</f>
        <v>307.286872588927</v>
      </c>
      <c r="AY56" s="25">
        <f>AX56*(1+Macroeconomics!AY28/100)</f>
        <v>327.62039569239215</v>
      </c>
      <c r="AZ56" s="25">
        <f>AY56*(1+Macroeconomics!AZ28/100)</f>
        <v>349.29941122876136</v>
      </c>
    </row>
    <row r="57" spans="1:52">
      <c r="A57" s="121" t="s">
        <v>133</v>
      </c>
    </row>
    <row r="58" spans="1:52">
      <c r="A58" s="117" t="s">
        <v>152</v>
      </c>
      <c r="AF58" s="25">
        <f t="shared" ref="AF58:AZ58" si="0">SUM(AF59:AF60)</f>
        <v>612.96100000000001</v>
      </c>
      <c r="AG58" s="25">
        <f t="shared" si="0"/>
        <v>628.19200000000012</v>
      </c>
      <c r="AH58" s="25">
        <f t="shared" si="0"/>
        <v>644.245</v>
      </c>
      <c r="AI58" s="25">
        <f t="shared" si="0"/>
        <v>662.09400000000005</v>
      </c>
      <c r="AJ58" s="25">
        <f t="shared" si="0"/>
        <v>683.00199999999995</v>
      </c>
      <c r="AK58" s="25">
        <f t="shared" si="0"/>
        <v>707.83499999999981</v>
      </c>
      <c r="AL58" s="25">
        <f t="shared" si="0"/>
        <v>737.04</v>
      </c>
      <c r="AM58" s="25">
        <f t="shared" si="0"/>
        <v>770.33400000000006</v>
      </c>
      <c r="AN58" s="25">
        <f t="shared" si="0"/>
        <v>806.96799999999996</v>
      </c>
      <c r="AO58" s="25">
        <f t="shared" si="0"/>
        <v>845.79499999999985</v>
      </c>
      <c r="AP58" s="25">
        <f t="shared" si="0"/>
        <v>885.96900000000005</v>
      </c>
      <c r="AQ58" s="25">
        <f t="shared" si="0"/>
        <v>927.29099999999994</v>
      </c>
      <c r="AR58" s="25">
        <f t="shared" si="0"/>
        <v>969.98299999999995</v>
      </c>
      <c r="AS58" s="25">
        <f t="shared" si="0"/>
        <v>1014.116</v>
      </c>
      <c r="AT58" s="25">
        <f t="shared" si="0"/>
        <v>1059.883</v>
      </c>
      <c r="AU58" s="25">
        <f t="shared" si="0"/>
        <v>1107.4279999999999</v>
      </c>
      <c r="AV58" s="25">
        <f t="shared" si="0"/>
        <v>1156.7810000000002</v>
      </c>
      <c r="AW58" s="25">
        <f t="shared" si="0"/>
        <v>1207.8800000000001</v>
      </c>
      <c r="AX58" s="25">
        <f t="shared" si="0"/>
        <v>1260.7240000000002</v>
      </c>
      <c r="AY58" s="25">
        <f t="shared" si="0"/>
        <v>1315.297</v>
      </c>
      <c r="AZ58" s="25">
        <f t="shared" si="0"/>
        <v>1371.6280000000002</v>
      </c>
    </row>
    <row r="59" spans="1:52">
      <c r="A59" s="120" t="s">
        <v>1</v>
      </c>
      <c r="AF59" s="25">
        <f>IF(BenefitAssumptions!$E$8=60, BenefitCalculations2!AF11, IF(BenefitAssumptions!$E$8=65, BenefitCalculations2!AF12, BenefitCalculations2!AF13))</f>
        <v>285.93599999999998</v>
      </c>
      <c r="AG59" s="25">
        <f>IF(BenefitAssumptions!$E$8=60, BenefitCalculations2!AG11, IF(BenefitAssumptions!$E$8=65, BenefitCalculations2!AG12, BenefitCalculations2!AG13))</f>
        <v>291.94800000000004</v>
      </c>
      <c r="AH59" s="25">
        <f>IF(BenefitAssumptions!$E$8=60, BenefitCalculations2!AH11, IF(BenefitAssumptions!$E$8=65, BenefitCalculations2!AH12, BenefitCalculations2!AH13))</f>
        <v>298.54699999999997</v>
      </c>
      <c r="AI59" s="25">
        <f>IF(BenefitAssumptions!$E$8=60, BenefitCalculations2!AI11, IF(BenefitAssumptions!$E$8=65, BenefitCalculations2!AI12, BenefitCalculations2!AI13))</f>
        <v>306.20300000000003</v>
      </c>
      <c r="AJ59" s="25">
        <f>IF(BenefitAssumptions!$E$8=60, BenefitCalculations2!AJ11, IF(BenefitAssumptions!$E$8=65, BenefitCalculations2!AJ12, BenefitCalculations2!AJ13))</f>
        <v>315.50599999999997</v>
      </c>
      <c r="AK59" s="25">
        <f>IF(BenefitAssumptions!$E$8=60, BenefitCalculations2!AK11, IF(BenefitAssumptions!$E$8=65, BenefitCalculations2!AK12, BenefitCalculations2!AK13))</f>
        <v>326.85899999999998</v>
      </c>
      <c r="AL59" s="25">
        <f>IF(BenefitAssumptions!$E$8=60, BenefitCalculations2!AL11, IF(BenefitAssumptions!$E$8=65, BenefitCalculations2!AL12, BenefitCalculations2!AL13))</f>
        <v>340.47899999999998</v>
      </c>
      <c r="AM59" s="25">
        <f>IF(BenefitAssumptions!$E$8=60, BenefitCalculations2!AM11, IF(BenefitAssumptions!$E$8=65, BenefitCalculations2!AM12, BenefitCalculations2!AM13))</f>
        <v>356.21700000000004</v>
      </c>
      <c r="AN59" s="25">
        <f>IF(BenefitAssumptions!$E$8=60, BenefitCalculations2!AN11, IF(BenefitAssumptions!$E$8=65, BenefitCalculations2!AN12, BenefitCalculations2!AN13))</f>
        <v>373.65899999999999</v>
      </c>
      <c r="AO59" s="25">
        <f>IF(BenefitAssumptions!$E$8=60, BenefitCalculations2!AO11, IF(BenefitAssumptions!$E$8=65, BenefitCalculations2!AO12, BenefitCalculations2!AO13))</f>
        <v>392.18300000000005</v>
      </c>
      <c r="AP59" s="25">
        <f>IF(BenefitAssumptions!$E$8=60, BenefitCalculations2!AP11, IF(BenefitAssumptions!$E$8=65, BenefitCalculations2!AP12, BenefitCalculations2!AP13))</f>
        <v>411.32800000000003</v>
      </c>
      <c r="AQ59" s="25">
        <f>IF(BenefitAssumptions!$E$8=60, BenefitCalculations2!AQ11, IF(BenefitAssumptions!$E$8=65, BenefitCalculations2!AQ12, BenefitCalculations2!AQ13))</f>
        <v>430.97300000000001</v>
      </c>
      <c r="AR59" s="25">
        <f>IF(BenefitAssumptions!$E$8=60, BenefitCalculations2!AR11, IF(BenefitAssumptions!$E$8=65, BenefitCalculations2!AR12, BenefitCalculations2!AR13))</f>
        <v>451.22399999999999</v>
      </c>
      <c r="AS59" s="25">
        <f>IF(BenefitAssumptions!$E$8=60, BenefitCalculations2!AS11, IF(BenefitAssumptions!$E$8=65, BenefitCalculations2!AS12, BenefitCalculations2!AS13))</f>
        <v>472.11399999999998</v>
      </c>
      <c r="AT59" s="25">
        <f>IF(BenefitAssumptions!$E$8=60, BenefitCalculations2!AT11, IF(BenefitAssumptions!$E$8=65, BenefitCalculations2!AT12, BenefitCalculations2!AT13))</f>
        <v>493.74900000000008</v>
      </c>
      <c r="AU59" s="25">
        <f>IF(BenefitAssumptions!$E$8=60, BenefitCalculations2!AU11, IF(BenefitAssumptions!$E$8=65, BenefitCalculations2!AU12, BenefitCalculations2!AU13))</f>
        <v>516.20199999999988</v>
      </c>
      <c r="AV59" s="25">
        <f>IF(BenefitAssumptions!$E$8=60, BenefitCalculations2!AV11, IF(BenefitAssumptions!$E$8=65, BenefitCalculations2!AV12, BenefitCalculations2!AV13))</f>
        <v>539.47900000000016</v>
      </c>
      <c r="AW59" s="25">
        <f>IF(BenefitAssumptions!$E$8=60, BenefitCalculations2!AW11, IF(BenefitAssumptions!$E$8=65, BenefitCalculations2!AW12, BenefitCalculations2!AW13))</f>
        <v>563.54000000000008</v>
      </c>
      <c r="AX59" s="25">
        <f>IF(BenefitAssumptions!$E$8=60, BenefitCalculations2!AX11, IF(BenefitAssumptions!$E$8=65, BenefitCalculations2!AX12, BenefitCalculations2!AX13))</f>
        <v>588.37900000000002</v>
      </c>
      <c r="AY59" s="25">
        <f>IF(BenefitAssumptions!$E$8=60, BenefitCalculations2!AY11, IF(BenefitAssumptions!$E$8=65, BenefitCalculations2!AY12, BenefitCalculations2!AY13))</f>
        <v>613.98700000000008</v>
      </c>
      <c r="AZ59" s="25">
        <f>IF(BenefitAssumptions!$E$8=60, BenefitCalculations2!AZ11, IF(BenefitAssumptions!$E$8=65, BenefitCalculations2!AZ12, BenefitCalculations2!AZ13))</f>
        <v>640.37400000000002</v>
      </c>
    </row>
    <row r="60" spans="1:52">
      <c r="A60" s="120" t="s">
        <v>2</v>
      </c>
      <c r="AF60" s="25">
        <f>IF(BenefitAssumptions!$E$8=60, BenefitCalculations2!AF30, IF(BenefitAssumptions!$E$8=65, BenefitCalculations2!AF31, BenefitCalculations2!AF32))</f>
        <v>327.02500000000003</v>
      </c>
      <c r="AG60" s="25">
        <f>IF(BenefitAssumptions!$E$8=60, BenefitCalculations2!AG30, IF(BenefitAssumptions!$E$8=65, BenefitCalculations2!AG31, BenefitCalculations2!AG32))</f>
        <v>336.24400000000009</v>
      </c>
      <c r="AH60" s="25">
        <f>IF(BenefitAssumptions!$E$8=60, BenefitCalculations2!AH30, IF(BenefitAssumptions!$E$8=65, BenefitCalculations2!AH31, BenefitCalculations2!AH32))</f>
        <v>345.69800000000004</v>
      </c>
      <c r="AI60" s="25">
        <f>IF(BenefitAssumptions!$E$8=60, BenefitCalculations2!AI30, IF(BenefitAssumptions!$E$8=65, BenefitCalculations2!AI31, BenefitCalculations2!AI32))</f>
        <v>355.89100000000002</v>
      </c>
      <c r="AJ60" s="25">
        <f>IF(BenefitAssumptions!$E$8=60, BenefitCalculations2!AJ30, IF(BenefitAssumptions!$E$8=65, BenefitCalculations2!AJ31, BenefitCalculations2!AJ32))</f>
        <v>367.49599999999992</v>
      </c>
      <c r="AK60" s="25">
        <f>IF(BenefitAssumptions!$E$8=60, BenefitCalculations2!AK30, IF(BenefitAssumptions!$E$8=65, BenefitCalculations2!AK31, BenefitCalculations2!AK32))</f>
        <v>380.97599999999989</v>
      </c>
      <c r="AL60" s="25">
        <f>IF(BenefitAssumptions!$E$8=60, BenefitCalculations2!AL30, IF(BenefitAssumptions!$E$8=65, BenefitCalculations2!AL31, BenefitCalculations2!AL32))</f>
        <v>396.56099999999998</v>
      </c>
      <c r="AM60" s="25">
        <f>IF(BenefitAssumptions!$E$8=60, BenefitCalculations2!AM30, IF(BenefitAssumptions!$E$8=65, BenefitCalculations2!AM31, BenefitCalculations2!AM32))</f>
        <v>414.11700000000002</v>
      </c>
      <c r="AN60" s="25">
        <f>IF(BenefitAssumptions!$E$8=60, BenefitCalculations2!AN30, IF(BenefitAssumptions!$E$8=65, BenefitCalculations2!AN31, BenefitCalculations2!AN32))</f>
        <v>433.30899999999997</v>
      </c>
      <c r="AO60" s="25">
        <f>IF(BenefitAssumptions!$E$8=60, BenefitCalculations2!AO30, IF(BenefitAssumptions!$E$8=65, BenefitCalculations2!AO31, BenefitCalculations2!AO32))</f>
        <v>453.61199999999985</v>
      </c>
      <c r="AP60" s="25">
        <f>IF(BenefitAssumptions!$E$8=60, BenefitCalculations2!AP30, IF(BenefitAssumptions!$E$8=65, BenefitCalculations2!AP31, BenefitCalculations2!AP32))</f>
        <v>474.64100000000002</v>
      </c>
      <c r="AQ60" s="25">
        <f>IF(BenefitAssumptions!$E$8=60, BenefitCalculations2!AQ30, IF(BenefitAssumptions!$E$8=65, BenefitCalculations2!AQ31, BenefitCalculations2!AQ32))</f>
        <v>496.31799999999993</v>
      </c>
      <c r="AR60" s="25">
        <f>IF(BenefitAssumptions!$E$8=60, BenefitCalculations2!AR30, IF(BenefitAssumptions!$E$8=65, BenefitCalculations2!AR31, BenefitCalculations2!AR32))</f>
        <v>518.75900000000001</v>
      </c>
      <c r="AS60" s="25">
        <f>IF(BenefitAssumptions!$E$8=60, BenefitCalculations2!AS30, IF(BenefitAssumptions!$E$8=65, BenefitCalculations2!AS31, BenefitCalculations2!AS32))</f>
        <v>542.00199999999995</v>
      </c>
      <c r="AT60" s="25">
        <f>IF(BenefitAssumptions!$E$8=60, BenefitCalculations2!AT30, IF(BenefitAssumptions!$E$8=65, BenefitCalculations2!AT31, BenefitCalculations2!AT32))</f>
        <v>566.13400000000001</v>
      </c>
      <c r="AU60" s="25">
        <f>IF(BenefitAssumptions!$E$8=60, BenefitCalculations2!AU30, IF(BenefitAssumptions!$E$8=65, BenefitCalculations2!AU31, BenefitCalculations2!AU32))</f>
        <v>591.226</v>
      </c>
      <c r="AV60" s="25">
        <f>IF(BenefitAssumptions!$E$8=60, BenefitCalculations2!AV30, IF(BenefitAssumptions!$E$8=65, BenefitCalculations2!AV31, BenefitCalculations2!AV32))</f>
        <v>617.30200000000002</v>
      </c>
      <c r="AW60" s="25">
        <f>IF(BenefitAssumptions!$E$8=60, BenefitCalculations2!AW30, IF(BenefitAssumptions!$E$8=65, BenefitCalculations2!AW31, BenefitCalculations2!AW32))</f>
        <v>644.34000000000015</v>
      </c>
      <c r="AX60" s="25">
        <f>IF(BenefitAssumptions!$E$8=60, BenefitCalculations2!AX30, IF(BenefitAssumptions!$E$8=65, BenefitCalculations2!AX31, BenefitCalculations2!AX32))</f>
        <v>672.34500000000003</v>
      </c>
      <c r="AY60" s="25">
        <f>IF(BenefitAssumptions!$E$8=60, BenefitCalculations2!AY30, IF(BenefitAssumptions!$E$8=65, BenefitCalculations2!AY31, BenefitCalculations2!AY32))</f>
        <v>701.31</v>
      </c>
      <c r="AZ60" s="25">
        <f>IF(BenefitAssumptions!$E$8=60, BenefitCalculations2!AZ30, IF(BenefitAssumptions!$E$8=65, BenefitCalculations2!AZ31, BenefitCalculations2!AZ32))</f>
        <v>731.25400000000013</v>
      </c>
    </row>
    <row r="61" spans="1:52">
      <c r="A61" s="117" t="s">
        <v>132</v>
      </c>
      <c r="AG61" s="30">
        <f>BenefitAssumptions!E15</f>
        <v>0.7</v>
      </c>
      <c r="AH61" s="26">
        <f>AG61+($AK$61-$AG$61)/($AK$2-$AG$2)</f>
        <v>0.70750000000000002</v>
      </c>
      <c r="AI61" s="26">
        <f>AH61+($AK$61-$AG$61)/($AK$2-$AG$2)</f>
        <v>0.71500000000000008</v>
      </c>
      <c r="AJ61" s="26">
        <f>AI61+($AK$61-$AG$61)/($AK$2-$AG$2)</f>
        <v>0.72250000000000014</v>
      </c>
      <c r="AK61" s="30">
        <f>BenefitAssumptions!F15</f>
        <v>0.73</v>
      </c>
      <c r="AL61" s="26">
        <f t="shared" ref="AL61:AY61" si="1">AK61+($AZ$61-$AK$61)/($AZ$2-$AK$2)</f>
        <v>0.748</v>
      </c>
      <c r="AM61" s="26">
        <f t="shared" si="1"/>
        <v>0.76600000000000001</v>
      </c>
      <c r="AN61" s="26">
        <f t="shared" si="1"/>
        <v>0.78400000000000003</v>
      </c>
      <c r="AO61" s="26">
        <f t="shared" si="1"/>
        <v>0.80200000000000005</v>
      </c>
      <c r="AP61" s="26">
        <f t="shared" si="1"/>
        <v>0.82000000000000006</v>
      </c>
      <c r="AQ61" s="26">
        <f t="shared" si="1"/>
        <v>0.83800000000000008</v>
      </c>
      <c r="AR61" s="26">
        <f t="shared" si="1"/>
        <v>0.85600000000000009</v>
      </c>
      <c r="AS61" s="26">
        <f t="shared" si="1"/>
        <v>0.87400000000000011</v>
      </c>
      <c r="AT61" s="26">
        <f t="shared" si="1"/>
        <v>0.89200000000000013</v>
      </c>
      <c r="AU61" s="26">
        <f t="shared" si="1"/>
        <v>0.91000000000000014</v>
      </c>
      <c r="AV61" s="26">
        <f t="shared" si="1"/>
        <v>0.92800000000000016</v>
      </c>
      <c r="AW61" s="26">
        <f t="shared" si="1"/>
        <v>0.94600000000000017</v>
      </c>
      <c r="AX61" s="26">
        <f t="shared" si="1"/>
        <v>0.96400000000000019</v>
      </c>
      <c r="AY61" s="26">
        <f t="shared" si="1"/>
        <v>0.98200000000000021</v>
      </c>
      <c r="AZ61" s="30">
        <f>BenefitAssumptions!G15</f>
        <v>1</v>
      </c>
    </row>
    <row r="62" spans="1:52">
      <c r="A62" s="120" t="s">
        <v>1</v>
      </c>
      <c r="AG62" s="26">
        <f t="shared" ref="AG62:AZ63" si="2">AG61</f>
        <v>0.7</v>
      </c>
      <c r="AH62" s="26">
        <f t="shared" si="2"/>
        <v>0.70750000000000002</v>
      </c>
      <c r="AI62" s="26">
        <f t="shared" si="2"/>
        <v>0.71500000000000008</v>
      </c>
      <c r="AJ62" s="26">
        <f t="shared" si="2"/>
        <v>0.72250000000000014</v>
      </c>
      <c r="AK62" s="26">
        <f t="shared" si="2"/>
        <v>0.73</v>
      </c>
      <c r="AL62" s="26">
        <f t="shared" si="2"/>
        <v>0.748</v>
      </c>
      <c r="AM62" s="26">
        <f t="shared" si="2"/>
        <v>0.76600000000000001</v>
      </c>
      <c r="AN62" s="26">
        <f t="shared" si="2"/>
        <v>0.78400000000000003</v>
      </c>
      <c r="AO62" s="26">
        <f t="shared" si="2"/>
        <v>0.80200000000000005</v>
      </c>
      <c r="AP62" s="26">
        <f t="shared" si="2"/>
        <v>0.82000000000000006</v>
      </c>
      <c r="AQ62" s="26">
        <f t="shared" si="2"/>
        <v>0.83800000000000008</v>
      </c>
      <c r="AR62" s="26">
        <f t="shared" si="2"/>
        <v>0.85600000000000009</v>
      </c>
      <c r="AS62" s="26">
        <f t="shared" si="2"/>
        <v>0.87400000000000011</v>
      </c>
      <c r="AT62" s="26">
        <f t="shared" si="2"/>
        <v>0.89200000000000013</v>
      </c>
      <c r="AU62" s="26">
        <f t="shared" si="2"/>
        <v>0.91000000000000014</v>
      </c>
      <c r="AV62" s="26">
        <f t="shared" si="2"/>
        <v>0.92800000000000016</v>
      </c>
      <c r="AW62" s="26">
        <f t="shared" si="2"/>
        <v>0.94600000000000017</v>
      </c>
      <c r="AX62" s="26">
        <f t="shared" si="2"/>
        <v>0.96400000000000019</v>
      </c>
      <c r="AY62" s="26">
        <f t="shared" si="2"/>
        <v>0.98200000000000021</v>
      </c>
      <c r="AZ62" s="26">
        <f t="shared" si="2"/>
        <v>1</v>
      </c>
    </row>
    <row r="63" spans="1:52">
      <c r="A63" s="120" t="s">
        <v>2</v>
      </c>
      <c r="AG63" s="26">
        <f t="shared" si="2"/>
        <v>0.7</v>
      </c>
      <c r="AH63" s="26">
        <f t="shared" si="2"/>
        <v>0.70750000000000002</v>
      </c>
      <c r="AI63" s="26">
        <f t="shared" si="2"/>
        <v>0.71500000000000008</v>
      </c>
      <c r="AJ63" s="26">
        <f t="shared" si="2"/>
        <v>0.72250000000000014</v>
      </c>
      <c r="AK63" s="26">
        <f t="shared" si="2"/>
        <v>0.73</v>
      </c>
      <c r="AL63" s="26">
        <f t="shared" si="2"/>
        <v>0.748</v>
      </c>
      <c r="AM63" s="26">
        <f t="shared" si="2"/>
        <v>0.76600000000000001</v>
      </c>
      <c r="AN63" s="26">
        <f t="shared" si="2"/>
        <v>0.78400000000000003</v>
      </c>
      <c r="AO63" s="26">
        <f t="shared" si="2"/>
        <v>0.80200000000000005</v>
      </c>
      <c r="AP63" s="26">
        <f t="shared" si="2"/>
        <v>0.82000000000000006</v>
      </c>
      <c r="AQ63" s="26">
        <f t="shared" si="2"/>
        <v>0.83800000000000008</v>
      </c>
      <c r="AR63" s="26">
        <f t="shared" si="2"/>
        <v>0.85600000000000009</v>
      </c>
      <c r="AS63" s="26">
        <f t="shared" si="2"/>
        <v>0.87400000000000011</v>
      </c>
      <c r="AT63" s="26">
        <f t="shared" si="2"/>
        <v>0.89200000000000013</v>
      </c>
      <c r="AU63" s="26">
        <f t="shared" si="2"/>
        <v>0.91000000000000014</v>
      </c>
      <c r="AV63" s="26">
        <f t="shared" si="2"/>
        <v>0.92800000000000016</v>
      </c>
      <c r="AW63" s="26">
        <f t="shared" si="2"/>
        <v>0.94600000000000017</v>
      </c>
      <c r="AX63" s="26">
        <f t="shared" si="2"/>
        <v>0.96400000000000019</v>
      </c>
      <c r="AY63" s="26">
        <f t="shared" si="2"/>
        <v>0.98200000000000021</v>
      </c>
      <c r="AZ63" s="26">
        <f t="shared" si="2"/>
        <v>1</v>
      </c>
    </row>
    <row r="64" spans="1:52">
      <c r="A64" s="117" t="s">
        <v>153</v>
      </c>
      <c r="AG64" s="25">
        <f t="shared" ref="AG64:AZ66" si="3">AG58*AG61</f>
        <v>439.73440000000005</v>
      </c>
      <c r="AH64" s="25">
        <f t="shared" si="3"/>
        <v>455.8033375</v>
      </c>
      <c r="AI64" s="25">
        <f t="shared" si="3"/>
        <v>473.39721000000009</v>
      </c>
      <c r="AJ64" s="25">
        <f t="shared" si="3"/>
        <v>493.46894500000008</v>
      </c>
      <c r="AK64" s="25">
        <f t="shared" si="3"/>
        <v>516.7195499999998</v>
      </c>
      <c r="AL64" s="25">
        <f t="shared" si="3"/>
        <v>551.30592000000001</v>
      </c>
      <c r="AM64" s="25">
        <f t="shared" si="3"/>
        <v>590.07584400000007</v>
      </c>
      <c r="AN64" s="25">
        <f t="shared" si="3"/>
        <v>632.66291200000001</v>
      </c>
      <c r="AO64" s="25">
        <f t="shared" si="3"/>
        <v>678.32758999999987</v>
      </c>
      <c r="AP64" s="25">
        <f t="shared" si="3"/>
        <v>726.49458000000004</v>
      </c>
      <c r="AQ64" s="25">
        <f t="shared" si="3"/>
        <v>777.06985800000007</v>
      </c>
      <c r="AR64" s="25">
        <f t="shared" si="3"/>
        <v>830.30544800000007</v>
      </c>
      <c r="AS64" s="25">
        <f t="shared" si="3"/>
        <v>886.33738400000004</v>
      </c>
      <c r="AT64" s="25">
        <f t="shared" si="3"/>
        <v>945.41563600000018</v>
      </c>
      <c r="AU64" s="25">
        <f t="shared" si="3"/>
        <v>1007.7594800000001</v>
      </c>
      <c r="AV64" s="25">
        <f t="shared" si="3"/>
        <v>1073.4927680000003</v>
      </c>
      <c r="AW64" s="25">
        <f t="shared" si="3"/>
        <v>1142.6544800000004</v>
      </c>
      <c r="AX64" s="25">
        <f t="shared" si="3"/>
        <v>1215.3379360000004</v>
      </c>
      <c r="AY64" s="25">
        <f t="shared" si="3"/>
        <v>1291.6216540000003</v>
      </c>
      <c r="AZ64" s="25">
        <f t="shared" si="3"/>
        <v>1371.6280000000002</v>
      </c>
    </row>
    <row r="65" spans="1:52">
      <c r="A65" s="119" t="s">
        <v>1</v>
      </c>
      <c r="AG65" s="25">
        <f t="shared" si="3"/>
        <v>204.36360000000002</v>
      </c>
      <c r="AH65" s="25">
        <f t="shared" si="3"/>
        <v>211.22200249999997</v>
      </c>
      <c r="AI65" s="25">
        <f t="shared" si="3"/>
        <v>218.93514500000003</v>
      </c>
      <c r="AJ65" s="25">
        <f t="shared" si="3"/>
        <v>227.95308500000002</v>
      </c>
      <c r="AK65" s="25">
        <f t="shared" si="3"/>
        <v>238.60706999999999</v>
      </c>
      <c r="AL65" s="25">
        <f t="shared" si="3"/>
        <v>254.678292</v>
      </c>
      <c r="AM65" s="25">
        <f t="shared" si="3"/>
        <v>272.86222200000003</v>
      </c>
      <c r="AN65" s="25">
        <f t="shared" si="3"/>
        <v>292.94865600000003</v>
      </c>
      <c r="AO65" s="25">
        <f t="shared" si="3"/>
        <v>314.53076600000009</v>
      </c>
      <c r="AP65" s="25">
        <f t="shared" si="3"/>
        <v>337.28896000000003</v>
      </c>
      <c r="AQ65" s="25">
        <f t="shared" si="3"/>
        <v>361.15537400000005</v>
      </c>
      <c r="AR65" s="25">
        <f t="shared" si="3"/>
        <v>386.24774400000001</v>
      </c>
      <c r="AS65" s="25">
        <f t="shared" si="3"/>
        <v>412.62763600000005</v>
      </c>
      <c r="AT65" s="25">
        <f t="shared" si="3"/>
        <v>440.42410800000016</v>
      </c>
      <c r="AU65" s="25">
        <f t="shared" si="3"/>
        <v>469.74381999999997</v>
      </c>
      <c r="AV65" s="25">
        <f t="shared" si="3"/>
        <v>500.63651200000021</v>
      </c>
      <c r="AW65" s="25">
        <f t="shared" si="3"/>
        <v>533.10884000000021</v>
      </c>
      <c r="AX65" s="25">
        <f t="shared" si="3"/>
        <v>567.19735600000013</v>
      </c>
      <c r="AY65" s="25">
        <f t="shared" si="3"/>
        <v>602.93523400000015</v>
      </c>
      <c r="AZ65" s="25">
        <f t="shared" si="3"/>
        <v>640.37400000000002</v>
      </c>
    </row>
    <row r="66" spans="1:52">
      <c r="A66" s="119" t="s">
        <v>2</v>
      </c>
      <c r="AG66" s="25">
        <f t="shared" si="3"/>
        <v>235.37080000000003</v>
      </c>
      <c r="AH66" s="25">
        <f t="shared" si="3"/>
        <v>244.58133500000002</v>
      </c>
      <c r="AI66" s="25">
        <f t="shared" si="3"/>
        <v>254.46206500000005</v>
      </c>
      <c r="AJ66" s="25">
        <f t="shared" si="3"/>
        <v>265.51585999999998</v>
      </c>
      <c r="AK66" s="25">
        <f t="shared" si="3"/>
        <v>278.11247999999989</v>
      </c>
      <c r="AL66" s="25">
        <f t="shared" si="3"/>
        <v>296.62762799999996</v>
      </c>
      <c r="AM66" s="25">
        <f t="shared" si="3"/>
        <v>317.21362200000004</v>
      </c>
      <c r="AN66" s="25">
        <f t="shared" si="3"/>
        <v>339.71425599999998</v>
      </c>
      <c r="AO66" s="25">
        <f t="shared" si="3"/>
        <v>363.7968239999999</v>
      </c>
      <c r="AP66" s="25">
        <f t="shared" si="3"/>
        <v>389.20562000000007</v>
      </c>
      <c r="AQ66" s="25">
        <f t="shared" si="3"/>
        <v>415.91448399999996</v>
      </c>
      <c r="AR66" s="25">
        <f t="shared" si="3"/>
        <v>444.05770400000006</v>
      </c>
      <c r="AS66" s="25">
        <f t="shared" si="3"/>
        <v>473.70974799999999</v>
      </c>
      <c r="AT66" s="25">
        <f t="shared" si="3"/>
        <v>504.99152800000007</v>
      </c>
      <c r="AU66" s="25">
        <f t="shared" si="3"/>
        <v>538.01566000000014</v>
      </c>
      <c r="AV66" s="25">
        <f t="shared" si="3"/>
        <v>572.85625600000014</v>
      </c>
      <c r="AW66" s="25">
        <f t="shared" si="3"/>
        <v>609.54564000000028</v>
      </c>
      <c r="AX66" s="25">
        <f t="shared" si="3"/>
        <v>648.14058000000011</v>
      </c>
      <c r="AY66" s="25">
        <f t="shared" si="3"/>
        <v>688.68642000000011</v>
      </c>
      <c r="AZ66" s="25">
        <f t="shared" si="3"/>
        <v>731.25400000000013</v>
      </c>
    </row>
    <row r="67" spans="1:52" ht="38.25">
      <c r="A67" s="117" t="s">
        <v>225</v>
      </c>
      <c r="AG67" s="25">
        <f>BenefitAssumptions!$E$10*Macroeconomics!AG22</f>
        <v>229277.06261424191</v>
      </c>
      <c r="AH67" s="25">
        <f>BenefitAssumptions!$E$10*Macroeconomics!AH22</f>
        <v>253509.00478980818</v>
      </c>
      <c r="AI67" s="25">
        <f>BenefitAssumptions!$E$10*Macroeconomics!AI22</f>
        <v>281380.29727332282</v>
      </c>
      <c r="AJ67" s="25">
        <f>BenefitAssumptions!$E$10*Macroeconomics!AJ22</f>
        <v>313491.21832573268</v>
      </c>
      <c r="AK67" s="25">
        <f>BenefitAssumptions!$E$10*Macroeconomics!AK22</f>
        <v>350538.92088901164</v>
      </c>
      <c r="AL67" s="25">
        <f>BenefitAssumptions!$E$10*Macroeconomics!AL22</f>
        <v>392010.43362359144</v>
      </c>
      <c r="AM67" s="25">
        <f>BenefitAssumptions!$E$10*Macroeconomics!AM22</f>
        <v>437488.93581912387</v>
      </c>
      <c r="AN67" s="25">
        <f>BenefitAssumptions!$E$10*Macroeconomics!AN22</f>
        <v>487262.96380694286</v>
      </c>
      <c r="AO67" s="25">
        <f>BenefitAssumptions!$E$10*Macroeconomics!AO22</f>
        <v>541642.43107162579</v>
      </c>
      <c r="AP67" s="25">
        <f>BenefitAssumptions!$E$10*Macroeconomics!AP22</f>
        <v>600937.65545747417</v>
      </c>
      <c r="AQ67" s="25">
        <f>BenefitAssumptions!$E$10*Macroeconomics!AQ22</f>
        <v>666681.91573351284</v>
      </c>
      <c r="AR67" s="25">
        <f>BenefitAssumptions!$E$10*Macroeconomics!AR22</f>
        <v>739552.75976112881</v>
      </c>
      <c r="AS67" s="25">
        <f>BenefitAssumptions!$E$10*Macroeconomics!AS22</f>
        <v>820318.16992240609</v>
      </c>
      <c r="AT67" s="25">
        <f>BenefitAssumptions!$E$10*Macroeconomics!AT22</f>
        <v>909830.98201740091</v>
      </c>
      <c r="AU67" s="25">
        <f>BenefitAssumptions!$E$10*Macroeconomics!AU22</f>
        <v>1009030.4854746402</v>
      </c>
      <c r="AV67" s="25">
        <f>BenefitAssumptions!$E$10*Macroeconomics!AV22</f>
        <v>1118946.2172839071</v>
      </c>
      <c r="AW67" s="25">
        <f>BenefitAssumptions!$E$10*Macroeconomics!AW22</f>
        <v>1240704.8350093486</v>
      </c>
      <c r="AX67" s="25">
        <f>BenefitAssumptions!$E$10*Macroeconomics!AX22</f>
        <v>1375540.8068183726</v>
      </c>
      <c r="AY67" s="25">
        <f>BenefitAssumptions!$E$10*Macroeconomics!AY22</f>
        <v>1524803.4325129718</v>
      </c>
      <c r="AZ67" s="25">
        <f>BenefitAssumptions!$E$10*Macroeconomics!AZ22</f>
        <v>1689975.2614357732</v>
      </c>
    </row>
    <row r="68" spans="1:52" ht="38.25">
      <c r="A68" s="117" t="s">
        <v>226</v>
      </c>
      <c r="AG68" s="30">
        <f>BenefitAssumptions!E12</f>
        <v>20</v>
      </c>
      <c r="AH68" s="25">
        <f>AG68+($AK$68-$AG$68)/($AK$2-$AG$2)</f>
        <v>21.25</v>
      </c>
      <c r="AI68" s="25">
        <f>AH68+($AK$68-$AG$68)/($AK$2-$AG$2)</f>
        <v>22.5</v>
      </c>
      <c r="AJ68" s="25">
        <f>AI68+($AK$68-$AG$68)/($AK$2-$AG$2)</f>
        <v>23.75</v>
      </c>
      <c r="AK68" s="30">
        <f>BenefitAssumptions!F12</f>
        <v>25</v>
      </c>
      <c r="AL68" s="25">
        <f t="shared" ref="AL68:AY68" si="4">AK68+($AZ$68-$AK$68)/($AZ$2-$AK$2)</f>
        <v>25.333333333333332</v>
      </c>
      <c r="AM68" s="25">
        <f t="shared" si="4"/>
        <v>25.666666666666664</v>
      </c>
      <c r="AN68" s="25">
        <f t="shared" si="4"/>
        <v>25.999999999999996</v>
      </c>
      <c r="AO68" s="25">
        <f t="shared" si="4"/>
        <v>26.333333333333329</v>
      </c>
      <c r="AP68" s="25">
        <f t="shared" si="4"/>
        <v>26.666666666666661</v>
      </c>
      <c r="AQ68" s="25">
        <f t="shared" si="4"/>
        <v>26.999999999999993</v>
      </c>
      <c r="AR68" s="25">
        <f t="shared" si="4"/>
        <v>27.333333333333325</v>
      </c>
      <c r="AS68" s="25">
        <f t="shared" si="4"/>
        <v>27.666666666666657</v>
      </c>
      <c r="AT68" s="25">
        <f t="shared" si="4"/>
        <v>27.999999999999989</v>
      </c>
      <c r="AU68" s="25">
        <f t="shared" si="4"/>
        <v>28.333333333333321</v>
      </c>
      <c r="AV68" s="25">
        <f t="shared" si="4"/>
        <v>28.666666666666654</v>
      </c>
      <c r="AW68" s="25">
        <f t="shared" si="4"/>
        <v>28.999999999999986</v>
      </c>
      <c r="AX68" s="25">
        <f t="shared" si="4"/>
        <v>29.333333333333318</v>
      </c>
      <c r="AY68" s="25">
        <f t="shared" si="4"/>
        <v>29.66666666666665</v>
      </c>
      <c r="AZ68" s="30">
        <f>BenefitAssumptions!G12</f>
        <v>30</v>
      </c>
    </row>
    <row r="69" spans="1:52" ht="41.25" customHeight="1">
      <c r="A69" s="117" t="s">
        <v>228</v>
      </c>
      <c r="AG69" s="25">
        <f>AG68*AG56/100</f>
        <v>20</v>
      </c>
      <c r="AH69" s="25">
        <f>AH68*AH56/100</f>
        <v>23.036454702094169</v>
      </c>
      <c r="AI69" s="25">
        <f t="shared" ref="AI69:AZ69" si="5">AI68*AI56/100</f>
        <v>26.296585055829009</v>
      </c>
      <c r="AJ69" s="25">
        <f t="shared" si="5"/>
        <v>29.759847279380963</v>
      </c>
      <c r="AK69" s="25">
        <f t="shared" si="5"/>
        <v>33.399042465712739</v>
      </c>
      <c r="AL69" s="25">
        <f t="shared" si="5"/>
        <v>36.083883164473626</v>
      </c>
      <c r="AM69" s="25">
        <f t="shared" si="5"/>
        <v>38.977800096493723</v>
      </c>
      <c r="AN69" s="25">
        <f t="shared" si="5"/>
        <v>42.096706990705854</v>
      </c>
      <c r="AO69" s="25">
        <f t="shared" si="5"/>
        <v>45.457708169890822</v>
      </c>
      <c r="AP69" s="25">
        <f t="shared" si="5"/>
        <v>49.079186436414183</v>
      </c>
      <c r="AQ69" s="25">
        <f t="shared" si="5"/>
        <v>52.980897375803941</v>
      </c>
      <c r="AR69" s="25">
        <f t="shared" si="5"/>
        <v>57.184070542702813</v>
      </c>
      <c r="AS69" s="25">
        <f t="shared" si="5"/>
        <v>61.71151802710466</v>
      </c>
      <c r="AT69" s="25">
        <f t="shared" si="5"/>
        <v>66.587750934543877</v>
      </c>
      <c r="AU69" s="25">
        <f t="shared" si="5"/>
        <v>71.839104352218158</v>
      </c>
      <c r="AV69" s="25">
        <f t="shared" si="5"/>
        <v>77.493871414069773</v>
      </c>
      <c r="AW69" s="25">
        <f t="shared" si="5"/>
        <v>83.582447121823279</v>
      </c>
      <c r="AX69" s="25">
        <f t="shared" si="5"/>
        <v>90.137482626085202</v>
      </c>
      <c r="AY69" s="25">
        <f t="shared" si="5"/>
        <v>97.194050722076284</v>
      </c>
      <c r="AZ69" s="25">
        <f t="shared" si="5"/>
        <v>104.7898233686284</v>
      </c>
    </row>
    <row r="70" spans="1:52" ht="25.5">
      <c r="A70" s="117" t="s">
        <v>168</v>
      </c>
      <c r="AG70" s="25">
        <f>IF(BenefitAssumptions!$E$9="yes", AG67, AG69)</f>
        <v>229277.06261424191</v>
      </c>
      <c r="AH70" s="25">
        <f>IF(BenefitAssumptions!$E$9="yes", AH67, AH69)</f>
        <v>253509.00478980818</v>
      </c>
      <c r="AI70" s="25">
        <f>IF(BenefitAssumptions!$E$9="yes", AI67, AI69)</f>
        <v>281380.29727332282</v>
      </c>
      <c r="AJ70" s="25">
        <f>IF(BenefitAssumptions!$E$9="yes", AJ67, AJ69)</f>
        <v>313491.21832573268</v>
      </c>
      <c r="AK70" s="25">
        <f>IF(BenefitAssumptions!$E$9="yes", AK67, AK69)</f>
        <v>350538.92088901164</v>
      </c>
      <c r="AL70" s="25">
        <f>IF(BenefitAssumptions!$E$9="yes", AL67, AL69)</f>
        <v>392010.43362359144</v>
      </c>
      <c r="AM70" s="25">
        <f>IF(BenefitAssumptions!$E$9="yes", AM67, AM69)</f>
        <v>437488.93581912387</v>
      </c>
      <c r="AN70" s="25">
        <f>IF(BenefitAssumptions!$E$9="yes", AN67, AN69)</f>
        <v>487262.96380694286</v>
      </c>
      <c r="AO70" s="25">
        <f>IF(BenefitAssumptions!$E$9="yes", AO67, AO69)</f>
        <v>541642.43107162579</v>
      </c>
      <c r="AP70" s="25">
        <f>IF(BenefitAssumptions!$E$9="yes", AP67, AP69)</f>
        <v>600937.65545747417</v>
      </c>
      <c r="AQ70" s="25">
        <f>IF(BenefitAssumptions!$E$9="yes", AQ67, AQ69)</f>
        <v>666681.91573351284</v>
      </c>
      <c r="AR70" s="25">
        <f>IF(BenefitAssumptions!$E$9="yes", AR67, AR69)</f>
        <v>739552.75976112881</v>
      </c>
      <c r="AS70" s="25">
        <f>IF(BenefitAssumptions!$E$9="yes", AS67, AS69)</f>
        <v>820318.16992240609</v>
      </c>
      <c r="AT70" s="25">
        <f>IF(BenefitAssumptions!$E$9="yes", AT67, AT69)</f>
        <v>909830.98201740091</v>
      </c>
      <c r="AU70" s="25">
        <f>IF(BenefitAssumptions!$E$9="yes", AU67, AU69)</f>
        <v>1009030.4854746402</v>
      </c>
      <c r="AV70" s="25">
        <f>IF(BenefitAssumptions!$E$9="yes", AV67, AV69)</f>
        <v>1118946.2172839071</v>
      </c>
      <c r="AW70" s="25">
        <f>IF(BenefitAssumptions!$E$9="yes", AW67, AW69)</f>
        <v>1240704.8350093486</v>
      </c>
      <c r="AX70" s="25">
        <f>IF(BenefitAssumptions!$E$9="yes", AX67, AX69)</f>
        <v>1375540.8068183726</v>
      </c>
      <c r="AY70" s="25">
        <f>IF(BenefitAssumptions!$E$9="yes", AY67, AY69)</f>
        <v>1524803.4325129718</v>
      </c>
      <c r="AZ70" s="25">
        <f>IF(BenefitAssumptions!$E$9="yes", AZ67, AZ69)</f>
        <v>1689975.2614357732</v>
      </c>
    </row>
    <row r="71" spans="1:52">
      <c r="A71" s="117" t="s">
        <v>150</v>
      </c>
      <c r="AG71" s="25">
        <f>AG70*AG64</f>
        <v>100821011.5624361</v>
      </c>
      <c r="AH71" s="25">
        <f t="shared" ref="AH71:AZ71" si="6">AH70*AH64</f>
        <v>115550250.46949805</v>
      </c>
      <c r="AI71" s="25">
        <f t="shared" si="6"/>
        <v>133204647.67816165</v>
      </c>
      <c r="AJ71" s="25">
        <f t="shared" si="6"/>
        <v>154698180.77396399</v>
      </c>
      <c r="AK71" s="25">
        <f t="shared" si="6"/>
        <v>181130313.45925564</v>
      </c>
      <c r="AL71" s="25">
        <f t="shared" si="6"/>
        <v>216117672.75845301</v>
      </c>
      <c r="AM71" s="25">
        <f t="shared" si="6"/>
        <v>258151653.04413137</v>
      </c>
      <c r="AN71" s="25">
        <f t="shared" si="6"/>
        <v>308273205.59185106</v>
      </c>
      <c r="AO71" s="25">
        <f t="shared" si="6"/>
        <v>367411004.91055697</v>
      </c>
      <c r="AP71" s="25">
        <f t="shared" si="6"/>
        <v>436577949.60776246</v>
      </c>
      <c r="AQ71" s="25">
        <f t="shared" si="6"/>
        <v>518058421.59020883</v>
      </c>
      <c r="AR71" s="25">
        <f t="shared" si="6"/>
        <v>614054685.5131005</v>
      </c>
      <c r="AS71" s="25">
        <f t="shared" si="6"/>
        <v>727078660.77669299</v>
      </c>
      <c r="AT71" s="25">
        <f t="shared" si="6"/>
        <v>860168436.51648581</v>
      </c>
      <c r="AU71" s="25">
        <f t="shared" si="6"/>
        <v>1016860037.346071</v>
      </c>
      <c r="AV71" s="25">
        <f t="shared" si="6"/>
        <v>1201180672.0352311</v>
      </c>
      <c r="AW71" s="25">
        <f t="shared" si="6"/>
        <v>1417696938.0810935</v>
      </c>
      <c r="AX71" s="25">
        <f t="shared" si="6"/>
        <v>1671746925.0424161</v>
      </c>
      <c r="AY71" s="25">
        <f t="shared" si="6"/>
        <v>1969469131.5272825</v>
      </c>
      <c r="AZ71" s="25">
        <f t="shared" si="6"/>
        <v>2318017387.8926272</v>
      </c>
    </row>
    <row r="72" spans="1:52">
      <c r="A72" s="117" t="s">
        <v>169</v>
      </c>
      <c r="AG72" s="25">
        <f>BenefitAssumptions!$E$13*BenefitCalculations2!AG71</f>
        <v>10082101.156243611</v>
      </c>
      <c r="AH72" s="25">
        <f>BenefitAssumptions!$E$13*BenefitCalculations2!AH71</f>
        <v>11555025.046949806</v>
      </c>
      <c r="AI72" s="25">
        <f>BenefitAssumptions!$E$13*BenefitCalculations2!AI71</f>
        <v>13320464.767816165</v>
      </c>
      <c r="AJ72" s="25">
        <f>BenefitAssumptions!$E$13*BenefitCalculations2!AJ71</f>
        <v>15469818.0773964</v>
      </c>
      <c r="AK72" s="25">
        <f>BenefitAssumptions!$E$13*BenefitCalculations2!AK71</f>
        <v>18113031.345925566</v>
      </c>
      <c r="AL72" s="25">
        <f>BenefitAssumptions!$E$13*BenefitCalculations2!AL71</f>
        <v>21611767.275845304</v>
      </c>
      <c r="AM72" s="25">
        <f>BenefitAssumptions!$E$13*BenefitCalculations2!AM71</f>
        <v>25815165.30441314</v>
      </c>
      <c r="AN72" s="25">
        <f>BenefitAssumptions!$E$13*BenefitCalculations2!AN71</f>
        <v>30827320.559185106</v>
      </c>
      <c r="AO72" s="25">
        <f>BenefitAssumptions!$E$13*BenefitCalculations2!AO71</f>
        <v>36741100.491055697</v>
      </c>
      <c r="AP72" s="25">
        <f>BenefitAssumptions!$E$13*BenefitCalculations2!AP71</f>
        <v>43657794.960776247</v>
      </c>
      <c r="AQ72" s="25">
        <f>BenefitAssumptions!$E$13*BenefitCalculations2!AQ71</f>
        <v>51805842.159020886</v>
      </c>
      <c r="AR72" s="25">
        <f>BenefitAssumptions!$E$13*BenefitCalculations2!AR71</f>
        <v>61405468.551310055</v>
      </c>
      <c r="AS72" s="25">
        <f>BenefitAssumptions!$E$13*BenefitCalculations2!AS71</f>
        <v>72707866.077669308</v>
      </c>
      <c r="AT72" s="25">
        <f>BenefitAssumptions!$E$13*BenefitCalculations2!AT71</f>
        <v>86016843.651648581</v>
      </c>
      <c r="AU72" s="25">
        <f>BenefitAssumptions!$E$13*BenefitCalculations2!AU71</f>
        <v>101686003.7346071</v>
      </c>
      <c r="AV72" s="25">
        <f>BenefitAssumptions!$E$13*BenefitCalculations2!AV71</f>
        <v>120118067.20352311</v>
      </c>
      <c r="AW72" s="25">
        <f>BenefitAssumptions!$E$13*BenefitCalculations2!AW71</f>
        <v>141769693.80810937</v>
      </c>
      <c r="AX72" s="25">
        <f>BenefitAssumptions!$E$13*BenefitCalculations2!AX71</f>
        <v>167174692.50424162</v>
      </c>
      <c r="AY72" s="25">
        <f>BenefitAssumptions!$E$13*BenefitCalculations2!AY71</f>
        <v>196946913.15272826</v>
      </c>
      <c r="AZ72" s="25">
        <f>BenefitAssumptions!$E$13*BenefitCalculations2!AZ71</f>
        <v>231801738.78926274</v>
      </c>
    </row>
    <row r="73" spans="1:52">
      <c r="A73" s="117" t="s">
        <v>170</v>
      </c>
      <c r="AG73" s="25">
        <f t="shared" ref="AG73:AZ73" si="7">SUM(AG71:AG72)</f>
        <v>110903112.71867971</v>
      </c>
      <c r="AH73" s="25">
        <f t="shared" si="7"/>
        <v>127105275.51644786</v>
      </c>
      <c r="AI73" s="25">
        <f t="shared" si="7"/>
        <v>146525112.44597781</v>
      </c>
      <c r="AJ73" s="25">
        <f t="shared" si="7"/>
        <v>170167998.85136038</v>
      </c>
      <c r="AK73" s="25">
        <f t="shared" si="7"/>
        <v>199243344.80518121</v>
      </c>
      <c r="AL73" s="25">
        <f t="shared" si="7"/>
        <v>237729440.0342983</v>
      </c>
      <c r="AM73" s="25">
        <f t="shared" si="7"/>
        <v>283966818.34854448</v>
      </c>
      <c r="AN73" s="25">
        <f t="shared" si="7"/>
        <v>339100526.15103614</v>
      </c>
      <c r="AO73" s="25">
        <f t="shared" si="7"/>
        <v>404152105.40161264</v>
      </c>
      <c r="AP73" s="25">
        <f t="shared" si="7"/>
        <v>480235744.56853873</v>
      </c>
      <c r="AQ73" s="25">
        <f t="shared" si="7"/>
        <v>569864263.74922967</v>
      </c>
      <c r="AR73" s="25">
        <f t="shared" si="7"/>
        <v>675460154.06441057</v>
      </c>
      <c r="AS73" s="25">
        <f t="shared" si="7"/>
        <v>799786526.85436225</v>
      </c>
      <c r="AT73" s="25">
        <f t="shared" si="7"/>
        <v>946185280.16813445</v>
      </c>
      <c r="AU73" s="25">
        <f t="shared" si="7"/>
        <v>1118546041.080678</v>
      </c>
      <c r="AV73" s="25">
        <f t="shared" si="7"/>
        <v>1321298739.2387543</v>
      </c>
      <c r="AW73" s="25">
        <f t="shared" si="7"/>
        <v>1559466631.8892028</v>
      </c>
      <c r="AX73" s="25">
        <f t="shared" si="7"/>
        <v>1838921617.5466578</v>
      </c>
      <c r="AY73" s="25">
        <f t="shared" si="7"/>
        <v>2166416044.6800108</v>
      </c>
      <c r="AZ73" s="25">
        <f t="shared" si="7"/>
        <v>2549819126.68189</v>
      </c>
    </row>
    <row r="74" spans="1:52" ht="25.5">
      <c r="A74" s="117" t="s">
        <v>171</v>
      </c>
      <c r="AG74" s="135">
        <f>1000*(AG73/(1000000*Macroeconomics!AG20))</f>
        <v>4.6791564034673371E-3</v>
      </c>
      <c r="AH74" s="135">
        <f>1000*(AH73/(1000000*Macroeconomics!AH20))</f>
        <v>4.7277084680646068E-3</v>
      </c>
      <c r="AI74" s="135">
        <f>1000*(AI73/(1000000*Macroeconomics!AI20))</f>
        <v>4.7878836701256196E-3</v>
      </c>
      <c r="AJ74" s="135">
        <f>1000*(AJ73/(1000000*Macroeconomics!AJ20))</f>
        <v>4.8682989087768134E-3</v>
      </c>
      <c r="AK74" s="135">
        <f>1000*(AK73/(1000000*Macroeconomics!AK20))</f>
        <v>4.9742950511675668E-3</v>
      </c>
      <c r="AL74" s="135">
        <f>1000*(AL73/(1000000*Macroeconomics!AL20))</f>
        <v>5.1807171375732449E-3</v>
      </c>
      <c r="AM74" s="135">
        <f>1000*(AM73/(1000000*Macroeconomics!AM20))</f>
        <v>5.4148630849740606E-3</v>
      </c>
      <c r="AN74" s="135">
        <f>1000*(AN73/(1000000*Macroeconomics!AN20))</f>
        <v>5.6715055251258381E-3</v>
      </c>
      <c r="AO74" s="135">
        <f>1000*(AO73/(1000000*Macroeconomics!AO20))</f>
        <v>5.9426156607791988E-3</v>
      </c>
      <c r="AP74" s="135">
        <f>1000*(AP73/(1000000*Macroeconomics!AP20))</f>
        <v>6.222285845761062E-3</v>
      </c>
      <c r="AQ74" s="135">
        <f>1000*(AQ73/(1000000*Macroeconomics!AQ20))</f>
        <v>6.5091558333588142E-3</v>
      </c>
      <c r="AR74" s="135">
        <f>1000*(AR73/(1000000*Macroeconomics!AR20))</f>
        <v>6.8048267946278331E-3</v>
      </c>
      <c r="AS74" s="135">
        <f>1000*(AS73/(1000000*Macroeconomics!AS20))</f>
        <v>7.1098597562325155E-3</v>
      </c>
      <c r="AT74" s="135">
        <f>1000*(AT73/(1000000*Macroeconomics!AT20))</f>
        <v>7.4256730907094745E-3</v>
      </c>
      <c r="AU74" s="135">
        <f>1000*(AU73/(1000000*Macroeconomics!AU20))</f>
        <v>7.7533482273062183E-3</v>
      </c>
      <c r="AV74" s="135">
        <f>1000*(AV73/(1000000*Macroeconomics!AV20))</f>
        <v>8.093162393754039E-3</v>
      </c>
      <c r="AW74" s="135">
        <f>1000*(AW73/(1000000*Macroeconomics!AW20))</f>
        <v>8.4447588098487368E-3</v>
      </c>
      <c r="AX74" s="135">
        <f>1000*(AX73/(1000000*Macroeconomics!AX20))</f>
        <v>8.8082173834165573E-3</v>
      </c>
      <c r="AY74" s="135">
        <f>1000*(AY73/(1000000*Macroeconomics!AY20))</f>
        <v>9.1835209986882611E-3</v>
      </c>
      <c r="AZ74" s="135">
        <f>1000*(AZ73/(1000000*Macroeconomics!AZ20))</f>
        <v>9.5709792539132605E-3</v>
      </c>
    </row>
    <row r="75" spans="1:52">
      <c r="A75" s="117"/>
    </row>
    <row r="76" spans="1:52">
      <c r="A76" s="121" t="s">
        <v>123</v>
      </c>
    </row>
    <row r="77" spans="1:52">
      <c r="A77" s="117" t="s">
        <v>152</v>
      </c>
      <c r="AF77" s="25">
        <f t="shared" ref="AF77:AZ77" si="8">SUM(AF78:AF79)</f>
        <v>3146.3959999999997</v>
      </c>
      <c r="AG77" s="25">
        <f t="shared" si="8"/>
        <v>3188.5520000000001</v>
      </c>
      <c r="AH77" s="25">
        <f t="shared" si="8"/>
        <v>3230.2749999999996</v>
      </c>
      <c r="AI77" s="25">
        <f t="shared" si="8"/>
        <v>3271.2809999999999</v>
      </c>
      <c r="AJ77" s="25">
        <f t="shared" si="8"/>
        <v>3311.2220000000002</v>
      </c>
      <c r="AK77" s="25">
        <f t="shared" si="8"/>
        <v>3349.8209999999999</v>
      </c>
      <c r="AL77" s="25">
        <f t="shared" si="8"/>
        <v>3386.9450000000002</v>
      </c>
      <c r="AM77" s="25">
        <f t="shared" si="8"/>
        <v>3422.5440000000003</v>
      </c>
      <c r="AN77" s="25">
        <f t="shared" si="8"/>
        <v>3456.5240000000003</v>
      </c>
      <c r="AO77" s="25">
        <f t="shared" si="8"/>
        <v>3488.8189999999995</v>
      </c>
      <c r="AP77" s="25">
        <f t="shared" si="8"/>
        <v>3519.3850000000002</v>
      </c>
      <c r="AQ77" s="25">
        <f t="shared" si="8"/>
        <v>3548.1639999999998</v>
      </c>
      <c r="AR77" s="25">
        <f t="shared" si="8"/>
        <v>3575.1470000000004</v>
      </c>
      <c r="AS77" s="25">
        <f t="shared" si="8"/>
        <v>3600.4039999999995</v>
      </c>
      <c r="AT77" s="25">
        <f t="shared" si="8"/>
        <v>3624.0509999999999</v>
      </c>
      <c r="AU77" s="25">
        <f t="shared" si="8"/>
        <v>3646.1849999999999</v>
      </c>
      <c r="AV77" s="25">
        <f t="shared" si="8"/>
        <v>3666.8429999999998</v>
      </c>
      <c r="AW77" s="25">
        <f t="shared" si="8"/>
        <v>3686.049</v>
      </c>
      <c r="AX77" s="25">
        <f t="shared" si="8"/>
        <v>3703.8850000000002</v>
      </c>
      <c r="AY77" s="25">
        <f t="shared" si="8"/>
        <v>3720.4470000000001</v>
      </c>
      <c r="AZ77" s="25">
        <f t="shared" si="8"/>
        <v>3735.8190000000004</v>
      </c>
    </row>
    <row r="78" spans="1:52">
      <c r="A78" s="120" t="s">
        <v>1</v>
      </c>
      <c r="AF78" s="25">
        <f>IF(BenefitAssumptions!$E$19=4, BenefitCalculations2!AF4, BenefitCalculations2!AF5)</f>
        <v>1584.194</v>
      </c>
      <c r="AG78" s="25">
        <f>IF(BenefitAssumptions!$E$19=4, BenefitCalculations2!AG4, BenefitCalculations2!AG5)</f>
        <v>1606.3700000000003</v>
      </c>
      <c r="AH78" s="25">
        <f>IF(BenefitAssumptions!$E$19=4, BenefitCalculations2!AH4, BenefitCalculations2!AH5)</f>
        <v>1628.367</v>
      </c>
      <c r="AI78" s="25">
        <f>IF(BenefitAssumptions!$E$19=4, BenefitCalculations2!AI4, BenefitCalculations2!AI5)</f>
        <v>1649.9640000000002</v>
      </c>
      <c r="AJ78" s="25">
        <f>IF(BenefitAssumptions!$E$19=4, BenefitCalculations2!AJ4, BenefitCalculations2!AJ5)</f>
        <v>1670.883</v>
      </c>
      <c r="AK78" s="25">
        <f>IF(BenefitAssumptions!$E$19=4, BenefitCalculations2!AK4, BenefitCalculations2!AK5)</f>
        <v>1690.914</v>
      </c>
      <c r="AL78" s="25">
        <f>IF(BenefitAssumptions!$E$19=4, BenefitCalculations2!AL4, BenefitCalculations2!AL5)</f>
        <v>1709.9569999999999</v>
      </c>
      <c r="AM78" s="25">
        <f>IF(BenefitAssumptions!$E$19=4, BenefitCalculations2!AM4, BenefitCalculations2!AM5)</f>
        <v>1728.0160000000001</v>
      </c>
      <c r="AN78" s="25">
        <f>IF(BenefitAssumptions!$E$19=4, BenefitCalculations2!AN4, BenefitCalculations2!AN5)</f>
        <v>1745.1110000000001</v>
      </c>
      <c r="AO78" s="25">
        <f>IF(BenefitAssumptions!$E$19=4, BenefitCalculations2!AO4, BenefitCalculations2!AO5)</f>
        <v>1761.308</v>
      </c>
      <c r="AP78" s="25">
        <f>IF(BenefitAssumptions!$E$19=4, BenefitCalculations2!AP4, BenefitCalculations2!AP5)</f>
        <v>1776.6590000000001</v>
      </c>
      <c r="AQ78" s="25">
        <f>IF(BenefitAssumptions!$E$19=4, BenefitCalculations2!AQ4, BenefitCalculations2!AQ5)</f>
        <v>1791.1559999999999</v>
      </c>
      <c r="AR78" s="25">
        <f>IF(BenefitAssumptions!$E$19=4, BenefitCalculations2!AR4, BenefitCalculations2!AR5)</f>
        <v>1804.7790000000002</v>
      </c>
      <c r="AS78" s="25">
        <f>IF(BenefitAssumptions!$E$19=4, BenefitCalculations2!AS4, BenefitCalculations2!AS5)</f>
        <v>1817.5529999999999</v>
      </c>
      <c r="AT78" s="25">
        <f>IF(BenefitAssumptions!$E$19=4, BenefitCalculations2!AT4, BenefitCalculations2!AT5)</f>
        <v>1829.518</v>
      </c>
      <c r="AU78" s="25">
        <f>IF(BenefitAssumptions!$E$19=4, BenefitCalculations2!AU4, BenefitCalculations2!AU5)</f>
        <v>1840.7080000000001</v>
      </c>
      <c r="AV78" s="25">
        <f>IF(BenefitAssumptions!$E$19=4, BenefitCalculations2!AV4, BenefitCalculations2!AV5)</f>
        <v>1851.145</v>
      </c>
      <c r="AW78" s="25">
        <f>IF(BenefitAssumptions!$E$19=4, BenefitCalculations2!AW4, BenefitCalculations2!AW5)</f>
        <v>1860.8510000000001</v>
      </c>
      <c r="AX78" s="25">
        <f>IF(BenefitAssumptions!$E$19=4, BenefitCalculations2!AX4, BenefitCalculations2!AX5)</f>
        <v>1869.8670000000002</v>
      </c>
      <c r="AY78" s="25">
        <f>IF(BenefitAssumptions!$E$19=4, BenefitCalculations2!AY4, BenefitCalculations2!AY5)</f>
        <v>1878.242</v>
      </c>
      <c r="AZ78" s="25">
        <f>IF(BenefitAssumptions!$E$19=4, BenefitCalculations2!AZ4, BenefitCalculations2!AZ5)</f>
        <v>1886.0190000000002</v>
      </c>
    </row>
    <row r="79" spans="1:52">
      <c r="A79" s="120" t="s">
        <v>2</v>
      </c>
      <c r="AF79" s="25">
        <f>IF(BenefitAssumptions!$E$19=4, BenefitCalculations2!AF23, BenefitCalculations2!AF24)</f>
        <v>1562.2019999999998</v>
      </c>
      <c r="AG79" s="25">
        <f>IF(BenefitAssumptions!$E$19=4, BenefitCalculations2!AG23, BenefitCalculations2!AG24)</f>
        <v>1582.1819999999998</v>
      </c>
      <c r="AH79" s="25">
        <f>IF(BenefitAssumptions!$E$19=4, BenefitCalculations2!AH23, BenefitCalculations2!AH24)</f>
        <v>1601.9079999999999</v>
      </c>
      <c r="AI79" s="25">
        <f>IF(BenefitAssumptions!$E$19=4, BenefitCalculations2!AI23, BenefitCalculations2!AI24)</f>
        <v>1621.317</v>
      </c>
      <c r="AJ79" s="25">
        <f>IF(BenefitAssumptions!$E$19=4, BenefitCalculations2!AJ23, BenefitCalculations2!AJ24)</f>
        <v>1640.3390000000002</v>
      </c>
      <c r="AK79" s="25">
        <f>IF(BenefitAssumptions!$E$19=4, BenefitCalculations2!AK23, BenefitCalculations2!AK24)</f>
        <v>1658.9070000000002</v>
      </c>
      <c r="AL79" s="25">
        <f>IF(BenefitAssumptions!$E$19=4, BenefitCalculations2!AL23, BenefitCalculations2!AL24)</f>
        <v>1676.9880000000003</v>
      </c>
      <c r="AM79" s="25">
        <f>IF(BenefitAssumptions!$E$19=4, BenefitCalculations2!AM23, BenefitCalculations2!AM24)</f>
        <v>1694.5280000000002</v>
      </c>
      <c r="AN79" s="25">
        <f>IF(BenefitAssumptions!$E$19=4, BenefitCalculations2!AN23, BenefitCalculations2!AN24)</f>
        <v>1711.413</v>
      </c>
      <c r="AO79" s="25">
        <f>IF(BenefitAssumptions!$E$19=4, BenefitCalculations2!AO23, BenefitCalculations2!AO24)</f>
        <v>1727.5109999999997</v>
      </c>
      <c r="AP79" s="25">
        <f>IF(BenefitAssumptions!$E$19=4, BenefitCalculations2!AP23, BenefitCalculations2!AP24)</f>
        <v>1742.7260000000001</v>
      </c>
      <c r="AQ79" s="25">
        <f>IF(BenefitAssumptions!$E$19=4, BenefitCalculations2!AQ23, BenefitCalculations2!AQ24)</f>
        <v>1757.008</v>
      </c>
      <c r="AR79" s="25">
        <f>IF(BenefitAssumptions!$E$19=4, BenefitCalculations2!AR23, BenefitCalculations2!AR24)</f>
        <v>1770.3680000000002</v>
      </c>
      <c r="AS79" s="25">
        <f>IF(BenefitAssumptions!$E$19=4, BenefitCalculations2!AS23, BenefitCalculations2!AS24)</f>
        <v>1782.8509999999999</v>
      </c>
      <c r="AT79" s="25">
        <f>IF(BenefitAssumptions!$E$19=4, BenefitCalculations2!AT23, BenefitCalculations2!AT24)</f>
        <v>1794.5329999999999</v>
      </c>
      <c r="AU79" s="25">
        <f>IF(BenefitAssumptions!$E$19=4, BenefitCalculations2!AU23, BenefitCalculations2!AU24)</f>
        <v>1805.4769999999999</v>
      </c>
      <c r="AV79" s="25">
        <f>IF(BenefitAssumptions!$E$19=4, BenefitCalculations2!AV23, BenefitCalculations2!AV24)</f>
        <v>1815.6979999999999</v>
      </c>
      <c r="AW79" s="25">
        <f>IF(BenefitAssumptions!$E$19=4, BenefitCalculations2!AW23, BenefitCalculations2!AW24)</f>
        <v>1825.1979999999999</v>
      </c>
      <c r="AX79" s="25">
        <f>IF(BenefitAssumptions!$E$19=4, BenefitCalculations2!AX23, BenefitCalculations2!AX24)</f>
        <v>1834.018</v>
      </c>
      <c r="AY79" s="25">
        <f>IF(BenefitAssumptions!$E$19=4, BenefitCalculations2!AY23, BenefitCalculations2!AY24)</f>
        <v>1842.2049999999999</v>
      </c>
      <c r="AZ79" s="25">
        <f>IF(BenefitAssumptions!$E$19=4, BenefitCalculations2!AZ23, BenefitCalculations2!AZ24)</f>
        <v>1849.8</v>
      </c>
    </row>
    <row r="80" spans="1:52">
      <c r="A80" s="117" t="s">
        <v>132</v>
      </c>
      <c r="AG80" s="30">
        <f>BenefitAssumptions!E32</f>
        <v>0.7</v>
      </c>
      <c r="AH80" s="26">
        <f>AG80+($AK$80-$AG$80)/($AK$2-$AG$2)</f>
        <v>0.72499999999999998</v>
      </c>
      <c r="AI80" s="26">
        <f>AH80+($AK$80-$AG$80)/($AK$2-$AG$2)</f>
        <v>0.75</v>
      </c>
      <c r="AJ80" s="26">
        <f>AI80+($AK$80-$AG$80)/($AK$2-$AG$2)</f>
        <v>0.77500000000000002</v>
      </c>
      <c r="AK80" s="30">
        <f>BenefitAssumptions!F32</f>
        <v>0.8</v>
      </c>
      <c r="AL80" s="26">
        <f t="shared" ref="AL80:AY80" si="9">AK80+($AZ$80-$AK$80)/($AZ$2-$AK$2)</f>
        <v>0.81333333333333335</v>
      </c>
      <c r="AM80" s="26">
        <f t="shared" si="9"/>
        <v>0.82666666666666666</v>
      </c>
      <c r="AN80" s="26">
        <f t="shared" si="9"/>
        <v>0.84</v>
      </c>
      <c r="AO80" s="26">
        <f t="shared" si="9"/>
        <v>0.85333333333333328</v>
      </c>
      <c r="AP80" s="26">
        <f t="shared" si="9"/>
        <v>0.86666666666666659</v>
      </c>
      <c r="AQ80" s="26">
        <f t="shared" si="9"/>
        <v>0.87999999999999989</v>
      </c>
      <c r="AR80" s="26">
        <f t="shared" si="9"/>
        <v>0.8933333333333332</v>
      </c>
      <c r="AS80" s="26">
        <f t="shared" si="9"/>
        <v>0.90666666666666651</v>
      </c>
      <c r="AT80" s="26">
        <f t="shared" si="9"/>
        <v>0.91999999999999982</v>
      </c>
      <c r="AU80" s="26">
        <f t="shared" si="9"/>
        <v>0.93333333333333313</v>
      </c>
      <c r="AV80" s="26">
        <f t="shared" si="9"/>
        <v>0.94666666666666643</v>
      </c>
      <c r="AW80" s="26">
        <f t="shared" si="9"/>
        <v>0.95999999999999974</v>
      </c>
      <c r="AX80" s="26">
        <f t="shared" si="9"/>
        <v>0.97333333333333305</v>
      </c>
      <c r="AY80" s="26">
        <f t="shared" si="9"/>
        <v>0.98666666666666636</v>
      </c>
      <c r="AZ80" s="30">
        <f>BenefitAssumptions!G32</f>
        <v>1</v>
      </c>
    </row>
    <row r="81" spans="1:52">
      <c r="A81" s="120" t="s">
        <v>1</v>
      </c>
      <c r="AG81" s="26">
        <f t="shared" ref="AG81:AZ82" si="10">AG80</f>
        <v>0.7</v>
      </c>
      <c r="AH81" s="26">
        <f t="shared" si="10"/>
        <v>0.72499999999999998</v>
      </c>
      <c r="AI81" s="26">
        <f t="shared" si="10"/>
        <v>0.75</v>
      </c>
      <c r="AJ81" s="26">
        <f t="shared" si="10"/>
        <v>0.77500000000000002</v>
      </c>
      <c r="AK81" s="26">
        <f t="shared" si="10"/>
        <v>0.8</v>
      </c>
      <c r="AL81" s="26">
        <f t="shared" si="10"/>
        <v>0.81333333333333335</v>
      </c>
      <c r="AM81" s="26">
        <f t="shared" si="10"/>
        <v>0.82666666666666666</v>
      </c>
      <c r="AN81" s="26">
        <f t="shared" si="10"/>
        <v>0.84</v>
      </c>
      <c r="AO81" s="26">
        <f t="shared" si="10"/>
        <v>0.85333333333333328</v>
      </c>
      <c r="AP81" s="26">
        <f t="shared" si="10"/>
        <v>0.86666666666666659</v>
      </c>
      <c r="AQ81" s="26">
        <f t="shared" si="10"/>
        <v>0.87999999999999989</v>
      </c>
      <c r="AR81" s="26">
        <f t="shared" si="10"/>
        <v>0.8933333333333332</v>
      </c>
      <c r="AS81" s="26">
        <f t="shared" si="10"/>
        <v>0.90666666666666651</v>
      </c>
      <c r="AT81" s="26">
        <f t="shared" si="10"/>
        <v>0.91999999999999982</v>
      </c>
      <c r="AU81" s="26">
        <f t="shared" si="10"/>
        <v>0.93333333333333313</v>
      </c>
      <c r="AV81" s="26">
        <f t="shared" si="10"/>
        <v>0.94666666666666643</v>
      </c>
      <c r="AW81" s="26">
        <f t="shared" si="10"/>
        <v>0.95999999999999974</v>
      </c>
      <c r="AX81" s="26">
        <f t="shared" si="10"/>
        <v>0.97333333333333305</v>
      </c>
      <c r="AY81" s="26">
        <f t="shared" si="10"/>
        <v>0.98666666666666636</v>
      </c>
      <c r="AZ81" s="26">
        <f t="shared" si="10"/>
        <v>1</v>
      </c>
    </row>
    <row r="82" spans="1:52">
      <c r="A82" s="120" t="s">
        <v>2</v>
      </c>
      <c r="AG82" s="26">
        <f t="shared" si="10"/>
        <v>0.7</v>
      </c>
      <c r="AH82" s="26">
        <f t="shared" si="10"/>
        <v>0.72499999999999998</v>
      </c>
      <c r="AI82" s="26">
        <f t="shared" si="10"/>
        <v>0.75</v>
      </c>
      <c r="AJ82" s="26">
        <f t="shared" si="10"/>
        <v>0.77500000000000002</v>
      </c>
      <c r="AK82" s="26">
        <f t="shared" si="10"/>
        <v>0.8</v>
      </c>
      <c r="AL82" s="26">
        <f t="shared" si="10"/>
        <v>0.81333333333333335</v>
      </c>
      <c r="AM82" s="26">
        <f t="shared" si="10"/>
        <v>0.82666666666666666</v>
      </c>
      <c r="AN82" s="26">
        <f t="shared" si="10"/>
        <v>0.84</v>
      </c>
      <c r="AO82" s="26">
        <f t="shared" si="10"/>
        <v>0.85333333333333328</v>
      </c>
      <c r="AP82" s="26">
        <f t="shared" si="10"/>
        <v>0.86666666666666659</v>
      </c>
      <c r="AQ82" s="26">
        <f t="shared" si="10"/>
        <v>0.87999999999999989</v>
      </c>
      <c r="AR82" s="26">
        <f t="shared" si="10"/>
        <v>0.8933333333333332</v>
      </c>
      <c r="AS82" s="26">
        <f t="shared" si="10"/>
        <v>0.90666666666666651</v>
      </c>
      <c r="AT82" s="26">
        <f t="shared" si="10"/>
        <v>0.91999999999999982</v>
      </c>
      <c r="AU82" s="26">
        <f t="shared" si="10"/>
        <v>0.93333333333333313</v>
      </c>
      <c r="AV82" s="26">
        <f t="shared" si="10"/>
        <v>0.94666666666666643</v>
      </c>
      <c r="AW82" s="26">
        <f t="shared" si="10"/>
        <v>0.95999999999999974</v>
      </c>
      <c r="AX82" s="26">
        <f t="shared" si="10"/>
        <v>0.97333333333333305</v>
      </c>
      <c r="AY82" s="26">
        <f t="shared" si="10"/>
        <v>0.98666666666666636</v>
      </c>
      <c r="AZ82" s="26">
        <f t="shared" si="10"/>
        <v>1</v>
      </c>
    </row>
    <row r="83" spans="1:52">
      <c r="A83" s="117" t="s">
        <v>153</v>
      </c>
      <c r="AG83" s="25">
        <f t="shared" ref="AG83:AZ85" si="11">AG77*AG80</f>
        <v>2231.9863999999998</v>
      </c>
      <c r="AH83" s="25">
        <f t="shared" si="11"/>
        <v>2341.9493749999997</v>
      </c>
      <c r="AI83" s="25">
        <f t="shared" si="11"/>
        <v>2453.4607500000002</v>
      </c>
      <c r="AJ83" s="25">
        <f t="shared" si="11"/>
        <v>2566.1970500000002</v>
      </c>
      <c r="AK83" s="25">
        <f t="shared" si="11"/>
        <v>2679.8568</v>
      </c>
      <c r="AL83" s="25">
        <f t="shared" si="11"/>
        <v>2754.715266666667</v>
      </c>
      <c r="AM83" s="25">
        <f t="shared" si="11"/>
        <v>2829.3030400000002</v>
      </c>
      <c r="AN83" s="25">
        <f t="shared" si="11"/>
        <v>2903.4801600000001</v>
      </c>
      <c r="AO83" s="25">
        <f t="shared" si="11"/>
        <v>2977.1255466666662</v>
      </c>
      <c r="AP83" s="25">
        <f t="shared" si="11"/>
        <v>3050.1336666666666</v>
      </c>
      <c r="AQ83" s="25">
        <f t="shared" si="11"/>
        <v>3122.3843199999992</v>
      </c>
      <c r="AR83" s="25">
        <f t="shared" si="11"/>
        <v>3193.7979866666665</v>
      </c>
      <c r="AS83" s="25">
        <f t="shared" si="11"/>
        <v>3264.3662933333326</v>
      </c>
      <c r="AT83" s="25">
        <f t="shared" si="11"/>
        <v>3334.1269199999992</v>
      </c>
      <c r="AU83" s="25">
        <f t="shared" si="11"/>
        <v>3403.1059999999993</v>
      </c>
      <c r="AV83" s="25">
        <f t="shared" si="11"/>
        <v>3471.2780399999988</v>
      </c>
      <c r="AW83" s="25">
        <f t="shared" si="11"/>
        <v>3538.607039999999</v>
      </c>
      <c r="AX83" s="25">
        <f t="shared" si="11"/>
        <v>3605.1147333333324</v>
      </c>
      <c r="AY83" s="25">
        <f t="shared" si="11"/>
        <v>3670.8410399999989</v>
      </c>
      <c r="AZ83" s="25">
        <f t="shared" si="11"/>
        <v>3735.8190000000004</v>
      </c>
    </row>
    <row r="84" spans="1:52">
      <c r="A84" s="119" t="s">
        <v>1</v>
      </c>
      <c r="AG84" s="25">
        <f t="shared" si="11"/>
        <v>1124.4590000000001</v>
      </c>
      <c r="AH84" s="25">
        <f t="shared" si="11"/>
        <v>1180.566075</v>
      </c>
      <c r="AI84" s="25">
        <f t="shared" si="11"/>
        <v>1237.4730000000002</v>
      </c>
      <c r="AJ84" s="25">
        <f t="shared" si="11"/>
        <v>1294.9343250000002</v>
      </c>
      <c r="AK84" s="25">
        <f t="shared" si="11"/>
        <v>1352.7312000000002</v>
      </c>
      <c r="AL84" s="25">
        <f t="shared" si="11"/>
        <v>1390.7650266666667</v>
      </c>
      <c r="AM84" s="25">
        <f t="shared" si="11"/>
        <v>1428.4932266666667</v>
      </c>
      <c r="AN84" s="25">
        <f t="shared" si="11"/>
        <v>1465.8932400000001</v>
      </c>
      <c r="AO84" s="25">
        <f t="shared" si="11"/>
        <v>1502.9828266666666</v>
      </c>
      <c r="AP84" s="25">
        <f t="shared" si="11"/>
        <v>1539.7711333333332</v>
      </c>
      <c r="AQ84" s="25">
        <f t="shared" si="11"/>
        <v>1576.2172799999998</v>
      </c>
      <c r="AR84" s="25">
        <f t="shared" si="11"/>
        <v>1612.2692399999999</v>
      </c>
      <c r="AS84" s="25">
        <f t="shared" si="11"/>
        <v>1647.9147199999995</v>
      </c>
      <c r="AT84" s="25">
        <f t="shared" si="11"/>
        <v>1683.1565599999997</v>
      </c>
      <c r="AU84" s="25">
        <f t="shared" si="11"/>
        <v>1717.9941333333331</v>
      </c>
      <c r="AV84" s="25">
        <f t="shared" si="11"/>
        <v>1752.4172666666661</v>
      </c>
      <c r="AW84" s="25">
        <f t="shared" si="11"/>
        <v>1786.4169599999996</v>
      </c>
      <c r="AX84" s="25">
        <f t="shared" si="11"/>
        <v>1820.0038799999998</v>
      </c>
      <c r="AY84" s="25">
        <f t="shared" si="11"/>
        <v>1853.1987733333326</v>
      </c>
      <c r="AZ84" s="25">
        <f t="shared" si="11"/>
        <v>1886.0190000000002</v>
      </c>
    </row>
    <row r="85" spans="1:52">
      <c r="A85" s="119" t="s">
        <v>2</v>
      </c>
      <c r="AG85" s="25">
        <f t="shared" si="11"/>
        <v>1107.5273999999997</v>
      </c>
      <c r="AH85" s="25">
        <f t="shared" si="11"/>
        <v>1161.3833</v>
      </c>
      <c r="AI85" s="25">
        <f t="shared" si="11"/>
        <v>1215.98775</v>
      </c>
      <c r="AJ85" s="25">
        <f t="shared" si="11"/>
        <v>1271.2627250000003</v>
      </c>
      <c r="AK85" s="25">
        <f t="shared" si="11"/>
        <v>1327.1256000000003</v>
      </c>
      <c r="AL85" s="25">
        <f t="shared" si="11"/>
        <v>1363.9502400000003</v>
      </c>
      <c r="AM85" s="25">
        <f t="shared" si="11"/>
        <v>1400.8098133333335</v>
      </c>
      <c r="AN85" s="25">
        <f t="shared" si="11"/>
        <v>1437.58692</v>
      </c>
      <c r="AO85" s="25">
        <f t="shared" si="11"/>
        <v>1474.1427199999996</v>
      </c>
      <c r="AP85" s="25">
        <f t="shared" si="11"/>
        <v>1510.3625333333332</v>
      </c>
      <c r="AQ85" s="25">
        <f t="shared" si="11"/>
        <v>1546.1670399999998</v>
      </c>
      <c r="AR85" s="25">
        <f t="shared" si="11"/>
        <v>1581.5287466666666</v>
      </c>
      <c r="AS85" s="25">
        <f t="shared" si="11"/>
        <v>1616.451573333333</v>
      </c>
      <c r="AT85" s="25">
        <f t="shared" si="11"/>
        <v>1650.9703599999996</v>
      </c>
      <c r="AU85" s="25">
        <f t="shared" si="11"/>
        <v>1685.1118666666662</v>
      </c>
      <c r="AV85" s="25">
        <f t="shared" si="11"/>
        <v>1718.8607733333329</v>
      </c>
      <c r="AW85" s="25">
        <f t="shared" si="11"/>
        <v>1752.1900799999994</v>
      </c>
      <c r="AX85" s="25">
        <f t="shared" si="11"/>
        <v>1785.1108533333329</v>
      </c>
      <c r="AY85" s="25">
        <f t="shared" si="11"/>
        <v>1817.642266666666</v>
      </c>
      <c r="AZ85" s="25">
        <f t="shared" si="11"/>
        <v>1849.8</v>
      </c>
    </row>
    <row r="86" spans="1:52" ht="38.25">
      <c r="A86" s="117" t="s">
        <v>225</v>
      </c>
      <c r="AG86" s="25">
        <f>BenefitAssumptions!$E$21*Macroeconomics!AG22</f>
        <v>229277.06261424191</v>
      </c>
      <c r="AH86" s="25">
        <f>BenefitAssumptions!$E$21*Macroeconomics!AH22</f>
        <v>253509.00478980818</v>
      </c>
      <c r="AI86" s="25">
        <f>BenefitAssumptions!$E$21*Macroeconomics!AI22</f>
        <v>281380.29727332282</v>
      </c>
      <c r="AJ86" s="25">
        <f>BenefitAssumptions!$E$21*Macroeconomics!AJ22</f>
        <v>313491.21832573268</v>
      </c>
      <c r="AK86" s="25">
        <f>BenefitAssumptions!$E$21*Macroeconomics!AK22</f>
        <v>350538.92088901164</v>
      </c>
      <c r="AL86" s="25">
        <f>BenefitAssumptions!$E$21*Macroeconomics!AL22</f>
        <v>392010.43362359144</v>
      </c>
      <c r="AM86" s="25">
        <f>BenefitAssumptions!$E$21*Macroeconomics!AM22</f>
        <v>437488.93581912387</v>
      </c>
      <c r="AN86" s="25">
        <f>BenefitAssumptions!$E$21*Macroeconomics!AN22</f>
        <v>487262.96380694286</v>
      </c>
      <c r="AO86" s="25">
        <f>BenefitAssumptions!$E$21*Macroeconomics!AO22</f>
        <v>541642.43107162579</v>
      </c>
      <c r="AP86" s="25">
        <f>BenefitAssumptions!$E$21*Macroeconomics!AP22</f>
        <v>600937.65545747417</v>
      </c>
      <c r="AQ86" s="25">
        <f>BenefitAssumptions!$E$21*Macroeconomics!AQ22</f>
        <v>666681.91573351284</v>
      </c>
      <c r="AR86" s="25">
        <f>BenefitAssumptions!$E$21*Macroeconomics!AR22</f>
        <v>739552.75976112881</v>
      </c>
      <c r="AS86" s="25">
        <f>BenefitAssumptions!$E$21*Macroeconomics!AS22</f>
        <v>820318.16992240609</v>
      </c>
      <c r="AT86" s="25">
        <f>BenefitAssumptions!$E$21*Macroeconomics!AT22</f>
        <v>909830.98201740091</v>
      </c>
      <c r="AU86" s="25">
        <f>BenefitAssumptions!$E$21*Macroeconomics!AU22</f>
        <v>1009030.4854746402</v>
      </c>
      <c r="AV86" s="25">
        <f>BenefitAssumptions!$E$21*Macroeconomics!AV22</f>
        <v>1118946.2172839071</v>
      </c>
      <c r="AW86" s="25">
        <f>BenefitAssumptions!$E$21*Macroeconomics!AW22</f>
        <v>1240704.8350093486</v>
      </c>
      <c r="AX86" s="25">
        <f>BenefitAssumptions!$E$21*Macroeconomics!AX22</f>
        <v>1375540.8068183726</v>
      </c>
      <c r="AY86" s="25">
        <f>BenefitAssumptions!$E$21*Macroeconomics!AY22</f>
        <v>1524803.4325129718</v>
      </c>
      <c r="AZ86" s="25">
        <f>BenefitAssumptions!$E$21*Macroeconomics!AZ22</f>
        <v>1689975.2614357732</v>
      </c>
    </row>
    <row r="87" spans="1:52" ht="38.25">
      <c r="A87" s="117" t="s">
        <v>226</v>
      </c>
      <c r="AG87" s="30">
        <f>BenefitAssumptions!E23</f>
        <v>20</v>
      </c>
      <c r="AH87" s="26">
        <f>AG87+($AK$87-$AG$87)/($AK$2-$AG$2)</f>
        <v>21.25</v>
      </c>
      <c r="AI87" s="26">
        <f>AH87+($AK$87-$AG$87)/($AK$2-$AG$2)</f>
        <v>22.5</v>
      </c>
      <c r="AJ87" s="26">
        <f>AI87+($AK$87-$AG$87)/($AK$2-$AG$2)</f>
        <v>23.75</v>
      </c>
      <c r="AK87" s="30">
        <f>BenefitAssumptions!F23</f>
        <v>25</v>
      </c>
      <c r="AL87" s="26">
        <f t="shared" ref="AL87:AY87" si="12">AK87+($AZ$87-$AK$87)/($AZ$2-$AK$2)</f>
        <v>25.333333333333332</v>
      </c>
      <c r="AM87" s="26">
        <f t="shared" si="12"/>
        <v>25.666666666666664</v>
      </c>
      <c r="AN87" s="26">
        <f t="shared" si="12"/>
        <v>25.999999999999996</v>
      </c>
      <c r="AO87" s="26">
        <f t="shared" si="12"/>
        <v>26.333333333333329</v>
      </c>
      <c r="AP87" s="26">
        <f t="shared" si="12"/>
        <v>26.666666666666661</v>
      </c>
      <c r="AQ87" s="26">
        <f t="shared" si="12"/>
        <v>26.999999999999993</v>
      </c>
      <c r="AR87" s="26">
        <f t="shared" si="12"/>
        <v>27.333333333333325</v>
      </c>
      <c r="AS87" s="26">
        <f t="shared" si="12"/>
        <v>27.666666666666657</v>
      </c>
      <c r="AT87" s="26">
        <f t="shared" si="12"/>
        <v>27.999999999999989</v>
      </c>
      <c r="AU87" s="26">
        <f t="shared" si="12"/>
        <v>28.333333333333321</v>
      </c>
      <c r="AV87" s="26">
        <f t="shared" si="12"/>
        <v>28.666666666666654</v>
      </c>
      <c r="AW87" s="26">
        <f t="shared" si="12"/>
        <v>28.999999999999986</v>
      </c>
      <c r="AX87" s="26">
        <f t="shared" si="12"/>
        <v>29.333333333333318</v>
      </c>
      <c r="AY87" s="26">
        <f t="shared" si="12"/>
        <v>29.66666666666665</v>
      </c>
      <c r="AZ87" s="30">
        <f>BenefitAssumptions!G23</f>
        <v>30</v>
      </c>
    </row>
    <row r="88" spans="1:52" ht="38.25">
      <c r="A88" s="117" t="s">
        <v>228</v>
      </c>
      <c r="AG88" s="25">
        <f>AG87*AG56/100</f>
        <v>20</v>
      </c>
      <c r="AH88" s="25">
        <f t="shared" ref="AH88:AZ88" si="13">AH87*AH56/100</f>
        <v>23.036454702094169</v>
      </c>
      <c r="AI88" s="25">
        <f t="shared" si="13"/>
        <v>26.296585055829009</v>
      </c>
      <c r="AJ88" s="25">
        <f t="shared" si="13"/>
        <v>29.759847279380963</v>
      </c>
      <c r="AK88" s="25">
        <f t="shared" si="13"/>
        <v>33.399042465712739</v>
      </c>
      <c r="AL88" s="25">
        <f t="shared" si="13"/>
        <v>36.083883164473626</v>
      </c>
      <c r="AM88" s="25">
        <f t="shared" si="13"/>
        <v>38.977800096493723</v>
      </c>
      <c r="AN88" s="25">
        <f t="shared" si="13"/>
        <v>42.096706990705854</v>
      </c>
      <c r="AO88" s="25">
        <f t="shared" si="13"/>
        <v>45.457708169890822</v>
      </c>
      <c r="AP88" s="25">
        <f t="shared" si="13"/>
        <v>49.079186436414183</v>
      </c>
      <c r="AQ88" s="25">
        <f t="shared" si="13"/>
        <v>52.980897375803941</v>
      </c>
      <c r="AR88" s="25">
        <f t="shared" si="13"/>
        <v>57.184070542702813</v>
      </c>
      <c r="AS88" s="25">
        <f t="shared" si="13"/>
        <v>61.71151802710466</v>
      </c>
      <c r="AT88" s="25">
        <f t="shared" si="13"/>
        <v>66.587750934543877</v>
      </c>
      <c r="AU88" s="25">
        <f t="shared" si="13"/>
        <v>71.839104352218158</v>
      </c>
      <c r="AV88" s="25">
        <f t="shared" si="13"/>
        <v>77.493871414069773</v>
      </c>
      <c r="AW88" s="25">
        <f t="shared" si="13"/>
        <v>83.582447121823279</v>
      </c>
      <c r="AX88" s="25">
        <f t="shared" si="13"/>
        <v>90.137482626085202</v>
      </c>
      <c r="AY88" s="25">
        <f t="shared" si="13"/>
        <v>97.194050722076284</v>
      </c>
      <c r="AZ88" s="25">
        <f t="shared" si="13"/>
        <v>104.7898233686284</v>
      </c>
    </row>
    <row r="89" spans="1:52" ht="38.25">
      <c r="A89" s="117" t="s">
        <v>256</v>
      </c>
      <c r="AG89" s="25">
        <f>IF(BenefitAssumptions!$E$20="yes", AG86, AG88)</f>
        <v>229277.06261424191</v>
      </c>
      <c r="AH89" s="25">
        <f>IF(BenefitAssumptions!$E$20="yes", AH86, AH88)</f>
        <v>253509.00478980818</v>
      </c>
      <c r="AI89" s="25">
        <f>IF(BenefitAssumptions!$E$20="yes", AI86, AI88)</f>
        <v>281380.29727332282</v>
      </c>
      <c r="AJ89" s="25">
        <f>IF(BenefitAssumptions!$E$20="yes", AJ86, AJ88)</f>
        <v>313491.21832573268</v>
      </c>
      <c r="AK89" s="25">
        <f>IF(BenefitAssumptions!$E$20="yes", AK86, AK88)</f>
        <v>350538.92088901164</v>
      </c>
      <c r="AL89" s="25">
        <f>IF(BenefitAssumptions!$E$20="yes", AL86, AL88)</f>
        <v>392010.43362359144</v>
      </c>
      <c r="AM89" s="25">
        <f>IF(BenefitAssumptions!$E$20="yes", AM86, AM88)</f>
        <v>437488.93581912387</v>
      </c>
      <c r="AN89" s="25">
        <f>IF(BenefitAssumptions!$E$20="yes", AN86, AN88)</f>
        <v>487262.96380694286</v>
      </c>
      <c r="AO89" s="25">
        <f>IF(BenefitAssumptions!$E$20="yes", AO86, AO88)</f>
        <v>541642.43107162579</v>
      </c>
      <c r="AP89" s="25">
        <f>IF(BenefitAssumptions!$E$20="yes", AP86, AP88)</f>
        <v>600937.65545747417</v>
      </c>
      <c r="AQ89" s="25">
        <f>IF(BenefitAssumptions!$E$20="yes", AQ86, AQ88)</f>
        <v>666681.91573351284</v>
      </c>
      <c r="AR89" s="25">
        <f>IF(BenefitAssumptions!$E$20="yes", AR86, AR88)</f>
        <v>739552.75976112881</v>
      </c>
      <c r="AS89" s="25">
        <f>IF(BenefitAssumptions!$E$20="yes", AS86, AS88)</f>
        <v>820318.16992240609</v>
      </c>
      <c r="AT89" s="25">
        <f>IF(BenefitAssumptions!$E$20="yes", AT86, AT88)</f>
        <v>909830.98201740091</v>
      </c>
      <c r="AU89" s="25">
        <f>IF(BenefitAssumptions!$E$20="yes", AU86, AU88)</f>
        <v>1009030.4854746402</v>
      </c>
      <c r="AV89" s="25">
        <f>IF(BenefitAssumptions!$E$20="yes", AV86, AV88)</f>
        <v>1118946.2172839071</v>
      </c>
      <c r="AW89" s="25">
        <f>IF(BenefitAssumptions!$E$20="yes", AW86, AW88)</f>
        <v>1240704.8350093486</v>
      </c>
      <c r="AX89" s="25">
        <f>IF(BenefitAssumptions!$E$20="yes", AX86, AX88)</f>
        <v>1375540.8068183726</v>
      </c>
      <c r="AY89" s="25">
        <f>IF(BenefitAssumptions!$E$20="yes", AY86, AY88)</f>
        <v>1524803.4325129718</v>
      </c>
      <c r="AZ89" s="25">
        <f>IF(BenefitAssumptions!$E$20="yes", AZ86, AZ88)</f>
        <v>1689975.2614357732</v>
      </c>
    </row>
    <row r="90" spans="1:52">
      <c r="A90" s="117" t="s">
        <v>257</v>
      </c>
      <c r="AG90" s="189">
        <f>IF(BenefitAssumptions!$E$26="yes", SUMPRODUCT(BenefitAssumptions!$E$28:$G$28, BenefitAssumptions!$E$29:$G$29)/SUM(BenefitAssumptions!$E$29:$G$29), 1)</f>
        <v>0.87647058823529411</v>
      </c>
      <c r="AH90" s="189">
        <f>IF(BenefitAssumptions!$E$26="yes", SUMPRODUCT(BenefitAssumptions!$E$28:$G$28, BenefitAssumptions!$E$29:$G$29)/SUM(BenefitAssumptions!$E$29:$G$29), 1)</f>
        <v>0.87647058823529411</v>
      </c>
      <c r="AI90" s="189">
        <f>IF(BenefitAssumptions!$E$26="yes", SUMPRODUCT(BenefitAssumptions!$E$28:$G$28, BenefitAssumptions!$E$29:$G$29)/SUM(BenefitAssumptions!$E$29:$G$29), 1)</f>
        <v>0.87647058823529411</v>
      </c>
      <c r="AJ90" s="189">
        <f>IF(BenefitAssumptions!$E$26="yes", SUMPRODUCT(BenefitAssumptions!$E$28:$G$28, BenefitAssumptions!$E$29:$G$29)/SUM(BenefitAssumptions!$E$29:$G$29), 1)</f>
        <v>0.87647058823529411</v>
      </c>
      <c r="AK90" s="189">
        <f>IF(BenefitAssumptions!$E$26="yes", SUMPRODUCT(BenefitAssumptions!$E$28:$G$28, BenefitAssumptions!$E$29:$G$29)/SUM(BenefitAssumptions!$E$29:$G$29), 1)</f>
        <v>0.87647058823529411</v>
      </c>
      <c r="AL90" s="189">
        <f>IF(BenefitAssumptions!$E$26="yes", SUMPRODUCT(BenefitAssumptions!$E$28:$G$28, BenefitAssumptions!$E$29:$G$29)/SUM(BenefitAssumptions!$E$29:$G$29), 1)</f>
        <v>0.87647058823529411</v>
      </c>
      <c r="AM90" s="189">
        <f>IF(BenefitAssumptions!$E$26="yes", SUMPRODUCT(BenefitAssumptions!$E$28:$G$28, BenefitAssumptions!$E$29:$G$29)/SUM(BenefitAssumptions!$E$29:$G$29), 1)</f>
        <v>0.87647058823529411</v>
      </c>
      <c r="AN90" s="189">
        <f>IF(BenefitAssumptions!$E$26="yes", SUMPRODUCT(BenefitAssumptions!$E$28:$G$28, BenefitAssumptions!$E$29:$G$29)/SUM(BenefitAssumptions!$E$29:$G$29), 1)</f>
        <v>0.87647058823529411</v>
      </c>
      <c r="AO90" s="189">
        <f>IF(BenefitAssumptions!$E$26="yes", SUMPRODUCT(BenefitAssumptions!$E$28:$G$28, BenefitAssumptions!$E$29:$G$29)/SUM(BenefitAssumptions!$E$29:$G$29), 1)</f>
        <v>0.87647058823529411</v>
      </c>
      <c r="AP90" s="189">
        <f>IF(BenefitAssumptions!$E$26="yes", SUMPRODUCT(BenefitAssumptions!$E$28:$G$28, BenefitAssumptions!$E$29:$G$29)/SUM(BenefitAssumptions!$E$29:$G$29), 1)</f>
        <v>0.87647058823529411</v>
      </c>
      <c r="AQ90" s="189">
        <f>IF(BenefitAssumptions!$E$26="yes", SUMPRODUCT(BenefitAssumptions!$E$28:$G$28, BenefitAssumptions!$E$29:$G$29)/SUM(BenefitAssumptions!$E$29:$G$29), 1)</f>
        <v>0.87647058823529411</v>
      </c>
      <c r="AR90" s="189">
        <f>IF(BenefitAssumptions!$E$26="yes", SUMPRODUCT(BenefitAssumptions!$E$28:$G$28, BenefitAssumptions!$E$29:$G$29)/SUM(BenefitAssumptions!$E$29:$G$29), 1)</f>
        <v>0.87647058823529411</v>
      </c>
      <c r="AS90" s="189">
        <f>IF(BenefitAssumptions!$E$26="yes", SUMPRODUCT(BenefitAssumptions!$E$28:$G$28, BenefitAssumptions!$E$29:$G$29)/SUM(BenefitAssumptions!$E$29:$G$29), 1)</f>
        <v>0.87647058823529411</v>
      </c>
      <c r="AT90" s="189">
        <f>IF(BenefitAssumptions!$E$26="yes", SUMPRODUCT(BenefitAssumptions!$E$28:$G$28, BenefitAssumptions!$E$29:$G$29)/SUM(BenefitAssumptions!$E$29:$G$29), 1)</f>
        <v>0.87647058823529411</v>
      </c>
      <c r="AU90" s="189">
        <f>IF(BenefitAssumptions!$E$26="yes", SUMPRODUCT(BenefitAssumptions!$E$28:$G$28, BenefitAssumptions!$E$29:$G$29)/SUM(BenefitAssumptions!$E$29:$G$29), 1)</f>
        <v>0.87647058823529411</v>
      </c>
      <c r="AV90" s="189">
        <f>IF(BenefitAssumptions!$E$26="yes", SUMPRODUCT(BenefitAssumptions!$E$28:$G$28, BenefitAssumptions!$E$29:$G$29)/SUM(BenefitAssumptions!$E$29:$G$29), 1)</f>
        <v>0.87647058823529411</v>
      </c>
      <c r="AW90" s="189">
        <f>IF(BenefitAssumptions!$E$26="yes", SUMPRODUCT(BenefitAssumptions!$E$28:$G$28, BenefitAssumptions!$E$29:$G$29)/SUM(BenefitAssumptions!$E$29:$G$29), 1)</f>
        <v>0.87647058823529411</v>
      </c>
      <c r="AX90" s="189">
        <f>IF(BenefitAssumptions!$E$26="yes", SUMPRODUCT(BenefitAssumptions!$E$28:$G$28, BenefitAssumptions!$E$29:$G$29)/SUM(BenefitAssumptions!$E$29:$G$29), 1)</f>
        <v>0.87647058823529411</v>
      </c>
      <c r="AY90" s="189">
        <f>IF(BenefitAssumptions!$E$26="yes", SUMPRODUCT(BenefitAssumptions!$E$28:$G$28, BenefitAssumptions!$E$29:$G$29)/SUM(BenefitAssumptions!$E$29:$G$29), 1)</f>
        <v>0.87647058823529411</v>
      </c>
      <c r="AZ90" s="189">
        <f>IF(BenefitAssumptions!$E$26="yes", SUMPRODUCT(BenefitAssumptions!$E$28:$G$28, BenefitAssumptions!$E$29:$G$29)/SUM(BenefitAssumptions!$E$29:$G$29), 1)</f>
        <v>0.87647058823529411</v>
      </c>
    </row>
    <row r="91" spans="1:52" ht="25.5">
      <c r="A91" s="117" t="s">
        <v>242</v>
      </c>
      <c r="AG91" s="25">
        <f>AG89*AG90</f>
        <v>200954.60193836497</v>
      </c>
      <c r="AH91" s="25">
        <f t="shared" ref="AH91:AZ91" si="14">AH89*AH90</f>
        <v>222193.18655106716</v>
      </c>
      <c r="AI91" s="25">
        <f t="shared" si="14"/>
        <v>246621.55466897119</v>
      </c>
      <c r="AJ91" s="25">
        <f t="shared" si="14"/>
        <v>274765.83253255393</v>
      </c>
      <c r="AK91" s="25">
        <f t="shared" si="14"/>
        <v>307237.05419095728</v>
      </c>
      <c r="AL91" s="25">
        <f t="shared" si="14"/>
        <v>343585.61535244191</v>
      </c>
      <c r="AM91" s="25">
        <f t="shared" si="14"/>
        <v>383446.18492382031</v>
      </c>
      <c r="AN91" s="25">
        <f t="shared" si="14"/>
        <v>427071.65651314403</v>
      </c>
      <c r="AO91" s="25">
        <f t="shared" si="14"/>
        <v>474733.66017454257</v>
      </c>
      <c r="AP91" s="25">
        <f t="shared" si="14"/>
        <v>526704.18037155084</v>
      </c>
      <c r="AQ91" s="25">
        <f t="shared" si="14"/>
        <v>584327.09084878478</v>
      </c>
      <c r="AR91" s="25">
        <f t="shared" si="14"/>
        <v>648196.24237887177</v>
      </c>
      <c r="AS91" s="25">
        <f t="shared" si="14"/>
        <v>718984.74893199117</v>
      </c>
      <c r="AT91" s="25">
        <f t="shared" si="14"/>
        <v>797440.09600348666</v>
      </c>
      <c r="AU91" s="25">
        <f t="shared" si="14"/>
        <v>884385.54315130226</v>
      </c>
      <c r="AV91" s="25">
        <f t="shared" si="14"/>
        <v>980723.44926648331</v>
      </c>
      <c r="AW91" s="25">
        <f t="shared" si="14"/>
        <v>1087441.2965670172</v>
      </c>
      <c r="AX91" s="25">
        <f t="shared" si="14"/>
        <v>1205621.06009375</v>
      </c>
      <c r="AY91" s="25">
        <f t="shared" si="14"/>
        <v>1336445.3614378399</v>
      </c>
      <c r="AZ91" s="25">
        <f t="shared" si="14"/>
        <v>1481213.6114937072</v>
      </c>
    </row>
    <row r="92" spans="1:52" ht="25.5">
      <c r="A92" s="117" t="s">
        <v>243</v>
      </c>
      <c r="AG92" s="25">
        <f t="shared" ref="AG92:AZ92" si="15">AG91*AG83</f>
        <v>448527938.54384422</v>
      </c>
      <c r="AH92" s="25">
        <f t="shared" si="15"/>
        <v>520365194.3725301</v>
      </c>
      <c r="AI92" s="25">
        <f t="shared" si="15"/>
        <v>605076304.48430014</v>
      </c>
      <c r="AJ92" s="25">
        <f t="shared" si="15"/>
        <v>705103268.88583398</v>
      </c>
      <c r="AK92" s="25">
        <f t="shared" si="15"/>
        <v>823351308.88560534</v>
      </c>
      <c r="AL92" s="25">
        <f t="shared" si="15"/>
        <v>946480540.01843286</v>
      </c>
      <c r="AM92" s="25">
        <f t="shared" si="15"/>
        <v>1084885456.6813672</v>
      </c>
      <c r="AN92" s="25">
        <f t="shared" si="15"/>
        <v>1239994081.5842485</v>
      </c>
      <c r="AO92" s="25">
        <f t="shared" si="15"/>
        <v>1413341707.5682025</v>
      </c>
      <c r="AP92" s="25">
        <f t="shared" si="15"/>
        <v>1606518152.9253397</v>
      </c>
      <c r="AQ92" s="25">
        <f t="shared" si="15"/>
        <v>1824493746.2174606</v>
      </c>
      <c r="AR92" s="25">
        <f t="shared" si="15"/>
        <v>2070207853.8745391</v>
      </c>
      <c r="AS92" s="25">
        <f t="shared" si="15"/>
        <v>2347029579.8343205</v>
      </c>
      <c r="AT92" s="25">
        <f t="shared" si="15"/>
        <v>2658766491.1726089</v>
      </c>
      <c r="AU92" s="25">
        <f t="shared" si="15"/>
        <v>3009657748.2114549</v>
      </c>
      <c r="AV92" s="25">
        <f t="shared" si="15"/>
        <v>3404363772.7517962</v>
      </c>
      <c r="AW92" s="25">
        <f t="shared" si="15"/>
        <v>3848027427.6187739</v>
      </c>
      <c r="AX92" s="25">
        <f t="shared" si="15"/>
        <v>4346402246.5609293</v>
      </c>
      <c r="AY92" s="25">
        <f t="shared" si="15"/>
        <v>4905878480.483655</v>
      </c>
      <c r="AZ92" s="25">
        <f t="shared" si="15"/>
        <v>5533545952.8768101</v>
      </c>
    </row>
    <row r="93" spans="1:52">
      <c r="A93" s="117" t="s">
        <v>244</v>
      </c>
      <c r="AG93" s="25">
        <f>BenefitAssumptions!$E$24*BenefitAssumptions!$E$37*BenefitCalculations2!AG91*BenefitCalculations2!AG83</f>
        <v>224263.96927192211</v>
      </c>
      <c r="AH93" s="25">
        <f>BenefitAssumptions!$E$24*BenefitAssumptions!$E$37*BenefitCalculations2!AH91*BenefitCalculations2!AH83</f>
        <v>260182.59718626502</v>
      </c>
      <c r="AI93" s="25">
        <f>BenefitAssumptions!$E$24*BenefitAssumptions!$E$37*BenefitCalculations2!AI91*BenefitCalculations2!AI83</f>
        <v>302538.15224215004</v>
      </c>
      <c r="AJ93" s="25">
        <f>BenefitAssumptions!$E$24*BenefitAssumptions!$E$37*BenefitCalculations2!AJ91*BenefitCalculations2!AJ83</f>
        <v>352551.63444291701</v>
      </c>
      <c r="AK93" s="25">
        <f>BenefitAssumptions!$E$24*BenefitAssumptions!$E$37*BenefitCalculations2!AK91*BenefitCalculations2!AK83</f>
        <v>411675.65444280271</v>
      </c>
      <c r="AL93" s="25">
        <f>BenefitAssumptions!$E$24*BenefitAssumptions!$E$37*BenefitCalculations2!AL91*BenefitCalculations2!AL83</f>
        <v>473240.27000921645</v>
      </c>
      <c r="AM93" s="25">
        <f>BenefitAssumptions!$E$24*BenefitAssumptions!$E$37*BenefitCalculations2!AM91*BenefitCalculations2!AM83</f>
        <v>542442.72834068362</v>
      </c>
      <c r="AN93" s="25">
        <f>BenefitAssumptions!$E$24*BenefitAssumptions!$E$37*BenefitCalculations2!AN91*BenefitCalculations2!AN83</f>
        <v>619997.04079212423</v>
      </c>
      <c r="AO93" s="25">
        <f>BenefitAssumptions!$E$24*BenefitAssumptions!$E$37*BenefitCalculations2!AO91*BenefitCalculations2!AO83</f>
        <v>706670.8537841012</v>
      </c>
      <c r="AP93" s="25">
        <f>BenefitAssumptions!$E$24*BenefitAssumptions!$E$37*BenefitCalculations2!AP91*BenefitCalculations2!AP83</f>
        <v>803259.07646266976</v>
      </c>
      <c r="AQ93" s="25">
        <f>BenefitAssumptions!$E$24*BenefitAssumptions!$E$37*BenefitCalculations2!AQ91*BenefitCalculations2!AQ83</f>
        <v>912246.8731087303</v>
      </c>
      <c r="AR93" s="25">
        <f>BenefitAssumptions!$E$24*BenefitAssumptions!$E$37*BenefitCalculations2!AR91*BenefitCalculations2!AR83</f>
        <v>1035103.9269372697</v>
      </c>
      <c r="AS93" s="25">
        <f>BenefitAssumptions!$E$24*BenefitAssumptions!$E$37*BenefitCalculations2!AS91*BenefitCalculations2!AS83</f>
        <v>1173514.7899171603</v>
      </c>
      <c r="AT93" s="25">
        <f>BenefitAssumptions!$E$24*BenefitAssumptions!$E$37*BenefitCalculations2!AT91*BenefitCalculations2!AT83</f>
        <v>1329383.2455863045</v>
      </c>
      <c r="AU93" s="25">
        <f>BenefitAssumptions!$E$24*BenefitAssumptions!$E$37*BenefitCalculations2!AU91*BenefitCalculations2!AU83</f>
        <v>1504828.8741057275</v>
      </c>
      <c r="AV93" s="25">
        <f>BenefitAssumptions!$E$24*BenefitAssumptions!$E$37*BenefitCalculations2!AV91*BenefitCalculations2!AV83</f>
        <v>1702181.8863758983</v>
      </c>
      <c r="AW93" s="25">
        <f>BenefitAssumptions!$E$24*BenefitAssumptions!$E$37*BenefitCalculations2!AW91*BenefitCalculations2!AW83</f>
        <v>1924013.7138093868</v>
      </c>
      <c r="AX93" s="25">
        <f>BenefitAssumptions!$E$24*BenefitAssumptions!$E$37*BenefitCalculations2!AX91*BenefitCalculations2!AX83</f>
        <v>2173201.1232804647</v>
      </c>
      <c r="AY93" s="25">
        <f>BenefitAssumptions!$E$24*BenefitAssumptions!$E$37*BenefitCalculations2!AY91*BenefitCalculations2!AY83</f>
        <v>2452939.2402418274</v>
      </c>
      <c r="AZ93" s="25">
        <f>BenefitAssumptions!$E$24*BenefitAssumptions!$E$37*BenefitCalculations2!AZ91*BenefitCalculations2!AZ83</f>
        <v>2766772.9764384055</v>
      </c>
    </row>
    <row r="94" spans="1:52">
      <c r="A94" s="117" t="s">
        <v>245</v>
      </c>
      <c r="AG94" s="25">
        <f>BenefitAssumptions!$E$25*BenefitAssumptions!$E$49*BenefitCalculations2!AG91*BenefitCalculations2!AG83</f>
        <v>224263.96927192211</v>
      </c>
      <c r="AH94" s="25">
        <f>BenefitAssumptions!$E$25*BenefitAssumptions!$E$49*BenefitCalculations2!AH91*BenefitCalculations2!AH83</f>
        <v>260182.59718626502</v>
      </c>
      <c r="AI94" s="25">
        <f>BenefitAssumptions!$E$25*BenefitAssumptions!$E$49*BenefitCalculations2!AI91*BenefitCalculations2!AI83</f>
        <v>302538.15224215004</v>
      </c>
      <c r="AJ94" s="25">
        <f>BenefitAssumptions!$E$25*BenefitAssumptions!$E$49*BenefitCalculations2!AJ91*BenefitCalculations2!AJ83</f>
        <v>352551.63444291701</v>
      </c>
      <c r="AK94" s="25">
        <f>BenefitAssumptions!$E$25*BenefitAssumptions!$E$49*BenefitCalculations2!AK91*BenefitCalculations2!AK83</f>
        <v>411675.65444280271</v>
      </c>
      <c r="AL94" s="25">
        <f>BenefitAssumptions!$E$25*BenefitAssumptions!$E$49*BenefitCalculations2!AL91*BenefitCalculations2!AL83</f>
        <v>473240.27000921645</v>
      </c>
      <c r="AM94" s="25">
        <f>BenefitAssumptions!$E$25*BenefitAssumptions!$E$49*BenefitCalculations2!AM91*BenefitCalculations2!AM83</f>
        <v>542442.72834068362</v>
      </c>
      <c r="AN94" s="25">
        <f>BenefitAssumptions!$E$25*BenefitAssumptions!$E$49*BenefitCalculations2!AN91*BenefitCalculations2!AN83</f>
        <v>619997.04079212423</v>
      </c>
      <c r="AO94" s="25">
        <f>BenefitAssumptions!$E$25*BenefitAssumptions!$E$49*BenefitCalculations2!AO91*BenefitCalculations2!AO83</f>
        <v>706670.8537841012</v>
      </c>
      <c r="AP94" s="25">
        <f>BenefitAssumptions!$E$25*BenefitAssumptions!$E$49*BenefitCalculations2!AP91*BenefitCalculations2!AP83</f>
        <v>803259.07646266976</v>
      </c>
      <c r="AQ94" s="25">
        <f>BenefitAssumptions!$E$25*BenefitAssumptions!$E$49*BenefitCalculations2!AQ91*BenefitCalculations2!AQ83</f>
        <v>912246.8731087303</v>
      </c>
      <c r="AR94" s="25">
        <f>BenefitAssumptions!$E$25*BenefitAssumptions!$E$49*BenefitCalculations2!AR91*BenefitCalculations2!AR83</f>
        <v>1035103.9269372697</v>
      </c>
      <c r="AS94" s="25">
        <f>BenefitAssumptions!$E$25*BenefitAssumptions!$E$49*BenefitCalculations2!AS91*BenefitCalculations2!AS83</f>
        <v>1173514.7899171603</v>
      </c>
      <c r="AT94" s="25">
        <f>BenefitAssumptions!$E$25*BenefitAssumptions!$E$49*BenefitCalculations2!AT91*BenefitCalculations2!AT83</f>
        <v>1329383.2455863045</v>
      </c>
      <c r="AU94" s="25">
        <f>BenefitAssumptions!$E$25*BenefitAssumptions!$E$49*BenefitCalculations2!AU91*BenefitCalculations2!AU83</f>
        <v>1504828.8741057275</v>
      </c>
      <c r="AV94" s="25">
        <f>BenefitAssumptions!$E$25*BenefitAssumptions!$E$49*BenefitCalculations2!AV91*BenefitCalculations2!AV83</f>
        <v>1702181.8863758983</v>
      </c>
      <c r="AW94" s="25">
        <f>BenefitAssumptions!$E$25*BenefitAssumptions!$E$49*BenefitCalculations2!AW91*BenefitCalculations2!AW83</f>
        <v>1924013.7138093868</v>
      </c>
      <c r="AX94" s="25">
        <f>BenefitAssumptions!$E$25*BenefitAssumptions!$E$49*BenefitCalculations2!AX91*BenefitCalculations2!AX83</f>
        <v>2173201.1232804647</v>
      </c>
      <c r="AY94" s="25">
        <f>BenefitAssumptions!$E$25*BenefitAssumptions!$E$49*BenefitCalculations2!AY91*BenefitCalculations2!AY83</f>
        <v>2452939.2402418274</v>
      </c>
      <c r="AZ94" s="25">
        <f>BenefitAssumptions!$E$25*BenefitAssumptions!$E$49*BenefitCalculations2!AZ91*BenefitCalculations2!AZ83</f>
        <v>2766772.9764384055</v>
      </c>
    </row>
    <row r="95" spans="1:52">
      <c r="A95" s="117" t="s">
        <v>169</v>
      </c>
      <c r="AG95" s="25">
        <f>BenefitAssumptions!$E$30*BenefitCalculations2!AG92</f>
        <v>44852793.854384422</v>
      </c>
      <c r="AH95" s="25">
        <f>BenefitAssumptions!$E$30*BenefitCalculations2!AH92</f>
        <v>52036519.437253013</v>
      </c>
      <c r="AI95" s="25">
        <f>BenefitAssumptions!$E$30*BenefitCalculations2!AI92</f>
        <v>60507630.448430017</v>
      </c>
      <c r="AJ95" s="25">
        <f>BenefitAssumptions!$E$30*BenefitCalculations2!AJ92</f>
        <v>70510326.888583407</v>
      </c>
      <c r="AK95" s="25">
        <f>BenefitAssumptions!$E$30*BenefitCalculations2!AK92</f>
        <v>82335130.888560534</v>
      </c>
      <c r="AL95" s="25">
        <f>BenefitAssumptions!$E$30*BenefitCalculations2!AL92</f>
        <v>94648054.001843289</v>
      </c>
      <c r="AM95" s="25">
        <f>BenefitAssumptions!$E$30*BenefitCalculations2!AM92</f>
        <v>108488545.66813672</v>
      </c>
      <c r="AN95" s="25">
        <f>BenefitAssumptions!$E$30*BenefitCalculations2!AN92</f>
        <v>123999408.15842485</v>
      </c>
      <c r="AO95" s="25">
        <f>BenefitAssumptions!$E$30*BenefitCalculations2!AO92</f>
        <v>141334170.75682026</v>
      </c>
      <c r="AP95" s="25">
        <f>BenefitAssumptions!$E$30*BenefitCalculations2!AP92</f>
        <v>160651815.29253396</v>
      </c>
      <c r="AQ95" s="25">
        <f>BenefitAssumptions!$E$30*BenefitCalculations2!AQ92</f>
        <v>182449374.62174606</v>
      </c>
      <c r="AR95" s="25">
        <f>BenefitAssumptions!$E$30*BenefitCalculations2!AR92</f>
        <v>207020785.38745391</v>
      </c>
      <c r="AS95" s="25">
        <f>BenefitAssumptions!$E$30*BenefitCalculations2!AS92</f>
        <v>234702957.98343205</v>
      </c>
      <c r="AT95" s="25">
        <f>BenefitAssumptions!$E$30*BenefitCalculations2!AT92</f>
        <v>265876649.1172609</v>
      </c>
      <c r="AU95" s="25">
        <f>BenefitAssumptions!$E$30*BenefitCalculations2!AU92</f>
        <v>300965774.82114547</v>
      </c>
      <c r="AV95" s="25">
        <f>BenefitAssumptions!$E$30*BenefitCalculations2!AV92</f>
        <v>340436377.27517962</v>
      </c>
      <c r="AW95" s="25">
        <f>BenefitAssumptions!$E$30*BenefitCalculations2!AW92</f>
        <v>384802742.76187742</v>
      </c>
      <c r="AX95" s="25">
        <f>BenefitAssumptions!$E$30*BenefitCalculations2!AX92</f>
        <v>434640224.65609294</v>
      </c>
      <c r="AY95" s="25">
        <f>BenefitAssumptions!$E$30*BenefitCalculations2!AY92</f>
        <v>490587848.04836553</v>
      </c>
      <c r="AZ95" s="25">
        <f>BenefitAssumptions!$E$30*BenefitCalculations2!AZ92</f>
        <v>553354595.28768098</v>
      </c>
    </row>
    <row r="96" spans="1:52" ht="25.5" customHeight="1">
      <c r="A96" s="117" t="s">
        <v>151</v>
      </c>
      <c r="AG96" s="25">
        <f>SUM(AG92:AG95)</f>
        <v>493829260.33677244</v>
      </c>
      <c r="AH96" s="25">
        <f t="shared" ref="AH96:AZ96" si="16">SUM(AH92:AH95)</f>
        <v>572922079.00415564</v>
      </c>
      <c r="AI96" s="25">
        <f t="shared" si="16"/>
        <v>666189011.23721457</v>
      </c>
      <c r="AJ96" s="25">
        <f t="shared" si="16"/>
        <v>776318699.04330325</v>
      </c>
      <c r="AK96" s="25">
        <f t="shared" si="16"/>
        <v>906509791.08305144</v>
      </c>
      <c r="AL96" s="25">
        <f t="shared" si="16"/>
        <v>1042075074.5602945</v>
      </c>
      <c r="AM96" s="25">
        <f t="shared" si="16"/>
        <v>1194458887.8061852</v>
      </c>
      <c r="AN96" s="25">
        <f t="shared" si="16"/>
        <v>1365233483.8242579</v>
      </c>
      <c r="AO96" s="25">
        <f t="shared" si="16"/>
        <v>1556089220.0325909</v>
      </c>
      <c r="AP96" s="25">
        <f t="shared" si="16"/>
        <v>1768776486.3707991</v>
      </c>
      <c r="AQ96" s="25">
        <f t="shared" si="16"/>
        <v>2008767614.5854239</v>
      </c>
      <c r="AR96" s="25">
        <f t="shared" si="16"/>
        <v>2279298847.1158676</v>
      </c>
      <c r="AS96" s="25">
        <f t="shared" si="16"/>
        <v>2584079567.3975868</v>
      </c>
      <c r="AT96" s="25">
        <f t="shared" si="16"/>
        <v>2927301906.7810426</v>
      </c>
      <c r="AU96" s="25">
        <f t="shared" si="16"/>
        <v>3313633180.7808123</v>
      </c>
      <c r="AV96" s="25">
        <f t="shared" si="16"/>
        <v>3748204513.7997274</v>
      </c>
      <c r="AW96" s="25">
        <f t="shared" si="16"/>
        <v>4236678197.8082705</v>
      </c>
      <c r="AX96" s="25">
        <f t="shared" si="16"/>
        <v>4785388873.463583</v>
      </c>
      <c r="AY96" s="25">
        <f t="shared" si="16"/>
        <v>5401372207.0125046</v>
      </c>
      <c r="AZ96" s="25">
        <f t="shared" si="16"/>
        <v>6092434094.1173677</v>
      </c>
    </row>
    <row r="97" spans="1:52" ht="25.5">
      <c r="A97" s="117" t="s">
        <v>127</v>
      </c>
      <c r="AG97" s="118">
        <f>1000*(AG96/(1000000*Macroeconomics!AG20))</f>
        <v>2.0835342571364542E-2</v>
      </c>
      <c r="AH97" s="118">
        <f>1000*(AH96/(1000000*Macroeconomics!AH20))</f>
        <v>2.130996178910468E-2</v>
      </c>
      <c r="AI97" s="118">
        <f>1000*(AI96/(1000000*Macroeconomics!AI20))</f>
        <v>2.1768524417927173E-2</v>
      </c>
      <c r="AJ97" s="118">
        <f>1000*(AJ96/(1000000*Macroeconomics!AJ20))</f>
        <v>2.2209531174640921E-2</v>
      </c>
      <c r="AK97" s="118">
        <f>1000*(AK96/(1000000*Macroeconomics!AK20))</f>
        <v>2.2631858404246724E-2</v>
      </c>
      <c r="AL97" s="118">
        <f>1000*(AL96/(1000000*Macroeconomics!AL20))</f>
        <v>2.2709413678985407E-2</v>
      </c>
      <c r="AM97" s="118">
        <f>1000*(AM96/(1000000*Macroeconomics!AM20))</f>
        <v>2.2776715165932476E-2</v>
      </c>
      <c r="AN97" s="118">
        <f>1000*(AN96/(1000000*Macroeconomics!AN20))</f>
        <v>2.2833728199959668E-2</v>
      </c>
      <c r="AO97" s="118">
        <f>1000*(AO96/(1000000*Macroeconomics!AO20))</f>
        <v>2.2880593828272223E-2</v>
      </c>
      <c r="AP97" s="118">
        <f>1000*(AP96/(1000000*Macroeconomics!AP20))</f>
        <v>2.2917562925991793E-2</v>
      </c>
      <c r="AQ97" s="118">
        <f>1000*(AQ96/(1000000*Macroeconomics!AQ20))</f>
        <v>2.2944729592826056E-2</v>
      </c>
      <c r="AR97" s="118">
        <f>1000*(AR96/(1000000*Macroeconomics!AR20))</f>
        <v>2.2962470509162496E-2</v>
      </c>
      <c r="AS97" s="118">
        <f>1000*(AS96/(1000000*Macroeconomics!AS20))</f>
        <v>2.2971683950970549E-2</v>
      </c>
      <c r="AT97" s="118">
        <f>1000*(AT96/(1000000*Macroeconomics!AT20))</f>
        <v>2.2973499433117248E-2</v>
      </c>
      <c r="AU97" s="118">
        <f>1000*(AU96/(1000000*Macroeconomics!AU20))</f>
        <v>2.2968881927585217E-2</v>
      </c>
      <c r="AV97" s="118">
        <f>1000*(AV96/(1000000*Macroeconomics!AV20))</f>
        <v>2.2958341603095785E-2</v>
      </c>
      <c r="AW97" s="118">
        <f>1000*(AW96/(1000000*Macroeconomics!AW20))</f>
        <v>2.2942283472967187E-2</v>
      </c>
      <c r="AX97" s="118">
        <f>1000*(AX96/(1000000*Macroeconomics!AX20))</f>
        <v>2.2921447580720847E-2</v>
      </c>
      <c r="AY97" s="118">
        <f>1000*(AY96/(1000000*Macroeconomics!AY20))</f>
        <v>2.2896624684183031E-2</v>
      </c>
      <c r="AZ97" s="118">
        <f>1000*(AZ96/(1000000*Macroeconomics!AZ20))</f>
        <v>2.2868508479858878E-2</v>
      </c>
    </row>
    <row r="98" spans="1:52">
      <c r="A98" s="117"/>
    </row>
    <row r="99" spans="1:52">
      <c r="A99" s="121" t="s">
        <v>131</v>
      </c>
    </row>
    <row r="100" spans="1:52">
      <c r="A100" s="117" t="s">
        <v>152</v>
      </c>
      <c r="AF100" s="25">
        <f t="shared" ref="AF100:AZ100" si="17">SUM(AF101:AF102)</f>
        <v>16387.035</v>
      </c>
      <c r="AG100" s="25">
        <f t="shared" si="17"/>
        <v>16858.206000000002</v>
      </c>
      <c r="AH100" s="25">
        <f t="shared" si="17"/>
        <v>17335.857000000004</v>
      </c>
      <c r="AI100" s="25">
        <f t="shared" si="17"/>
        <v>17818.850999999999</v>
      </c>
      <c r="AJ100" s="25">
        <f t="shared" si="17"/>
        <v>18305.741000000002</v>
      </c>
      <c r="AK100" s="25">
        <f t="shared" si="17"/>
        <v>18795.435000000001</v>
      </c>
      <c r="AL100" s="25">
        <f t="shared" si="17"/>
        <v>19287.252</v>
      </c>
      <c r="AM100" s="25">
        <f t="shared" si="17"/>
        <v>19781.201000000001</v>
      </c>
      <c r="AN100" s="25">
        <f t="shared" si="17"/>
        <v>20277.696</v>
      </c>
      <c r="AO100" s="25">
        <f t="shared" si="17"/>
        <v>20777.505000000001</v>
      </c>
      <c r="AP100" s="25">
        <f t="shared" si="17"/>
        <v>21281.085999999999</v>
      </c>
      <c r="AQ100" s="25">
        <f t="shared" si="17"/>
        <v>21788.300999999999</v>
      </c>
      <c r="AR100" s="25">
        <f t="shared" si="17"/>
        <v>22298.559000000001</v>
      </c>
      <c r="AS100" s="25">
        <f t="shared" si="17"/>
        <v>22811.282999999996</v>
      </c>
      <c r="AT100" s="25">
        <f t="shared" si="17"/>
        <v>23325.749</v>
      </c>
      <c r="AU100" s="25">
        <f t="shared" si="17"/>
        <v>23841.298999999999</v>
      </c>
      <c r="AV100" s="25">
        <f t="shared" si="17"/>
        <v>24357.495999999999</v>
      </c>
      <c r="AW100" s="25">
        <f t="shared" si="17"/>
        <v>24874.005000000001</v>
      </c>
      <c r="AX100" s="25">
        <f t="shared" si="17"/>
        <v>25390.374</v>
      </c>
      <c r="AY100" s="25">
        <f t="shared" si="17"/>
        <v>25906.156000000003</v>
      </c>
      <c r="AZ100" s="25">
        <f t="shared" si="17"/>
        <v>26420.868999999999</v>
      </c>
    </row>
    <row r="101" spans="1:52">
      <c r="A101" s="120" t="s">
        <v>1</v>
      </c>
      <c r="AF101" s="25">
        <f>IF(BenefitAssumptions!$E$36*BenefitAssumptions!$G$36=295, AF5+AF6, IF(BenefitAssumptions!$E$36*BenefitAssumptions!$G$36=320, AF5+AF7, IF(BenefitAssumptions!$E$36*BenefitAssumptions!$G$36=345, AF5+AF8, IF(BenefitAssumptions!$E$36*BenefitAssumptions!$G$36=885, AF6, IF(BenefitAssumptions!$E$36*BenefitAssumptions!$G$36=960, AF7, IF(BenefitAssumptions!$E$36*BenefitAssumptions!$G$36=1035, AF8, "wrong"))))))</f>
        <v>8160.4890000000005</v>
      </c>
      <c r="AG101" s="25">
        <f>IF(BenefitAssumptions!$E$36*BenefitAssumptions!$G$36=295, AG5+AG6, IF(BenefitAssumptions!$E$36*BenefitAssumptions!$G$36=320, AG5+AG7, IF(BenefitAssumptions!$E$36*BenefitAssumptions!$G$36=345, AG5+AG8, IF(BenefitAssumptions!$E$36*BenefitAssumptions!$G$36=885, AG6, IF(BenefitAssumptions!$E$36*BenefitAssumptions!$G$36=960, AG7, IF(BenefitAssumptions!$E$36*BenefitAssumptions!$G$36=1035, AG8, "wrong"))))))</f>
        <v>8395.4510000000009</v>
      </c>
      <c r="AH101" s="25">
        <f>IF(BenefitAssumptions!$E$36*BenefitAssumptions!$G$36=295, AH5+AH6, IF(BenefitAssumptions!$E$36*BenefitAssumptions!$G$36=320, AH5+AH7, IF(BenefitAssumptions!$E$36*BenefitAssumptions!$G$36=345, AH5+AH8, IF(BenefitAssumptions!$E$36*BenefitAssumptions!$G$36=885, AH6, IF(BenefitAssumptions!$E$36*BenefitAssumptions!$G$36=960, AH7, IF(BenefitAssumptions!$E$36*BenefitAssumptions!$G$36=1035, AH8, "wrong"))))))</f>
        <v>8633.5959999999995</v>
      </c>
      <c r="AI101" s="25">
        <f>IF(BenefitAssumptions!$E$36*BenefitAssumptions!$G$36=295, AI5+AI6, IF(BenefitAssumptions!$E$36*BenefitAssumptions!$G$36=320, AI5+AI7, IF(BenefitAssumptions!$E$36*BenefitAssumptions!$G$36=345, AI5+AI8, IF(BenefitAssumptions!$E$36*BenefitAssumptions!$G$36=885, AI6, IF(BenefitAssumptions!$E$36*BenefitAssumptions!$G$36=960, AI7, IF(BenefitAssumptions!$E$36*BenefitAssumptions!$G$36=1035, AI8, "wrong"))))))</f>
        <v>8874.39</v>
      </c>
      <c r="AJ101" s="25">
        <f>IF(BenefitAssumptions!$E$36*BenefitAssumptions!$G$36=295, AJ5+AJ6, IF(BenefitAssumptions!$E$36*BenefitAssumptions!$G$36=320, AJ5+AJ7, IF(BenefitAssumptions!$E$36*BenefitAssumptions!$G$36=345, AJ5+AJ8, IF(BenefitAssumptions!$E$36*BenefitAssumptions!$G$36=885, AJ6, IF(BenefitAssumptions!$E$36*BenefitAssumptions!$G$36=960, AJ7, IF(BenefitAssumptions!$E$36*BenefitAssumptions!$G$36=1035, AJ8, "wrong"))))))</f>
        <v>9117.1660000000011</v>
      </c>
      <c r="AK101" s="25">
        <f>IF(BenefitAssumptions!$E$36*BenefitAssumptions!$G$36=295, AK5+AK6, IF(BenefitAssumptions!$E$36*BenefitAssumptions!$G$36=320, AK5+AK7, IF(BenefitAssumptions!$E$36*BenefitAssumptions!$G$36=345, AK5+AK8, IF(BenefitAssumptions!$E$36*BenefitAssumptions!$G$36=885, AK6, IF(BenefitAssumptions!$E$36*BenefitAssumptions!$G$36=960, AK7, IF(BenefitAssumptions!$E$36*BenefitAssumptions!$G$36=1035, AK8, "wrong"))))))</f>
        <v>9361.4139999999989</v>
      </c>
      <c r="AL101" s="25">
        <f>IF(BenefitAssumptions!$E$36*BenefitAssumptions!$G$36=295, AL5+AL6, IF(BenefitAssumptions!$E$36*BenefitAssumptions!$G$36=320, AL5+AL7, IF(BenefitAssumptions!$E$36*BenefitAssumptions!$G$36=345, AL5+AL8, IF(BenefitAssumptions!$E$36*BenefitAssumptions!$G$36=885, AL6, IF(BenefitAssumptions!$E$36*BenefitAssumptions!$G$36=960, AL7, IF(BenefitAssumptions!$E$36*BenefitAssumptions!$G$36=1035, AL8, "wrong"))))))</f>
        <v>9606.8029999999999</v>
      </c>
      <c r="AM101" s="25">
        <f>IF(BenefitAssumptions!$E$36*BenefitAssumptions!$G$36=295, AM5+AM6, IF(BenefitAssumptions!$E$36*BenefitAssumptions!$G$36=320, AM5+AM7, IF(BenefitAssumptions!$E$36*BenefitAssumptions!$G$36=345, AM5+AM8, IF(BenefitAssumptions!$E$36*BenefitAssumptions!$G$36=885, AM6, IF(BenefitAssumptions!$E$36*BenefitAssumptions!$G$36=960, AM7, IF(BenefitAssumptions!$E$36*BenefitAssumptions!$G$36=1035, AM8, "wrong"))))))</f>
        <v>9853.3119999999999</v>
      </c>
      <c r="AN101" s="25">
        <f>IF(BenefitAssumptions!$E$36*BenefitAssumptions!$G$36=295, AN5+AN6, IF(BenefitAssumptions!$E$36*BenefitAssumptions!$G$36=320, AN5+AN7, IF(BenefitAssumptions!$E$36*BenefitAssumptions!$G$36=345, AN5+AN8, IF(BenefitAssumptions!$E$36*BenefitAssumptions!$G$36=885, AN6, IF(BenefitAssumptions!$E$36*BenefitAssumptions!$G$36=960, AN7, IF(BenefitAssumptions!$E$36*BenefitAssumptions!$G$36=1035, AN8, "wrong"))))))</f>
        <v>10101.118999999999</v>
      </c>
      <c r="AO101" s="25">
        <f>IF(BenefitAssumptions!$E$36*BenefitAssumptions!$G$36=295, AO5+AO6, IF(BenefitAssumptions!$E$36*BenefitAssumptions!$G$36=320, AO5+AO7, IF(BenefitAssumptions!$E$36*BenefitAssumptions!$G$36=345, AO5+AO8, IF(BenefitAssumptions!$E$36*BenefitAssumptions!$G$36=885, AO6, IF(BenefitAssumptions!$E$36*BenefitAssumptions!$G$36=960, AO7, IF(BenefitAssumptions!$E$36*BenefitAssumptions!$G$36=1035, AO8, "wrong"))))))</f>
        <v>10350.560000000001</v>
      </c>
      <c r="AP101" s="25">
        <f>IF(BenefitAssumptions!$E$36*BenefitAssumptions!$G$36=295, AP5+AP6, IF(BenefitAssumptions!$E$36*BenefitAssumptions!$G$36=320, AP5+AP7, IF(BenefitAssumptions!$E$36*BenefitAssumptions!$G$36=345, AP5+AP8, IF(BenefitAssumptions!$E$36*BenefitAssumptions!$G$36=885, AP6, IF(BenefitAssumptions!$E$36*BenefitAssumptions!$G$36=960, AP7, IF(BenefitAssumptions!$E$36*BenefitAssumptions!$G$36=1035, AP8, "wrong"))))))</f>
        <v>10601.833999999999</v>
      </c>
      <c r="AQ101" s="25">
        <f>IF(BenefitAssumptions!$E$36*BenefitAssumptions!$G$36=295, AQ5+AQ6, IF(BenefitAssumptions!$E$36*BenefitAssumptions!$G$36=320, AQ5+AQ7, IF(BenefitAssumptions!$E$36*BenefitAssumptions!$G$36=345, AQ5+AQ8, IF(BenefitAssumptions!$E$36*BenefitAssumptions!$G$36=885, AQ6, IF(BenefitAssumptions!$E$36*BenefitAssumptions!$G$36=960, AQ7, IF(BenefitAssumptions!$E$36*BenefitAssumptions!$G$36=1035, AQ8, "wrong"))))))</f>
        <v>10854.861000000001</v>
      </c>
      <c r="AR101" s="25">
        <f>IF(BenefitAssumptions!$E$36*BenefitAssumptions!$G$36=295, AR5+AR6, IF(BenefitAssumptions!$E$36*BenefitAssumptions!$G$36=320, AR5+AR7, IF(BenefitAssumptions!$E$36*BenefitAssumptions!$G$36=345, AR5+AR8, IF(BenefitAssumptions!$E$36*BenefitAssumptions!$G$36=885, AR6, IF(BenefitAssumptions!$E$36*BenefitAssumptions!$G$36=960, AR7, IF(BenefitAssumptions!$E$36*BenefitAssumptions!$G$36=1035, AR8, "wrong"))))))</f>
        <v>11109.349000000002</v>
      </c>
      <c r="AS101" s="25">
        <f>IF(BenefitAssumptions!$E$36*BenefitAssumptions!$G$36=295, AS5+AS6, IF(BenefitAssumptions!$E$36*BenefitAssumptions!$G$36=320, AS5+AS7, IF(BenefitAssumptions!$E$36*BenefitAssumptions!$G$36=345, AS5+AS8, IF(BenefitAssumptions!$E$36*BenefitAssumptions!$G$36=885, AS6, IF(BenefitAssumptions!$E$36*BenefitAssumptions!$G$36=960, AS7, IF(BenefitAssumptions!$E$36*BenefitAssumptions!$G$36=1035, AS8, "wrong"))))))</f>
        <v>11365.011999999999</v>
      </c>
      <c r="AT101" s="25">
        <f>IF(BenefitAssumptions!$E$36*BenefitAssumptions!$G$36=295, AT5+AT6, IF(BenefitAssumptions!$E$36*BenefitAssumptions!$G$36=320, AT5+AT7, IF(BenefitAssumptions!$E$36*BenefitAssumptions!$G$36=345, AT5+AT8, IF(BenefitAssumptions!$E$36*BenefitAssumptions!$G$36=885, AT6, IF(BenefitAssumptions!$E$36*BenefitAssumptions!$G$36=960, AT7, IF(BenefitAssumptions!$E$36*BenefitAssumptions!$G$36=1035, AT8, "wrong"))))))</f>
        <v>11621.491999999998</v>
      </c>
      <c r="AU101" s="25">
        <f>IF(BenefitAssumptions!$E$36*BenefitAssumptions!$G$36=295, AU5+AU6, IF(BenefitAssumptions!$E$36*BenefitAssumptions!$G$36=320, AU5+AU7, IF(BenefitAssumptions!$E$36*BenefitAssumptions!$G$36=345, AU5+AU8, IF(BenefitAssumptions!$E$36*BenefitAssumptions!$G$36=885, AU6, IF(BenefitAssumptions!$E$36*BenefitAssumptions!$G$36=960, AU7, IF(BenefitAssumptions!$E$36*BenefitAssumptions!$G$36=1035, AU8, "wrong"))))))</f>
        <v>11878.465</v>
      </c>
      <c r="AV101" s="25">
        <f>IF(BenefitAssumptions!$E$36*BenefitAssumptions!$G$36=295, AV5+AV6, IF(BenefitAssumptions!$E$36*BenefitAssumptions!$G$36=320, AV5+AV7, IF(BenefitAssumptions!$E$36*BenefitAssumptions!$G$36=345, AV5+AV8, IF(BenefitAssumptions!$E$36*BenefitAssumptions!$G$36=885, AV6, IF(BenefitAssumptions!$E$36*BenefitAssumptions!$G$36=960, AV7, IF(BenefitAssumptions!$E$36*BenefitAssumptions!$G$36=1035, AV8, "wrong"))))))</f>
        <v>12135.712</v>
      </c>
      <c r="AW101" s="25">
        <f>IF(BenefitAssumptions!$E$36*BenefitAssumptions!$G$36=295, AW5+AW6, IF(BenefitAssumptions!$E$36*BenefitAssumptions!$G$36=320, AW5+AW7, IF(BenefitAssumptions!$E$36*BenefitAssumptions!$G$36=345, AW5+AW8, IF(BenefitAssumptions!$E$36*BenefitAssumptions!$G$36=885, AW6, IF(BenefitAssumptions!$E$36*BenefitAssumptions!$G$36=960, AW7, IF(BenefitAssumptions!$E$36*BenefitAssumptions!$G$36=1035, AW8, "wrong"))))))</f>
        <v>12393.066000000001</v>
      </c>
      <c r="AX101" s="25">
        <f>IF(BenefitAssumptions!$E$36*BenefitAssumptions!$G$36=295, AX5+AX6, IF(BenefitAssumptions!$E$36*BenefitAssumptions!$G$36=320, AX5+AX7, IF(BenefitAssumptions!$E$36*BenefitAssumptions!$G$36=345, AX5+AX8, IF(BenefitAssumptions!$E$36*BenefitAssumptions!$G$36=885, AX6, IF(BenefitAssumptions!$E$36*BenefitAssumptions!$G$36=960, AX7, IF(BenefitAssumptions!$E$36*BenefitAssumptions!$G$36=1035, AX8, "wrong"))))))</f>
        <v>12650.297999999999</v>
      </c>
      <c r="AY101" s="25">
        <f>IF(BenefitAssumptions!$E$36*BenefitAssumptions!$G$36=295, AY5+AY6, IF(BenefitAssumptions!$E$36*BenefitAssumptions!$G$36=320, AY5+AY7, IF(BenefitAssumptions!$E$36*BenefitAssumptions!$G$36=345, AY5+AY8, IF(BenefitAssumptions!$E$36*BenefitAssumptions!$G$36=885, AY6, IF(BenefitAssumptions!$E$36*BenefitAssumptions!$G$36=960, AY7, IF(BenefitAssumptions!$E$36*BenefitAssumptions!$G$36=1035, AY8, "wrong"))))))</f>
        <v>12907.188</v>
      </c>
      <c r="AZ101" s="25">
        <f>IF(BenefitAssumptions!$E$36*BenefitAssumptions!$G$36=295, AZ5+AZ6, IF(BenefitAssumptions!$E$36*BenefitAssumptions!$G$36=320, AZ5+AZ7, IF(BenefitAssumptions!$E$36*BenefitAssumptions!$G$36=345, AZ5+AZ8, IF(BenefitAssumptions!$E$36*BenefitAssumptions!$G$36=885, AZ6, IF(BenefitAssumptions!$E$36*BenefitAssumptions!$G$36=960, AZ7, IF(BenefitAssumptions!$E$36*BenefitAssumptions!$G$36=1035, AZ8, "wrong"))))))</f>
        <v>13163.5</v>
      </c>
    </row>
    <row r="102" spans="1:52">
      <c r="A102" s="120" t="s">
        <v>2</v>
      </c>
      <c r="AF102" s="25">
        <f>IF(BenefitAssumptions!$E$36*BenefitAssumptions!$G$36=295, AF24+AF25, IF(BenefitAssumptions!$E$36*BenefitAssumptions!$G$36=320, AF24+AF26, IF(BenefitAssumptions!$E$36*BenefitAssumptions!$G$36=345, AF24+AF27, IF(BenefitAssumptions!$E$36*BenefitAssumptions!$G$36=885, AF25, IF(BenefitAssumptions!$E$36*BenefitAssumptions!$G$36=960, AF26, IF(BenefitAssumptions!$E$36*BenefitAssumptions!$G$36=1035, AF27, "wrong"))))))</f>
        <v>8226.5459999999985</v>
      </c>
      <c r="AG102" s="25">
        <f>IF(BenefitAssumptions!$E$36*BenefitAssumptions!$G$36=295, AG24+AG25, IF(BenefitAssumptions!$E$36*BenefitAssumptions!$G$36=320, AG24+AG26, IF(BenefitAssumptions!$E$36*BenefitAssumptions!$G$36=345, AG24+AG27, IF(BenefitAssumptions!$E$36*BenefitAssumptions!$G$36=885, AG25, IF(BenefitAssumptions!$E$36*BenefitAssumptions!$G$36=960, AG26, IF(BenefitAssumptions!$E$36*BenefitAssumptions!$G$36=1035, AG27, "wrong"))))))</f>
        <v>8462.755000000001</v>
      </c>
      <c r="AH102" s="25">
        <f>IF(BenefitAssumptions!$E$36*BenefitAssumptions!$G$36=295, AH24+AH25, IF(BenefitAssumptions!$E$36*BenefitAssumptions!$G$36=320, AH24+AH26, IF(BenefitAssumptions!$E$36*BenefitAssumptions!$G$36=345, AH24+AH27, IF(BenefitAssumptions!$E$36*BenefitAssumptions!$G$36=885, AH25, IF(BenefitAssumptions!$E$36*BenefitAssumptions!$G$36=960, AH26, IF(BenefitAssumptions!$E$36*BenefitAssumptions!$G$36=1035, AH27, "wrong"))))))</f>
        <v>8702.2610000000022</v>
      </c>
      <c r="AI102" s="25">
        <f>IF(BenefitAssumptions!$E$36*BenefitAssumptions!$G$36=295, AI24+AI25, IF(BenefitAssumptions!$E$36*BenefitAssumptions!$G$36=320, AI24+AI26, IF(BenefitAssumptions!$E$36*BenefitAssumptions!$G$36=345, AI24+AI27, IF(BenefitAssumptions!$E$36*BenefitAssumptions!$G$36=885, AI25, IF(BenefitAssumptions!$E$36*BenefitAssumptions!$G$36=960, AI26, IF(BenefitAssumptions!$E$36*BenefitAssumptions!$G$36=1035, AI27, "wrong"))))))</f>
        <v>8944.4609999999993</v>
      </c>
      <c r="AJ102" s="25">
        <f>IF(BenefitAssumptions!$E$36*BenefitAssumptions!$G$36=295, AJ24+AJ25, IF(BenefitAssumptions!$E$36*BenefitAssumptions!$G$36=320, AJ24+AJ26, IF(BenefitAssumptions!$E$36*BenefitAssumptions!$G$36=345, AJ24+AJ27, IF(BenefitAssumptions!$E$36*BenefitAssumptions!$G$36=885, AJ25, IF(BenefitAssumptions!$E$36*BenefitAssumptions!$G$36=960, AJ26, IF(BenefitAssumptions!$E$36*BenefitAssumptions!$G$36=1035, AJ27, "wrong"))))))</f>
        <v>9188.5750000000007</v>
      </c>
      <c r="AK102" s="25">
        <f>IF(BenefitAssumptions!$E$36*BenefitAssumptions!$G$36=295, AK24+AK25, IF(BenefitAssumptions!$E$36*BenefitAssumptions!$G$36=320, AK24+AK26, IF(BenefitAssumptions!$E$36*BenefitAssumptions!$G$36=345, AK24+AK27, IF(BenefitAssumptions!$E$36*BenefitAssumptions!$G$36=885, AK25, IF(BenefitAssumptions!$E$36*BenefitAssumptions!$G$36=960, AK26, IF(BenefitAssumptions!$E$36*BenefitAssumptions!$G$36=1035, AK27, "wrong"))))))</f>
        <v>9434.0210000000025</v>
      </c>
      <c r="AL102" s="25">
        <f>IF(BenefitAssumptions!$E$36*BenefitAssumptions!$G$36=295, AL24+AL25, IF(BenefitAssumptions!$E$36*BenefitAssumptions!$G$36=320, AL24+AL26, IF(BenefitAssumptions!$E$36*BenefitAssumptions!$G$36=345, AL24+AL27, IF(BenefitAssumptions!$E$36*BenefitAssumptions!$G$36=885, AL25, IF(BenefitAssumptions!$E$36*BenefitAssumptions!$G$36=960, AL26, IF(BenefitAssumptions!$E$36*BenefitAssumptions!$G$36=1035, AL27, "wrong"))))))</f>
        <v>9680.4490000000005</v>
      </c>
      <c r="AM102" s="25">
        <f>IF(BenefitAssumptions!$E$36*BenefitAssumptions!$G$36=295, AM24+AM25, IF(BenefitAssumptions!$E$36*BenefitAssumptions!$G$36=320, AM24+AM26, IF(BenefitAssumptions!$E$36*BenefitAssumptions!$G$36=345, AM24+AM27, IF(BenefitAssumptions!$E$36*BenefitAssumptions!$G$36=885, AM25, IF(BenefitAssumptions!$E$36*BenefitAssumptions!$G$36=960, AM26, IF(BenefitAssumptions!$E$36*BenefitAssumptions!$G$36=1035, AM27, "wrong"))))))</f>
        <v>9927.889000000001</v>
      </c>
      <c r="AN102" s="25">
        <f>IF(BenefitAssumptions!$E$36*BenefitAssumptions!$G$36=295, AN24+AN25, IF(BenefitAssumptions!$E$36*BenefitAssumptions!$G$36=320, AN24+AN26, IF(BenefitAssumptions!$E$36*BenefitAssumptions!$G$36=345, AN24+AN27, IF(BenefitAssumptions!$E$36*BenefitAssumptions!$G$36=885, AN25, IF(BenefitAssumptions!$E$36*BenefitAssumptions!$G$36=960, AN26, IF(BenefitAssumptions!$E$36*BenefitAssumptions!$G$36=1035, AN27, "wrong"))))))</f>
        <v>10176.577000000001</v>
      </c>
      <c r="AO102" s="25">
        <f>IF(BenefitAssumptions!$E$36*BenefitAssumptions!$G$36=295, AO24+AO25, IF(BenefitAssumptions!$E$36*BenefitAssumptions!$G$36=320, AO24+AO26, IF(BenefitAssumptions!$E$36*BenefitAssumptions!$G$36=345, AO24+AO27, IF(BenefitAssumptions!$E$36*BenefitAssumptions!$G$36=885, AO25, IF(BenefitAssumptions!$E$36*BenefitAssumptions!$G$36=960, AO26, IF(BenefitAssumptions!$E$36*BenefitAssumptions!$G$36=1035, AO27, "wrong"))))))</f>
        <v>10426.945</v>
      </c>
      <c r="AP102" s="25">
        <f>IF(BenefitAssumptions!$E$36*BenefitAssumptions!$G$36=295, AP24+AP25, IF(BenefitAssumptions!$E$36*BenefitAssumptions!$G$36=320, AP24+AP26, IF(BenefitAssumptions!$E$36*BenefitAssumptions!$G$36=345, AP24+AP27, IF(BenefitAssumptions!$E$36*BenefitAssumptions!$G$36=885, AP25, IF(BenefitAssumptions!$E$36*BenefitAssumptions!$G$36=960, AP26, IF(BenefitAssumptions!$E$36*BenefitAssumptions!$G$36=1035, AP27, "wrong"))))))</f>
        <v>10679.252</v>
      </c>
      <c r="AQ102" s="25">
        <f>IF(BenefitAssumptions!$E$36*BenefitAssumptions!$G$36=295, AQ24+AQ25, IF(BenefitAssumptions!$E$36*BenefitAssumptions!$G$36=320, AQ24+AQ26, IF(BenefitAssumptions!$E$36*BenefitAssumptions!$G$36=345, AQ24+AQ27, IF(BenefitAssumptions!$E$36*BenefitAssumptions!$G$36=885, AQ25, IF(BenefitAssumptions!$E$36*BenefitAssumptions!$G$36=960, AQ26, IF(BenefitAssumptions!$E$36*BenefitAssumptions!$G$36=1035, AQ27, "wrong"))))))</f>
        <v>10933.44</v>
      </c>
      <c r="AR102" s="25">
        <f>IF(BenefitAssumptions!$E$36*BenefitAssumptions!$G$36=295, AR24+AR25, IF(BenefitAssumptions!$E$36*BenefitAssumptions!$G$36=320, AR24+AR26, IF(BenefitAssumptions!$E$36*BenefitAssumptions!$G$36=345, AR24+AR27, IF(BenefitAssumptions!$E$36*BenefitAssumptions!$G$36=885, AR25, IF(BenefitAssumptions!$E$36*BenefitAssumptions!$G$36=960, AR26, IF(BenefitAssumptions!$E$36*BenefitAssumptions!$G$36=1035, AR27, "wrong"))))))</f>
        <v>11189.21</v>
      </c>
      <c r="AS102" s="25">
        <f>IF(BenefitAssumptions!$E$36*BenefitAssumptions!$G$36=295, AS24+AS25, IF(BenefitAssumptions!$E$36*BenefitAssumptions!$G$36=320, AS24+AS26, IF(BenefitAssumptions!$E$36*BenefitAssumptions!$G$36=345, AS24+AS27, IF(BenefitAssumptions!$E$36*BenefitAssumptions!$G$36=885, AS25, IF(BenefitAssumptions!$E$36*BenefitAssumptions!$G$36=960, AS26, IF(BenefitAssumptions!$E$36*BenefitAssumptions!$G$36=1035, AS27, "wrong"))))))</f>
        <v>11446.270999999999</v>
      </c>
      <c r="AT102" s="25">
        <f>IF(BenefitAssumptions!$E$36*BenefitAssumptions!$G$36=295, AT24+AT25, IF(BenefitAssumptions!$E$36*BenefitAssumptions!$G$36=320, AT24+AT26, IF(BenefitAssumptions!$E$36*BenefitAssumptions!$G$36=345, AT24+AT27, IF(BenefitAssumptions!$E$36*BenefitAssumptions!$G$36=885, AT25, IF(BenefitAssumptions!$E$36*BenefitAssumptions!$G$36=960, AT26, IF(BenefitAssumptions!$E$36*BenefitAssumptions!$G$36=1035, AT27, "wrong"))))))</f>
        <v>11704.257000000001</v>
      </c>
      <c r="AU102" s="25">
        <f>IF(BenefitAssumptions!$E$36*BenefitAssumptions!$G$36=295, AU24+AU25, IF(BenefitAssumptions!$E$36*BenefitAssumptions!$G$36=320, AU24+AU26, IF(BenefitAssumptions!$E$36*BenefitAssumptions!$G$36=345, AU24+AU27, IF(BenefitAssumptions!$E$36*BenefitAssumptions!$G$36=885, AU25, IF(BenefitAssumptions!$E$36*BenefitAssumptions!$G$36=960, AU26, IF(BenefitAssumptions!$E$36*BenefitAssumptions!$G$36=1035, AU27, "wrong"))))))</f>
        <v>11962.833999999999</v>
      </c>
      <c r="AV102" s="25">
        <f>IF(BenefitAssumptions!$E$36*BenefitAssumptions!$G$36=295, AV24+AV25, IF(BenefitAssumptions!$E$36*BenefitAssumptions!$G$36=320, AV24+AV26, IF(BenefitAssumptions!$E$36*BenefitAssumptions!$G$36=345, AV24+AV27, IF(BenefitAssumptions!$E$36*BenefitAssumptions!$G$36=885, AV25, IF(BenefitAssumptions!$E$36*BenefitAssumptions!$G$36=960, AV26, IF(BenefitAssumptions!$E$36*BenefitAssumptions!$G$36=1035, AV27, "wrong"))))))</f>
        <v>12221.784</v>
      </c>
      <c r="AW102" s="25">
        <f>IF(BenefitAssumptions!$E$36*BenefitAssumptions!$G$36=295, AW24+AW25, IF(BenefitAssumptions!$E$36*BenefitAssumptions!$G$36=320, AW24+AW26, IF(BenefitAssumptions!$E$36*BenefitAssumptions!$G$36=345, AW24+AW27, IF(BenefitAssumptions!$E$36*BenefitAssumptions!$G$36=885, AW25, IF(BenefitAssumptions!$E$36*BenefitAssumptions!$G$36=960, AW26, IF(BenefitAssumptions!$E$36*BenefitAssumptions!$G$36=1035, AW27, "wrong"))))))</f>
        <v>12480.939</v>
      </c>
      <c r="AX102" s="25">
        <f>IF(BenefitAssumptions!$E$36*BenefitAssumptions!$G$36=295, AX24+AX25, IF(BenefitAssumptions!$E$36*BenefitAssumptions!$G$36=320, AX24+AX26, IF(BenefitAssumptions!$E$36*BenefitAssumptions!$G$36=345, AX24+AX27, IF(BenefitAssumptions!$E$36*BenefitAssumptions!$G$36=885, AX25, IF(BenefitAssumptions!$E$36*BenefitAssumptions!$G$36=960, AX26, IF(BenefitAssumptions!$E$36*BenefitAssumptions!$G$36=1035, AX27, "wrong"))))))</f>
        <v>12740.076000000001</v>
      </c>
      <c r="AY102" s="25">
        <f>IF(BenefitAssumptions!$E$36*BenefitAssumptions!$G$36=295, AY24+AY25, IF(BenefitAssumptions!$E$36*BenefitAssumptions!$G$36=320, AY24+AY26, IF(BenefitAssumptions!$E$36*BenefitAssumptions!$G$36=345, AY24+AY27, IF(BenefitAssumptions!$E$36*BenefitAssumptions!$G$36=885, AY25, IF(BenefitAssumptions!$E$36*BenefitAssumptions!$G$36=960, AY26, IF(BenefitAssumptions!$E$36*BenefitAssumptions!$G$36=1035, AY27, "wrong"))))))</f>
        <v>12998.968000000001</v>
      </c>
      <c r="AZ102" s="25">
        <f>IF(BenefitAssumptions!$E$36*BenefitAssumptions!$G$36=295, AZ24+AZ25, IF(BenefitAssumptions!$E$36*BenefitAssumptions!$G$36=320, AZ24+AZ26, IF(BenefitAssumptions!$E$36*BenefitAssumptions!$G$36=345, AZ24+AZ27, IF(BenefitAssumptions!$E$36*BenefitAssumptions!$G$36=885, AZ25, IF(BenefitAssumptions!$E$36*BenefitAssumptions!$G$36=960, AZ26, IF(BenefitAssumptions!$E$36*BenefitAssumptions!$G$36=1035, AZ27, "wrong"))))))</f>
        <v>13257.368999999999</v>
      </c>
    </row>
    <row r="103" spans="1:52">
      <c r="A103" s="117" t="s">
        <v>132</v>
      </c>
      <c r="AG103" s="122">
        <f t="shared" ref="AG103:AZ105" si="18">AG106/AG100</f>
        <v>1.1810858166046849E-2</v>
      </c>
      <c r="AH103" s="122">
        <f t="shared" si="18"/>
        <v>1.1884538503057563E-2</v>
      </c>
      <c r="AI103" s="122">
        <f t="shared" si="18"/>
        <v>1.1964121592351832E-2</v>
      </c>
      <c r="AJ103" s="122">
        <f t="shared" si="18"/>
        <v>1.2036897058687763E-2</v>
      </c>
      <c r="AK103" s="122">
        <f t="shared" si="18"/>
        <v>1.2094842178433221E-2</v>
      </c>
      <c r="AL103" s="122">
        <f t="shared" si="18"/>
        <v>1.2136127012806178E-2</v>
      </c>
      <c r="AM103" s="122">
        <f t="shared" si="18"/>
        <v>1.2164464129351904E-2</v>
      </c>
      <c r="AN103" s="122">
        <f t="shared" si="18"/>
        <v>1.2184616536316551E-2</v>
      </c>
      <c r="AO103" s="122">
        <f t="shared" si="18"/>
        <v>1.2203120634551647E-2</v>
      </c>
      <c r="AP103" s="122">
        <f t="shared" si="18"/>
        <v>1.2224451327342973E-2</v>
      </c>
      <c r="AQ103" s="122">
        <f t="shared" si="18"/>
        <v>1.2249415408755369E-2</v>
      </c>
      <c r="AR103" s="122">
        <f t="shared" si="18"/>
        <v>1.2276747569203911E-2</v>
      </c>
      <c r="AS103" s="122">
        <f t="shared" si="18"/>
        <v>1.2306127191530614E-2</v>
      </c>
      <c r="AT103" s="122">
        <f t="shared" si="18"/>
        <v>1.2336818851990561E-2</v>
      </c>
      <c r="AU103" s="122">
        <f t="shared" si="18"/>
        <v>1.2368460292369137E-2</v>
      </c>
      <c r="AV103" s="122">
        <f t="shared" si="18"/>
        <v>1.2400860088409744E-2</v>
      </c>
      <c r="AW103" s="122">
        <f t="shared" si="18"/>
        <v>1.2434688744333693E-2</v>
      </c>
      <c r="AX103" s="122">
        <f t="shared" si="18"/>
        <v>1.2471369267739027E-2</v>
      </c>
      <c r="AY103" s="122">
        <f t="shared" si="18"/>
        <v>1.2512651047110192E-2</v>
      </c>
      <c r="AZ103" s="122">
        <f t="shared" si="18"/>
        <v>1.2559458585559772E-2</v>
      </c>
    </row>
    <row r="104" spans="1:52">
      <c r="A104" s="120" t="s">
        <v>1</v>
      </c>
      <c r="AG104" s="122">
        <f t="shared" si="18"/>
        <v>1.1747331977757954E-2</v>
      </c>
      <c r="AH104" s="122">
        <f t="shared" si="18"/>
        <v>1.1825519748665561E-2</v>
      </c>
      <c r="AI104" s="122">
        <f t="shared" si="18"/>
        <v>1.1908617944444633E-2</v>
      </c>
      <c r="AJ104" s="122">
        <f t="shared" si="18"/>
        <v>1.1983734857959151E-2</v>
      </c>
      <c r="AK104" s="122">
        <f t="shared" si="18"/>
        <v>1.2042787553247832E-2</v>
      </c>
      <c r="AL104" s="122">
        <f t="shared" si="18"/>
        <v>1.2083860780740483E-2</v>
      </c>
      <c r="AM104" s="122">
        <f t="shared" si="18"/>
        <v>1.2110809035581134E-2</v>
      </c>
      <c r="AN104" s="122">
        <f t="shared" si="18"/>
        <v>1.2128870078651682E-2</v>
      </c>
      <c r="AO104" s="122">
        <f t="shared" si="18"/>
        <v>1.2145162194122828E-2</v>
      </c>
      <c r="AP104" s="122">
        <f t="shared" si="18"/>
        <v>1.2164558509405071E-2</v>
      </c>
      <c r="AQ104" s="122">
        <f t="shared" si="18"/>
        <v>1.2187952475853905E-2</v>
      </c>
      <c r="AR104" s="122">
        <f t="shared" si="18"/>
        <v>1.2213959611854843E-2</v>
      </c>
      <c r="AS104" s="122">
        <f t="shared" si="18"/>
        <v>1.2242165692389942E-2</v>
      </c>
      <c r="AT104" s="122">
        <f t="shared" si="18"/>
        <v>1.2271681639500334E-2</v>
      </c>
      <c r="AU104" s="122">
        <f t="shared" si="18"/>
        <v>1.2302032291209346E-2</v>
      </c>
      <c r="AV104" s="122">
        <f t="shared" si="18"/>
        <v>1.2333069538894794E-2</v>
      </c>
      <c r="AW104" s="122">
        <f t="shared" si="18"/>
        <v>1.2365506647023426E-2</v>
      </c>
      <c r="AX104" s="122">
        <f t="shared" si="18"/>
        <v>1.2400652537987644E-2</v>
      </c>
      <c r="AY104" s="122">
        <f t="shared" si="18"/>
        <v>1.244014497968109E-2</v>
      </c>
      <c r="AZ104" s="122">
        <f t="shared" si="18"/>
        <v>1.2484830022410454E-2</v>
      </c>
    </row>
    <row r="105" spans="1:52">
      <c r="A105" s="120" t="s">
        <v>2</v>
      </c>
      <c r="AG105" s="122">
        <f t="shared" si="18"/>
        <v>1.1873879132741051E-2</v>
      </c>
      <c r="AH105" s="122">
        <f t="shared" si="18"/>
        <v>1.1943091571259468E-2</v>
      </c>
      <c r="AI105" s="122">
        <f t="shared" si="18"/>
        <v>1.2019190424107167E-2</v>
      </c>
      <c r="AJ105" s="122">
        <f t="shared" si="18"/>
        <v>1.2089646109434813E-2</v>
      </c>
      <c r="AK105" s="122">
        <f t="shared" si="18"/>
        <v>1.2146496175914808E-2</v>
      </c>
      <c r="AL105" s="122">
        <f t="shared" si="18"/>
        <v>1.2187995618798259E-2</v>
      </c>
      <c r="AM105" s="122">
        <f t="shared" si="18"/>
        <v>1.221771617309581E-2</v>
      </c>
      <c r="AN105" s="122">
        <f t="shared" si="18"/>
        <v>1.2239949641220224E-2</v>
      </c>
      <c r="AO105" s="122">
        <f t="shared" si="18"/>
        <v>1.2260654487004584E-2</v>
      </c>
      <c r="AP105" s="122">
        <f t="shared" si="18"/>
        <v>1.2283909959236845E-2</v>
      </c>
      <c r="AQ105" s="122">
        <f t="shared" si="18"/>
        <v>1.2310436605496532E-2</v>
      </c>
      <c r="AR105" s="122">
        <f t="shared" si="18"/>
        <v>1.2339087388653891E-2</v>
      </c>
      <c r="AS105" s="122">
        <f t="shared" si="18"/>
        <v>1.2369634617247839E-2</v>
      </c>
      <c r="AT105" s="122">
        <f t="shared" si="18"/>
        <v>1.2401495455884128E-2</v>
      </c>
      <c r="AU105" s="122">
        <f t="shared" si="18"/>
        <v>1.2434419803869216E-2</v>
      </c>
      <c r="AV105" s="122">
        <f t="shared" si="18"/>
        <v>1.2468173222501723E-2</v>
      </c>
      <c r="AW105" s="122">
        <f t="shared" si="18"/>
        <v>1.2503383759827685E-2</v>
      </c>
      <c r="AX105" s="122">
        <f t="shared" si="18"/>
        <v>1.2541587663998238E-2</v>
      </c>
      <c r="AY105" s="122">
        <f t="shared" si="18"/>
        <v>1.2584645181063604E-2</v>
      </c>
      <c r="AZ105" s="122">
        <f t="shared" si="18"/>
        <v>1.2633558740048647E-2</v>
      </c>
    </row>
    <row r="106" spans="1:52">
      <c r="A106" s="117" t="s">
        <v>153</v>
      </c>
      <c r="AG106" s="25">
        <f t="shared" ref="AG106:AZ106" si="19">SUM(AG107:AG108)</f>
        <v>199.10988</v>
      </c>
      <c r="AH106" s="25">
        <f t="shared" si="19"/>
        <v>206.02866</v>
      </c>
      <c r="AI106" s="25">
        <f t="shared" si="19"/>
        <v>213.18690000000001</v>
      </c>
      <c r="AJ106" s="25">
        <f t="shared" si="19"/>
        <v>220.34432000000001</v>
      </c>
      <c r="AK106" s="25">
        <f t="shared" si="19"/>
        <v>227.32782000000003</v>
      </c>
      <c r="AL106" s="25">
        <f t="shared" si="19"/>
        <v>234.07254</v>
      </c>
      <c r="AM106" s="25">
        <f t="shared" si="19"/>
        <v>240.62771000000001</v>
      </c>
      <c r="AN106" s="25">
        <f t="shared" si="19"/>
        <v>247.07594999999998</v>
      </c>
      <c r="AO106" s="25">
        <f t="shared" si="19"/>
        <v>253.55040000000002</v>
      </c>
      <c r="AP106" s="25">
        <f t="shared" si="19"/>
        <v>260.14959999999996</v>
      </c>
      <c r="AQ106" s="25">
        <f t="shared" si="19"/>
        <v>266.89395000000002</v>
      </c>
      <c r="AR106" s="25">
        <f t="shared" si="19"/>
        <v>273.75378000000001</v>
      </c>
      <c r="AS106" s="25">
        <f t="shared" si="19"/>
        <v>280.71854999999999</v>
      </c>
      <c r="AT106" s="25">
        <f t="shared" si="19"/>
        <v>287.76553999999999</v>
      </c>
      <c r="AU106" s="25">
        <f t="shared" si="19"/>
        <v>294.88015999999999</v>
      </c>
      <c r="AV106" s="25">
        <f t="shared" si="19"/>
        <v>302.0539</v>
      </c>
      <c r="AW106" s="25">
        <f t="shared" si="19"/>
        <v>309.30051000000003</v>
      </c>
      <c r="AX106" s="25">
        <f t="shared" si="19"/>
        <v>316.65273000000002</v>
      </c>
      <c r="AY106" s="25">
        <f t="shared" si="19"/>
        <v>324.15469000000002</v>
      </c>
      <c r="AZ106" s="25">
        <f t="shared" si="19"/>
        <v>331.83181000000002</v>
      </c>
    </row>
    <row r="107" spans="1:52">
      <c r="A107" s="119" t="s">
        <v>1</v>
      </c>
      <c r="AG107" s="25">
        <f>IF(BenefitAssumptions!$E$36*BenefitAssumptions!$G$36=295,BenefitCalculations2!AG5*BenefitAssumptions!$E$37+BenefitCalculations2!AG6*BenefitAssumptions!$E$37,IF(BenefitAssumptions!$E$36*BenefitAssumptions!$G$36=320,BenefitCalculations2!AG5*BenefitAssumptions!$E$37+BenefitCalculations2!AG6*BenefitAssumptions!$E$37+AG9*BenefitAssumptions!$E$38, IF(BenefitAssumptions!$E$36*BenefitAssumptions!$G$36=345,BenefitCalculations2!AG5*BenefitAssumptions!$E$37+BenefitCalculations2!AG6*BenefitAssumptions!$E$37+AG9*BenefitAssumptions!$E$38+AG10*BenefitAssumptions!$E$38, IF(BenefitAssumptions!$E$36*BenefitAssumptions!$G$36=885,BenefitCalculations2!AG6*BenefitAssumptions!$E$37,IF(BenefitAssumptions!$E$36*BenefitAssumptions!$G$36=960,BenefitCalculations2!AG6*BenefitAssumptions!$E$37+AG9*BenefitAssumptions!$E$38, AG6*BenefitAssumptions!$E$37+AG9*BenefitAssumptions!$E$38+AG10*BenefitAssumptions!$E$38)))))</f>
        <v>98.62415</v>
      </c>
      <c r="AH107" s="25">
        <f>IF(BenefitAssumptions!$E$36*BenefitAssumptions!$G$36=295,BenefitCalculations2!AH5*BenefitAssumptions!$E$37+BenefitCalculations2!AH6*BenefitAssumptions!$E$37,IF(BenefitAssumptions!$E$36*BenefitAssumptions!$G$36=320,BenefitCalculations2!AH5*BenefitAssumptions!$E$37+BenefitCalculations2!AH6*BenefitAssumptions!$E$37+AH9*BenefitAssumptions!$E$38, IF(BenefitAssumptions!$E$36*BenefitAssumptions!$G$36=345,BenefitCalculations2!AH5*BenefitAssumptions!$E$37+BenefitCalculations2!AH6*BenefitAssumptions!$E$37+AH9*BenefitAssumptions!$E$38+AH10*BenefitAssumptions!$E$38, IF(BenefitAssumptions!$E$36*BenefitAssumptions!$G$36=885,BenefitCalculations2!AH6*BenefitAssumptions!$E$37,IF(BenefitAssumptions!$E$36*BenefitAssumptions!$G$36=960,BenefitCalculations2!AH6*BenefitAssumptions!$E$37+AH9*BenefitAssumptions!$E$38, AH6*BenefitAssumptions!$E$37+AH9*BenefitAssumptions!$E$38+AH10*BenefitAssumptions!$E$38)))))</f>
        <v>102.09675999999999</v>
      </c>
      <c r="AI107" s="25">
        <f>IF(BenefitAssumptions!$E$36*BenefitAssumptions!$G$36=295,BenefitCalculations2!AI5*BenefitAssumptions!$E$37+BenefitCalculations2!AI6*BenefitAssumptions!$E$37,IF(BenefitAssumptions!$E$36*BenefitAssumptions!$G$36=320,BenefitCalculations2!AI5*BenefitAssumptions!$E$37+BenefitCalculations2!AI6*BenefitAssumptions!$E$37+AI9*BenefitAssumptions!$E$38, IF(BenefitAssumptions!$E$36*BenefitAssumptions!$G$36=345,BenefitCalculations2!AI5*BenefitAssumptions!$E$37+BenefitCalculations2!AI6*BenefitAssumptions!$E$37+AI9*BenefitAssumptions!$E$38+AI10*BenefitAssumptions!$E$38, IF(BenefitAssumptions!$E$36*BenefitAssumptions!$G$36=885,BenefitCalculations2!AI6*BenefitAssumptions!$E$37,IF(BenefitAssumptions!$E$36*BenefitAssumptions!$G$36=960,BenefitCalculations2!AI6*BenefitAssumptions!$E$37+AI9*BenefitAssumptions!$E$38, AI6*BenefitAssumptions!$E$37+AI9*BenefitAssumptions!$E$38+AI10*BenefitAssumptions!$E$38)))))</f>
        <v>105.68172</v>
      </c>
      <c r="AJ107" s="25">
        <f>IF(BenefitAssumptions!$E$36*BenefitAssumptions!$G$36=295,BenefitCalculations2!AJ5*BenefitAssumptions!$E$37+BenefitCalculations2!AJ6*BenefitAssumptions!$E$37,IF(BenefitAssumptions!$E$36*BenefitAssumptions!$G$36=320,BenefitCalculations2!AJ5*BenefitAssumptions!$E$37+BenefitCalculations2!AJ6*BenefitAssumptions!$E$37+AJ9*BenefitAssumptions!$E$38, IF(BenefitAssumptions!$E$36*BenefitAssumptions!$G$36=345,BenefitCalculations2!AJ5*BenefitAssumptions!$E$37+BenefitCalculations2!AJ6*BenefitAssumptions!$E$37+AJ9*BenefitAssumptions!$E$38+AJ10*BenefitAssumptions!$E$38, IF(BenefitAssumptions!$E$36*BenefitAssumptions!$G$36=885,BenefitCalculations2!AJ6*BenefitAssumptions!$E$37,IF(BenefitAssumptions!$E$36*BenefitAssumptions!$G$36=960,BenefitCalculations2!AJ6*BenefitAssumptions!$E$37+AJ9*BenefitAssumptions!$E$38, AJ6*BenefitAssumptions!$E$37+AJ9*BenefitAssumptions!$E$38+AJ10*BenefitAssumptions!$E$38)))))</f>
        <v>109.25770000000001</v>
      </c>
      <c r="AK107" s="25">
        <f>IF(BenefitAssumptions!$E$36*BenefitAssumptions!$G$36=295,BenefitCalculations2!AK5*BenefitAssumptions!$E$37+BenefitCalculations2!AK6*BenefitAssumptions!$E$37,IF(BenefitAssumptions!$E$36*BenefitAssumptions!$G$36=320,BenefitCalculations2!AK5*BenefitAssumptions!$E$37+BenefitCalculations2!AK6*BenefitAssumptions!$E$37+AK9*BenefitAssumptions!$E$38, IF(BenefitAssumptions!$E$36*BenefitAssumptions!$G$36=345,BenefitCalculations2!AK5*BenefitAssumptions!$E$37+BenefitCalculations2!AK6*BenefitAssumptions!$E$37+AK9*BenefitAssumptions!$E$38+AK10*BenefitAssumptions!$E$38, IF(BenefitAssumptions!$E$36*BenefitAssumptions!$G$36=885,BenefitCalculations2!AK6*BenefitAssumptions!$E$37,IF(BenefitAssumptions!$E$36*BenefitAssumptions!$G$36=960,BenefitCalculations2!AK6*BenefitAssumptions!$E$37+AK9*BenefitAssumptions!$E$38, AK6*BenefitAssumptions!$E$37+AK9*BenefitAssumptions!$E$38+AK10*BenefitAssumptions!$E$38)))))</f>
        <v>112.73751999999999</v>
      </c>
      <c r="AL107" s="25">
        <f>IF(BenefitAssumptions!$E$36*BenefitAssumptions!$G$36=295,BenefitCalculations2!AL5*BenefitAssumptions!$E$37+BenefitCalculations2!AL6*BenefitAssumptions!$E$37,IF(BenefitAssumptions!$E$36*BenefitAssumptions!$G$36=320,BenefitCalculations2!AL5*BenefitAssumptions!$E$37+BenefitCalculations2!AL6*BenefitAssumptions!$E$37+AL9*BenefitAssumptions!$E$38, IF(BenefitAssumptions!$E$36*BenefitAssumptions!$G$36=345,BenefitCalculations2!AL5*BenefitAssumptions!$E$37+BenefitCalculations2!AL6*BenefitAssumptions!$E$37+AL9*BenefitAssumptions!$E$38+AL10*BenefitAssumptions!$E$38, IF(BenefitAssumptions!$E$36*BenefitAssumptions!$G$36=885,BenefitCalculations2!AL6*BenefitAssumptions!$E$37,IF(BenefitAssumptions!$E$36*BenefitAssumptions!$G$36=960,BenefitCalculations2!AL6*BenefitAssumptions!$E$37+AL9*BenefitAssumptions!$E$38, AL6*BenefitAssumptions!$E$37+AL9*BenefitAssumptions!$E$38+AL10*BenefitAssumptions!$E$38)))))</f>
        <v>116.08727</v>
      </c>
      <c r="AM107" s="25">
        <f>IF(BenefitAssumptions!$E$36*BenefitAssumptions!$G$36=295,BenefitCalculations2!AM5*BenefitAssumptions!$E$37+BenefitCalculations2!AM6*BenefitAssumptions!$E$37,IF(BenefitAssumptions!$E$36*BenefitAssumptions!$G$36=320,BenefitCalculations2!AM5*BenefitAssumptions!$E$37+BenefitCalculations2!AM6*BenefitAssumptions!$E$37+AM9*BenefitAssumptions!$E$38, IF(BenefitAssumptions!$E$36*BenefitAssumptions!$G$36=345,BenefitCalculations2!AM5*BenefitAssumptions!$E$37+BenefitCalculations2!AM6*BenefitAssumptions!$E$37+AM9*BenefitAssumptions!$E$38+AM10*BenefitAssumptions!$E$38, IF(BenefitAssumptions!$E$36*BenefitAssumptions!$G$36=885,BenefitCalculations2!AM6*BenefitAssumptions!$E$37,IF(BenefitAssumptions!$E$36*BenefitAssumptions!$G$36=960,BenefitCalculations2!AM6*BenefitAssumptions!$E$37+AM9*BenefitAssumptions!$E$38, AM6*BenefitAssumptions!$E$37+AM9*BenefitAssumptions!$E$38+AM10*BenefitAssumptions!$E$38)))))</f>
        <v>119.33158</v>
      </c>
      <c r="AN107" s="25">
        <f>IF(BenefitAssumptions!$E$36*BenefitAssumptions!$G$36=295,BenefitCalculations2!AN5*BenefitAssumptions!$E$37+BenefitCalculations2!AN6*BenefitAssumptions!$E$37,IF(BenefitAssumptions!$E$36*BenefitAssumptions!$G$36=320,BenefitCalculations2!AN5*BenefitAssumptions!$E$37+BenefitCalculations2!AN6*BenefitAssumptions!$E$37+AN9*BenefitAssumptions!$E$38, IF(BenefitAssumptions!$E$36*BenefitAssumptions!$G$36=345,BenefitCalculations2!AN5*BenefitAssumptions!$E$37+BenefitCalculations2!AN6*BenefitAssumptions!$E$37+AN9*BenefitAssumptions!$E$38+AN10*BenefitAssumptions!$E$38, IF(BenefitAssumptions!$E$36*BenefitAssumptions!$G$36=885,BenefitCalculations2!AN6*BenefitAssumptions!$E$37,IF(BenefitAssumptions!$E$36*BenefitAssumptions!$G$36=960,BenefitCalculations2!AN6*BenefitAssumptions!$E$37+AN9*BenefitAssumptions!$E$38, AN6*BenefitAssumptions!$E$37+AN9*BenefitAssumptions!$E$38+AN10*BenefitAssumptions!$E$38)))))</f>
        <v>122.51515999999999</v>
      </c>
      <c r="AO107" s="25">
        <f>IF(BenefitAssumptions!$E$36*BenefitAssumptions!$G$36=295,BenefitCalculations2!AO5*BenefitAssumptions!$E$37+BenefitCalculations2!AO6*BenefitAssumptions!$E$37,IF(BenefitAssumptions!$E$36*BenefitAssumptions!$G$36=320,BenefitCalculations2!AO5*BenefitAssumptions!$E$37+BenefitCalculations2!AO6*BenefitAssumptions!$E$37+AO9*BenefitAssumptions!$E$38, IF(BenefitAssumptions!$E$36*BenefitAssumptions!$G$36=345,BenefitCalculations2!AO5*BenefitAssumptions!$E$37+BenefitCalculations2!AO6*BenefitAssumptions!$E$37+AO9*BenefitAssumptions!$E$38+AO10*BenefitAssumptions!$E$38, IF(BenefitAssumptions!$E$36*BenefitAssumptions!$G$36=885,BenefitCalculations2!AO6*BenefitAssumptions!$E$37,IF(BenefitAssumptions!$E$36*BenefitAssumptions!$G$36=960,BenefitCalculations2!AO6*BenefitAssumptions!$E$37+AO9*BenefitAssumptions!$E$38, AO6*BenefitAssumptions!$E$37+AO9*BenefitAssumptions!$E$38+AO10*BenefitAssumptions!$E$38)))))</f>
        <v>125.70923000000001</v>
      </c>
      <c r="AP107" s="25">
        <f>IF(BenefitAssumptions!$E$36*BenefitAssumptions!$G$36=295,BenefitCalculations2!AP5*BenefitAssumptions!$E$37+BenefitCalculations2!AP6*BenefitAssumptions!$E$37,IF(BenefitAssumptions!$E$36*BenefitAssumptions!$G$36=320,BenefitCalculations2!AP5*BenefitAssumptions!$E$37+BenefitCalculations2!AP6*BenefitAssumptions!$E$37+AP9*BenefitAssumptions!$E$38, IF(BenefitAssumptions!$E$36*BenefitAssumptions!$G$36=345,BenefitCalculations2!AP5*BenefitAssumptions!$E$37+BenefitCalculations2!AP6*BenefitAssumptions!$E$37+AP9*BenefitAssumptions!$E$38+AP10*BenefitAssumptions!$E$38, IF(BenefitAssumptions!$E$36*BenefitAssumptions!$G$36=885,BenefitCalculations2!AP6*BenefitAssumptions!$E$37,IF(BenefitAssumptions!$E$36*BenefitAssumptions!$G$36=960,BenefitCalculations2!AP6*BenefitAssumptions!$E$37+AP9*BenefitAssumptions!$E$38, AP6*BenefitAssumptions!$E$37+AP9*BenefitAssumptions!$E$38+AP10*BenefitAssumptions!$E$38)))))</f>
        <v>128.96662999999998</v>
      </c>
      <c r="AQ107" s="25">
        <f>IF(BenefitAssumptions!$E$36*BenefitAssumptions!$G$36=295,BenefitCalculations2!AQ5*BenefitAssumptions!$E$37+BenefitCalculations2!AQ6*BenefitAssumptions!$E$37,IF(BenefitAssumptions!$E$36*BenefitAssumptions!$G$36=320,BenefitCalculations2!AQ5*BenefitAssumptions!$E$37+BenefitCalculations2!AQ6*BenefitAssumptions!$E$37+AQ9*BenefitAssumptions!$E$38, IF(BenefitAssumptions!$E$36*BenefitAssumptions!$G$36=345,BenefitCalculations2!AQ5*BenefitAssumptions!$E$37+BenefitCalculations2!AQ6*BenefitAssumptions!$E$37+AQ9*BenefitAssumptions!$E$38+AQ10*BenefitAssumptions!$E$38, IF(BenefitAssumptions!$E$36*BenefitAssumptions!$G$36=885,BenefitCalculations2!AQ6*BenefitAssumptions!$E$37,IF(BenefitAssumptions!$E$36*BenefitAssumptions!$G$36=960,BenefitCalculations2!AQ6*BenefitAssumptions!$E$37+AQ9*BenefitAssumptions!$E$38, AQ6*BenefitAssumptions!$E$37+AQ9*BenefitAssumptions!$E$38+AQ10*BenefitAssumptions!$E$38)))))</f>
        <v>132.29853</v>
      </c>
      <c r="AR107" s="25">
        <f>IF(BenefitAssumptions!$E$36*BenefitAssumptions!$G$36=295,BenefitCalculations2!AR5*BenefitAssumptions!$E$37+BenefitCalculations2!AR6*BenefitAssumptions!$E$37,IF(BenefitAssumptions!$E$36*BenefitAssumptions!$G$36=320,BenefitCalculations2!AR5*BenefitAssumptions!$E$37+BenefitCalculations2!AR6*BenefitAssumptions!$E$37+AR9*BenefitAssumptions!$E$38, IF(BenefitAssumptions!$E$36*BenefitAssumptions!$G$36=345,BenefitCalculations2!AR5*BenefitAssumptions!$E$37+BenefitCalculations2!AR6*BenefitAssumptions!$E$37+AR9*BenefitAssumptions!$E$38+AR10*BenefitAssumptions!$E$38, IF(BenefitAssumptions!$E$36*BenefitAssumptions!$G$36=885,BenefitCalculations2!AR6*BenefitAssumptions!$E$37,IF(BenefitAssumptions!$E$36*BenefitAssumptions!$G$36=960,BenefitCalculations2!AR6*BenefitAssumptions!$E$37+AR9*BenefitAssumptions!$E$38, AR6*BenefitAssumptions!$E$37+AR9*BenefitAssumptions!$E$38+AR10*BenefitAssumptions!$E$38)))))</f>
        <v>135.68914000000001</v>
      </c>
      <c r="AS107" s="25">
        <f>IF(BenefitAssumptions!$E$36*BenefitAssumptions!$G$36=295,BenefitCalculations2!AS5*BenefitAssumptions!$E$37+BenefitCalculations2!AS6*BenefitAssumptions!$E$37,IF(BenefitAssumptions!$E$36*BenefitAssumptions!$G$36=320,BenefitCalculations2!AS5*BenefitAssumptions!$E$37+BenefitCalculations2!AS6*BenefitAssumptions!$E$37+AS9*BenefitAssumptions!$E$38, IF(BenefitAssumptions!$E$36*BenefitAssumptions!$G$36=345,BenefitCalculations2!AS5*BenefitAssumptions!$E$37+BenefitCalculations2!AS6*BenefitAssumptions!$E$37+AS9*BenefitAssumptions!$E$38+AS10*BenefitAssumptions!$E$38, IF(BenefitAssumptions!$E$36*BenefitAssumptions!$G$36=885,BenefitCalculations2!AS6*BenefitAssumptions!$E$37,IF(BenefitAssumptions!$E$36*BenefitAssumptions!$G$36=960,BenefitCalculations2!AS6*BenefitAssumptions!$E$37+AS9*BenefitAssumptions!$E$38, AS6*BenefitAssumptions!$E$37+AS9*BenefitAssumptions!$E$38+AS10*BenefitAssumptions!$E$38)))))</f>
        <v>139.13235999999998</v>
      </c>
      <c r="AT107" s="25">
        <f>IF(BenefitAssumptions!$E$36*BenefitAssumptions!$G$36=295,BenefitCalculations2!AT5*BenefitAssumptions!$E$37+BenefitCalculations2!AT6*BenefitAssumptions!$E$37,IF(BenefitAssumptions!$E$36*BenefitAssumptions!$G$36=320,BenefitCalculations2!AT5*BenefitAssumptions!$E$37+BenefitCalculations2!AT6*BenefitAssumptions!$E$37+AT9*BenefitAssumptions!$E$38, IF(BenefitAssumptions!$E$36*BenefitAssumptions!$G$36=345,BenefitCalculations2!AT5*BenefitAssumptions!$E$37+BenefitCalculations2!AT6*BenefitAssumptions!$E$37+AT9*BenefitAssumptions!$E$38+AT10*BenefitAssumptions!$E$38, IF(BenefitAssumptions!$E$36*BenefitAssumptions!$G$36=885,BenefitCalculations2!AT6*BenefitAssumptions!$E$37,IF(BenefitAssumptions!$E$36*BenefitAssumptions!$G$36=960,BenefitCalculations2!AT6*BenefitAssumptions!$E$37+AT9*BenefitAssumptions!$E$38, AT6*BenefitAssumptions!$E$37+AT9*BenefitAssumptions!$E$38+AT10*BenefitAssumptions!$E$38)))))</f>
        <v>142.61525</v>
      </c>
      <c r="AU107" s="25">
        <f>IF(BenefitAssumptions!$E$36*BenefitAssumptions!$G$36=295,BenefitCalculations2!AU5*BenefitAssumptions!$E$37+BenefitCalculations2!AU6*BenefitAssumptions!$E$37,IF(BenefitAssumptions!$E$36*BenefitAssumptions!$G$36=320,BenefitCalculations2!AU5*BenefitAssumptions!$E$37+BenefitCalculations2!AU6*BenefitAssumptions!$E$37+AU9*BenefitAssumptions!$E$38, IF(BenefitAssumptions!$E$36*BenefitAssumptions!$G$36=345,BenefitCalculations2!AU5*BenefitAssumptions!$E$37+BenefitCalculations2!AU6*BenefitAssumptions!$E$37+AU9*BenefitAssumptions!$E$38+AU10*BenefitAssumptions!$E$38, IF(BenefitAssumptions!$E$36*BenefitAssumptions!$G$36=885,BenefitCalculations2!AU6*BenefitAssumptions!$E$37,IF(BenefitAssumptions!$E$36*BenefitAssumptions!$G$36=960,BenefitCalculations2!AU6*BenefitAssumptions!$E$37+AU9*BenefitAssumptions!$E$38, AU6*BenefitAssumptions!$E$37+AU9*BenefitAssumptions!$E$38+AU10*BenefitAssumptions!$E$38)))))</f>
        <v>146.12926000000002</v>
      </c>
      <c r="AV107" s="25">
        <f>IF(BenefitAssumptions!$E$36*BenefitAssumptions!$G$36=295,BenefitCalculations2!AV5*BenefitAssumptions!$E$37+BenefitCalculations2!AV6*BenefitAssumptions!$E$37,IF(BenefitAssumptions!$E$36*BenefitAssumptions!$G$36=320,BenefitCalculations2!AV5*BenefitAssumptions!$E$37+BenefitCalculations2!AV6*BenefitAssumptions!$E$37+AV9*BenefitAssumptions!$E$38, IF(BenefitAssumptions!$E$36*BenefitAssumptions!$G$36=345,BenefitCalculations2!AV5*BenefitAssumptions!$E$37+BenefitCalculations2!AV6*BenefitAssumptions!$E$37+AV9*BenefitAssumptions!$E$38+AV10*BenefitAssumptions!$E$38, IF(BenefitAssumptions!$E$36*BenefitAssumptions!$G$36=885,BenefitCalculations2!AV6*BenefitAssumptions!$E$37,IF(BenefitAssumptions!$E$36*BenefitAssumptions!$G$36=960,BenefitCalculations2!AV6*BenefitAssumptions!$E$37+AV9*BenefitAssumptions!$E$38, AV6*BenefitAssumptions!$E$37+AV9*BenefitAssumptions!$E$38+AV10*BenefitAssumptions!$E$38)))))</f>
        <v>149.67058</v>
      </c>
      <c r="AW107" s="25">
        <f>IF(BenefitAssumptions!$E$36*BenefitAssumptions!$G$36=295,BenefitCalculations2!AW5*BenefitAssumptions!$E$37+BenefitCalculations2!AW6*BenefitAssumptions!$E$37,IF(BenefitAssumptions!$E$36*BenefitAssumptions!$G$36=320,BenefitCalculations2!AW5*BenefitAssumptions!$E$37+BenefitCalculations2!AW6*BenefitAssumptions!$E$37+AW9*BenefitAssumptions!$E$38, IF(BenefitAssumptions!$E$36*BenefitAssumptions!$G$36=345,BenefitCalculations2!AW5*BenefitAssumptions!$E$37+BenefitCalculations2!AW6*BenefitAssumptions!$E$37+AW9*BenefitAssumptions!$E$38+AW10*BenefitAssumptions!$E$38, IF(BenefitAssumptions!$E$36*BenefitAssumptions!$G$36=885,BenefitCalculations2!AW6*BenefitAssumptions!$E$37,IF(BenefitAssumptions!$E$36*BenefitAssumptions!$G$36=960,BenefitCalculations2!AW6*BenefitAssumptions!$E$37+AW9*BenefitAssumptions!$E$38, AW6*BenefitAssumptions!$E$37+AW9*BenefitAssumptions!$E$38+AW10*BenefitAssumptions!$E$38)))))</f>
        <v>153.24654000000004</v>
      </c>
      <c r="AX107" s="25">
        <f>IF(BenefitAssumptions!$E$36*BenefitAssumptions!$G$36=295,BenefitCalculations2!AX5*BenefitAssumptions!$E$37+BenefitCalculations2!AX6*BenefitAssumptions!$E$37,IF(BenefitAssumptions!$E$36*BenefitAssumptions!$G$36=320,BenefitCalculations2!AX5*BenefitAssumptions!$E$37+BenefitCalculations2!AX6*BenefitAssumptions!$E$37+AX9*BenefitAssumptions!$E$38, IF(BenefitAssumptions!$E$36*BenefitAssumptions!$G$36=345,BenefitCalculations2!AX5*BenefitAssumptions!$E$37+BenefitCalculations2!AX6*BenefitAssumptions!$E$37+AX9*BenefitAssumptions!$E$38+AX10*BenefitAssumptions!$E$38, IF(BenefitAssumptions!$E$36*BenefitAssumptions!$G$36=885,BenefitCalculations2!AX6*BenefitAssumptions!$E$37,IF(BenefitAssumptions!$E$36*BenefitAssumptions!$G$36=960,BenefitCalculations2!AX6*BenefitAssumptions!$E$37+AX9*BenefitAssumptions!$E$38, AX6*BenefitAssumptions!$E$37+AX9*BenefitAssumptions!$E$38+AX10*BenefitAssumptions!$E$38)))))</f>
        <v>156.87195</v>
      </c>
      <c r="AY107" s="25">
        <f>IF(BenefitAssumptions!$E$36*BenefitAssumptions!$G$36=295,BenefitCalculations2!AY5*BenefitAssumptions!$E$37+BenefitCalculations2!AY6*BenefitAssumptions!$E$37,IF(BenefitAssumptions!$E$36*BenefitAssumptions!$G$36=320,BenefitCalculations2!AY5*BenefitAssumptions!$E$37+BenefitCalculations2!AY6*BenefitAssumptions!$E$37+AY9*BenefitAssumptions!$E$38, IF(BenefitAssumptions!$E$36*BenefitAssumptions!$G$36=345,BenefitCalculations2!AY5*BenefitAssumptions!$E$37+BenefitCalculations2!AY6*BenefitAssumptions!$E$37+AY9*BenefitAssumptions!$E$38+AY10*BenefitAssumptions!$E$38, IF(BenefitAssumptions!$E$36*BenefitAssumptions!$G$36=885,BenefitCalculations2!AY6*BenefitAssumptions!$E$37,IF(BenefitAssumptions!$E$36*BenefitAssumptions!$G$36=960,BenefitCalculations2!AY6*BenefitAssumptions!$E$37+AY9*BenefitAssumptions!$E$38, AY6*BenefitAssumptions!$E$37+AY9*BenefitAssumptions!$E$38+AY10*BenefitAssumptions!$E$38)))))</f>
        <v>160.56729000000001</v>
      </c>
      <c r="AZ107" s="25">
        <f>IF(BenefitAssumptions!$E$36*BenefitAssumptions!$G$36=295,BenefitCalculations2!AZ5*BenefitAssumptions!$E$37+BenefitCalculations2!AZ6*BenefitAssumptions!$E$37,IF(BenefitAssumptions!$E$36*BenefitAssumptions!$G$36=320,BenefitCalculations2!AZ5*BenefitAssumptions!$E$37+BenefitCalculations2!AZ6*BenefitAssumptions!$E$37+AZ9*BenefitAssumptions!$E$38, IF(BenefitAssumptions!$E$36*BenefitAssumptions!$G$36=345,BenefitCalculations2!AZ5*BenefitAssumptions!$E$37+BenefitCalculations2!AZ6*BenefitAssumptions!$E$37+AZ9*BenefitAssumptions!$E$38+AZ10*BenefitAssumptions!$E$38, IF(BenefitAssumptions!$E$36*BenefitAssumptions!$G$36=885,BenefitCalculations2!AZ6*BenefitAssumptions!$E$37,IF(BenefitAssumptions!$E$36*BenefitAssumptions!$G$36=960,BenefitCalculations2!AZ6*BenefitAssumptions!$E$37+AZ9*BenefitAssumptions!$E$38, AZ6*BenefitAssumptions!$E$37+AZ9*BenefitAssumptions!$E$38+AZ10*BenefitAssumptions!$E$38)))))</f>
        <v>164.34406000000001</v>
      </c>
    </row>
    <row r="108" spans="1:52">
      <c r="A108" s="119" t="s">
        <v>2</v>
      </c>
      <c r="AG108" s="25">
        <f>IF(BenefitAssumptions!$E$36*BenefitAssumptions!$G$36=295,BenefitCalculations2!AG24*BenefitAssumptions!$E$37+BenefitCalculations2!AG25*BenefitAssumptions!$E$37,IF(BenefitAssumptions!$E$36*BenefitAssumptions!$G$36=320,BenefitCalculations2!AG24*BenefitAssumptions!$E$37+BenefitCalculations2!AG25*BenefitAssumptions!$E$37+AG28*BenefitAssumptions!$E$38, IF(BenefitAssumptions!$E$36*BenefitAssumptions!$G$36=345,BenefitCalculations2!AG24*BenefitAssumptions!$E$37+BenefitCalculations2!AG25*BenefitAssumptions!$E$37+AG28*BenefitAssumptions!$E$38+AG29*BenefitAssumptions!$E$38, IF(BenefitAssumptions!$E$36*BenefitAssumptions!$G$36=885,BenefitCalculations2!AG25*BenefitAssumptions!$E$37,IF(BenefitAssumptions!$E$36*BenefitAssumptions!$G$36=960,BenefitCalculations2!AG25*BenefitAssumptions!$E$37+AG28*BenefitAssumptions!$E$38, AG25*BenefitAssumptions!$E$37+AG28*BenefitAssumptions!$E$38+AG29*BenefitAssumptions!$E$38)))))</f>
        <v>100.48573</v>
      </c>
      <c r="AH108" s="25">
        <f>IF(BenefitAssumptions!$E$36*BenefitAssumptions!$G$36=295,BenefitCalculations2!AH24*BenefitAssumptions!$E$37+BenefitCalculations2!AH25*BenefitAssumptions!$E$37,IF(BenefitAssumptions!$E$36*BenefitAssumptions!$G$36=320,BenefitCalculations2!AH24*BenefitAssumptions!$E$37+BenefitCalculations2!AH25*BenefitAssumptions!$E$37+AH28*BenefitAssumptions!$E$38, IF(BenefitAssumptions!$E$36*BenefitAssumptions!$G$36=345,BenefitCalculations2!AH24*BenefitAssumptions!$E$37+BenefitCalculations2!AH25*BenefitAssumptions!$E$37+AH28*BenefitAssumptions!$E$38+AH29*BenefitAssumptions!$E$38, IF(BenefitAssumptions!$E$36*BenefitAssumptions!$G$36=885,BenefitCalculations2!AH25*BenefitAssumptions!$E$37,IF(BenefitAssumptions!$E$36*BenefitAssumptions!$G$36=960,BenefitCalculations2!AH25*BenefitAssumptions!$E$37+AH28*BenefitAssumptions!$E$38, AH25*BenefitAssumptions!$E$37+AH28*BenefitAssumptions!$E$38+AH29*BenefitAssumptions!$E$38)))))</f>
        <v>103.93190000000001</v>
      </c>
      <c r="AI108" s="25">
        <f>IF(BenefitAssumptions!$E$36*BenefitAssumptions!$G$36=295,BenefitCalculations2!AI24*BenefitAssumptions!$E$37+BenefitCalculations2!AI25*BenefitAssumptions!$E$37,IF(BenefitAssumptions!$E$36*BenefitAssumptions!$G$36=320,BenefitCalculations2!AI24*BenefitAssumptions!$E$37+BenefitCalculations2!AI25*BenefitAssumptions!$E$37+AI28*BenefitAssumptions!$E$38, IF(BenefitAssumptions!$E$36*BenefitAssumptions!$G$36=345,BenefitCalculations2!AI24*BenefitAssumptions!$E$37+BenefitCalculations2!AI25*BenefitAssumptions!$E$37+AI28*BenefitAssumptions!$E$38+AI29*BenefitAssumptions!$E$38, IF(BenefitAssumptions!$E$36*BenefitAssumptions!$G$36=885,BenefitCalculations2!AI25*BenefitAssumptions!$E$37,IF(BenefitAssumptions!$E$36*BenefitAssumptions!$G$36=960,BenefitCalculations2!AI25*BenefitAssumptions!$E$37+AI28*BenefitAssumptions!$E$38, AI25*BenefitAssumptions!$E$37+AI28*BenefitAssumptions!$E$38+AI29*BenefitAssumptions!$E$38)))))</f>
        <v>107.50518000000001</v>
      </c>
      <c r="AJ108" s="25">
        <f>IF(BenefitAssumptions!$E$36*BenefitAssumptions!$G$36=295,BenefitCalculations2!AJ24*BenefitAssumptions!$E$37+BenefitCalculations2!AJ25*BenefitAssumptions!$E$37,IF(BenefitAssumptions!$E$36*BenefitAssumptions!$G$36=320,BenefitCalculations2!AJ24*BenefitAssumptions!$E$37+BenefitCalculations2!AJ25*BenefitAssumptions!$E$37+AJ28*BenefitAssumptions!$E$38, IF(BenefitAssumptions!$E$36*BenefitAssumptions!$G$36=345,BenefitCalculations2!AJ24*BenefitAssumptions!$E$37+BenefitCalculations2!AJ25*BenefitAssumptions!$E$37+AJ28*BenefitAssumptions!$E$38+AJ29*BenefitAssumptions!$E$38, IF(BenefitAssumptions!$E$36*BenefitAssumptions!$G$36=885,BenefitCalculations2!AJ25*BenefitAssumptions!$E$37,IF(BenefitAssumptions!$E$36*BenefitAssumptions!$G$36=960,BenefitCalculations2!AJ25*BenefitAssumptions!$E$37+AJ28*BenefitAssumptions!$E$38, AJ25*BenefitAssumptions!$E$37+AJ28*BenefitAssumptions!$E$38+AJ29*BenefitAssumptions!$E$38)))))</f>
        <v>111.08662</v>
      </c>
      <c r="AK108" s="25">
        <f>IF(BenefitAssumptions!$E$36*BenefitAssumptions!$G$36=295,BenefitCalculations2!AK24*BenefitAssumptions!$E$37+BenefitCalculations2!AK25*BenefitAssumptions!$E$37,IF(BenefitAssumptions!$E$36*BenefitAssumptions!$G$36=320,BenefitCalculations2!AK24*BenefitAssumptions!$E$37+BenefitCalculations2!AK25*BenefitAssumptions!$E$37+AK28*BenefitAssumptions!$E$38, IF(BenefitAssumptions!$E$36*BenefitAssumptions!$G$36=345,BenefitCalculations2!AK24*BenefitAssumptions!$E$37+BenefitCalculations2!AK25*BenefitAssumptions!$E$37+AK28*BenefitAssumptions!$E$38+AK29*BenefitAssumptions!$E$38, IF(BenefitAssumptions!$E$36*BenefitAssumptions!$G$36=885,BenefitCalculations2!AK25*BenefitAssumptions!$E$37,IF(BenefitAssumptions!$E$36*BenefitAssumptions!$G$36=960,BenefitCalculations2!AK25*BenefitAssumptions!$E$37+AK28*BenefitAssumptions!$E$38, AK25*BenefitAssumptions!$E$37+AK28*BenefitAssumptions!$E$38+AK29*BenefitAssumptions!$E$38)))))</f>
        <v>114.59030000000003</v>
      </c>
      <c r="AL108" s="25">
        <f>IF(BenefitAssumptions!$E$36*BenefitAssumptions!$G$36=295,BenefitCalculations2!AL24*BenefitAssumptions!$E$37+BenefitCalculations2!AL25*BenefitAssumptions!$E$37,IF(BenefitAssumptions!$E$36*BenefitAssumptions!$G$36=320,BenefitCalculations2!AL24*BenefitAssumptions!$E$37+BenefitCalculations2!AL25*BenefitAssumptions!$E$37+AL28*BenefitAssumptions!$E$38, IF(BenefitAssumptions!$E$36*BenefitAssumptions!$G$36=345,BenefitCalculations2!AL24*BenefitAssumptions!$E$37+BenefitCalculations2!AL25*BenefitAssumptions!$E$37+AL28*BenefitAssumptions!$E$38+AL29*BenefitAssumptions!$E$38, IF(BenefitAssumptions!$E$36*BenefitAssumptions!$G$36=885,BenefitCalculations2!AL25*BenefitAssumptions!$E$37,IF(BenefitAssumptions!$E$36*BenefitAssumptions!$G$36=960,BenefitCalculations2!AL25*BenefitAssumptions!$E$37+AL28*BenefitAssumptions!$E$38, AL25*BenefitAssumptions!$E$37+AL28*BenefitAssumptions!$E$38+AL29*BenefitAssumptions!$E$38)))))</f>
        <v>117.98527</v>
      </c>
      <c r="AM108" s="25">
        <f>IF(BenefitAssumptions!$E$36*BenefitAssumptions!$G$36=295,BenefitCalculations2!AM24*BenefitAssumptions!$E$37+BenefitCalculations2!AM25*BenefitAssumptions!$E$37,IF(BenefitAssumptions!$E$36*BenefitAssumptions!$G$36=320,BenefitCalculations2!AM24*BenefitAssumptions!$E$37+BenefitCalculations2!AM25*BenefitAssumptions!$E$37+AM28*BenefitAssumptions!$E$38, IF(BenefitAssumptions!$E$36*BenefitAssumptions!$G$36=345,BenefitCalculations2!AM24*BenefitAssumptions!$E$37+BenefitCalculations2!AM25*BenefitAssumptions!$E$37+AM28*BenefitAssumptions!$E$38+AM29*BenefitAssumptions!$E$38, IF(BenefitAssumptions!$E$36*BenefitAssumptions!$G$36=885,BenefitCalculations2!AM25*BenefitAssumptions!$E$37,IF(BenefitAssumptions!$E$36*BenefitAssumptions!$G$36=960,BenefitCalculations2!AM25*BenefitAssumptions!$E$37+AM28*BenefitAssumptions!$E$38, AM25*BenefitAssumptions!$E$37+AM28*BenefitAssumptions!$E$38+AM29*BenefitAssumptions!$E$38)))))</f>
        <v>121.29613000000001</v>
      </c>
      <c r="AN108" s="25">
        <f>IF(BenefitAssumptions!$E$36*BenefitAssumptions!$G$36=295,BenefitCalculations2!AN24*BenefitAssumptions!$E$37+BenefitCalculations2!AN25*BenefitAssumptions!$E$37,IF(BenefitAssumptions!$E$36*BenefitAssumptions!$G$36=320,BenefitCalculations2!AN24*BenefitAssumptions!$E$37+BenefitCalculations2!AN25*BenefitAssumptions!$E$37+AN28*BenefitAssumptions!$E$38, IF(BenefitAssumptions!$E$36*BenefitAssumptions!$G$36=345,BenefitCalculations2!AN24*BenefitAssumptions!$E$37+BenefitCalculations2!AN25*BenefitAssumptions!$E$37+AN28*BenefitAssumptions!$E$38+AN29*BenefitAssumptions!$E$38, IF(BenefitAssumptions!$E$36*BenefitAssumptions!$G$36=885,BenefitCalculations2!AN25*BenefitAssumptions!$E$37,IF(BenefitAssumptions!$E$36*BenefitAssumptions!$G$36=960,BenefitCalculations2!AN25*BenefitAssumptions!$E$37+AN28*BenefitAssumptions!$E$38, AN25*BenefitAssumptions!$E$37+AN28*BenefitAssumptions!$E$38+AN29*BenefitAssumptions!$E$38)))))</f>
        <v>124.56079</v>
      </c>
      <c r="AO108" s="25">
        <f>IF(BenefitAssumptions!$E$36*BenefitAssumptions!$G$36=295,BenefitCalculations2!AO24*BenefitAssumptions!$E$37+BenefitCalculations2!AO25*BenefitAssumptions!$E$37,IF(BenefitAssumptions!$E$36*BenefitAssumptions!$G$36=320,BenefitCalculations2!AO24*BenefitAssumptions!$E$37+BenefitCalculations2!AO25*BenefitAssumptions!$E$37+AO28*BenefitAssumptions!$E$38, IF(BenefitAssumptions!$E$36*BenefitAssumptions!$G$36=345,BenefitCalculations2!AO24*BenefitAssumptions!$E$37+BenefitCalculations2!AO25*BenefitAssumptions!$E$37+AO28*BenefitAssumptions!$E$38+AO29*BenefitAssumptions!$E$38, IF(BenefitAssumptions!$E$36*BenefitAssumptions!$G$36=885,BenefitCalculations2!AO25*BenefitAssumptions!$E$37,IF(BenefitAssumptions!$E$36*BenefitAssumptions!$G$36=960,BenefitCalculations2!AO25*BenefitAssumptions!$E$37+AO28*BenefitAssumptions!$E$38, AO25*BenefitAssumptions!$E$37+AO28*BenefitAssumptions!$E$38+AO29*BenefitAssumptions!$E$38)))))</f>
        <v>127.84117000000001</v>
      </c>
      <c r="AP108" s="25">
        <f>IF(BenefitAssumptions!$E$36*BenefitAssumptions!$G$36=295,BenefitCalculations2!AP24*BenefitAssumptions!$E$37+BenefitCalculations2!AP25*BenefitAssumptions!$E$37,IF(BenefitAssumptions!$E$36*BenefitAssumptions!$G$36=320,BenefitCalculations2!AP24*BenefitAssumptions!$E$37+BenefitCalculations2!AP25*BenefitAssumptions!$E$37+AP28*BenefitAssumptions!$E$38, IF(BenefitAssumptions!$E$36*BenefitAssumptions!$G$36=345,BenefitCalculations2!AP24*BenefitAssumptions!$E$37+BenefitCalculations2!AP25*BenefitAssumptions!$E$37+AP28*BenefitAssumptions!$E$38+AP29*BenefitAssumptions!$E$38, IF(BenefitAssumptions!$E$36*BenefitAssumptions!$G$36=885,BenefitCalculations2!AP25*BenefitAssumptions!$E$37,IF(BenefitAssumptions!$E$36*BenefitAssumptions!$G$36=960,BenefitCalculations2!AP25*BenefitAssumptions!$E$37+AP28*BenefitAssumptions!$E$38, AP25*BenefitAssumptions!$E$37+AP28*BenefitAssumptions!$E$38+AP29*BenefitAssumptions!$E$38)))))</f>
        <v>131.18297000000001</v>
      </c>
      <c r="AQ108" s="25">
        <f>IF(BenefitAssumptions!$E$36*BenefitAssumptions!$G$36=295,BenefitCalculations2!AQ24*BenefitAssumptions!$E$37+BenefitCalculations2!AQ25*BenefitAssumptions!$E$37,IF(BenefitAssumptions!$E$36*BenefitAssumptions!$G$36=320,BenefitCalculations2!AQ24*BenefitAssumptions!$E$37+BenefitCalculations2!AQ25*BenefitAssumptions!$E$37+AQ28*BenefitAssumptions!$E$38, IF(BenefitAssumptions!$E$36*BenefitAssumptions!$G$36=345,BenefitCalculations2!AQ24*BenefitAssumptions!$E$37+BenefitCalculations2!AQ25*BenefitAssumptions!$E$37+AQ28*BenefitAssumptions!$E$38+AQ29*BenefitAssumptions!$E$38, IF(BenefitAssumptions!$E$36*BenefitAssumptions!$G$36=885,BenefitCalculations2!AQ25*BenefitAssumptions!$E$37,IF(BenefitAssumptions!$E$36*BenefitAssumptions!$G$36=960,BenefitCalculations2!AQ25*BenefitAssumptions!$E$37+AQ28*BenefitAssumptions!$E$38, AQ25*BenefitAssumptions!$E$37+AQ28*BenefitAssumptions!$E$38+AQ29*BenefitAssumptions!$E$38)))))</f>
        <v>134.59542000000002</v>
      </c>
      <c r="AR108" s="25">
        <f>IF(BenefitAssumptions!$E$36*BenefitAssumptions!$G$36=295,BenefitCalculations2!AR24*BenefitAssumptions!$E$37+BenefitCalculations2!AR25*BenefitAssumptions!$E$37,IF(BenefitAssumptions!$E$36*BenefitAssumptions!$G$36=320,BenefitCalculations2!AR24*BenefitAssumptions!$E$37+BenefitCalculations2!AR25*BenefitAssumptions!$E$37+AR28*BenefitAssumptions!$E$38, IF(BenefitAssumptions!$E$36*BenefitAssumptions!$G$36=345,BenefitCalculations2!AR24*BenefitAssumptions!$E$37+BenefitCalculations2!AR25*BenefitAssumptions!$E$37+AR28*BenefitAssumptions!$E$38+AR29*BenefitAssumptions!$E$38, IF(BenefitAssumptions!$E$36*BenefitAssumptions!$G$36=885,BenefitCalculations2!AR25*BenefitAssumptions!$E$37,IF(BenefitAssumptions!$E$36*BenefitAssumptions!$G$36=960,BenefitCalculations2!AR25*BenefitAssumptions!$E$37+AR28*BenefitAssumptions!$E$38, AR25*BenefitAssumptions!$E$37+AR28*BenefitAssumptions!$E$38+AR29*BenefitAssumptions!$E$38)))))</f>
        <v>138.06464</v>
      </c>
      <c r="AS108" s="25">
        <f>IF(BenefitAssumptions!$E$36*BenefitAssumptions!$G$36=295,BenefitCalculations2!AS24*BenefitAssumptions!$E$37+BenefitCalculations2!AS25*BenefitAssumptions!$E$37,IF(BenefitAssumptions!$E$36*BenefitAssumptions!$G$36=320,BenefitCalculations2!AS24*BenefitAssumptions!$E$37+BenefitCalculations2!AS25*BenefitAssumptions!$E$37+AS28*BenefitAssumptions!$E$38, IF(BenefitAssumptions!$E$36*BenefitAssumptions!$G$36=345,BenefitCalculations2!AS24*BenefitAssumptions!$E$37+BenefitCalculations2!AS25*BenefitAssumptions!$E$37+AS28*BenefitAssumptions!$E$38+AS29*BenefitAssumptions!$E$38, IF(BenefitAssumptions!$E$36*BenefitAssumptions!$G$36=885,BenefitCalculations2!AS25*BenefitAssumptions!$E$37,IF(BenefitAssumptions!$E$36*BenefitAssumptions!$G$36=960,BenefitCalculations2!AS25*BenefitAssumptions!$E$37+AS28*BenefitAssumptions!$E$38, AS25*BenefitAssumptions!$E$37+AS28*BenefitAssumptions!$E$38+AS29*BenefitAssumptions!$E$38)))))</f>
        <v>141.58619000000002</v>
      </c>
      <c r="AT108" s="25">
        <f>IF(BenefitAssumptions!$E$36*BenefitAssumptions!$G$36=295,BenefitCalculations2!AT24*BenefitAssumptions!$E$37+BenefitCalculations2!AT25*BenefitAssumptions!$E$37,IF(BenefitAssumptions!$E$36*BenefitAssumptions!$G$36=320,BenefitCalculations2!AT24*BenefitAssumptions!$E$37+BenefitCalculations2!AT25*BenefitAssumptions!$E$37+AT28*BenefitAssumptions!$E$38, IF(BenefitAssumptions!$E$36*BenefitAssumptions!$G$36=345,BenefitCalculations2!AT24*BenefitAssumptions!$E$37+BenefitCalculations2!AT25*BenefitAssumptions!$E$37+AT28*BenefitAssumptions!$E$38+AT29*BenefitAssumptions!$E$38, IF(BenefitAssumptions!$E$36*BenefitAssumptions!$G$36=885,BenefitCalculations2!AT25*BenefitAssumptions!$E$37,IF(BenefitAssumptions!$E$36*BenefitAssumptions!$G$36=960,BenefitCalculations2!AT25*BenefitAssumptions!$E$37+AT28*BenefitAssumptions!$E$38, AT25*BenefitAssumptions!$E$37+AT28*BenefitAssumptions!$E$38+AT29*BenefitAssumptions!$E$38)))))</f>
        <v>145.15029000000001</v>
      </c>
      <c r="AU108" s="25">
        <f>IF(BenefitAssumptions!$E$36*BenefitAssumptions!$G$36=295,BenefitCalculations2!AU24*BenefitAssumptions!$E$37+BenefitCalculations2!AU25*BenefitAssumptions!$E$37,IF(BenefitAssumptions!$E$36*BenefitAssumptions!$G$36=320,BenefitCalculations2!AU24*BenefitAssumptions!$E$37+BenefitCalculations2!AU25*BenefitAssumptions!$E$37+AU28*BenefitAssumptions!$E$38, IF(BenefitAssumptions!$E$36*BenefitAssumptions!$G$36=345,BenefitCalculations2!AU24*BenefitAssumptions!$E$37+BenefitCalculations2!AU25*BenefitAssumptions!$E$37+AU28*BenefitAssumptions!$E$38+AU29*BenefitAssumptions!$E$38, IF(BenefitAssumptions!$E$36*BenefitAssumptions!$G$36=885,BenefitCalculations2!AU25*BenefitAssumptions!$E$37,IF(BenefitAssumptions!$E$36*BenefitAssumptions!$G$36=960,BenefitCalculations2!AU25*BenefitAssumptions!$E$37+AU28*BenefitAssumptions!$E$38, AU25*BenefitAssumptions!$E$37+AU28*BenefitAssumptions!$E$38+AU29*BenefitAssumptions!$E$38)))))</f>
        <v>148.75089999999997</v>
      </c>
      <c r="AV108" s="25">
        <f>IF(BenefitAssumptions!$E$36*BenefitAssumptions!$G$36=295,BenefitCalculations2!AV24*BenefitAssumptions!$E$37+BenefitCalculations2!AV25*BenefitAssumptions!$E$37,IF(BenefitAssumptions!$E$36*BenefitAssumptions!$G$36=320,BenefitCalculations2!AV24*BenefitAssumptions!$E$37+BenefitCalculations2!AV25*BenefitAssumptions!$E$37+AV28*BenefitAssumptions!$E$38, IF(BenefitAssumptions!$E$36*BenefitAssumptions!$G$36=345,BenefitCalculations2!AV24*BenefitAssumptions!$E$37+BenefitCalculations2!AV25*BenefitAssumptions!$E$37+AV28*BenefitAssumptions!$E$38+AV29*BenefitAssumptions!$E$38, IF(BenefitAssumptions!$E$36*BenefitAssumptions!$G$36=885,BenefitCalculations2!AV25*BenefitAssumptions!$E$37,IF(BenefitAssumptions!$E$36*BenefitAssumptions!$G$36=960,BenefitCalculations2!AV25*BenefitAssumptions!$E$37+AV28*BenefitAssumptions!$E$38, AV25*BenefitAssumptions!$E$37+AV28*BenefitAssumptions!$E$38+AV29*BenefitAssumptions!$E$38)))))</f>
        <v>152.38332</v>
      </c>
      <c r="AW108" s="25">
        <f>IF(BenefitAssumptions!$E$36*BenefitAssumptions!$G$36=295,BenefitCalculations2!AW24*BenefitAssumptions!$E$37+BenefitCalculations2!AW25*BenefitAssumptions!$E$37,IF(BenefitAssumptions!$E$36*BenefitAssumptions!$G$36=320,BenefitCalculations2!AW24*BenefitAssumptions!$E$37+BenefitCalculations2!AW25*BenefitAssumptions!$E$37+AW28*BenefitAssumptions!$E$38, IF(BenefitAssumptions!$E$36*BenefitAssumptions!$G$36=345,BenefitCalculations2!AW24*BenefitAssumptions!$E$37+BenefitCalculations2!AW25*BenefitAssumptions!$E$37+AW28*BenefitAssumptions!$E$38+AW29*BenefitAssumptions!$E$38, IF(BenefitAssumptions!$E$36*BenefitAssumptions!$G$36=885,BenefitCalculations2!AW25*BenefitAssumptions!$E$37,IF(BenefitAssumptions!$E$36*BenefitAssumptions!$G$36=960,BenefitCalculations2!AW25*BenefitAssumptions!$E$37+AW28*BenefitAssumptions!$E$38, AW25*BenefitAssumptions!$E$37+AW28*BenefitAssumptions!$E$38+AW29*BenefitAssumptions!$E$38)))))</f>
        <v>156.05396999999999</v>
      </c>
      <c r="AX108" s="25">
        <f>IF(BenefitAssumptions!$E$36*BenefitAssumptions!$G$36=295,BenefitCalculations2!AX24*BenefitAssumptions!$E$37+BenefitCalculations2!AX25*BenefitAssumptions!$E$37,IF(BenefitAssumptions!$E$36*BenefitAssumptions!$G$36=320,BenefitCalculations2!AX24*BenefitAssumptions!$E$37+BenefitCalculations2!AX25*BenefitAssumptions!$E$37+AX28*BenefitAssumptions!$E$38, IF(BenefitAssumptions!$E$36*BenefitAssumptions!$G$36=345,BenefitCalculations2!AX24*BenefitAssumptions!$E$37+BenefitCalculations2!AX25*BenefitAssumptions!$E$37+AX28*BenefitAssumptions!$E$38+AX29*BenefitAssumptions!$E$38, IF(BenefitAssumptions!$E$36*BenefitAssumptions!$G$36=885,BenefitCalculations2!AX25*BenefitAssumptions!$E$37,IF(BenefitAssumptions!$E$36*BenefitAssumptions!$G$36=960,BenefitCalculations2!AX25*BenefitAssumptions!$E$37+AX28*BenefitAssumptions!$E$38, AX25*BenefitAssumptions!$E$37+AX28*BenefitAssumptions!$E$38+AX29*BenefitAssumptions!$E$38)))))</f>
        <v>159.78078000000002</v>
      </c>
      <c r="AY108" s="25">
        <f>IF(BenefitAssumptions!$E$36*BenefitAssumptions!$G$36=295,BenefitCalculations2!AY24*BenefitAssumptions!$E$37+BenefitCalculations2!AY25*BenefitAssumptions!$E$37,IF(BenefitAssumptions!$E$36*BenefitAssumptions!$G$36=320,BenefitCalculations2!AY24*BenefitAssumptions!$E$37+BenefitCalculations2!AY25*BenefitAssumptions!$E$37+AY28*BenefitAssumptions!$E$38, IF(BenefitAssumptions!$E$36*BenefitAssumptions!$G$36=345,BenefitCalculations2!AY24*BenefitAssumptions!$E$37+BenefitCalculations2!AY25*BenefitAssumptions!$E$37+AY28*BenefitAssumptions!$E$38+AY29*BenefitAssumptions!$E$38, IF(BenefitAssumptions!$E$36*BenefitAssumptions!$G$36=885,BenefitCalculations2!AY25*BenefitAssumptions!$E$37,IF(BenefitAssumptions!$E$36*BenefitAssumptions!$G$36=960,BenefitCalculations2!AY25*BenefitAssumptions!$E$37+AY28*BenefitAssumptions!$E$38, AY25*BenefitAssumptions!$E$37+AY28*BenefitAssumptions!$E$38+AY29*BenefitAssumptions!$E$38)))))</f>
        <v>163.5874</v>
      </c>
      <c r="AZ108" s="25">
        <f>IF(BenefitAssumptions!$E$36*BenefitAssumptions!$G$36=295,BenefitCalculations2!AZ24*BenefitAssumptions!$E$37+BenefitCalculations2!AZ25*BenefitAssumptions!$E$37,IF(BenefitAssumptions!$E$36*BenefitAssumptions!$G$36=320,BenefitCalculations2!AZ24*BenefitAssumptions!$E$37+BenefitCalculations2!AZ25*BenefitAssumptions!$E$37+AZ28*BenefitAssumptions!$E$38, IF(BenefitAssumptions!$E$36*BenefitAssumptions!$G$36=345,BenefitCalculations2!AZ24*BenefitAssumptions!$E$37+BenefitCalculations2!AZ25*BenefitAssumptions!$E$37+AZ28*BenefitAssumptions!$E$38+AZ29*BenefitAssumptions!$E$38, IF(BenefitAssumptions!$E$36*BenefitAssumptions!$G$36=885,BenefitCalculations2!AZ25*BenefitAssumptions!$E$37,IF(BenefitAssumptions!$E$36*BenefitAssumptions!$G$36=960,BenefitCalculations2!AZ25*BenefitAssumptions!$E$37+AZ28*BenefitAssumptions!$E$38, AZ25*BenefitAssumptions!$E$37+AZ28*BenefitAssumptions!$E$38+AZ29*BenefitAssumptions!$E$38)))))</f>
        <v>167.48774999999998</v>
      </c>
    </row>
    <row r="109" spans="1:52" ht="38.25">
      <c r="A109" s="117" t="s">
        <v>225</v>
      </c>
      <c r="AG109" s="25">
        <f>BenefitAssumptions!$E$40*Macroeconomics!AG22</f>
        <v>229277.06261424191</v>
      </c>
      <c r="AH109" s="25">
        <f>BenefitAssumptions!$E$40*Macroeconomics!AH22</f>
        <v>253509.00478980818</v>
      </c>
      <c r="AI109" s="25">
        <f>BenefitAssumptions!$E$40*Macroeconomics!AI22</f>
        <v>281380.29727332282</v>
      </c>
      <c r="AJ109" s="25">
        <f>BenefitAssumptions!$E$40*Macroeconomics!AJ22</f>
        <v>313491.21832573268</v>
      </c>
      <c r="AK109" s="25">
        <f>BenefitAssumptions!$E$40*Macroeconomics!AK22</f>
        <v>350538.92088901164</v>
      </c>
      <c r="AL109" s="25">
        <f>BenefitAssumptions!$E$40*Macroeconomics!AL22</f>
        <v>392010.43362359144</v>
      </c>
      <c r="AM109" s="25">
        <f>BenefitAssumptions!$E$40*Macroeconomics!AM22</f>
        <v>437488.93581912387</v>
      </c>
      <c r="AN109" s="25">
        <f>BenefitAssumptions!$E$40*Macroeconomics!AN22</f>
        <v>487262.96380694286</v>
      </c>
      <c r="AO109" s="25">
        <f>BenefitAssumptions!$E$40*Macroeconomics!AO22</f>
        <v>541642.43107162579</v>
      </c>
      <c r="AP109" s="25">
        <f>BenefitAssumptions!$E$40*Macroeconomics!AP22</f>
        <v>600937.65545747417</v>
      </c>
      <c r="AQ109" s="25">
        <f>BenefitAssumptions!$E$40*Macroeconomics!AQ22</f>
        <v>666681.91573351284</v>
      </c>
      <c r="AR109" s="25">
        <f>BenefitAssumptions!$E$40*Macroeconomics!AR22</f>
        <v>739552.75976112881</v>
      </c>
      <c r="AS109" s="25">
        <f>BenefitAssumptions!$E$40*Macroeconomics!AS22</f>
        <v>820318.16992240609</v>
      </c>
      <c r="AT109" s="25">
        <f>BenefitAssumptions!$E$40*Macroeconomics!AT22</f>
        <v>909830.98201740091</v>
      </c>
      <c r="AU109" s="25">
        <f>BenefitAssumptions!$E$40*Macroeconomics!AU22</f>
        <v>1009030.4854746402</v>
      </c>
      <c r="AV109" s="25">
        <f>BenefitAssumptions!$E$40*Macroeconomics!AV22</f>
        <v>1118946.2172839071</v>
      </c>
      <c r="AW109" s="25">
        <f>BenefitAssumptions!$E$40*Macroeconomics!AW22</f>
        <v>1240704.8350093486</v>
      </c>
      <c r="AX109" s="25">
        <f>BenefitAssumptions!$E$40*Macroeconomics!AX22</f>
        <v>1375540.8068183726</v>
      </c>
      <c r="AY109" s="25">
        <f>BenefitAssumptions!$E$40*Macroeconomics!AY22</f>
        <v>1524803.4325129718</v>
      </c>
      <c r="AZ109" s="25">
        <f>BenefitAssumptions!$E$40*Macroeconomics!AZ22</f>
        <v>1689975.2614357732</v>
      </c>
    </row>
    <row r="110" spans="1:52" ht="38.25">
      <c r="A110" s="117" t="s">
        <v>226</v>
      </c>
      <c r="AG110" s="30">
        <f>BenefitAssumptions!E42</f>
        <v>500</v>
      </c>
      <c r="AH110" s="26">
        <f>AG110+($AK$110-$AG$110)/($AK$2-$AG$2)</f>
        <v>625</v>
      </c>
      <c r="AI110" s="26">
        <f>AH110+($AK$110-$AG$110)/($AK$2-$AG$2)</f>
        <v>750</v>
      </c>
      <c r="AJ110" s="26">
        <f>AI110+($AK$110-$AG$110)/($AK$2-$AG$2)</f>
        <v>875</v>
      </c>
      <c r="AK110" s="30">
        <f>BenefitAssumptions!F42</f>
        <v>1000</v>
      </c>
      <c r="AL110" s="26">
        <f t="shared" ref="AL110:AY110" si="20">AK110+($AZ$110-$AK$110)/($AZ$2-$AK$2)</f>
        <v>1033.3333333333333</v>
      </c>
      <c r="AM110" s="26">
        <f t="shared" si="20"/>
        <v>1066.6666666666665</v>
      </c>
      <c r="AN110" s="26">
        <f t="shared" si="20"/>
        <v>1099.9999999999998</v>
      </c>
      <c r="AO110" s="26">
        <f t="shared" si="20"/>
        <v>1133.333333333333</v>
      </c>
      <c r="AP110" s="26">
        <f t="shared" si="20"/>
        <v>1166.6666666666663</v>
      </c>
      <c r="AQ110" s="26">
        <f t="shared" si="20"/>
        <v>1199.9999999999995</v>
      </c>
      <c r="AR110" s="26">
        <f t="shared" si="20"/>
        <v>1233.3333333333328</v>
      </c>
      <c r="AS110" s="26">
        <f t="shared" si="20"/>
        <v>1266.6666666666661</v>
      </c>
      <c r="AT110" s="26">
        <f t="shared" si="20"/>
        <v>1299.9999999999993</v>
      </c>
      <c r="AU110" s="26">
        <f t="shared" si="20"/>
        <v>1333.3333333333326</v>
      </c>
      <c r="AV110" s="26">
        <f t="shared" si="20"/>
        <v>1366.6666666666658</v>
      </c>
      <c r="AW110" s="26">
        <f t="shared" si="20"/>
        <v>1399.9999999999991</v>
      </c>
      <c r="AX110" s="26">
        <f t="shared" si="20"/>
        <v>1433.3333333333323</v>
      </c>
      <c r="AY110" s="26">
        <f t="shared" si="20"/>
        <v>1466.6666666666656</v>
      </c>
      <c r="AZ110" s="30">
        <f>BenefitAssumptions!G42</f>
        <v>1500</v>
      </c>
    </row>
    <row r="111" spans="1:52" ht="38.25">
      <c r="A111" s="117" t="s">
        <v>228</v>
      </c>
      <c r="AG111" s="25">
        <f t="shared" ref="AG111:AZ111" si="21">AG110*AG56/100</f>
        <v>500</v>
      </c>
      <c r="AH111" s="25">
        <f t="shared" si="21"/>
        <v>677.54278535571098</v>
      </c>
      <c r="AI111" s="25">
        <f t="shared" si="21"/>
        <v>876.55283519430031</v>
      </c>
      <c r="AJ111" s="25">
        <f t="shared" si="21"/>
        <v>1096.4154260824566</v>
      </c>
      <c r="AK111" s="25">
        <f t="shared" si="21"/>
        <v>1335.9616986285096</v>
      </c>
      <c r="AL111" s="25">
        <f t="shared" si="21"/>
        <v>1471.8426027614241</v>
      </c>
      <c r="AM111" s="25">
        <f t="shared" si="21"/>
        <v>1619.8566273867523</v>
      </c>
      <c r="AN111" s="25">
        <f t="shared" si="21"/>
        <v>1781.0145265298627</v>
      </c>
      <c r="AO111" s="25">
        <f t="shared" si="21"/>
        <v>1956.4076933877059</v>
      </c>
      <c r="AP111" s="25">
        <f t="shared" si="21"/>
        <v>2147.2144065931202</v>
      </c>
      <c r="AQ111" s="25">
        <f t="shared" si="21"/>
        <v>2354.7065500357303</v>
      </c>
      <c r="AR111" s="25">
        <f t="shared" si="21"/>
        <v>2580.2568415609803</v>
      </c>
      <c r="AS111" s="25">
        <f t="shared" si="21"/>
        <v>2825.3466084698512</v>
      </c>
      <c r="AT111" s="25">
        <f t="shared" si="21"/>
        <v>3091.574150532394</v>
      </c>
      <c r="AU111" s="25">
        <f t="shared" si="21"/>
        <v>3380.6637342220306</v>
      </c>
      <c r="AV111" s="25">
        <f t="shared" si="21"/>
        <v>3694.475265089372</v>
      </c>
      <c r="AW111" s="25">
        <f t="shared" si="21"/>
        <v>4035.0146886397442</v>
      </c>
      <c r="AX111" s="25">
        <f t="shared" si="21"/>
        <v>4404.4451737746167</v>
      </c>
      <c r="AY111" s="25">
        <f t="shared" si="21"/>
        <v>4805.0991368217483</v>
      </c>
      <c r="AZ111" s="25">
        <f t="shared" si="21"/>
        <v>5239.4911684314202</v>
      </c>
    </row>
    <row r="112" spans="1:52" ht="25.5">
      <c r="A112" s="117" t="s">
        <v>168</v>
      </c>
      <c r="AG112" s="25">
        <f>IF(BenefitAssumptions!$E$39="yes", AG109, AG111)</f>
        <v>229277.06261424191</v>
      </c>
      <c r="AH112" s="25">
        <f>IF(BenefitAssumptions!$E$39="yes", AH109, AH111)</f>
        <v>253509.00478980818</v>
      </c>
      <c r="AI112" s="25">
        <f>IF(BenefitAssumptions!$E$39="yes", AI109, AI111)</f>
        <v>281380.29727332282</v>
      </c>
      <c r="AJ112" s="25">
        <f>IF(BenefitAssumptions!$E$39="yes", AJ109, AJ111)</f>
        <v>313491.21832573268</v>
      </c>
      <c r="AK112" s="25">
        <f>IF(BenefitAssumptions!$E$39="yes", AK109, AK111)</f>
        <v>350538.92088901164</v>
      </c>
      <c r="AL112" s="25">
        <f>IF(BenefitAssumptions!$E$39="yes", AL109, AL111)</f>
        <v>392010.43362359144</v>
      </c>
      <c r="AM112" s="25">
        <f>IF(BenefitAssumptions!$E$39="yes", AM109, AM111)</f>
        <v>437488.93581912387</v>
      </c>
      <c r="AN112" s="25">
        <f>IF(BenefitAssumptions!$E$39="yes", AN109, AN111)</f>
        <v>487262.96380694286</v>
      </c>
      <c r="AO112" s="25">
        <f>IF(BenefitAssumptions!$E$39="yes", AO109, AO111)</f>
        <v>541642.43107162579</v>
      </c>
      <c r="AP112" s="25">
        <f>IF(BenefitAssumptions!$E$39="yes", AP109, AP111)</f>
        <v>600937.65545747417</v>
      </c>
      <c r="AQ112" s="25">
        <f>IF(BenefitAssumptions!$E$39="yes", AQ109, AQ111)</f>
        <v>666681.91573351284</v>
      </c>
      <c r="AR112" s="25">
        <f>IF(BenefitAssumptions!$E$39="yes", AR109, AR111)</f>
        <v>739552.75976112881</v>
      </c>
      <c r="AS112" s="25">
        <f>IF(BenefitAssumptions!$E$39="yes", AS109, AS111)</f>
        <v>820318.16992240609</v>
      </c>
      <c r="AT112" s="25">
        <f>IF(BenefitAssumptions!$E$39="yes", AT109, AT111)</f>
        <v>909830.98201740091</v>
      </c>
      <c r="AU112" s="25">
        <f>IF(BenefitAssumptions!$E$39="yes", AU109, AU111)</f>
        <v>1009030.4854746402</v>
      </c>
      <c r="AV112" s="25">
        <f>IF(BenefitAssumptions!$E$39="yes", AV109, AV111)</f>
        <v>1118946.2172839071</v>
      </c>
      <c r="AW112" s="25">
        <f>IF(BenefitAssumptions!$E$39="yes", AW109, AW111)</f>
        <v>1240704.8350093486</v>
      </c>
      <c r="AX112" s="25">
        <f>IF(BenefitAssumptions!$E$39="yes", AX109, AX111)</f>
        <v>1375540.8068183726</v>
      </c>
      <c r="AY112" s="25">
        <f>IF(BenefitAssumptions!$E$39="yes", AY109, AY111)</f>
        <v>1524803.4325129718</v>
      </c>
      <c r="AZ112" s="25">
        <f>IF(BenefitAssumptions!$E$39="yes", AZ109, AZ111)</f>
        <v>1689975.2614357732</v>
      </c>
    </row>
    <row r="113" spans="1:52">
      <c r="A113" s="117" t="s">
        <v>150</v>
      </c>
      <c r="AG113" s="25">
        <f t="shared" ref="AG113:AZ113" si="22">AG112*AG106</f>
        <v>45651328.423874192</v>
      </c>
      <c r="AH113" s="25">
        <f t="shared" si="22"/>
        <v>52230120.554777764</v>
      </c>
      <c r="AI113" s="25">
        <f t="shared" si="22"/>
        <v>59986593.29677815</v>
      </c>
      <c r="AJ113" s="25">
        <f t="shared" si="22"/>
        <v>69076009.327955112</v>
      </c>
      <c r="AK113" s="25">
        <f t="shared" si="22"/>
        <v>79687248.71085149</v>
      </c>
      <c r="AL113" s="25">
        <f t="shared" si="22"/>
        <v>91758877.904775456</v>
      </c>
      <c r="AM113" s="25">
        <f t="shared" si="22"/>
        <v>105271960.77649276</v>
      </c>
      <c r="AN113" s="25">
        <f t="shared" si="22"/>
        <v>120390959.68241601</v>
      </c>
      <c r="AO113" s="25">
        <f t="shared" si="22"/>
        <v>137333655.05518317</v>
      </c>
      <c r="AP113" s="25">
        <f t="shared" si="22"/>
        <v>156333690.69219971</v>
      </c>
      <c r="AQ113" s="25">
        <f t="shared" si="22"/>
        <v>177933369.8836844</v>
      </c>
      <c r="AR113" s="25">
        <f t="shared" si="22"/>
        <v>202455363.49404091</v>
      </c>
      <c r="AS113" s="25">
        <f t="shared" si="22"/>
        <v>230278527.19927144</v>
      </c>
      <c r="AT113" s="25">
        <f t="shared" si="22"/>
        <v>261818003.84896764</v>
      </c>
      <c r="AU113" s="25">
        <f t="shared" si="22"/>
        <v>297543071.00163954</v>
      </c>
      <c r="AV113" s="25">
        <f t="shared" si="22"/>
        <v>337982068.82085156</v>
      </c>
      <c r="AW113" s="25">
        <f t="shared" si="22"/>
        <v>383750638.22785741</v>
      </c>
      <c r="AX113" s="25">
        <f t="shared" si="22"/>
        <v>435568751.70544034</v>
      </c>
      <c r="AY113" s="25">
        <f t="shared" si="22"/>
        <v>494272183.97717834</v>
      </c>
      <c r="AZ113" s="25">
        <f t="shared" si="22"/>
        <v>560787549.85745585</v>
      </c>
    </row>
    <row r="114" spans="1:52">
      <c r="A114" s="117" t="s">
        <v>169</v>
      </c>
      <c r="AG114" s="25">
        <f>BenefitAssumptions!$E$43*BenefitCalculations2!AG113</f>
        <v>4565132.8423874192</v>
      </c>
      <c r="AH114" s="25">
        <f>BenefitAssumptions!$E$43*BenefitCalculations2!AH113</f>
        <v>5223012.0554777766</v>
      </c>
      <c r="AI114" s="25">
        <f>BenefitAssumptions!$E$43*BenefitCalculations2!AI113</f>
        <v>5998659.3296778155</v>
      </c>
      <c r="AJ114" s="25">
        <f>BenefitAssumptions!$E$43*BenefitCalculations2!AJ113</f>
        <v>6907600.9327955116</v>
      </c>
      <c r="AK114" s="25">
        <f>BenefitAssumptions!$E$43*BenefitCalculations2!AK113</f>
        <v>7968724.8710851492</v>
      </c>
      <c r="AL114" s="25">
        <f>BenefitAssumptions!$E$43*BenefitCalculations2!AL113</f>
        <v>9175887.7904775459</v>
      </c>
      <c r="AM114" s="25">
        <f>BenefitAssumptions!$E$43*BenefitCalculations2!AM113</f>
        <v>10527196.077649277</v>
      </c>
      <c r="AN114" s="25">
        <f>BenefitAssumptions!$E$43*BenefitCalculations2!AN113</f>
        <v>12039095.968241602</v>
      </c>
      <c r="AO114" s="25">
        <f>BenefitAssumptions!$E$43*BenefitCalculations2!AO113</f>
        <v>13733365.505518317</v>
      </c>
      <c r="AP114" s="25">
        <f>BenefitAssumptions!$E$43*BenefitCalculations2!AP113</f>
        <v>15633369.069219971</v>
      </c>
      <c r="AQ114" s="25">
        <f>BenefitAssumptions!$E$43*BenefitCalculations2!AQ113</f>
        <v>17793336.98836844</v>
      </c>
      <c r="AR114" s="25">
        <f>BenefitAssumptions!$E$43*BenefitCalculations2!AR113</f>
        <v>20245536.349404093</v>
      </c>
      <c r="AS114" s="25">
        <f>BenefitAssumptions!$E$43*BenefitCalculations2!AS113</f>
        <v>23027852.719927147</v>
      </c>
      <c r="AT114" s="25">
        <f>BenefitAssumptions!$E$43*BenefitCalculations2!AT113</f>
        <v>26181800.384896766</v>
      </c>
      <c r="AU114" s="25">
        <f>BenefitAssumptions!$E$43*BenefitCalculations2!AU113</f>
        <v>29754307.100163955</v>
      </c>
      <c r="AV114" s="25">
        <f>BenefitAssumptions!$E$43*BenefitCalculations2!AV113</f>
        <v>33798206.882085159</v>
      </c>
      <c r="AW114" s="25">
        <f>BenefitAssumptions!$E$43*BenefitCalculations2!AW113</f>
        <v>38375063.822785743</v>
      </c>
      <c r="AX114" s="25">
        <f>BenefitAssumptions!$E$43*BenefitCalculations2!AX113</f>
        <v>43556875.170544036</v>
      </c>
      <c r="AY114" s="25">
        <f>BenefitAssumptions!$E$43*BenefitCalculations2!AY113</f>
        <v>49427218.397717834</v>
      </c>
      <c r="AZ114" s="25">
        <f>BenefitAssumptions!$E$43*BenefitCalculations2!AZ113</f>
        <v>56078754.985745586</v>
      </c>
    </row>
    <row r="115" spans="1:52" ht="25.5">
      <c r="A115" s="117" t="s">
        <v>172</v>
      </c>
      <c r="AG115" s="25">
        <f t="shared" ref="AG115:AZ115" si="23">SUM(AG113:AG114)</f>
        <v>50216461.266261607</v>
      </c>
      <c r="AH115" s="25">
        <f t="shared" si="23"/>
        <v>57453132.610255539</v>
      </c>
      <c r="AI115" s="25">
        <f t="shared" si="23"/>
        <v>65985252.626455963</v>
      </c>
      <c r="AJ115" s="25">
        <f t="shared" si="23"/>
        <v>75983610.260750622</v>
      </c>
      <c r="AK115" s="25">
        <f t="shared" si="23"/>
        <v>87655973.581936643</v>
      </c>
      <c r="AL115" s="25">
        <f t="shared" si="23"/>
        <v>100934765.695253</v>
      </c>
      <c r="AM115" s="25">
        <f t="shared" si="23"/>
        <v>115799156.85414204</v>
      </c>
      <c r="AN115" s="25">
        <f t="shared" si="23"/>
        <v>132430055.65065761</v>
      </c>
      <c r="AO115" s="25">
        <f t="shared" si="23"/>
        <v>151067020.56070149</v>
      </c>
      <c r="AP115" s="25">
        <f t="shared" si="23"/>
        <v>171967059.76141968</v>
      </c>
      <c r="AQ115" s="25">
        <f t="shared" si="23"/>
        <v>195726706.87205285</v>
      </c>
      <c r="AR115" s="25">
        <f t="shared" si="23"/>
        <v>222700899.843445</v>
      </c>
      <c r="AS115" s="25">
        <f t="shared" si="23"/>
        <v>253306379.91919857</v>
      </c>
      <c r="AT115" s="25">
        <f t="shared" si="23"/>
        <v>287999804.23386443</v>
      </c>
      <c r="AU115" s="25">
        <f t="shared" si="23"/>
        <v>327297378.10180348</v>
      </c>
      <c r="AV115" s="25">
        <f t="shared" si="23"/>
        <v>371780275.70293671</v>
      </c>
      <c r="AW115" s="25">
        <f t="shared" si="23"/>
        <v>422125702.05064315</v>
      </c>
      <c r="AX115" s="25">
        <f t="shared" si="23"/>
        <v>479125626.87598437</v>
      </c>
      <c r="AY115" s="25">
        <f t="shared" si="23"/>
        <v>543699402.37489617</v>
      </c>
      <c r="AZ115" s="25">
        <f t="shared" si="23"/>
        <v>616866304.8432014</v>
      </c>
    </row>
    <row r="116" spans="1:52">
      <c r="A116" s="117" t="s">
        <v>194</v>
      </c>
      <c r="AG116" s="118">
        <f>1000*(AG115/(1000000*Macroeconomics!AG20))</f>
        <v>2.1187022666309778E-3</v>
      </c>
      <c r="AH116" s="118">
        <f>1000*(AH115/(1000000*Macroeconomics!AH20))</f>
        <v>2.1369818086204861E-3</v>
      </c>
      <c r="AI116" s="118">
        <f>1000*(AI115/(1000000*Macroeconomics!AI20))</f>
        <v>2.1561472176709778E-3</v>
      </c>
      <c r="AJ116" s="118">
        <f>1000*(AJ115/(1000000*Macroeconomics!AJ20))</f>
        <v>2.1737984192929691E-3</v>
      </c>
      <c r="AK116" s="118">
        <f>1000*(AK115/(1000000*Macroeconomics!AK20))</f>
        <v>2.1884127473379171E-3</v>
      </c>
      <c r="AL116" s="118">
        <f>1000*(AL115/(1000000*Macroeconomics!AL20))</f>
        <v>2.1996201662650362E-3</v>
      </c>
      <c r="AM116" s="118">
        <f>1000*(AM115/(1000000*Macroeconomics!AM20))</f>
        <v>2.2081332719338428E-3</v>
      </c>
      <c r="AN116" s="118">
        <f>1000*(AN115/(1000000*Macroeconomics!AN20))</f>
        <v>2.2149119048576623E-3</v>
      </c>
      <c r="AO116" s="118">
        <f>1000*(AO115/(1000000*Macroeconomics!AO20))</f>
        <v>2.2212756786685189E-3</v>
      </c>
      <c r="AP116" s="118">
        <f>1000*(AP115/(1000000*Macroeconomics!AP20))</f>
        <v>2.2281311085079279E-3</v>
      </c>
      <c r="AQ116" s="118">
        <f>1000*(AQ115/(1000000*Macroeconomics!AQ20))</f>
        <v>2.2356475336747345E-3</v>
      </c>
      <c r="AR116" s="118">
        <f>1000*(AR115/(1000000*Macroeconomics!AR20))</f>
        <v>2.2435683901169015E-3</v>
      </c>
      <c r="AS116" s="118">
        <f>1000*(AS115/(1000000*Macroeconomics!AS20))</f>
        <v>2.2518169237832181E-3</v>
      </c>
      <c r="AT116" s="118">
        <f>1000*(AT115/(1000000*Macroeconomics!AT20))</f>
        <v>2.260225815443865E-3</v>
      </c>
      <c r="AU116" s="118">
        <f>1000*(AU115/(1000000*Macroeconomics!AU20))</f>
        <v>2.268704597850842E-3</v>
      </c>
      <c r="AV116" s="118">
        <f>1000*(AV115/(1000000*Macroeconomics!AV20))</f>
        <v>2.2772126065843633E-3</v>
      </c>
      <c r="AW116" s="118">
        <f>1000*(AW115/(1000000*Macroeconomics!AW20))</f>
        <v>2.2858775355374329E-3</v>
      </c>
      <c r="AX116" s="118">
        <f>1000*(AX115/(1000000*Macroeconomics!AX20))</f>
        <v>2.2949551711288875E-3</v>
      </c>
      <c r="AY116" s="118">
        <f>1000*(AY115/(1000000*Macroeconomics!AY20))</f>
        <v>2.3047626936411546E-3</v>
      </c>
      <c r="AZ116" s="118">
        <f>1000*(AZ115/(1000000*Macroeconomics!AZ20))</f>
        <v>2.315464083044737E-3</v>
      </c>
    </row>
    <row r="117" spans="1:52">
      <c r="A117" s="117"/>
    </row>
    <row r="118" spans="1:52">
      <c r="A118" s="121" t="s">
        <v>130</v>
      </c>
    </row>
    <row r="119" spans="1:52">
      <c r="A119" s="117" t="s">
        <v>152</v>
      </c>
      <c r="AF119" s="25">
        <f t="shared" ref="AF119:AZ119" si="24">SUM(AF120:AF121)</f>
        <v>5416.1769999999997</v>
      </c>
      <c r="AG119" s="25">
        <f t="shared" si="24"/>
        <v>5511.6040000000003</v>
      </c>
      <c r="AH119" s="25">
        <f t="shared" si="24"/>
        <v>5602.6080000000002</v>
      </c>
      <c r="AI119" s="25">
        <f t="shared" si="24"/>
        <v>5690.6689999999999</v>
      </c>
      <c r="AJ119" s="25">
        <f t="shared" si="24"/>
        <v>5777.6970000000001</v>
      </c>
      <c r="AK119" s="25">
        <f t="shared" si="24"/>
        <v>5865.0630000000001</v>
      </c>
      <c r="AL119" s="25">
        <f t="shared" si="24"/>
        <v>5953.357</v>
      </c>
      <c r="AM119" s="25">
        <f t="shared" si="24"/>
        <v>6042.28</v>
      </c>
      <c r="AN119" s="25">
        <f t="shared" si="24"/>
        <v>6131.1749999999993</v>
      </c>
      <c r="AO119" s="25">
        <f t="shared" si="24"/>
        <v>6218.9529999999995</v>
      </c>
      <c r="AP119" s="25">
        <f t="shared" si="24"/>
        <v>6304.759</v>
      </c>
      <c r="AQ119" s="25">
        <f t="shared" si="24"/>
        <v>6388.4650000000001</v>
      </c>
      <c r="AR119" s="25">
        <f t="shared" si="24"/>
        <v>6470.1850000000004</v>
      </c>
      <c r="AS119" s="25">
        <f t="shared" si="24"/>
        <v>6549.5650000000005</v>
      </c>
      <c r="AT119" s="25">
        <f t="shared" si="24"/>
        <v>6626.223</v>
      </c>
      <c r="AU119" s="25">
        <f t="shared" si="24"/>
        <v>6699.8519999999999</v>
      </c>
      <c r="AV119" s="25">
        <f t="shared" si="24"/>
        <v>6770.2790000000005</v>
      </c>
      <c r="AW119" s="25">
        <f t="shared" si="24"/>
        <v>6837.4380000000001</v>
      </c>
      <c r="AX119" s="25">
        <f t="shared" si="24"/>
        <v>6901.2929999999997</v>
      </c>
      <c r="AY119" s="25">
        <f t="shared" si="24"/>
        <v>6961.8680000000004</v>
      </c>
      <c r="AZ119" s="25">
        <f t="shared" si="24"/>
        <v>7019.1939999999995</v>
      </c>
    </row>
    <row r="120" spans="1:52">
      <c r="A120" s="120" t="s">
        <v>1</v>
      </c>
      <c r="AF120" s="25">
        <f>IF(BenefitAssumptions!$E$48="NA",0,IF(BenefitAssumptions!$E$48*BenefitAssumptions!$G$48=70,AF5,IF(BenefitAssumptions!$E$48*BenefitAssumptions!$G$48=85,AF14,IF(BenefitAssumptions!$E$48*BenefitAssumptions!$G$48=255,AF18,"wrong"))))</f>
        <v>2711.9549999999999</v>
      </c>
      <c r="AG120" s="25">
        <f>IF(BenefitAssumptions!$E$48="NA",0,IF(BenefitAssumptions!$E$48*BenefitAssumptions!$G$48=70,AG5,IF(BenefitAssumptions!$E$48*BenefitAssumptions!$G$48=85,AG14,IF(BenefitAssumptions!$E$48*BenefitAssumptions!$G$48=255,AG18,"wrong"))))</f>
        <v>2760.8320000000003</v>
      </c>
      <c r="AH120" s="25">
        <f>IF(BenefitAssumptions!$E$48="NA",0,IF(BenefitAssumptions!$E$48*BenefitAssumptions!$G$48=70,AH5,IF(BenefitAssumptions!$E$48*BenefitAssumptions!$G$48=85,AH14,IF(BenefitAssumptions!$E$48*BenefitAssumptions!$G$48=255,AH18,"wrong"))))</f>
        <v>2807.6689999999999</v>
      </c>
      <c r="AI120" s="25">
        <f>IF(BenefitAssumptions!$E$48="NA",0,IF(BenefitAssumptions!$E$48*BenefitAssumptions!$G$48=70,AI5,IF(BenefitAssumptions!$E$48*BenefitAssumptions!$G$48=85,AI14,IF(BenefitAssumptions!$E$48*BenefitAssumptions!$G$48=255,AI18,"wrong"))))</f>
        <v>2853.1840000000002</v>
      </c>
      <c r="AJ120" s="25">
        <f>IF(BenefitAssumptions!$E$48="NA",0,IF(BenefitAssumptions!$E$48*BenefitAssumptions!$G$48=70,AJ5,IF(BenefitAssumptions!$E$48*BenefitAssumptions!$G$48=85,AJ14,IF(BenefitAssumptions!$E$48*BenefitAssumptions!$G$48=255,AJ18,"wrong"))))</f>
        <v>2898.3020000000006</v>
      </c>
      <c r="AK120" s="25">
        <f>IF(BenefitAssumptions!$E$48="NA",0,IF(BenefitAssumptions!$E$48*BenefitAssumptions!$G$48=70,AK5,IF(BenefitAssumptions!$E$48*BenefitAssumptions!$G$48=85,AK14,IF(BenefitAssumptions!$E$48*BenefitAssumptions!$G$48=255,AK18,"wrong"))))</f>
        <v>2943.6769999999997</v>
      </c>
      <c r="AL120" s="25">
        <f>IF(BenefitAssumptions!$E$48="NA",0,IF(BenefitAssumptions!$E$48*BenefitAssumptions!$G$48=70,AL5,IF(BenefitAssumptions!$E$48*BenefitAssumptions!$G$48=85,AL14,IF(BenefitAssumptions!$E$48*BenefitAssumptions!$G$48=255,AL18,"wrong"))))</f>
        <v>2989.5940000000001</v>
      </c>
      <c r="AM120" s="25">
        <f>IF(BenefitAssumptions!$E$48="NA",0,IF(BenefitAssumptions!$E$48*BenefitAssumptions!$G$48=70,AM5,IF(BenefitAssumptions!$E$48*BenefitAssumptions!$G$48=85,AM14,IF(BenefitAssumptions!$E$48*BenefitAssumptions!$G$48=255,AM18,"wrong"))))</f>
        <v>3035.877</v>
      </c>
      <c r="AN120" s="25">
        <f>IF(BenefitAssumptions!$E$48="NA",0,IF(BenefitAssumptions!$E$48*BenefitAssumptions!$G$48=70,AN5,IF(BenefitAssumptions!$E$48*BenefitAssumptions!$G$48=85,AN14,IF(BenefitAssumptions!$E$48*BenefitAssumptions!$G$48=255,AN18,"wrong"))))</f>
        <v>3082.1329999999998</v>
      </c>
      <c r="AO120" s="25">
        <f>IF(BenefitAssumptions!$E$48="NA",0,IF(BenefitAssumptions!$E$48*BenefitAssumptions!$G$48=70,AO5,IF(BenefitAssumptions!$E$48*BenefitAssumptions!$G$48=85,AO14,IF(BenefitAssumptions!$E$48*BenefitAssumptions!$G$48=255,AO18,"wrong"))))</f>
        <v>3127.7349999999997</v>
      </c>
      <c r="AP120" s="25">
        <f>IF(BenefitAssumptions!$E$48="NA",0,IF(BenefitAssumptions!$E$48*BenefitAssumptions!$G$48=70,AP5,IF(BenefitAssumptions!$E$48*BenefitAssumptions!$G$48=85,AP14,IF(BenefitAssumptions!$E$48*BenefitAssumptions!$G$48=255,AP18,"wrong"))))</f>
        <v>3172.1959999999999</v>
      </c>
      <c r="AQ120" s="25">
        <f>IF(BenefitAssumptions!$E$48="NA",0,IF(BenefitAssumptions!$E$48*BenefitAssumptions!$G$48=70,AQ5,IF(BenefitAssumptions!$E$48*BenefitAssumptions!$G$48=85,AQ14,IF(BenefitAssumptions!$E$48*BenefitAssumptions!$G$48=255,AQ18,"wrong"))))</f>
        <v>3215.4280000000003</v>
      </c>
      <c r="AR120" s="25">
        <f>IF(BenefitAssumptions!$E$48="NA",0,IF(BenefitAssumptions!$E$48*BenefitAssumptions!$G$48=70,AR5,IF(BenefitAssumptions!$E$48*BenefitAssumptions!$G$48=85,AR14,IF(BenefitAssumptions!$E$48*BenefitAssumptions!$G$48=255,AR18,"wrong"))))</f>
        <v>3257.4890000000005</v>
      </c>
      <c r="AS120" s="25">
        <f>IF(BenefitAssumptions!$E$48="NA",0,IF(BenefitAssumptions!$E$48*BenefitAssumptions!$G$48=70,AS5,IF(BenefitAssumptions!$E$48*BenefitAssumptions!$G$48=85,AS14,IF(BenefitAssumptions!$E$48*BenefitAssumptions!$G$48=255,AS18,"wrong"))))</f>
        <v>3298.192</v>
      </c>
      <c r="AT120" s="25">
        <f>IF(BenefitAssumptions!$E$48="NA",0,IF(BenefitAssumptions!$E$48*BenefitAssumptions!$G$48=70,AT5,IF(BenefitAssumptions!$E$48*BenefitAssumptions!$G$48=85,AT14,IF(BenefitAssumptions!$E$48*BenefitAssumptions!$G$48=255,AT18,"wrong"))))</f>
        <v>3337.3440000000001</v>
      </c>
      <c r="AU120" s="25">
        <f>IF(BenefitAssumptions!$E$48="NA",0,IF(BenefitAssumptions!$E$48*BenefitAssumptions!$G$48=70,AU5,IF(BenefitAssumptions!$E$48*BenefitAssumptions!$G$48=85,AU14,IF(BenefitAssumptions!$E$48*BenefitAssumptions!$G$48=255,AU18,"wrong"))))</f>
        <v>3374.7960000000003</v>
      </c>
      <c r="AV120" s="25">
        <f>IF(BenefitAssumptions!$E$48="NA",0,IF(BenefitAssumptions!$E$48*BenefitAssumptions!$G$48=70,AV5,IF(BenefitAssumptions!$E$48*BenefitAssumptions!$G$48=85,AV14,IF(BenefitAssumptions!$E$48*BenefitAssumptions!$G$48=255,AV18,"wrong"))))</f>
        <v>3410.4500000000003</v>
      </c>
      <c r="AW120" s="25">
        <f>IF(BenefitAssumptions!$E$48="NA",0,IF(BenefitAssumptions!$E$48*BenefitAssumptions!$G$48=70,AW5,IF(BenefitAssumptions!$E$48*BenefitAssumptions!$G$48=85,AW14,IF(BenefitAssumptions!$E$48*BenefitAssumptions!$G$48=255,AW18,"wrong"))))</f>
        <v>3444.2849999999999</v>
      </c>
      <c r="AX120" s="25">
        <f>IF(BenefitAssumptions!$E$48="NA",0,IF(BenefitAssumptions!$E$48*BenefitAssumptions!$G$48=70,AX5,IF(BenefitAssumptions!$E$48*BenefitAssumptions!$G$48=85,AX14,IF(BenefitAssumptions!$E$48*BenefitAssumptions!$G$48=255,AX18,"wrong"))))</f>
        <v>3476.34</v>
      </c>
      <c r="AY120" s="25">
        <f>IF(BenefitAssumptions!$E$48="NA",0,IF(BenefitAssumptions!$E$48*BenefitAssumptions!$G$48=70,AY5,IF(BenefitAssumptions!$E$48*BenefitAssumptions!$G$48=85,AY14,IF(BenefitAssumptions!$E$48*BenefitAssumptions!$G$48=255,AY18,"wrong"))))</f>
        <v>3506.7039999999997</v>
      </c>
      <c r="AZ120" s="25">
        <f>IF(BenefitAssumptions!$E$48="NA",0,IF(BenefitAssumptions!$E$48*BenefitAssumptions!$G$48=70,AZ5,IF(BenefitAssumptions!$E$48*BenefitAssumptions!$G$48=85,AZ14,IF(BenefitAssumptions!$E$48*BenefitAssumptions!$G$48=255,AZ18,"wrong"))))</f>
        <v>3535.453</v>
      </c>
    </row>
    <row r="121" spans="1:52">
      <c r="A121" s="120" t="s">
        <v>2</v>
      </c>
      <c r="AF121" s="25">
        <f>IF(BenefitAssumptions!$E$48="NA",0,IF(BenefitAssumptions!$E$48*BenefitAssumptions!$G$48=70,AF24,IF(BenefitAssumptions!$E$48*BenefitAssumptions!$G$48=85,AF33,IF(BenefitAssumptions!$E$48*BenefitAssumptions!$G$48=255,AF37,"wrong"))))</f>
        <v>2704.2219999999998</v>
      </c>
      <c r="AG121" s="25">
        <f>IF(BenefitAssumptions!$E$48="NA",0,IF(BenefitAssumptions!$E$48*BenefitAssumptions!$G$48=70,AG24,IF(BenefitAssumptions!$E$48*BenefitAssumptions!$G$48=85,AG33,IF(BenefitAssumptions!$E$48*BenefitAssumptions!$G$48=255,AG37,"wrong"))))</f>
        <v>2750.7719999999999</v>
      </c>
      <c r="AH121" s="25">
        <f>IF(BenefitAssumptions!$E$48="NA",0,IF(BenefitAssumptions!$E$48*BenefitAssumptions!$G$48=70,AH24,IF(BenefitAssumptions!$E$48*BenefitAssumptions!$G$48=85,AH33,IF(BenefitAssumptions!$E$48*BenefitAssumptions!$G$48=255,AH37,"wrong"))))</f>
        <v>2794.9390000000003</v>
      </c>
      <c r="AI121" s="25">
        <f>IF(BenefitAssumptions!$E$48="NA",0,IF(BenefitAssumptions!$E$48*BenefitAssumptions!$G$48=70,AI24,IF(BenefitAssumptions!$E$48*BenefitAssumptions!$G$48=85,AI33,IF(BenefitAssumptions!$E$48*BenefitAssumptions!$G$48=255,AI37,"wrong"))))</f>
        <v>2837.4850000000001</v>
      </c>
      <c r="AJ121" s="25">
        <f>IF(BenefitAssumptions!$E$48="NA",0,IF(BenefitAssumptions!$E$48*BenefitAssumptions!$G$48=70,AJ24,IF(BenefitAssumptions!$E$48*BenefitAssumptions!$G$48=85,AJ33,IF(BenefitAssumptions!$E$48*BenefitAssumptions!$G$48=255,AJ37,"wrong"))))</f>
        <v>2879.3949999999995</v>
      </c>
      <c r="AK121" s="25">
        <f>IF(BenefitAssumptions!$E$48="NA",0,IF(BenefitAssumptions!$E$48*BenefitAssumptions!$G$48=70,AK24,IF(BenefitAssumptions!$E$48*BenefitAssumptions!$G$48=85,AK33,IF(BenefitAssumptions!$E$48*BenefitAssumptions!$G$48=255,AK37,"wrong"))))</f>
        <v>2921.3860000000004</v>
      </c>
      <c r="AL121" s="25">
        <f>IF(BenefitAssumptions!$E$48="NA",0,IF(BenefitAssumptions!$E$48*BenefitAssumptions!$G$48=70,AL24,IF(BenefitAssumptions!$E$48*BenefitAssumptions!$G$48=85,AL33,IF(BenefitAssumptions!$E$48*BenefitAssumptions!$G$48=255,AL37,"wrong"))))</f>
        <v>2963.7629999999999</v>
      </c>
      <c r="AM121" s="25">
        <f>IF(BenefitAssumptions!$E$48="NA",0,IF(BenefitAssumptions!$E$48*BenefitAssumptions!$G$48=70,AM24,IF(BenefitAssumptions!$E$48*BenefitAssumptions!$G$48=85,AM33,IF(BenefitAssumptions!$E$48*BenefitAssumptions!$G$48=255,AM37,"wrong"))))</f>
        <v>3006.4029999999998</v>
      </c>
      <c r="AN121" s="25">
        <f>IF(BenefitAssumptions!$E$48="NA",0,IF(BenefitAssumptions!$E$48*BenefitAssumptions!$G$48=70,AN24,IF(BenefitAssumptions!$E$48*BenefitAssumptions!$G$48=85,AN33,IF(BenefitAssumptions!$E$48*BenefitAssumptions!$G$48=255,AN37,"wrong"))))</f>
        <v>3049.0419999999999</v>
      </c>
      <c r="AO121" s="25">
        <f>IF(BenefitAssumptions!$E$48="NA",0,IF(BenefitAssumptions!$E$48*BenefitAssumptions!$G$48=70,AO24,IF(BenefitAssumptions!$E$48*BenefitAssumptions!$G$48=85,AO33,IF(BenefitAssumptions!$E$48*BenefitAssumptions!$G$48=255,AO37,"wrong"))))</f>
        <v>3091.2179999999998</v>
      </c>
      <c r="AP121" s="25">
        <f>IF(BenefitAssumptions!$E$48="NA",0,IF(BenefitAssumptions!$E$48*BenefitAssumptions!$G$48=70,AP24,IF(BenefitAssumptions!$E$48*BenefitAssumptions!$G$48=85,AP33,IF(BenefitAssumptions!$E$48*BenefitAssumptions!$G$48=255,AP37,"wrong"))))</f>
        <v>3132.5630000000001</v>
      </c>
      <c r="AQ121" s="25">
        <f>IF(BenefitAssumptions!$E$48="NA",0,IF(BenefitAssumptions!$E$48*BenefitAssumptions!$G$48=70,AQ24,IF(BenefitAssumptions!$E$48*BenefitAssumptions!$G$48=85,AQ33,IF(BenefitAssumptions!$E$48*BenefitAssumptions!$G$48=255,AQ37,"wrong"))))</f>
        <v>3173.0370000000003</v>
      </c>
      <c r="AR121" s="25">
        <f>IF(BenefitAssumptions!$E$48="NA",0,IF(BenefitAssumptions!$E$48*BenefitAssumptions!$G$48=70,AR24,IF(BenefitAssumptions!$E$48*BenefitAssumptions!$G$48=85,AR33,IF(BenefitAssumptions!$E$48*BenefitAssumptions!$G$48=255,AR37,"wrong"))))</f>
        <v>3212.6959999999999</v>
      </c>
      <c r="AS121" s="25">
        <f>IF(BenefitAssumptions!$E$48="NA",0,IF(BenefitAssumptions!$E$48*BenefitAssumptions!$G$48=70,AS24,IF(BenefitAssumptions!$E$48*BenefitAssumptions!$G$48=85,AS33,IF(BenefitAssumptions!$E$48*BenefitAssumptions!$G$48=255,AS37,"wrong"))))</f>
        <v>3251.373</v>
      </c>
      <c r="AT121" s="25">
        <f>IF(BenefitAssumptions!$E$48="NA",0,IF(BenefitAssumptions!$E$48*BenefitAssumptions!$G$48=70,AT24,IF(BenefitAssumptions!$E$48*BenefitAssumptions!$G$48=85,AT33,IF(BenefitAssumptions!$E$48*BenefitAssumptions!$G$48=255,AT37,"wrong"))))</f>
        <v>3288.8789999999999</v>
      </c>
      <c r="AU121" s="25">
        <f>IF(BenefitAssumptions!$E$48="NA",0,IF(BenefitAssumptions!$E$48*BenefitAssumptions!$G$48=70,AU24,IF(BenefitAssumptions!$E$48*BenefitAssumptions!$G$48=85,AU33,IF(BenefitAssumptions!$E$48*BenefitAssumptions!$G$48=255,AU37,"wrong"))))</f>
        <v>3325.0559999999996</v>
      </c>
      <c r="AV121" s="25">
        <f>IF(BenefitAssumptions!$E$48="NA",0,IF(BenefitAssumptions!$E$48*BenefitAssumptions!$G$48=70,AV24,IF(BenefitAssumptions!$E$48*BenefitAssumptions!$G$48=85,AV33,IF(BenefitAssumptions!$E$48*BenefitAssumptions!$G$48=255,AV37,"wrong"))))</f>
        <v>3359.8289999999997</v>
      </c>
      <c r="AW121" s="25">
        <f>IF(BenefitAssumptions!$E$48="NA",0,IF(BenefitAssumptions!$E$48*BenefitAssumptions!$G$48=70,AW24,IF(BenefitAssumptions!$E$48*BenefitAssumptions!$G$48=85,AW33,IF(BenefitAssumptions!$E$48*BenefitAssumptions!$G$48=255,AW37,"wrong"))))</f>
        <v>3393.1530000000002</v>
      </c>
      <c r="AX121" s="25">
        <f>IF(BenefitAssumptions!$E$48="NA",0,IF(BenefitAssumptions!$E$48*BenefitAssumptions!$G$48=70,AX24,IF(BenefitAssumptions!$E$48*BenefitAssumptions!$G$48=85,AX33,IF(BenefitAssumptions!$E$48*BenefitAssumptions!$G$48=255,AX37,"wrong"))))</f>
        <v>3424.953</v>
      </c>
      <c r="AY121" s="25">
        <f>IF(BenefitAssumptions!$E$48="NA",0,IF(BenefitAssumptions!$E$48*BenefitAssumptions!$G$48=70,AY24,IF(BenefitAssumptions!$E$48*BenefitAssumptions!$G$48=85,AY33,IF(BenefitAssumptions!$E$48*BenefitAssumptions!$G$48=255,AY37,"wrong"))))</f>
        <v>3455.1640000000002</v>
      </c>
      <c r="AZ121" s="25">
        <f>IF(BenefitAssumptions!$E$48="NA",0,IF(BenefitAssumptions!$E$48*BenefitAssumptions!$G$48=70,AZ24,IF(BenefitAssumptions!$E$48*BenefitAssumptions!$G$48=85,AZ33,IF(BenefitAssumptions!$E$48*BenefitAssumptions!$G$48=255,AZ37,"wrong"))))</f>
        <v>3483.741</v>
      </c>
    </row>
    <row r="122" spans="1:52">
      <c r="A122" s="117" t="s">
        <v>132</v>
      </c>
      <c r="AG122" s="26">
        <f>BenefitAssumptions!$E$49</f>
        <v>0.01</v>
      </c>
      <c r="AH122" s="26">
        <f>BenefitAssumptions!$E$49</f>
        <v>0.01</v>
      </c>
      <c r="AI122" s="26">
        <f>BenefitAssumptions!$E$49</f>
        <v>0.01</v>
      </c>
      <c r="AJ122" s="26">
        <f>BenefitAssumptions!$E$49</f>
        <v>0.01</v>
      </c>
      <c r="AK122" s="26">
        <f>BenefitAssumptions!$E$49</f>
        <v>0.01</v>
      </c>
      <c r="AL122" s="26">
        <f>BenefitAssumptions!$E$49</f>
        <v>0.01</v>
      </c>
      <c r="AM122" s="26">
        <f>BenefitAssumptions!$E$49</f>
        <v>0.01</v>
      </c>
      <c r="AN122" s="26">
        <f>BenefitAssumptions!$E$49</f>
        <v>0.01</v>
      </c>
      <c r="AO122" s="26">
        <f>BenefitAssumptions!$E$49</f>
        <v>0.01</v>
      </c>
      <c r="AP122" s="26">
        <f>BenefitAssumptions!$E$49</f>
        <v>0.01</v>
      </c>
      <c r="AQ122" s="26">
        <f>BenefitAssumptions!$E$49</f>
        <v>0.01</v>
      </c>
      <c r="AR122" s="26">
        <f>BenefitAssumptions!$E$49</f>
        <v>0.01</v>
      </c>
      <c r="AS122" s="26">
        <f>BenefitAssumptions!$E$49</f>
        <v>0.01</v>
      </c>
      <c r="AT122" s="26">
        <f>BenefitAssumptions!$E$49</f>
        <v>0.01</v>
      </c>
      <c r="AU122" s="26">
        <f>BenefitAssumptions!$E$49</f>
        <v>0.01</v>
      </c>
      <c r="AV122" s="26">
        <f>BenefitAssumptions!$E$49</f>
        <v>0.01</v>
      </c>
      <c r="AW122" s="26">
        <f>BenefitAssumptions!$E$49</f>
        <v>0.01</v>
      </c>
      <c r="AX122" s="26">
        <f>BenefitAssumptions!$E$49</f>
        <v>0.01</v>
      </c>
      <c r="AY122" s="26">
        <f>BenefitAssumptions!$E$49</f>
        <v>0.01</v>
      </c>
      <c r="AZ122" s="26">
        <f>BenefitAssumptions!$E$49</f>
        <v>0.01</v>
      </c>
    </row>
    <row r="123" spans="1:52">
      <c r="A123" s="120" t="s">
        <v>1</v>
      </c>
      <c r="AG123" s="26">
        <f t="shared" ref="AG123:AZ123" si="25">AG122</f>
        <v>0.01</v>
      </c>
      <c r="AH123" s="26">
        <f t="shared" si="25"/>
        <v>0.01</v>
      </c>
      <c r="AI123" s="26">
        <f t="shared" si="25"/>
        <v>0.01</v>
      </c>
      <c r="AJ123" s="26">
        <f t="shared" si="25"/>
        <v>0.01</v>
      </c>
      <c r="AK123" s="26">
        <f t="shared" si="25"/>
        <v>0.01</v>
      </c>
      <c r="AL123" s="26">
        <f t="shared" si="25"/>
        <v>0.01</v>
      </c>
      <c r="AM123" s="26">
        <f t="shared" si="25"/>
        <v>0.01</v>
      </c>
      <c r="AN123" s="26">
        <f t="shared" si="25"/>
        <v>0.01</v>
      </c>
      <c r="AO123" s="26">
        <f t="shared" si="25"/>
        <v>0.01</v>
      </c>
      <c r="AP123" s="26">
        <f t="shared" si="25"/>
        <v>0.01</v>
      </c>
      <c r="AQ123" s="26">
        <f t="shared" si="25"/>
        <v>0.01</v>
      </c>
      <c r="AR123" s="26">
        <f t="shared" si="25"/>
        <v>0.01</v>
      </c>
      <c r="AS123" s="26">
        <f t="shared" si="25"/>
        <v>0.01</v>
      </c>
      <c r="AT123" s="26">
        <f t="shared" si="25"/>
        <v>0.01</v>
      </c>
      <c r="AU123" s="26">
        <f t="shared" si="25"/>
        <v>0.01</v>
      </c>
      <c r="AV123" s="26">
        <f t="shared" si="25"/>
        <v>0.01</v>
      </c>
      <c r="AW123" s="26">
        <f t="shared" si="25"/>
        <v>0.01</v>
      </c>
      <c r="AX123" s="26">
        <f t="shared" si="25"/>
        <v>0.01</v>
      </c>
      <c r="AY123" s="26">
        <f t="shared" si="25"/>
        <v>0.01</v>
      </c>
      <c r="AZ123" s="26">
        <f t="shared" si="25"/>
        <v>0.01</v>
      </c>
    </row>
    <row r="124" spans="1:52">
      <c r="A124" s="120" t="s">
        <v>2</v>
      </c>
      <c r="AG124" s="26">
        <f t="shared" ref="AG124:AZ124" si="26">AG122</f>
        <v>0.01</v>
      </c>
      <c r="AH124" s="26">
        <f t="shared" si="26"/>
        <v>0.01</v>
      </c>
      <c r="AI124" s="26">
        <f t="shared" si="26"/>
        <v>0.01</v>
      </c>
      <c r="AJ124" s="26">
        <f t="shared" si="26"/>
        <v>0.01</v>
      </c>
      <c r="AK124" s="26">
        <f t="shared" si="26"/>
        <v>0.01</v>
      </c>
      <c r="AL124" s="26">
        <f t="shared" si="26"/>
        <v>0.01</v>
      </c>
      <c r="AM124" s="26">
        <f t="shared" si="26"/>
        <v>0.01</v>
      </c>
      <c r="AN124" s="26">
        <f t="shared" si="26"/>
        <v>0.01</v>
      </c>
      <c r="AO124" s="26">
        <f t="shared" si="26"/>
        <v>0.01</v>
      </c>
      <c r="AP124" s="26">
        <f t="shared" si="26"/>
        <v>0.01</v>
      </c>
      <c r="AQ124" s="26">
        <f t="shared" si="26"/>
        <v>0.01</v>
      </c>
      <c r="AR124" s="26">
        <f t="shared" si="26"/>
        <v>0.01</v>
      </c>
      <c r="AS124" s="26">
        <f t="shared" si="26"/>
        <v>0.01</v>
      </c>
      <c r="AT124" s="26">
        <f t="shared" si="26"/>
        <v>0.01</v>
      </c>
      <c r="AU124" s="26">
        <f t="shared" si="26"/>
        <v>0.01</v>
      </c>
      <c r="AV124" s="26">
        <f t="shared" si="26"/>
        <v>0.01</v>
      </c>
      <c r="AW124" s="26">
        <f t="shared" si="26"/>
        <v>0.01</v>
      </c>
      <c r="AX124" s="26">
        <f t="shared" si="26"/>
        <v>0.01</v>
      </c>
      <c r="AY124" s="26">
        <f t="shared" si="26"/>
        <v>0.01</v>
      </c>
      <c r="AZ124" s="26">
        <f t="shared" si="26"/>
        <v>0.01</v>
      </c>
    </row>
    <row r="125" spans="1:52">
      <c r="A125" s="117" t="s">
        <v>153</v>
      </c>
      <c r="AG125" s="25">
        <f>AG122*AG119</f>
        <v>55.116040000000005</v>
      </c>
      <c r="AH125" s="25">
        <f t="shared" ref="AH125:AZ127" si="27">AH122*AH119</f>
        <v>56.02608</v>
      </c>
      <c r="AI125" s="25">
        <f t="shared" si="27"/>
        <v>56.906689999999998</v>
      </c>
      <c r="AJ125" s="25">
        <f t="shared" si="27"/>
        <v>57.776970000000006</v>
      </c>
      <c r="AK125" s="25">
        <f t="shared" si="27"/>
        <v>58.65063</v>
      </c>
      <c r="AL125" s="25">
        <f t="shared" si="27"/>
        <v>59.533569999999997</v>
      </c>
      <c r="AM125" s="25">
        <f t="shared" si="27"/>
        <v>60.422799999999995</v>
      </c>
      <c r="AN125" s="25">
        <f t="shared" si="27"/>
        <v>61.311749999999996</v>
      </c>
      <c r="AO125" s="25">
        <f t="shared" si="27"/>
        <v>62.189529999999998</v>
      </c>
      <c r="AP125" s="25">
        <f t="shared" si="27"/>
        <v>63.04759</v>
      </c>
      <c r="AQ125" s="25">
        <f t="shared" si="27"/>
        <v>63.884650000000001</v>
      </c>
      <c r="AR125" s="25">
        <f t="shared" si="27"/>
        <v>64.701850000000007</v>
      </c>
      <c r="AS125" s="25">
        <f t="shared" si="27"/>
        <v>65.495650000000012</v>
      </c>
      <c r="AT125" s="25">
        <f t="shared" si="27"/>
        <v>66.262230000000002</v>
      </c>
      <c r="AU125" s="25">
        <f t="shared" si="27"/>
        <v>66.998519999999999</v>
      </c>
      <c r="AV125" s="25">
        <f t="shared" si="27"/>
        <v>67.702790000000007</v>
      </c>
      <c r="AW125" s="25">
        <f t="shared" si="27"/>
        <v>68.374380000000002</v>
      </c>
      <c r="AX125" s="25">
        <f t="shared" si="27"/>
        <v>69.012929999999997</v>
      </c>
      <c r="AY125" s="25">
        <f t="shared" si="27"/>
        <v>69.618680000000012</v>
      </c>
      <c r="AZ125" s="25">
        <f t="shared" si="27"/>
        <v>70.191940000000002</v>
      </c>
    </row>
    <row r="126" spans="1:52">
      <c r="A126" s="119" t="s">
        <v>1</v>
      </c>
      <c r="AG126" s="25">
        <f>AG123*AG120</f>
        <v>27.608320000000003</v>
      </c>
      <c r="AH126" s="25">
        <f t="shared" si="27"/>
        <v>28.076689999999999</v>
      </c>
      <c r="AI126" s="25">
        <f t="shared" si="27"/>
        <v>28.531840000000003</v>
      </c>
      <c r="AJ126" s="25">
        <f t="shared" si="27"/>
        <v>28.983020000000007</v>
      </c>
      <c r="AK126" s="25">
        <f t="shared" si="27"/>
        <v>29.436769999999996</v>
      </c>
      <c r="AL126" s="25">
        <f t="shared" si="27"/>
        <v>29.89594</v>
      </c>
      <c r="AM126" s="25">
        <f t="shared" si="27"/>
        <v>30.35877</v>
      </c>
      <c r="AN126" s="25">
        <f t="shared" si="27"/>
        <v>30.82133</v>
      </c>
      <c r="AO126" s="25">
        <f t="shared" si="27"/>
        <v>31.277349999999998</v>
      </c>
      <c r="AP126" s="25">
        <f t="shared" si="27"/>
        <v>31.721959999999999</v>
      </c>
      <c r="AQ126" s="25">
        <f t="shared" si="27"/>
        <v>32.154280000000007</v>
      </c>
      <c r="AR126" s="25">
        <f t="shared" si="27"/>
        <v>32.574890000000003</v>
      </c>
      <c r="AS126" s="25">
        <f t="shared" si="27"/>
        <v>32.981920000000002</v>
      </c>
      <c r="AT126" s="25">
        <f t="shared" si="27"/>
        <v>33.373440000000002</v>
      </c>
      <c r="AU126" s="25">
        <f t="shared" si="27"/>
        <v>33.747960000000006</v>
      </c>
      <c r="AV126" s="25">
        <f t="shared" si="27"/>
        <v>34.104500000000002</v>
      </c>
      <c r="AW126" s="25">
        <f t="shared" si="27"/>
        <v>34.44285</v>
      </c>
      <c r="AX126" s="25">
        <f t="shared" si="27"/>
        <v>34.763400000000004</v>
      </c>
      <c r="AY126" s="25">
        <f t="shared" si="27"/>
        <v>35.067039999999999</v>
      </c>
      <c r="AZ126" s="25">
        <f t="shared" si="27"/>
        <v>35.354530000000004</v>
      </c>
    </row>
    <row r="127" spans="1:52">
      <c r="A127" s="119" t="s">
        <v>2</v>
      </c>
      <c r="AG127" s="25">
        <f>AG124*AG121</f>
        <v>27.507719999999999</v>
      </c>
      <c r="AH127" s="25">
        <f t="shared" si="27"/>
        <v>27.949390000000005</v>
      </c>
      <c r="AI127" s="25">
        <f t="shared" si="27"/>
        <v>28.374850000000002</v>
      </c>
      <c r="AJ127" s="25">
        <f t="shared" si="27"/>
        <v>28.793949999999995</v>
      </c>
      <c r="AK127" s="25">
        <f t="shared" si="27"/>
        <v>29.213860000000004</v>
      </c>
      <c r="AL127" s="25">
        <f t="shared" si="27"/>
        <v>29.637630000000001</v>
      </c>
      <c r="AM127" s="25">
        <f t="shared" si="27"/>
        <v>30.064029999999999</v>
      </c>
      <c r="AN127" s="25">
        <f t="shared" si="27"/>
        <v>30.49042</v>
      </c>
      <c r="AO127" s="25">
        <f t="shared" si="27"/>
        <v>30.912179999999999</v>
      </c>
      <c r="AP127" s="25">
        <f t="shared" si="27"/>
        <v>31.32563</v>
      </c>
      <c r="AQ127" s="25">
        <f t="shared" si="27"/>
        <v>31.730370000000004</v>
      </c>
      <c r="AR127" s="25">
        <f t="shared" si="27"/>
        <v>32.126959999999997</v>
      </c>
      <c r="AS127" s="25">
        <f t="shared" si="27"/>
        <v>32.513730000000002</v>
      </c>
      <c r="AT127" s="25">
        <f t="shared" si="27"/>
        <v>32.88879</v>
      </c>
      <c r="AU127" s="25">
        <f t="shared" si="27"/>
        <v>33.250559999999993</v>
      </c>
      <c r="AV127" s="25">
        <f t="shared" si="27"/>
        <v>33.598289999999999</v>
      </c>
      <c r="AW127" s="25">
        <f t="shared" si="27"/>
        <v>33.931530000000002</v>
      </c>
      <c r="AX127" s="25">
        <f t="shared" si="27"/>
        <v>34.24953</v>
      </c>
      <c r="AY127" s="25">
        <f t="shared" si="27"/>
        <v>34.551640000000006</v>
      </c>
      <c r="AZ127" s="25">
        <f t="shared" si="27"/>
        <v>34.837409999999998</v>
      </c>
    </row>
    <row r="128" spans="1:52" ht="38.25">
      <c r="A128" s="117" t="s">
        <v>225</v>
      </c>
      <c r="AG128" s="25">
        <f>BenefitAssumptions!$E$51*Macroeconomics!AG22</f>
        <v>229277.06261424191</v>
      </c>
      <c r="AH128" s="25">
        <f>BenefitAssumptions!$E$51*Macroeconomics!AH22</f>
        <v>253509.00478980818</v>
      </c>
      <c r="AI128" s="25">
        <f>BenefitAssumptions!$E$51*Macroeconomics!AI22</f>
        <v>281380.29727332282</v>
      </c>
      <c r="AJ128" s="25">
        <f>BenefitAssumptions!$E$51*Macroeconomics!AJ22</f>
        <v>313491.21832573268</v>
      </c>
      <c r="AK128" s="25">
        <f>BenefitAssumptions!$E$51*Macroeconomics!AK22</f>
        <v>350538.92088901164</v>
      </c>
      <c r="AL128" s="25">
        <f>BenefitAssumptions!$E$51*Macroeconomics!AL22</f>
        <v>392010.43362359144</v>
      </c>
      <c r="AM128" s="25">
        <f>BenefitAssumptions!$E$51*Macroeconomics!AM22</f>
        <v>437488.93581912387</v>
      </c>
      <c r="AN128" s="25">
        <f>BenefitAssumptions!$E$51*Macroeconomics!AN22</f>
        <v>487262.96380694286</v>
      </c>
      <c r="AO128" s="25">
        <f>BenefitAssumptions!$E$51*Macroeconomics!AO22</f>
        <v>541642.43107162579</v>
      </c>
      <c r="AP128" s="25">
        <f>BenefitAssumptions!$E$51*Macroeconomics!AP22</f>
        <v>600937.65545747417</v>
      </c>
      <c r="AQ128" s="25">
        <f>BenefitAssumptions!$E$51*Macroeconomics!AQ22</f>
        <v>666681.91573351284</v>
      </c>
      <c r="AR128" s="25">
        <f>BenefitAssumptions!$E$51*Macroeconomics!AR22</f>
        <v>739552.75976112881</v>
      </c>
      <c r="AS128" s="25">
        <f>BenefitAssumptions!$E$51*Macroeconomics!AS22</f>
        <v>820318.16992240609</v>
      </c>
      <c r="AT128" s="25">
        <f>BenefitAssumptions!$E$51*Macroeconomics!AT22</f>
        <v>909830.98201740091</v>
      </c>
      <c r="AU128" s="25">
        <f>BenefitAssumptions!$E$51*Macroeconomics!AU22</f>
        <v>1009030.4854746402</v>
      </c>
      <c r="AV128" s="25">
        <f>BenefitAssumptions!$E$51*Macroeconomics!AV22</f>
        <v>1118946.2172839071</v>
      </c>
      <c r="AW128" s="25">
        <f>BenefitAssumptions!$E$51*Macroeconomics!AW22</f>
        <v>1240704.8350093486</v>
      </c>
      <c r="AX128" s="25">
        <f>BenefitAssumptions!$E$51*Macroeconomics!AX22</f>
        <v>1375540.8068183726</v>
      </c>
      <c r="AY128" s="25">
        <f>BenefitAssumptions!$E$51*Macroeconomics!AY22</f>
        <v>1524803.4325129718</v>
      </c>
      <c r="AZ128" s="25">
        <f>BenefitAssumptions!$E$51*Macroeconomics!AZ22</f>
        <v>1689975.2614357732</v>
      </c>
    </row>
    <row r="129" spans="1:52" ht="38.25">
      <c r="A129" s="117" t="s">
        <v>226</v>
      </c>
      <c r="AG129" s="30">
        <f>BenefitAssumptions!E53</f>
        <v>20</v>
      </c>
      <c r="AH129" s="26">
        <f>AG129+($AK$129-$AG$129)/($AK$2-$AG$2)</f>
        <v>21.25</v>
      </c>
      <c r="AI129" s="26">
        <f>AH129+($AK$129-$AG$129)/($AK$2-$AG$2)</f>
        <v>22.5</v>
      </c>
      <c r="AJ129" s="26">
        <f>AI129+($AK$129-$AG$129)/($AK$2-$AG$2)</f>
        <v>23.75</v>
      </c>
      <c r="AK129" s="30">
        <f>BenefitAssumptions!F53</f>
        <v>25</v>
      </c>
      <c r="AL129" s="26">
        <f t="shared" ref="AL129:AY129" si="28">AK129+($AZ$129-$AK$129)/($AZ$2-$AK$2)</f>
        <v>25.333333333333332</v>
      </c>
      <c r="AM129" s="26">
        <f t="shared" si="28"/>
        <v>25.666666666666664</v>
      </c>
      <c r="AN129" s="26">
        <f t="shared" si="28"/>
        <v>25.999999999999996</v>
      </c>
      <c r="AO129" s="26">
        <f t="shared" si="28"/>
        <v>26.333333333333329</v>
      </c>
      <c r="AP129" s="26">
        <f t="shared" si="28"/>
        <v>26.666666666666661</v>
      </c>
      <c r="AQ129" s="26">
        <f t="shared" si="28"/>
        <v>26.999999999999993</v>
      </c>
      <c r="AR129" s="26">
        <f t="shared" si="28"/>
        <v>27.333333333333325</v>
      </c>
      <c r="AS129" s="26">
        <f t="shared" si="28"/>
        <v>27.666666666666657</v>
      </c>
      <c r="AT129" s="26">
        <f t="shared" si="28"/>
        <v>27.999999999999989</v>
      </c>
      <c r="AU129" s="26">
        <f t="shared" si="28"/>
        <v>28.333333333333321</v>
      </c>
      <c r="AV129" s="26">
        <f t="shared" si="28"/>
        <v>28.666666666666654</v>
      </c>
      <c r="AW129" s="26">
        <f t="shared" si="28"/>
        <v>28.999999999999986</v>
      </c>
      <c r="AX129" s="26">
        <f t="shared" si="28"/>
        <v>29.333333333333318</v>
      </c>
      <c r="AY129" s="26">
        <f t="shared" si="28"/>
        <v>29.66666666666665</v>
      </c>
      <c r="AZ129" s="30">
        <f>BenefitAssumptions!G53</f>
        <v>30</v>
      </c>
    </row>
    <row r="130" spans="1:52" ht="38.25">
      <c r="A130" s="117" t="s">
        <v>228</v>
      </c>
      <c r="AG130" s="25">
        <f t="shared" ref="AG130:AZ130" si="29">AG129*AG56/100</f>
        <v>20</v>
      </c>
      <c r="AH130" s="25">
        <f t="shared" si="29"/>
        <v>23.036454702094169</v>
      </c>
      <c r="AI130" s="25">
        <f t="shared" si="29"/>
        <v>26.296585055829009</v>
      </c>
      <c r="AJ130" s="25">
        <f t="shared" si="29"/>
        <v>29.759847279380963</v>
      </c>
      <c r="AK130" s="25">
        <f t="shared" si="29"/>
        <v>33.399042465712739</v>
      </c>
      <c r="AL130" s="25">
        <f t="shared" si="29"/>
        <v>36.083883164473626</v>
      </c>
      <c r="AM130" s="25">
        <f t="shared" si="29"/>
        <v>38.977800096493723</v>
      </c>
      <c r="AN130" s="25">
        <f t="shared" si="29"/>
        <v>42.096706990705854</v>
      </c>
      <c r="AO130" s="25">
        <f t="shared" si="29"/>
        <v>45.457708169890822</v>
      </c>
      <c r="AP130" s="25">
        <f t="shared" si="29"/>
        <v>49.079186436414183</v>
      </c>
      <c r="AQ130" s="25">
        <f t="shared" si="29"/>
        <v>52.980897375803941</v>
      </c>
      <c r="AR130" s="25">
        <f t="shared" si="29"/>
        <v>57.184070542702813</v>
      </c>
      <c r="AS130" s="25">
        <f t="shared" si="29"/>
        <v>61.71151802710466</v>
      </c>
      <c r="AT130" s="25">
        <f t="shared" si="29"/>
        <v>66.587750934543877</v>
      </c>
      <c r="AU130" s="25">
        <f t="shared" si="29"/>
        <v>71.839104352218158</v>
      </c>
      <c r="AV130" s="25">
        <f t="shared" si="29"/>
        <v>77.493871414069773</v>
      </c>
      <c r="AW130" s="25">
        <f t="shared" si="29"/>
        <v>83.582447121823279</v>
      </c>
      <c r="AX130" s="25">
        <f t="shared" si="29"/>
        <v>90.137482626085202</v>
      </c>
      <c r="AY130" s="25">
        <f t="shared" si="29"/>
        <v>97.194050722076284</v>
      </c>
      <c r="AZ130" s="25">
        <f t="shared" si="29"/>
        <v>104.7898233686284</v>
      </c>
    </row>
    <row r="131" spans="1:52" ht="25.5">
      <c r="A131" s="117" t="s">
        <v>168</v>
      </c>
      <c r="AG131" s="25">
        <f>IF(BenefitAssumptions!$E$50="yes", AG128, AG130)</f>
        <v>229277.06261424191</v>
      </c>
      <c r="AH131" s="25">
        <f>IF(BenefitAssumptions!$E$50="yes", AH128, AH130)</f>
        <v>253509.00478980818</v>
      </c>
      <c r="AI131" s="25">
        <f>IF(BenefitAssumptions!$E$50="yes", AI128, AI130)</f>
        <v>281380.29727332282</v>
      </c>
      <c r="AJ131" s="25">
        <f>IF(BenefitAssumptions!$E$50="yes", AJ128, AJ130)</f>
        <v>313491.21832573268</v>
      </c>
      <c r="AK131" s="25">
        <f>IF(BenefitAssumptions!$E$50="yes", AK128, AK130)</f>
        <v>350538.92088901164</v>
      </c>
      <c r="AL131" s="25">
        <f>IF(BenefitAssumptions!$E$50="yes", AL128, AL130)</f>
        <v>392010.43362359144</v>
      </c>
      <c r="AM131" s="25">
        <f>IF(BenefitAssumptions!$E$50="yes", AM128, AM130)</f>
        <v>437488.93581912387</v>
      </c>
      <c r="AN131" s="25">
        <f>IF(BenefitAssumptions!$E$50="yes", AN128, AN130)</f>
        <v>487262.96380694286</v>
      </c>
      <c r="AO131" s="25">
        <f>IF(BenefitAssumptions!$E$50="yes", AO128, AO130)</f>
        <v>541642.43107162579</v>
      </c>
      <c r="AP131" s="25">
        <f>IF(BenefitAssumptions!$E$50="yes", AP128, AP130)</f>
        <v>600937.65545747417</v>
      </c>
      <c r="AQ131" s="25">
        <f>IF(BenefitAssumptions!$E$50="yes", AQ128, AQ130)</f>
        <v>666681.91573351284</v>
      </c>
      <c r="AR131" s="25">
        <f>IF(BenefitAssumptions!$E$50="yes", AR128, AR130)</f>
        <v>739552.75976112881</v>
      </c>
      <c r="AS131" s="25">
        <f>IF(BenefitAssumptions!$E$50="yes", AS128, AS130)</f>
        <v>820318.16992240609</v>
      </c>
      <c r="AT131" s="25">
        <f>IF(BenefitAssumptions!$E$50="yes", AT128, AT130)</f>
        <v>909830.98201740091</v>
      </c>
      <c r="AU131" s="25">
        <f>IF(BenefitAssumptions!$E$50="yes", AU128, AU130)</f>
        <v>1009030.4854746402</v>
      </c>
      <c r="AV131" s="25">
        <f>IF(BenefitAssumptions!$E$50="yes", AV128, AV130)</f>
        <v>1118946.2172839071</v>
      </c>
      <c r="AW131" s="25">
        <f>IF(BenefitAssumptions!$E$50="yes", AW128, AW130)</f>
        <v>1240704.8350093486</v>
      </c>
      <c r="AX131" s="25">
        <f>IF(BenefitAssumptions!$E$50="yes", AX128, AX130)</f>
        <v>1375540.8068183726</v>
      </c>
      <c r="AY131" s="25">
        <f>IF(BenefitAssumptions!$E$50="yes", AY128, AY130)</f>
        <v>1524803.4325129718</v>
      </c>
      <c r="AZ131" s="25">
        <f>IF(BenefitAssumptions!$E$50="yes", AZ128, AZ130)</f>
        <v>1689975.2614357732</v>
      </c>
    </row>
    <row r="132" spans="1:52">
      <c r="A132" s="117" t="s">
        <v>150</v>
      </c>
      <c r="AG132" s="25">
        <f t="shared" ref="AG132:AZ132" si="30">AG125*AG131</f>
        <v>12636843.754129063</v>
      </c>
      <c r="AH132" s="25">
        <f t="shared" si="30"/>
        <v>14203115.783074176</v>
      </c>
      <c r="AI132" s="25">
        <f t="shared" si="30"/>
        <v>16012421.349040827</v>
      </c>
      <c r="AJ132" s="25">
        <f t="shared" si="30"/>
        <v>18112572.71646931</v>
      </c>
      <c r="AK132" s="25">
        <f t="shared" si="30"/>
        <v>20559328.549660694</v>
      </c>
      <c r="AL132" s="25">
        <f t="shared" si="30"/>
        <v>23337780.590860434</v>
      </c>
      <c r="AM132" s="25">
        <f t="shared" si="30"/>
        <v>26434306.471211758</v>
      </c>
      <c r="AN132" s="25">
        <f t="shared" si="30"/>
        <v>29874945.021190327</v>
      </c>
      <c r="AO132" s="25">
        <f t="shared" si="30"/>
        <v>33684488.216401801</v>
      </c>
      <c r="AP132" s="25">
        <f t="shared" si="30"/>
        <v>37887670.916844092</v>
      </c>
      <c r="AQ132" s="25">
        <f t="shared" si="30"/>
        <v>42590740.847964965</v>
      </c>
      <c r="AR132" s="25">
        <f t="shared" si="30"/>
        <v>47850431.729150601</v>
      </c>
      <c r="AS132" s="25">
        <f t="shared" si="30"/>
        <v>53727271.745878443</v>
      </c>
      <c r="AT132" s="25">
        <f t="shared" si="30"/>
        <v>60287429.791562885</v>
      </c>
      <c r="AU132" s="25">
        <f t="shared" si="30"/>
        <v>67603549.161682382</v>
      </c>
      <c r="AV132" s="25">
        <f t="shared" si="30"/>
        <v>75755780.770066738</v>
      </c>
      <c r="AW132" s="25">
        <f t="shared" si="30"/>
        <v>84832423.856766507</v>
      </c>
      <c r="AX132" s="25">
        <f t="shared" si="30"/>
        <v>94930101.41309987</v>
      </c>
      <c r="AY132" s="25">
        <f t="shared" si="30"/>
        <v>106154802.23102219</v>
      </c>
      <c r="AZ132" s="25">
        <f t="shared" si="30"/>
        <v>118622642.15218411</v>
      </c>
    </row>
    <row r="133" spans="1:52">
      <c r="A133" s="117" t="s">
        <v>169</v>
      </c>
      <c r="AG133" s="25">
        <f>BenefitAssumptions!$E$54*BenefitCalculations2!AG132</f>
        <v>1263684.3754129065</v>
      </c>
      <c r="AH133" s="25">
        <f>BenefitAssumptions!$E$54*BenefitCalculations2!AH132</f>
        <v>1420311.5783074177</v>
      </c>
      <c r="AI133" s="25">
        <f>BenefitAssumptions!$E$54*BenefitCalculations2!AI132</f>
        <v>1601242.1349040829</v>
      </c>
      <c r="AJ133" s="25">
        <f>BenefitAssumptions!$E$54*BenefitCalculations2!AJ132</f>
        <v>1811257.2716469311</v>
      </c>
      <c r="AK133" s="25">
        <f>BenefitAssumptions!$E$54*BenefitCalculations2!AK132</f>
        <v>2055932.8549660696</v>
      </c>
      <c r="AL133" s="25">
        <f>BenefitAssumptions!$E$54*BenefitCalculations2!AL132</f>
        <v>2333778.0590860434</v>
      </c>
      <c r="AM133" s="25">
        <f>BenefitAssumptions!$E$54*BenefitCalculations2!AM132</f>
        <v>2643430.6471211761</v>
      </c>
      <c r="AN133" s="25">
        <f>BenefitAssumptions!$E$54*BenefitCalculations2!AN132</f>
        <v>2987494.5021190327</v>
      </c>
      <c r="AO133" s="25">
        <f>BenefitAssumptions!$E$54*BenefitCalculations2!AO132</f>
        <v>3368448.8216401804</v>
      </c>
      <c r="AP133" s="25">
        <f>BenefitAssumptions!$E$54*BenefitCalculations2!AP132</f>
        <v>3788767.0916844094</v>
      </c>
      <c r="AQ133" s="25">
        <f>BenefitAssumptions!$E$54*BenefitCalculations2!AQ132</f>
        <v>4259074.0847964967</v>
      </c>
      <c r="AR133" s="25">
        <f>BenefitAssumptions!$E$54*BenefitCalculations2!AR132</f>
        <v>4785043.1729150601</v>
      </c>
      <c r="AS133" s="25">
        <f>BenefitAssumptions!$E$54*BenefitCalculations2!AS132</f>
        <v>5372727.1745878449</v>
      </c>
      <c r="AT133" s="25">
        <f>BenefitAssumptions!$E$54*BenefitCalculations2!AT132</f>
        <v>6028742.9791562892</v>
      </c>
      <c r="AU133" s="25">
        <f>BenefitAssumptions!$E$54*BenefitCalculations2!AU132</f>
        <v>6760354.916168239</v>
      </c>
      <c r="AV133" s="25">
        <f>BenefitAssumptions!$E$54*BenefitCalculations2!AV132</f>
        <v>7575578.0770066744</v>
      </c>
      <c r="AW133" s="25">
        <f>BenefitAssumptions!$E$54*BenefitCalculations2!AW132</f>
        <v>8483242.3856766503</v>
      </c>
      <c r="AX133" s="25">
        <f>BenefitAssumptions!$E$54*BenefitCalculations2!AX132</f>
        <v>9493010.1413099878</v>
      </c>
      <c r="AY133" s="25">
        <f>BenefitAssumptions!$E$54*BenefitCalculations2!AY132</f>
        <v>10615480.223102219</v>
      </c>
      <c r="AZ133" s="25">
        <f>BenefitAssumptions!$E$54*BenefitCalculations2!AZ132</f>
        <v>11862264.215218412</v>
      </c>
    </row>
    <row r="134" spans="1:52">
      <c r="A134" s="117" t="s">
        <v>157</v>
      </c>
      <c r="AG134" s="25">
        <f t="shared" ref="AG134:AZ134" si="31">SUM(AG132:AG133)</f>
        <v>13900528.129541971</v>
      </c>
      <c r="AH134" s="25">
        <f t="shared" si="31"/>
        <v>15623427.361381594</v>
      </c>
      <c r="AI134" s="25">
        <f t="shared" si="31"/>
        <v>17613663.483944908</v>
      </c>
      <c r="AJ134" s="25">
        <f t="shared" si="31"/>
        <v>19923829.988116242</v>
      </c>
      <c r="AK134" s="25">
        <f t="shared" si="31"/>
        <v>22615261.404626764</v>
      </c>
      <c r="AL134" s="25">
        <f t="shared" si="31"/>
        <v>25671558.649946477</v>
      </c>
      <c r="AM134" s="25">
        <f t="shared" si="31"/>
        <v>29077737.118332934</v>
      </c>
      <c r="AN134" s="25">
        <f t="shared" si="31"/>
        <v>32862439.523309357</v>
      </c>
      <c r="AO134" s="25">
        <f t="shared" si="31"/>
        <v>37052937.038041979</v>
      </c>
      <c r="AP134" s="25">
        <f t="shared" si="31"/>
        <v>41676438.008528501</v>
      </c>
      <c r="AQ134" s="25">
        <f t="shared" si="31"/>
        <v>46849814.932761461</v>
      </c>
      <c r="AR134" s="25">
        <f t="shared" si="31"/>
        <v>52635474.902065665</v>
      </c>
      <c r="AS134" s="25">
        <f t="shared" si="31"/>
        <v>59099998.920466289</v>
      </c>
      <c r="AT134" s="25">
        <f t="shared" si="31"/>
        <v>66316172.770719171</v>
      </c>
      <c r="AU134" s="25">
        <f t="shared" si="31"/>
        <v>74363904.077850625</v>
      </c>
      <c r="AV134" s="25">
        <f t="shared" si="31"/>
        <v>83331358.847073406</v>
      </c>
      <c r="AW134" s="25">
        <f t="shared" si="31"/>
        <v>93315666.242443159</v>
      </c>
      <c r="AX134" s="25">
        <f t="shared" si="31"/>
        <v>104423111.55440986</v>
      </c>
      <c r="AY134" s="25">
        <f t="shared" si="31"/>
        <v>116770282.45412442</v>
      </c>
      <c r="AZ134" s="25">
        <f t="shared" si="31"/>
        <v>130484906.36740252</v>
      </c>
    </row>
    <row r="135" spans="1:52">
      <c r="A135" s="117" t="s">
        <v>190</v>
      </c>
      <c r="AG135" s="118">
        <f>1000*(AG134/(1000000*Macroeconomics!AG20))</f>
        <v>5.8648259381063189E-4</v>
      </c>
      <c r="AH135" s="118">
        <f>1000*(AH134/(1000000*Macroeconomics!AH20))</f>
        <v>5.8111679107322278E-4</v>
      </c>
      <c r="AI135" s="118">
        <f>1000*(AI134/(1000000*Macroeconomics!AI20))</f>
        <v>5.7554756558852722E-4</v>
      </c>
      <c r="AJ135" s="118">
        <f>1000*(AJ134/(1000000*Macroeconomics!AJ20))</f>
        <v>5.6999647668493243E-4</v>
      </c>
      <c r="AK135" s="118">
        <f>1000*(AK134/(1000000*Macroeconomics!AK20))</f>
        <v>5.6461099363641295E-4</v>
      </c>
      <c r="AL135" s="118">
        <f>1000*(AL134/(1000000*Macroeconomics!AL20))</f>
        <v>5.5944725998936557E-4</v>
      </c>
      <c r="AM135" s="118">
        <f>1000*(AM134/(1000000*Macroeconomics!AM20))</f>
        <v>5.5447311144424792E-4</v>
      </c>
      <c r="AN135" s="118">
        <f>1000*(AN134/(1000000*Macroeconomics!AN20))</f>
        <v>5.4962907147642964E-4</v>
      </c>
      <c r="AO135" s="118">
        <f>1000*(AO134/(1000000*Macroeconomics!AO20))</f>
        <v>5.4482300346134801E-4</v>
      </c>
      <c r="AP135" s="118">
        <f>1000*(AP134/(1000000*Macroeconomics!AP20))</f>
        <v>5.3999043856094099E-4</v>
      </c>
      <c r="AQ135" s="118">
        <f>1000*(AQ134/(1000000*Macroeconomics!AQ20))</f>
        <v>5.3513225088906507E-4</v>
      </c>
      <c r="AR135" s="118">
        <f>1000*(AR134/(1000000*Macroeconomics!AR20))</f>
        <v>5.3026856996124506E-4</v>
      </c>
      <c r="AS135" s="118">
        <f>1000*(AS134/(1000000*Macroeconomics!AS20))</f>
        <v>5.2538107333548981E-4</v>
      </c>
      <c r="AT135" s="118">
        <f>1000*(AT134/(1000000*Macroeconomics!AT20))</f>
        <v>5.2045009570944091E-4</v>
      </c>
      <c r="AU135" s="118">
        <f>1000*(AU134/(1000000*Macroeconomics!AU20))</f>
        <v>5.1546313042288643E-4</v>
      </c>
      <c r="AV135" s="118">
        <f>1000*(AV134/(1000000*Macroeconomics!AV20))</f>
        <v>5.1041766681024058E-4</v>
      </c>
      <c r="AW135" s="118">
        <f>1000*(AW134/(1000000*Macroeconomics!AW20))</f>
        <v>5.0531911262706908E-4</v>
      </c>
      <c r="AX135" s="118">
        <f>1000*(AX134/(1000000*Macroeconomics!AX20))</f>
        <v>5.0017437265819861E-4</v>
      </c>
      <c r="AY135" s="118">
        <f>1000*(AY134/(1000000*Macroeconomics!AY20))</f>
        <v>4.9499372180776286E-4</v>
      </c>
      <c r="AZ135" s="118">
        <f>1000*(AZ134/(1000000*Macroeconomics!AZ20))</f>
        <v>4.8978702792005135E-4</v>
      </c>
    </row>
    <row r="136" spans="1:52">
      <c r="A136" s="117"/>
    </row>
    <row r="137" spans="1:52">
      <c r="A137" s="121" t="s">
        <v>129</v>
      </c>
    </row>
    <row r="138" spans="1:52">
      <c r="A138" s="117" t="s">
        <v>152</v>
      </c>
      <c r="AF138" s="25">
        <f t="shared" ref="AF138:AZ138" si="32">SUM(AF139:AF140)</f>
        <v>2247.674</v>
      </c>
      <c r="AG138" s="25">
        <f t="shared" si="32"/>
        <v>2282.8370000000004</v>
      </c>
      <c r="AH138" s="25">
        <f t="shared" si="32"/>
        <v>2318.5219999999999</v>
      </c>
      <c r="AI138" s="25">
        <f t="shared" si="32"/>
        <v>2354.5749999999998</v>
      </c>
      <c r="AJ138" s="25">
        <f t="shared" si="32"/>
        <v>2390.6120000000001</v>
      </c>
      <c r="AK138" s="25">
        <f t="shared" si="32"/>
        <v>2426.3230000000003</v>
      </c>
      <c r="AL138" s="25">
        <f t="shared" si="32"/>
        <v>2461.7560000000003</v>
      </c>
      <c r="AM138" s="25">
        <f t="shared" si="32"/>
        <v>2497.0060000000003</v>
      </c>
      <c r="AN138" s="25">
        <f t="shared" si="32"/>
        <v>2531.8249999999998</v>
      </c>
      <c r="AO138" s="25">
        <f t="shared" si="32"/>
        <v>2565.8879999999999</v>
      </c>
      <c r="AP138" s="25">
        <f t="shared" si="32"/>
        <v>2598.9369999999999</v>
      </c>
      <c r="AQ138" s="25">
        <f t="shared" si="32"/>
        <v>2630.8710000000001</v>
      </c>
      <c r="AR138" s="25">
        <f t="shared" si="32"/>
        <v>2661.6660000000002</v>
      </c>
      <c r="AS138" s="25">
        <f t="shared" si="32"/>
        <v>2691.2280000000001</v>
      </c>
      <c r="AT138" s="25">
        <f t="shared" si="32"/>
        <v>2719.4749999999999</v>
      </c>
      <c r="AU138" s="25">
        <f t="shared" si="32"/>
        <v>2746.3469999999998</v>
      </c>
      <c r="AV138" s="25">
        <f t="shared" si="32"/>
        <v>2771.7929999999997</v>
      </c>
      <c r="AW138" s="25">
        <f t="shared" si="32"/>
        <v>2795.7950000000001</v>
      </c>
      <c r="AX138" s="25">
        <f t="shared" si="32"/>
        <v>2818.402</v>
      </c>
      <c r="AY138" s="25">
        <f t="shared" si="32"/>
        <v>2839.6890000000003</v>
      </c>
      <c r="AZ138" s="25">
        <f t="shared" si="32"/>
        <v>2859.7280000000001</v>
      </c>
    </row>
    <row r="139" spans="1:52">
      <c r="A139" s="120" t="s">
        <v>1</v>
      </c>
      <c r="AF139" s="25">
        <f>IF(BenefitAssumptions!$E$59="no",0,IF(BenefitAssumptions!$G$60=9,AF19,IF(BenefitAssumptions!$G$60=14,AF20,0)))</f>
        <v>1126.521</v>
      </c>
      <c r="AG139" s="25">
        <f>IF(BenefitAssumptions!$E$59="no",0,IF(BenefitAssumptions!$G$60=9,AG19,IF(BenefitAssumptions!$G$60=14,AG20,0)))</f>
        <v>1144.7150000000001</v>
      </c>
      <c r="AH139" s="25">
        <f>IF(BenefitAssumptions!$E$59="no",0,IF(BenefitAssumptions!$G$60=9,AH19,IF(BenefitAssumptions!$G$60=14,AH20,0)))</f>
        <v>1163.1880000000001</v>
      </c>
      <c r="AI139" s="25">
        <f>IF(BenefitAssumptions!$E$59="no",0,IF(BenefitAssumptions!$G$60=9,AI19,IF(BenefitAssumptions!$G$60=14,AI20,0)))</f>
        <v>1181.874</v>
      </c>
      <c r="AJ139" s="25">
        <f>IF(BenefitAssumptions!$E$59="no",0,IF(BenefitAssumptions!$G$60=9,AJ19,IF(BenefitAssumptions!$G$60=14,AJ20,0)))</f>
        <v>1200.597</v>
      </c>
      <c r="AK139" s="25">
        <f>IF(BenefitAssumptions!$E$59="no",0,IF(BenefitAssumptions!$G$60=9,AK19,IF(BenefitAssumptions!$G$60=14,AK20,0)))</f>
        <v>1219.211</v>
      </c>
      <c r="AL139" s="25">
        <f>IF(BenefitAssumptions!$E$59="no",0,IF(BenefitAssumptions!$G$60=9,AL19,IF(BenefitAssumptions!$G$60=14,AL20,0)))</f>
        <v>1237.7470000000001</v>
      </c>
      <c r="AM139" s="25">
        <f>IF(BenefitAssumptions!$E$59="no",0,IF(BenefitAssumptions!$G$60=9,AM19,IF(BenefitAssumptions!$G$60=14,AM20,0)))</f>
        <v>1256.2280000000001</v>
      </c>
      <c r="AN139" s="25">
        <f>IF(BenefitAssumptions!$E$59="no",0,IF(BenefitAssumptions!$G$60=9,AN19,IF(BenefitAssumptions!$G$60=14,AN20,0)))</f>
        <v>1274.471</v>
      </c>
      <c r="AO139" s="25">
        <f>IF(BenefitAssumptions!$E$59="no",0,IF(BenefitAssumptions!$G$60=9,AO19,IF(BenefitAssumptions!$G$60=14,AO20,0)))</f>
        <v>1292.229</v>
      </c>
      <c r="AP139" s="25">
        <f>IF(BenefitAssumptions!$E$59="no",0,IF(BenefitAssumptions!$G$60=9,AP19,IF(BenefitAssumptions!$G$60=14,AP20,0)))</f>
        <v>1309.319</v>
      </c>
      <c r="AQ139" s="25">
        <f>IF(BenefitAssumptions!$E$59="no",0,IF(BenefitAssumptions!$G$60=9,AQ19,IF(BenefitAssumptions!$G$60=14,AQ20,0)))</f>
        <v>1325.663</v>
      </c>
      <c r="AR139" s="25">
        <f>IF(BenefitAssumptions!$E$59="no",0,IF(BenefitAssumptions!$G$60=9,AR19,IF(BenefitAssumptions!$G$60=14,AR20,0)))</f>
        <v>1341.271</v>
      </c>
      <c r="AS139" s="25">
        <f>IF(BenefitAssumptions!$E$59="no",0,IF(BenefitAssumptions!$G$60=9,AS19,IF(BenefitAssumptions!$G$60=14,AS20,0)))</f>
        <v>1356.1420000000001</v>
      </c>
      <c r="AT139" s="25">
        <f>IF(BenefitAssumptions!$E$59="no",0,IF(BenefitAssumptions!$G$60=9,AT19,IF(BenefitAssumptions!$G$60=14,AT20,0)))</f>
        <v>1370.307</v>
      </c>
      <c r="AU139" s="25">
        <f>IF(BenefitAssumptions!$E$59="no",0,IF(BenefitAssumptions!$G$60=9,AU19,IF(BenefitAssumptions!$G$60=14,AU20,0)))</f>
        <v>1383.787</v>
      </c>
      <c r="AV139" s="25">
        <f>IF(BenefitAssumptions!$E$59="no",0,IF(BenefitAssumptions!$G$60=9,AV19,IF(BenefitAssumptions!$G$60=14,AV20,0)))</f>
        <v>1396.5709999999999</v>
      </c>
      <c r="AW139" s="25">
        <f>IF(BenefitAssumptions!$E$59="no",0,IF(BenefitAssumptions!$G$60=9,AW19,IF(BenefitAssumptions!$G$60=14,AW20,0)))</f>
        <v>1408.6399999999999</v>
      </c>
      <c r="AX139" s="25">
        <f>IF(BenefitAssumptions!$E$59="no",0,IF(BenefitAssumptions!$G$60=9,AX19,IF(BenefitAssumptions!$G$60=14,AX20,0)))</f>
        <v>1420.0160000000001</v>
      </c>
      <c r="AY139" s="25">
        <f>IF(BenefitAssumptions!$E$59="no",0,IF(BenefitAssumptions!$G$60=9,AY19,IF(BenefitAssumptions!$G$60=14,AY20,0)))</f>
        <v>1430.729</v>
      </c>
      <c r="AZ139" s="25">
        <f>IF(BenefitAssumptions!$E$59="no",0,IF(BenefitAssumptions!$G$60=9,AZ19,IF(BenefitAssumptions!$G$60=14,AZ20,0)))</f>
        <v>1440.809</v>
      </c>
    </row>
    <row r="140" spans="1:52">
      <c r="A140" s="120" t="s">
        <v>2</v>
      </c>
      <c r="AF140" s="25">
        <f>IF(BenefitAssumptions!$E$59="no",0,IF(BenefitAssumptions!$G$60=9,AF38,IF(BenefitAssumptions!$G$60=14,AF39,0)))</f>
        <v>1121.1530000000002</v>
      </c>
      <c r="AG140" s="25">
        <f>IF(BenefitAssumptions!$E$59="no",0,IF(BenefitAssumptions!$G$60=9,AG38,IF(BenefitAssumptions!$G$60=14,AG39,0)))</f>
        <v>1138.1220000000001</v>
      </c>
      <c r="AH140" s="25">
        <f>IF(BenefitAssumptions!$E$59="no",0,IF(BenefitAssumptions!$G$60=9,AH38,IF(BenefitAssumptions!$G$60=14,AH39,0)))</f>
        <v>1155.3340000000001</v>
      </c>
      <c r="AI140" s="25">
        <f>IF(BenefitAssumptions!$E$59="no",0,IF(BenefitAssumptions!$G$60=9,AI38,IF(BenefitAssumptions!$G$60=14,AI39,0)))</f>
        <v>1172.701</v>
      </c>
      <c r="AJ140" s="25">
        <f>IF(BenefitAssumptions!$E$59="no",0,IF(BenefitAssumptions!$G$60=9,AJ38,IF(BenefitAssumptions!$G$60=14,AJ39,0)))</f>
        <v>1190.0150000000001</v>
      </c>
      <c r="AK140" s="25">
        <f>IF(BenefitAssumptions!$E$59="no",0,IF(BenefitAssumptions!$G$60=9,AK38,IF(BenefitAssumptions!$G$60=14,AK39,0)))</f>
        <v>1207.1120000000001</v>
      </c>
      <c r="AL140" s="25">
        <f>IF(BenefitAssumptions!$E$59="no",0,IF(BenefitAssumptions!$G$60=9,AL38,IF(BenefitAssumptions!$G$60=14,AL39,0)))</f>
        <v>1224.009</v>
      </c>
      <c r="AM140" s="25">
        <f>IF(BenefitAssumptions!$E$59="no",0,IF(BenefitAssumptions!$G$60=9,AM38,IF(BenefitAssumptions!$G$60=14,AM39,0)))</f>
        <v>1240.778</v>
      </c>
      <c r="AN140" s="25">
        <f>IF(BenefitAssumptions!$E$59="no",0,IF(BenefitAssumptions!$G$60=9,AN38,IF(BenefitAssumptions!$G$60=14,AN39,0)))</f>
        <v>1257.3539999999998</v>
      </c>
      <c r="AO140" s="25">
        <f>IF(BenefitAssumptions!$E$59="no",0,IF(BenefitAssumptions!$G$60=9,AO38,IF(BenefitAssumptions!$G$60=14,AO39,0)))</f>
        <v>1273.6590000000001</v>
      </c>
      <c r="AP140" s="25">
        <f>IF(BenefitAssumptions!$E$59="no",0,IF(BenefitAssumptions!$G$60=9,AP38,IF(BenefitAssumptions!$G$60=14,AP39,0)))</f>
        <v>1289.6179999999999</v>
      </c>
      <c r="AQ140" s="25">
        <f>IF(BenefitAssumptions!$E$59="no",0,IF(BenefitAssumptions!$G$60=9,AQ38,IF(BenefitAssumptions!$G$60=14,AQ39,0)))</f>
        <v>1305.2080000000001</v>
      </c>
      <c r="AR140" s="25">
        <f>IF(BenefitAssumptions!$E$59="no",0,IF(BenefitAssumptions!$G$60=9,AR38,IF(BenefitAssumptions!$G$60=14,AR39,0)))</f>
        <v>1320.395</v>
      </c>
      <c r="AS140" s="25">
        <f>IF(BenefitAssumptions!$E$59="no",0,IF(BenefitAssumptions!$G$60=9,AS38,IF(BenefitAssumptions!$G$60=14,AS39,0)))</f>
        <v>1335.0859999999998</v>
      </c>
      <c r="AT140" s="25">
        <f>IF(BenefitAssumptions!$E$59="no",0,IF(BenefitAssumptions!$G$60=9,AT38,IF(BenefitAssumptions!$G$60=14,AT39,0)))</f>
        <v>1349.1679999999999</v>
      </c>
      <c r="AU140" s="25">
        <f>IF(BenefitAssumptions!$E$59="no",0,IF(BenefitAssumptions!$G$60=9,AU38,IF(BenefitAssumptions!$G$60=14,AU39,0)))</f>
        <v>1362.56</v>
      </c>
      <c r="AV140" s="25">
        <f>IF(BenefitAssumptions!$E$59="no",0,IF(BenefitAssumptions!$G$60=9,AV38,IF(BenefitAssumptions!$G$60=14,AV39,0)))</f>
        <v>1375.2219999999998</v>
      </c>
      <c r="AW140" s="25">
        <f>IF(BenefitAssumptions!$E$59="no",0,IF(BenefitAssumptions!$G$60=9,AW38,IF(BenefitAssumptions!$G$60=14,AW39,0)))</f>
        <v>1387.155</v>
      </c>
      <c r="AX140" s="25">
        <f>IF(BenefitAssumptions!$E$59="no",0,IF(BenefitAssumptions!$G$60=9,AX38,IF(BenefitAssumptions!$G$60=14,AX39,0)))</f>
        <v>1398.386</v>
      </c>
      <c r="AY140" s="25">
        <f>IF(BenefitAssumptions!$E$59="no",0,IF(BenefitAssumptions!$G$60=9,AY38,IF(BenefitAssumptions!$G$60=14,AY39,0)))</f>
        <v>1408.96</v>
      </c>
      <c r="AZ140" s="25">
        <f>IF(BenefitAssumptions!$E$59="no",0,IF(BenefitAssumptions!$G$60=9,AZ38,IF(BenefitAssumptions!$G$60=14,AZ39,0)))</f>
        <v>1418.9189999999999</v>
      </c>
    </row>
    <row r="141" spans="1:52" ht="25.5">
      <c r="A141" s="117" t="s">
        <v>128</v>
      </c>
      <c r="AG141" s="26">
        <f>AG144/AG138</f>
        <v>0.55014440365212225</v>
      </c>
      <c r="AH141" s="26">
        <f t="shared" ref="AH141:AZ141" si="33">AH144/AH138</f>
        <v>0.59385585946564245</v>
      </c>
      <c r="AI141" s="26">
        <f t="shared" si="33"/>
        <v>0.63754869774800138</v>
      </c>
      <c r="AJ141" s="26">
        <f t="shared" si="33"/>
        <v>0.68122233449008041</v>
      </c>
      <c r="AK141" s="26">
        <f t="shared" si="33"/>
        <v>0.72487533605377341</v>
      </c>
      <c r="AL141" s="26">
        <f t="shared" si="33"/>
        <v>0.7432031200492657</v>
      </c>
      <c r="AM141" s="26">
        <f t="shared" si="33"/>
        <v>0.7615326061157508</v>
      </c>
      <c r="AN141" s="26">
        <f t="shared" si="33"/>
        <v>0.77986478528334324</v>
      </c>
      <c r="AO141" s="26">
        <f t="shared" si="33"/>
        <v>0.79820065022323672</v>
      </c>
      <c r="AP141" s="26">
        <f t="shared" si="33"/>
        <v>0.81654032655145803</v>
      </c>
      <c r="AQ141" s="26">
        <f t="shared" si="33"/>
        <v>0.83488337512557642</v>
      </c>
      <c r="AR141" s="26">
        <f t="shared" si="33"/>
        <v>0.85322875722698999</v>
      </c>
      <c r="AS141" s="26">
        <f t="shared" si="33"/>
        <v>0.87157538739440399</v>
      </c>
      <c r="AT141" s="26">
        <f t="shared" si="33"/>
        <v>0.88992226808483299</v>
      </c>
      <c r="AU141" s="26">
        <f t="shared" si="33"/>
        <v>0.90826892353127064</v>
      </c>
      <c r="AV141" s="26">
        <f t="shared" si="33"/>
        <v>0.92661531843587686</v>
      </c>
      <c r="AW141" s="26">
        <f t="shared" si="33"/>
        <v>0.94496157622429433</v>
      </c>
      <c r="AX141" s="26">
        <f t="shared" si="33"/>
        <v>0.96330775146105296</v>
      </c>
      <c r="AY141" s="26">
        <f t="shared" si="33"/>
        <v>0.98165389003279402</v>
      </c>
      <c r="AZ141" s="26">
        <f t="shared" si="33"/>
        <v>1</v>
      </c>
    </row>
    <row r="142" spans="1:52">
      <c r="A142" s="120" t="s">
        <v>1</v>
      </c>
      <c r="AG142" s="30">
        <f>BenefitAssumptions!E63</f>
        <v>0.6</v>
      </c>
      <c r="AH142" s="26">
        <f>AG142+($AK$142-$AG$142)/($AK$2-$AG$2)</f>
        <v>0.625</v>
      </c>
      <c r="AI142" s="26">
        <f>AH142+($AK$142-$AG$142)/($AK$2-$AG$2)</f>
        <v>0.65</v>
      </c>
      <c r="AJ142" s="26">
        <f>AI142+($AK$142-$AG$142)/($AK$2-$AG$2)</f>
        <v>0.67500000000000004</v>
      </c>
      <c r="AK142" s="30">
        <f>BenefitAssumptions!F63</f>
        <v>0.7</v>
      </c>
      <c r="AL142" s="26">
        <f t="shared" ref="AL142:AY142" si="34">AK142+($AZ$142-$AK$142)/($AZ$2-$AK$2)</f>
        <v>0.72</v>
      </c>
      <c r="AM142" s="26">
        <f t="shared" si="34"/>
        <v>0.74</v>
      </c>
      <c r="AN142" s="26">
        <f t="shared" si="34"/>
        <v>0.76</v>
      </c>
      <c r="AO142" s="26">
        <f t="shared" si="34"/>
        <v>0.78</v>
      </c>
      <c r="AP142" s="26">
        <f t="shared" si="34"/>
        <v>0.8</v>
      </c>
      <c r="AQ142" s="26">
        <f t="shared" si="34"/>
        <v>0.82000000000000006</v>
      </c>
      <c r="AR142" s="26">
        <f t="shared" si="34"/>
        <v>0.84000000000000008</v>
      </c>
      <c r="AS142" s="26">
        <f t="shared" si="34"/>
        <v>0.8600000000000001</v>
      </c>
      <c r="AT142" s="26">
        <f t="shared" si="34"/>
        <v>0.88000000000000012</v>
      </c>
      <c r="AU142" s="26">
        <f t="shared" si="34"/>
        <v>0.90000000000000013</v>
      </c>
      <c r="AV142" s="26">
        <f t="shared" si="34"/>
        <v>0.92000000000000015</v>
      </c>
      <c r="AW142" s="26">
        <f t="shared" si="34"/>
        <v>0.94000000000000017</v>
      </c>
      <c r="AX142" s="26">
        <f t="shared" si="34"/>
        <v>0.96000000000000019</v>
      </c>
      <c r="AY142" s="26">
        <f t="shared" si="34"/>
        <v>0.9800000000000002</v>
      </c>
      <c r="AZ142" s="30">
        <f>BenefitAssumptions!G63</f>
        <v>1</v>
      </c>
    </row>
    <row r="143" spans="1:52">
      <c r="A143" s="120" t="s">
        <v>2</v>
      </c>
      <c r="AG143" s="30">
        <f>BenefitAssumptions!E64</f>
        <v>0.5</v>
      </c>
      <c r="AH143" s="26">
        <f>AG143+($AK$143-$AG$143)/($AK$2-$AG$2)</f>
        <v>0.5625</v>
      </c>
      <c r="AI143" s="26">
        <f>AH143+($AK$143-$AG$143)/($AK$2-$AG$2)</f>
        <v>0.625</v>
      </c>
      <c r="AJ143" s="26">
        <f>AI143+($AK$143-$AG$143)/($AK$2-$AG$2)</f>
        <v>0.6875</v>
      </c>
      <c r="AK143" s="30">
        <f>BenefitAssumptions!F64</f>
        <v>0.75</v>
      </c>
      <c r="AL143" s="26">
        <f t="shared" ref="AL143:AY143" si="35">AK143+($AZ$143-$AK$143)/($AZ$2-$AK$2)</f>
        <v>0.76666666666666672</v>
      </c>
      <c r="AM143" s="26">
        <f t="shared" si="35"/>
        <v>0.78333333333333344</v>
      </c>
      <c r="AN143" s="26">
        <f t="shared" si="35"/>
        <v>0.80000000000000016</v>
      </c>
      <c r="AO143" s="26">
        <f t="shared" si="35"/>
        <v>0.81666666666666687</v>
      </c>
      <c r="AP143" s="26">
        <f t="shared" si="35"/>
        <v>0.83333333333333359</v>
      </c>
      <c r="AQ143" s="26">
        <f t="shared" si="35"/>
        <v>0.85000000000000031</v>
      </c>
      <c r="AR143" s="26">
        <f t="shared" si="35"/>
        <v>0.86666666666666703</v>
      </c>
      <c r="AS143" s="26">
        <f t="shared" si="35"/>
        <v>0.88333333333333375</v>
      </c>
      <c r="AT143" s="26">
        <f t="shared" si="35"/>
        <v>0.90000000000000047</v>
      </c>
      <c r="AU143" s="26">
        <f t="shared" si="35"/>
        <v>0.91666666666666718</v>
      </c>
      <c r="AV143" s="26">
        <f t="shared" si="35"/>
        <v>0.9333333333333339</v>
      </c>
      <c r="AW143" s="26">
        <f t="shared" si="35"/>
        <v>0.95000000000000062</v>
      </c>
      <c r="AX143" s="26">
        <f t="shared" si="35"/>
        <v>0.96666666666666734</v>
      </c>
      <c r="AY143" s="26">
        <f t="shared" si="35"/>
        <v>0.98333333333333406</v>
      </c>
      <c r="AZ143" s="30">
        <f>BenefitAssumptions!G64</f>
        <v>1</v>
      </c>
    </row>
    <row r="144" spans="1:52">
      <c r="A144" s="117" t="s">
        <v>153</v>
      </c>
      <c r="AG144" s="25">
        <f t="shared" ref="AG144:AZ144" si="36">SUM(AG145:AG146)</f>
        <v>1255.8900000000001</v>
      </c>
      <c r="AH144" s="25">
        <f t="shared" si="36"/>
        <v>1376.8678750000001</v>
      </c>
      <c r="AI144" s="25">
        <f t="shared" si="36"/>
        <v>1501.1562250000002</v>
      </c>
      <c r="AJ144" s="25">
        <f t="shared" si="36"/>
        <v>1628.5382875</v>
      </c>
      <c r="AK144" s="25">
        <f t="shared" si="36"/>
        <v>1758.7817</v>
      </c>
      <c r="AL144" s="25">
        <f t="shared" si="36"/>
        <v>1829.5847400000002</v>
      </c>
      <c r="AM144" s="25">
        <f t="shared" si="36"/>
        <v>1901.5514866666667</v>
      </c>
      <c r="AN144" s="25">
        <f t="shared" si="36"/>
        <v>1974.4811600000003</v>
      </c>
      <c r="AO144" s="25">
        <f t="shared" si="36"/>
        <v>2048.0934700000003</v>
      </c>
      <c r="AP144" s="25">
        <f t="shared" si="36"/>
        <v>2122.1368666666667</v>
      </c>
      <c r="AQ144" s="25">
        <f t="shared" si="36"/>
        <v>2196.4704600000005</v>
      </c>
      <c r="AR144" s="25">
        <f t="shared" si="36"/>
        <v>2271.0099733333336</v>
      </c>
      <c r="AS144" s="25">
        <f t="shared" si="36"/>
        <v>2345.6080866666671</v>
      </c>
      <c r="AT144" s="25">
        <f t="shared" si="36"/>
        <v>2420.121360000001</v>
      </c>
      <c r="AU144" s="25">
        <f t="shared" si="36"/>
        <v>2494.4216333333343</v>
      </c>
      <c r="AV144" s="25">
        <f t="shared" si="36"/>
        <v>2568.3858533333341</v>
      </c>
      <c r="AW144" s="25">
        <f t="shared" si="36"/>
        <v>2641.9188500000009</v>
      </c>
      <c r="AX144" s="25">
        <f t="shared" si="36"/>
        <v>2714.9884933333346</v>
      </c>
      <c r="AY144" s="25">
        <f t="shared" si="36"/>
        <v>2787.591753333335</v>
      </c>
      <c r="AZ144" s="25">
        <f t="shared" si="36"/>
        <v>2859.7280000000001</v>
      </c>
    </row>
    <row r="145" spans="1:52">
      <c r="A145" s="119" t="s">
        <v>1</v>
      </c>
      <c r="AG145" s="25">
        <f>AG142*AG139</f>
        <v>686.82900000000006</v>
      </c>
      <c r="AH145" s="25">
        <f t="shared" ref="AH145:AZ146" si="37">AH142*AH139</f>
        <v>726.99250000000006</v>
      </c>
      <c r="AI145" s="25">
        <f t="shared" si="37"/>
        <v>768.21810000000005</v>
      </c>
      <c r="AJ145" s="25">
        <f t="shared" si="37"/>
        <v>810.40297500000008</v>
      </c>
      <c r="AK145" s="25">
        <f t="shared" si="37"/>
        <v>853.44769999999994</v>
      </c>
      <c r="AL145" s="25">
        <f t="shared" si="37"/>
        <v>891.17784000000006</v>
      </c>
      <c r="AM145" s="25">
        <f t="shared" si="37"/>
        <v>929.60872000000006</v>
      </c>
      <c r="AN145" s="25">
        <f t="shared" si="37"/>
        <v>968.59796000000006</v>
      </c>
      <c r="AO145" s="25">
        <f t="shared" si="37"/>
        <v>1007.93862</v>
      </c>
      <c r="AP145" s="25">
        <f t="shared" si="37"/>
        <v>1047.4552000000001</v>
      </c>
      <c r="AQ145" s="25">
        <f t="shared" si="37"/>
        <v>1087.04366</v>
      </c>
      <c r="AR145" s="25">
        <f t="shared" si="37"/>
        <v>1126.6676400000001</v>
      </c>
      <c r="AS145" s="25">
        <f t="shared" si="37"/>
        <v>1166.2821200000001</v>
      </c>
      <c r="AT145" s="25">
        <f t="shared" si="37"/>
        <v>1205.8701600000002</v>
      </c>
      <c r="AU145" s="25">
        <f t="shared" si="37"/>
        <v>1245.4083000000003</v>
      </c>
      <c r="AV145" s="25">
        <f t="shared" si="37"/>
        <v>1284.8453200000001</v>
      </c>
      <c r="AW145" s="25">
        <f t="shared" si="37"/>
        <v>1324.1216000000002</v>
      </c>
      <c r="AX145" s="25">
        <f t="shared" si="37"/>
        <v>1363.2153600000004</v>
      </c>
      <c r="AY145" s="25">
        <f t="shared" si="37"/>
        <v>1402.1144200000003</v>
      </c>
      <c r="AZ145" s="25">
        <f t="shared" si="37"/>
        <v>1440.809</v>
      </c>
    </row>
    <row r="146" spans="1:52">
      <c r="A146" s="119" t="s">
        <v>2</v>
      </c>
      <c r="AG146" s="25">
        <f>AG143*AG140</f>
        <v>569.06100000000004</v>
      </c>
      <c r="AH146" s="25">
        <f t="shared" si="37"/>
        <v>649.87537500000008</v>
      </c>
      <c r="AI146" s="25">
        <f t="shared" si="37"/>
        <v>732.93812500000001</v>
      </c>
      <c r="AJ146" s="25">
        <f t="shared" si="37"/>
        <v>818.13531250000005</v>
      </c>
      <c r="AK146" s="25">
        <f t="shared" si="37"/>
        <v>905.33400000000006</v>
      </c>
      <c r="AL146" s="25">
        <f t="shared" si="37"/>
        <v>938.40690000000006</v>
      </c>
      <c r="AM146" s="25">
        <f t="shared" si="37"/>
        <v>971.94276666666678</v>
      </c>
      <c r="AN146" s="25">
        <f t="shared" si="37"/>
        <v>1005.8832000000001</v>
      </c>
      <c r="AO146" s="25">
        <f t="shared" si="37"/>
        <v>1040.1548500000004</v>
      </c>
      <c r="AP146" s="25">
        <f t="shared" si="37"/>
        <v>1074.6816666666668</v>
      </c>
      <c r="AQ146" s="25">
        <f t="shared" si="37"/>
        <v>1109.4268000000004</v>
      </c>
      <c r="AR146" s="25">
        <f t="shared" si="37"/>
        <v>1144.3423333333337</v>
      </c>
      <c r="AS146" s="25">
        <f t="shared" si="37"/>
        <v>1179.325966666667</v>
      </c>
      <c r="AT146" s="25">
        <f t="shared" si="37"/>
        <v>1214.2512000000006</v>
      </c>
      <c r="AU146" s="25">
        <f t="shared" si="37"/>
        <v>1249.013333333334</v>
      </c>
      <c r="AV146" s="25">
        <f t="shared" si="37"/>
        <v>1283.540533333334</v>
      </c>
      <c r="AW146" s="25">
        <f t="shared" si="37"/>
        <v>1317.7972500000008</v>
      </c>
      <c r="AX146" s="25">
        <f t="shared" si="37"/>
        <v>1351.7731333333343</v>
      </c>
      <c r="AY146" s="25">
        <f t="shared" si="37"/>
        <v>1385.4773333333344</v>
      </c>
      <c r="AZ146" s="25">
        <f t="shared" si="37"/>
        <v>1418.9189999999999</v>
      </c>
    </row>
    <row r="147" spans="1:52" ht="38.25">
      <c r="A147" s="117" t="s">
        <v>225</v>
      </c>
      <c r="AG147" s="25">
        <f>BenefitAssumptions!$E$70*Macroeconomics!AG22</f>
        <v>45855.412522848383</v>
      </c>
      <c r="AH147" s="25">
        <f>BenefitAssumptions!$E$70*Macroeconomics!AH22</f>
        <v>50701.800957961634</v>
      </c>
      <c r="AI147" s="25">
        <f>BenefitAssumptions!$E$70*Macroeconomics!AI22</f>
        <v>56276.059454664559</v>
      </c>
      <c r="AJ147" s="25">
        <f>BenefitAssumptions!$E$70*Macroeconomics!AJ22</f>
        <v>62698.24366514654</v>
      </c>
      <c r="AK147" s="25">
        <f>BenefitAssumptions!$E$70*Macroeconomics!AK22</f>
        <v>70107.784177802328</v>
      </c>
      <c r="AL147" s="25">
        <f>BenefitAssumptions!$E$70*Macroeconomics!AL22</f>
        <v>78402.086724718276</v>
      </c>
      <c r="AM147" s="25">
        <f>BenefitAssumptions!$E$70*Macroeconomics!AM22</f>
        <v>87497.787163824774</v>
      </c>
      <c r="AN147" s="25">
        <f>BenefitAssumptions!$E$70*Macroeconomics!AN22</f>
        <v>97452.592761388572</v>
      </c>
      <c r="AO147" s="25">
        <f>BenefitAssumptions!$E$70*Macroeconomics!AO22</f>
        <v>108328.48621432515</v>
      </c>
      <c r="AP147" s="25">
        <f>BenefitAssumptions!$E$70*Macroeconomics!AP22</f>
        <v>120187.53109149482</v>
      </c>
      <c r="AQ147" s="25">
        <f>BenefitAssumptions!$E$70*Macroeconomics!AQ22</f>
        <v>133336.38314670254</v>
      </c>
      <c r="AR147" s="25">
        <f>BenefitAssumptions!$E$70*Macroeconomics!AR22</f>
        <v>147910.55195222577</v>
      </c>
      <c r="AS147" s="25">
        <f>BenefitAssumptions!$E$70*Macroeconomics!AS22</f>
        <v>164063.63398448122</v>
      </c>
      <c r="AT147" s="25">
        <f>BenefitAssumptions!$E$70*Macroeconomics!AT22</f>
        <v>181966.19640348016</v>
      </c>
      <c r="AU147" s="25">
        <f>BenefitAssumptions!$E$70*Macroeconomics!AU22</f>
        <v>201806.09709492803</v>
      </c>
      <c r="AV147" s="25">
        <f>BenefitAssumptions!$E$70*Macroeconomics!AV22</f>
        <v>223789.24345678141</v>
      </c>
      <c r="AW147" s="25">
        <f>BenefitAssumptions!$E$70*Macroeconomics!AW22</f>
        <v>248140.96700186972</v>
      </c>
      <c r="AX147" s="25">
        <f>BenefitAssumptions!$E$70*Macroeconomics!AX22</f>
        <v>275108.1613636745</v>
      </c>
      <c r="AY147" s="25">
        <f>BenefitAssumptions!$E$70*Macroeconomics!AY22</f>
        <v>304960.68650259438</v>
      </c>
      <c r="AZ147" s="25">
        <f>BenefitAssumptions!$E$70*Macroeconomics!AZ22</f>
        <v>337995.05228715466</v>
      </c>
    </row>
    <row r="148" spans="1:52" ht="38.25">
      <c r="A148" s="117" t="s">
        <v>226</v>
      </c>
      <c r="AG148" s="30">
        <f>BenefitAssumptions!E73</f>
        <v>20</v>
      </c>
      <c r="AH148" s="26">
        <f>AG148+($AK$148-$AG$148)/($AK$2-$AG$2)</f>
        <v>21.25</v>
      </c>
      <c r="AI148" s="26">
        <f>AH148+($AK$148-$AG$148)/($AK$2-$AG$2)</f>
        <v>22.5</v>
      </c>
      <c r="AJ148" s="26">
        <f>AI148+($AK$148-$AG$148)/($AK$2-$AG$2)</f>
        <v>23.75</v>
      </c>
      <c r="AK148" s="30">
        <f>BenefitAssumptions!F73</f>
        <v>25</v>
      </c>
      <c r="AL148" s="26">
        <f t="shared" ref="AL148:AY148" si="38">AK148+($AZ$148-$AK$148)/($AZ$2-$AK$2)</f>
        <v>25.333333333333332</v>
      </c>
      <c r="AM148" s="26">
        <f t="shared" si="38"/>
        <v>25.666666666666664</v>
      </c>
      <c r="AN148" s="26">
        <f t="shared" si="38"/>
        <v>25.999999999999996</v>
      </c>
      <c r="AO148" s="26">
        <f t="shared" si="38"/>
        <v>26.333333333333329</v>
      </c>
      <c r="AP148" s="26">
        <f t="shared" si="38"/>
        <v>26.666666666666661</v>
      </c>
      <c r="AQ148" s="26">
        <f t="shared" si="38"/>
        <v>26.999999999999993</v>
      </c>
      <c r="AR148" s="26">
        <f t="shared" si="38"/>
        <v>27.333333333333325</v>
      </c>
      <c r="AS148" s="26">
        <f t="shared" si="38"/>
        <v>27.666666666666657</v>
      </c>
      <c r="AT148" s="26">
        <f t="shared" si="38"/>
        <v>27.999999999999989</v>
      </c>
      <c r="AU148" s="26">
        <f t="shared" si="38"/>
        <v>28.333333333333321</v>
      </c>
      <c r="AV148" s="26">
        <f t="shared" si="38"/>
        <v>28.666666666666654</v>
      </c>
      <c r="AW148" s="26">
        <f t="shared" si="38"/>
        <v>28.999999999999986</v>
      </c>
      <c r="AX148" s="26">
        <f t="shared" si="38"/>
        <v>29.333333333333318</v>
      </c>
      <c r="AY148" s="26">
        <f t="shared" si="38"/>
        <v>29.66666666666665</v>
      </c>
      <c r="AZ148" s="30">
        <f>BenefitAssumptions!G73</f>
        <v>30</v>
      </c>
    </row>
    <row r="149" spans="1:52" ht="38.25">
      <c r="A149" s="117" t="s">
        <v>228</v>
      </c>
      <c r="AG149" s="25">
        <f t="shared" ref="AG149:AZ149" si="39">AG148*AG56/100</f>
        <v>20</v>
      </c>
      <c r="AH149" s="25">
        <f t="shared" si="39"/>
        <v>23.036454702094169</v>
      </c>
      <c r="AI149" s="25">
        <f t="shared" si="39"/>
        <v>26.296585055829009</v>
      </c>
      <c r="AJ149" s="25">
        <f t="shared" si="39"/>
        <v>29.759847279380963</v>
      </c>
      <c r="AK149" s="25">
        <f t="shared" si="39"/>
        <v>33.399042465712739</v>
      </c>
      <c r="AL149" s="25">
        <f t="shared" si="39"/>
        <v>36.083883164473626</v>
      </c>
      <c r="AM149" s="25">
        <f t="shared" si="39"/>
        <v>38.977800096493723</v>
      </c>
      <c r="AN149" s="25">
        <f t="shared" si="39"/>
        <v>42.096706990705854</v>
      </c>
      <c r="AO149" s="25">
        <f t="shared" si="39"/>
        <v>45.457708169890822</v>
      </c>
      <c r="AP149" s="25">
        <f t="shared" si="39"/>
        <v>49.079186436414183</v>
      </c>
      <c r="AQ149" s="25">
        <f t="shared" si="39"/>
        <v>52.980897375803941</v>
      </c>
      <c r="AR149" s="25">
        <f t="shared" si="39"/>
        <v>57.184070542702813</v>
      </c>
      <c r="AS149" s="25">
        <f t="shared" si="39"/>
        <v>61.71151802710466</v>
      </c>
      <c r="AT149" s="25">
        <f t="shared" si="39"/>
        <v>66.587750934543877</v>
      </c>
      <c r="AU149" s="25">
        <f t="shared" si="39"/>
        <v>71.839104352218158</v>
      </c>
      <c r="AV149" s="25">
        <f t="shared" si="39"/>
        <v>77.493871414069773</v>
      </c>
      <c r="AW149" s="25">
        <f t="shared" si="39"/>
        <v>83.582447121823279</v>
      </c>
      <c r="AX149" s="25">
        <f t="shared" si="39"/>
        <v>90.137482626085202</v>
      </c>
      <c r="AY149" s="25">
        <f t="shared" si="39"/>
        <v>97.194050722076284</v>
      </c>
      <c r="AZ149" s="25">
        <f t="shared" si="39"/>
        <v>104.7898233686284</v>
      </c>
    </row>
    <row r="150" spans="1:52" ht="25.5">
      <c r="A150" s="117" t="s">
        <v>168</v>
      </c>
      <c r="AG150" s="25">
        <f>IF(BenefitAssumptions!$E$68="yes", AG147, AG149)</f>
        <v>45855.412522848383</v>
      </c>
      <c r="AH150" s="25">
        <f>IF(BenefitAssumptions!$E$68="yes", AH147, AH149)</f>
        <v>50701.800957961634</v>
      </c>
      <c r="AI150" s="25">
        <f>IF(BenefitAssumptions!$E$68="yes", AI147, AI149)</f>
        <v>56276.059454664559</v>
      </c>
      <c r="AJ150" s="25">
        <f>IF(BenefitAssumptions!$E$68="yes", AJ147, AJ149)</f>
        <v>62698.24366514654</v>
      </c>
      <c r="AK150" s="25">
        <f>IF(BenefitAssumptions!$E$68="yes", AK147, AK149)</f>
        <v>70107.784177802328</v>
      </c>
      <c r="AL150" s="25">
        <f>IF(BenefitAssumptions!$E$68="yes", AL147, AL149)</f>
        <v>78402.086724718276</v>
      </c>
      <c r="AM150" s="25">
        <f>IF(BenefitAssumptions!$E$68="yes", AM147, AM149)</f>
        <v>87497.787163824774</v>
      </c>
      <c r="AN150" s="25">
        <f>IF(BenefitAssumptions!$E$68="yes", AN147, AN149)</f>
        <v>97452.592761388572</v>
      </c>
      <c r="AO150" s="25">
        <f>IF(BenefitAssumptions!$E$68="yes", AO147, AO149)</f>
        <v>108328.48621432515</v>
      </c>
      <c r="AP150" s="25">
        <f>IF(BenefitAssumptions!$E$68="yes", AP147, AP149)</f>
        <v>120187.53109149482</v>
      </c>
      <c r="AQ150" s="25">
        <f>IF(BenefitAssumptions!$E$68="yes", AQ147, AQ149)</f>
        <v>133336.38314670254</v>
      </c>
      <c r="AR150" s="25">
        <f>IF(BenefitAssumptions!$E$68="yes", AR147, AR149)</f>
        <v>147910.55195222577</v>
      </c>
      <c r="AS150" s="25">
        <f>IF(BenefitAssumptions!$E$68="yes", AS147, AS149)</f>
        <v>164063.63398448122</v>
      </c>
      <c r="AT150" s="25">
        <f>IF(BenefitAssumptions!$E$68="yes", AT147, AT149)</f>
        <v>181966.19640348016</v>
      </c>
      <c r="AU150" s="25">
        <f>IF(BenefitAssumptions!$E$68="yes", AU147, AU149)</f>
        <v>201806.09709492803</v>
      </c>
      <c r="AV150" s="25">
        <f>IF(BenefitAssumptions!$E$68="yes", AV147, AV149)</f>
        <v>223789.24345678141</v>
      </c>
      <c r="AW150" s="25">
        <f>IF(BenefitAssumptions!$E$68="yes", AW147, AW149)</f>
        <v>248140.96700186972</v>
      </c>
      <c r="AX150" s="25">
        <f>IF(BenefitAssumptions!$E$68="yes", AX147, AX149)</f>
        <v>275108.1613636745</v>
      </c>
      <c r="AY150" s="25">
        <f>IF(BenefitAssumptions!$E$68="yes", AY147, AY149)</f>
        <v>304960.68650259438</v>
      </c>
      <c r="AZ150" s="25">
        <f>IF(BenefitAssumptions!$E$68="yes", AZ147, AZ149)</f>
        <v>337995.05228715466</v>
      </c>
    </row>
    <row r="151" spans="1:52" ht="25.5">
      <c r="A151" s="117" t="s">
        <v>243</v>
      </c>
      <c r="AG151" s="25">
        <f>AG144*AG150</f>
        <v>57589354.033320062</v>
      </c>
      <c r="AH151" s="25">
        <f t="shared" ref="AH151:AZ151" si="40">AH144*AH150</f>
        <v>69809680.9436616</v>
      </c>
      <c r="AI151" s="25">
        <f t="shared" si="40"/>
        <v>84479156.968839824</v>
      </c>
      <c r="AJ151" s="25">
        <f t="shared" si="40"/>
        <v>102106490.36769547</v>
      </c>
      <c r="AK151" s="25">
        <f t="shared" si="40"/>
        <v>123304287.83946829</v>
      </c>
      <c r="AL151" s="25">
        <f t="shared" si="40"/>
        <v>143443261.45570114</v>
      </c>
      <c r="AM151" s="25">
        <f t="shared" si="40"/>
        <v>166381547.26141459</v>
      </c>
      <c r="AN151" s="25">
        <f t="shared" si="40"/>
        <v>192418308.40051413</v>
      </c>
      <c r="AO151" s="25">
        <f t="shared" si="40"/>
        <v>221866865.23054439</v>
      </c>
      <c r="AP151" s="25">
        <f t="shared" si="40"/>
        <v>255054390.64290741</v>
      </c>
      <c r="AQ151" s="25">
        <f t="shared" si="40"/>
        <v>292869426.82497406</v>
      </c>
      <c r="AR151" s="25">
        <f t="shared" si="40"/>
        <v>335906338.64474291</v>
      </c>
      <c r="AS151" s="25">
        <f t="shared" si="40"/>
        <v>384828986.60191935</v>
      </c>
      <c r="AT151" s="25">
        <f t="shared" si="40"/>
        <v>440380278.71401769</v>
      </c>
      <c r="AU151" s="25">
        <f t="shared" si="40"/>
        <v>503389494.33215582</v>
      </c>
      <c r="AV151" s="25">
        <f t="shared" si="40"/>
        <v>574777127.0225668</v>
      </c>
      <c r="AW151" s="25">
        <f t="shared" si="40"/>
        <v>655568298.1794678</v>
      </c>
      <c r="AX151" s="25">
        <f t="shared" si="40"/>
        <v>746915492.52446651</v>
      </c>
      <c r="AY151" s="25">
        <f t="shared" si="40"/>
        <v>850105894.78550458</v>
      </c>
      <c r="AZ151" s="25">
        <f t="shared" si="40"/>
        <v>966573914.88704026</v>
      </c>
    </row>
    <row r="152" spans="1:52">
      <c r="A152" s="117" t="s">
        <v>244</v>
      </c>
      <c r="AG152" s="25">
        <f>BenefitAssumptions!$E$76*BenefitAssumptions!$E$37*BenefitCalculations2!AG150*BenefitCalculations2!AG144</f>
        <v>28794.677016660029</v>
      </c>
      <c r="AH152" s="25">
        <f>BenefitAssumptions!$E$76*BenefitAssumptions!$E$37*BenefitCalculations2!AH150*BenefitCalculations2!AH144</f>
        <v>34904.840471830808</v>
      </c>
      <c r="AI152" s="25">
        <f>BenefitAssumptions!$E$76*BenefitAssumptions!$E$37*BenefitCalculations2!AI150*BenefitCalculations2!AI144</f>
        <v>42239.578484419908</v>
      </c>
      <c r="AJ152" s="25">
        <f>BenefitAssumptions!$E$76*BenefitAssumptions!$E$37*BenefitCalculations2!AJ150*BenefitCalculations2!AJ144</f>
        <v>51053.245183847735</v>
      </c>
      <c r="AK152" s="25">
        <f>BenefitAssumptions!$E$76*BenefitAssumptions!$E$37*BenefitCalculations2!AK150*BenefitCalculations2!AK144</f>
        <v>61652.143919734139</v>
      </c>
      <c r="AL152" s="25">
        <f>BenefitAssumptions!$E$76*BenefitAssumptions!$E$37*BenefitCalculations2!AL150*BenefitCalculations2!AL144</f>
        <v>71721.63072785057</v>
      </c>
      <c r="AM152" s="25">
        <f>BenefitAssumptions!$E$76*BenefitAssumptions!$E$37*BenefitCalculations2!AM150*BenefitCalculations2!AM144</f>
        <v>83190.773630707306</v>
      </c>
      <c r="AN152" s="25">
        <f>BenefitAssumptions!$E$76*BenefitAssumptions!$E$37*BenefitCalculations2!AN150*BenefitCalculations2!AN144</f>
        <v>96209.154200257064</v>
      </c>
      <c r="AO152" s="25">
        <f>BenefitAssumptions!$E$76*BenefitAssumptions!$E$37*BenefitCalculations2!AO150*BenefitCalculations2!AO144</f>
        <v>110933.43261527219</v>
      </c>
      <c r="AP152" s="25">
        <f>BenefitAssumptions!$E$76*BenefitAssumptions!$E$37*BenefitCalculations2!AP150*BenefitCalculations2!AP144</f>
        <v>127527.19532145371</v>
      </c>
      <c r="AQ152" s="25">
        <f>BenefitAssumptions!$E$76*BenefitAssumptions!$E$37*BenefitCalculations2!AQ150*BenefitCalculations2!AQ144</f>
        <v>146434.71341248704</v>
      </c>
      <c r="AR152" s="25">
        <f>BenefitAssumptions!$E$76*BenefitAssumptions!$E$37*BenefitCalculations2!AR150*BenefitCalculations2!AR144</f>
        <v>167953.16932237145</v>
      </c>
      <c r="AS152" s="25">
        <f>BenefitAssumptions!$E$76*BenefitAssumptions!$E$37*BenefitCalculations2!AS150*BenefitCalculations2!AS144</f>
        <v>192414.49330095967</v>
      </c>
      <c r="AT152" s="25">
        <f>BenefitAssumptions!$E$76*BenefitAssumptions!$E$37*BenefitCalculations2!AT150*BenefitCalculations2!AT144</f>
        <v>220190.13935700885</v>
      </c>
      <c r="AU152" s="25">
        <f>BenefitAssumptions!$E$76*BenefitAssumptions!$E$37*BenefitCalculations2!AU150*BenefitCalculations2!AU144</f>
        <v>251694.74716607793</v>
      </c>
      <c r="AV152" s="25">
        <f>BenefitAssumptions!$E$76*BenefitAssumptions!$E$37*BenefitCalculations2!AV150*BenefitCalculations2!AV144</f>
        <v>287388.56351128337</v>
      </c>
      <c r="AW152" s="25">
        <f>BenefitAssumptions!$E$76*BenefitAssumptions!$E$37*BenefitCalculations2!AW150*BenefitCalculations2!AW144</f>
        <v>327784.14908973395</v>
      </c>
      <c r="AX152" s="25">
        <f>BenefitAssumptions!$E$76*BenefitAssumptions!$E$37*BenefitCalculations2!AX150*BenefitCalculations2!AX144</f>
        <v>373457.7462622333</v>
      </c>
      <c r="AY152" s="25">
        <f>BenefitAssumptions!$E$76*BenefitAssumptions!$E$37*BenefitCalculations2!AY150*BenefitCalculations2!AY144</f>
        <v>425052.94739275234</v>
      </c>
      <c r="AZ152" s="25">
        <f>BenefitAssumptions!$E$76*BenefitAssumptions!$E$37*BenefitCalculations2!AZ150*BenefitCalculations2!AZ144</f>
        <v>483286.95744352008</v>
      </c>
    </row>
    <row r="153" spans="1:52">
      <c r="A153" s="117" t="s">
        <v>245</v>
      </c>
      <c r="AG153" s="25">
        <f>BenefitAssumptions!$E$77*BenefitAssumptions!$E$49*BenefitCalculations2!AG150*BenefitCalculations2!AG144</f>
        <v>28794.677016660029</v>
      </c>
      <c r="AH153" s="25">
        <f>BenefitAssumptions!$E$77*BenefitAssumptions!$E$49*BenefitCalculations2!AH150*BenefitCalculations2!AH144</f>
        <v>34904.840471830808</v>
      </c>
      <c r="AI153" s="25">
        <f>BenefitAssumptions!$E$77*BenefitAssumptions!$E$49*BenefitCalculations2!AI150*BenefitCalculations2!AI144</f>
        <v>42239.578484419908</v>
      </c>
      <c r="AJ153" s="25">
        <f>BenefitAssumptions!$E$77*BenefitAssumptions!$E$49*BenefitCalculations2!AJ150*BenefitCalculations2!AJ144</f>
        <v>51053.245183847735</v>
      </c>
      <c r="AK153" s="25">
        <f>BenefitAssumptions!$E$77*BenefitAssumptions!$E$49*BenefitCalculations2!AK150*BenefitCalculations2!AK144</f>
        <v>61652.143919734139</v>
      </c>
      <c r="AL153" s="25">
        <f>BenefitAssumptions!$E$77*BenefitAssumptions!$E$49*BenefitCalculations2!AL150*BenefitCalculations2!AL144</f>
        <v>71721.63072785057</v>
      </c>
      <c r="AM153" s="25">
        <f>BenefitAssumptions!$E$77*BenefitAssumptions!$E$49*BenefitCalculations2!AM150*BenefitCalculations2!AM144</f>
        <v>83190.773630707306</v>
      </c>
      <c r="AN153" s="25">
        <f>BenefitAssumptions!$E$77*BenefitAssumptions!$E$49*BenefitCalculations2!AN150*BenefitCalculations2!AN144</f>
        <v>96209.154200257064</v>
      </c>
      <c r="AO153" s="25">
        <f>BenefitAssumptions!$E$77*BenefitAssumptions!$E$49*BenefitCalculations2!AO150*BenefitCalculations2!AO144</f>
        <v>110933.43261527219</v>
      </c>
      <c r="AP153" s="25">
        <f>BenefitAssumptions!$E$77*BenefitAssumptions!$E$49*BenefitCalculations2!AP150*BenefitCalculations2!AP144</f>
        <v>127527.19532145371</v>
      </c>
      <c r="AQ153" s="25">
        <f>BenefitAssumptions!$E$77*BenefitAssumptions!$E$49*BenefitCalculations2!AQ150*BenefitCalculations2!AQ144</f>
        <v>146434.71341248704</v>
      </c>
      <c r="AR153" s="25">
        <f>BenefitAssumptions!$E$77*BenefitAssumptions!$E$49*BenefitCalculations2!AR150*BenefitCalculations2!AR144</f>
        <v>167953.16932237145</v>
      </c>
      <c r="AS153" s="25">
        <f>BenefitAssumptions!$E$77*BenefitAssumptions!$E$49*BenefitCalculations2!AS150*BenefitCalculations2!AS144</f>
        <v>192414.49330095967</v>
      </c>
      <c r="AT153" s="25">
        <f>BenefitAssumptions!$E$77*BenefitAssumptions!$E$49*BenefitCalculations2!AT150*BenefitCalculations2!AT144</f>
        <v>220190.13935700885</v>
      </c>
      <c r="AU153" s="25">
        <f>BenefitAssumptions!$E$77*BenefitAssumptions!$E$49*BenefitCalculations2!AU150*BenefitCalculations2!AU144</f>
        <v>251694.74716607793</v>
      </c>
      <c r="AV153" s="25">
        <f>BenefitAssumptions!$E$77*BenefitAssumptions!$E$49*BenefitCalculations2!AV150*BenefitCalculations2!AV144</f>
        <v>287388.56351128337</v>
      </c>
      <c r="AW153" s="25">
        <f>BenefitAssumptions!$E$77*BenefitAssumptions!$E$49*BenefitCalculations2!AW150*BenefitCalculations2!AW144</f>
        <v>327784.14908973395</v>
      </c>
      <c r="AX153" s="25">
        <f>BenefitAssumptions!$E$77*BenefitAssumptions!$E$49*BenefitCalculations2!AX150*BenefitCalculations2!AX144</f>
        <v>373457.7462622333</v>
      </c>
      <c r="AY153" s="25">
        <f>BenefitAssumptions!$E$77*BenefitAssumptions!$E$49*BenefitCalculations2!AY150*BenefitCalculations2!AY144</f>
        <v>425052.94739275234</v>
      </c>
      <c r="AZ153" s="25">
        <f>BenefitAssumptions!$E$77*BenefitAssumptions!$E$49*BenefitCalculations2!AZ150*BenefitCalculations2!AZ144</f>
        <v>483286.95744352008</v>
      </c>
    </row>
    <row r="154" spans="1:52">
      <c r="A154" s="117" t="s">
        <v>169</v>
      </c>
      <c r="AG154" s="25">
        <f>BenefitAssumptions!$E$82*AG151</f>
        <v>5758935.4033320062</v>
      </c>
      <c r="AH154" s="25">
        <f>BenefitAssumptions!$E$82*AH151</f>
        <v>6980968.0943661602</v>
      </c>
      <c r="AI154" s="25">
        <f>BenefitAssumptions!$E$82*AI151</f>
        <v>8447915.696883982</v>
      </c>
      <c r="AJ154" s="25">
        <f>BenefitAssumptions!$E$82*AJ151</f>
        <v>10210649.036769547</v>
      </c>
      <c r="AK154" s="25">
        <f>BenefitAssumptions!$E$82*AK151</f>
        <v>12330428.783946829</v>
      </c>
      <c r="AL154" s="25">
        <f>BenefitAssumptions!$E$82*AL151</f>
        <v>14344326.145570114</v>
      </c>
      <c r="AM154" s="25">
        <f>BenefitAssumptions!$E$82*AM151</f>
        <v>16638154.72614146</v>
      </c>
      <c r="AN154" s="25">
        <f>BenefitAssumptions!$E$82*AN151</f>
        <v>19241830.840051413</v>
      </c>
      <c r="AO154" s="25">
        <f>BenefitAssumptions!$E$82*AO151</f>
        <v>22186686.52305444</v>
      </c>
      <c r="AP154" s="25">
        <f>BenefitAssumptions!$E$82*AP151</f>
        <v>25505439.064290743</v>
      </c>
      <c r="AQ154" s="25">
        <f>BenefitAssumptions!$E$82*AQ151</f>
        <v>29286942.682497408</v>
      </c>
      <c r="AR154" s="25">
        <f>BenefitAssumptions!$E$82*AR151</f>
        <v>33590633.864474289</v>
      </c>
      <c r="AS154" s="25">
        <f>BenefitAssumptions!$E$82*AS151</f>
        <v>38482898.660191938</v>
      </c>
      <c r="AT154" s="25">
        <f>BenefitAssumptions!$E$82*AT151</f>
        <v>44038027.871401772</v>
      </c>
      <c r="AU154" s="25">
        <f>BenefitAssumptions!$E$82*AU151</f>
        <v>50338949.433215588</v>
      </c>
      <c r="AV154" s="25">
        <f>BenefitAssumptions!$E$82*AV151</f>
        <v>57477712.70225668</v>
      </c>
      <c r="AW154" s="25">
        <f>BenefitAssumptions!$E$82*AW151</f>
        <v>65556829.817946784</v>
      </c>
      <c r="AX154" s="25">
        <f>BenefitAssumptions!$E$82*AX151</f>
        <v>74691549.252446651</v>
      </c>
      <c r="AY154" s="25">
        <f>BenefitAssumptions!$E$82*AY151</f>
        <v>85010589.478550464</v>
      </c>
      <c r="AZ154" s="25">
        <f>BenefitAssumptions!$E$82*AZ151</f>
        <v>96657391.488704026</v>
      </c>
    </row>
    <row r="155" spans="1:52">
      <c r="A155" s="117" t="s">
        <v>193</v>
      </c>
      <c r="AG155" s="25">
        <f>SUM(AG151:AG154)</f>
        <v>63405878.790685385</v>
      </c>
      <c r="AH155" s="25">
        <f t="shared" ref="AH155:AZ155" si="41">SUM(AH151:AH154)</f>
        <v>76860458.718971431</v>
      </c>
      <c r="AI155" s="25">
        <f t="shared" si="41"/>
        <v>93011551.822692633</v>
      </c>
      <c r="AJ155" s="25">
        <f t="shared" si="41"/>
        <v>112419245.8948327</v>
      </c>
      <c r="AK155" s="25">
        <f t="shared" si="41"/>
        <v>135758020.91125458</v>
      </c>
      <c r="AL155" s="25">
        <f t="shared" si="41"/>
        <v>157931030.86272699</v>
      </c>
      <c r="AM155" s="25">
        <f t="shared" si="41"/>
        <v>183186083.53481746</v>
      </c>
      <c r="AN155" s="25">
        <f t="shared" si="41"/>
        <v>211852557.54896605</v>
      </c>
      <c r="AO155" s="25">
        <f t="shared" si="41"/>
        <v>244275418.6188294</v>
      </c>
      <c r="AP155" s="25">
        <f t="shared" si="41"/>
        <v>280814884.09784102</v>
      </c>
      <c r="AQ155" s="25">
        <f t="shared" si="41"/>
        <v>322449238.93429637</v>
      </c>
      <c r="AR155" s="25">
        <f t="shared" si="41"/>
        <v>369832878.84786195</v>
      </c>
      <c r="AS155" s="25">
        <f t="shared" si="41"/>
        <v>423696714.24871325</v>
      </c>
      <c r="AT155" s="25">
        <f t="shared" si="41"/>
        <v>484858686.86413354</v>
      </c>
      <c r="AU155" s="25">
        <f t="shared" si="41"/>
        <v>554231833.25970364</v>
      </c>
      <c r="AV155" s="25">
        <f t="shared" si="41"/>
        <v>632829616.85184598</v>
      </c>
      <c r="AW155" s="25">
        <f t="shared" si="41"/>
        <v>721780696.29559398</v>
      </c>
      <c r="AX155" s="25">
        <f t="shared" si="41"/>
        <v>822353957.26943755</v>
      </c>
      <c r="AY155" s="25">
        <f t="shared" si="41"/>
        <v>935966590.15884042</v>
      </c>
      <c r="AZ155" s="25">
        <f t="shared" si="41"/>
        <v>1064197880.2906313</v>
      </c>
    </row>
    <row r="156" spans="1:52">
      <c r="A156" s="117" t="s">
        <v>195</v>
      </c>
      <c r="AG156" s="118">
        <f>1000*(AG155/(1000000*Macroeconomics!AG20))</f>
        <v>2.6751821160646079E-3</v>
      </c>
      <c r="AH156" s="118">
        <f>1000*(AH155/(1000000*Macroeconomics!AH20))</f>
        <v>2.8588415395707912E-3</v>
      </c>
      <c r="AI156" s="118">
        <f>1000*(AI155/(1000000*Macroeconomics!AI20))</f>
        <v>3.0392639368838604E-3</v>
      </c>
      <c r="AJ156" s="118">
        <f>1000*(AJ155/(1000000*Macroeconomics!AJ20))</f>
        <v>3.2161775175682575E-3</v>
      </c>
      <c r="AK156" s="118">
        <f>1000*(AK155/(1000000*Macroeconomics!AK20))</f>
        <v>3.3893250097535806E-3</v>
      </c>
      <c r="AL156" s="118">
        <f>1000*(AL155/(1000000*Macroeconomics!AL20))</f>
        <v>3.4417108710940213E-3</v>
      </c>
      <c r="AM156" s="118">
        <f>1000*(AM155/(1000000*Macroeconomics!AM20))</f>
        <v>3.4931108049256416E-3</v>
      </c>
      <c r="AN156" s="118">
        <f>1000*(AN155/(1000000*Macroeconomics!AN20))</f>
        <v>3.543264778409219E-3</v>
      </c>
      <c r="AO156" s="118">
        <f>1000*(AO155/(1000000*Macroeconomics!AO20))</f>
        <v>3.5918034542592237E-3</v>
      </c>
      <c r="AP156" s="118">
        <f>1000*(AP155/(1000000*Macroeconomics!AP20))</f>
        <v>3.6384431987062454E-3</v>
      </c>
      <c r="AQ156" s="118">
        <f>1000*(AQ155/(1000000*Macroeconomics!AQ20))</f>
        <v>3.6831092561629727E-3</v>
      </c>
      <c r="AR156" s="118">
        <f>1000*(AR155/(1000000*Macroeconomics!AR20))</f>
        <v>3.7258284865139468E-3</v>
      </c>
      <c r="AS156" s="118">
        <f>1000*(AS155/(1000000*Macroeconomics!AS20))</f>
        <v>3.7665353395399518E-3</v>
      </c>
      <c r="AT156" s="118">
        <f>1000*(AT155/(1000000*Macroeconomics!AT20))</f>
        <v>3.8051766174210049E-3</v>
      </c>
      <c r="AU156" s="118">
        <f>1000*(AU155/(1000000*Macroeconomics!AU20))</f>
        <v>3.8417304644600284E-3</v>
      </c>
      <c r="AV156" s="118">
        <f>1000*(AV155/(1000000*Macroeconomics!AV20))</f>
        <v>3.8761808398529644E-3</v>
      </c>
      <c r="AW156" s="118">
        <f>1000*(AW155/(1000000*Macroeconomics!AW20))</f>
        <v>3.9085567906232896E-3</v>
      </c>
      <c r="AX156" s="118">
        <f>1000*(AX155/(1000000*Macroeconomics!AX20))</f>
        <v>3.9389783406895383E-3</v>
      </c>
      <c r="AY156" s="118">
        <f>1000*(AY155/(1000000*Macroeconomics!AY20))</f>
        <v>3.9675984010097889E-3</v>
      </c>
      <c r="AZ156" s="118">
        <f>1000*(AZ155/(1000000*Macroeconomics!AZ20))</f>
        <v>3.9945640566178128E-3</v>
      </c>
    </row>
    <row r="157" spans="1:52">
      <c r="A157" s="117"/>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row>
    <row r="158" spans="1:52">
      <c r="A158" s="121" t="s">
        <v>231</v>
      </c>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row>
    <row r="159" spans="1:52">
      <c r="A159" s="117" t="s">
        <v>152</v>
      </c>
      <c r="AF159" s="25">
        <f>SUM(AF160:AF161)</f>
        <v>1379.462</v>
      </c>
      <c r="AG159" s="25">
        <f t="shared" ref="AG159:AZ159" si="42">SUM(AG160:AG161)</f>
        <v>1420.2139999999999</v>
      </c>
      <c r="AH159" s="25">
        <f t="shared" si="42"/>
        <v>1460.7570000000001</v>
      </c>
      <c r="AI159" s="25">
        <f t="shared" si="42"/>
        <v>1500.086</v>
      </c>
      <c r="AJ159" s="25">
        <f t="shared" si="42"/>
        <v>1536.8</v>
      </c>
      <c r="AK159" s="25">
        <f t="shared" si="42"/>
        <v>1569.9920000000002</v>
      </c>
      <c r="AL159" s="25">
        <f t="shared" si="42"/>
        <v>1599.2170000000001</v>
      </c>
      <c r="AM159" s="25">
        <f t="shared" si="42"/>
        <v>1625.0479999999998</v>
      </c>
      <c r="AN159" s="25">
        <f t="shared" si="42"/>
        <v>1648.8050000000001</v>
      </c>
      <c r="AO159" s="25">
        <f t="shared" si="42"/>
        <v>1672.366</v>
      </c>
      <c r="AP159" s="25">
        <f t="shared" si="42"/>
        <v>1697.0870000000002</v>
      </c>
      <c r="AQ159" s="25">
        <f t="shared" si="42"/>
        <v>1723.4160000000002</v>
      </c>
      <c r="AR159" s="25">
        <f t="shared" si="42"/>
        <v>1750.9779999999998</v>
      </c>
      <c r="AS159" s="25">
        <f t="shared" si="42"/>
        <v>1779.296</v>
      </c>
      <c r="AT159" s="25">
        <f t="shared" si="42"/>
        <v>1807.5619999999999</v>
      </c>
      <c r="AU159" s="25">
        <f t="shared" si="42"/>
        <v>1835.1659999999999</v>
      </c>
      <c r="AV159" s="25">
        <f t="shared" si="42"/>
        <v>1862.0230000000001</v>
      </c>
      <c r="AW159" s="25">
        <f t="shared" si="42"/>
        <v>1888.2939999999999</v>
      </c>
      <c r="AX159" s="25">
        <f t="shared" si="42"/>
        <v>1913.883</v>
      </c>
      <c r="AY159" s="25">
        <f t="shared" si="42"/>
        <v>1938.713</v>
      </c>
      <c r="AZ159" s="25">
        <f t="shared" si="42"/>
        <v>1962.7110000000002</v>
      </c>
    </row>
    <row r="160" spans="1:52">
      <c r="A160" s="120" t="s">
        <v>1</v>
      </c>
      <c r="AF160" s="25">
        <f>IF(BenefitAssumptions!$E$61*BenefitAssumptions!$G$61=240,AF15,IF(BenefitAssumptions!$E$61*BenefitAssumptions!$G$61=255,AF18,IF(BenefitAssumptions!$E$61*BenefitAssumptions!$G$61=256,AF16,IF(BenefitAssumptions!$E$61*BenefitAssumptions!$G$61=272,AF17, "wrong"))))</f>
        <v>689.38300000000004</v>
      </c>
      <c r="AG160" s="25">
        <f>IF(BenefitAssumptions!$E$61*BenefitAssumptions!$G$61=240,AG15,IF(BenefitAssumptions!$E$61*BenefitAssumptions!$G$61=255,AG18,IF(BenefitAssumptions!$E$61*BenefitAssumptions!$G$61=256,AG16,IF(BenefitAssumptions!$E$61*BenefitAssumptions!$G$61=272,AG17, "wrong"))))</f>
        <v>709.68399999999997</v>
      </c>
      <c r="AH160" s="25">
        <f>IF(BenefitAssumptions!$E$61*BenefitAssumptions!$G$61=240,AH15,IF(BenefitAssumptions!$E$61*BenefitAssumptions!$G$61=255,AH18,IF(BenefitAssumptions!$E$61*BenefitAssumptions!$G$61=256,AH16,IF(BenefitAssumptions!$E$61*BenefitAssumptions!$G$61=272,AH17, "wrong"))))</f>
        <v>729.88100000000009</v>
      </c>
      <c r="AI160" s="25">
        <f>IF(BenefitAssumptions!$E$61*BenefitAssumptions!$G$61=240,AI15,IF(BenefitAssumptions!$E$61*BenefitAssumptions!$G$61=255,AI18,IF(BenefitAssumptions!$E$61*BenefitAssumptions!$G$61=256,AI16,IF(BenefitAssumptions!$E$61*BenefitAssumptions!$G$61=272,AI17, "wrong"))))</f>
        <v>749.50400000000002</v>
      </c>
      <c r="AJ160" s="25">
        <f>IF(BenefitAssumptions!$E$61*BenefitAssumptions!$G$61=240,AJ15,IF(BenefitAssumptions!$E$61*BenefitAssumptions!$G$61=255,AJ18,IF(BenefitAssumptions!$E$61*BenefitAssumptions!$G$61=256,AJ16,IF(BenefitAssumptions!$E$61*BenefitAssumptions!$G$61=272,AJ17, "wrong"))))</f>
        <v>767.89599999999996</v>
      </c>
      <c r="AK160" s="25">
        <f>IF(BenefitAssumptions!$E$61*BenefitAssumptions!$G$61=240,AK15,IF(BenefitAssumptions!$E$61*BenefitAssumptions!$G$61=255,AK18,IF(BenefitAssumptions!$E$61*BenefitAssumptions!$G$61=256,AK16,IF(BenefitAssumptions!$E$61*BenefitAssumptions!$G$61=272,AK17, "wrong"))))</f>
        <v>784.63300000000004</v>
      </c>
      <c r="AL160" s="25">
        <f>IF(BenefitAssumptions!$E$61*BenefitAssumptions!$G$61=240,AL15,IF(BenefitAssumptions!$E$61*BenefitAssumptions!$G$61=255,AL18,IF(BenefitAssumptions!$E$61*BenefitAssumptions!$G$61=256,AL16,IF(BenefitAssumptions!$E$61*BenefitAssumptions!$G$61=272,AL17, "wrong"))))</f>
        <v>799.505</v>
      </c>
      <c r="AM160" s="25">
        <f>IF(BenefitAssumptions!$E$61*BenefitAssumptions!$G$61=240,AM15,IF(BenefitAssumptions!$E$61*BenefitAssumptions!$G$61=255,AM18,IF(BenefitAssumptions!$E$61*BenefitAssumptions!$G$61=256,AM16,IF(BenefitAssumptions!$E$61*BenefitAssumptions!$G$61=272,AM17, "wrong"))))</f>
        <v>812.78399999999999</v>
      </c>
      <c r="AN160" s="25">
        <f>IF(BenefitAssumptions!$E$61*BenefitAssumptions!$G$61=240,AN15,IF(BenefitAssumptions!$E$61*BenefitAssumptions!$G$61=255,AN18,IF(BenefitAssumptions!$E$61*BenefitAssumptions!$G$61=256,AN16,IF(BenefitAssumptions!$E$61*BenefitAssumptions!$G$61=272,AN17, "wrong"))))</f>
        <v>825.10300000000007</v>
      </c>
      <c r="AO160" s="25">
        <f>IF(BenefitAssumptions!$E$61*BenefitAssumptions!$G$61=240,AO15,IF(BenefitAssumptions!$E$61*BenefitAssumptions!$G$61=255,AO18,IF(BenefitAssumptions!$E$61*BenefitAssumptions!$G$61=256,AO16,IF(BenefitAssumptions!$E$61*BenefitAssumptions!$G$61=272,AO17, "wrong"))))</f>
        <v>837.36199999999997</v>
      </c>
      <c r="AP160" s="25">
        <f>IF(BenefitAssumptions!$E$61*BenefitAssumptions!$G$61=240,AP15,IF(BenefitAssumptions!$E$61*BenefitAssumptions!$G$61=255,AP18,IF(BenefitAssumptions!$E$61*BenefitAssumptions!$G$61=256,AP16,IF(BenefitAssumptions!$E$61*BenefitAssumptions!$G$61=272,AP17, "wrong"))))</f>
        <v>850.20600000000013</v>
      </c>
      <c r="AQ160" s="25">
        <f>IF(BenefitAssumptions!$E$61*BenefitAssumptions!$G$61=240,AQ15,IF(BenefitAssumptions!$E$61*BenefitAssumptions!$G$61=255,AQ18,IF(BenefitAssumptions!$E$61*BenefitAssumptions!$G$61=256,AQ16,IF(BenefitAssumptions!$E$61*BenefitAssumptions!$G$61=272,AQ17, "wrong"))))</f>
        <v>863.84500000000003</v>
      </c>
      <c r="AR160" s="25">
        <f>IF(BenefitAssumptions!$E$61*BenefitAssumptions!$G$61=240,AR15,IF(BenefitAssumptions!$E$61*BenefitAssumptions!$G$61=255,AR18,IF(BenefitAssumptions!$E$61*BenefitAssumptions!$G$61=256,AR16,IF(BenefitAssumptions!$E$61*BenefitAssumptions!$G$61=272,AR17, "wrong"))))</f>
        <v>878.09399999999982</v>
      </c>
      <c r="AS160" s="25">
        <f>IF(BenefitAssumptions!$E$61*BenefitAssumptions!$G$61=240,AS15,IF(BenefitAssumptions!$E$61*BenefitAssumptions!$G$61=255,AS18,IF(BenefitAssumptions!$E$61*BenefitAssumptions!$G$61=256,AS16,IF(BenefitAssumptions!$E$61*BenefitAssumptions!$G$61=272,AS17, "wrong"))))</f>
        <v>892.72199999999998</v>
      </c>
      <c r="AT160" s="25">
        <f>IF(BenefitAssumptions!$E$61*BenefitAssumptions!$G$61=240,AT15,IF(BenefitAssumptions!$E$61*BenefitAssumptions!$G$61=255,AT18,IF(BenefitAssumptions!$E$61*BenefitAssumptions!$G$61=256,AT16,IF(BenefitAssumptions!$E$61*BenefitAssumptions!$G$61=272,AT17, "wrong"))))</f>
        <v>907.34100000000001</v>
      </c>
      <c r="AU160" s="25">
        <f>IF(BenefitAssumptions!$E$61*BenefitAssumptions!$G$61=240,AU15,IF(BenefitAssumptions!$E$61*BenefitAssumptions!$G$61=255,AU18,IF(BenefitAssumptions!$E$61*BenefitAssumptions!$G$61=256,AU16,IF(BenefitAssumptions!$E$61*BenefitAssumptions!$G$61=272,AU17, "wrong"))))</f>
        <v>921.65200000000004</v>
      </c>
      <c r="AV160" s="25">
        <f>IF(BenefitAssumptions!$E$61*BenefitAssumptions!$G$61=240,AV15,IF(BenefitAssumptions!$E$61*BenefitAssumptions!$G$61=255,AV18,IF(BenefitAssumptions!$E$61*BenefitAssumptions!$G$61=256,AV16,IF(BenefitAssumptions!$E$61*BenefitAssumptions!$G$61=272,AV17, "wrong"))))</f>
        <v>935.62</v>
      </c>
      <c r="AW160" s="25">
        <f>IF(BenefitAssumptions!$E$61*BenefitAssumptions!$G$61=240,AW15,IF(BenefitAssumptions!$E$61*BenefitAssumptions!$G$61=255,AW18,IF(BenefitAssumptions!$E$61*BenefitAssumptions!$G$61=256,AW16,IF(BenefitAssumptions!$E$61*BenefitAssumptions!$G$61=272,AW17, "wrong"))))</f>
        <v>949.30700000000002</v>
      </c>
      <c r="AX160" s="25">
        <f>IF(BenefitAssumptions!$E$61*BenefitAssumptions!$G$61=240,AX15,IF(BenefitAssumptions!$E$61*BenefitAssumptions!$G$61=255,AX18,IF(BenefitAssumptions!$E$61*BenefitAssumptions!$G$61=256,AX16,IF(BenefitAssumptions!$E$61*BenefitAssumptions!$G$61=272,AX17, "wrong"))))</f>
        <v>962.62100000000009</v>
      </c>
      <c r="AY160" s="25">
        <f>IF(BenefitAssumptions!$E$61*BenefitAssumptions!$G$61=240,AY15,IF(BenefitAssumptions!$E$61*BenefitAssumptions!$G$61=255,AY18,IF(BenefitAssumptions!$E$61*BenefitAssumptions!$G$61=256,AY16,IF(BenefitAssumptions!$E$61*BenefitAssumptions!$G$61=272,AY17, "wrong"))))</f>
        <v>975.46199999999999</v>
      </c>
      <c r="AZ160" s="25">
        <f>IF(BenefitAssumptions!$E$61*BenefitAssumptions!$G$61=240,AZ15,IF(BenefitAssumptions!$E$61*BenefitAssumptions!$G$61=255,AZ18,IF(BenefitAssumptions!$E$61*BenefitAssumptions!$G$61=256,AZ16,IF(BenefitAssumptions!$E$61*BenefitAssumptions!$G$61=272,AZ17, "wrong"))))</f>
        <v>987.75200000000007</v>
      </c>
    </row>
    <row r="161" spans="1:52">
      <c r="A161" s="120" t="s">
        <v>2</v>
      </c>
      <c r="AF161" s="25">
        <f>IF(BenefitAssumptions!$E$61*BenefitAssumptions!$G$61=240,AF34,IF(BenefitAssumptions!$E$61*BenefitAssumptions!$G$61=255,AF37,IF(BenefitAssumptions!$E$61*BenefitAssumptions!$G$61=256,AF35,IF(BenefitAssumptions!$E$61*BenefitAssumptions!$G$61=272,AF36, "wrong"))))</f>
        <v>690.07900000000006</v>
      </c>
      <c r="AG161" s="25">
        <f>IF(BenefitAssumptions!$E$61*BenefitAssumptions!$G$61=240,AG34,IF(BenefitAssumptions!$E$61*BenefitAssumptions!$G$61=255,AG37,IF(BenefitAssumptions!$E$61*BenefitAssumptions!$G$61=256,AG35,IF(BenefitAssumptions!$E$61*BenefitAssumptions!$G$61=272,AG36, "wrong"))))</f>
        <v>710.53</v>
      </c>
      <c r="AH161" s="25">
        <f>IF(BenefitAssumptions!$E$61*BenefitAssumptions!$G$61=240,AH34,IF(BenefitAssumptions!$E$61*BenefitAssumptions!$G$61=255,AH37,IF(BenefitAssumptions!$E$61*BenefitAssumptions!$G$61=256,AH35,IF(BenefitAssumptions!$E$61*BenefitAssumptions!$G$61=272,AH36, "wrong"))))</f>
        <v>730.87599999999998</v>
      </c>
      <c r="AI161" s="25">
        <f>IF(BenefitAssumptions!$E$61*BenefitAssumptions!$G$61=240,AI34,IF(BenefitAssumptions!$E$61*BenefitAssumptions!$G$61=255,AI37,IF(BenefitAssumptions!$E$61*BenefitAssumptions!$G$61=256,AI35,IF(BenefitAssumptions!$E$61*BenefitAssumptions!$G$61=272,AI36, "wrong"))))</f>
        <v>750.58199999999999</v>
      </c>
      <c r="AJ161" s="25">
        <f>IF(BenefitAssumptions!$E$61*BenefitAssumptions!$G$61=240,AJ34,IF(BenefitAssumptions!$E$61*BenefitAssumptions!$G$61=255,AJ37,IF(BenefitAssumptions!$E$61*BenefitAssumptions!$G$61=256,AJ35,IF(BenefitAssumptions!$E$61*BenefitAssumptions!$G$61=272,AJ36, "wrong"))))</f>
        <v>768.904</v>
      </c>
      <c r="AK161" s="25">
        <f>IF(BenefitAssumptions!$E$61*BenefitAssumptions!$G$61=240,AK34,IF(BenefitAssumptions!$E$61*BenefitAssumptions!$G$61=255,AK37,IF(BenefitAssumptions!$E$61*BenefitAssumptions!$G$61=256,AK35,IF(BenefitAssumptions!$E$61*BenefitAssumptions!$G$61=272,AK36, "wrong"))))</f>
        <v>785.35900000000004</v>
      </c>
      <c r="AL161" s="25">
        <f>IF(BenefitAssumptions!$E$61*BenefitAssumptions!$G$61=240,AL34,IF(BenefitAssumptions!$E$61*BenefitAssumptions!$G$61=255,AL37,IF(BenefitAssumptions!$E$61*BenefitAssumptions!$G$61=256,AL35,IF(BenefitAssumptions!$E$61*BenefitAssumptions!$G$61=272,AL36, "wrong"))))</f>
        <v>799.71199999999999</v>
      </c>
      <c r="AM161" s="25">
        <f>IF(BenefitAssumptions!$E$61*BenefitAssumptions!$G$61=240,AM34,IF(BenefitAssumptions!$E$61*BenefitAssumptions!$G$61=255,AM37,IF(BenefitAssumptions!$E$61*BenefitAssumptions!$G$61=256,AM35,IF(BenefitAssumptions!$E$61*BenefitAssumptions!$G$61=272,AM36, "wrong"))))</f>
        <v>812.2639999999999</v>
      </c>
      <c r="AN161" s="25">
        <f>IF(BenefitAssumptions!$E$61*BenefitAssumptions!$G$61=240,AN34,IF(BenefitAssumptions!$E$61*BenefitAssumptions!$G$61=255,AN37,IF(BenefitAssumptions!$E$61*BenefitAssumptions!$G$61=256,AN35,IF(BenefitAssumptions!$E$61*BenefitAssumptions!$G$61=272,AN36, "wrong"))))</f>
        <v>823.702</v>
      </c>
      <c r="AO161" s="25">
        <f>IF(BenefitAssumptions!$E$61*BenefitAssumptions!$G$61=240,AO34,IF(BenefitAssumptions!$E$61*BenefitAssumptions!$G$61=255,AO37,IF(BenefitAssumptions!$E$61*BenefitAssumptions!$G$61=256,AO35,IF(BenefitAssumptions!$E$61*BenefitAssumptions!$G$61=272,AO36, "wrong"))))</f>
        <v>835.00400000000002</v>
      </c>
      <c r="AP161" s="25">
        <f>IF(BenefitAssumptions!$E$61*BenefitAssumptions!$G$61=240,AP34,IF(BenefitAssumptions!$E$61*BenefitAssumptions!$G$61=255,AP37,IF(BenefitAssumptions!$E$61*BenefitAssumptions!$G$61=256,AP35,IF(BenefitAssumptions!$E$61*BenefitAssumptions!$G$61=272,AP36, "wrong"))))</f>
        <v>846.88100000000009</v>
      </c>
      <c r="AQ161" s="25">
        <f>IF(BenefitAssumptions!$E$61*BenefitAssumptions!$G$61=240,AQ34,IF(BenefitAssumptions!$E$61*BenefitAssumptions!$G$61=255,AQ37,IF(BenefitAssumptions!$E$61*BenefitAssumptions!$G$61=256,AQ35,IF(BenefitAssumptions!$E$61*BenefitAssumptions!$G$61=272,AQ36, "wrong"))))</f>
        <v>859.57100000000014</v>
      </c>
      <c r="AR161" s="25">
        <f>IF(BenefitAssumptions!$E$61*BenefitAssumptions!$G$61=240,AR34,IF(BenefitAssumptions!$E$61*BenefitAssumptions!$G$61=255,AR37,IF(BenefitAssumptions!$E$61*BenefitAssumptions!$G$61=256,AR35,IF(BenefitAssumptions!$E$61*BenefitAssumptions!$G$61=272,AR36, "wrong"))))</f>
        <v>872.88400000000001</v>
      </c>
      <c r="AS161" s="25">
        <f>IF(BenefitAssumptions!$E$61*BenefitAssumptions!$G$61=240,AS34,IF(BenefitAssumptions!$E$61*BenefitAssumptions!$G$61=255,AS37,IF(BenefitAssumptions!$E$61*BenefitAssumptions!$G$61=256,AS35,IF(BenefitAssumptions!$E$61*BenefitAssumptions!$G$61=272,AS36, "wrong"))))</f>
        <v>886.57400000000007</v>
      </c>
      <c r="AT161" s="25">
        <f>IF(BenefitAssumptions!$E$61*BenefitAssumptions!$G$61=240,AT34,IF(BenefitAssumptions!$E$61*BenefitAssumptions!$G$61=255,AT37,IF(BenefitAssumptions!$E$61*BenefitAssumptions!$G$61=256,AT35,IF(BenefitAssumptions!$E$61*BenefitAssumptions!$G$61=272,AT36, "wrong"))))</f>
        <v>900.221</v>
      </c>
      <c r="AU161" s="25">
        <f>IF(BenefitAssumptions!$E$61*BenefitAssumptions!$G$61=240,AU34,IF(BenefitAssumptions!$E$61*BenefitAssumptions!$G$61=255,AU37,IF(BenefitAssumptions!$E$61*BenefitAssumptions!$G$61=256,AU35,IF(BenefitAssumptions!$E$61*BenefitAssumptions!$G$61=272,AU36, "wrong"))))</f>
        <v>913.5139999999999</v>
      </c>
      <c r="AV161" s="25">
        <f>IF(BenefitAssumptions!$E$61*BenefitAssumptions!$G$61=240,AV34,IF(BenefitAssumptions!$E$61*BenefitAssumptions!$G$61=255,AV37,IF(BenefitAssumptions!$E$61*BenefitAssumptions!$G$61=256,AV35,IF(BenefitAssumptions!$E$61*BenefitAssumptions!$G$61=272,AV36, "wrong"))))</f>
        <v>926.40300000000002</v>
      </c>
      <c r="AW161" s="25">
        <f>IF(BenefitAssumptions!$E$61*BenefitAssumptions!$G$61=240,AW34,IF(BenefitAssumptions!$E$61*BenefitAssumptions!$G$61=255,AW37,IF(BenefitAssumptions!$E$61*BenefitAssumptions!$G$61=256,AW35,IF(BenefitAssumptions!$E$61*BenefitAssumptions!$G$61=272,AW36, "wrong"))))</f>
        <v>938.98699999999985</v>
      </c>
      <c r="AX161" s="25">
        <f>IF(BenefitAssumptions!$E$61*BenefitAssumptions!$G$61=240,AX34,IF(BenefitAssumptions!$E$61*BenefitAssumptions!$G$61=255,AX37,IF(BenefitAssumptions!$E$61*BenefitAssumptions!$G$61=256,AX35,IF(BenefitAssumptions!$E$61*BenefitAssumptions!$G$61=272,AX36, "wrong"))))</f>
        <v>951.26199999999994</v>
      </c>
      <c r="AY161" s="25">
        <f>IF(BenefitAssumptions!$E$61*BenefitAssumptions!$G$61=240,AY34,IF(BenefitAssumptions!$E$61*BenefitAssumptions!$G$61=255,AY37,IF(BenefitAssumptions!$E$61*BenefitAssumptions!$G$61=256,AY35,IF(BenefitAssumptions!$E$61*BenefitAssumptions!$G$61=272,AY36, "wrong"))))</f>
        <v>963.25099999999998</v>
      </c>
      <c r="AZ161" s="25">
        <f>IF(BenefitAssumptions!$E$61*BenefitAssumptions!$G$61=240,AZ34,IF(BenefitAssumptions!$E$61*BenefitAssumptions!$G$61=255,AZ37,IF(BenefitAssumptions!$E$61*BenefitAssumptions!$G$61=256,AZ35,IF(BenefitAssumptions!$E$61*BenefitAssumptions!$G$61=272,AZ36, "wrong"))))</f>
        <v>974.95900000000006</v>
      </c>
    </row>
    <row r="162" spans="1:52" ht="25.5">
      <c r="A162" s="117" t="s">
        <v>128</v>
      </c>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row>
    <row r="163" spans="1:52">
      <c r="A163" s="120" t="s">
        <v>1</v>
      </c>
      <c r="AG163" s="30">
        <f>BenefitAssumptions!E66</f>
        <v>0.6</v>
      </c>
      <c r="AH163" s="26">
        <f>AG163+($AK$163-$AG$163)/($AK$2-$AG$2)</f>
        <v>0.625</v>
      </c>
      <c r="AI163" s="26">
        <f>AH163+($AK$163-$AG$163)/($AK$2-$AG$2)</f>
        <v>0.65</v>
      </c>
      <c r="AJ163" s="26">
        <f>AI163+($AK$163-$AG$163)/($AK$2-$AG$2)</f>
        <v>0.67500000000000004</v>
      </c>
      <c r="AK163" s="30">
        <f>BenefitAssumptions!F66</f>
        <v>0.7</v>
      </c>
      <c r="AL163" s="26">
        <f t="shared" ref="AL163:AY163" si="43">AK163+($AZ$163-$AK$163)/($AZ$2-$AK$2)</f>
        <v>0.72</v>
      </c>
      <c r="AM163" s="26">
        <f t="shared" si="43"/>
        <v>0.74</v>
      </c>
      <c r="AN163" s="26">
        <f t="shared" si="43"/>
        <v>0.76</v>
      </c>
      <c r="AO163" s="26">
        <f t="shared" si="43"/>
        <v>0.78</v>
      </c>
      <c r="AP163" s="26">
        <f t="shared" si="43"/>
        <v>0.8</v>
      </c>
      <c r="AQ163" s="26">
        <f t="shared" si="43"/>
        <v>0.82000000000000006</v>
      </c>
      <c r="AR163" s="26">
        <f t="shared" si="43"/>
        <v>0.84000000000000008</v>
      </c>
      <c r="AS163" s="26">
        <f t="shared" si="43"/>
        <v>0.8600000000000001</v>
      </c>
      <c r="AT163" s="26">
        <f t="shared" si="43"/>
        <v>0.88000000000000012</v>
      </c>
      <c r="AU163" s="26">
        <f t="shared" si="43"/>
        <v>0.90000000000000013</v>
      </c>
      <c r="AV163" s="26">
        <f t="shared" si="43"/>
        <v>0.92000000000000015</v>
      </c>
      <c r="AW163" s="26">
        <f t="shared" si="43"/>
        <v>0.94000000000000017</v>
      </c>
      <c r="AX163" s="26">
        <f t="shared" si="43"/>
        <v>0.96000000000000019</v>
      </c>
      <c r="AY163" s="26">
        <f t="shared" si="43"/>
        <v>0.9800000000000002</v>
      </c>
      <c r="AZ163" s="30">
        <f>BenefitAssumptions!G66</f>
        <v>1</v>
      </c>
    </row>
    <row r="164" spans="1:52">
      <c r="A164" s="120" t="s">
        <v>2</v>
      </c>
      <c r="AG164" s="30">
        <f>BenefitAssumptions!E67</f>
        <v>0.5</v>
      </c>
      <c r="AH164" s="26">
        <f>AG164+($AK$164-$AG$164)/($AK$2-$AG$2)</f>
        <v>0.5625</v>
      </c>
      <c r="AI164" s="26">
        <f>AH164+($AK$164-$AG$164)/($AK$2-$AG$2)</f>
        <v>0.625</v>
      </c>
      <c r="AJ164" s="26">
        <f>AI164+($AK$164-$AG$164)/($AK$2-$AG$2)</f>
        <v>0.6875</v>
      </c>
      <c r="AK164" s="30">
        <f>BenefitAssumptions!F67</f>
        <v>0.75</v>
      </c>
      <c r="AL164" s="26">
        <f t="shared" ref="AL164:AY164" si="44">AK164+($AZ$164-$AK$164)/($AZ$2-$AK$2)</f>
        <v>0.76666666666666672</v>
      </c>
      <c r="AM164" s="26">
        <f t="shared" si="44"/>
        <v>0.78333333333333344</v>
      </c>
      <c r="AN164" s="26">
        <f t="shared" si="44"/>
        <v>0.80000000000000016</v>
      </c>
      <c r="AO164" s="26">
        <f t="shared" si="44"/>
        <v>0.81666666666666687</v>
      </c>
      <c r="AP164" s="26">
        <f t="shared" si="44"/>
        <v>0.83333333333333359</v>
      </c>
      <c r="AQ164" s="26">
        <f t="shared" si="44"/>
        <v>0.85000000000000031</v>
      </c>
      <c r="AR164" s="26">
        <f t="shared" si="44"/>
        <v>0.86666666666666703</v>
      </c>
      <c r="AS164" s="26">
        <f t="shared" si="44"/>
        <v>0.88333333333333375</v>
      </c>
      <c r="AT164" s="26">
        <f t="shared" si="44"/>
        <v>0.90000000000000047</v>
      </c>
      <c r="AU164" s="26">
        <f t="shared" si="44"/>
        <v>0.91666666666666718</v>
      </c>
      <c r="AV164" s="26">
        <f t="shared" si="44"/>
        <v>0.9333333333333339</v>
      </c>
      <c r="AW164" s="26">
        <f t="shared" si="44"/>
        <v>0.95000000000000062</v>
      </c>
      <c r="AX164" s="26">
        <f t="shared" si="44"/>
        <v>0.96666666666666734</v>
      </c>
      <c r="AY164" s="26">
        <f t="shared" si="44"/>
        <v>0.98333333333333406</v>
      </c>
      <c r="AZ164" s="30">
        <f>BenefitAssumptions!G67</f>
        <v>1</v>
      </c>
    </row>
    <row r="165" spans="1:52">
      <c r="A165" s="117" t="s">
        <v>153</v>
      </c>
      <c r="AG165" s="25">
        <f t="shared" ref="AG165:AZ165" si="45">SUM(AG166:AG167)</f>
        <v>781.07539999999995</v>
      </c>
      <c r="AH165" s="25">
        <f t="shared" si="45"/>
        <v>867.29337500000008</v>
      </c>
      <c r="AI165" s="25">
        <f t="shared" si="45"/>
        <v>956.29134999999997</v>
      </c>
      <c r="AJ165" s="25">
        <f t="shared" si="45"/>
        <v>1046.9512999999999</v>
      </c>
      <c r="AK165" s="25">
        <f t="shared" si="45"/>
        <v>1138.26235</v>
      </c>
      <c r="AL165" s="25">
        <f>SUM(AL166:AL167)</f>
        <v>1188.7561333333333</v>
      </c>
      <c r="AM165" s="25">
        <f t="shared" si="45"/>
        <v>1237.7336266666666</v>
      </c>
      <c r="AN165" s="25">
        <f t="shared" si="45"/>
        <v>1286.0398800000003</v>
      </c>
      <c r="AO165" s="25">
        <f t="shared" si="45"/>
        <v>1335.0622933333334</v>
      </c>
      <c r="AP165" s="25">
        <f t="shared" si="45"/>
        <v>1385.8989666666671</v>
      </c>
      <c r="AQ165" s="25">
        <f t="shared" si="45"/>
        <v>1438.9882500000003</v>
      </c>
      <c r="AR165" s="25">
        <f t="shared" si="45"/>
        <v>1494.0984266666669</v>
      </c>
      <c r="AS165" s="25">
        <f t="shared" si="45"/>
        <v>1550.8812866666672</v>
      </c>
      <c r="AT165" s="25">
        <f t="shared" si="45"/>
        <v>1608.6589800000006</v>
      </c>
      <c r="AU165" s="25">
        <f t="shared" si="45"/>
        <v>1666.8746333333338</v>
      </c>
      <c r="AV165" s="25">
        <f t="shared" si="45"/>
        <v>1725.4132000000006</v>
      </c>
      <c r="AW165" s="25">
        <f t="shared" si="45"/>
        <v>1784.3862300000005</v>
      </c>
      <c r="AX165" s="25">
        <f t="shared" si="45"/>
        <v>1843.6694266666675</v>
      </c>
      <c r="AY165" s="25">
        <f t="shared" si="45"/>
        <v>1903.1495766666676</v>
      </c>
      <c r="AZ165" s="25">
        <f t="shared" si="45"/>
        <v>1962.7110000000002</v>
      </c>
    </row>
    <row r="166" spans="1:52">
      <c r="A166" s="119" t="s">
        <v>1</v>
      </c>
      <c r="AG166" s="25">
        <f>AG163*AG160</f>
        <v>425.81039999999996</v>
      </c>
      <c r="AH166" s="25">
        <f t="shared" ref="AH166:AZ166" si="46">AH163*AH160</f>
        <v>456.17562500000008</v>
      </c>
      <c r="AI166" s="25">
        <f t="shared" si="46"/>
        <v>487.17760000000004</v>
      </c>
      <c r="AJ166" s="25">
        <f t="shared" si="46"/>
        <v>518.32979999999998</v>
      </c>
      <c r="AK166" s="25">
        <f t="shared" si="46"/>
        <v>549.24310000000003</v>
      </c>
      <c r="AL166" s="25">
        <f t="shared" si="46"/>
        <v>575.64359999999999</v>
      </c>
      <c r="AM166" s="25">
        <f t="shared" si="46"/>
        <v>601.46015999999997</v>
      </c>
      <c r="AN166" s="25">
        <f t="shared" si="46"/>
        <v>627.07828000000006</v>
      </c>
      <c r="AO166" s="25">
        <f t="shared" si="46"/>
        <v>653.14235999999994</v>
      </c>
      <c r="AP166" s="25">
        <f t="shared" si="46"/>
        <v>680.16480000000013</v>
      </c>
      <c r="AQ166" s="25">
        <f t="shared" si="46"/>
        <v>708.35290000000009</v>
      </c>
      <c r="AR166" s="25">
        <f t="shared" si="46"/>
        <v>737.59895999999992</v>
      </c>
      <c r="AS166" s="25">
        <f t="shared" si="46"/>
        <v>767.74092000000007</v>
      </c>
      <c r="AT166" s="25">
        <f t="shared" si="46"/>
        <v>798.46008000000006</v>
      </c>
      <c r="AU166" s="25">
        <f t="shared" si="46"/>
        <v>829.48680000000013</v>
      </c>
      <c r="AV166" s="25">
        <f t="shared" si="46"/>
        <v>860.77040000000011</v>
      </c>
      <c r="AW166" s="25">
        <f t="shared" si="46"/>
        <v>892.3485800000002</v>
      </c>
      <c r="AX166" s="25">
        <f t="shared" si="46"/>
        <v>924.11616000000026</v>
      </c>
      <c r="AY166" s="25">
        <f t="shared" si="46"/>
        <v>955.95276000000024</v>
      </c>
      <c r="AZ166" s="25">
        <f t="shared" si="46"/>
        <v>987.75200000000007</v>
      </c>
    </row>
    <row r="167" spans="1:52">
      <c r="A167" s="119" t="s">
        <v>2</v>
      </c>
      <c r="AG167" s="25">
        <f t="shared" ref="AG167:AZ167" si="47">AG164*AG161</f>
        <v>355.26499999999999</v>
      </c>
      <c r="AH167" s="25">
        <f t="shared" si="47"/>
        <v>411.11775</v>
      </c>
      <c r="AI167" s="25">
        <f t="shared" si="47"/>
        <v>469.11374999999998</v>
      </c>
      <c r="AJ167" s="25">
        <f t="shared" si="47"/>
        <v>528.62149999999997</v>
      </c>
      <c r="AK167" s="25">
        <f t="shared" si="47"/>
        <v>589.01925000000006</v>
      </c>
      <c r="AL167" s="25">
        <f t="shared" si="47"/>
        <v>613.11253333333332</v>
      </c>
      <c r="AM167" s="25">
        <f t="shared" si="47"/>
        <v>636.27346666666665</v>
      </c>
      <c r="AN167" s="25">
        <f t="shared" si="47"/>
        <v>658.96160000000009</v>
      </c>
      <c r="AO167" s="25">
        <f t="shared" si="47"/>
        <v>681.91993333333357</v>
      </c>
      <c r="AP167" s="25">
        <f t="shared" si="47"/>
        <v>705.73416666666697</v>
      </c>
      <c r="AQ167" s="25">
        <f t="shared" si="47"/>
        <v>730.63535000000036</v>
      </c>
      <c r="AR167" s="25">
        <f t="shared" si="47"/>
        <v>756.49946666666699</v>
      </c>
      <c r="AS167" s="25">
        <f t="shared" si="47"/>
        <v>783.14036666666709</v>
      </c>
      <c r="AT167" s="25">
        <f t="shared" si="47"/>
        <v>810.19890000000044</v>
      </c>
      <c r="AU167" s="25">
        <f t="shared" si="47"/>
        <v>837.38783333333367</v>
      </c>
      <c r="AV167" s="25">
        <f t="shared" si="47"/>
        <v>864.64280000000053</v>
      </c>
      <c r="AW167" s="25">
        <f t="shared" si="47"/>
        <v>892.03765000000044</v>
      </c>
      <c r="AX167" s="25">
        <f t="shared" si="47"/>
        <v>919.55326666666724</v>
      </c>
      <c r="AY167" s="25">
        <f t="shared" si="47"/>
        <v>947.19681666666736</v>
      </c>
      <c r="AZ167" s="25">
        <f t="shared" si="47"/>
        <v>974.95900000000006</v>
      </c>
    </row>
    <row r="168" spans="1:52" ht="38.25">
      <c r="A168" s="117" t="s">
        <v>225</v>
      </c>
      <c r="AG168" s="25">
        <f>BenefitAssumptions!$E$71*Macroeconomics!AG22</f>
        <v>34391.559392136282</v>
      </c>
      <c r="AH168" s="25">
        <f>BenefitAssumptions!$E$71*Macroeconomics!AH22</f>
        <v>38026.350718471222</v>
      </c>
      <c r="AI168" s="25">
        <f>BenefitAssumptions!$E$71*Macroeconomics!AI22</f>
        <v>42207.044590998419</v>
      </c>
      <c r="AJ168" s="25">
        <f>BenefitAssumptions!$E$71*Macroeconomics!AJ22</f>
        <v>47023.682748859901</v>
      </c>
      <c r="AK168" s="25">
        <f>BenefitAssumptions!$E$71*Macroeconomics!AK22</f>
        <v>52580.838133351739</v>
      </c>
      <c r="AL168" s="25">
        <f>BenefitAssumptions!$E$71*Macroeconomics!AL22</f>
        <v>58801.565043538707</v>
      </c>
      <c r="AM168" s="25">
        <f>BenefitAssumptions!$E$71*Macroeconomics!AM22</f>
        <v>65623.340372868581</v>
      </c>
      <c r="AN168" s="25">
        <f>BenefitAssumptions!$E$71*Macroeconomics!AN22</f>
        <v>73089.444571041429</v>
      </c>
      <c r="AO168" s="25">
        <f>BenefitAssumptions!$E$71*Macroeconomics!AO22</f>
        <v>81246.364660743857</v>
      </c>
      <c r="AP168" s="25">
        <f>BenefitAssumptions!$E$71*Macroeconomics!AP22</f>
        <v>90140.648318621112</v>
      </c>
      <c r="AQ168" s="25">
        <f>BenefitAssumptions!$E$71*Macroeconomics!AQ22</f>
        <v>100002.28736002691</v>
      </c>
      <c r="AR168" s="25">
        <f>BenefitAssumptions!$E$71*Macroeconomics!AR22</f>
        <v>110932.9139641693</v>
      </c>
      <c r="AS168" s="25">
        <f>BenefitAssumptions!$E$71*Macroeconomics!AS22</f>
        <v>123047.7254883609</v>
      </c>
      <c r="AT168" s="25">
        <f>BenefitAssumptions!$E$71*Macroeconomics!AT22</f>
        <v>136474.64730261013</v>
      </c>
      <c r="AU168" s="25">
        <f>BenefitAssumptions!$E$71*Macroeconomics!AU22</f>
        <v>151354.57282119602</v>
      </c>
      <c r="AV168" s="25">
        <f>BenefitAssumptions!$E$71*Macroeconomics!AV22</f>
        <v>167841.93259258603</v>
      </c>
      <c r="AW168" s="25">
        <f>BenefitAssumptions!$E$71*Macroeconomics!AW22</f>
        <v>186105.72525140227</v>
      </c>
      <c r="AX168" s="25">
        <f>BenefitAssumptions!$E$71*Macroeconomics!AX22</f>
        <v>206331.12102275586</v>
      </c>
      <c r="AY168" s="25">
        <f>BenefitAssumptions!$E$71*Macroeconomics!AY22</f>
        <v>228720.51487694576</v>
      </c>
      <c r="AZ168" s="25">
        <f>BenefitAssumptions!$E$71*Macroeconomics!AZ22</f>
        <v>253496.28921536598</v>
      </c>
    </row>
    <row r="169" spans="1:52" ht="38.25">
      <c r="A169" s="117" t="s">
        <v>226</v>
      </c>
      <c r="AG169" s="30">
        <f>BenefitAssumptions!E74</f>
        <v>20</v>
      </c>
      <c r="AH169" s="26">
        <f>AG169+($AK$169-$AG$169)/($AK$2-$AG$2)</f>
        <v>21.25</v>
      </c>
      <c r="AI169" s="26">
        <f>AH169+($AK$169-$AG$169)/($AK$2-$AG$2)</f>
        <v>22.5</v>
      </c>
      <c r="AJ169" s="26">
        <f>AI169+($AK$169-$AG$169)/($AK$2-$AG$2)</f>
        <v>23.75</v>
      </c>
      <c r="AK169" s="30">
        <f>BenefitAssumptions!F74</f>
        <v>25</v>
      </c>
      <c r="AL169" s="26">
        <f t="shared" ref="AL169:AY169" si="48">AK169+($AZ$169-$AK$169)/($AZ$2-$AK$2)</f>
        <v>25.333333333333332</v>
      </c>
      <c r="AM169" s="26">
        <f t="shared" si="48"/>
        <v>25.666666666666664</v>
      </c>
      <c r="AN169" s="26">
        <f t="shared" si="48"/>
        <v>25.999999999999996</v>
      </c>
      <c r="AO169" s="26">
        <f t="shared" si="48"/>
        <v>26.333333333333329</v>
      </c>
      <c r="AP169" s="26">
        <f t="shared" si="48"/>
        <v>26.666666666666661</v>
      </c>
      <c r="AQ169" s="26">
        <f t="shared" si="48"/>
        <v>26.999999999999993</v>
      </c>
      <c r="AR169" s="26">
        <f t="shared" si="48"/>
        <v>27.333333333333325</v>
      </c>
      <c r="AS169" s="26">
        <f t="shared" si="48"/>
        <v>27.666666666666657</v>
      </c>
      <c r="AT169" s="26">
        <f t="shared" si="48"/>
        <v>27.999999999999989</v>
      </c>
      <c r="AU169" s="26">
        <f t="shared" si="48"/>
        <v>28.333333333333321</v>
      </c>
      <c r="AV169" s="26">
        <f t="shared" si="48"/>
        <v>28.666666666666654</v>
      </c>
      <c r="AW169" s="26">
        <f t="shared" si="48"/>
        <v>28.999999999999986</v>
      </c>
      <c r="AX169" s="26">
        <f t="shared" si="48"/>
        <v>29.333333333333318</v>
      </c>
      <c r="AY169" s="26">
        <f t="shared" si="48"/>
        <v>29.66666666666665</v>
      </c>
      <c r="AZ169" s="30">
        <f>BenefitAssumptions!G74</f>
        <v>30</v>
      </c>
    </row>
    <row r="170" spans="1:52" ht="38.25">
      <c r="A170" s="117" t="s">
        <v>228</v>
      </c>
      <c r="AG170" s="25">
        <f t="shared" ref="AG170:AZ170" si="49">AG169*AG56/100</f>
        <v>20</v>
      </c>
      <c r="AH170" s="25">
        <f t="shared" si="49"/>
        <v>23.036454702094169</v>
      </c>
      <c r="AI170" s="25">
        <f t="shared" si="49"/>
        <v>26.296585055829009</v>
      </c>
      <c r="AJ170" s="25">
        <f t="shared" si="49"/>
        <v>29.759847279380963</v>
      </c>
      <c r="AK170" s="25">
        <f t="shared" si="49"/>
        <v>33.399042465712739</v>
      </c>
      <c r="AL170" s="25">
        <f t="shared" si="49"/>
        <v>36.083883164473626</v>
      </c>
      <c r="AM170" s="25">
        <f t="shared" si="49"/>
        <v>38.977800096493723</v>
      </c>
      <c r="AN170" s="25">
        <f t="shared" si="49"/>
        <v>42.096706990705854</v>
      </c>
      <c r="AO170" s="25">
        <f t="shared" si="49"/>
        <v>45.457708169890822</v>
      </c>
      <c r="AP170" s="25">
        <f t="shared" si="49"/>
        <v>49.079186436414183</v>
      </c>
      <c r="AQ170" s="25">
        <f t="shared" si="49"/>
        <v>52.980897375803941</v>
      </c>
      <c r="AR170" s="25">
        <f t="shared" si="49"/>
        <v>57.184070542702813</v>
      </c>
      <c r="AS170" s="25">
        <f t="shared" si="49"/>
        <v>61.71151802710466</v>
      </c>
      <c r="AT170" s="25">
        <f t="shared" si="49"/>
        <v>66.587750934543877</v>
      </c>
      <c r="AU170" s="25">
        <f t="shared" si="49"/>
        <v>71.839104352218158</v>
      </c>
      <c r="AV170" s="25">
        <f t="shared" si="49"/>
        <v>77.493871414069773</v>
      </c>
      <c r="AW170" s="25">
        <f t="shared" si="49"/>
        <v>83.582447121823279</v>
      </c>
      <c r="AX170" s="25">
        <f t="shared" si="49"/>
        <v>90.137482626085202</v>
      </c>
      <c r="AY170" s="25">
        <f t="shared" si="49"/>
        <v>97.194050722076284</v>
      </c>
      <c r="AZ170" s="25">
        <f t="shared" si="49"/>
        <v>104.7898233686284</v>
      </c>
    </row>
    <row r="171" spans="1:52" ht="25.5">
      <c r="A171" s="117" t="s">
        <v>168</v>
      </c>
      <c r="AG171" s="25">
        <f>IF(BenefitAssumptions!$E$68="yes", AG168, AG170)</f>
        <v>34391.559392136282</v>
      </c>
      <c r="AH171" s="25">
        <f>IF(BenefitAssumptions!$E$68="yes", AH168, AH170)</f>
        <v>38026.350718471222</v>
      </c>
      <c r="AI171" s="25">
        <f>IF(BenefitAssumptions!$E$68="yes", AI168, AI170)</f>
        <v>42207.044590998419</v>
      </c>
      <c r="AJ171" s="25">
        <f>IF(BenefitAssumptions!$E$68="yes", AJ168, AJ170)</f>
        <v>47023.682748859901</v>
      </c>
      <c r="AK171" s="25">
        <f>IF(BenefitAssumptions!$E$68="yes", AK168, AK170)</f>
        <v>52580.838133351739</v>
      </c>
      <c r="AL171" s="25">
        <f>IF(BenefitAssumptions!$E$68="yes", AL168, AL170)</f>
        <v>58801.565043538707</v>
      </c>
      <c r="AM171" s="25">
        <f>IF(BenefitAssumptions!$E$68="yes", AM168, AM170)</f>
        <v>65623.340372868581</v>
      </c>
      <c r="AN171" s="25">
        <f>IF(BenefitAssumptions!$E$68="yes", AN168, AN170)</f>
        <v>73089.444571041429</v>
      </c>
      <c r="AO171" s="25">
        <f>IF(BenefitAssumptions!$E$68="yes", AO168, AO170)</f>
        <v>81246.364660743857</v>
      </c>
      <c r="AP171" s="25">
        <f>IF(BenefitAssumptions!$E$68="yes", AP168, AP170)</f>
        <v>90140.648318621112</v>
      </c>
      <c r="AQ171" s="25">
        <f>IF(BenefitAssumptions!$E$68="yes", AQ168, AQ170)</f>
        <v>100002.28736002691</v>
      </c>
      <c r="AR171" s="25">
        <f>IF(BenefitAssumptions!$E$68="yes", AR168, AR170)</f>
        <v>110932.9139641693</v>
      </c>
      <c r="AS171" s="25">
        <f>IF(BenefitAssumptions!$E$68="yes", AS168, AS170)</f>
        <v>123047.7254883609</v>
      </c>
      <c r="AT171" s="25">
        <f>IF(BenefitAssumptions!$E$68="yes", AT168, AT170)</f>
        <v>136474.64730261013</v>
      </c>
      <c r="AU171" s="25">
        <f>IF(BenefitAssumptions!$E$68="yes", AU168, AU170)</f>
        <v>151354.57282119602</v>
      </c>
      <c r="AV171" s="25">
        <f>IF(BenefitAssumptions!$E$68="yes", AV168, AV170)</f>
        <v>167841.93259258603</v>
      </c>
      <c r="AW171" s="25">
        <f>IF(BenefitAssumptions!$E$68="yes", AW168, AW170)</f>
        <v>186105.72525140227</v>
      </c>
      <c r="AX171" s="25">
        <f>IF(BenefitAssumptions!$E$68="yes", AX168, AX170)</f>
        <v>206331.12102275586</v>
      </c>
      <c r="AY171" s="25">
        <f>IF(BenefitAssumptions!$E$68="yes", AY168, AY170)</f>
        <v>228720.51487694576</v>
      </c>
      <c r="AZ171" s="25">
        <f>IF(BenefitAssumptions!$E$68="yes", AZ168, AZ170)</f>
        <v>253496.28921536598</v>
      </c>
    </row>
    <row r="172" spans="1:52" ht="25.5">
      <c r="A172" s="117" t="s">
        <v>246</v>
      </c>
      <c r="AG172" s="25">
        <f>AG165*AG171</f>
        <v>26862401.008836601</v>
      </c>
      <c r="AH172" s="25">
        <f t="shared" ref="AH172:AZ172" si="50">AH165*AH171</f>
        <v>32980002.053556584</v>
      </c>
      <c r="AI172" s="25">
        <f t="shared" si="50"/>
        <v>40362231.651436076</v>
      </c>
      <c r="AJ172" s="25">
        <f t="shared" si="50"/>
        <v>49231505.784706444</v>
      </c>
      <c r="AK172" s="25">
        <f t="shared" si="50"/>
        <v>59850788.378638566</v>
      </c>
      <c r="AL172" s="25">
        <f t="shared" si="50"/>
        <v>69900721.095105574</v>
      </c>
      <c r="AM172" s="25">
        <f t="shared" si="50"/>
        <v>81224215.073691711</v>
      </c>
      <c r="AN172" s="25">
        <f t="shared" si="50"/>
        <v>93995940.52540879</v>
      </c>
      <c r="AO172" s="25">
        <f t="shared" si="50"/>
        <v>108468957.92896898</v>
      </c>
      <c r="AP172" s="25">
        <f t="shared" si="50"/>
        <v>124925831.35944045</v>
      </c>
      <c r="AQ172" s="25">
        <f t="shared" si="50"/>
        <v>143902116.48420227</v>
      </c>
      <c r="AR172" s="25">
        <f t="shared" si="50"/>
        <v>165744692.21941409</v>
      </c>
      <c r="AS172" s="25">
        <f t="shared" si="50"/>
        <v>190832414.826796</v>
      </c>
      <c r="AT172" s="25">
        <f t="shared" si="50"/>
        <v>219541166.92567664</v>
      </c>
      <c r="AU172" s="25">
        <f t="shared" si="50"/>
        <v>252289098.07465449</v>
      </c>
      <c r="AV172" s="25">
        <f t="shared" si="50"/>
        <v>289596686.00875825</v>
      </c>
      <c r="AW172" s="25">
        <f t="shared" si="50"/>
        <v>332084493.46276557</v>
      </c>
      <c r="AX172" s="25">
        <f t="shared" si="50"/>
        <v>380406379.59951508</v>
      </c>
      <c r="AY172" s="25">
        <f t="shared" si="50"/>
        <v>435289351.06304157</v>
      </c>
      <c r="AZ172" s="25">
        <f t="shared" si="50"/>
        <v>497539955.30218023</v>
      </c>
    </row>
    <row r="173" spans="1:52">
      <c r="A173" s="117" t="s">
        <v>244</v>
      </c>
      <c r="AG173" s="25">
        <f>BenefitAssumptions!$E$79*BenefitAssumptions!$E$37*BenefitCalculations2!AG171*BenefitCalculations2!AG165</f>
        <v>13431.200504418301</v>
      </c>
      <c r="AH173" s="25">
        <f>BenefitAssumptions!$E$79*BenefitAssumptions!$E$37*BenefitCalculations2!AH171*BenefitCalculations2!AH165</f>
        <v>16490.001026778293</v>
      </c>
      <c r="AI173" s="25">
        <f>BenefitAssumptions!$E$79*BenefitAssumptions!$E$37*BenefitCalculations2!AI171*BenefitCalculations2!AI165</f>
        <v>20181.11582571804</v>
      </c>
      <c r="AJ173" s="25">
        <f>BenefitAssumptions!$E$79*BenefitAssumptions!$E$37*BenefitCalculations2!AJ171*BenefitCalculations2!AJ165</f>
        <v>24615.752892353223</v>
      </c>
      <c r="AK173" s="25">
        <f>BenefitAssumptions!$E$79*BenefitAssumptions!$E$37*BenefitCalculations2!AK171*BenefitCalculations2!AK165</f>
        <v>29925.394189319282</v>
      </c>
      <c r="AL173" s="25">
        <f>BenefitAssumptions!$E$79*BenefitAssumptions!$E$37*BenefitCalculations2!AL171*BenefitCalculations2!AL165</f>
        <v>34950.360547552787</v>
      </c>
      <c r="AM173" s="25">
        <f>BenefitAssumptions!$E$79*BenefitAssumptions!$E$37*BenefitCalculations2!AM171*BenefitCalculations2!AM165</f>
        <v>40612.107536845855</v>
      </c>
      <c r="AN173" s="25">
        <f>BenefitAssumptions!$E$79*BenefitAssumptions!$E$37*BenefitCalculations2!AN171*BenefitCalculations2!AN165</f>
        <v>46997.970262704395</v>
      </c>
      <c r="AO173" s="25">
        <f>BenefitAssumptions!$E$79*BenefitAssumptions!$E$37*BenefitCalculations2!AO171*BenefitCalculations2!AO165</f>
        <v>54234.4789644845</v>
      </c>
      <c r="AP173" s="25">
        <f>BenefitAssumptions!$E$79*BenefitAssumptions!$E$37*BenefitCalculations2!AP171*BenefitCalculations2!AP165</f>
        <v>62462.915679720223</v>
      </c>
      <c r="AQ173" s="25">
        <f>BenefitAssumptions!$E$79*BenefitAssumptions!$E$37*BenefitCalculations2!AQ171*BenefitCalculations2!AQ165</f>
        <v>71951.058242101135</v>
      </c>
      <c r="AR173" s="25">
        <f>BenefitAssumptions!$E$79*BenefitAssumptions!$E$37*BenefitCalculations2!AR171*BenefitCalculations2!AR165</f>
        <v>82872.346109707039</v>
      </c>
      <c r="AS173" s="25">
        <f>BenefitAssumptions!$E$79*BenefitAssumptions!$E$37*BenefitCalculations2!AS171*BenefitCalculations2!AS165</f>
        <v>95416.207413398006</v>
      </c>
      <c r="AT173" s="25">
        <f>BenefitAssumptions!$E$79*BenefitAssumptions!$E$37*BenefitCalculations2!AT171*BenefitCalculations2!AT165</f>
        <v>109770.58346283832</v>
      </c>
      <c r="AU173" s="25">
        <f>BenefitAssumptions!$E$79*BenefitAssumptions!$E$37*BenefitCalculations2!AU171*BenefitCalculations2!AU165</f>
        <v>126144.54903732725</v>
      </c>
      <c r="AV173" s="25">
        <f>BenefitAssumptions!$E$79*BenefitAssumptions!$E$37*BenefitCalculations2!AV171*BenefitCalculations2!AV165</f>
        <v>144798.34300437913</v>
      </c>
      <c r="AW173" s="25">
        <f>BenefitAssumptions!$E$79*BenefitAssumptions!$E$37*BenefitCalculations2!AW171*BenefitCalculations2!AW165</f>
        <v>166042.24673138279</v>
      </c>
      <c r="AX173" s="25">
        <f>BenefitAssumptions!$E$79*BenefitAssumptions!$E$37*BenefitCalculations2!AX171*BenefitCalculations2!AX165</f>
        <v>190203.18979975756</v>
      </c>
      <c r="AY173" s="25">
        <f>BenefitAssumptions!$E$79*BenefitAssumptions!$E$37*BenefitCalculations2!AY171*BenefitCalculations2!AY165</f>
        <v>217644.6755315208</v>
      </c>
      <c r="AZ173" s="25">
        <f>BenefitAssumptions!$E$79*BenefitAssumptions!$E$37*BenefitCalculations2!AZ171*BenefitCalculations2!AZ165</f>
        <v>248769.97765109013</v>
      </c>
    </row>
    <row r="174" spans="1:52">
      <c r="A174" s="117" t="s">
        <v>245</v>
      </c>
      <c r="AG174" s="25">
        <f>BenefitAssumptions!$E$80*BenefitAssumptions!$E$49*BenefitCalculations2!AG171*BenefitCalculations2!AG165</f>
        <v>13431.200504418301</v>
      </c>
      <c r="AH174" s="25">
        <f>BenefitAssumptions!$E$80*BenefitAssumptions!$E$49*BenefitCalculations2!AH171*BenefitCalculations2!AH165</f>
        <v>16490.001026778293</v>
      </c>
      <c r="AI174" s="25">
        <f>BenefitAssumptions!$E$80*BenefitAssumptions!$E$49*BenefitCalculations2!AI171*BenefitCalculations2!AI165</f>
        <v>20181.11582571804</v>
      </c>
      <c r="AJ174" s="25">
        <f>BenefitAssumptions!$E$80*BenefitAssumptions!$E$49*BenefitCalculations2!AJ171*BenefitCalculations2!AJ165</f>
        <v>24615.752892353223</v>
      </c>
      <c r="AK174" s="25">
        <f>BenefitAssumptions!$E$80*BenefitAssumptions!$E$49*BenefitCalculations2!AK171*BenefitCalculations2!AK165</f>
        <v>29925.394189319282</v>
      </c>
      <c r="AL174" s="25">
        <f>BenefitAssumptions!$E$80*BenefitAssumptions!$E$49*BenefitCalculations2!AL171*BenefitCalculations2!AL165</f>
        <v>34950.360547552787</v>
      </c>
      <c r="AM174" s="25">
        <f>BenefitAssumptions!$E$80*BenefitAssumptions!$E$49*BenefitCalculations2!AM171*BenefitCalculations2!AM165</f>
        <v>40612.107536845855</v>
      </c>
      <c r="AN174" s="25">
        <f>BenefitAssumptions!$E$80*BenefitAssumptions!$E$49*BenefitCalculations2!AN171*BenefitCalculations2!AN165</f>
        <v>46997.970262704395</v>
      </c>
      <c r="AO174" s="25">
        <f>BenefitAssumptions!$E$80*BenefitAssumptions!$E$49*BenefitCalculations2!AO171*BenefitCalculations2!AO165</f>
        <v>54234.4789644845</v>
      </c>
      <c r="AP174" s="25">
        <f>BenefitAssumptions!$E$80*BenefitAssumptions!$E$49*BenefitCalculations2!AP171*BenefitCalculations2!AP165</f>
        <v>62462.915679720223</v>
      </c>
      <c r="AQ174" s="25">
        <f>BenefitAssumptions!$E$80*BenefitAssumptions!$E$49*BenefitCalculations2!AQ171*BenefitCalculations2!AQ165</f>
        <v>71951.058242101135</v>
      </c>
      <c r="AR174" s="25">
        <f>BenefitAssumptions!$E$80*BenefitAssumptions!$E$49*BenefitCalculations2!AR171*BenefitCalculations2!AR165</f>
        <v>82872.346109707039</v>
      </c>
      <c r="AS174" s="25">
        <f>BenefitAssumptions!$E$80*BenefitAssumptions!$E$49*BenefitCalculations2!AS171*BenefitCalculations2!AS165</f>
        <v>95416.207413398006</v>
      </c>
      <c r="AT174" s="25">
        <f>BenefitAssumptions!$E$80*BenefitAssumptions!$E$49*BenefitCalculations2!AT171*BenefitCalculations2!AT165</f>
        <v>109770.58346283832</v>
      </c>
      <c r="AU174" s="25">
        <f>BenefitAssumptions!$E$80*BenefitAssumptions!$E$49*BenefitCalculations2!AU171*BenefitCalculations2!AU165</f>
        <v>126144.54903732725</v>
      </c>
      <c r="AV174" s="25">
        <f>BenefitAssumptions!$E$80*BenefitAssumptions!$E$49*BenefitCalculations2!AV171*BenefitCalculations2!AV165</f>
        <v>144798.34300437913</v>
      </c>
      <c r="AW174" s="25">
        <f>BenefitAssumptions!$E$80*BenefitAssumptions!$E$49*BenefitCalculations2!AW171*BenefitCalculations2!AW165</f>
        <v>166042.24673138279</v>
      </c>
      <c r="AX174" s="25">
        <f>BenefitAssumptions!$E$80*BenefitAssumptions!$E$49*BenefitCalculations2!AX171*BenefitCalculations2!AX165</f>
        <v>190203.18979975756</v>
      </c>
      <c r="AY174" s="25">
        <f>BenefitAssumptions!$E$80*BenefitAssumptions!$E$49*BenefitCalculations2!AY171*BenefitCalculations2!AY165</f>
        <v>217644.6755315208</v>
      </c>
      <c r="AZ174" s="25">
        <f>BenefitAssumptions!$E$80*BenefitAssumptions!$E$49*BenefitCalculations2!AZ171*BenefitCalculations2!AZ165</f>
        <v>248769.97765109013</v>
      </c>
    </row>
    <row r="175" spans="1:52">
      <c r="A175" s="117" t="s">
        <v>247</v>
      </c>
      <c r="AG175" s="25">
        <f>BenefitAssumptions!$E$81*BenefitCalculations2!AG171*BenefitCalculations2!AG167</f>
        <v>610905.86737236485</v>
      </c>
      <c r="AH175" s="25">
        <f>BenefitAssumptions!$E$81*BenefitCalculations2!AH171*BenefitCalculations2!AH167</f>
        <v>781665.38740443857</v>
      </c>
      <c r="AI175" s="25">
        <f>BenefitAssumptions!$E$81*BenefitCalculations2!AI171*BenefitCalculations2!AI167</f>
        <v>989995.2482250242</v>
      </c>
      <c r="AJ175" s="25">
        <f>BenefitAssumptions!$E$81*BenefitCalculations2!AJ171*BenefitCalculations2!AJ167</f>
        <v>1242886.485511322</v>
      </c>
      <c r="AK175" s="25">
        <f>BenefitAssumptions!$E$81*BenefitCalculations2!AK171*BenefitCalculations2!AK167</f>
        <v>1548556.2920839123</v>
      </c>
      <c r="AL175" s="25">
        <f>BenefitAssumptions!$E$81*BenefitCalculations2!AL171*BenefitCalculations2!AL167</f>
        <v>1802598.8253904397</v>
      </c>
      <c r="AM175" s="25">
        <f>BenefitAssumptions!$E$81*BenefitCalculations2!AM171*BenefitCalculations2!AM167</f>
        <v>2087719.513664586</v>
      </c>
      <c r="AN175" s="25">
        <f>BenefitAssumptions!$E$81*BenefitCalculations2!AN171*BenefitCalculations2!AN167</f>
        <v>2408156.866882239</v>
      </c>
      <c r="AO175" s="25">
        <f>BenefitAssumptions!$E$81*BenefitCalculations2!AO171*BenefitCalculations2!AO167</f>
        <v>2770175.778651508</v>
      </c>
      <c r="AP175" s="25">
        <f>BenefitAssumptions!$E$81*BenefitCalculations2!AP171*BenefitCalculations2!AP167</f>
        <v>3180766.7661967585</v>
      </c>
      <c r="AQ175" s="25">
        <f>BenefitAssumptions!$E$81*BenefitCalculations2!AQ171*BenefitCalculations2!AQ167</f>
        <v>3653260.3113046936</v>
      </c>
      <c r="AR175" s="25">
        <f>BenefitAssumptions!$E$81*BenefitCalculations2!AR171*BenefitCalculations2!AR167</f>
        <v>4196034.5124836667</v>
      </c>
      <c r="AS175" s="25">
        <f>BenefitAssumptions!$E$81*BenefitCalculations2!AS171*BenefitCalculations2!AS167</f>
        <v>4818182.0428227177</v>
      </c>
      <c r="AT175" s="25">
        <f>BenefitAssumptions!$E$81*BenefitCalculations2!AT171*BenefitCalculations2!AT167</f>
        <v>5528580.4561231378</v>
      </c>
      <c r="AU175" s="25">
        <f>BenefitAssumptions!$E$81*BenefitCalculations2!AU171*BenefitCalculations2!AU167</f>
        <v>6337123.8899916811</v>
      </c>
      <c r="AV175" s="25">
        <f>BenefitAssumptions!$E$81*BenefitCalculations2!AV171*BenefitCalculations2!AV167</f>
        <v>7256165.9277132479</v>
      </c>
      <c r="AW175" s="25">
        <f>BenefitAssumptions!$E$81*BenefitCalculations2!AW171*BenefitCalculations2!AW167</f>
        <v>8300665.6902403319</v>
      </c>
      <c r="AX175" s="25">
        <f>BenefitAssumptions!$E$81*BenefitCalculations2!AX171*BenefitCalculations2!AX167</f>
        <v>9486622.8175735306</v>
      </c>
      <c r="AY175" s="25">
        <f>BenefitAssumptions!$E$81*BenefitCalculations2!AY171*BenefitCalculations2!AY167</f>
        <v>10832167.179890208</v>
      </c>
      <c r="AZ175" s="25">
        <f>BenefitAssumptions!$E$81*BenefitCalculations2!AZ171*BenefitCalculations2!AZ167</f>
        <v>12357424.4318562</v>
      </c>
    </row>
    <row r="176" spans="1:52">
      <c r="A176" s="117" t="s">
        <v>169</v>
      </c>
      <c r="AG176" s="25">
        <f>BenefitAssumptions!$E$82*BenefitCalculations2!AG172</f>
        <v>2686240.1008836604</v>
      </c>
      <c r="AH176" s="25">
        <f>BenefitAssumptions!$E$82*BenefitCalculations2!AH172</f>
        <v>3298000.2053556587</v>
      </c>
      <c r="AI176" s="25">
        <f>BenefitAssumptions!$E$82*BenefitCalculations2!AI172</f>
        <v>4036223.1651436076</v>
      </c>
      <c r="AJ176" s="25">
        <f>BenefitAssumptions!$E$82*BenefitCalculations2!AJ172</f>
        <v>4923150.5784706445</v>
      </c>
      <c r="AK176" s="25">
        <f>BenefitAssumptions!$E$82*BenefitCalculations2!AK172</f>
        <v>5985078.8378638569</v>
      </c>
      <c r="AL176" s="25">
        <f>BenefitAssumptions!$E$82*BenefitCalculations2!AL172</f>
        <v>6990072.1095105577</v>
      </c>
      <c r="AM176" s="25">
        <f>BenefitAssumptions!$E$82*BenefitCalculations2!AM172</f>
        <v>8122421.5073691718</v>
      </c>
      <c r="AN176" s="25">
        <f>BenefitAssumptions!$E$82*BenefitCalculations2!AN172</f>
        <v>9399594.0525408797</v>
      </c>
      <c r="AO176" s="25">
        <f>BenefitAssumptions!$E$82*BenefitCalculations2!AO172</f>
        <v>10846895.792896898</v>
      </c>
      <c r="AP176" s="25">
        <f>BenefitAssumptions!$E$82*BenefitCalculations2!AP172</f>
        <v>12492583.135944046</v>
      </c>
      <c r="AQ176" s="25">
        <f>BenefitAssumptions!$E$82*BenefitCalculations2!AQ172</f>
        <v>14390211.648420228</v>
      </c>
      <c r="AR176" s="25">
        <f>BenefitAssumptions!$E$82*BenefitCalculations2!AR172</f>
        <v>16574469.22194141</v>
      </c>
      <c r="AS176" s="25">
        <f>BenefitAssumptions!$E$82*BenefitCalculations2!AS172</f>
        <v>19083241.482679602</v>
      </c>
      <c r="AT176" s="25">
        <f>BenefitAssumptions!$E$82*BenefitCalculations2!AT172</f>
        <v>21954116.692567665</v>
      </c>
      <c r="AU176" s="25">
        <f>BenefitAssumptions!$E$82*BenefitCalculations2!AU172</f>
        <v>25228909.807465449</v>
      </c>
      <c r="AV176" s="25">
        <f>BenefitAssumptions!$E$82*BenefitCalculations2!AV172</f>
        <v>28959668.600875825</v>
      </c>
      <c r="AW176" s="25">
        <f>BenefitAssumptions!$E$82*BenefitCalculations2!AW172</f>
        <v>33208449.346276559</v>
      </c>
      <c r="AX176" s="25">
        <f>BenefitAssumptions!$E$82*BenefitCalculations2!AX172</f>
        <v>38040637.959951513</v>
      </c>
      <c r="AY176" s="25">
        <f>BenefitAssumptions!$E$82*BenefitCalculations2!AY172</f>
        <v>43528935.106304161</v>
      </c>
      <c r="AZ176" s="25">
        <f>BenefitAssumptions!$E$82*BenefitCalculations2!AZ172</f>
        <v>49753995.530218028</v>
      </c>
    </row>
    <row r="177" spans="1:52">
      <c r="A177" s="117" t="s">
        <v>193</v>
      </c>
      <c r="AG177" s="25">
        <f>SUM(AG172:AG176)</f>
        <v>30186409.378101461</v>
      </c>
      <c r="AH177" s="25">
        <f t="shared" ref="AH177:AZ177" si="51">SUM(AH172:AH176)</f>
        <v>37092647.648370244</v>
      </c>
      <c r="AI177" s="25">
        <f t="shared" si="51"/>
        <v>45428812.296456151</v>
      </c>
      <c r="AJ177" s="25">
        <f t="shared" si="51"/>
        <v>55446774.354473121</v>
      </c>
      <c r="AK177" s="25">
        <f t="shared" si="51"/>
        <v>67444274.296964973</v>
      </c>
      <c r="AL177" s="25">
        <f t="shared" si="51"/>
        <v>78763292.751101688</v>
      </c>
      <c r="AM177" s="25">
        <f t="shared" si="51"/>
        <v>91515580.309799179</v>
      </c>
      <c r="AN177" s="25">
        <f t="shared" si="51"/>
        <v>105897687.38535732</v>
      </c>
      <c r="AO177" s="25">
        <f t="shared" si="51"/>
        <v>122194498.45844634</v>
      </c>
      <c r="AP177" s="25">
        <f t="shared" si="51"/>
        <v>140724107.09294069</v>
      </c>
      <c r="AQ177" s="25">
        <f t="shared" si="51"/>
        <v>162089490.56041139</v>
      </c>
      <c r="AR177" s="25">
        <f t="shared" si="51"/>
        <v>186680940.64605859</v>
      </c>
      <c r="AS177" s="25">
        <f t="shared" si="51"/>
        <v>214924670.76712513</v>
      </c>
      <c r="AT177" s="25">
        <f t="shared" si="51"/>
        <v>247243405.24129313</v>
      </c>
      <c r="AU177" s="25">
        <f t="shared" si="51"/>
        <v>284107420.87018627</v>
      </c>
      <c r="AV177" s="25">
        <f t="shared" si="51"/>
        <v>326102117.22335613</v>
      </c>
      <c r="AW177" s="25">
        <f t="shared" si="51"/>
        <v>373925692.99274528</v>
      </c>
      <c r="AX177" s="25">
        <f t="shared" si="51"/>
        <v>428314046.75663972</v>
      </c>
      <c r="AY177" s="25">
        <f t="shared" si="51"/>
        <v>490085742.70029896</v>
      </c>
      <c r="AZ177" s="25">
        <f t="shared" si="51"/>
        <v>560148915.21955669</v>
      </c>
    </row>
    <row r="178" spans="1:52">
      <c r="A178" s="117" t="s">
        <v>195</v>
      </c>
      <c r="AG178" s="118">
        <f>1000*(AG177/(1000000*Macroeconomics!AG3))</f>
        <v>1.2765086028338202E-3</v>
      </c>
      <c r="AH178" s="118">
        <f>1000*(AH177/(1000000*Macroeconomics!AH20))</f>
        <v>1.3796691260658503E-3</v>
      </c>
      <c r="AI178" s="118">
        <f>1000*(AI177/(1000000*Macroeconomics!AI20))</f>
        <v>1.484440891506547E-3</v>
      </c>
      <c r="AJ178" s="118">
        <f>1000*(AJ177/(1000000*Macroeconomics!AJ20))</f>
        <v>1.586264590916753E-3</v>
      </c>
      <c r="AK178" s="118">
        <f>1000*(AK177/(1000000*Macroeconomics!AK20))</f>
        <v>1.6838089131309176E-3</v>
      </c>
      <c r="AL178" s="118">
        <f>1000*(AL177/(1000000*Macroeconomics!AL20))</f>
        <v>1.7164484992202049E-3</v>
      </c>
      <c r="AM178" s="118">
        <f>1000*(AM177/(1000000*Macroeconomics!AM20))</f>
        <v>1.7450783172535081E-3</v>
      </c>
      <c r="AN178" s="118">
        <f>1000*(AN177/(1000000*Macroeconomics!AN20))</f>
        <v>1.7711541940710364E-3</v>
      </c>
      <c r="AO178" s="118">
        <f>1000*(AO177/(1000000*Macroeconomics!AO20))</f>
        <v>1.7967367495924107E-3</v>
      </c>
      <c r="AP178" s="118">
        <f>1000*(AP177/(1000000*Macroeconomics!AP20))</f>
        <v>1.82332454346659E-3</v>
      </c>
      <c r="AQ178" s="118">
        <f>1000*(AQ177/(1000000*Macroeconomics!AQ20))</f>
        <v>1.8514334379664574E-3</v>
      </c>
      <c r="AR178" s="118">
        <f>1000*(AR177/(1000000*Macroeconomics!AR20))</f>
        <v>1.8806904586610024E-3</v>
      </c>
      <c r="AS178" s="118">
        <f>1000*(AS177/(1000000*Macroeconomics!AS20))</f>
        <v>1.9106151654227151E-3</v>
      </c>
      <c r="AT178" s="118">
        <f>1000*(AT177/(1000000*Macroeconomics!AT20))</f>
        <v>1.9403691218166119E-3</v>
      </c>
      <c r="AU178" s="118">
        <f>1000*(AU177/(1000000*Macroeconomics!AU20))</f>
        <v>1.9693277585965002E-3</v>
      </c>
      <c r="AV178" s="118">
        <f>1000*(AV177/(1000000*Macroeconomics!AV20))</f>
        <v>1.9974267084793937E-3</v>
      </c>
      <c r="AW178" s="118">
        <f>1000*(AW177/(1000000*Macroeconomics!AW20))</f>
        <v>2.024866852267237E-3</v>
      </c>
      <c r="AX178" s="118">
        <f>1000*(AX177/(1000000*Macroeconomics!AX20))</f>
        <v>2.0515737028729583E-3</v>
      </c>
      <c r="AY178" s="118">
        <f>1000*(AY177/(1000000*Macroeconomics!AY20))</f>
        <v>2.0774923266923566E-3</v>
      </c>
      <c r="AZ178" s="118">
        <f>1000*(AZ177/(1000000*Macroeconomics!AZ20))</f>
        <v>2.102570174710766E-3</v>
      </c>
    </row>
    <row r="179" spans="1:52">
      <c r="A179" s="117"/>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row>
    <row r="180" spans="1:52">
      <c r="A180" s="121" t="s">
        <v>305</v>
      </c>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row>
    <row r="181" spans="1:52">
      <c r="A181" s="117" t="s">
        <v>152</v>
      </c>
      <c r="AF181" s="25">
        <f>AF138+AF159</f>
        <v>3627.136</v>
      </c>
      <c r="AG181" s="25">
        <f>AG138+AG159</f>
        <v>3703.0510000000004</v>
      </c>
      <c r="AH181" s="25">
        <f t="shared" ref="AH181:AZ181" si="52">AH138+AH159</f>
        <v>3779.279</v>
      </c>
      <c r="AI181" s="25">
        <f t="shared" si="52"/>
        <v>3854.6610000000001</v>
      </c>
      <c r="AJ181" s="25">
        <f t="shared" si="52"/>
        <v>3927.4120000000003</v>
      </c>
      <c r="AK181" s="25">
        <f t="shared" si="52"/>
        <v>3996.3150000000005</v>
      </c>
      <c r="AL181" s="25">
        <f t="shared" si="52"/>
        <v>4060.9730000000004</v>
      </c>
      <c r="AM181" s="25">
        <f t="shared" si="52"/>
        <v>4122.0540000000001</v>
      </c>
      <c r="AN181" s="25">
        <f t="shared" si="52"/>
        <v>4180.63</v>
      </c>
      <c r="AO181" s="25">
        <f t="shared" si="52"/>
        <v>4238.2539999999999</v>
      </c>
      <c r="AP181" s="25">
        <f t="shared" si="52"/>
        <v>4296.0240000000003</v>
      </c>
      <c r="AQ181" s="25">
        <f t="shared" si="52"/>
        <v>4354.2870000000003</v>
      </c>
      <c r="AR181" s="25">
        <f t="shared" si="52"/>
        <v>4412.6440000000002</v>
      </c>
      <c r="AS181" s="25">
        <f t="shared" si="52"/>
        <v>4470.5240000000003</v>
      </c>
      <c r="AT181" s="25">
        <f t="shared" si="52"/>
        <v>4527.0370000000003</v>
      </c>
      <c r="AU181" s="25">
        <f t="shared" si="52"/>
        <v>4581.5129999999999</v>
      </c>
      <c r="AV181" s="25">
        <f t="shared" si="52"/>
        <v>4633.8159999999998</v>
      </c>
      <c r="AW181" s="25">
        <f t="shared" si="52"/>
        <v>4684.0889999999999</v>
      </c>
      <c r="AX181" s="25">
        <f t="shared" si="52"/>
        <v>4732.2849999999999</v>
      </c>
      <c r="AY181" s="25">
        <f t="shared" si="52"/>
        <v>4778.402</v>
      </c>
      <c r="AZ181" s="25">
        <f t="shared" si="52"/>
        <v>4822.4390000000003</v>
      </c>
    </row>
    <row r="182" spans="1:52">
      <c r="A182" s="120" t="s">
        <v>1</v>
      </c>
      <c r="AF182" s="25">
        <f>IF(BenefitAssumptions!$E$58="Primary Education only",AF139,IF(BenefitAssumptions!$E$58="Primary and Secondary Education",AF139+AF160,"wrong"))</f>
        <v>1815.904</v>
      </c>
      <c r="AG182" s="25">
        <f>IF(BenefitAssumptions!$E$58="Primary Education only",AG139,IF(BenefitAssumptions!$E$58="Primary and Secondary Education",AG139+AG160,"wrong"))</f>
        <v>1854.3990000000001</v>
      </c>
      <c r="AH182" s="25">
        <f>IF(BenefitAssumptions!$E$58="Primary Education only",AH139,IF(BenefitAssumptions!$E$58="Primary and Secondary Education",AH139+AH160,"wrong"))</f>
        <v>1893.0690000000002</v>
      </c>
      <c r="AI182" s="25">
        <f>IF(BenefitAssumptions!$E$58="Primary Education only",AI139,IF(BenefitAssumptions!$E$58="Primary and Secondary Education",AI139+AI160,"wrong"))</f>
        <v>1931.3780000000002</v>
      </c>
      <c r="AJ182" s="25">
        <f>IF(BenefitAssumptions!$E$58="Primary Education only",AJ139,IF(BenefitAssumptions!$E$58="Primary and Secondary Education",AJ139+AJ160,"wrong"))</f>
        <v>1968.4929999999999</v>
      </c>
      <c r="AK182" s="25">
        <f>IF(BenefitAssumptions!$E$58="Primary Education only",AK139,IF(BenefitAssumptions!$E$58="Primary and Secondary Education",AK139+AK160,"wrong"))</f>
        <v>2003.8440000000001</v>
      </c>
      <c r="AL182" s="25">
        <f>IF(BenefitAssumptions!$E$58="Primary Education only",AL139,IF(BenefitAssumptions!$E$58="Primary and Secondary Education",AL139+AL160,"wrong"))</f>
        <v>2037.252</v>
      </c>
      <c r="AM182" s="25">
        <f>IF(BenefitAssumptions!$E$58="Primary Education only",AM139,IF(BenefitAssumptions!$E$58="Primary and Secondary Education",AM139+AM160,"wrong"))</f>
        <v>2069.0120000000002</v>
      </c>
      <c r="AN182" s="25">
        <f>IF(BenefitAssumptions!$E$58="Primary Education only",AN139,IF(BenefitAssumptions!$E$58="Primary and Secondary Education",AN139+AN160,"wrong"))</f>
        <v>2099.5740000000001</v>
      </c>
      <c r="AO182" s="25">
        <f>IF(BenefitAssumptions!$E$58="Primary Education only",AO139,IF(BenefitAssumptions!$E$58="Primary and Secondary Education",AO139+AO160,"wrong"))</f>
        <v>2129.5909999999999</v>
      </c>
      <c r="AP182" s="25">
        <f>IF(BenefitAssumptions!$E$58="Primary Education only",AP139,IF(BenefitAssumptions!$E$58="Primary and Secondary Education",AP139+AP160,"wrong"))</f>
        <v>2159.5250000000001</v>
      </c>
      <c r="AQ182" s="25">
        <f>IF(BenefitAssumptions!$E$58="Primary Education only",AQ139,IF(BenefitAssumptions!$E$58="Primary and Secondary Education",AQ139+AQ160,"wrong"))</f>
        <v>2189.5079999999998</v>
      </c>
      <c r="AR182" s="25">
        <f>IF(BenefitAssumptions!$E$58="Primary Education only",AR139,IF(BenefitAssumptions!$E$58="Primary and Secondary Education",AR139+AR160,"wrong"))</f>
        <v>2219.3649999999998</v>
      </c>
      <c r="AS182" s="25">
        <f>IF(BenefitAssumptions!$E$58="Primary Education only",AS139,IF(BenefitAssumptions!$E$58="Primary and Secondary Education",AS139+AS160,"wrong"))</f>
        <v>2248.864</v>
      </c>
      <c r="AT182" s="25">
        <f>IF(BenefitAssumptions!$E$58="Primary Education only",AT139,IF(BenefitAssumptions!$E$58="Primary and Secondary Education",AT139+AT160,"wrong"))</f>
        <v>2277.6480000000001</v>
      </c>
      <c r="AU182" s="25">
        <f>IF(BenefitAssumptions!$E$58="Primary Education only",AU139,IF(BenefitAssumptions!$E$58="Primary and Secondary Education",AU139+AU160,"wrong"))</f>
        <v>2305.4390000000003</v>
      </c>
      <c r="AV182" s="25">
        <f>IF(BenefitAssumptions!$E$58="Primary Education only",AV139,IF(BenefitAssumptions!$E$58="Primary and Secondary Education",AV139+AV160,"wrong"))</f>
        <v>2332.1909999999998</v>
      </c>
      <c r="AW182" s="25">
        <f>IF(BenefitAssumptions!$E$58="Primary Education only",AW139,IF(BenefitAssumptions!$E$58="Primary and Secondary Education",AW139+AW160,"wrong"))</f>
        <v>2357.9470000000001</v>
      </c>
      <c r="AX182" s="25">
        <f>IF(BenefitAssumptions!$E$58="Primary Education only",AX139,IF(BenefitAssumptions!$E$58="Primary and Secondary Education",AX139+AX160,"wrong"))</f>
        <v>2382.6370000000002</v>
      </c>
      <c r="AY182" s="25">
        <f>IF(BenefitAssumptions!$E$58="Primary Education only",AY139,IF(BenefitAssumptions!$E$58="Primary and Secondary Education",AY139+AY160,"wrong"))</f>
        <v>2406.1909999999998</v>
      </c>
      <c r="AZ182" s="25">
        <f>IF(BenefitAssumptions!$E$58="Primary Education only",AZ139,IF(BenefitAssumptions!$E$58="Primary and Secondary Education",AZ139+AZ160,"wrong"))</f>
        <v>2428.5610000000001</v>
      </c>
    </row>
    <row r="183" spans="1:52">
      <c r="A183" s="120" t="s">
        <v>2</v>
      </c>
      <c r="AF183" s="25">
        <f>IF(BenefitAssumptions!$E$58="Primary Education only",AF140,IF(BenefitAssumptions!$E$58="Primary and Secondary Education",AF140+AF161,"wrong"))</f>
        <v>1811.2320000000004</v>
      </c>
      <c r="AG183" s="25">
        <f>IF(BenefitAssumptions!$E$58="Primary Education only",AG140,IF(BenefitAssumptions!$E$58="Primary and Secondary Education",AG140+AG161,"wrong"))</f>
        <v>1848.652</v>
      </c>
      <c r="AH183" s="25">
        <f>IF(BenefitAssumptions!$E$58="Primary Education only",AH140,IF(BenefitAssumptions!$E$58="Primary and Secondary Education",AH140+AH161,"wrong"))</f>
        <v>1886.21</v>
      </c>
      <c r="AI183" s="25">
        <f>IF(BenefitAssumptions!$E$58="Primary Education only",AI140,IF(BenefitAssumptions!$E$58="Primary and Secondary Education",AI140+AI161,"wrong"))</f>
        <v>1923.2829999999999</v>
      </c>
      <c r="AJ183" s="25">
        <f>IF(BenefitAssumptions!$E$58="Primary Education only",AJ140,IF(BenefitAssumptions!$E$58="Primary and Secondary Education",AJ140+AJ161,"wrong"))</f>
        <v>1958.9190000000001</v>
      </c>
      <c r="AK183" s="25">
        <f>IF(BenefitAssumptions!$E$58="Primary Education only",AK140,IF(BenefitAssumptions!$E$58="Primary and Secondary Education",AK140+AK161,"wrong"))</f>
        <v>1992.471</v>
      </c>
      <c r="AL183" s="25">
        <f>IF(BenefitAssumptions!$E$58="Primary Education only",AL140,IF(BenefitAssumptions!$E$58="Primary and Secondary Education",AL140+AL161,"wrong"))</f>
        <v>2023.721</v>
      </c>
      <c r="AM183" s="25">
        <f>IF(BenefitAssumptions!$E$58="Primary Education only",AM140,IF(BenefitAssumptions!$E$58="Primary and Secondary Education",AM140+AM161,"wrong"))</f>
        <v>2053.0419999999999</v>
      </c>
      <c r="AN183" s="25">
        <f>IF(BenefitAssumptions!$E$58="Primary Education only",AN140,IF(BenefitAssumptions!$E$58="Primary and Secondary Education",AN140+AN161,"wrong"))</f>
        <v>2081.0559999999996</v>
      </c>
      <c r="AO183" s="25">
        <f>IF(BenefitAssumptions!$E$58="Primary Education only",AO140,IF(BenefitAssumptions!$E$58="Primary and Secondary Education",AO140+AO161,"wrong"))</f>
        <v>2108.663</v>
      </c>
      <c r="AP183" s="25">
        <f>IF(BenefitAssumptions!$E$58="Primary Education only",AP140,IF(BenefitAssumptions!$E$58="Primary and Secondary Education",AP140+AP161,"wrong"))</f>
        <v>2136.4989999999998</v>
      </c>
      <c r="AQ183" s="25">
        <f>IF(BenefitAssumptions!$E$58="Primary Education only",AQ140,IF(BenefitAssumptions!$E$58="Primary and Secondary Education",AQ140+AQ161,"wrong"))</f>
        <v>2164.7790000000005</v>
      </c>
      <c r="AR183" s="25">
        <f>IF(BenefitAssumptions!$E$58="Primary Education only",AR140,IF(BenefitAssumptions!$E$58="Primary and Secondary Education",AR140+AR161,"wrong"))</f>
        <v>2193.279</v>
      </c>
      <c r="AS183" s="25">
        <f>IF(BenefitAssumptions!$E$58="Primary Education only",AS140,IF(BenefitAssumptions!$E$58="Primary and Secondary Education",AS140+AS161,"wrong"))</f>
        <v>2221.66</v>
      </c>
      <c r="AT183" s="25">
        <f>IF(BenefitAssumptions!$E$58="Primary Education only",AT140,IF(BenefitAssumptions!$E$58="Primary and Secondary Education",AT140+AT161,"wrong"))</f>
        <v>2249.3890000000001</v>
      </c>
      <c r="AU183" s="25">
        <f>IF(BenefitAssumptions!$E$58="Primary Education only",AU140,IF(BenefitAssumptions!$E$58="Primary and Secondary Education",AU140+AU161,"wrong"))</f>
        <v>2276.0739999999996</v>
      </c>
      <c r="AV183" s="25">
        <f>IF(BenefitAssumptions!$E$58="Primary Education only",AV140,IF(BenefitAssumptions!$E$58="Primary and Secondary Education",AV140+AV161,"wrong"))</f>
        <v>2301.625</v>
      </c>
      <c r="AW183" s="25">
        <f>IF(BenefitAssumptions!$E$58="Primary Education only",AW140,IF(BenefitAssumptions!$E$58="Primary and Secondary Education",AW140+AW161,"wrong"))</f>
        <v>2326.1419999999998</v>
      </c>
      <c r="AX183" s="25">
        <f>IF(BenefitAssumptions!$E$58="Primary Education only",AX140,IF(BenefitAssumptions!$E$58="Primary and Secondary Education",AX140+AX161,"wrong"))</f>
        <v>2349.6480000000001</v>
      </c>
      <c r="AY183" s="25">
        <f>IF(BenefitAssumptions!$E$58="Primary Education only",AY140,IF(BenefitAssumptions!$E$58="Primary and Secondary Education",AY140+AY161,"wrong"))</f>
        <v>2372.2110000000002</v>
      </c>
      <c r="AZ183" s="25">
        <f>IF(BenefitAssumptions!$E$58="Primary Education only",AZ140,IF(BenefitAssumptions!$E$58="Primary and Secondary Education",AZ140+AZ161,"wrong"))</f>
        <v>2393.8779999999997</v>
      </c>
    </row>
    <row r="184" spans="1:52" ht="25.5">
      <c r="A184" s="117" t="s">
        <v>128</v>
      </c>
      <c r="AF184" s="26"/>
      <c r="AG184" s="26">
        <f>AG187/AG181</f>
        <v>0.55007759817512636</v>
      </c>
      <c r="AH184" s="26">
        <f t="shared" ref="AH184:AZ186" si="53">AH187/AH181</f>
        <v>0.59380671551372632</v>
      </c>
      <c r="AI184" s="26">
        <f t="shared" si="53"/>
        <v>0.63752625068715518</v>
      </c>
      <c r="AJ184" s="26">
        <f t="shared" si="53"/>
        <v>0.68123476413984574</v>
      </c>
      <c r="AK184" s="26">
        <f t="shared" si="53"/>
        <v>0.72492885320601597</v>
      </c>
      <c r="AL184" s="26">
        <f t="shared" si="53"/>
        <v>0.74325558759768495</v>
      </c>
      <c r="AM184" s="26">
        <f t="shared" si="53"/>
        <v>0.76158272388797754</v>
      </c>
      <c r="AN184" s="26">
        <f t="shared" si="53"/>
        <v>0.7799114104811955</v>
      </c>
      <c r="AO184" s="26">
        <f t="shared" si="53"/>
        <v>0.79824280548861248</v>
      </c>
      <c r="AP184" s="26">
        <f t="shared" si="53"/>
        <v>0.81657733600495097</v>
      </c>
      <c r="AQ184" s="26">
        <f t="shared" si="53"/>
        <v>0.83491481154090219</v>
      </c>
      <c r="AR184" s="26">
        <f t="shared" si="53"/>
        <v>0.85325451135419039</v>
      </c>
      <c r="AS184" s="26">
        <f t="shared" si="53"/>
        <v>0.87159567275185945</v>
      </c>
      <c r="AT184" s="26">
        <f t="shared" si="53"/>
        <v>0.88993757727184497</v>
      </c>
      <c r="AU184" s="26">
        <f t="shared" si="53"/>
        <v>0.90827992121088996</v>
      </c>
      <c r="AV184" s="26">
        <f t="shared" si="53"/>
        <v>0.92662269139157338</v>
      </c>
      <c r="AW184" s="26">
        <f t="shared" si="53"/>
        <v>0.94496604996190336</v>
      </c>
      <c r="AX184" s="26">
        <f t="shared" si="53"/>
        <v>0.96331009649672461</v>
      </c>
      <c r="AY184" s="26">
        <f t="shared" si="53"/>
        <v>0.98165481472676486</v>
      </c>
      <c r="AZ184" s="26">
        <f t="shared" si="53"/>
        <v>1</v>
      </c>
    </row>
    <row r="185" spans="1:52">
      <c r="A185" s="120" t="s">
        <v>1</v>
      </c>
      <c r="AF185" s="26"/>
      <c r="AG185" s="26">
        <f t="shared" ref="AG185:AV186" si="54">AG188/AG182</f>
        <v>0.6</v>
      </c>
      <c r="AH185" s="26">
        <f t="shared" si="54"/>
        <v>0.625</v>
      </c>
      <c r="AI185" s="26">
        <f t="shared" si="54"/>
        <v>0.64999999999999991</v>
      </c>
      <c r="AJ185" s="26">
        <f t="shared" si="54"/>
        <v>0.67500000000000004</v>
      </c>
      <c r="AK185" s="26">
        <f t="shared" si="54"/>
        <v>0.7</v>
      </c>
      <c r="AL185" s="26">
        <f t="shared" si="54"/>
        <v>0.72000000000000008</v>
      </c>
      <c r="AM185" s="26">
        <f t="shared" si="54"/>
        <v>0.74</v>
      </c>
      <c r="AN185" s="26">
        <f t="shared" si="54"/>
        <v>0.76000000000000012</v>
      </c>
      <c r="AO185" s="26">
        <f t="shared" si="54"/>
        <v>0.78</v>
      </c>
      <c r="AP185" s="26">
        <f t="shared" si="54"/>
        <v>0.80000000000000016</v>
      </c>
      <c r="AQ185" s="26">
        <f t="shared" si="54"/>
        <v>0.82000000000000017</v>
      </c>
      <c r="AR185" s="26">
        <f t="shared" si="54"/>
        <v>0.84000000000000008</v>
      </c>
      <c r="AS185" s="26">
        <f t="shared" si="54"/>
        <v>0.86</v>
      </c>
      <c r="AT185" s="26">
        <f t="shared" si="54"/>
        <v>0.88</v>
      </c>
      <c r="AU185" s="26">
        <f t="shared" si="54"/>
        <v>0.90000000000000013</v>
      </c>
      <c r="AV185" s="26">
        <f t="shared" si="54"/>
        <v>0.92000000000000015</v>
      </c>
      <c r="AW185" s="26">
        <f t="shared" si="53"/>
        <v>0.94000000000000006</v>
      </c>
      <c r="AX185" s="26">
        <f t="shared" si="53"/>
        <v>0.96000000000000019</v>
      </c>
      <c r="AY185" s="26">
        <f t="shared" si="53"/>
        <v>0.98000000000000032</v>
      </c>
      <c r="AZ185" s="26">
        <f t="shared" si="53"/>
        <v>1</v>
      </c>
    </row>
    <row r="186" spans="1:52">
      <c r="A186" s="120" t="s">
        <v>2</v>
      </c>
      <c r="AF186" s="26"/>
      <c r="AG186" s="26">
        <f t="shared" si="54"/>
        <v>0.5</v>
      </c>
      <c r="AH186" s="26">
        <f t="shared" si="53"/>
        <v>0.5625</v>
      </c>
      <c r="AI186" s="26">
        <f t="shared" si="53"/>
        <v>0.62500000000000011</v>
      </c>
      <c r="AJ186" s="26">
        <f t="shared" si="53"/>
        <v>0.6875</v>
      </c>
      <c r="AK186" s="26">
        <f t="shared" si="53"/>
        <v>0.75000000000000011</v>
      </c>
      <c r="AL186" s="26">
        <f t="shared" si="53"/>
        <v>0.76666666666666672</v>
      </c>
      <c r="AM186" s="26">
        <f t="shared" si="53"/>
        <v>0.78333333333333344</v>
      </c>
      <c r="AN186" s="26">
        <f t="shared" si="53"/>
        <v>0.80000000000000027</v>
      </c>
      <c r="AO186" s="26">
        <f t="shared" si="53"/>
        <v>0.81666666666666698</v>
      </c>
      <c r="AP186" s="26">
        <f t="shared" si="53"/>
        <v>0.8333333333333337</v>
      </c>
      <c r="AQ186" s="26">
        <f t="shared" si="53"/>
        <v>0.85000000000000009</v>
      </c>
      <c r="AR186" s="26">
        <f t="shared" si="53"/>
        <v>0.86666666666666692</v>
      </c>
      <c r="AS186" s="26">
        <f t="shared" si="53"/>
        <v>0.88333333333333375</v>
      </c>
      <c r="AT186" s="26">
        <f t="shared" si="53"/>
        <v>0.90000000000000036</v>
      </c>
      <c r="AU186" s="26">
        <f t="shared" si="53"/>
        <v>0.91666666666666718</v>
      </c>
      <c r="AV186" s="26">
        <f t="shared" si="53"/>
        <v>0.93333333333333379</v>
      </c>
      <c r="AW186" s="26">
        <f t="shared" si="53"/>
        <v>0.95000000000000062</v>
      </c>
      <c r="AX186" s="26">
        <f t="shared" si="53"/>
        <v>0.96666666666666734</v>
      </c>
      <c r="AY186" s="26">
        <f t="shared" si="53"/>
        <v>0.98333333333333395</v>
      </c>
      <c r="AZ186" s="26">
        <f t="shared" si="53"/>
        <v>1</v>
      </c>
    </row>
    <row r="187" spans="1:52">
      <c r="A187" s="117" t="s">
        <v>153</v>
      </c>
      <c r="AG187" s="25">
        <f t="shared" ref="AG187" si="55">AG144+AG165</f>
        <v>2036.9654</v>
      </c>
      <c r="AH187" s="25">
        <f t="shared" ref="AH187:AZ187" si="56">AH144+AH165</f>
        <v>2244.1612500000001</v>
      </c>
      <c r="AI187" s="25">
        <f t="shared" si="56"/>
        <v>2457.4475750000001</v>
      </c>
      <c r="AJ187" s="25">
        <f t="shared" si="56"/>
        <v>2675.4895875000002</v>
      </c>
      <c r="AK187" s="25">
        <f t="shared" si="56"/>
        <v>2897.04405</v>
      </c>
      <c r="AL187" s="25">
        <f t="shared" si="56"/>
        <v>3018.3408733333335</v>
      </c>
      <c r="AM187" s="25">
        <f t="shared" si="56"/>
        <v>3139.2851133333334</v>
      </c>
      <c r="AN187" s="25">
        <f t="shared" si="56"/>
        <v>3260.5210400000005</v>
      </c>
      <c r="AO187" s="25">
        <f t="shared" si="56"/>
        <v>3383.1557633333337</v>
      </c>
      <c r="AP187" s="25">
        <f t="shared" si="56"/>
        <v>3508.0358333333338</v>
      </c>
      <c r="AQ187" s="25">
        <f t="shared" si="56"/>
        <v>3635.4587100000008</v>
      </c>
      <c r="AR187" s="25">
        <f t="shared" si="56"/>
        <v>3765.1084000000005</v>
      </c>
      <c r="AS187" s="25">
        <f t="shared" si="56"/>
        <v>3896.4893733333342</v>
      </c>
      <c r="AT187" s="25">
        <f t="shared" si="56"/>
        <v>4028.7803400000016</v>
      </c>
      <c r="AU187" s="25">
        <f t="shared" si="56"/>
        <v>4161.2962666666681</v>
      </c>
      <c r="AV187" s="25">
        <f t="shared" si="56"/>
        <v>4293.799053333335</v>
      </c>
      <c r="AW187" s="25">
        <f t="shared" si="56"/>
        <v>4426.3050800000019</v>
      </c>
      <c r="AX187" s="25">
        <f t="shared" si="56"/>
        <v>4558.6579200000024</v>
      </c>
      <c r="AY187" s="25">
        <f t="shared" si="56"/>
        <v>4690.7413300000026</v>
      </c>
      <c r="AZ187" s="25">
        <f t="shared" si="56"/>
        <v>4822.4390000000003</v>
      </c>
    </row>
    <row r="188" spans="1:52">
      <c r="A188" s="119" t="s">
        <v>1</v>
      </c>
      <c r="AG188" s="25">
        <f>IF(BenefitAssumptions!$E$58="Primary Education only",AG145,IF(BenefitAssumptions!$E$58="Primary and Secondary Education",AG145+AG166,"wrong"))</f>
        <v>1112.6394</v>
      </c>
      <c r="AH188" s="25">
        <f>IF(BenefitAssumptions!$E$58="Primary Education only",AH145,IF(BenefitAssumptions!$E$58="Primary and Secondary Education",AH145+AH166,"wrong"))</f>
        <v>1183.1681250000001</v>
      </c>
      <c r="AI188" s="25">
        <f>IF(BenefitAssumptions!$E$58="Primary Education only",AI145,IF(BenefitAssumptions!$E$58="Primary and Secondary Education",AI145+AI166,"wrong"))</f>
        <v>1255.3957</v>
      </c>
      <c r="AJ188" s="25">
        <f>IF(BenefitAssumptions!$E$58="Primary Education only",AJ145,IF(BenefitAssumptions!$E$58="Primary and Secondary Education",AJ145+AJ166,"wrong"))</f>
        <v>1328.7327749999999</v>
      </c>
      <c r="AK188" s="25">
        <f>IF(BenefitAssumptions!$E$58="Primary Education only",AK145,IF(BenefitAssumptions!$E$58="Primary and Secondary Education",AK145+AK166,"wrong"))</f>
        <v>1402.6907999999999</v>
      </c>
      <c r="AL188" s="25">
        <f>IF(BenefitAssumptions!$E$58="Primary Education only",AL145,IF(BenefitAssumptions!$E$58="Primary and Secondary Education",AL145+AL166,"wrong"))</f>
        <v>1466.8214400000002</v>
      </c>
      <c r="AM188" s="25">
        <f>IF(BenefitAssumptions!$E$58="Primary Education only",AM145,IF(BenefitAssumptions!$E$58="Primary and Secondary Education",AM145+AM166,"wrong"))</f>
        <v>1531.06888</v>
      </c>
      <c r="AN188" s="25">
        <f>IF(BenefitAssumptions!$E$58="Primary Education only",AN145,IF(BenefitAssumptions!$E$58="Primary and Secondary Education",AN145+AN166,"wrong"))</f>
        <v>1595.6762400000002</v>
      </c>
      <c r="AO188" s="25">
        <f>IF(BenefitAssumptions!$E$58="Primary Education only",AO145,IF(BenefitAssumptions!$E$58="Primary and Secondary Education",AO145+AO166,"wrong"))</f>
        <v>1661.08098</v>
      </c>
      <c r="AP188" s="25">
        <f>IF(BenefitAssumptions!$E$58="Primary Education only",AP145,IF(BenefitAssumptions!$E$58="Primary and Secondary Education",AP145+AP166,"wrong"))</f>
        <v>1727.6200000000003</v>
      </c>
      <c r="AQ188" s="25">
        <f>IF(BenefitAssumptions!$E$58="Primary Education only",AQ145,IF(BenefitAssumptions!$E$58="Primary and Secondary Education",AQ145+AQ166,"wrong"))</f>
        <v>1795.3965600000001</v>
      </c>
      <c r="AR188" s="25">
        <f>IF(BenefitAssumptions!$E$58="Primary Education only",AR145,IF(BenefitAssumptions!$E$58="Primary and Secondary Education",AR145+AR166,"wrong"))</f>
        <v>1864.2665999999999</v>
      </c>
      <c r="AS188" s="25">
        <f>IF(BenefitAssumptions!$E$58="Primary Education only",AS145,IF(BenefitAssumptions!$E$58="Primary and Secondary Education",AS145+AS166,"wrong"))</f>
        <v>1934.02304</v>
      </c>
      <c r="AT188" s="25">
        <f>IF(BenefitAssumptions!$E$58="Primary Education only",AT145,IF(BenefitAssumptions!$E$58="Primary and Secondary Education",AT145+AT166,"wrong"))</f>
        <v>2004.3302400000002</v>
      </c>
      <c r="AU188" s="25">
        <f>IF(BenefitAssumptions!$E$58="Primary Education only",AU145,IF(BenefitAssumptions!$E$58="Primary and Secondary Education",AU145+AU166,"wrong"))</f>
        <v>2074.8951000000006</v>
      </c>
      <c r="AV188" s="25">
        <f>IF(BenefitAssumptions!$E$58="Primary Education only",AV145,IF(BenefitAssumptions!$E$58="Primary and Secondary Education",AV145+AV166,"wrong"))</f>
        <v>2145.6157200000002</v>
      </c>
      <c r="AW188" s="25">
        <f>IF(BenefitAssumptions!$E$58="Primary Education only",AW145,IF(BenefitAssumptions!$E$58="Primary and Secondary Education",AW145+AW166,"wrong"))</f>
        <v>2216.4701800000003</v>
      </c>
      <c r="AX188" s="25">
        <f>IF(BenefitAssumptions!$E$58="Primary Education only",AX145,IF(BenefitAssumptions!$E$58="Primary and Secondary Education",AX145+AX166,"wrong"))</f>
        <v>2287.3315200000006</v>
      </c>
      <c r="AY188" s="25">
        <f>IF(BenefitAssumptions!$E$58="Primary Education only",AY145,IF(BenefitAssumptions!$E$58="Primary and Secondary Education",AY145+AY166,"wrong"))</f>
        <v>2358.0671800000005</v>
      </c>
      <c r="AZ188" s="25">
        <f>IF(BenefitAssumptions!$E$58="Primary Education only",AZ145,IF(BenefitAssumptions!$E$58="Primary and Secondary Education",AZ145+AZ166,"wrong"))</f>
        <v>2428.5610000000001</v>
      </c>
    </row>
    <row r="189" spans="1:52">
      <c r="A189" s="119" t="s">
        <v>2</v>
      </c>
      <c r="AG189" s="25">
        <f>IF(BenefitAssumptions!$E$58="Primary Education only",AG146,IF(BenefitAssumptions!$E$58="Primary and Secondary Education",AG146+AG167,"wrong"))</f>
        <v>924.32600000000002</v>
      </c>
      <c r="AH189" s="25">
        <f>IF(BenefitAssumptions!$E$58="Primary Education only",AH146,IF(BenefitAssumptions!$E$58="Primary and Secondary Education",AH146+AH167,"wrong"))</f>
        <v>1060.993125</v>
      </c>
      <c r="AI189" s="25">
        <f>IF(BenefitAssumptions!$E$58="Primary Education only",AI146,IF(BenefitAssumptions!$E$58="Primary and Secondary Education",AI146+AI167,"wrong"))</f>
        <v>1202.0518750000001</v>
      </c>
      <c r="AJ189" s="25">
        <f>IF(BenefitAssumptions!$E$58="Primary Education only",AJ146,IF(BenefitAssumptions!$E$58="Primary and Secondary Education",AJ146+AJ167,"wrong"))</f>
        <v>1346.7568125</v>
      </c>
      <c r="AK189" s="25">
        <f>IF(BenefitAssumptions!$E$58="Primary Education only",AK146,IF(BenefitAssumptions!$E$58="Primary and Secondary Education",AK146+AK167,"wrong"))</f>
        <v>1494.3532500000001</v>
      </c>
      <c r="AL189" s="25">
        <f>IF(BenefitAssumptions!$E$58="Primary Education only",AL146,IF(BenefitAssumptions!$E$58="Primary and Secondary Education",AL146+AL167,"wrong"))</f>
        <v>1551.5194333333334</v>
      </c>
      <c r="AM189" s="25">
        <f>IF(BenefitAssumptions!$E$58="Primary Education only",AM146,IF(BenefitAssumptions!$E$58="Primary and Secondary Education",AM146+AM167,"wrong"))</f>
        <v>1608.2162333333335</v>
      </c>
      <c r="AN189" s="25">
        <f>IF(BenefitAssumptions!$E$58="Primary Education only",AN146,IF(BenefitAssumptions!$E$58="Primary and Secondary Education",AN146+AN167,"wrong"))</f>
        <v>1664.8448000000003</v>
      </c>
      <c r="AO189" s="25">
        <f>IF(BenefitAssumptions!$E$58="Primary Education only",AO146,IF(BenefitAssumptions!$E$58="Primary and Secondary Education",AO146+AO167,"wrong"))</f>
        <v>1722.0747833333339</v>
      </c>
      <c r="AP189" s="25">
        <f>IF(BenefitAssumptions!$E$58="Primary Education only",AP146,IF(BenefitAssumptions!$E$58="Primary and Secondary Education",AP146+AP167,"wrong"))</f>
        <v>1780.4158333333339</v>
      </c>
      <c r="AQ189" s="25">
        <f>IF(BenefitAssumptions!$E$58="Primary Education only",AQ146,IF(BenefitAssumptions!$E$58="Primary and Secondary Education",AQ146+AQ167,"wrong"))</f>
        <v>1840.0621500000007</v>
      </c>
      <c r="AR189" s="25">
        <f>IF(BenefitAssumptions!$E$58="Primary Education only",AR146,IF(BenefitAssumptions!$E$58="Primary and Secondary Education",AR146+AR167,"wrong"))</f>
        <v>1900.8418000000006</v>
      </c>
      <c r="AS189" s="25">
        <f>IF(BenefitAssumptions!$E$58="Primary Education only",AS146,IF(BenefitAssumptions!$E$58="Primary and Secondary Education",AS146+AS167,"wrong"))</f>
        <v>1962.4663333333342</v>
      </c>
      <c r="AT189" s="25">
        <f>IF(BenefitAssumptions!$E$58="Primary Education only",AT146,IF(BenefitAssumptions!$E$58="Primary and Secondary Education",AT146+AT167,"wrong"))</f>
        <v>2024.4501000000009</v>
      </c>
      <c r="AU189" s="25">
        <f>IF(BenefitAssumptions!$E$58="Primary Education only",AU146,IF(BenefitAssumptions!$E$58="Primary and Secondary Education",AU146+AU167,"wrong"))</f>
        <v>2086.4011666666675</v>
      </c>
      <c r="AV189" s="25">
        <f>IF(BenefitAssumptions!$E$58="Primary Education only",AV146,IF(BenefitAssumptions!$E$58="Primary and Secondary Education",AV146+AV167,"wrong"))</f>
        <v>2148.1833333333343</v>
      </c>
      <c r="AW189" s="25">
        <f>IF(BenefitAssumptions!$E$58="Primary Education only",AW146,IF(BenefitAssumptions!$E$58="Primary and Secondary Education",AW146+AW167,"wrong"))</f>
        <v>2209.8349000000012</v>
      </c>
      <c r="AX189" s="25">
        <f>IF(BenefitAssumptions!$E$58="Primary Education only",AX146,IF(BenefitAssumptions!$E$58="Primary and Secondary Education",AX146+AX167,"wrong"))</f>
        <v>2271.3264000000017</v>
      </c>
      <c r="AY189" s="25">
        <f>IF(BenefitAssumptions!$E$58="Primary Education only",AY146,IF(BenefitAssumptions!$E$58="Primary and Secondary Education",AY146+AY167,"wrong"))</f>
        <v>2332.6741500000016</v>
      </c>
      <c r="AZ189" s="25">
        <f>IF(BenefitAssumptions!$E$58="Primary Education only",AZ146,IF(BenefitAssumptions!$E$58="Primary and Secondary Education",AZ146+AZ167,"wrong"))</f>
        <v>2393.8779999999997</v>
      </c>
    </row>
    <row r="190" spans="1:52" ht="25.5">
      <c r="A190" s="117" t="s">
        <v>308</v>
      </c>
      <c r="AG190" s="25">
        <f>(AG150*AG144+AG171*AG165)/AG187</f>
        <v>41459.592314212437</v>
      </c>
      <c r="AH190" s="25">
        <f t="shared" ref="AH190:AZ190" si="57">(AH150*AH144+AH171*AH165)/AH187</f>
        <v>45803.162761685766</v>
      </c>
      <c r="AI190" s="25">
        <f t="shared" si="57"/>
        <v>50801.241861802846</v>
      </c>
      <c r="AJ190" s="25">
        <f t="shared" si="57"/>
        <v>56564.599189419161</v>
      </c>
      <c r="AK190" s="25">
        <f t="shared" si="57"/>
        <v>63221.363934078552</v>
      </c>
      <c r="AL190" s="25">
        <f t="shared" si="57"/>
        <v>70682.534380286292</v>
      </c>
      <c r="AM190" s="25">
        <f t="shared" si="57"/>
        <v>78873.295478471322</v>
      </c>
      <c r="AN190" s="25">
        <f t="shared" si="57"/>
        <v>87843.091767297068</v>
      </c>
      <c r="AO190" s="25">
        <f t="shared" si="57"/>
        <v>97641.328471983274</v>
      </c>
      <c r="AP190" s="25">
        <f t="shared" si="57"/>
        <v>108317.08684152488</v>
      </c>
      <c r="AQ190" s="25">
        <f t="shared" si="57"/>
        <v>120142.07233539897</v>
      </c>
      <c r="AR190" s="25">
        <f t="shared" si="57"/>
        <v>133236.80956015951</v>
      </c>
      <c r="AS190" s="25">
        <f t="shared" si="57"/>
        <v>147738.47591332032</v>
      </c>
      <c r="AT190" s="25">
        <f t="shared" si="57"/>
        <v>163801.79358194894</v>
      </c>
      <c r="AU190" s="25">
        <f t="shared" si="57"/>
        <v>181596.92172365633</v>
      </c>
      <c r="AV190" s="25">
        <f t="shared" si="57"/>
        <v>201307.46741869531</v>
      </c>
      <c r="AW190" s="25">
        <f t="shared" si="57"/>
        <v>223132.56176237922</v>
      </c>
      <c r="AX190" s="25">
        <f t="shared" si="57"/>
        <v>247292.49088380398</v>
      </c>
      <c r="AY190" s="25">
        <f t="shared" si="57"/>
        <v>274028.16642812948</v>
      </c>
      <c r="AZ190" s="25">
        <f t="shared" si="57"/>
        <v>303604.43547118385</v>
      </c>
    </row>
    <row r="191" spans="1:52" ht="25.5">
      <c r="A191" s="117" t="s">
        <v>168</v>
      </c>
      <c r="AG191" s="25">
        <f>IF(BenefitAssumptions!$E$58="Primary Education only",AG147,IF(BenefitAssumptions!$E$58="Primary and Secondary Education",AG190,"wrong"))</f>
        <v>41459.592314212437</v>
      </c>
      <c r="AH191" s="25">
        <f>IF(BenefitAssumptions!$E$58="Primary Education only",AH147,IF(BenefitAssumptions!$E$58="Primary and Secondary Education",AH190,"wrong"))</f>
        <v>45803.162761685766</v>
      </c>
      <c r="AI191" s="25">
        <f>IF(BenefitAssumptions!$E$58="Primary Education only",AI147,IF(BenefitAssumptions!$E$58="Primary and Secondary Education",AI190,"wrong"))</f>
        <v>50801.241861802846</v>
      </c>
      <c r="AJ191" s="25">
        <f>IF(BenefitAssumptions!$E$58="Primary Education only",AJ147,IF(BenefitAssumptions!$E$58="Primary and Secondary Education",AJ190,"wrong"))</f>
        <v>56564.599189419161</v>
      </c>
      <c r="AK191" s="25">
        <f>IF(BenefitAssumptions!$E$58="Primary Education only",AK147,IF(BenefitAssumptions!$E$58="Primary and Secondary Education",AK190,"wrong"))</f>
        <v>63221.363934078552</v>
      </c>
      <c r="AL191" s="25">
        <f>IF(BenefitAssumptions!$E$58="Primary Education only",AL147,IF(BenefitAssumptions!$E$58="Primary and Secondary Education",AL190,"wrong"))</f>
        <v>70682.534380286292</v>
      </c>
      <c r="AM191" s="25">
        <f>IF(BenefitAssumptions!$E$58="Primary Education only",AM147,IF(BenefitAssumptions!$E$58="Primary and Secondary Education",AM190,"wrong"))</f>
        <v>78873.295478471322</v>
      </c>
      <c r="AN191" s="25">
        <f>IF(BenefitAssumptions!$E$58="Primary Education only",AN147,IF(BenefitAssumptions!$E$58="Primary and Secondary Education",AN190,"wrong"))</f>
        <v>87843.091767297068</v>
      </c>
      <c r="AO191" s="25">
        <f>IF(BenefitAssumptions!$E$58="Primary Education only",AO147,IF(BenefitAssumptions!$E$58="Primary and Secondary Education",AO190,"wrong"))</f>
        <v>97641.328471983274</v>
      </c>
      <c r="AP191" s="25">
        <f>IF(BenefitAssumptions!$E$58="Primary Education only",AP147,IF(BenefitAssumptions!$E$58="Primary and Secondary Education",AP190,"wrong"))</f>
        <v>108317.08684152488</v>
      </c>
      <c r="AQ191" s="25">
        <f>IF(BenefitAssumptions!$E$58="Primary Education only",AQ147,IF(BenefitAssumptions!$E$58="Primary and Secondary Education",AQ190,"wrong"))</f>
        <v>120142.07233539897</v>
      </c>
      <c r="AR191" s="25">
        <f>IF(BenefitAssumptions!$E$58="Primary Education only",AR147,IF(BenefitAssumptions!$E$58="Primary and Secondary Education",AR190,"wrong"))</f>
        <v>133236.80956015951</v>
      </c>
      <c r="AS191" s="25">
        <f>IF(BenefitAssumptions!$E$58="Primary Education only",AS147,IF(BenefitAssumptions!$E$58="Primary and Secondary Education",AS190,"wrong"))</f>
        <v>147738.47591332032</v>
      </c>
      <c r="AT191" s="25">
        <f>IF(BenefitAssumptions!$E$58="Primary Education only",AT147,IF(BenefitAssumptions!$E$58="Primary and Secondary Education",AT190,"wrong"))</f>
        <v>163801.79358194894</v>
      </c>
      <c r="AU191" s="25">
        <f>IF(BenefitAssumptions!$E$58="Primary Education only",AU147,IF(BenefitAssumptions!$E$58="Primary and Secondary Education",AU190,"wrong"))</f>
        <v>181596.92172365633</v>
      </c>
      <c r="AV191" s="25">
        <f>IF(BenefitAssumptions!$E$58="Primary Education only",AV147,IF(BenefitAssumptions!$E$58="Primary and Secondary Education",AV190,"wrong"))</f>
        <v>201307.46741869531</v>
      </c>
      <c r="AW191" s="25">
        <f>IF(BenefitAssumptions!$E$58="Primary Education only",AW147,IF(BenefitAssumptions!$E$58="Primary and Secondary Education",AW190,"wrong"))</f>
        <v>223132.56176237922</v>
      </c>
      <c r="AX191" s="25">
        <f>IF(BenefitAssumptions!$E$58="Primary Education only",AX147,IF(BenefitAssumptions!$E$58="Primary and Secondary Education",AX190,"wrong"))</f>
        <v>247292.49088380398</v>
      </c>
      <c r="AY191" s="25">
        <f>IF(BenefitAssumptions!$E$58="Primary Education only",AY147,IF(BenefitAssumptions!$E$58="Primary and Secondary Education",AY190,"wrong"))</f>
        <v>274028.16642812948</v>
      </c>
      <c r="AZ191" s="25">
        <f>IF(BenefitAssumptions!$E$58="Primary Education only",AZ147,IF(BenefitAssumptions!$E$58="Primary and Secondary Education",AZ190,"wrong"))</f>
        <v>303604.43547118385</v>
      </c>
    </row>
    <row r="192" spans="1:52">
      <c r="A192" s="117" t="s">
        <v>193</v>
      </c>
      <c r="AG192" s="25">
        <f>IF(BenefitAssumptions!$E$58="Primary Education only",AG155,IF(BenefitAssumptions!$E$58="Primary and Secondary Education",AG155+AG177,"wrong"))</f>
        <v>93592288.168786854</v>
      </c>
      <c r="AH192" s="25">
        <f>IF(BenefitAssumptions!$E$58="Primary Education only",AH155,IF(BenefitAssumptions!$E$58="Primary and Secondary Education",AH155+AH177,"wrong"))</f>
        <v>113953106.36734167</v>
      </c>
      <c r="AI192" s="25">
        <f>IF(BenefitAssumptions!$E$58="Primary Education only",AI155,IF(BenefitAssumptions!$E$58="Primary and Secondary Education",AI155+AI177,"wrong"))</f>
        <v>138440364.11914879</v>
      </c>
      <c r="AJ192" s="25">
        <f>IF(BenefitAssumptions!$E$58="Primary Education only",AJ155,IF(BenefitAssumptions!$E$58="Primary and Secondary Education",AJ155+AJ177,"wrong"))</f>
        <v>167866020.24930581</v>
      </c>
      <c r="AK192" s="25">
        <f>IF(BenefitAssumptions!$E$58="Primary Education only",AK155,IF(BenefitAssumptions!$E$58="Primary and Secondary Education",AK155+AK177,"wrong"))</f>
        <v>203202295.20821956</v>
      </c>
      <c r="AL192" s="25">
        <f>IF(BenefitAssumptions!$E$58="Primary Education only",AL155,IF(BenefitAssumptions!$E$58="Primary and Secondary Education",AL155+AL177,"wrong"))</f>
        <v>236694323.61382866</v>
      </c>
      <c r="AM192" s="25">
        <f>IF(BenefitAssumptions!$E$58="Primary Education only",AM155,IF(BenefitAssumptions!$E$58="Primary and Secondary Education",AM155+AM177,"wrong"))</f>
        <v>274701663.84461665</v>
      </c>
      <c r="AN192" s="25">
        <f>IF(BenefitAssumptions!$E$58="Primary Education only",AN155,IF(BenefitAssumptions!$E$58="Primary and Secondary Education",AN155+AN177,"wrong"))</f>
        <v>317750244.93432337</v>
      </c>
      <c r="AO192" s="25">
        <f>IF(BenefitAssumptions!$E$58="Primary Education only",AO155,IF(BenefitAssumptions!$E$58="Primary and Secondary Education",AO155+AO177,"wrong"))</f>
        <v>366469917.07727575</v>
      </c>
      <c r="AP192" s="25">
        <f>IF(BenefitAssumptions!$E$58="Primary Education only",AP155,IF(BenefitAssumptions!$E$58="Primary and Secondary Education",AP155+AP177,"wrong"))</f>
        <v>421538991.19078171</v>
      </c>
      <c r="AQ192" s="25">
        <f>IF(BenefitAssumptions!$E$58="Primary Education only",AQ155,IF(BenefitAssumptions!$E$58="Primary and Secondary Education",AQ155+AQ177,"wrong"))</f>
        <v>484538729.49470776</v>
      </c>
      <c r="AR192" s="25">
        <f>IF(BenefitAssumptions!$E$58="Primary Education only",AR155,IF(BenefitAssumptions!$E$58="Primary and Secondary Education",AR155+AR177,"wrong"))</f>
        <v>556513819.49392056</v>
      </c>
      <c r="AS192" s="25">
        <f>IF(BenefitAssumptions!$E$58="Primary Education only",AS155,IF(BenefitAssumptions!$E$58="Primary and Secondary Education",AS155+AS177,"wrong"))</f>
        <v>638621385.01583838</v>
      </c>
      <c r="AT192" s="25">
        <f>IF(BenefitAssumptions!$E$58="Primary Education only",AT155,IF(BenefitAssumptions!$E$58="Primary and Secondary Education",AT155+AT177,"wrong"))</f>
        <v>732102092.10542667</v>
      </c>
      <c r="AU192" s="25">
        <f>IF(BenefitAssumptions!$E$58="Primary Education only",AU155,IF(BenefitAssumptions!$E$58="Primary and Secondary Education",AU155+AU177,"wrong"))</f>
        <v>838339254.12988997</v>
      </c>
      <c r="AV192" s="25">
        <f>IF(BenefitAssumptions!$E$58="Primary Education only",AV155,IF(BenefitAssumptions!$E$58="Primary and Secondary Education",AV155+AV177,"wrong"))</f>
        <v>958931734.07520211</v>
      </c>
      <c r="AW192" s="25">
        <f>IF(BenefitAssumptions!$E$58="Primary Education only",AW155,IF(BenefitAssumptions!$E$58="Primary and Secondary Education",AW155+AW177,"wrong"))</f>
        <v>1095706389.2883391</v>
      </c>
      <c r="AX192" s="25">
        <f>IF(BenefitAssumptions!$E$58="Primary Education only",AX155,IF(BenefitAssumptions!$E$58="Primary and Secondary Education",AX155+AX177,"wrong"))</f>
        <v>1250668004.0260773</v>
      </c>
      <c r="AY192" s="25">
        <f>IF(BenefitAssumptions!$E$58="Primary Education only",AY155,IF(BenefitAssumptions!$E$58="Primary and Secondary Education",AY155+AY177,"wrong"))</f>
        <v>1426052332.8591394</v>
      </c>
      <c r="AZ192" s="25">
        <f>IF(BenefitAssumptions!$E$58="Primary Education only",AZ155,IF(BenefitAssumptions!$E$58="Primary and Secondary Education",AZ155+AZ177,"wrong"))</f>
        <v>1624346795.5101881</v>
      </c>
    </row>
    <row r="193" spans="1:52">
      <c r="A193" s="117" t="s">
        <v>195</v>
      </c>
      <c r="AG193" s="118">
        <f>1000*(AG192/(1000000*Macroeconomics!AG3))</f>
        <v>3.9577864167252737E-3</v>
      </c>
      <c r="AH193" s="118">
        <f>1000*(AH192/(1000000*Macroeconomics!AH3))</f>
        <v>4.2673984195867719E-3</v>
      </c>
      <c r="AI193" s="118">
        <f>1000*(AI192/(1000000*Macroeconomics!AI3))</f>
        <v>4.5852529106530024E-3</v>
      </c>
      <c r="AJ193" s="118">
        <f>1000*(AJ192/(1000000*Macroeconomics!AJ3))</f>
        <v>4.9112587897303245E-3</v>
      </c>
      <c r="AK193" s="118">
        <f>1000*(AK192/(1000000*Macroeconomics!AK3))</f>
        <v>5.2456121511874508E-3</v>
      </c>
      <c r="AL193" s="118">
        <f>1000*(AL192/(1000000*Macroeconomics!AL3))</f>
        <v>5.3784895959448605E-3</v>
      </c>
      <c r="AM193" s="118">
        <f>1000*(AM192/(1000000*Macroeconomics!AM3))</f>
        <v>5.4934832379061787E-3</v>
      </c>
      <c r="AN193" s="118">
        <f>1000*(AN192/(1000000*Macroeconomics!AN3))</f>
        <v>5.5908463775561383E-3</v>
      </c>
      <c r="AO193" s="118">
        <f>1000*(AO192/(1000000*Macroeconomics!AO3))</f>
        <v>5.6715384288774347E-3</v>
      </c>
      <c r="AP193" s="118">
        <f>1000*(AP192/(1000000*Macroeconomics!AP3))</f>
        <v>5.7361771349346514E-3</v>
      </c>
      <c r="AQ193" s="118">
        <f>1000*(AQ192/(1000000*Macroeconomics!AQ3))</f>
        <v>5.8000353719005809E-3</v>
      </c>
      <c r="AR193" s="118">
        <f>1000*(AR192/(1000000*Macroeconomics!AR3))</f>
        <v>5.8627553065707383E-3</v>
      </c>
      <c r="AS193" s="118">
        <f>1000*(AS192/(1000000*Macroeconomics!AS3))</f>
        <v>5.9237736623019167E-3</v>
      </c>
      <c r="AT193" s="118">
        <f>1000*(AT192/(1000000*Macroeconomics!AT3))</f>
        <v>5.9821721862967272E-3</v>
      </c>
      <c r="AU193" s="118">
        <f>1000*(AU192/(1000000*Macroeconomics!AU3))</f>
        <v>6.0372953716755478E-3</v>
      </c>
      <c r="AV193" s="118">
        <f>1000*(AV192/(1000000*Macroeconomics!AV3))</f>
        <v>6.0890802352558246E-3</v>
      </c>
      <c r="AW193" s="118">
        <f>1000*(AW192/(1000000*Macroeconomics!AW3))</f>
        <v>6.1377854529079305E-3</v>
      </c>
      <c r="AX193" s="118">
        <f>1000*(AX192/(1000000*Macroeconomics!AX3))</f>
        <v>6.1834772244345054E-3</v>
      </c>
      <c r="AY193" s="118">
        <f>1000*(AY192/(1000000*Macroeconomics!AY3))</f>
        <v>6.2262752733656468E-3</v>
      </c>
      <c r="AZ193" s="118">
        <f>1000*(AZ192/(1000000*Macroeconomics!AZ3))</f>
        <v>6.2662948330309805E-3</v>
      </c>
    </row>
    <row r="194" spans="1:52">
      <c r="A194" s="117"/>
      <c r="AG194" s="118"/>
      <c r="AH194" s="118"/>
      <c r="AI194" s="118"/>
      <c r="AJ194" s="118"/>
      <c r="AK194" s="118"/>
      <c r="AL194" s="118"/>
      <c r="AM194" s="118"/>
      <c r="AN194" s="118"/>
      <c r="AO194" s="118"/>
      <c r="AP194" s="118"/>
      <c r="AQ194" s="118"/>
      <c r="AR194" s="118"/>
      <c r="AS194" s="118"/>
      <c r="AT194" s="118"/>
      <c r="AU194" s="118"/>
      <c r="AV194" s="118"/>
      <c r="AW194" s="118"/>
      <c r="AX194" s="118"/>
      <c r="AY194" s="118"/>
      <c r="AZ194" s="118"/>
    </row>
    <row r="195" spans="1:52" ht="13.5" customHeight="1">
      <c r="A195" s="121" t="s">
        <v>143</v>
      </c>
    </row>
    <row r="196" spans="1:52">
      <c r="A196" s="117" t="s">
        <v>152</v>
      </c>
      <c r="AF196" s="25">
        <f>SUM(AF197:AF198)</f>
        <v>662.17399999999998</v>
      </c>
      <c r="AG196" s="25">
        <f>SUM(AG197:AG198)</f>
        <v>670.67100000000005</v>
      </c>
      <c r="AH196" s="25">
        <f t="shared" ref="AH196:AZ196" si="58">SUM(AH197:AH198)</f>
        <v>677.86799999999994</v>
      </c>
      <c r="AI196" s="25">
        <f t="shared" si="58"/>
        <v>684.11599999999999</v>
      </c>
      <c r="AJ196" s="25">
        <f t="shared" si="58"/>
        <v>689.98800000000006</v>
      </c>
      <c r="AK196" s="25">
        <f t="shared" si="58"/>
        <v>695.90499999999997</v>
      </c>
      <c r="AL196" s="25">
        <f t="shared" si="58"/>
        <v>701.93700000000001</v>
      </c>
      <c r="AM196" s="25">
        <f t="shared" si="58"/>
        <v>707.91800000000001</v>
      </c>
      <c r="AN196" s="25">
        <f t="shared" si="58"/>
        <v>713.76</v>
      </c>
      <c r="AO196" s="25">
        <f t="shared" si="58"/>
        <v>719.31</v>
      </c>
      <c r="AP196" s="25">
        <f t="shared" si="58"/>
        <v>724.46500000000003</v>
      </c>
      <c r="AQ196" s="25">
        <f t="shared" si="58"/>
        <v>729.21199999999999</v>
      </c>
      <c r="AR196" s="25">
        <f t="shared" si="58"/>
        <v>733.60699999999997</v>
      </c>
      <c r="AS196" s="25">
        <f t="shared" si="58"/>
        <v>737.67599999999993</v>
      </c>
      <c r="AT196" s="25">
        <f t="shared" si="58"/>
        <v>741.47399999999993</v>
      </c>
      <c r="AU196" s="25">
        <f t="shared" si="58"/>
        <v>745.029</v>
      </c>
      <c r="AV196" s="25">
        <f t="shared" si="58"/>
        <v>748.35900000000004</v>
      </c>
      <c r="AW196" s="25">
        <f t="shared" si="58"/>
        <v>751.45799999999997</v>
      </c>
      <c r="AX196" s="25">
        <f t="shared" si="58"/>
        <v>754.32899999999995</v>
      </c>
      <c r="AY196" s="25">
        <f t="shared" si="58"/>
        <v>756.976</v>
      </c>
      <c r="AZ196" s="25">
        <f t="shared" si="58"/>
        <v>759.40200000000004</v>
      </c>
    </row>
    <row r="197" spans="1:52">
      <c r="A197" s="120" t="s">
        <v>1</v>
      </c>
      <c r="AF197" s="25">
        <f>AF21</f>
        <v>333.98700000000002</v>
      </c>
      <c r="AG197" s="25">
        <f>AG21</f>
        <v>338.47</v>
      </c>
      <c r="AH197" s="25">
        <f t="shared" ref="AH197:AZ197" si="59">AH21</f>
        <v>342.339</v>
      </c>
      <c r="AI197" s="25">
        <f t="shared" si="59"/>
        <v>345.73</v>
      </c>
      <c r="AJ197" s="25">
        <f t="shared" si="59"/>
        <v>348.87200000000001</v>
      </c>
      <c r="AK197" s="25">
        <f t="shared" si="59"/>
        <v>351.94200000000001</v>
      </c>
      <c r="AL197" s="25">
        <f t="shared" si="59"/>
        <v>354.95400000000001</v>
      </c>
      <c r="AM197" s="25">
        <f t="shared" si="59"/>
        <v>357.84399999999999</v>
      </c>
      <c r="AN197" s="25">
        <f t="shared" si="59"/>
        <v>360.62</v>
      </c>
      <c r="AO197" s="25">
        <f t="shared" si="59"/>
        <v>363.27300000000002</v>
      </c>
      <c r="AP197" s="25">
        <f t="shared" si="59"/>
        <v>365.80200000000002</v>
      </c>
      <c r="AQ197" s="25">
        <f t="shared" si="59"/>
        <v>368.221</v>
      </c>
      <c r="AR197" s="25">
        <f t="shared" si="59"/>
        <v>370.53800000000001</v>
      </c>
      <c r="AS197" s="25">
        <f t="shared" si="59"/>
        <v>372.733</v>
      </c>
      <c r="AT197" s="25">
        <f t="shared" si="59"/>
        <v>374.78199999999998</v>
      </c>
      <c r="AU197" s="25">
        <f t="shared" si="59"/>
        <v>376.66300000000001</v>
      </c>
      <c r="AV197" s="25">
        <f t="shared" si="59"/>
        <v>378.37400000000002</v>
      </c>
      <c r="AW197" s="25">
        <f t="shared" si="59"/>
        <v>379.92599999999999</v>
      </c>
      <c r="AX197" s="25">
        <f t="shared" si="59"/>
        <v>381.33699999999999</v>
      </c>
      <c r="AY197" s="25">
        <f t="shared" si="59"/>
        <v>382.63200000000001</v>
      </c>
      <c r="AZ197" s="25">
        <f t="shared" si="59"/>
        <v>383.83100000000002</v>
      </c>
    </row>
    <row r="198" spans="1:52">
      <c r="A198" s="120" t="s">
        <v>2</v>
      </c>
      <c r="AF198" s="25">
        <f>AF40</f>
        <v>328.18700000000001</v>
      </c>
      <c r="AG198" s="25">
        <f>AG40</f>
        <v>332.20100000000002</v>
      </c>
      <c r="AH198" s="25">
        <f t="shared" ref="AH198:AZ198" si="60">AH40</f>
        <v>335.529</v>
      </c>
      <c r="AI198" s="25">
        <f t="shared" si="60"/>
        <v>338.38600000000002</v>
      </c>
      <c r="AJ198" s="25">
        <f t="shared" si="60"/>
        <v>341.11599999999999</v>
      </c>
      <c r="AK198" s="25">
        <f t="shared" si="60"/>
        <v>343.96300000000002</v>
      </c>
      <c r="AL198" s="25">
        <f t="shared" si="60"/>
        <v>346.983</v>
      </c>
      <c r="AM198" s="25">
        <f t="shared" si="60"/>
        <v>350.07400000000001</v>
      </c>
      <c r="AN198" s="25">
        <f t="shared" si="60"/>
        <v>353.14</v>
      </c>
      <c r="AO198" s="25">
        <f t="shared" si="60"/>
        <v>356.03699999999998</v>
      </c>
      <c r="AP198" s="25">
        <f t="shared" si="60"/>
        <v>358.66300000000001</v>
      </c>
      <c r="AQ198" s="25">
        <f t="shared" si="60"/>
        <v>360.99099999999999</v>
      </c>
      <c r="AR198" s="25">
        <f t="shared" si="60"/>
        <v>363.06900000000002</v>
      </c>
      <c r="AS198" s="25">
        <f t="shared" si="60"/>
        <v>364.94299999999998</v>
      </c>
      <c r="AT198" s="25">
        <f t="shared" si="60"/>
        <v>366.69200000000001</v>
      </c>
      <c r="AU198" s="25">
        <f t="shared" si="60"/>
        <v>368.36599999999999</v>
      </c>
      <c r="AV198" s="25">
        <f t="shared" si="60"/>
        <v>369.98500000000001</v>
      </c>
      <c r="AW198" s="25">
        <f t="shared" si="60"/>
        <v>371.53199999999998</v>
      </c>
      <c r="AX198" s="25">
        <f t="shared" si="60"/>
        <v>372.99200000000002</v>
      </c>
      <c r="AY198" s="25">
        <f t="shared" si="60"/>
        <v>374.34399999999999</v>
      </c>
      <c r="AZ198" s="25">
        <f t="shared" si="60"/>
        <v>375.57100000000003</v>
      </c>
    </row>
    <row r="199" spans="1:52" ht="25.5">
      <c r="A199" s="117" t="s">
        <v>128</v>
      </c>
      <c r="AG199" s="26">
        <f>AG202/AG196</f>
        <v>0.55046736775557614</v>
      </c>
      <c r="AH199" s="26">
        <f t="shared" ref="AH199:AZ199" si="61">AH202/AH196</f>
        <v>0.59406394386517736</v>
      </c>
      <c r="AI199" s="26">
        <f t="shared" si="61"/>
        <v>0.63763418776932568</v>
      </c>
      <c r="AJ199" s="26">
        <f t="shared" si="61"/>
        <v>0.68117974515498814</v>
      </c>
      <c r="AK199" s="26">
        <f t="shared" si="61"/>
        <v>0.72471335886363808</v>
      </c>
      <c r="AL199" s="26">
        <f t="shared" si="61"/>
        <v>0.74306836653431863</v>
      </c>
      <c r="AM199" s="26">
        <f t="shared" si="61"/>
        <v>0.76142885663782145</v>
      </c>
      <c r="AN199" s="26">
        <f t="shared" si="61"/>
        <v>0.77979040573862368</v>
      </c>
      <c r="AO199" s="26">
        <f t="shared" si="61"/>
        <v>0.79814890659103888</v>
      </c>
      <c r="AP199" s="26">
        <f t="shared" si="61"/>
        <v>0.81650243052919524</v>
      </c>
      <c r="AQ199" s="26">
        <f t="shared" si="61"/>
        <v>0.8348512778176993</v>
      </c>
      <c r="AR199" s="26">
        <f t="shared" si="61"/>
        <v>0.85319758399251944</v>
      </c>
      <c r="AS199" s="26">
        <f t="shared" si="61"/>
        <v>0.87154346442973196</v>
      </c>
      <c r="AT199" s="26">
        <f t="shared" si="61"/>
        <v>0.88989089300501478</v>
      </c>
      <c r="AU199" s="26">
        <f t="shared" si="61"/>
        <v>0.90824052933957411</v>
      </c>
      <c r="AV199" s="26">
        <f t="shared" si="61"/>
        <v>0.92659193426327957</v>
      </c>
      <c r="AW199" s="26">
        <f t="shared" si="61"/>
        <v>0.94494414857517028</v>
      </c>
      <c r="AX199" s="26">
        <f t="shared" si="61"/>
        <v>0.96329645729294999</v>
      </c>
      <c r="AY199" s="26">
        <f t="shared" si="61"/>
        <v>0.98164841862005359</v>
      </c>
      <c r="AZ199" s="26">
        <f t="shared" si="61"/>
        <v>1</v>
      </c>
    </row>
    <row r="200" spans="1:52">
      <c r="A200" s="120" t="s">
        <v>1</v>
      </c>
      <c r="AG200" s="30">
        <f>BenefitAssumptions!E87</f>
        <v>0.6</v>
      </c>
      <c r="AH200" s="26">
        <f>AG200+($AK$200-$AG$200)/($AK$2-$AG$2)</f>
        <v>0.625</v>
      </c>
      <c r="AI200" s="26">
        <f>AH200+($AK$200-$AG$200)/($AK$2-$AG$2)</f>
        <v>0.65</v>
      </c>
      <c r="AJ200" s="26">
        <f>AI200+($AK$200-$AG$200)/($AK$2-$AG$2)</f>
        <v>0.67500000000000004</v>
      </c>
      <c r="AK200" s="30">
        <f>BenefitAssumptions!F87</f>
        <v>0.7</v>
      </c>
      <c r="AL200" s="26">
        <f t="shared" ref="AL200:AY200" si="62">AK200+($AZ$200-$AK$200)/($AZ$2-$AK$2)</f>
        <v>0.72</v>
      </c>
      <c r="AM200" s="26">
        <f t="shared" si="62"/>
        <v>0.74</v>
      </c>
      <c r="AN200" s="26">
        <f t="shared" si="62"/>
        <v>0.76</v>
      </c>
      <c r="AO200" s="26">
        <f t="shared" si="62"/>
        <v>0.78</v>
      </c>
      <c r="AP200" s="26">
        <f t="shared" si="62"/>
        <v>0.8</v>
      </c>
      <c r="AQ200" s="26">
        <f t="shared" si="62"/>
        <v>0.82000000000000006</v>
      </c>
      <c r="AR200" s="26">
        <f t="shared" si="62"/>
        <v>0.84000000000000008</v>
      </c>
      <c r="AS200" s="26">
        <f t="shared" si="62"/>
        <v>0.8600000000000001</v>
      </c>
      <c r="AT200" s="26">
        <f t="shared" si="62"/>
        <v>0.88000000000000012</v>
      </c>
      <c r="AU200" s="26">
        <f t="shared" si="62"/>
        <v>0.90000000000000013</v>
      </c>
      <c r="AV200" s="26">
        <f t="shared" si="62"/>
        <v>0.92000000000000015</v>
      </c>
      <c r="AW200" s="26">
        <f t="shared" si="62"/>
        <v>0.94000000000000017</v>
      </c>
      <c r="AX200" s="26">
        <f t="shared" si="62"/>
        <v>0.96000000000000019</v>
      </c>
      <c r="AY200" s="26">
        <f t="shared" si="62"/>
        <v>0.9800000000000002</v>
      </c>
      <c r="AZ200" s="30">
        <f>BenefitAssumptions!G87</f>
        <v>1</v>
      </c>
    </row>
    <row r="201" spans="1:52">
      <c r="A201" s="120" t="s">
        <v>2</v>
      </c>
      <c r="AG201" s="30">
        <f>BenefitAssumptions!E88</f>
        <v>0.5</v>
      </c>
      <c r="AH201" s="26">
        <f>AG201+($AK$201-$AG$201)/($AK$2-$AG$2)</f>
        <v>0.5625</v>
      </c>
      <c r="AI201" s="26">
        <f>AH201+($AK$201-$AG$201)/($AK$2-$AG$2)</f>
        <v>0.625</v>
      </c>
      <c r="AJ201" s="26">
        <f>AI201+($AK$201-$AG$201)/($AK$2-$AG$2)</f>
        <v>0.6875</v>
      </c>
      <c r="AK201" s="30">
        <f>BenefitAssumptions!F88</f>
        <v>0.75</v>
      </c>
      <c r="AL201" s="26">
        <f t="shared" ref="AL201:AY201" si="63">AK201+($AZ$201-$AK$201)/($AZ$2-$AK$2)</f>
        <v>0.76666666666666672</v>
      </c>
      <c r="AM201" s="26">
        <f t="shared" si="63"/>
        <v>0.78333333333333344</v>
      </c>
      <c r="AN201" s="26">
        <f t="shared" si="63"/>
        <v>0.80000000000000016</v>
      </c>
      <c r="AO201" s="26">
        <f t="shared" si="63"/>
        <v>0.81666666666666687</v>
      </c>
      <c r="AP201" s="26">
        <f t="shared" si="63"/>
        <v>0.83333333333333359</v>
      </c>
      <c r="AQ201" s="26">
        <f t="shared" si="63"/>
        <v>0.85000000000000031</v>
      </c>
      <c r="AR201" s="26">
        <f t="shared" si="63"/>
        <v>0.86666666666666703</v>
      </c>
      <c r="AS201" s="26">
        <f t="shared" si="63"/>
        <v>0.88333333333333375</v>
      </c>
      <c r="AT201" s="26">
        <f t="shared" si="63"/>
        <v>0.90000000000000047</v>
      </c>
      <c r="AU201" s="26">
        <f t="shared" si="63"/>
        <v>0.91666666666666718</v>
      </c>
      <c r="AV201" s="26">
        <f t="shared" si="63"/>
        <v>0.9333333333333339</v>
      </c>
      <c r="AW201" s="26">
        <f t="shared" si="63"/>
        <v>0.95000000000000062</v>
      </c>
      <c r="AX201" s="26">
        <f t="shared" si="63"/>
        <v>0.96666666666666734</v>
      </c>
      <c r="AY201" s="26">
        <f t="shared" si="63"/>
        <v>0.98333333333333406</v>
      </c>
      <c r="AZ201" s="30">
        <f>BenefitAssumptions!G88</f>
        <v>1</v>
      </c>
    </row>
    <row r="202" spans="1:52">
      <c r="A202" s="117" t="s">
        <v>153</v>
      </c>
      <c r="AG202" s="25">
        <f>SUM(AG203:AG204)</f>
        <v>369.1825</v>
      </c>
      <c r="AH202" s="25">
        <f t="shared" ref="AH202:AZ202" si="64">SUM(AH203:AH204)</f>
        <v>402.69693749999999</v>
      </c>
      <c r="AI202" s="25">
        <f t="shared" si="64"/>
        <v>436.21575000000001</v>
      </c>
      <c r="AJ202" s="25">
        <f t="shared" si="64"/>
        <v>470.00585000000001</v>
      </c>
      <c r="AK202" s="25">
        <f t="shared" si="64"/>
        <v>504.33165000000002</v>
      </c>
      <c r="AL202" s="25">
        <f t="shared" si="64"/>
        <v>521.58717999999999</v>
      </c>
      <c r="AM202" s="25">
        <f t="shared" si="64"/>
        <v>539.0291933333333</v>
      </c>
      <c r="AN202" s="25">
        <f t="shared" si="64"/>
        <v>556.58320000000003</v>
      </c>
      <c r="AO202" s="25">
        <f t="shared" si="64"/>
        <v>574.11649000000011</v>
      </c>
      <c r="AP202" s="25">
        <f t="shared" si="64"/>
        <v>591.52743333333342</v>
      </c>
      <c r="AQ202" s="25">
        <f t="shared" si="64"/>
        <v>608.78357000000017</v>
      </c>
      <c r="AR202" s="25">
        <f t="shared" si="64"/>
        <v>625.91172000000017</v>
      </c>
      <c r="AS202" s="25">
        <f t="shared" si="64"/>
        <v>642.91669666666689</v>
      </c>
      <c r="AT202" s="25">
        <f t="shared" si="64"/>
        <v>659.83096000000023</v>
      </c>
      <c r="AU202" s="25">
        <f t="shared" si="64"/>
        <v>676.66553333333354</v>
      </c>
      <c r="AV202" s="25">
        <f t="shared" si="64"/>
        <v>693.42341333333366</v>
      </c>
      <c r="AW202" s="25">
        <f t="shared" si="64"/>
        <v>710.0858400000003</v>
      </c>
      <c r="AX202" s="25">
        <f t="shared" si="64"/>
        <v>726.64245333333361</v>
      </c>
      <c r="AY202" s="25">
        <f t="shared" si="64"/>
        <v>743.08429333333368</v>
      </c>
      <c r="AZ202" s="25">
        <f t="shared" si="64"/>
        <v>759.40200000000004</v>
      </c>
    </row>
    <row r="203" spans="1:52">
      <c r="A203" s="119" t="s">
        <v>1</v>
      </c>
      <c r="AG203" s="25">
        <f>AG200*AG197</f>
        <v>203.08200000000002</v>
      </c>
      <c r="AH203" s="25">
        <f t="shared" ref="AH203:AZ204" si="65">AH200*AH197</f>
        <v>213.96187499999999</v>
      </c>
      <c r="AI203" s="25">
        <f t="shared" si="65"/>
        <v>224.72450000000001</v>
      </c>
      <c r="AJ203" s="25">
        <f t="shared" si="65"/>
        <v>235.48860000000002</v>
      </c>
      <c r="AK203" s="25">
        <f t="shared" si="65"/>
        <v>246.35939999999999</v>
      </c>
      <c r="AL203" s="25">
        <f t="shared" si="65"/>
        <v>255.56688</v>
      </c>
      <c r="AM203" s="25">
        <f t="shared" si="65"/>
        <v>264.80455999999998</v>
      </c>
      <c r="AN203" s="25">
        <f t="shared" si="65"/>
        <v>274.07120000000003</v>
      </c>
      <c r="AO203" s="25">
        <f t="shared" si="65"/>
        <v>283.35294000000005</v>
      </c>
      <c r="AP203" s="25">
        <f t="shared" si="65"/>
        <v>292.64160000000004</v>
      </c>
      <c r="AQ203" s="25">
        <f t="shared" si="65"/>
        <v>301.94122000000004</v>
      </c>
      <c r="AR203" s="25">
        <f t="shared" si="65"/>
        <v>311.25192000000004</v>
      </c>
      <c r="AS203" s="25">
        <f t="shared" si="65"/>
        <v>320.55038000000002</v>
      </c>
      <c r="AT203" s="25">
        <f t="shared" si="65"/>
        <v>329.80816000000004</v>
      </c>
      <c r="AU203" s="25">
        <f t="shared" si="65"/>
        <v>338.99670000000003</v>
      </c>
      <c r="AV203" s="25">
        <f t="shared" si="65"/>
        <v>348.10408000000007</v>
      </c>
      <c r="AW203" s="25">
        <f t="shared" si="65"/>
        <v>357.13044000000008</v>
      </c>
      <c r="AX203" s="25">
        <f t="shared" si="65"/>
        <v>366.08352000000008</v>
      </c>
      <c r="AY203" s="25">
        <f t="shared" si="65"/>
        <v>374.9793600000001</v>
      </c>
      <c r="AZ203" s="25">
        <f t="shared" si="65"/>
        <v>383.83100000000002</v>
      </c>
    </row>
    <row r="204" spans="1:52">
      <c r="A204" s="119" t="s">
        <v>2</v>
      </c>
      <c r="AG204" s="25">
        <f>AG201*AG198</f>
        <v>166.10050000000001</v>
      </c>
      <c r="AH204" s="25">
        <f t="shared" si="65"/>
        <v>188.7350625</v>
      </c>
      <c r="AI204" s="25">
        <f t="shared" si="65"/>
        <v>211.49125000000001</v>
      </c>
      <c r="AJ204" s="25">
        <f t="shared" si="65"/>
        <v>234.51724999999999</v>
      </c>
      <c r="AK204" s="25">
        <f t="shared" si="65"/>
        <v>257.97225000000003</v>
      </c>
      <c r="AL204" s="25">
        <f t="shared" si="65"/>
        <v>266.02030000000002</v>
      </c>
      <c r="AM204" s="25">
        <f t="shared" si="65"/>
        <v>274.22463333333337</v>
      </c>
      <c r="AN204" s="25">
        <f t="shared" si="65"/>
        <v>282.51200000000006</v>
      </c>
      <c r="AO204" s="25">
        <f t="shared" si="65"/>
        <v>290.76355000000007</v>
      </c>
      <c r="AP204" s="25">
        <f t="shared" si="65"/>
        <v>298.88583333333344</v>
      </c>
      <c r="AQ204" s="25">
        <f t="shared" si="65"/>
        <v>306.84235000000012</v>
      </c>
      <c r="AR204" s="25">
        <f t="shared" si="65"/>
        <v>314.65980000000013</v>
      </c>
      <c r="AS204" s="25">
        <f t="shared" si="65"/>
        <v>322.36631666666682</v>
      </c>
      <c r="AT204" s="25">
        <f t="shared" si="65"/>
        <v>330.02280000000019</v>
      </c>
      <c r="AU204" s="25">
        <f t="shared" si="65"/>
        <v>337.66883333333351</v>
      </c>
      <c r="AV204" s="25">
        <f t="shared" si="65"/>
        <v>345.31933333333353</v>
      </c>
      <c r="AW204" s="25">
        <f t="shared" si="65"/>
        <v>352.95540000000022</v>
      </c>
      <c r="AX204" s="25">
        <f t="shared" si="65"/>
        <v>360.55893333333358</v>
      </c>
      <c r="AY204" s="25">
        <f t="shared" si="65"/>
        <v>368.10493333333358</v>
      </c>
      <c r="AZ204" s="25">
        <f t="shared" si="65"/>
        <v>375.57100000000003</v>
      </c>
    </row>
    <row r="205" spans="1:52" ht="38.25">
      <c r="A205" s="117" t="s">
        <v>226</v>
      </c>
      <c r="AG205" s="30">
        <f>BenefitAssumptions!E90</f>
        <v>50000</v>
      </c>
      <c r="AH205" s="26">
        <f>AG205+($AK$205-$AG$205)/($AK$2-$AG$2)</f>
        <v>52500</v>
      </c>
      <c r="AI205" s="26">
        <f>AH205+($AK$205-$AG$205)/($AK$2-$AG$2)</f>
        <v>55000</v>
      </c>
      <c r="AJ205" s="26">
        <f>AI205+($AK$205-$AG$205)/($AK$2-$AG$2)</f>
        <v>57500</v>
      </c>
      <c r="AK205" s="30">
        <f>BenefitAssumptions!F90</f>
        <v>60000</v>
      </c>
      <c r="AL205" s="26">
        <f t="shared" ref="AL205:AY205" si="66">AK205+($AZ$205-$AK$205)/($AZ$2-$AK$2)</f>
        <v>60666.666666666664</v>
      </c>
      <c r="AM205" s="26">
        <f t="shared" si="66"/>
        <v>61333.333333333328</v>
      </c>
      <c r="AN205" s="26">
        <f t="shared" si="66"/>
        <v>61999.999999999993</v>
      </c>
      <c r="AO205" s="26">
        <f t="shared" si="66"/>
        <v>62666.666666666657</v>
      </c>
      <c r="AP205" s="26">
        <f t="shared" si="66"/>
        <v>63333.333333333321</v>
      </c>
      <c r="AQ205" s="26">
        <f t="shared" si="66"/>
        <v>63999.999999999985</v>
      </c>
      <c r="AR205" s="26">
        <f t="shared" si="66"/>
        <v>64666.66666666665</v>
      </c>
      <c r="AS205" s="26">
        <f t="shared" si="66"/>
        <v>65333.333333333314</v>
      </c>
      <c r="AT205" s="26">
        <f t="shared" si="66"/>
        <v>65999.999999999985</v>
      </c>
      <c r="AU205" s="26">
        <f t="shared" si="66"/>
        <v>66666.666666666657</v>
      </c>
      <c r="AV205" s="26">
        <f t="shared" si="66"/>
        <v>67333.333333333328</v>
      </c>
      <c r="AW205" s="26">
        <f t="shared" si="66"/>
        <v>68000</v>
      </c>
      <c r="AX205" s="26">
        <f t="shared" si="66"/>
        <v>68666.666666666672</v>
      </c>
      <c r="AY205" s="26">
        <f t="shared" si="66"/>
        <v>69333.333333333343</v>
      </c>
      <c r="AZ205" s="30">
        <f>BenefitAssumptions!G90</f>
        <v>70000</v>
      </c>
    </row>
    <row r="206" spans="1:52" ht="25.5">
      <c r="A206" s="117" t="s">
        <v>173</v>
      </c>
      <c r="AG206" s="25">
        <f t="shared" ref="AG206:AZ206" si="67">AG56*AG205/100</f>
        <v>50000</v>
      </c>
      <c r="AH206" s="25">
        <f t="shared" si="67"/>
        <v>56913.593969879716</v>
      </c>
      <c r="AI206" s="25">
        <f t="shared" si="67"/>
        <v>64280.541247582019</v>
      </c>
      <c r="AJ206" s="25">
        <f t="shared" si="67"/>
        <v>72050.156571132873</v>
      </c>
      <c r="AK206" s="25">
        <f t="shared" si="67"/>
        <v>80157.701917710569</v>
      </c>
      <c r="AL206" s="25">
        <f t="shared" si="67"/>
        <v>86411.404420186838</v>
      </c>
      <c r="AM206" s="25">
        <f t="shared" si="67"/>
        <v>93141.756074738267</v>
      </c>
      <c r="AN206" s="25">
        <f t="shared" si="67"/>
        <v>100384.45513168318</v>
      </c>
      <c r="AO206" s="25">
        <f t="shared" si="67"/>
        <v>108177.83716379081</v>
      </c>
      <c r="AP206" s="25">
        <f t="shared" si="67"/>
        <v>116563.06778648369</v>
      </c>
      <c r="AQ206" s="25">
        <f t="shared" si="67"/>
        <v>125584.34933523898</v>
      </c>
      <c r="AR206" s="25">
        <f t="shared" si="67"/>
        <v>135289.14250346762</v>
      </c>
      <c r="AS206" s="25">
        <f t="shared" si="67"/>
        <v>145728.4040158134</v>
      </c>
      <c r="AT206" s="25">
        <f t="shared" si="67"/>
        <v>156956.84148856773</v>
      </c>
      <c r="AU206" s="25">
        <f t="shared" si="67"/>
        <v>169033.18671110162</v>
      </c>
      <c r="AV206" s="25">
        <f t="shared" si="67"/>
        <v>182020.48867025695</v>
      </c>
      <c r="AW206" s="25">
        <f t="shared" si="67"/>
        <v>195986.42773393058</v>
      </c>
      <c r="AX206" s="25">
        <f t="shared" si="67"/>
        <v>211003.65251106321</v>
      </c>
      <c r="AY206" s="25">
        <f t="shared" si="67"/>
        <v>227150.1410133919</v>
      </c>
      <c r="AZ206" s="25">
        <f t="shared" si="67"/>
        <v>244509.58786013295</v>
      </c>
    </row>
    <row r="207" spans="1:52">
      <c r="A207" s="117" t="s">
        <v>150</v>
      </c>
      <c r="AG207" s="25">
        <f t="shared" ref="AG207:AZ207" si="68">AG202*AG206</f>
        <v>18459125</v>
      </c>
      <c r="AH207" s="25">
        <f t="shared" si="68"/>
        <v>22918929.993789028</v>
      </c>
      <c r="AI207" s="25">
        <f t="shared" si="68"/>
        <v>28040184.510719929</v>
      </c>
      <c r="AJ207" s="25">
        <f t="shared" si="68"/>
        <v>33863995.08184839</v>
      </c>
      <c r="AK207" s="25">
        <f t="shared" si="68"/>
        <v>40426066.068367139</v>
      </c>
      <c r="AL207" s="25">
        <f t="shared" si="68"/>
        <v>45071080.75136479</v>
      </c>
      <c r="AM207" s="25">
        <f t="shared" si="68"/>
        <v>50206125.642616265</v>
      </c>
      <c r="AN207" s="25">
        <f t="shared" si="68"/>
        <v>55872301.267448649</v>
      </c>
      <c r="AO207" s="25">
        <f t="shared" si="68"/>
        <v>62106680.168267146</v>
      </c>
      <c r="AP207" s="25">
        <f t="shared" si="68"/>
        <v>68950252.309198052</v>
      </c>
      <c r="AQ207" s="25">
        <f t="shared" si="68"/>
        <v>76453688.524433926</v>
      </c>
      <c r="AR207" s="25">
        <f t="shared" si="68"/>
        <v>84679059.88167055</v>
      </c>
      <c r="AS207" s="25">
        <f t="shared" si="68"/>
        <v>93691224.120352179</v>
      </c>
      <c r="AT207" s="25">
        <f t="shared" si="68"/>
        <v>103564983.39796951</v>
      </c>
      <c r="AU207" s="25">
        <f t="shared" si="68"/>
        <v>114378931.43690053</v>
      </c>
      <c r="AV207" s="25">
        <f t="shared" si="68"/>
        <v>126217268.55033097</v>
      </c>
      <c r="AW207" s="25">
        <f t="shared" si="68"/>
        <v>139167187.16604745</v>
      </c>
      <c r="AX207" s="25">
        <f t="shared" si="68"/>
        <v>153324211.72293317</v>
      </c>
      <c r="AY207" s="25">
        <f t="shared" si="68"/>
        <v>168791702.01550341</v>
      </c>
      <c r="AZ207" s="25">
        <f t="shared" si="68"/>
        <v>185681070.04016069</v>
      </c>
    </row>
    <row r="208" spans="1:52">
      <c r="A208" s="117" t="s">
        <v>169</v>
      </c>
      <c r="AG208" s="25">
        <f>BenefitAssumptions!$E$91*AG207</f>
        <v>1845912.5</v>
      </c>
      <c r="AH208" s="25">
        <f>BenefitAssumptions!$E$91*AH207</f>
        <v>2291892.9993789028</v>
      </c>
      <c r="AI208" s="25">
        <f>BenefitAssumptions!$E$91*AI207</f>
        <v>2804018.451071993</v>
      </c>
      <c r="AJ208" s="25">
        <f>BenefitAssumptions!$E$91*AJ207</f>
        <v>3386399.508184839</v>
      </c>
      <c r="AK208" s="25">
        <f>BenefitAssumptions!$E$91*AK207</f>
        <v>4042606.6068367139</v>
      </c>
      <c r="AL208" s="25">
        <f>BenefitAssumptions!$E$91*AL207</f>
        <v>4507108.075136479</v>
      </c>
      <c r="AM208" s="25">
        <f>BenefitAssumptions!$E$91*AM207</f>
        <v>5020612.5642616265</v>
      </c>
      <c r="AN208" s="25">
        <f>BenefitAssumptions!$E$91*AN207</f>
        <v>5587230.1267448654</v>
      </c>
      <c r="AO208" s="25">
        <f>BenefitAssumptions!$E$91*AO207</f>
        <v>6210668.0168267153</v>
      </c>
      <c r="AP208" s="25">
        <f>BenefitAssumptions!$E$91*AP207</f>
        <v>6895025.2309198054</v>
      </c>
      <c r="AQ208" s="25">
        <f>BenefitAssumptions!$E$91*AQ207</f>
        <v>7645368.8524433933</v>
      </c>
      <c r="AR208" s="25">
        <f>BenefitAssumptions!$E$91*AR207</f>
        <v>8467905.988167055</v>
      </c>
      <c r="AS208" s="25">
        <f>BenefitAssumptions!$E$91*AS207</f>
        <v>9369122.4120352175</v>
      </c>
      <c r="AT208" s="25">
        <f>BenefitAssumptions!$E$91*AT207</f>
        <v>10356498.339796953</v>
      </c>
      <c r="AU208" s="25">
        <f>BenefitAssumptions!$E$91*AU207</f>
        <v>11437893.143690053</v>
      </c>
      <c r="AV208" s="25">
        <f>BenefitAssumptions!$E$91*AV207</f>
        <v>12621726.855033098</v>
      </c>
      <c r="AW208" s="25">
        <f>BenefitAssumptions!$E$91*AW207</f>
        <v>13916718.716604747</v>
      </c>
      <c r="AX208" s="25">
        <f>BenefitAssumptions!$E$91*AX207</f>
        <v>15332421.172293318</v>
      </c>
      <c r="AY208" s="25">
        <f>BenefitAssumptions!$E$91*AY207</f>
        <v>16879170.201550342</v>
      </c>
      <c r="AZ208" s="25">
        <f>BenefitAssumptions!$E$91*AZ207</f>
        <v>18568107.004016068</v>
      </c>
    </row>
    <row r="209" spans="1:52">
      <c r="A209" s="117" t="s">
        <v>158</v>
      </c>
      <c r="AG209" s="25">
        <f>SUM(AG207:AG208)</f>
        <v>20305037.5</v>
      </c>
      <c r="AH209" s="25">
        <f t="shared" ref="AH209:AZ209" si="69">SUM(AH207:AH208)</f>
        <v>25210822.993167929</v>
      </c>
      <c r="AI209" s="25">
        <f t="shared" si="69"/>
        <v>30844202.961791921</v>
      </c>
      <c r="AJ209" s="25">
        <f t="shared" si="69"/>
        <v>37250394.590033233</v>
      </c>
      <c r="AK209" s="25">
        <f t="shared" si="69"/>
        <v>44468672.675203852</v>
      </c>
      <c r="AL209" s="25">
        <f t="shared" si="69"/>
        <v>49578188.826501265</v>
      </c>
      <c r="AM209" s="25">
        <f t="shared" si="69"/>
        <v>55226738.206877887</v>
      </c>
      <c r="AN209" s="25">
        <f t="shared" si="69"/>
        <v>61459531.394193515</v>
      </c>
      <c r="AO209" s="25">
        <f t="shared" si="69"/>
        <v>68317348.185093865</v>
      </c>
      <c r="AP209" s="25">
        <f t="shared" si="69"/>
        <v>75845277.54011786</v>
      </c>
      <c r="AQ209" s="25">
        <f t="shared" si="69"/>
        <v>84099057.376877323</v>
      </c>
      <c r="AR209" s="25">
        <f t="shared" si="69"/>
        <v>93146965.869837612</v>
      </c>
      <c r="AS209" s="25">
        <f t="shared" si="69"/>
        <v>103060346.53238739</v>
      </c>
      <c r="AT209" s="25">
        <f t="shared" si="69"/>
        <v>113921481.73776647</v>
      </c>
      <c r="AU209" s="25">
        <f t="shared" si="69"/>
        <v>125816824.58059058</v>
      </c>
      <c r="AV209" s="25">
        <f t="shared" si="69"/>
        <v>138838995.40536407</v>
      </c>
      <c r="AW209" s="25">
        <f t="shared" si="69"/>
        <v>153083905.88265219</v>
      </c>
      <c r="AX209" s="25">
        <f t="shared" si="69"/>
        <v>168656632.89522648</v>
      </c>
      <c r="AY209" s="25">
        <f t="shared" si="69"/>
        <v>185670872.21705374</v>
      </c>
      <c r="AZ209" s="25">
        <f t="shared" si="69"/>
        <v>204249177.04417676</v>
      </c>
    </row>
    <row r="210" spans="1:52">
      <c r="A210" s="117" t="s">
        <v>195</v>
      </c>
      <c r="AG210" s="118">
        <f>1000*(AG209/(1000000*Macroeconomics!AG20))</f>
        <v>8.5669774194504231E-4</v>
      </c>
      <c r="AH210" s="118">
        <f>1000*(AH209/(1000000*Macroeconomics!AH20))</f>
        <v>9.3772206438633935E-4</v>
      </c>
      <c r="AI210" s="118">
        <f>1000*(AI209/(1000000*Macroeconomics!AI20))</f>
        <v>1.0078713007864179E-3</v>
      </c>
      <c r="AJ210" s="118">
        <f>1000*(AJ209/(1000000*Macroeconomics!AJ20))</f>
        <v>1.0656883583179939E-3</v>
      </c>
      <c r="AK210" s="118">
        <f>1000*(AK209/(1000000*Macroeconomics!AK20))</f>
        <v>1.1102016914870865E-3</v>
      </c>
      <c r="AL210" s="118">
        <f>1000*(AL209/(1000000*Macroeconomics!AL20))</f>
        <v>1.0804323287273148E-3</v>
      </c>
      <c r="AM210" s="118">
        <f>1000*(AM209/(1000000*Macroeconomics!AM20))</f>
        <v>1.0530991886978066E-3</v>
      </c>
      <c r="AN210" s="118">
        <f>1000*(AN209/(1000000*Macroeconomics!AN20))</f>
        <v>1.0279195842903543E-3</v>
      </c>
      <c r="AO210" s="118">
        <f>1000*(AO209/(1000000*Macroeconomics!AO20))</f>
        <v>1.0045320506847574E-3</v>
      </c>
      <c r="AP210" s="118">
        <f>1000*(AP209/(1000000*Macroeconomics!AP20))</f>
        <v>9.8270693558992527E-4</v>
      </c>
      <c r="AQ210" s="118">
        <f>1000*(AQ209/(1000000*Macroeconomics!AQ20))</f>
        <v>9.6060396260532952E-4</v>
      </c>
      <c r="AR210" s="118">
        <f>1000*(AR209/(1000000*Macroeconomics!AR20))</f>
        <v>9.3839579636982205E-4</v>
      </c>
      <c r="AS210" s="118">
        <f>1000*(AS209/(1000000*Macroeconomics!AS20))</f>
        <v>9.1617523635457304E-4</v>
      </c>
      <c r="AT210" s="118">
        <f>1000*(AT209/(1000000*Macroeconomics!AT20))</f>
        <v>8.9405711452577392E-4</v>
      </c>
      <c r="AU210" s="118">
        <f>1000*(AU209/(1000000*Macroeconomics!AU20))</f>
        <v>8.7211578066535638E-4</v>
      </c>
      <c r="AV210" s="118">
        <f>1000*(AV209/(1000000*Macroeconomics!AV20))</f>
        <v>8.504106626550283E-4</v>
      </c>
      <c r="AW210" s="118">
        <f>1000*(AW209/(1000000*Macroeconomics!AW20))</f>
        <v>8.2897359674985981E-4</v>
      </c>
      <c r="AX210" s="118">
        <f>1000*(AX209/(1000000*Macroeconomics!AX20))</f>
        <v>8.078453543213874E-4</v>
      </c>
      <c r="AY210" s="118">
        <f>1000*(AY209/(1000000*Macroeconomics!AY20))</f>
        <v>7.8706597379448904E-4</v>
      </c>
      <c r="AZ210" s="118">
        <f>1000*(AZ209/(1000000*Macroeconomics!AZ20))</f>
        <v>7.6666796309688096E-4</v>
      </c>
    </row>
    <row r="211" spans="1:52">
      <c r="A211" s="117"/>
    </row>
    <row r="212" spans="1:52">
      <c r="A212" s="121" t="s">
        <v>189</v>
      </c>
    </row>
    <row r="213" spans="1:52">
      <c r="A213" s="117" t="s">
        <v>152</v>
      </c>
      <c r="AF213" s="25">
        <f>SUM(AF214:AF215)</f>
        <v>331.71369160798895</v>
      </c>
      <c r="AG213" s="25">
        <f>SUM(AG214:AG215)</f>
        <v>344.5248986895499</v>
      </c>
      <c r="AH213" s="25">
        <f t="shared" ref="AH213:AZ213" si="70">SUM(AH214:AH215)</f>
        <v>356.75930637490069</v>
      </c>
      <c r="AI213" s="25">
        <f t="shared" si="70"/>
        <v>368.50802984530134</v>
      </c>
      <c r="AJ213" s="25">
        <f t="shared" si="70"/>
        <v>380.00706854986487</v>
      </c>
      <c r="AK213" s="25">
        <f t="shared" si="70"/>
        <v>391.40677126969757</v>
      </c>
      <c r="AL213" s="25">
        <f t="shared" si="70"/>
        <v>392.00583685314047</v>
      </c>
      <c r="AM213" s="25">
        <f t="shared" si="70"/>
        <v>391.72871635584761</v>
      </c>
      <c r="AN213" s="25">
        <f t="shared" si="70"/>
        <v>390.41028222959011</v>
      </c>
      <c r="AO213" s="25">
        <f t="shared" si="70"/>
        <v>387.85933638214681</v>
      </c>
      <c r="AP213" s="25">
        <f t="shared" si="70"/>
        <v>383.99927033383426</v>
      </c>
      <c r="AQ213" s="25">
        <f t="shared" si="70"/>
        <v>378.83033643768533</v>
      </c>
      <c r="AR213" s="25">
        <f t="shared" si="70"/>
        <v>372.52449814778697</v>
      </c>
      <c r="AS213" s="25">
        <f t="shared" si="70"/>
        <v>365.38140175046675</v>
      </c>
      <c r="AT213" s="25">
        <f t="shared" si="70"/>
        <v>357.75406246765175</v>
      </c>
      <c r="AU213" s="25">
        <f t="shared" si="70"/>
        <v>349.86947682267527</v>
      </c>
      <c r="AV213" s="25">
        <f t="shared" si="70"/>
        <v>341.7813290436734</v>
      </c>
      <c r="AW213" s="25">
        <f t="shared" si="70"/>
        <v>333.42425409643386</v>
      </c>
      <c r="AX213" s="25">
        <f t="shared" si="70"/>
        <v>324.74066425210708</v>
      </c>
      <c r="AY213" s="25">
        <f t="shared" si="70"/>
        <v>315.6437943181237</v>
      </c>
      <c r="AZ213" s="25">
        <f t="shared" si="70"/>
        <v>306.07934134999999</v>
      </c>
    </row>
    <row r="214" spans="1:52">
      <c r="A214" s="120" t="s">
        <v>1</v>
      </c>
      <c r="AF214" s="25">
        <f>IF(BenefitAssumptions!$G$95=21, BenefitCalculations2!AF43,IF(BenefitAssumptions!$G$95=24, BenefitCalculations2!AF44, "wrong"))</f>
        <v>110.86252228287029</v>
      </c>
      <c r="AG214" s="25">
        <f>IF(BenefitAssumptions!$G$95=21, BenefitCalculations2!AG43,IF(BenefitAssumptions!$G$95=24, BenefitCalculations2!AG44, "wrong"))</f>
        <v>115.04497769039801</v>
      </c>
      <c r="AH214" s="25">
        <f>IF(BenefitAssumptions!$G$95=21, BenefitCalculations2!AH43,IF(BenefitAssumptions!$G$95=24, BenefitCalculations2!AH44, "wrong"))</f>
        <v>119.04940453486682</v>
      </c>
      <c r="AI214" s="25">
        <f>IF(BenefitAssumptions!$G$95=21, BenefitCalculations2!AI43,IF(BenefitAssumptions!$G$95=24, BenefitCalculations2!AI44, "wrong"))</f>
        <v>122.89601935505711</v>
      </c>
      <c r="AJ214" s="25">
        <f>IF(BenefitAssumptions!$G$95=21, BenefitCalculations2!AJ43,IF(BenefitAssumptions!$G$95=24, BenefitCalculations2!AJ44, "wrong"))</f>
        <v>126.6472775518028</v>
      </c>
      <c r="AK214" s="25">
        <f>IF(BenefitAssumptions!$G$95=21, BenefitCalculations2!AK43,IF(BenefitAssumptions!$G$95=24, BenefitCalculations2!AK44, "wrong"))</f>
        <v>130.34336678194546</v>
      </c>
      <c r="AL214" s="25">
        <f>IF(BenefitAssumptions!$G$95=21, BenefitCalculations2!AL43,IF(BenefitAssumptions!$G$95=24, BenefitCalculations2!AL44, "wrong"))</f>
        <v>131.90104061787292</v>
      </c>
      <c r="AM214" s="25">
        <f>IF(BenefitAssumptions!$G$95=21, BenefitCalculations2!AM43,IF(BenefitAssumptions!$G$95=24, BenefitCalculations2!AM44, "wrong"))</f>
        <v>133.24267346005823</v>
      </c>
      <c r="AN214" s="25">
        <f>IF(BenefitAssumptions!$G$95=21, BenefitCalculations2!AN43,IF(BenefitAssumptions!$G$95=24, BenefitCalculations2!AN44, "wrong"))</f>
        <v>134.32681333592774</v>
      </c>
      <c r="AO214" s="25">
        <f>IF(BenefitAssumptions!$G$95=21, BenefitCalculations2!AO43,IF(BenefitAssumptions!$G$95=24, BenefitCalculations2!AO44, "wrong"))</f>
        <v>135.10269414166052</v>
      </c>
      <c r="AP214" s="25">
        <f>IF(BenefitAssumptions!$G$95=21, BenefitCalculations2!AP43,IF(BenefitAssumptions!$G$95=24, BenefitCalculations2!AP44, "wrong"))</f>
        <v>135.54618482092224</v>
      </c>
      <c r="AQ214" s="25">
        <f>IF(BenefitAssumptions!$G$95=21, BenefitCalculations2!AQ43,IF(BenefitAssumptions!$G$95=24, BenefitCalculations2!AQ44, "wrong"))</f>
        <v>135.64658395933208</v>
      </c>
      <c r="AR214" s="25">
        <f>IF(BenefitAssumptions!$G$95=21, BenefitCalculations2!AR43,IF(BenefitAssumptions!$G$95=24, BenefitCalculations2!AR44, "wrong"))</f>
        <v>135.44340272496677</v>
      </c>
      <c r="AS214" s="25">
        <f>IF(BenefitAssumptions!$G$95=21, BenefitCalculations2!AS43,IF(BenefitAssumptions!$G$95=24, BenefitCalculations2!AS44, "wrong"))</f>
        <v>135.02246814157883</v>
      </c>
      <c r="AT214" s="25">
        <f>IF(BenefitAssumptions!$G$95=21, BenefitCalculations2!AT43,IF(BenefitAssumptions!$G$95=24, BenefitCalculations2!AT44, "wrong"))</f>
        <v>134.49277014785525</v>
      </c>
      <c r="AU214" s="25">
        <f>IF(BenefitAssumptions!$G$95=21, BenefitCalculations2!AU43,IF(BenefitAssumptions!$G$95=24, BenefitCalculations2!AU44, "wrong"))</f>
        <v>133.9286465827382</v>
      </c>
      <c r="AV214" s="25">
        <f>IF(BenefitAssumptions!$G$95=21, BenefitCalculations2!AV43,IF(BenefitAssumptions!$G$95=24, BenefitCalculations2!AV44, "wrong"))</f>
        <v>133.35016837306819</v>
      </c>
      <c r="AW214" s="25">
        <f>IF(BenefitAssumptions!$G$95=21, BenefitCalculations2!AW43,IF(BenefitAssumptions!$G$95=24, BenefitCalculations2!AW44, "wrong"))</f>
        <v>132.73669685508733</v>
      </c>
      <c r="AX214" s="25">
        <f>IF(BenefitAssumptions!$G$95=21, BenefitCalculations2!AX43,IF(BenefitAssumptions!$G$95=24, BenefitCalculations2!AX44, "wrong"))</f>
        <v>132.06731110921135</v>
      </c>
      <c r="AY214" s="25">
        <f>IF(BenefitAssumptions!$G$95=21, BenefitCalculations2!AY43,IF(BenefitAssumptions!$G$95=24, BenefitCalculations2!AY44, "wrong"))</f>
        <v>131.30855080553516</v>
      </c>
      <c r="AZ214" s="25">
        <f>IF(BenefitAssumptions!$G$95=21, BenefitCalculations2!AZ43,IF(BenefitAssumptions!$G$95=24, BenefitCalculations2!AZ44, "wrong"))</f>
        <v>130.43629934999998</v>
      </c>
    </row>
    <row r="215" spans="1:52">
      <c r="A215" s="120" t="s">
        <v>2</v>
      </c>
      <c r="AF215" s="25">
        <f>IF(BenefitAssumptions!$G$95=21, BenefitCalculations2!AF50,IF(BenefitAssumptions!$G$95=24, BenefitCalculations2!AF51, "wrong"))</f>
        <v>220.85116932511863</v>
      </c>
      <c r="AG215" s="25">
        <f>IF(BenefitAssumptions!$G$95=21, BenefitCalculations2!AG50,IF(BenefitAssumptions!$G$95=24, BenefitCalculations2!AG51, "wrong"))</f>
        <v>229.47992099915191</v>
      </c>
      <c r="AH215" s="25">
        <f>IF(BenefitAssumptions!$G$95=21, BenefitCalculations2!AH50,IF(BenefitAssumptions!$G$95=24, BenefitCalculations2!AH51, "wrong"))</f>
        <v>237.70990184003389</v>
      </c>
      <c r="AI215" s="25">
        <f>IF(BenefitAssumptions!$G$95=21, BenefitCalculations2!AI50,IF(BenefitAssumptions!$G$95=24, BenefitCalculations2!AI51, "wrong"))</f>
        <v>245.61201049024422</v>
      </c>
      <c r="AJ215" s="25">
        <f>IF(BenefitAssumptions!$G$95=21, BenefitCalculations2!AJ50,IF(BenefitAssumptions!$G$95=24, BenefitCalculations2!AJ51, "wrong"))</f>
        <v>253.35979099806207</v>
      </c>
      <c r="AK215" s="25">
        <f>IF(BenefitAssumptions!$G$95=21, BenefitCalculations2!AK50,IF(BenefitAssumptions!$G$95=24, BenefitCalculations2!AK51, "wrong"))</f>
        <v>261.06340448775211</v>
      </c>
      <c r="AL215" s="25">
        <f>IF(BenefitAssumptions!$G$95=21, BenefitCalculations2!AL50,IF(BenefitAssumptions!$G$95=24, BenefitCalculations2!AL51, "wrong"))</f>
        <v>260.10479623526754</v>
      </c>
      <c r="AM215" s="25">
        <f>IF(BenefitAssumptions!$G$95=21, BenefitCalculations2!AM50,IF(BenefitAssumptions!$G$95=24, BenefitCalculations2!AM51, "wrong"))</f>
        <v>258.48604289578941</v>
      </c>
      <c r="AN215" s="25">
        <f>IF(BenefitAssumptions!$G$95=21, BenefitCalculations2!AN50,IF(BenefitAssumptions!$G$95=24, BenefitCalculations2!AN51, "wrong"))</f>
        <v>256.08346889366237</v>
      </c>
      <c r="AO215" s="25">
        <f>IF(BenefitAssumptions!$G$95=21, BenefitCalculations2!AO50,IF(BenefitAssumptions!$G$95=24, BenefitCalculations2!AO51, "wrong"))</f>
        <v>252.75664224048631</v>
      </c>
      <c r="AP215" s="25">
        <f>IF(BenefitAssumptions!$G$95=21, BenefitCalculations2!AP50,IF(BenefitAssumptions!$G$95=24, BenefitCalculations2!AP51, "wrong"))</f>
        <v>248.45308551291203</v>
      </c>
      <c r="AQ215" s="25">
        <f>IF(BenefitAssumptions!$G$95=21, BenefitCalculations2!AQ50,IF(BenefitAssumptions!$G$95=24, BenefitCalculations2!AQ51, "wrong"))</f>
        <v>243.18375247835326</v>
      </c>
      <c r="AR215" s="25">
        <f>IF(BenefitAssumptions!$G$95=21, BenefitCalculations2!AR50,IF(BenefitAssumptions!$G$95=24, BenefitCalculations2!AR51, "wrong"))</f>
        <v>237.08109542282017</v>
      </c>
      <c r="AS215" s="25">
        <f>IF(BenefitAssumptions!$G$95=21, BenefitCalculations2!AS50,IF(BenefitAssumptions!$G$95=24, BenefitCalculations2!AS51, "wrong"))</f>
        <v>230.35893360888792</v>
      </c>
      <c r="AT215" s="25">
        <f>IF(BenefitAssumptions!$G$95=21, BenefitCalculations2!AT50,IF(BenefitAssumptions!$G$95=24, BenefitCalculations2!AT51, "wrong"))</f>
        <v>223.2612923197965</v>
      </c>
      <c r="AU215" s="25">
        <f>IF(BenefitAssumptions!$G$95=21, BenefitCalculations2!AU50,IF(BenefitAssumptions!$G$95=24, BenefitCalculations2!AU51, "wrong"))</f>
        <v>215.94083023993707</v>
      </c>
      <c r="AV215" s="25">
        <f>IF(BenefitAssumptions!$G$95=21, BenefitCalculations2!AV50,IF(BenefitAssumptions!$G$95=24, BenefitCalculations2!AV51, "wrong"))</f>
        <v>208.43116067060524</v>
      </c>
      <c r="AW215" s="25">
        <f>IF(BenefitAssumptions!$G$95=21, BenefitCalculations2!AW50,IF(BenefitAssumptions!$G$95=24, BenefitCalculations2!AW51, "wrong"))</f>
        <v>200.68755724134655</v>
      </c>
      <c r="AX215" s="25">
        <f>IF(BenefitAssumptions!$G$95=21, BenefitCalculations2!AX50,IF(BenefitAssumptions!$G$95=24, BenefitCalculations2!AX51, "wrong"))</f>
        <v>192.67335314289573</v>
      </c>
      <c r="AY215" s="25">
        <f>IF(BenefitAssumptions!$G$95=21, BenefitCalculations2!AY50,IF(BenefitAssumptions!$G$95=24, BenefitCalculations2!AY51, "wrong"))</f>
        <v>184.33524351258851</v>
      </c>
      <c r="AZ215" s="25">
        <f>IF(BenefitAssumptions!$G$95=21, BenefitCalculations2!AZ50,IF(BenefitAssumptions!$G$95=24, BenefitCalculations2!AZ51, "wrong"))</f>
        <v>175.64304200000001</v>
      </c>
    </row>
    <row r="216" spans="1:52" ht="25.5">
      <c r="A216" s="117" t="s">
        <v>128</v>
      </c>
      <c r="AG216" s="26">
        <f>AG219/AG213</f>
        <v>0.26660764486747168</v>
      </c>
      <c r="AH216" s="26">
        <f t="shared" ref="AH216:AZ216" si="71">AH219/AH213</f>
        <v>0.28745912083902753</v>
      </c>
      <c r="AI216" s="26">
        <f t="shared" si="71"/>
        <v>0.30831297780449707</v>
      </c>
      <c r="AJ216" s="26">
        <f t="shared" si="71"/>
        <v>0.32917453488476944</v>
      </c>
      <c r="AK216" s="26">
        <f t="shared" si="71"/>
        <v>0.35004811757888593</v>
      </c>
      <c r="AL216" s="26">
        <f t="shared" si="71"/>
        <v>0.35731667200182826</v>
      </c>
      <c r="AM216" s="26">
        <f t="shared" si="71"/>
        <v>0.36457990849652305</v>
      </c>
      <c r="AN216" s="26">
        <f t="shared" si="71"/>
        <v>0.37183079257126039</v>
      </c>
      <c r="AO216" s="26">
        <f t="shared" si="71"/>
        <v>0.37906168946473895</v>
      </c>
      <c r="AP216" s="26">
        <f t="shared" si="71"/>
        <v>0.38626859639495886</v>
      </c>
      <c r="AQ216" s="26">
        <f t="shared" si="71"/>
        <v>0.39345130994382799</v>
      </c>
      <c r="AR216" s="26">
        <f t="shared" si="71"/>
        <v>0.40061287844478083</v>
      </c>
      <c r="AS216" s="26">
        <f t="shared" si="71"/>
        <v>0.40775692744344744</v>
      </c>
      <c r="AT216" s="26">
        <f t="shared" si="71"/>
        <v>0.41488763340262014</v>
      </c>
      <c r="AU216" s="26">
        <f t="shared" si="71"/>
        <v>0.42200712988773992</v>
      </c>
      <c r="AV216" s="26">
        <f t="shared" si="71"/>
        <v>0.42911494631796221</v>
      </c>
      <c r="AW216" s="26">
        <f t="shared" si="71"/>
        <v>0.43620883461634241</v>
      </c>
      <c r="AX216" s="26">
        <f t="shared" si="71"/>
        <v>0.44328688272709554</v>
      </c>
      <c r="AY216" s="26">
        <f t="shared" si="71"/>
        <v>0.45034642690858617</v>
      </c>
      <c r="AZ216" s="26">
        <f t="shared" si="71"/>
        <v>0.45738480788193847</v>
      </c>
    </row>
    <row r="217" spans="1:52">
      <c r="A217" s="120" t="s">
        <v>1</v>
      </c>
      <c r="AG217" s="30">
        <f>BenefitAssumptions!E97</f>
        <v>0.2</v>
      </c>
      <c r="AH217" s="26">
        <f>AG217+($AK$217-$AG$217)/($AK$2-$AG$2)</f>
        <v>0.21250000000000002</v>
      </c>
      <c r="AI217" s="26">
        <f>AH217+($AK$217-$AG$217)/($AK$2-$AG$2)</f>
        <v>0.22500000000000003</v>
      </c>
      <c r="AJ217" s="26">
        <f>AI217+($AK$217-$AG$217)/($AK$2-$AG$2)</f>
        <v>0.23750000000000004</v>
      </c>
      <c r="AK217" s="30">
        <f>BenefitAssumptions!F97</f>
        <v>0.25</v>
      </c>
      <c r="AL217" s="26">
        <f t="shared" ref="AL217:AY217" si="72">AK217+($AZ$217-$AK$217)/($AZ$2-$AK$2)</f>
        <v>0.26</v>
      </c>
      <c r="AM217" s="26">
        <f t="shared" si="72"/>
        <v>0.27</v>
      </c>
      <c r="AN217" s="26">
        <f t="shared" si="72"/>
        <v>0.28000000000000003</v>
      </c>
      <c r="AO217" s="26">
        <f t="shared" si="72"/>
        <v>0.29000000000000004</v>
      </c>
      <c r="AP217" s="26">
        <f t="shared" si="72"/>
        <v>0.30000000000000004</v>
      </c>
      <c r="AQ217" s="26">
        <f t="shared" si="72"/>
        <v>0.31000000000000005</v>
      </c>
      <c r="AR217" s="26">
        <f t="shared" si="72"/>
        <v>0.32000000000000006</v>
      </c>
      <c r="AS217" s="26">
        <f t="shared" si="72"/>
        <v>0.33000000000000007</v>
      </c>
      <c r="AT217" s="26">
        <f t="shared" si="72"/>
        <v>0.34000000000000008</v>
      </c>
      <c r="AU217" s="26">
        <f t="shared" si="72"/>
        <v>0.35000000000000009</v>
      </c>
      <c r="AV217" s="26">
        <f t="shared" si="72"/>
        <v>0.3600000000000001</v>
      </c>
      <c r="AW217" s="26">
        <f t="shared" si="72"/>
        <v>0.37000000000000011</v>
      </c>
      <c r="AX217" s="26">
        <f t="shared" si="72"/>
        <v>0.38000000000000012</v>
      </c>
      <c r="AY217" s="26">
        <f t="shared" si="72"/>
        <v>0.39000000000000012</v>
      </c>
      <c r="AZ217" s="30">
        <f>BenefitAssumptions!G97</f>
        <v>0.4</v>
      </c>
    </row>
    <row r="218" spans="1:52">
      <c r="A218" s="120" t="s">
        <v>2</v>
      </c>
      <c r="AG218" s="30">
        <f>BenefitAssumptions!E98</f>
        <v>0.3</v>
      </c>
      <c r="AH218" s="26">
        <f>AG218+($AK$218-$AG$218)/($AK$2-$AG$2)</f>
        <v>0.32500000000000001</v>
      </c>
      <c r="AI218" s="26">
        <f>AH218+($AK$218-$AG$218)/($AK$2-$AG$2)</f>
        <v>0.35000000000000003</v>
      </c>
      <c r="AJ218" s="26">
        <f>AI218+($AK$218-$AG$218)/($AK$2-$AG$2)</f>
        <v>0.37500000000000006</v>
      </c>
      <c r="AK218" s="30">
        <f>BenefitAssumptions!F98</f>
        <v>0.4</v>
      </c>
      <c r="AL218" s="26">
        <f t="shared" ref="AL218:AY218" si="73">AK218+($AZ$218-$AK$218)/($AZ$2-$AK$2)</f>
        <v>0.40666666666666668</v>
      </c>
      <c r="AM218" s="26">
        <f t="shared" si="73"/>
        <v>0.41333333333333333</v>
      </c>
      <c r="AN218" s="26">
        <f t="shared" si="73"/>
        <v>0.42</v>
      </c>
      <c r="AO218" s="26">
        <f t="shared" si="73"/>
        <v>0.42666666666666664</v>
      </c>
      <c r="AP218" s="26">
        <f t="shared" si="73"/>
        <v>0.43333333333333329</v>
      </c>
      <c r="AQ218" s="26">
        <f t="shared" si="73"/>
        <v>0.43999999999999995</v>
      </c>
      <c r="AR218" s="26">
        <f t="shared" si="73"/>
        <v>0.4466666666666666</v>
      </c>
      <c r="AS218" s="26">
        <f t="shared" si="73"/>
        <v>0.45333333333333325</v>
      </c>
      <c r="AT218" s="26">
        <f t="shared" si="73"/>
        <v>0.45999999999999991</v>
      </c>
      <c r="AU218" s="26">
        <f t="shared" si="73"/>
        <v>0.46666666666666656</v>
      </c>
      <c r="AV218" s="26">
        <f t="shared" si="73"/>
        <v>0.47333333333333322</v>
      </c>
      <c r="AW218" s="26">
        <f t="shared" si="73"/>
        <v>0.47999999999999987</v>
      </c>
      <c r="AX218" s="26">
        <f t="shared" si="73"/>
        <v>0.48666666666666653</v>
      </c>
      <c r="AY218" s="26">
        <f t="shared" si="73"/>
        <v>0.49333333333333318</v>
      </c>
      <c r="AZ218" s="30">
        <f>BenefitAssumptions!G98</f>
        <v>0.5</v>
      </c>
    </row>
    <row r="219" spans="1:52">
      <c r="A219" s="117" t="s">
        <v>153</v>
      </c>
      <c r="AG219" s="25">
        <f>SUM(AG220:AG221)</f>
        <v>91.85297183782518</v>
      </c>
      <c r="AH219" s="25">
        <f t="shared" ref="AH219:AZ219" si="74">SUM(AH220:AH221)</f>
        <v>102.55371656167021</v>
      </c>
      <c r="AI219" s="25">
        <f t="shared" si="74"/>
        <v>113.61580802647333</v>
      </c>
      <c r="AJ219" s="25">
        <f t="shared" si="74"/>
        <v>125.08865004282646</v>
      </c>
      <c r="AK219" s="25">
        <f t="shared" si="74"/>
        <v>137.01120349058721</v>
      </c>
      <c r="AL219" s="25">
        <f t="shared" si="74"/>
        <v>140.07022102965578</v>
      </c>
      <c r="AM219" s="25">
        <f t="shared" si="74"/>
        <v>142.81641956447535</v>
      </c>
      <c r="AN219" s="25">
        <f t="shared" si="74"/>
        <v>145.16656466939796</v>
      </c>
      <c r="AO219" s="25">
        <f t="shared" si="74"/>
        <v>147.02261532368905</v>
      </c>
      <c r="AP219" s="25">
        <f t="shared" si="74"/>
        <v>148.32685916853853</v>
      </c>
      <c r="AQ219" s="25">
        <f t="shared" si="74"/>
        <v>149.05129211786837</v>
      </c>
      <c r="AR219" s="25">
        <f t="shared" si="74"/>
        <v>149.23811149418236</v>
      </c>
      <c r="AS219" s="25">
        <f t="shared" si="74"/>
        <v>148.9867977227502</v>
      </c>
      <c r="AT219" s="25">
        <f t="shared" si="74"/>
        <v>148.42773631737717</v>
      </c>
      <c r="AU219" s="25">
        <f t="shared" si="74"/>
        <v>147.64741374926234</v>
      </c>
      <c r="AV219" s="25">
        <f t="shared" si="74"/>
        <v>146.66347666505769</v>
      </c>
      <c r="AW219" s="25">
        <f t="shared" si="74"/>
        <v>145.44260531222864</v>
      </c>
      <c r="AX219" s="25">
        <f t="shared" si="74"/>
        <v>143.95327675104289</v>
      </c>
      <c r="AY219" s="25">
        <f t="shared" si="74"/>
        <v>142.14905494703569</v>
      </c>
      <c r="AZ219" s="25">
        <f t="shared" si="74"/>
        <v>139.99604074000001</v>
      </c>
    </row>
    <row r="220" spans="1:52">
      <c r="A220" s="119" t="s">
        <v>1</v>
      </c>
      <c r="AG220" s="25">
        <f>AG217*AG214</f>
        <v>23.008995538079603</v>
      </c>
      <c r="AH220" s="25">
        <f t="shared" ref="AH220:AZ221" si="75">AH217*AH214</f>
        <v>25.297998463659201</v>
      </c>
      <c r="AI220" s="25">
        <f t="shared" si="75"/>
        <v>27.651604354887851</v>
      </c>
      <c r="AJ220" s="25">
        <f t="shared" si="75"/>
        <v>30.078728418553172</v>
      </c>
      <c r="AK220" s="25">
        <f t="shared" si="75"/>
        <v>32.585841695486366</v>
      </c>
      <c r="AL220" s="25">
        <f t="shared" si="75"/>
        <v>34.294270560646964</v>
      </c>
      <c r="AM220" s="25">
        <f t="shared" si="75"/>
        <v>35.975521834215726</v>
      </c>
      <c r="AN220" s="25">
        <f t="shared" si="75"/>
        <v>37.611507734059771</v>
      </c>
      <c r="AO220" s="25">
        <f t="shared" si="75"/>
        <v>39.179781301081555</v>
      </c>
      <c r="AP220" s="25">
        <f t="shared" si="75"/>
        <v>40.663855446276678</v>
      </c>
      <c r="AQ220" s="25">
        <f t="shared" si="75"/>
        <v>42.050441027392949</v>
      </c>
      <c r="AR220" s="25">
        <f t="shared" si="75"/>
        <v>43.341888871989376</v>
      </c>
      <c r="AS220" s="25">
        <f t="shared" si="75"/>
        <v>44.557414486721022</v>
      </c>
      <c r="AT220" s="25">
        <f t="shared" si="75"/>
        <v>45.727541850270796</v>
      </c>
      <c r="AU220" s="25">
        <f t="shared" si="75"/>
        <v>46.875026303958379</v>
      </c>
      <c r="AV220" s="25">
        <f t="shared" si="75"/>
        <v>48.006060614304559</v>
      </c>
      <c r="AW220" s="25">
        <f t="shared" si="75"/>
        <v>49.112577836382329</v>
      </c>
      <c r="AX220" s="25">
        <f t="shared" si="75"/>
        <v>50.185578221500329</v>
      </c>
      <c r="AY220" s="25">
        <f t="shared" si="75"/>
        <v>51.210334814158728</v>
      </c>
      <c r="AZ220" s="25">
        <f t="shared" si="75"/>
        <v>52.174519739999994</v>
      </c>
    </row>
    <row r="221" spans="1:52">
      <c r="A221" s="119" t="s">
        <v>2</v>
      </c>
      <c r="AG221" s="25">
        <f>AG218*AG215</f>
        <v>68.843976299745577</v>
      </c>
      <c r="AH221" s="25">
        <f t="shared" si="75"/>
        <v>77.255718098011016</v>
      </c>
      <c r="AI221" s="25">
        <f t="shared" si="75"/>
        <v>85.96420367158548</v>
      </c>
      <c r="AJ221" s="25">
        <f t="shared" si="75"/>
        <v>95.009921624273289</v>
      </c>
      <c r="AK221" s="25">
        <f t="shared" si="75"/>
        <v>104.42536179510086</v>
      </c>
      <c r="AL221" s="25">
        <f t="shared" si="75"/>
        <v>105.77595046900881</v>
      </c>
      <c r="AM221" s="25">
        <f t="shared" si="75"/>
        <v>106.84089773025963</v>
      </c>
      <c r="AN221" s="25">
        <f t="shared" si="75"/>
        <v>107.55505693533819</v>
      </c>
      <c r="AO221" s="25">
        <f t="shared" si="75"/>
        <v>107.84283402260749</v>
      </c>
      <c r="AP221" s="25">
        <f t="shared" si="75"/>
        <v>107.66300372226186</v>
      </c>
      <c r="AQ221" s="25">
        <f t="shared" si="75"/>
        <v>107.00085109047542</v>
      </c>
      <c r="AR221" s="25">
        <f t="shared" si="75"/>
        <v>105.89622262219299</v>
      </c>
      <c r="AS221" s="25">
        <f t="shared" si="75"/>
        <v>104.42938323602917</v>
      </c>
      <c r="AT221" s="25">
        <f t="shared" si="75"/>
        <v>102.70019446710637</v>
      </c>
      <c r="AU221" s="25">
        <f t="shared" si="75"/>
        <v>100.77238744530395</v>
      </c>
      <c r="AV221" s="25">
        <f t="shared" si="75"/>
        <v>98.657416050753127</v>
      </c>
      <c r="AW221" s="25">
        <f t="shared" si="75"/>
        <v>96.330027475846322</v>
      </c>
      <c r="AX221" s="25">
        <f t="shared" si="75"/>
        <v>93.767698529542557</v>
      </c>
      <c r="AY221" s="25">
        <f t="shared" si="75"/>
        <v>90.938720132876966</v>
      </c>
      <c r="AZ221" s="25">
        <f t="shared" si="75"/>
        <v>87.821521000000004</v>
      </c>
    </row>
    <row r="222" spans="1:52" ht="39" customHeight="1">
      <c r="A222" s="117" t="s">
        <v>226</v>
      </c>
      <c r="AG222" s="30">
        <f>BenefitAssumptions!E100</f>
        <v>2000</v>
      </c>
      <c r="AH222" s="26">
        <f>AG222+($AK$222-$AG$222)/($AK$2-$AG$2)</f>
        <v>2500</v>
      </c>
      <c r="AI222" s="26">
        <f>AH222+($AK$222-$AG$222)/($AK$2-$AG$2)</f>
        <v>3000</v>
      </c>
      <c r="AJ222" s="26">
        <f>AI222+($AK$222-$AG$222)/($AK$2-$AG$2)</f>
        <v>3500</v>
      </c>
      <c r="AK222" s="30">
        <f>BenefitAssumptions!F100</f>
        <v>4000</v>
      </c>
      <c r="AL222" s="26">
        <f t="shared" ref="AL222:AY222" si="76">AK222+($AZ$222-$AK$222)/($AZ$2-$AK$2)</f>
        <v>4133.333333333333</v>
      </c>
      <c r="AM222" s="26">
        <f t="shared" si="76"/>
        <v>4266.6666666666661</v>
      </c>
      <c r="AN222" s="26">
        <f t="shared" si="76"/>
        <v>4399.9999999999991</v>
      </c>
      <c r="AO222" s="26">
        <f t="shared" si="76"/>
        <v>4533.3333333333321</v>
      </c>
      <c r="AP222" s="26">
        <f t="shared" si="76"/>
        <v>4666.6666666666652</v>
      </c>
      <c r="AQ222" s="26">
        <f t="shared" si="76"/>
        <v>4799.9999999999982</v>
      </c>
      <c r="AR222" s="26">
        <f t="shared" si="76"/>
        <v>4933.3333333333312</v>
      </c>
      <c r="AS222" s="26">
        <f t="shared" si="76"/>
        <v>5066.6666666666642</v>
      </c>
      <c r="AT222" s="26">
        <f t="shared" si="76"/>
        <v>5199.9999999999973</v>
      </c>
      <c r="AU222" s="26">
        <f t="shared" si="76"/>
        <v>5333.3333333333303</v>
      </c>
      <c r="AV222" s="26">
        <f t="shared" si="76"/>
        <v>5466.6666666666633</v>
      </c>
      <c r="AW222" s="26">
        <f t="shared" si="76"/>
        <v>5599.9999999999964</v>
      </c>
      <c r="AX222" s="26">
        <f t="shared" si="76"/>
        <v>5733.3333333333294</v>
      </c>
      <c r="AY222" s="26">
        <f t="shared" si="76"/>
        <v>5866.6666666666624</v>
      </c>
      <c r="AZ222" s="30">
        <f>BenefitAssumptions!G100</f>
        <v>6000</v>
      </c>
    </row>
    <row r="223" spans="1:52" ht="25.5">
      <c r="A223" s="117" t="s">
        <v>173</v>
      </c>
      <c r="AG223" s="25">
        <f t="shared" ref="AG223:AZ223" si="77">AG222*AG56/100</f>
        <v>2000</v>
      </c>
      <c r="AH223" s="25">
        <f t="shared" si="77"/>
        <v>2710.1711414228439</v>
      </c>
      <c r="AI223" s="25">
        <f t="shared" si="77"/>
        <v>3506.2113407772013</v>
      </c>
      <c r="AJ223" s="25">
        <f t="shared" si="77"/>
        <v>4385.6617043298265</v>
      </c>
      <c r="AK223" s="25">
        <f t="shared" si="77"/>
        <v>5343.8467945140383</v>
      </c>
      <c r="AL223" s="25">
        <f t="shared" si="77"/>
        <v>5887.3704110456965</v>
      </c>
      <c r="AM223" s="25">
        <f t="shared" si="77"/>
        <v>6479.4265095470091</v>
      </c>
      <c r="AN223" s="25">
        <f t="shared" si="77"/>
        <v>7124.0581061194507</v>
      </c>
      <c r="AO223" s="25">
        <f t="shared" si="77"/>
        <v>7825.6307735508235</v>
      </c>
      <c r="AP223" s="25">
        <f t="shared" si="77"/>
        <v>8588.8576263724808</v>
      </c>
      <c r="AQ223" s="25">
        <f t="shared" si="77"/>
        <v>9418.8262001429212</v>
      </c>
      <c r="AR223" s="25">
        <f t="shared" si="77"/>
        <v>10321.027366243921</v>
      </c>
      <c r="AS223" s="25">
        <f t="shared" si="77"/>
        <v>11301.386433879405</v>
      </c>
      <c r="AT223" s="25">
        <f t="shared" si="77"/>
        <v>12366.296602129576</v>
      </c>
      <c r="AU223" s="25">
        <f t="shared" si="77"/>
        <v>13522.654936888122</v>
      </c>
      <c r="AV223" s="25">
        <f t="shared" si="77"/>
        <v>14777.901060357488</v>
      </c>
      <c r="AW223" s="25">
        <f t="shared" si="77"/>
        <v>16140.058754558977</v>
      </c>
      <c r="AX223" s="25">
        <f t="shared" si="77"/>
        <v>17617.780695098467</v>
      </c>
      <c r="AY223" s="25">
        <f t="shared" si="77"/>
        <v>19220.396547286993</v>
      </c>
      <c r="AZ223" s="25">
        <f t="shared" si="77"/>
        <v>20957.964673725681</v>
      </c>
    </row>
    <row r="224" spans="1:52">
      <c r="A224" s="117" t="s">
        <v>150</v>
      </c>
      <c r="AG224" s="25">
        <f>AG219*AG223</f>
        <v>183705.94367565037</v>
      </c>
      <c r="AH224" s="25">
        <f t="shared" ref="AH224:AZ224" si="78">AH219*AH223</f>
        <v>277938.12307109655</v>
      </c>
      <c r="AI224" s="25">
        <f t="shared" si="78"/>
        <v>398361.03459398617</v>
      </c>
      <c r="AJ224" s="25">
        <f t="shared" si="78"/>
        <v>548596.50213913957</v>
      </c>
      <c r="AK224" s="25">
        <f t="shared" si="78"/>
        <v>732166.88058568502</v>
      </c>
      <c r="AL224" s="25">
        <f t="shared" si="78"/>
        <v>824645.27475862612</v>
      </c>
      <c r="AM224" s="25">
        <f t="shared" si="78"/>
        <v>925368.49492464971</v>
      </c>
      <c r="AN224" s="25">
        <f t="shared" si="78"/>
        <v>1034175.041770538</v>
      </c>
      <c r="AO224" s="25">
        <f t="shared" si="78"/>
        <v>1150544.7028849858</v>
      </c>
      <c r="AP224" s="25">
        <f t="shared" si="78"/>
        <v>1273958.2755655791</v>
      </c>
      <c r="AQ224" s="25">
        <f t="shared" si="78"/>
        <v>1403888.2153649346</v>
      </c>
      <c r="AR224" s="25">
        <f t="shared" si="78"/>
        <v>1540290.6328180176</v>
      </c>
      <c r="AS224" s="25">
        <f t="shared" si="78"/>
        <v>1683757.374611024</v>
      </c>
      <c r="AT224" s="25">
        <f t="shared" si="78"/>
        <v>1835501.4112833659</v>
      </c>
      <c r="AU224" s="25">
        <f t="shared" si="78"/>
        <v>1996585.0284552258</v>
      </c>
      <c r="AV224" s="25">
        <f t="shared" si="78"/>
        <v>2167378.3473242717</v>
      </c>
      <c r="AW224" s="25">
        <f t="shared" si="78"/>
        <v>2347452.1951555018</v>
      </c>
      <c r="AX224" s="25">
        <f t="shared" si="78"/>
        <v>2536137.2601406905</v>
      </c>
      <c r="AY224" s="25">
        <f t="shared" si="78"/>
        <v>2732161.2049041139</v>
      </c>
      <c r="AZ224" s="25">
        <f t="shared" si="78"/>
        <v>2934032.0762903816</v>
      </c>
    </row>
    <row r="225" spans="1:52">
      <c r="A225" s="117" t="s">
        <v>169</v>
      </c>
      <c r="AG225" s="25">
        <f>BenefitAssumptions!$E$101*AG224</f>
        <v>18370.594367565038</v>
      </c>
      <c r="AH225" s="25">
        <f>BenefitAssumptions!$E$101*AH224</f>
        <v>27793.812307109656</v>
      </c>
      <c r="AI225" s="25">
        <f>BenefitAssumptions!$E$101*AI224</f>
        <v>39836.103459398619</v>
      </c>
      <c r="AJ225" s="25">
        <f>BenefitAssumptions!$E$101*AJ224</f>
        <v>54859.650213913963</v>
      </c>
      <c r="AK225" s="25">
        <f>BenefitAssumptions!$E$101*AK224</f>
        <v>73216.688058568499</v>
      </c>
      <c r="AL225" s="25">
        <f>BenefitAssumptions!$E$101*AL224</f>
        <v>82464.527475862618</v>
      </c>
      <c r="AM225" s="25">
        <f>BenefitAssumptions!$E$101*AM224</f>
        <v>92536.849492464971</v>
      </c>
      <c r="AN225" s="25">
        <f>BenefitAssumptions!$E$101*AN224</f>
        <v>103417.50417705381</v>
      </c>
      <c r="AO225" s="25">
        <f>BenefitAssumptions!$E$101*AO224</f>
        <v>115054.47028849859</v>
      </c>
      <c r="AP225" s="25">
        <f>BenefitAssumptions!$E$101*AP224</f>
        <v>127395.82755655791</v>
      </c>
      <c r="AQ225" s="25">
        <f>BenefitAssumptions!$E$101*AQ224</f>
        <v>140388.82153649346</v>
      </c>
      <c r="AR225" s="25">
        <f>BenefitAssumptions!$E$101*AR224</f>
        <v>154029.06328180176</v>
      </c>
      <c r="AS225" s="25">
        <f>BenefitAssumptions!$E$101*AS224</f>
        <v>168375.73746110243</v>
      </c>
      <c r="AT225" s="25">
        <f>BenefitAssumptions!$E$101*AT224</f>
        <v>183550.1411283366</v>
      </c>
      <c r="AU225" s="25">
        <f>BenefitAssumptions!$E$101*AU224</f>
        <v>199658.5028455226</v>
      </c>
      <c r="AV225" s="25">
        <f>BenefitAssumptions!$E$101*AV224</f>
        <v>216737.83473242717</v>
      </c>
      <c r="AW225" s="25">
        <f>BenefitAssumptions!$E$101*AW224</f>
        <v>234745.21951555018</v>
      </c>
      <c r="AX225" s="25">
        <f>BenefitAssumptions!$E$101*AX224</f>
        <v>253613.72601406905</v>
      </c>
      <c r="AY225" s="25">
        <f>BenefitAssumptions!$E$101*AY224</f>
        <v>273216.12049041141</v>
      </c>
      <c r="AZ225" s="25">
        <f>BenefitAssumptions!$E$101*AZ224</f>
        <v>293403.2076290382</v>
      </c>
    </row>
    <row r="226" spans="1:52">
      <c r="A226" s="117" t="s">
        <v>158</v>
      </c>
      <c r="AG226" s="25">
        <f>SUM(AG224:AG225)</f>
        <v>202076.53804321541</v>
      </c>
      <c r="AH226" s="25">
        <f t="shared" ref="AH226:AZ226" si="79">SUM(AH224:AH225)</f>
        <v>305731.9353782062</v>
      </c>
      <c r="AI226" s="25">
        <f t="shared" si="79"/>
        <v>438197.13805338478</v>
      </c>
      <c r="AJ226" s="25">
        <f t="shared" si="79"/>
        <v>603456.15235305356</v>
      </c>
      <c r="AK226" s="25">
        <f t="shared" si="79"/>
        <v>805383.56864425354</v>
      </c>
      <c r="AL226" s="25">
        <f t="shared" si="79"/>
        <v>907109.80223448877</v>
      </c>
      <c r="AM226" s="25">
        <f t="shared" si="79"/>
        <v>1017905.3444171147</v>
      </c>
      <c r="AN226" s="25">
        <f t="shared" si="79"/>
        <v>1137592.5459475918</v>
      </c>
      <c r="AO226" s="25">
        <f t="shared" si="79"/>
        <v>1265599.1731734844</v>
      </c>
      <c r="AP226" s="25">
        <f t="shared" si="79"/>
        <v>1401354.103122137</v>
      </c>
      <c r="AQ226" s="25">
        <f t="shared" si="79"/>
        <v>1544277.0369014281</v>
      </c>
      <c r="AR226" s="25">
        <f t="shared" si="79"/>
        <v>1694319.6960998194</v>
      </c>
      <c r="AS226" s="25">
        <f t="shared" si="79"/>
        <v>1852133.1120721265</v>
      </c>
      <c r="AT226" s="25">
        <f t="shared" si="79"/>
        <v>2019051.5524117025</v>
      </c>
      <c r="AU226" s="25">
        <f t="shared" si="79"/>
        <v>2196243.5313007482</v>
      </c>
      <c r="AV226" s="25">
        <f t="shared" si="79"/>
        <v>2384116.1820566989</v>
      </c>
      <c r="AW226" s="25">
        <f t="shared" si="79"/>
        <v>2582197.4146710522</v>
      </c>
      <c r="AX226" s="25">
        <f t="shared" si="79"/>
        <v>2789750.9861547593</v>
      </c>
      <c r="AY226" s="25">
        <f t="shared" si="79"/>
        <v>3005377.3253945252</v>
      </c>
      <c r="AZ226" s="25">
        <f t="shared" si="79"/>
        <v>3227435.2839194196</v>
      </c>
    </row>
    <row r="227" spans="1:52">
      <c r="A227" s="117" t="s">
        <v>190</v>
      </c>
      <c r="AG227" s="136">
        <f>1000*(AG226/(1000000*Macroeconomics!AG20))</f>
        <v>8.5258898852904904E-6</v>
      </c>
      <c r="AH227" s="136">
        <f>1000*(AH226/(1000000*Macroeconomics!AH20))</f>
        <v>1.137176607322082E-5</v>
      </c>
      <c r="AI227" s="136">
        <f>1000*(AI226/(1000000*Macroeconomics!AI20))</f>
        <v>1.431861669688263E-5</v>
      </c>
      <c r="AJ227" s="136">
        <f>1000*(AJ226/(1000000*Macroeconomics!AJ20))</f>
        <v>1.7264144538487291E-5</v>
      </c>
      <c r="AK227" s="136">
        <f>1000*(AK226/(1000000*Macroeconomics!AK20))</f>
        <v>2.0107148390406891E-5</v>
      </c>
      <c r="AL227" s="136">
        <f>1000*(AL226/(1000000*Macroeconomics!AL20))</f>
        <v>1.9768183938088937E-5</v>
      </c>
      <c r="AM227" s="136">
        <f>1000*(AM226/(1000000*Macroeconomics!AM20))</f>
        <v>1.9410077929304986E-5</v>
      </c>
      <c r="AN227" s="136">
        <f>1000*(AN226/(1000000*Macroeconomics!AN20))</f>
        <v>1.9026400468662386E-5</v>
      </c>
      <c r="AO227" s="136">
        <f>1000*(AO226/(1000000*Macroeconomics!AO20))</f>
        <v>1.8609254699530124E-5</v>
      </c>
      <c r="AP227" s="136">
        <f>1000*(AP226/(1000000*Macroeconomics!AP20))</f>
        <v>1.8156969570413983E-5</v>
      </c>
      <c r="AQ227" s="136">
        <f>1000*(AQ226/(1000000*Macroeconomics!AQ20))</f>
        <v>1.7639182736140796E-5</v>
      </c>
      <c r="AR227" s="136">
        <f>1000*(AR226/(1000000*Macroeconomics!AR20))</f>
        <v>1.706918164944235E-5</v>
      </c>
      <c r="AS227" s="136">
        <f>1000*(AS226/(1000000*Macroeconomics!AS20))</f>
        <v>1.6464901863875996E-5</v>
      </c>
      <c r="AT227" s="136">
        <f>1000*(AT226/(1000000*Macroeconomics!AT20))</f>
        <v>1.5845540081573229E-5</v>
      </c>
      <c r="AU227" s="136">
        <f>1000*(AU226/(1000000*Macroeconomics!AU20))</f>
        <v>1.5223549379953684E-5</v>
      </c>
      <c r="AV227" s="136">
        <f>1000*(AV226/(1000000*Macroeconomics!AV20))</f>
        <v>1.4603086231716435E-5</v>
      </c>
      <c r="AW227" s="136">
        <f>1000*(AW226/(1000000*Macroeconomics!AW20))</f>
        <v>1.3983007985169432E-5</v>
      </c>
      <c r="AX227" s="136">
        <f>1000*(AX226/(1000000*Macroeconomics!AX20))</f>
        <v>1.3362577772311368E-5</v>
      </c>
      <c r="AY227" s="136">
        <f>1000*(AY226/(1000000*Macroeconomics!AY20))</f>
        <v>1.273991015923205E-5</v>
      </c>
      <c r="AZ227" s="136">
        <f>1000*(AZ226/(1000000*Macroeconomics!AZ20))</f>
        <v>1.2114473463040327E-5</v>
      </c>
    </row>
    <row r="228" spans="1:52">
      <c r="A228" s="117"/>
    </row>
    <row r="229" spans="1:52">
      <c r="A229" s="121" t="s">
        <v>192</v>
      </c>
    </row>
    <row r="230" spans="1:52">
      <c r="A230" s="117" t="s">
        <v>152</v>
      </c>
      <c r="AF230" s="25">
        <f>SUM(AF231:AF232)</f>
        <v>656.04373729186329</v>
      </c>
      <c r="AG230" s="25">
        <f>SUM(AG231:AG232)</f>
        <v>677.7860358334683</v>
      </c>
      <c r="AH230" s="25">
        <f t="shared" ref="AH230:AZ230" si="80">SUM(AH231:AH232)</f>
        <v>700.52414315238639</v>
      </c>
      <c r="AI230" s="25">
        <f t="shared" si="80"/>
        <v>726.14824299950533</v>
      </c>
      <c r="AJ230" s="25">
        <f t="shared" si="80"/>
        <v>752.54278122432333</v>
      </c>
      <c r="AK230" s="25">
        <f t="shared" si="80"/>
        <v>778.82950435545774</v>
      </c>
      <c r="AL230" s="25">
        <f t="shared" si="80"/>
        <v>794.29645310353487</v>
      </c>
      <c r="AM230" s="25">
        <f t="shared" si="80"/>
        <v>808.85242516901747</v>
      </c>
      <c r="AN230" s="25">
        <f t="shared" si="80"/>
        <v>822.69039664581101</v>
      </c>
      <c r="AO230" s="25">
        <f t="shared" si="80"/>
        <v>836.15672338460251</v>
      </c>
      <c r="AP230" s="25">
        <f t="shared" si="80"/>
        <v>849.45888176545589</v>
      </c>
      <c r="AQ230" s="25">
        <f t="shared" si="80"/>
        <v>862.59964660271021</v>
      </c>
      <c r="AR230" s="25">
        <f t="shared" si="80"/>
        <v>875.37621762763069</v>
      </c>
      <c r="AS230" s="25">
        <f t="shared" si="80"/>
        <v>887.56309049289757</v>
      </c>
      <c r="AT230" s="25">
        <f t="shared" si="80"/>
        <v>898.89221325022459</v>
      </c>
      <c r="AU230" s="25">
        <f t="shared" si="80"/>
        <v>909.21719362302542</v>
      </c>
      <c r="AV230" s="25">
        <f t="shared" si="80"/>
        <v>918.54542713629587</v>
      </c>
      <c r="AW230" s="25">
        <f t="shared" si="80"/>
        <v>927.00539147877021</v>
      </c>
      <c r="AX230" s="25">
        <f t="shared" si="80"/>
        <v>934.75230447067543</v>
      </c>
      <c r="AY230" s="25">
        <f t="shared" si="80"/>
        <v>941.99949772498826</v>
      </c>
      <c r="AZ230" s="25">
        <f t="shared" si="80"/>
        <v>948.92230547589986</v>
      </c>
    </row>
    <row r="231" spans="1:52">
      <c r="A231" s="120" t="s">
        <v>1</v>
      </c>
      <c r="AF231" s="25">
        <f>IF(BenefitAssumptions!$E$105*BenefitAssumptions!$G$105=1298,AF45,IF(BenefitAssumptions!$E$105*BenefitAssumptions!$G$105=1408,BenefitCalculations2!AF46,IF(BenefitAssumptions!$E$105*BenefitAssumptions!$G$105=1475,BenefitCalculations2!AF47,IF(BenefitAssumptions!$E$105*BenefitAssumptions!$G$105=1600,BenefitCalculations2!AF48,"wrong"))))</f>
        <v>236.74650499566579</v>
      </c>
      <c r="AG231" s="25">
        <f>IF(BenefitAssumptions!$E$105*BenefitAssumptions!$G$105=1298,AG45,IF(BenefitAssumptions!$E$105*BenefitAssumptions!$G$105=1408,BenefitCalculations2!AG46,IF(BenefitAssumptions!$E$105*BenefitAssumptions!$G$105=1475,BenefitCalculations2!AG47,IF(BenefitAssumptions!$E$105*BenefitAssumptions!$G$105=1600,BenefitCalculations2!AG48,"wrong"))))</f>
        <v>244.92922764310796</v>
      </c>
      <c r="AH231" s="25">
        <f>IF(BenefitAssumptions!$E$105*BenefitAssumptions!$G$105=1298,AH45,IF(BenefitAssumptions!$E$105*BenefitAssumptions!$G$105=1408,BenefitCalculations2!AH46,IF(BenefitAssumptions!$E$105*BenefitAssumptions!$G$105=1475,BenefitCalculations2!AH47,IF(BenefitAssumptions!$E$105*BenefitAssumptions!$G$105=1600,BenefitCalculations2!AH48,"wrong"))))</f>
        <v>253.70647586974289</v>
      </c>
      <c r="AI231" s="25">
        <f>IF(BenefitAssumptions!$E$105*BenefitAssumptions!$G$105=1298,AI45,IF(BenefitAssumptions!$E$105*BenefitAssumptions!$G$105=1408,BenefitCalculations2!AI46,IF(BenefitAssumptions!$E$105*BenefitAssumptions!$G$105=1475,BenefitCalculations2!AI47,IF(BenefitAssumptions!$E$105*BenefitAssumptions!$G$105=1600,BenefitCalculations2!AI48,"wrong"))))</f>
        <v>263.98749396307159</v>
      </c>
      <c r="AJ231" s="25">
        <f>IF(BenefitAssumptions!$E$105*BenefitAssumptions!$G$105=1298,AJ45,IF(BenefitAssumptions!$E$105*BenefitAssumptions!$G$105=1408,BenefitCalculations2!AJ46,IF(BenefitAssumptions!$E$105*BenefitAssumptions!$G$105=1475,BenefitCalculations2!AJ47,IF(BenefitAssumptions!$E$105*BenefitAssumptions!$G$105=1600,BenefitCalculations2!AJ48,"wrong"))))</f>
        <v>274.53597749487733</v>
      </c>
      <c r="AK231" s="25">
        <f>IF(BenefitAssumptions!$E$105*BenefitAssumptions!$G$105=1298,AK45,IF(BenefitAssumptions!$E$105*BenefitAssumptions!$G$105=1408,BenefitCalculations2!AK46,IF(BenefitAssumptions!$E$105*BenefitAssumptions!$G$105=1475,BenefitCalculations2!AK47,IF(BenefitAssumptions!$E$105*BenefitAssumptions!$G$105=1600,BenefitCalculations2!AK48,"wrong"))))</f>
        <v>284.80034232386419</v>
      </c>
      <c r="AL231" s="25">
        <f>IF(BenefitAssumptions!$E$105*BenefitAssumptions!$G$105=1298,AL45,IF(BenefitAssumptions!$E$105*BenefitAssumptions!$G$105=1408,BenefitCalculations2!AL46,IF(BenefitAssumptions!$E$105*BenefitAssumptions!$G$105=1475,BenefitCalculations2!AL47,IF(BenefitAssumptions!$E$105*BenefitAssumptions!$G$105=1600,BenefitCalculations2!AL48,"wrong"))))</f>
        <v>291.81775026987293</v>
      </c>
      <c r="AM231" s="25">
        <f>IF(BenefitAssumptions!$E$105*BenefitAssumptions!$G$105=1298,AM45,IF(BenefitAssumptions!$E$105*BenefitAssumptions!$G$105=1408,BenefitCalculations2!AM46,IF(BenefitAssumptions!$E$105*BenefitAssumptions!$G$105=1475,BenefitCalculations2!AM47,IF(BenefitAssumptions!$E$105*BenefitAssumptions!$G$105=1600,BenefitCalculations2!AM48,"wrong"))))</f>
        <v>298.30294427280944</v>
      </c>
      <c r="AN231" s="25">
        <f>IF(BenefitAssumptions!$E$105*BenefitAssumptions!$G$105=1298,AN45,IF(BenefitAssumptions!$E$105*BenefitAssumptions!$G$105=1408,BenefitCalculations2!AN46,IF(BenefitAssumptions!$E$105*BenefitAssumptions!$G$105=1475,BenefitCalculations2!AN47,IF(BenefitAssumptions!$E$105*BenefitAssumptions!$G$105=1600,BenefitCalculations2!AN48,"wrong"))))</f>
        <v>304.40636954661608</v>
      </c>
      <c r="AO231" s="25">
        <f>IF(BenefitAssumptions!$E$105*BenefitAssumptions!$G$105=1298,AO45,IF(BenefitAssumptions!$E$105*BenefitAssumptions!$G$105=1408,BenefitCalculations2!AO46,IF(BenefitAssumptions!$E$105*BenefitAssumptions!$G$105=1475,BenefitCalculations2!AO47,IF(BenefitAssumptions!$E$105*BenefitAssumptions!$G$105=1600,BenefitCalculations2!AO48,"wrong"))))</f>
        <v>310.3667598335112</v>
      </c>
      <c r="AP231" s="25">
        <f>IF(BenefitAssumptions!$E$105*BenefitAssumptions!$G$105=1298,AP45,IF(BenefitAssumptions!$E$105*BenefitAssumptions!$G$105=1408,BenefitCalculations2!AP46,IF(BenefitAssumptions!$E$105*BenefitAssumptions!$G$105=1475,BenefitCalculations2!AP47,IF(BenefitAssumptions!$E$105*BenefitAssumptions!$G$105=1600,BenefitCalculations2!AP48,"wrong"))))</f>
        <v>316.33391061445309</v>
      </c>
      <c r="AQ231" s="25">
        <f>IF(BenefitAssumptions!$E$105*BenefitAssumptions!$G$105=1298,AQ45,IF(BenefitAssumptions!$E$105*BenefitAssumptions!$G$105=1408,BenefitCalculations2!AQ46,IF(BenefitAssumptions!$E$105*BenefitAssumptions!$G$105=1475,BenefitCalculations2!AQ47,IF(BenefitAssumptions!$E$105*BenefitAssumptions!$G$105=1600,BenefitCalculations2!AQ48,"wrong"))))</f>
        <v>322.33228952132919</v>
      </c>
      <c r="AR231" s="25">
        <f>IF(BenefitAssumptions!$E$105*BenefitAssumptions!$G$105=1298,AR45,IF(BenefitAssumptions!$E$105*BenefitAssumptions!$G$105=1408,BenefitCalculations2!AR46,IF(BenefitAssumptions!$E$105*BenefitAssumptions!$G$105=1475,BenefitCalculations2!AR47,IF(BenefitAssumptions!$E$105*BenefitAssumptions!$G$105=1600,BenefitCalculations2!AR48,"wrong"))))</f>
        <v>328.26369666780892</v>
      </c>
      <c r="AS231" s="25">
        <f>IF(BenefitAssumptions!$E$105*BenefitAssumptions!$G$105=1298,AS45,IF(BenefitAssumptions!$E$105*BenefitAssumptions!$G$105=1408,BenefitCalculations2!AS46,IF(BenefitAssumptions!$E$105*BenefitAssumptions!$G$105=1475,BenefitCalculations2!AS47,IF(BenefitAssumptions!$E$105*BenefitAssumptions!$G$105=1600,BenefitCalculations2!AS48,"wrong"))))</f>
        <v>334.01408571792115</v>
      </c>
      <c r="AT231" s="25">
        <f>IF(BenefitAssumptions!$E$105*BenefitAssumptions!$G$105=1298,AT45,IF(BenefitAssumptions!$E$105*BenefitAssumptions!$G$105=1408,BenefitCalculations2!AT46,IF(BenefitAssumptions!$E$105*BenefitAssumptions!$G$105=1475,BenefitCalculations2!AT47,IF(BenefitAssumptions!$E$105*BenefitAssumptions!$G$105=1600,BenefitCalculations2!AT48,"wrong"))))</f>
        <v>339.44020612257049</v>
      </c>
      <c r="AU231" s="25">
        <f>IF(BenefitAssumptions!$E$105*BenefitAssumptions!$G$105=1298,AU45,IF(BenefitAssumptions!$E$105*BenefitAssumptions!$G$105=1408,BenefitCalculations2!AU46,IF(BenefitAssumptions!$E$105*BenefitAssumptions!$G$105=1475,BenefitCalculations2!AU47,IF(BenefitAssumptions!$E$105*BenefitAssumptions!$G$105=1600,BenefitCalculations2!AU48,"wrong"))))</f>
        <v>344.46844125097454</v>
      </c>
      <c r="AV231" s="25">
        <f>IF(BenefitAssumptions!$E$105*BenefitAssumptions!$G$105=1298,AV45,IF(BenefitAssumptions!$E$105*BenefitAssumptions!$G$105=1408,BenefitCalculations2!AV46,IF(BenefitAssumptions!$E$105*BenefitAssumptions!$G$105=1475,BenefitCalculations2!AV47,IF(BenefitAssumptions!$E$105*BenefitAssumptions!$G$105=1600,BenefitCalculations2!AV48,"wrong"))))</f>
        <v>349.09844645867099</v>
      </c>
      <c r="AW231" s="25">
        <f>IF(BenefitAssumptions!$E$105*BenefitAssumptions!$G$105=1298,AW45,IF(BenefitAssumptions!$E$105*BenefitAssumptions!$G$105=1408,BenefitCalculations2!AW46,IF(BenefitAssumptions!$E$105*BenefitAssumptions!$G$105=1475,BenefitCalculations2!AW47,IF(BenefitAssumptions!$E$105*BenefitAssumptions!$G$105=1600,BenefitCalculations2!AW48,"wrong"))))</f>
        <v>353.41959163504981</v>
      </c>
      <c r="AX231" s="25">
        <f>IF(BenefitAssumptions!$E$105*BenefitAssumptions!$G$105=1298,AX45,IF(BenefitAssumptions!$E$105*BenefitAssumptions!$G$105=1408,BenefitCalculations2!AX46,IF(BenefitAssumptions!$E$105*BenefitAssumptions!$G$105=1475,BenefitCalculations2!AX47,IF(BenefitAssumptions!$E$105*BenefitAssumptions!$G$105=1600,BenefitCalculations2!AX48,"wrong"))))</f>
        <v>357.5549478864387</v>
      </c>
      <c r="AY231" s="25">
        <f>IF(BenefitAssumptions!$E$105*BenefitAssumptions!$G$105=1298,AY45,IF(BenefitAssumptions!$E$105*BenefitAssumptions!$G$105=1408,BenefitCalculations2!AY46,IF(BenefitAssumptions!$E$105*BenefitAssumptions!$G$105=1475,BenefitCalculations2!AY47,IF(BenefitAssumptions!$E$105*BenefitAssumptions!$G$105=1600,BenefitCalculations2!AY48,"wrong"))))</f>
        <v>361.64726435209775</v>
      </c>
      <c r="AZ231" s="25">
        <f>IF(BenefitAssumptions!$E$105*BenefitAssumptions!$G$105=1298,AZ45,IF(BenefitAssumptions!$E$105*BenefitAssumptions!$G$105=1408,BenefitCalculations2!AZ46,IF(BenefitAssumptions!$E$105*BenefitAssumptions!$G$105=1475,BenefitCalculations2!AZ47,IF(BenefitAssumptions!$E$105*BenefitAssumptions!$G$105=1600,BenefitCalculations2!AZ48,"wrong"))))</f>
        <v>365.78229838430002</v>
      </c>
    </row>
    <row r="232" spans="1:52">
      <c r="A232" s="120" t="s">
        <v>2</v>
      </c>
      <c r="AF232" s="25">
        <f>IF(BenefitAssumptions!$E$105*BenefitAssumptions!$G$105=1298,AF52,IF(BenefitAssumptions!$E$105*BenefitAssumptions!$G$105=1408,BenefitCalculations2!AF53,IF(BenefitAssumptions!$E$105*BenefitAssumptions!$G$105=1475,BenefitCalculations2!AF54,IF(BenefitAssumptions!$E$105*BenefitAssumptions!$G$105=1600, BenefitCalculations2!AF55, "wrong"))))</f>
        <v>419.29723229619754</v>
      </c>
      <c r="AG232" s="25">
        <f>IF(BenefitAssumptions!$E$105*BenefitAssumptions!$G$105=1298,AG52,IF(BenefitAssumptions!$E$105*BenefitAssumptions!$G$105=1408,BenefitCalculations2!AG53,IF(BenefitAssumptions!$E$105*BenefitAssumptions!$G$105=1475,BenefitCalculations2!AG54,IF(BenefitAssumptions!$E$105*BenefitAssumptions!$G$105=1600, BenefitCalculations2!AG55, "wrong"))))</f>
        <v>432.85680819036037</v>
      </c>
      <c r="AH232" s="25">
        <f>IF(BenefitAssumptions!$E$105*BenefitAssumptions!$G$105=1298,AH52,IF(BenefitAssumptions!$E$105*BenefitAssumptions!$G$105=1408,BenefitCalculations2!AH53,IF(BenefitAssumptions!$E$105*BenefitAssumptions!$G$105=1475,BenefitCalculations2!AH54,IF(BenefitAssumptions!$E$105*BenefitAssumptions!$G$105=1600, BenefitCalculations2!AH55, "wrong"))))</f>
        <v>446.81766728264347</v>
      </c>
      <c r="AI232" s="25">
        <f>IF(BenefitAssumptions!$E$105*BenefitAssumptions!$G$105=1298,AI52,IF(BenefitAssumptions!$E$105*BenefitAssumptions!$G$105=1408,BenefitCalculations2!AI53,IF(BenefitAssumptions!$E$105*BenefitAssumptions!$G$105=1475,BenefitCalculations2!AI54,IF(BenefitAssumptions!$E$105*BenefitAssumptions!$G$105=1600, BenefitCalculations2!AI55, "wrong"))))</f>
        <v>462.16074903643369</v>
      </c>
      <c r="AJ232" s="25">
        <f>IF(BenefitAssumptions!$E$105*BenefitAssumptions!$G$105=1298,AJ52,IF(BenefitAssumptions!$E$105*BenefitAssumptions!$G$105=1408,BenefitCalculations2!AJ53,IF(BenefitAssumptions!$E$105*BenefitAssumptions!$G$105=1475,BenefitCalculations2!AJ54,IF(BenefitAssumptions!$E$105*BenefitAssumptions!$G$105=1600, BenefitCalculations2!AJ55, "wrong"))))</f>
        <v>478.00680372944601</v>
      </c>
      <c r="AK232" s="25">
        <f>IF(BenefitAssumptions!$E$105*BenefitAssumptions!$G$105=1298,AK52,IF(BenefitAssumptions!$E$105*BenefitAssumptions!$G$105=1408,BenefitCalculations2!AK53,IF(BenefitAssumptions!$E$105*BenefitAssumptions!$G$105=1475,BenefitCalculations2!AK54,IF(BenefitAssumptions!$E$105*BenefitAssumptions!$G$105=1600, BenefitCalculations2!AK55, "wrong"))))</f>
        <v>494.02916203159356</v>
      </c>
      <c r="AL232" s="25">
        <f>IF(BenefitAssumptions!$E$105*BenefitAssumptions!$G$105=1298,AL52,IF(BenefitAssumptions!$E$105*BenefitAssumptions!$G$105=1408,BenefitCalculations2!AL53,IF(BenefitAssumptions!$E$105*BenefitAssumptions!$G$105=1475,BenefitCalculations2!AL54,IF(BenefitAssumptions!$E$105*BenefitAssumptions!$G$105=1600, BenefitCalculations2!AL55, "wrong"))))</f>
        <v>502.47870283366194</v>
      </c>
      <c r="AM232" s="25">
        <f>IF(BenefitAssumptions!$E$105*BenefitAssumptions!$G$105=1298,AM52,IF(BenefitAssumptions!$E$105*BenefitAssumptions!$G$105=1408,BenefitCalculations2!AM53,IF(BenefitAssumptions!$E$105*BenefitAssumptions!$G$105=1475,BenefitCalculations2!AM54,IF(BenefitAssumptions!$E$105*BenefitAssumptions!$G$105=1600, BenefitCalculations2!AM55, "wrong"))))</f>
        <v>510.54948089620802</v>
      </c>
      <c r="AN232" s="25">
        <f>IF(BenefitAssumptions!$E$105*BenefitAssumptions!$G$105=1298,AN52,IF(BenefitAssumptions!$E$105*BenefitAssumptions!$G$105=1408,BenefitCalculations2!AN53,IF(BenefitAssumptions!$E$105*BenefitAssumptions!$G$105=1475,BenefitCalculations2!AN54,IF(BenefitAssumptions!$E$105*BenefitAssumptions!$G$105=1600, BenefitCalculations2!AN55, "wrong"))))</f>
        <v>518.28402709919499</v>
      </c>
      <c r="AO232" s="25">
        <f>IF(BenefitAssumptions!$E$105*BenefitAssumptions!$G$105=1298,AO52,IF(BenefitAssumptions!$E$105*BenefitAssumptions!$G$105=1408,BenefitCalculations2!AO53,IF(BenefitAssumptions!$E$105*BenefitAssumptions!$G$105=1475,BenefitCalculations2!AO54,IF(BenefitAssumptions!$E$105*BenefitAssumptions!$G$105=1600, BenefitCalculations2!AO55, "wrong"))))</f>
        <v>525.78996355109132</v>
      </c>
      <c r="AP232" s="25">
        <f>IF(BenefitAssumptions!$E$105*BenefitAssumptions!$G$105=1298,AP52,IF(BenefitAssumptions!$E$105*BenefitAssumptions!$G$105=1408,BenefitCalculations2!AP53,IF(BenefitAssumptions!$E$105*BenefitAssumptions!$G$105=1475,BenefitCalculations2!AP54,IF(BenefitAssumptions!$E$105*BenefitAssumptions!$G$105=1600, BenefitCalculations2!AP55, "wrong"))))</f>
        <v>533.1249711510028</v>
      </c>
      <c r="AQ232" s="25">
        <f>IF(BenefitAssumptions!$E$105*BenefitAssumptions!$G$105=1298,AQ52,IF(BenefitAssumptions!$E$105*BenefitAssumptions!$G$105=1408,BenefitCalculations2!AQ53,IF(BenefitAssumptions!$E$105*BenefitAssumptions!$G$105=1475,BenefitCalculations2!AQ54,IF(BenefitAssumptions!$E$105*BenefitAssumptions!$G$105=1600, BenefitCalculations2!AQ55, "wrong"))))</f>
        <v>540.26735708138108</v>
      </c>
      <c r="AR232" s="25">
        <f>IF(BenefitAssumptions!$E$105*BenefitAssumptions!$G$105=1298,AR52,IF(BenefitAssumptions!$E$105*BenefitAssumptions!$G$105=1408,BenefitCalculations2!AR53,IF(BenefitAssumptions!$E$105*BenefitAssumptions!$G$105=1475,BenefitCalculations2!AR54,IF(BenefitAssumptions!$E$105*BenefitAssumptions!$G$105=1600, BenefitCalculations2!AR55, "wrong"))))</f>
        <v>547.11252095982172</v>
      </c>
      <c r="AS232" s="25">
        <f>IF(BenefitAssumptions!$E$105*BenefitAssumptions!$G$105=1298,AS52,IF(BenefitAssumptions!$E$105*BenefitAssumptions!$G$105=1408,BenefitCalculations2!AS53,IF(BenefitAssumptions!$E$105*BenefitAssumptions!$G$105=1475,BenefitCalculations2!AS54,IF(BenefitAssumptions!$E$105*BenefitAssumptions!$G$105=1600, BenefitCalculations2!AS55, "wrong"))))</f>
        <v>553.54900477497642</v>
      </c>
      <c r="AT232" s="25">
        <f>IF(BenefitAssumptions!$E$105*BenefitAssumptions!$G$105=1298,AT52,IF(BenefitAssumptions!$E$105*BenefitAssumptions!$G$105=1408,BenefitCalculations2!AT53,IF(BenefitAssumptions!$E$105*BenefitAssumptions!$G$105=1475,BenefitCalculations2!AT54,IF(BenefitAssumptions!$E$105*BenefitAssumptions!$G$105=1600, BenefitCalculations2!AT55, "wrong"))))</f>
        <v>559.45200712765416</v>
      </c>
      <c r="AU232" s="25">
        <f>IF(BenefitAssumptions!$E$105*BenefitAssumptions!$G$105=1298,AU52,IF(BenefitAssumptions!$E$105*BenefitAssumptions!$G$105=1408,BenefitCalculations2!AU53,IF(BenefitAssumptions!$E$105*BenefitAssumptions!$G$105=1475,BenefitCalculations2!AU54,IF(BenefitAssumptions!$E$105*BenefitAssumptions!$G$105=1600, BenefitCalculations2!AU55, "wrong"))))</f>
        <v>564.74875237205083</v>
      </c>
      <c r="AV232" s="25">
        <f>IF(BenefitAssumptions!$E$105*BenefitAssumptions!$G$105=1298,AV52,IF(BenefitAssumptions!$E$105*BenefitAssumptions!$G$105=1408,BenefitCalculations2!AV53,IF(BenefitAssumptions!$E$105*BenefitAssumptions!$G$105=1475,BenefitCalculations2!AV54,IF(BenefitAssumptions!$E$105*BenefitAssumptions!$G$105=1600, BenefitCalculations2!AV55, "wrong"))))</f>
        <v>569.44698067762488</v>
      </c>
      <c r="AW232" s="25">
        <f>IF(BenefitAssumptions!$E$105*BenefitAssumptions!$G$105=1298,AW52,IF(BenefitAssumptions!$E$105*BenefitAssumptions!$G$105=1408,BenefitCalculations2!AW53,IF(BenefitAssumptions!$E$105*BenefitAssumptions!$G$105=1475,BenefitCalculations2!AW54,IF(BenefitAssumptions!$E$105*BenefitAssumptions!$G$105=1600, BenefitCalculations2!AW55, "wrong"))))</f>
        <v>573.58579984372045</v>
      </c>
      <c r="AX232" s="25">
        <f>IF(BenefitAssumptions!$E$105*BenefitAssumptions!$G$105=1298,AX52,IF(BenefitAssumptions!$E$105*BenefitAssumptions!$G$105=1408,BenefitCalculations2!AX53,IF(BenefitAssumptions!$E$105*BenefitAssumptions!$G$105=1475,BenefitCalculations2!AX54,IF(BenefitAssumptions!$E$105*BenefitAssumptions!$G$105=1600, BenefitCalculations2!AX55, "wrong"))))</f>
        <v>577.19735658423667</v>
      </c>
      <c r="AY232" s="25">
        <f>IF(BenefitAssumptions!$E$105*BenefitAssumptions!$G$105=1298,AY52,IF(BenefitAssumptions!$E$105*BenefitAssumptions!$G$105=1408,BenefitCalculations2!AY53,IF(BenefitAssumptions!$E$105*BenefitAssumptions!$G$105=1475,BenefitCalculations2!AY54,IF(BenefitAssumptions!$E$105*BenefitAssumptions!$G$105=1600, BenefitCalculations2!AY55, "wrong"))))</f>
        <v>580.35223337289051</v>
      </c>
      <c r="AZ232" s="25">
        <f>IF(BenefitAssumptions!$E$105*BenefitAssumptions!$G$105=1298,AZ52,IF(BenefitAssumptions!$E$105*BenefitAssumptions!$G$105=1408,BenefitCalculations2!AZ53,IF(BenefitAssumptions!$E$105*BenefitAssumptions!$G$105=1475,BenefitCalculations2!AZ54,IF(BenefitAssumptions!$E$105*BenefitAssumptions!$G$105=1600, BenefitCalculations2!AZ55, "wrong"))))</f>
        <v>583.14000709159984</v>
      </c>
    </row>
    <row r="233" spans="1:52" ht="25.5">
      <c r="A233" s="117" t="s">
        <v>128</v>
      </c>
      <c r="AG233" s="26">
        <f>AG236/AG230</f>
        <v>0.4</v>
      </c>
      <c r="AH233" s="26">
        <f t="shared" ref="AH233:AZ233" si="81">AH236/AH230</f>
        <v>0.42500000000000004</v>
      </c>
      <c r="AI233" s="26">
        <f t="shared" si="81"/>
        <v>0.45000000000000007</v>
      </c>
      <c r="AJ233" s="26">
        <f t="shared" si="81"/>
        <v>0.47500000000000014</v>
      </c>
      <c r="AK233" s="26">
        <f t="shared" si="81"/>
        <v>0.5</v>
      </c>
      <c r="AL233" s="26">
        <f t="shared" si="81"/>
        <v>0.52666666666666662</v>
      </c>
      <c r="AM233" s="26">
        <f t="shared" si="81"/>
        <v>0.55333333333333334</v>
      </c>
      <c r="AN233" s="26">
        <f t="shared" si="81"/>
        <v>0.57999999999999985</v>
      </c>
      <c r="AO233" s="26">
        <f t="shared" si="81"/>
        <v>0.60666666666666647</v>
      </c>
      <c r="AP233" s="26">
        <f t="shared" si="81"/>
        <v>0.63333333333333319</v>
      </c>
      <c r="AQ233" s="26">
        <f t="shared" si="81"/>
        <v>0.65999999999999981</v>
      </c>
      <c r="AR233" s="26">
        <f t="shared" si="81"/>
        <v>0.68666666666666631</v>
      </c>
      <c r="AS233" s="26">
        <f t="shared" si="81"/>
        <v>0.71333333333333293</v>
      </c>
      <c r="AT233" s="26">
        <f t="shared" si="81"/>
        <v>0.73999999999999966</v>
      </c>
      <c r="AU233" s="26">
        <f t="shared" si="81"/>
        <v>0.76666666666666605</v>
      </c>
      <c r="AV233" s="26">
        <f t="shared" si="81"/>
        <v>0.79333333333333278</v>
      </c>
      <c r="AW233" s="26">
        <f t="shared" si="81"/>
        <v>0.8199999999999994</v>
      </c>
      <c r="AX233" s="26">
        <f t="shared" si="81"/>
        <v>0.84666666666666601</v>
      </c>
      <c r="AY233" s="26">
        <f t="shared" si="81"/>
        <v>0.87333333333333263</v>
      </c>
      <c r="AZ233" s="26">
        <f t="shared" si="81"/>
        <v>0.9</v>
      </c>
    </row>
    <row r="234" spans="1:52">
      <c r="A234" s="120" t="s">
        <v>1</v>
      </c>
      <c r="AG234" s="30">
        <f>BenefitAssumptions!E111</f>
        <v>0.4</v>
      </c>
      <c r="AH234" s="26">
        <f>AG234+($AK$234-$AG$234)/($AK$2-$AG$2)</f>
        <v>0.42500000000000004</v>
      </c>
      <c r="AI234" s="26">
        <f>AH234+($AK$234-$AG$234)/($AK$2-$AG$2)</f>
        <v>0.45000000000000007</v>
      </c>
      <c r="AJ234" s="26">
        <f>AI234+($AK$234-$AG$234)/($AK$2-$AG$2)</f>
        <v>0.47500000000000009</v>
      </c>
      <c r="AK234" s="30">
        <f>BenefitAssumptions!F111</f>
        <v>0.5</v>
      </c>
      <c r="AL234" s="26">
        <f t="shared" ref="AL234:AY234" si="82">AK234+($AZ$234-$AK$234)/($AZ$2-$AK$2)</f>
        <v>0.52666666666666662</v>
      </c>
      <c r="AM234" s="26">
        <f t="shared" si="82"/>
        <v>0.55333333333333323</v>
      </c>
      <c r="AN234" s="26">
        <f t="shared" si="82"/>
        <v>0.57999999999999985</v>
      </c>
      <c r="AO234" s="26">
        <f t="shared" si="82"/>
        <v>0.60666666666666647</v>
      </c>
      <c r="AP234" s="26">
        <f t="shared" si="82"/>
        <v>0.63333333333333308</v>
      </c>
      <c r="AQ234" s="26">
        <f t="shared" si="82"/>
        <v>0.6599999999999997</v>
      </c>
      <c r="AR234" s="26">
        <f t="shared" si="82"/>
        <v>0.68666666666666631</v>
      </c>
      <c r="AS234" s="26">
        <f t="shared" si="82"/>
        <v>0.71333333333333293</v>
      </c>
      <c r="AT234" s="26">
        <f t="shared" si="82"/>
        <v>0.73999999999999955</v>
      </c>
      <c r="AU234" s="26">
        <f t="shared" si="82"/>
        <v>0.76666666666666616</v>
      </c>
      <c r="AV234" s="26">
        <f t="shared" si="82"/>
        <v>0.79333333333333278</v>
      </c>
      <c r="AW234" s="26">
        <f t="shared" si="82"/>
        <v>0.8199999999999994</v>
      </c>
      <c r="AX234" s="26">
        <f t="shared" si="82"/>
        <v>0.84666666666666601</v>
      </c>
      <c r="AY234" s="26">
        <f t="shared" si="82"/>
        <v>0.87333333333333263</v>
      </c>
      <c r="AZ234" s="30">
        <f>BenefitAssumptions!G111</f>
        <v>0.9</v>
      </c>
    </row>
    <row r="235" spans="1:52">
      <c r="A235" s="120" t="s">
        <v>2</v>
      </c>
      <c r="AG235" s="30">
        <f>BenefitAssumptions!E112</f>
        <v>0.4</v>
      </c>
      <c r="AH235" s="26">
        <f>AG235+($AK$235-$AG$235)/($AK$2-$AG$2)</f>
        <v>0.42500000000000004</v>
      </c>
      <c r="AI235" s="26">
        <f>AH235+($AK$235-$AG$235)/($AK$2-$AG$2)</f>
        <v>0.45000000000000007</v>
      </c>
      <c r="AJ235" s="26">
        <f>AI235+($AK$235-$AG$235)/($AK$2-$AG$2)</f>
        <v>0.47500000000000009</v>
      </c>
      <c r="AK235" s="30">
        <f>BenefitAssumptions!F112</f>
        <v>0.5</v>
      </c>
      <c r="AL235" s="26">
        <f t="shared" ref="AL235:AY235" si="83">AK235+($AZ$235-$AK$235)/($AZ$2-$AK$2)</f>
        <v>0.52666666666666662</v>
      </c>
      <c r="AM235" s="26">
        <f t="shared" si="83"/>
        <v>0.55333333333333323</v>
      </c>
      <c r="AN235" s="26">
        <f t="shared" si="83"/>
        <v>0.57999999999999985</v>
      </c>
      <c r="AO235" s="26">
        <f t="shared" si="83"/>
        <v>0.60666666666666647</v>
      </c>
      <c r="AP235" s="26">
        <f t="shared" si="83"/>
        <v>0.63333333333333308</v>
      </c>
      <c r="AQ235" s="26">
        <f t="shared" si="83"/>
        <v>0.6599999999999997</v>
      </c>
      <c r="AR235" s="26">
        <f t="shared" si="83"/>
        <v>0.68666666666666631</v>
      </c>
      <c r="AS235" s="26">
        <f t="shared" si="83"/>
        <v>0.71333333333333293</v>
      </c>
      <c r="AT235" s="26">
        <f t="shared" si="83"/>
        <v>0.73999999999999955</v>
      </c>
      <c r="AU235" s="26">
        <f t="shared" si="83"/>
        <v>0.76666666666666616</v>
      </c>
      <c r="AV235" s="26">
        <f t="shared" si="83"/>
        <v>0.79333333333333278</v>
      </c>
      <c r="AW235" s="26">
        <f t="shared" si="83"/>
        <v>0.8199999999999994</v>
      </c>
      <c r="AX235" s="26">
        <f t="shared" si="83"/>
        <v>0.84666666666666601</v>
      </c>
      <c r="AY235" s="26">
        <f t="shared" si="83"/>
        <v>0.87333333333333263</v>
      </c>
      <c r="AZ235" s="30">
        <f>BenefitAssumptions!G112</f>
        <v>0.9</v>
      </c>
    </row>
    <row r="236" spans="1:52">
      <c r="A236" s="117" t="s">
        <v>153</v>
      </c>
      <c r="AG236" s="25">
        <f>SUM(AG237:AG238)</f>
        <v>271.11441433338734</v>
      </c>
      <c r="AH236" s="25">
        <f t="shared" ref="AH236:AZ236" si="84">SUM(AH237:AH238)</f>
        <v>297.72276083976425</v>
      </c>
      <c r="AI236" s="25">
        <f t="shared" si="84"/>
        <v>326.76670934977744</v>
      </c>
      <c r="AJ236" s="25">
        <f t="shared" si="84"/>
        <v>357.45782108155367</v>
      </c>
      <c r="AK236" s="25">
        <f t="shared" si="84"/>
        <v>389.41475217772887</v>
      </c>
      <c r="AL236" s="25">
        <f t="shared" si="84"/>
        <v>418.329465301195</v>
      </c>
      <c r="AM236" s="25">
        <f t="shared" si="84"/>
        <v>447.56500859352298</v>
      </c>
      <c r="AN236" s="25">
        <f t="shared" si="84"/>
        <v>477.16043005457027</v>
      </c>
      <c r="AO236" s="25">
        <f t="shared" si="84"/>
        <v>507.26841218665868</v>
      </c>
      <c r="AP236" s="25">
        <f t="shared" si="84"/>
        <v>537.9906251181219</v>
      </c>
      <c r="AQ236" s="25">
        <f t="shared" si="84"/>
        <v>569.31576675778854</v>
      </c>
      <c r="AR236" s="25">
        <f t="shared" si="84"/>
        <v>601.09166943763944</v>
      </c>
      <c r="AS236" s="25">
        <f t="shared" si="84"/>
        <v>633.12833788493322</v>
      </c>
      <c r="AT236" s="25">
        <f t="shared" si="84"/>
        <v>665.18023780516592</v>
      </c>
      <c r="AU236" s="25">
        <f t="shared" si="84"/>
        <v>697.06651511098562</v>
      </c>
      <c r="AV236" s="25">
        <f t="shared" si="84"/>
        <v>728.71270552812757</v>
      </c>
      <c r="AW236" s="25">
        <f t="shared" si="84"/>
        <v>760.14442101259101</v>
      </c>
      <c r="AX236" s="25">
        <f t="shared" si="84"/>
        <v>791.42361778517125</v>
      </c>
      <c r="AY236" s="25">
        <f t="shared" si="84"/>
        <v>822.67956134648909</v>
      </c>
      <c r="AZ236" s="25">
        <f t="shared" si="84"/>
        <v>854.03007492830989</v>
      </c>
    </row>
    <row r="237" spans="1:52">
      <c r="A237" s="119" t="s">
        <v>1</v>
      </c>
      <c r="AG237" s="25">
        <f>AG234*AG231</f>
        <v>97.971691057243191</v>
      </c>
      <c r="AH237" s="25">
        <f t="shared" ref="AH237:AZ238" si="85">AH234*AH231</f>
        <v>107.82525224464074</v>
      </c>
      <c r="AI237" s="25">
        <f t="shared" si="85"/>
        <v>118.79437228338223</v>
      </c>
      <c r="AJ237" s="25">
        <f t="shared" si="85"/>
        <v>130.40458931006677</v>
      </c>
      <c r="AK237" s="25">
        <f t="shared" si="85"/>
        <v>142.40017116193209</v>
      </c>
      <c r="AL237" s="25">
        <f t="shared" si="85"/>
        <v>153.69068180879972</v>
      </c>
      <c r="AM237" s="25">
        <f t="shared" si="85"/>
        <v>165.0609624976212</v>
      </c>
      <c r="AN237" s="25">
        <f t="shared" si="85"/>
        <v>176.55569433703727</v>
      </c>
      <c r="AO237" s="25">
        <f t="shared" si="85"/>
        <v>188.28916763233008</v>
      </c>
      <c r="AP237" s="25">
        <f t="shared" si="85"/>
        <v>200.3448100558202</v>
      </c>
      <c r="AQ237" s="25">
        <f t="shared" si="85"/>
        <v>212.73931108407717</v>
      </c>
      <c r="AR237" s="25">
        <f t="shared" si="85"/>
        <v>225.40773837856202</v>
      </c>
      <c r="AS237" s="25">
        <f t="shared" si="85"/>
        <v>238.2633811454503</v>
      </c>
      <c r="AT237" s="25">
        <f t="shared" si="85"/>
        <v>251.18575253070202</v>
      </c>
      <c r="AU237" s="25">
        <f t="shared" si="85"/>
        <v>264.09247162574695</v>
      </c>
      <c r="AV237" s="25">
        <f t="shared" si="85"/>
        <v>276.95143419054546</v>
      </c>
      <c r="AW237" s="25">
        <f t="shared" si="85"/>
        <v>289.80406514074065</v>
      </c>
      <c r="AX237" s="25">
        <f t="shared" si="85"/>
        <v>302.72985587718455</v>
      </c>
      <c r="AY237" s="25">
        <f t="shared" si="85"/>
        <v>315.83861086749846</v>
      </c>
      <c r="AZ237" s="25">
        <f t="shared" si="85"/>
        <v>329.20406854587003</v>
      </c>
    </row>
    <row r="238" spans="1:52">
      <c r="A238" s="119" t="s">
        <v>2</v>
      </c>
      <c r="AG238" s="25">
        <f>AG235*AG232</f>
        <v>173.14272327614415</v>
      </c>
      <c r="AH238" s="25">
        <f t="shared" si="85"/>
        <v>189.8975085951235</v>
      </c>
      <c r="AI238" s="25">
        <f t="shared" si="85"/>
        <v>207.9723370663952</v>
      </c>
      <c r="AJ238" s="25">
        <f t="shared" si="85"/>
        <v>227.05323177148691</v>
      </c>
      <c r="AK238" s="25">
        <f t="shared" si="85"/>
        <v>247.01458101579678</v>
      </c>
      <c r="AL238" s="25">
        <f t="shared" si="85"/>
        <v>264.63878349239525</v>
      </c>
      <c r="AM238" s="25">
        <f t="shared" si="85"/>
        <v>282.50404609590174</v>
      </c>
      <c r="AN238" s="25">
        <f t="shared" si="85"/>
        <v>300.604735717533</v>
      </c>
      <c r="AO238" s="25">
        <f t="shared" si="85"/>
        <v>318.9792445543286</v>
      </c>
      <c r="AP238" s="25">
        <f t="shared" si="85"/>
        <v>337.64581506230166</v>
      </c>
      <c r="AQ238" s="25">
        <f t="shared" si="85"/>
        <v>356.57645567371134</v>
      </c>
      <c r="AR238" s="25">
        <f t="shared" si="85"/>
        <v>375.68393105907739</v>
      </c>
      <c r="AS238" s="25">
        <f t="shared" si="85"/>
        <v>394.86495673948298</v>
      </c>
      <c r="AT238" s="25">
        <f t="shared" si="85"/>
        <v>413.99448527446384</v>
      </c>
      <c r="AU238" s="25">
        <f t="shared" si="85"/>
        <v>432.97404348523867</v>
      </c>
      <c r="AV238" s="25">
        <f t="shared" si="85"/>
        <v>451.76127133758212</v>
      </c>
      <c r="AW238" s="25">
        <f t="shared" si="85"/>
        <v>470.34035587185042</v>
      </c>
      <c r="AX238" s="25">
        <f t="shared" si="85"/>
        <v>488.6937619079867</v>
      </c>
      <c r="AY238" s="25">
        <f t="shared" si="85"/>
        <v>506.84095047899064</v>
      </c>
      <c r="AZ238" s="25">
        <f t="shared" si="85"/>
        <v>524.82600638243991</v>
      </c>
    </row>
    <row r="239" spans="1:52" ht="38.25">
      <c r="A239" s="117" t="s">
        <v>225</v>
      </c>
      <c r="AG239" s="25">
        <f>BenefitAssumptions!$E$107*Macroeconomics!AG22</f>
        <v>343915.59392136283</v>
      </c>
      <c r="AH239" s="25">
        <f>BenefitAssumptions!$E$107*Macroeconomics!AH22</f>
        <v>380263.50718471222</v>
      </c>
      <c r="AI239" s="25">
        <f>BenefitAssumptions!$E$107*Macroeconomics!AI22</f>
        <v>422070.44590998418</v>
      </c>
      <c r="AJ239" s="25">
        <f>BenefitAssumptions!$E$107*Macroeconomics!AJ22</f>
        <v>470236.82748859905</v>
      </c>
      <c r="AK239" s="25">
        <f>BenefitAssumptions!$E$107*Macroeconomics!AK22</f>
        <v>525808.38133351738</v>
      </c>
      <c r="AL239" s="25">
        <f>BenefitAssumptions!$E$107*Macroeconomics!AL22</f>
        <v>588015.65043538704</v>
      </c>
      <c r="AM239" s="25">
        <f>BenefitAssumptions!$E$107*Macroeconomics!AM22</f>
        <v>656233.40372868581</v>
      </c>
      <c r="AN239" s="25">
        <f>BenefitAssumptions!$E$107*Macroeconomics!AN22</f>
        <v>730894.44571041421</v>
      </c>
      <c r="AO239" s="25">
        <f>BenefitAssumptions!$E$107*Macroeconomics!AO22</f>
        <v>812463.64660743857</v>
      </c>
      <c r="AP239" s="25">
        <f>BenefitAssumptions!$E$107*Macroeconomics!AP22</f>
        <v>901406.48318621109</v>
      </c>
      <c r="AQ239" s="25">
        <f>BenefitAssumptions!$E$107*Macroeconomics!AQ22</f>
        <v>1000022.8736002691</v>
      </c>
      <c r="AR239" s="25">
        <f>BenefitAssumptions!$E$107*Macroeconomics!AR22</f>
        <v>1109329.1396416931</v>
      </c>
      <c r="AS239" s="25">
        <f>BenefitAssumptions!$E$107*Macroeconomics!AS22</f>
        <v>1230477.254883609</v>
      </c>
      <c r="AT239" s="25">
        <f>BenefitAssumptions!$E$107*Macroeconomics!AT22</f>
        <v>1364746.4730261012</v>
      </c>
      <c r="AU239" s="25">
        <f>BenefitAssumptions!$E$107*Macroeconomics!AU22</f>
        <v>1513545.7282119601</v>
      </c>
      <c r="AV239" s="25">
        <f>BenefitAssumptions!$E$107*Macroeconomics!AV22</f>
        <v>1678419.3259258603</v>
      </c>
      <c r="AW239" s="25">
        <f>BenefitAssumptions!$E$107*Macroeconomics!AW22</f>
        <v>1861057.2525140229</v>
      </c>
      <c r="AX239" s="25">
        <f>BenefitAssumptions!$E$107*Macroeconomics!AX22</f>
        <v>2063311.2102275584</v>
      </c>
      <c r="AY239" s="25">
        <f>BenefitAssumptions!$E$107*Macroeconomics!AY22</f>
        <v>2287205.1487694574</v>
      </c>
      <c r="AZ239" s="25">
        <f>BenefitAssumptions!$E$107*Macroeconomics!AZ22</f>
        <v>2534962.8921536598</v>
      </c>
    </row>
    <row r="240" spans="1:52" ht="39" customHeight="1">
      <c r="A240" s="117" t="s">
        <v>226</v>
      </c>
      <c r="AG240" s="30">
        <f>BenefitAssumptions!E109</f>
        <v>20</v>
      </c>
      <c r="AH240" s="26">
        <f>AG240+($AK$240-$AG$240)/($AK$2-$AG$2)</f>
        <v>21.25</v>
      </c>
      <c r="AI240" s="26">
        <f>AH240+($AK$240-$AG$240)/($AK$2-$AG$2)</f>
        <v>22.5</v>
      </c>
      <c r="AJ240" s="26">
        <f>AI240+($AK$240-$AG$240)/($AK$2-$AG$2)</f>
        <v>23.75</v>
      </c>
      <c r="AK240" s="30">
        <f>BenefitAssumptions!F109</f>
        <v>25</v>
      </c>
      <c r="AL240" s="26">
        <f t="shared" ref="AL240:AY240" si="86">AK240+($AZ$240-$AK$240)/($AZ$2-$AK$2)</f>
        <v>25.333333333333332</v>
      </c>
      <c r="AM240" s="26">
        <f t="shared" si="86"/>
        <v>25.666666666666664</v>
      </c>
      <c r="AN240" s="26">
        <f t="shared" si="86"/>
        <v>25.999999999999996</v>
      </c>
      <c r="AO240" s="26">
        <f t="shared" si="86"/>
        <v>26.333333333333329</v>
      </c>
      <c r="AP240" s="26">
        <f t="shared" si="86"/>
        <v>26.666666666666661</v>
      </c>
      <c r="AQ240" s="26">
        <f t="shared" si="86"/>
        <v>26.999999999999993</v>
      </c>
      <c r="AR240" s="26">
        <f t="shared" si="86"/>
        <v>27.333333333333325</v>
      </c>
      <c r="AS240" s="26">
        <f t="shared" si="86"/>
        <v>27.666666666666657</v>
      </c>
      <c r="AT240" s="26">
        <f t="shared" si="86"/>
        <v>27.999999999999989</v>
      </c>
      <c r="AU240" s="26">
        <f t="shared" si="86"/>
        <v>28.333333333333321</v>
      </c>
      <c r="AV240" s="26">
        <f t="shared" si="86"/>
        <v>28.666666666666654</v>
      </c>
      <c r="AW240" s="26">
        <f t="shared" si="86"/>
        <v>28.999999999999986</v>
      </c>
      <c r="AX240" s="26">
        <f t="shared" si="86"/>
        <v>29.333333333333318</v>
      </c>
      <c r="AY240" s="26">
        <f t="shared" si="86"/>
        <v>29.66666666666665</v>
      </c>
      <c r="AZ240" s="30">
        <f>BenefitAssumptions!G109</f>
        <v>30</v>
      </c>
    </row>
    <row r="241" spans="1:52" ht="38.25">
      <c r="A241" s="117" t="s">
        <v>228</v>
      </c>
      <c r="AG241" s="25">
        <f t="shared" ref="AG241:AZ241" si="87">AG240*AG56/100</f>
        <v>20</v>
      </c>
      <c r="AH241" s="25">
        <f t="shared" si="87"/>
        <v>23.036454702094169</v>
      </c>
      <c r="AI241" s="25">
        <f t="shared" si="87"/>
        <v>26.296585055829009</v>
      </c>
      <c r="AJ241" s="25">
        <f t="shared" si="87"/>
        <v>29.759847279380963</v>
      </c>
      <c r="AK241" s="25">
        <f t="shared" si="87"/>
        <v>33.399042465712739</v>
      </c>
      <c r="AL241" s="25">
        <f t="shared" si="87"/>
        <v>36.083883164473626</v>
      </c>
      <c r="AM241" s="25">
        <f t="shared" si="87"/>
        <v>38.977800096493723</v>
      </c>
      <c r="AN241" s="25">
        <f t="shared" si="87"/>
        <v>42.096706990705854</v>
      </c>
      <c r="AO241" s="25">
        <f t="shared" si="87"/>
        <v>45.457708169890822</v>
      </c>
      <c r="AP241" s="25">
        <f t="shared" si="87"/>
        <v>49.079186436414183</v>
      </c>
      <c r="AQ241" s="25">
        <f t="shared" si="87"/>
        <v>52.980897375803941</v>
      </c>
      <c r="AR241" s="25">
        <f t="shared" si="87"/>
        <v>57.184070542702813</v>
      </c>
      <c r="AS241" s="25">
        <f t="shared" si="87"/>
        <v>61.71151802710466</v>
      </c>
      <c r="AT241" s="25">
        <f t="shared" si="87"/>
        <v>66.587750934543877</v>
      </c>
      <c r="AU241" s="25">
        <f t="shared" si="87"/>
        <v>71.839104352218158</v>
      </c>
      <c r="AV241" s="25">
        <f t="shared" si="87"/>
        <v>77.493871414069773</v>
      </c>
      <c r="AW241" s="25">
        <f t="shared" si="87"/>
        <v>83.582447121823279</v>
      </c>
      <c r="AX241" s="25">
        <f t="shared" si="87"/>
        <v>90.137482626085202</v>
      </c>
      <c r="AY241" s="25">
        <f t="shared" si="87"/>
        <v>97.194050722076284</v>
      </c>
      <c r="AZ241" s="25">
        <f t="shared" si="87"/>
        <v>104.7898233686284</v>
      </c>
    </row>
    <row r="242" spans="1:52" ht="25.5">
      <c r="A242" s="117" t="s">
        <v>173</v>
      </c>
      <c r="AG242" s="25">
        <f>IF(BenefitAssumptions!$E$106= "yes", BenefitCalculations2!AG239, BenefitCalculations2!AG241)</f>
        <v>343915.59392136283</v>
      </c>
      <c r="AH242" s="25">
        <f>IF(BenefitAssumptions!$E$106= "yes", BenefitCalculations2!AH239, BenefitCalculations2!AH241)</f>
        <v>380263.50718471222</v>
      </c>
      <c r="AI242" s="25">
        <f>IF(BenefitAssumptions!$E$106= "yes", BenefitCalculations2!AI239, BenefitCalculations2!AI241)</f>
        <v>422070.44590998418</v>
      </c>
      <c r="AJ242" s="25">
        <f>IF(BenefitAssumptions!$E$106= "yes", BenefitCalculations2!AJ239, BenefitCalculations2!AJ241)</f>
        <v>470236.82748859905</v>
      </c>
      <c r="AK242" s="25">
        <f>IF(BenefitAssumptions!$E$106= "yes", BenefitCalculations2!AK239, BenefitCalculations2!AK241)</f>
        <v>525808.38133351738</v>
      </c>
      <c r="AL242" s="25">
        <f>IF(BenefitAssumptions!$E$106= "yes", BenefitCalculations2!AL239, BenefitCalculations2!AL241)</f>
        <v>588015.65043538704</v>
      </c>
      <c r="AM242" s="25">
        <f>IF(BenefitAssumptions!$E$106= "yes", BenefitCalculations2!AM239, BenefitCalculations2!AM241)</f>
        <v>656233.40372868581</v>
      </c>
      <c r="AN242" s="25">
        <f>IF(BenefitAssumptions!$E$106= "yes", BenefitCalculations2!AN239, BenefitCalculations2!AN241)</f>
        <v>730894.44571041421</v>
      </c>
      <c r="AO242" s="25">
        <f>IF(BenefitAssumptions!$E$106= "yes", BenefitCalculations2!AO239, BenefitCalculations2!AO241)</f>
        <v>812463.64660743857</v>
      </c>
      <c r="AP242" s="25">
        <f>IF(BenefitAssumptions!$E$106= "yes", BenefitCalculations2!AP239, BenefitCalculations2!AP241)</f>
        <v>901406.48318621109</v>
      </c>
      <c r="AQ242" s="25">
        <f>IF(BenefitAssumptions!$E$106= "yes", BenefitCalculations2!AQ239, BenefitCalculations2!AQ241)</f>
        <v>1000022.8736002691</v>
      </c>
      <c r="AR242" s="25">
        <f>IF(BenefitAssumptions!$E$106= "yes", BenefitCalculations2!AR239, BenefitCalculations2!AR241)</f>
        <v>1109329.1396416931</v>
      </c>
      <c r="AS242" s="25">
        <f>IF(BenefitAssumptions!$E$106= "yes", BenefitCalculations2!AS239, BenefitCalculations2!AS241)</f>
        <v>1230477.254883609</v>
      </c>
      <c r="AT242" s="25">
        <f>IF(BenefitAssumptions!$E$106= "yes", BenefitCalculations2!AT239, BenefitCalculations2!AT241)</f>
        <v>1364746.4730261012</v>
      </c>
      <c r="AU242" s="25">
        <f>IF(BenefitAssumptions!$E$106= "yes", BenefitCalculations2!AU239, BenefitCalculations2!AU241)</f>
        <v>1513545.7282119601</v>
      </c>
      <c r="AV242" s="25">
        <f>IF(BenefitAssumptions!$E$106= "yes", BenefitCalculations2!AV239, BenefitCalculations2!AV241)</f>
        <v>1678419.3259258603</v>
      </c>
      <c r="AW242" s="25">
        <f>IF(BenefitAssumptions!$E$106= "yes", BenefitCalculations2!AW239, BenefitCalculations2!AW241)</f>
        <v>1861057.2525140229</v>
      </c>
      <c r="AX242" s="25">
        <f>IF(BenefitAssumptions!$E$106= "yes", BenefitCalculations2!AX239, BenefitCalculations2!AX241)</f>
        <v>2063311.2102275584</v>
      </c>
      <c r="AY242" s="25">
        <f>IF(BenefitAssumptions!$E$106= "yes", BenefitCalculations2!AY239, BenefitCalculations2!AY241)</f>
        <v>2287205.1487694574</v>
      </c>
      <c r="AZ242" s="25">
        <f>IF(BenefitAssumptions!$E$106= "yes", BenefitCalculations2!AZ239, BenefitCalculations2!AZ241)</f>
        <v>2534962.8921536598</v>
      </c>
    </row>
    <row r="243" spans="1:52">
      <c r="A243" s="117" t="s">
        <v>150</v>
      </c>
      <c r="AG243" s="25">
        <f>AG236*AG242</f>
        <v>93240474.82610935</v>
      </c>
      <c r="AH243" s="25">
        <f t="shared" ref="AH243:AZ243" si="88">AH236*AH242</f>
        <v>113213101.20564406</v>
      </c>
      <c r="AI243" s="25">
        <f t="shared" si="88"/>
        <v>137918570.72379875</v>
      </c>
      <c r="AJ243" s="25">
        <f t="shared" si="88"/>
        <v>168089831.74637705</v>
      </c>
      <c r="AK243" s="25">
        <f t="shared" si="88"/>
        <v>204757540.50996444</v>
      </c>
      <c r="AL243" s="25">
        <f t="shared" si="88"/>
        <v>245984272.63536984</v>
      </c>
      <c r="AM243" s="25">
        <f t="shared" si="88"/>
        <v>293707108.97918612</v>
      </c>
      <c r="AN243" s="25">
        <f t="shared" si="88"/>
        <v>348753908.03967798</v>
      </c>
      <c r="AO243" s="25">
        <f t="shared" si="88"/>
        <v>412137143.97393793</v>
      </c>
      <c r="AP243" s="25">
        <f t="shared" si="88"/>
        <v>484948237.37487751</v>
      </c>
      <c r="AQ243" s="25">
        <f t="shared" si="88"/>
        <v>569328789.05906427</v>
      </c>
      <c r="AR243" s="25">
        <f t="shared" si="88"/>
        <v>666808504.50304556</v>
      </c>
      <c r="AS243" s="25">
        <f t="shared" si="88"/>
        <v>779050019.18967474</v>
      </c>
      <c r="AT243" s="25">
        <f t="shared" si="88"/>
        <v>907802383.47126353</v>
      </c>
      <c r="AU243" s="25">
        <f t="shared" si="88"/>
        <v>1055042046.22583</v>
      </c>
      <c r="AV243" s="25">
        <f t="shared" si="88"/>
        <v>1223085488.0061297</v>
      </c>
      <c r="AW243" s="25">
        <f t="shared" si="88"/>
        <v>1414672287.6835554</v>
      </c>
      <c r="AX243" s="25">
        <f t="shared" si="88"/>
        <v>1632953222.6149943</v>
      </c>
      <c r="AY243" s="25">
        <f t="shared" si="88"/>
        <v>1881636928.4990885</v>
      </c>
      <c r="AZ243" s="25">
        <f t="shared" si="88"/>
        <v>2164934548.7264752</v>
      </c>
    </row>
    <row r="244" spans="1:52">
      <c r="A244" s="117" t="s">
        <v>169</v>
      </c>
      <c r="AG244" s="25">
        <f>BenefitAssumptions!$E$113*AG243</f>
        <v>9324047.4826109353</v>
      </c>
      <c r="AH244" s="25">
        <f>BenefitAssumptions!$E$113*AH243</f>
        <v>11321310.120564407</v>
      </c>
      <c r="AI244" s="25">
        <f>BenefitAssumptions!$E$113*AI243</f>
        <v>13791857.072379876</v>
      </c>
      <c r="AJ244" s="25">
        <f>BenefitAssumptions!$E$113*AJ243</f>
        <v>16808983.174637705</v>
      </c>
      <c r="AK244" s="25">
        <f>BenefitAssumptions!$E$113*AK243</f>
        <v>20475754.050996445</v>
      </c>
      <c r="AL244" s="25">
        <f>BenefitAssumptions!$E$113*AL243</f>
        <v>24598427.263536986</v>
      </c>
      <c r="AM244" s="25">
        <f>BenefitAssumptions!$E$113*AM243</f>
        <v>29370710.897918612</v>
      </c>
      <c r="AN244" s="25">
        <f>BenefitAssumptions!$E$113*AN243</f>
        <v>34875390.803967796</v>
      </c>
      <c r="AO244" s="25">
        <f>BenefitAssumptions!$E$113*AO243</f>
        <v>41213714.397393793</v>
      </c>
      <c r="AP244" s="25">
        <f>BenefitAssumptions!$E$113*AP243</f>
        <v>48494823.737487756</v>
      </c>
      <c r="AQ244" s="25">
        <f>BenefitAssumptions!$E$113*AQ243</f>
        <v>56932878.905906431</v>
      </c>
      <c r="AR244" s="25">
        <f>BenefitAssumptions!$E$113*AR243</f>
        <v>66680850.45030456</v>
      </c>
      <c r="AS244" s="25">
        <f>BenefitAssumptions!$E$113*AS243</f>
        <v>77905001.918967471</v>
      </c>
      <c r="AT244" s="25">
        <f>BenefitAssumptions!$E$113*AT243</f>
        <v>90780238.347126365</v>
      </c>
      <c r="AU244" s="25">
        <f>BenefitAssumptions!$E$113*AU243</f>
        <v>105504204.622583</v>
      </c>
      <c r="AV244" s="25">
        <f>BenefitAssumptions!$E$113*AV243</f>
        <v>122308548.80061299</v>
      </c>
      <c r="AW244" s="25">
        <f>BenefitAssumptions!$E$113*AW243</f>
        <v>141467228.76835555</v>
      </c>
      <c r="AX244" s="25">
        <f>BenefitAssumptions!$E$113*AX243</f>
        <v>163295322.26149943</v>
      </c>
      <c r="AY244" s="25">
        <f>BenefitAssumptions!$E$113*AY243</f>
        <v>188163692.84990886</v>
      </c>
      <c r="AZ244" s="25">
        <f>BenefitAssumptions!$E$113*AZ243</f>
        <v>216493454.87264752</v>
      </c>
    </row>
    <row r="245" spans="1:52">
      <c r="A245" s="117" t="s">
        <v>158</v>
      </c>
      <c r="AG245" s="25">
        <f>SUM(AG243:AG244)</f>
        <v>102564522.30872029</v>
      </c>
      <c r="AH245" s="25">
        <f t="shared" ref="AH245:AZ245" si="89">SUM(AH243:AH244)</f>
        <v>124534411.32620846</v>
      </c>
      <c r="AI245" s="25">
        <f t="shared" si="89"/>
        <v>151710427.79617864</v>
      </c>
      <c r="AJ245" s="25">
        <f t="shared" si="89"/>
        <v>184898814.92101476</v>
      </c>
      <c r="AK245" s="25">
        <f t="shared" si="89"/>
        <v>225233294.56096089</v>
      </c>
      <c r="AL245" s="25">
        <f t="shared" si="89"/>
        <v>270582699.89890683</v>
      </c>
      <c r="AM245" s="25">
        <f t="shared" si="89"/>
        <v>323077819.87710476</v>
      </c>
      <c r="AN245" s="25">
        <f t="shared" si="89"/>
        <v>383629298.84364575</v>
      </c>
      <c r="AO245" s="25">
        <f t="shared" si="89"/>
        <v>453350858.37133169</v>
      </c>
      <c r="AP245" s="25">
        <f t="shared" si="89"/>
        <v>533443061.11236525</v>
      </c>
      <c r="AQ245" s="25">
        <f t="shared" si="89"/>
        <v>626261667.96497071</v>
      </c>
      <c r="AR245" s="25">
        <f t="shared" si="89"/>
        <v>733489354.95335007</v>
      </c>
      <c r="AS245" s="25">
        <f t="shared" si="89"/>
        <v>856955021.10864222</v>
      </c>
      <c r="AT245" s="25">
        <f t="shared" si="89"/>
        <v>998582621.81838989</v>
      </c>
      <c r="AU245" s="25">
        <f t="shared" si="89"/>
        <v>1160546250.848413</v>
      </c>
      <c r="AV245" s="25">
        <f t="shared" si="89"/>
        <v>1345394036.8067427</v>
      </c>
      <c r="AW245" s="25">
        <f t="shared" si="89"/>
        <v>1556139516.451911</v>
      </c>
      <c r="AX245" s="25">
        <f t="shared" si="89"/>
        <v>1796248544.8764937</v>
      </c>
      <c r="AY245" s="25">
        <f t="shared" si="89"/>
        <v>2069800621.3489974</v>
      </c>
      <c r="AZ245" s="25">
        <f t="shared" si="89"/>
        <v>2381428003.599123</v>
      </c>
    </row>
    <row r="246" spans="1:52" ht="25.5">
      <c r="A246" s="117" t="s">
        <v>191</v>
      </c>
      <c r="AG246" s="136">
        <f>1000*(AG245/(1000000*Macroeconomics!AG20))</f>
        <v>4.32733968925458E-3</v>
      </c>
      <c r="AH246" s="136">
        <f>1000*(AH245/(1000000*Macroeconomics!AH20))</f>
        <v>4.632084613326445E-3</v>
      </c>
      <c r="AI246" s="136">
        <f>1000*(AI245/(1000000*Macroeconomics!AI20))</f>
        <v>4.9573200641692119E-3</v>
      </c>
      <c r="AJ246" s="136">
        <f>1000*(AJ245/(1000000*Macroeconomics!AJ20))</f>
        <v>5.2897295906991623E-3</v>
      </c>
      <c r="AK246" s="136">
        <f>1000*(AK245/(1000000*Macroeconomics!AK20))</f>
        <v>5.6231582720529588E-3</v>
      </c>
      <c r="AL246" s="136">
        <f>1000*(AL245/(1000000*Macroeconomics!AL20))</f>
        <v>5.8966715703989338E-3</v>
      </c>
      <c r="AM246" s="136">
        <f>1000*(AM245/(1000000*Macroeconomics!AM20))</f>
        <v>6.1606569760526402E-3</v>
      </c>
      <c r="AN246" s="136">
        <f>1000*(AN245/(1000000*Macroeconomics!AN20))</f>
        <v>6.4162557123925009E-3</v>
      </c>
      <c r="AO246" s="136">
        <f>1000*(AO245/(1000000*Macroeconomics!AO20))</f>
        <v>6.6660296328482724E-3</v>
      </c>
      <c r="AP246" s="136">
        <f>1000*(AP245/(1000000*Macroeconomics!AP20))</f>
        <v>6.9116787873860688E-3</v>
      </c>
      <c r="AQ246" s="136">
        <f>1000*(AQ245/(1000000*Macroeconomics!AQ20))</f>
        <v>7.1533434337919047E-3</v>
      </c>
      <c r="AR246" s="136">
        <f>1000*(AR245/(1000000*Macroeconomics!AR20))</f>
        <v>7.3894336862465534E-3</v>
      </c>
      <c r="AS246" s="136">
        <f>1000*(AS245/(1000000*Macroeconomics!AS20))</f>
        <v>7.6180703386507535E-3</v>
      </c>
      <c r="AT246" s="136">
        <f>1000*(AT245/(1000000*Macroeconomics!AT20))</f>
        <v>7.8368880377945455E-3</v>
      </c>
      <c r="AU246" s="136">
        <f>1000*(AU245/(1000000*Macroeconomics!AU20))</f>
        <v>8.0444781763555559E-3</v>
      </c>
      <c r="AV246" s="136">
        <f>1000*(AV245/(1000000*Macroeconomics!AV20))</f>
        <v>8.2407498774565574E-3</v>
      </c>
      <c r="AW246" s="136">
        <f>1000*(AW245/(1000000*Macroeconomics!AW20))</f>
        <v>8.4267419527862576E-3</v>
      </c>
      <c r="AX246" s="136">
        <f>1000*(AX245/(1000000*Macroeconomics!AX20))</f>
        <v>8.6038184047376315E-3</v>
      </c>
      <c r="AY246" s="136">
        <f>1000*(AY245/(1000000*Macroeconomics!AY20))</f>
        <v>8.7739645004632997E-3</v>
      </c>
      <c r="AZ246" s="136">
        <f>1000*(AZ245/(1000000*Macroeconomics!AZ20))</f>
        <v>8.938907775311717E-3</v>
      </c>
    </row>
    <row r="247" spans="1:52">
      <c r="A247" s="117"/>
    </row>
    <row r="248" spans="1:52">
      <c r="A248" s="117"/>
    </row>
    <row r="249" spans="1:52">
      <c r="A249" s="117"/>
    </row>
    <row r="250" spans="1:52">
      <c r="A250" s="117"/>
    </row>
    <row r="251" spans="1:52">
      <c r="A251" s="117"/>
    </row>
    <row r="252" spans="1:52">
      <c r="A252" s="117"/>
    </row>
    <row r="253" spans="1:52">
      <c r="A253" s="117"/>
    </row>
    <row r="254" spans="1:52">
      <c r="A254" s="117"/>
    </row>
    <row r="255" spans="1:52">
      <c r="A255" s="117"/>
    </row>
    <row r="256" spans="1:52">
      <c r="A256" s="117"/>
    </row>
    <row r="257" spans="1:1">
      <c r="A257" s="117"/>
    </row>
    <row r="258" spans="1:1">
      <c r="A258" s="117"/>
    </row>
    <row r="259" spans="1:1">
      <c r="A259" s="117"/>
    </row>
    <row r="260" spans="1:1">
      <c r="A260" s="117"/>
    </row>
    <row r="261" spans="1:1">
      <c r="A261" s="117"/>
    </row>
    <row r="262" spans="1:1">
      <c r="A262" s="117"/>
    </row>
    <row r="263" spans="1:1">
      <c r="A263" s="117"/>
    </row>
    <row r="264" spans="1:1">
      <c r="A264" s="117"/>
    </row>
    <row r="265" spans="1:1">
      <c r="A265" s="117"/>
    </row>
    <row r="266" spans="1:1">
      <c r="A266" s="117"/>
    </row>
    <row r="267" spans="1:1">
      <c r="A267" s="117"/>
    </row>
    <row r="268" spans="1:1">
      <c r="A268" s="117"/>
    </row>
    <row r="269" spans="1:1">
      <c r="A269" s="117"/>
    </row>
    <row r="270" spans="1:1">
      <c r="A270" s="117"/>
    </row>
    <row r="271" spans="1:1">
      <c r="A271" s="117"/>
    </row>
    <row r="272" spans="1:1">
      <c r="A272" s="117"/>
    </row>
    <row r="273" spans="1:1">
      <c r="A273" s="117"/>
    </row>
    <row r="274" spans="1:1">
      <c r="A274" s="117"/>
    </row>
    <row r="275" spans="1:1">
      <c r="A275" s="117"/>
    </row>
    <row r="276" spans="1:1">
      <c r="A276" s="117"/>
    </row>
    <row r="277" spans="1:1">
      <c r="A277" s="117"/>
    </row>
    <row r="278" spans="1:1">
      <c r="A278" s="117"/>
    </row>
    <row r="279" spans="1:1">
      <c r="A279" s="117"/>
    </row>
    <row r="280" spans="1:1">
      <c r="A280" s="117"/>
    </row>
    <row r="281" spans="1:1">
      <c r="A281" s="117"/>
    </row>
    <row r="282" spans="1:1">
      <c r="A282" s="117"/>
    </row>
    <row r="283" spans="1:1">
      <c r="A283" s="117"/>
    </row>
    <row r="284" spans="1:1">
      <c r="A284" s="117"/>
    </row>
    <row r="285" spans="1:1">
      <c r="A285" s="117"/>
    </row>
    <row r="286" spans="1:1">
      <c r="A286" s="117"/>
    </row>
    <row r="287" spans="1:1">
      <c r="A287" s="117"/>
    </row>
    <row r="288" spans="1:1">
      <c r="A288" s="117"/>
    </row>
    <row r="289" spans="1:1">
      <c r="A289" s="117"/>
    </row>
    <row r="290" spans="1:1">
      <c r="A290" s="117"/>
    </row>
    <row r="291" spans="1:1">
      <c r="A291" s="117"/>
    </row>
    <row r="292" spans="1:1">
      <c r="A292" s="117"/>
    </row>
    <row r="293" spans="1:1">
      <c r="A293" s="117"/>
    </row>
    <row r="294" spans="1:1">
      <c r="A294" s="117"/>
    </row>
    <row r="295" spans="1:1">
      <c r="A295" s="117"/>
    </row>
    <row r="296" spans="1:1">
      <c r="A296" s="117"/>
    </row>
    <row r="297" spans="1:1">
      <c r="A297" s="117"/>
    </row>
    <row r="298" spans="1:1">
      <c r="A298" s="117"/>
    </row>
    <row r="299" spans="1:1">
      <c r="A299" s="117"/>
    </row>
    <row r="300" spans="1:1">
      <c r="A300" s="117"/>
    </row>
    <row r="301" spans="1:1">
      <c r="A301" s="117"/>
    </row>
    <row r="302" spans="1:1">
      <c r="A302" s="117"/>
    </row>
    <row r="303" spans="1:1">
      <c r="A303" s="117"/>
    </row>
    <row r="304" spans="1:1">
      <c r="A304" s="117"/>
    </row>
    <row r="305" spans="1:1">
      <c r="A305" s="117"/>
    </row>
    <row r="306" spans="1:1">
      <c r="A306" s="117"/>
    </row>
    <row r="307" spans="1:1">
      <c r="A307" s="117"/>
    </row>
    <row r="308" spans="1:1">
      <c r="A308" s="117"/>
    </row>
    <row r="309" spans="1:1">
      <c r="A309" s="117"/>
    </row>
    <row r="310" spans="1:1">
      <c r="A310" s="117"/>
    </row>
    <row r="311" spans="1:1">
      <c r="A311" s="117"/>
    </row>
    <row r="312" spans="1:1">
      <c r="A312" s="117"/>
    </row>
    <row r="313" spans="1:1">
      <c r="A313" s="117"/>
    </row>
    <row r="314" spans="1:1">
      <c r="A314" s="117"/>
    </row>
    <row r="315" spans="1:1">
      <c r="A315" s="117"/>
    </row>
    <row r="316" spans="1:1">
      <c r="A316" s="117"/>
    </row>
    <row r="317" spans="1:1">
      <c r="A317" s="117"/>
    </row>
    <row r="318" spans="1:1">
      <c r="A318" s="117"/>
    </row>
    <row r="319" spans="1:1">
      <c r="A319" s="117"/>
    </row>
    <row r="320" spans="1:1">
      <c r="A320" s="117"/>
    </row>
    <row r="321" spans="1:1">
      <c r="A321" s="117"/>
    </row>
    <row r="322" spans="1:1">
      <c r="A322" s="117"/>
    </row>
    <row r="323" spans="1:1">
      <c r="A323" s="117"/>
    </row>
    <row r="324" spans="1:1">
      <c r="A324" s="117"/>
    </row>
    <row r="325" spans="1:1">
      <c r="A325" s="117"/>
    </row>
    <row r="326" spans="1:1">
      <c r="A326" s="117"/>
    </row>
    <row r="327" spans="1:1">
      <c r="A327" s="117"/>
    </row>
    <row r="328" spans="1:1">
      <c r="A328" s="117"/>
    </row>
    <row r="329" spans="1:1">
      <c r="A329" s="117"/>
    </row>
    <row r="330" spans="1:1">
      <c r="A330" s="117"/>
    </row>
    <row r="331" spans="1:1">
      <c r="A331" s="117"/>
    </row>
    <row r="332" spans="1:1">
      <c r="A332" s="117"/>
    </row>
    <row r="333" spans="1:1">
      <c r="A333" s="117"/>
    </row>
    <row r="334" spans="1:1">
      <c r="A334" s="117"/>
    </row>
    <row r="335" spans="1:1">
      <c r="A335" s="117"/>
    </row>
    <row r="336" spans="1:1">
      <c r="A336" s="117"/>
    </row>
    <row r="337" spans="1:1">
      <c r="A337" s="117"/>
    </row>
    <row r="338" spans="1:1">
      <c r="A338" s="117"/>
    </row>
    <row r="339" spans="1:1">
      <c r="A339" s="117"/>
    </row>
    <row r="340" spans="1:1">
      <c r="A340" s="117"/>
    </row>
    <row r="341" spans="1:1">
      <c r="A341" s="117"/>
    </row>
    <row r="342" spans="1:1">
      <c r="A342" s="117"/>
    </row>
    <row r="343" spans="1:1">
      <c r="A343" s="117"/>
    </row>
    <row r="344" spans="1:1">
      <c r="A344" s="117"/>
    </row>
    <row r="345" spans="1:1">
      <c r="A345" s="117"/>
    </row>
    <row r="346" spans="1:1">
      <c r="A346" s="117"/>
    </row>
    <row r="347" spans="1:1">
      <c r="A347" s="117"/>
    </row>
    <row r="348" spans="1:1">
      <c r="A348" s="117"/>
    </row>
    <row r="349" spans="1:1">
      <c r="A349" s="117"/>
    </row>
    <row r="350" spans="1:1">
      <c r="A350" s="117"/>
    </row>
    <row r="351" spans="1:1">
      <c r="A351" s="117"/>
    </row>
    <row r="352" spans="1:1">
      <c r="A352" s="117"/>
    </row>
    <row r="353" spans="1:1">
      <c r="A353" s="117"/>
    </row>
    <row r="354" spans="1:1">
      <c r="A354" s="117"/>
    </row>
    <row r="355" spans="1:1">
      <c r="A355" s="117"/>
    </row>
    <row r="356" spans="1:1">
      <c r="A356" s="117"/>
    </row>
    <row r="357" spans="1:1">
      <c r="A357" s="117"/>
    </row>
    <row r="358" spans="1:1">
      <c r="A358" s="117"/>
    </row>
    <row r="359" spans="1:1">
      <c r="A359" s="117"/>
    </row>
    <row r="360" spans="1:1">
      <c r="A360" s="117"/>
    </row>
    <row r="361" spans="1:1">
      <c r="A361" s="117"/>
    </row>
    <row r="362" spans="1:1">
      <c r="A362" s="117"/>
    </row>
    <row r="363" spans="1:1">
      <c r="A363" s="117"/>
    </row>
    <row r="364" spans="1:1">
      <c r="A364" s="117"/>
    </row>
    <row r="365" spans="1:1">
      <c r="A365" s="117"/>
    </row>
    <row r="366" spans="1:1">
      <c r="A366" s="117"/>
    </row>
    <row r="367" spans="1:1">
      <c r="A367" s="117"/>
    </row>
    <row r="368" spans="1:1">
      <c r="A368" s="117"/>
    </row>
    <row r="369" spans="1:1">
      <c r="A369" s="117"/>
    </row>
    <row r="370" spans="1:1">
      <c r="A370" s="117"/>
    </row>
    <row r="371" spans="1:1">
      <c r="A371" s="117"/>
    </row>
    <row r="372" spans="1:1">
      <c r="A372" s="117"/>
    </row>
    <row r="373" spans="1:1">
      <c r="A373" s="117"/>
    </row>
    <row r="374" spans="1:1">
      <c r="A374" s="117"/>
    </row>
    <row r="375" spans="1:1">
      <c r="A375" s="117"/>
    </row>
    <row r="376" spans="1:1">
      <c r="A376" s="117"/>
    </row>
    <row r="377" spans="1:1">
      <c r="A377" s="117"/>
    </row>
    <row r="378" spans="1:1">
      <c r="A378" s="117"/>
    </row>
    <row r="379" spans="1:1">
      <c r="A379" s="117"/>
    </row>
    <row r="380" spans="1:1">
      <c r="A380" s="117"/>
    </row>
    <row r="381" spans="1:1">
      <c r="A381" s="117"/>
    </row>
    <row r="382" spans="1:1">
      <c r="A382" s="117"/>
    </row>
    <row r="383" spans="1:1">
      <c r="A383" s="117"/>
    </row>
    <row r="384" spans="1:1">
      <c r="A384" s="117"/>
    </row>
    <row r="385" spans="1:1">
      <c r="A385" s="117"/>
    </row>
    <row r="386" spans="1:1">
      <c r="A386" s="117"/>
    </row>
    <row r="387" spans="1:1">
      <c r="A387" s="117"/>
    </row>
    <row r="388" spans="1:1">
      <c r="A388" s="117"/>
    </row>
    <row r="389" spans="1:1">
      <c r="A389" s="117"/>
    </row>
    <row r="390" spans="1:1">
      <c r="A390" s="117"/>
    </row>
    <row r="391" spans="1:1">
      <c r="A391" s="117"/>
    </row>
    <row r="392" spans="1:1">
      <c r="A392" s="117"/>
    </row>
    <row r="393" spans="1:1">
      <c r="A393" s="117"/>
    </row>
    <row r="394" spans="1:1">
      <c r="A394" s="117"/>
    </row>
    <row r="395" spans="1:1">
      <c r="A395" s="117"/>
    </row>
    <row r="396" spans="1:1">
      <c r="A396" s="117"/>
    </row>
    <row r="397" spans="1:1">
      <c r="A397" s="117"/>
    </row>
    <row r="398" spans="1:1">
      <c r="A398" s="117"/>
    </row>
    <row r="399" spans="1:1">
      <c r="A399" s="117"/>
    </row>
    <row r="400" spans="1:1">
      <c r="A400" s="117"/>
    </row>
    <row r="401" spans="1:1">
      <c r="A401" s="117"/>
    </row>
    <row r="402" spans="1:1">
      <c r="A402" s="117"/>
    </row>
    <row r="403" spans="1:1">
      <c r="A403" s="117"/>
    </row>
    <row r="404" spans="1:1">
      <c r="A404" s="117"/>
    </row>
    <row r="405" spans="1:1">
      <c r="A405" s="117"/>
    </row>
    <row r="406" spans="1:1">
      <c r="A406" s="117"/>
    </row>
    <row r="407" spans="1:1">
      <c r="A407" s="117"/>
    </row>
    <row r="408" spans="1:1">
      <c r="A408" s="117"/>
    </row>
    <row r="409" spans="1:1">
      <c r="A409" s="117"/>
    </row>
    <row r="410" spans="1:1">
      <c r="A410" s="117"/>
    </row>
    <row r="411" spans="1:1">
      <c r="A411" s="117"/>
    </row>
    <row r="412" spans="1:1">
      <c r="A412" s="117"/>
    </row>
    <row r="413" spans="1:1">
      <c r="A413" s="117"/>
    </row>
    <row r="414" spans="1:1">
      <c r="A414" s="117"/>
    </row>
    <row r="415" spans="1:1">
      <c r="A415" s="117"/>
    </row>
    <row r="416" spans="1:1">
      <c r="A416" s="117"/>
    </row>
    <row r="417" spans="1:1">
      <c r="A417" s="117"/>
    </row>
    <row r="418" spans="1:1">
      <c r="A418" s="117"/>
    </row>
    <row r="419" spans="1:1">
      <c r="A419" s="117"/>
    </row>
    <row r="420" spans="1:1">
      <c r="A420" s="117"/>
    </row>
    <row r="421" spans="1:1">
      <c r="A421" s="117"/>
    </row>
    <row r="422" spans="1:1">
      <c r="A422" s="117"/>
    </row>
    <row r="423" spans="1:1">
      <c r="A423" s="117"/>
    </row>
    <row r="424" spans="1:1">
      <c r="A424" s="117"/>
    </row>
    <row r="425" spans="1:1">
      <c r="A425" s="117"/>
    </row>
    <row r="426" spans="1:1">
      <c r="A426" s="117"/>
    </row>
    <row r="427" spans="1:1">
      <c r="A427" s="117"/>
    </row>
    <row r="428" spans="1:1">
      <c r="A428" s="117"/>
    </row>
    <row r="429" spans="1:1">
      <c r="A429" s="117"/>
    </row>
    <row r="430" spans="1:1">
      <c r="A430" s="117"/>
    </row>
    <row r="431" spans="1:1">
      <c r="A431" s="117"/>
    </row>
    <row r="432" spans="1:1">
      <c r="A432" s="117"/>
    </row>
    <row r="433" spans="1:1">
      <c r="A433" s="117"/>
    </row>
    <row r="434" spans="1:1">
      <c r="A434" s="117"/>
    </row>
    <row r="435" spans="1:1">
      <c r="A435" s="117"/>
    </row>
    <row r="436" spans="1:1">
      <c r="A436" s="117"/>
    </row>
    <row r="437" spans="1:1">
      <c r="A437" s="117"/>
    </row>
    <row r="438" spans="1:1">
      <c r="A438" s="117"/>
    </row>
    <row r="439" spans="1:1">
      <c r="A439" s="117"/>
    </row>
    <row r="440" spans="1:1">
      <c r="A440" s="117"/>
    </row>
    <row r="441" spans="1:1">
      <c r="A441" s="117"/>
    </row>
    <row r="442" spans="1:1">
      <c r="A442" s="117"/>
    </row>
    <row r="443" spans="1:1">
      <c r="A443" s="117"/>
    </row>
    <row r="444" spans="1:1">
      <c r="A444" s="117"/>
    </row>
    <row r="445" spans="1:1">
      <c r="A445" s="117"/>
    </row>
    <row r="446" spans="1:1">
      <c r="A446" s="117"/>
    </row>
    <row r="447" spans="1:1">
      <c r="A447" s="117"/>
    </row>
    <row r="448" spans="1:1">
      <c r="A448" s="117"/>
    </row>
    <row r="449" spans="1:1">
      <c r="A449" s="117"/>
    </row>
    <row r="450" spans="1:1">
      <c r="A450" s="117"/>
    </row>
    <row r="451" spans="1:1">
      <c r="A451" s="117"/>
    </row>
    <row r="452" spans="1:1">
      <c r="A452" s="117"/>
    </row>
    <row r="453" spans="1:1">
      <c r="A453" s="117"/>
    </row>
    <row r="454" spans="1:1">
      <c r="A454" s="117"/>
    </row>
    <row r="455" spans="1:1">
      <c r="A455" s="117"/>
    </row>
    <row r="456" spans="1:1">
      <c r="A456" s="117"/>
    </row>
    <row r="457" spans="1:1">
      <c r="A457" s="117"/>
    </row>
    <row r="458" spans="1:1">
      <c r="A458" s="117"/>
    </row>
    <row r="459" spans="1:1">
      <c r="A459" s="117"/>
    </row>
    <row r="460" spans="1:1">
      <c r="A460" s="117"/>
    </row>
    <row r="461" spans="1:1">
      <c r="A461" s="117"/>
    </row>
    <row r="462" spans="1:1">
      <c r="A462" s="117"/>
    </row>
    <row r="463" spans="1:1">
      <c r="A463" s="117"/>
    </row>
    <row r="464" spans="1:1">
      <c r="A464" s="117"/>
    </row>
    <row r="465" spans="1:1">
      <c r="A465" s="117"/>
    </row>
    <row r="466" spans="1:1">
      <c r="A466" s="117"/>
    </row>
    <row r="467" spans="1:1">
      <c r="A467" s="117"/>
    </row>
    <row r="468" spans="1:1">
      <c r="A468" s="117"/>
    </row>
    <row r="469" spans="1:1">
      <c r="A469" s="117"/>
    </row>
    <row r="470" spans="1:1">
      <c r="A470" s="117"/>
    </row>
    <row r="471" spans="1:1">
      <c r="A471" s="117"/>
    </row>
    <row r="472" spans="1:1">
      <c r="A472" s="117"/>
    </row>
    <row r="473" spans="1:1">
      <c r="A473" s="117"/>
    </row>
    <row r="474" spans="1:1">
      <c r="A474" s="117"/>
    </row>
    <row r="475" spans="1:1">
      <c r="A475" s="117"/>
    </row>
    <row r="476" spans="1:1">
      <c r="A476" s="117"/>
    </row>
    <row r="477" spans="1:1">
      <c r="A477" s="117"/>
    </row>
    <row r="478" spans="1:1">
      <c r="A478" s="117"/>
    </row>
    <row r="479" spans="1:1">
      <c r="A479" s="117"/>
    </row>
    <row r="480" spans="1:1">
      <c r="A480" s="117"/>
    </row>
    <row r="481" spans="1:1">
      <c r="A481" s="117"/>
    </row>
    <row r="482" spans="1:1">
      <c r="A482" s="117"/>
    </row>
    <row r="483" spans="1:1">
      <c r="A483" s="117"/>
    </row>
    <row r="484" spans="1:1">
      <c r="A484" s="117"/>
    </row>
    <row r="485" spans="1:1">
      <c r="A485" s="117"/>
    </row>
    <row r="486" spans="1:1">
      <c r="A486" s="117"/>
    </row>
    <row r="487" spans="1:1">
      <c r="A487" s="117"/>
    </row>
    <row r="488" spans="1:1">
      <c r="A488" s="117"/>
    </row>
    <row r="489" spans="1:1">
      <c r="A489" s="117"/>
    </row>
    <row r="490" spans="1:1">
      <c r="A490" s="117"/>
    </row>
    <row r="491" spans="1:1">
      <c r="A491" s="117"/>
    </row>
    <row r="492" spans="1:1">
      <c r="A492" s="117"/>
    </row>
    <row r="493" spans="1:1">
      <c r="A493" s="117"/>
    </row>
    <row r="494" spans="1:1">
      <c r="A494" s="117"/>
    </row>
    <row r="495" spans="1:1">
      <c r="A495" s="117"/>
    </row>
    <row r="496" spans="1:1">
      <c r="A496" s="117"/>
    </row>
    <row r="497" spans="1:1">
      <c r="A497" s="117"/>
    </row>
    <row r="498" spans="1:1">
      <c r="A498" s="117"/>
    </row>
  </sheetData>
  <mergeCells count="1">
    <mergeCell ref="A1:A2"/>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sheetPr codeName="Sheet31"/>
  <dimension ref="A1:AZ498"/>
  <sheetViews>
    <sheetView zoomScaleNormal="100" workbookViewId="0">
      <pane xSplit="1" ySplit="2" topLeftCell="AF126" activePane="bottomRight" state="frozen"/>
      <selection activeCell="B43" sqref="B43"/>
      <selection pane="topRight" activeCell="B43" sqref="B43"/>
      <selection pane="bottomLeft" activeCell="B43" sqref="B43"/>
      <selection pane="bottomRight" activeCell="B43" sqref="B43"/>
    </sheetView>
  </sheetViews>
  <sheetFormatPr defaultRowHeight="12.75"/>
  <cols>
    <col min="1" max="1" width="31" style="116" customWidth="1"/>
    <col min="2" max="2" width="7.140625" style="25" hidden="1" customWidth="1"/>
    <col min="3" max="28" width="9.140625" style="25" hidden="1" customWidth="1"/>
    <col min="29" max="29" width="4.42578125" style="25" hidden="1" customWidth="1"/>
    <col min="30" max="31" width="9.140625" style="25" hidden="1" customWidth="1"/>
    <col min="32" max="32" width="9.140625" style="25"/>
    <col min="33" max="33" width="14.28515625" style="25" bestFit="1" customWidth="1"/>
    <col min="34" max="16384" width="9.140625" style="25"/>
  </cols>
  <sheetData>
    <row r="1" spans="1:52" s="31" customFormat="1">
      <c r="A1" s="302" t="s">
        <v>276</v>
      </c>
    </row>
    <row r="2" spans="1:52" s="29" customFormat="1">
      <c r="A2" s="303"/>
      <c r="B2" s="29">
        <f>[1]MaleSingleAge!B2</f>
        <v>1980</v>
      </c>
      <c r="C2" s="29">
        <f>[1]MaleSingleAge!C2</f>
        <v>1981</v>
      </c>
      <c r="D2" s="29">
        <f>[1]MaleSingleAge!D2</f>
        <v>1982</v>
      </c>
      <c r="E2" s="29">
        <f>[1]MaleSingleAge!E2</f>
        <v>1983</v>
      </c>
      <c r="F2" s="29">
        <f>[1]MaleSingleAge!F2</f>
        <v>1984</v>
      </c>
      <c r="G2" s="29">
        <f>[1]MaleSingleAge!G2</f>
        <v>1985</v>
      </c>
      <c r="H2" s="29">
        <f>[1]MaleSingleAge!H2</f>
        <v>1986</v>
      </c>
      <c r="I2" s="29">
        <f>[1]MaleSingleAge!I2</f>
        <v>1987</v>
      </c>
      <c r="J2" s="29">
        <f>[1]MaleSingleAge!J2</f>
        <v>1988</v>
      </c>
      <c r="K2" s="29">
        <f>[1]MaleSingleAge!K2</f>
        <v>1989</v>
      </c>
      <c r="L2" s="29">
        <f>[1]MaleSingleAge!L2</f>
        <v>1990</v>
      </c>
      <c r="M2" s="29">
        <f>[1]MaleSingleAge!M2</f>
        <v>1991</v>
      </c>
      <c r="N2" s="29">
        <f>[1]MaleSingleAge!N2</f>
        <v>1992</v>
      </c>
      <c r="O2" s="29">
        <f>[1]MaleSingleAge!O2</f>
        <v>1993</v>
      </c>
      <c r="P2" s="29">
        <f>[1]MaleSingleAge!P2</f>
        <v>1994</v>
      </c>
      <c r="Q2" s="29">
        <f>[1]MaleSingleAge!Q2</f>
        <v>1995</v>
      </c>
      <c r="R2" s="29">
        <f>[1]MaleSingleAge!R2</f>
        <v>1996</v>
      </c>
      <c r="S2" s="29">
        <f>[1]MaleSingleAge!S2</f>
        <v>1997</v>
      </c>
      <c r="T2" s="29">
        <f>[1]MaleSingleAge!T2</f>
        <v>1998</v>
      </c>
      <c r="U2" s="29">
        <f>[1]MaleSingleAge!U2</f>
        <v>1999</v>
      </c>
      <c r="V2" s="29">
        <f>[1]MaleSingleAge!V2</f>
        <v>2000</v>
      </c>
      <c r="W2" s="29">
        <f>[1]MaleSingleAge!W2</f>
        <v>2001</v>
      </c>
      <c r="X2" s="29">
        <f>[1]MaleSingleAge!X2</f>
        <v>2002</v>
      </c>
      <c r="Y2" s="29">
        <f>[1]MaleSingleAge!Y2</f>
        <v>2003</v>
      </c>
      <c r="Z2" s="29">
        <f>[1]MaleSingleAge!Z2</f>
        <v>2004</v>
      </c>
      <c r="AA2" s="29">
        <f>[1]MaleSingleAge!AA2</f>
        <v>2005</v>
      </c>
      <c r="AB2" s="29">
        <f>[1]MaleSingleAge!AB2</f>
        <v>2006</v>
      </c>
      <c r="AC2" s="29">
        <f>[1]MaleSingleAge!AC2</f>
        <v>2007</v>
      </c>
      <c r="AD2" s="29">
        <f>[1]MaleSingleAge!AD2</f>
        <v>2008</v>
      </c>
      <c r="AE2" s="29">
        <f>[1]MaleSingleAge!AE2</f>
        <v>2009</v>
      </c>
      <c r="AF2" s="29">
        <f>[1]MaleSingleAge!AF2</f>
        <v>2010</v>
      </c>
      <c r="AG2" s="29">
        <f>[1]MaleSingleAge!AG2</f>
        <v>2011</v>
      </c>
      <c r="AH2" s="29">
        <f>[1]MaleSingleAge!AH2</f>
        <v>2012</v>
      </c>
      <c r="AI2" s="29">
        <f>[1]MaleSingleAge!AI2</f>
        <v>2013</v>
      </c>
      <c r="AJ2" s="29">
        <f>[1]MaleSingleAge!AJ2</f>
        <v>2014</v>
      </c>
      <c r="AK2" s="29">
        <f>[1]MaleSingleAge!AK2</f>
        <v>2015</v>
      </c>
      <c r="AL2" s="29">
        <f>[1]MaleSingleAge!AL2</f>
        <v>2016</v>
      </c>
      <c r="AM2" s="29">
        <f>[1]MaleSingleAge!AM2</f>
        <v>2017</v>
      </c>
      <c r="AN2" s="29">
        <f>[1]MaleSingleAge!AN2</f>
        <v>2018</v>
      </c>
      <c r="AO2" s="29">
        <f>[1]MaleSingleAge!AO2</f>
        <v>2019</v>
      </c>
      <c r="AP2" s="29">
        <f>[1]MaleSingleAge!AP2</f>
        <v>2020</v>
      </c>
      <c r="AQ2" s="29">
        <f>[1]MaleSingleAge!AQ2</f>
        <v>2021</v>
      </c>
      <c r="AR2" s="29">
        <f>[1]MaleSingleAge!AR2</f>
        <v>2022</v>
      </c>
      <c r="AS2" s="29">
        <f>[1]MaleSingleAge!AS2</f>
        <v>2023</v>
      </c>
      <c r="AT2" s="29">
        <f>[1]MaleSingleAge!AT2</f>
        <v>2024</v>
      </c>
      <c r="AU2" s="29">
        <f>[1]MaleSingleAge!AU2</f>
        <v>2025</v>
      </c>
      <c r="AV2" s="29">
        <f>[1]MaleSingleAge!AV2</f>
        <v>2026</v>
      </c>
      <c r="AW2" s="29">
        <f>[1]MaleSingleAge!AW2</f>
        <v>2027</v>
      </c>
      <c r="AX2" s="29">
        <f>[1]MaleSingleAge!AX2</f>
        <v>2028</v>
      </c>
      <c r="AY2" s="29">
        <f>[1]MaleSingleAge!AY2</f>
        <v>2029</v>
      </c>
      <c r="AZ2" s="29">
        <f>[1]MaleSingleAge!AZ2</f>
        <v>2030</v>
      </c>
    </row>
    <row r="3" spans="1:52">
      <c r="A3" s="117" t="s">
        <v>155</v>
      </c>
    </row>
    <row r="4" spans="1:52">
      <c r="A4" s="123" t="s">
        <v>3</v>
      </c>
      <c r="AF4" s="25">
        <f>MaleSingleAge!AF107</f>
        <v>1584.194</v>
      </c>
      <c r="AG4" s="25">
        <f>MaleSingleAge!AG107</f>
        <v>1606.3700000000003</v>
      </c>
      <c r="AH4" s="25">
        <f>MaleSingleAge!AH107</f>
        <v>1628.367</v>
      </c>
      <c r="AI4" s="25">
        <f>MaleSingleAge!AI107</f>
        <v>1649.9640000000002</v>
      </c>
      <c r="AJ4" s="25">
        <f>MaleSingleAge!AJ107</f>
        <v>1670.883</v>
      </c>
      <c r="AK4" s="25">
        <f>MaleSingleAge!AK107</f>
        <v>1690.914</v>
      </c>
      <c r="AL4" s="25">
        <f>MaleSingleAge!AL107</f>
        <v>1709.9569999999999</v>
      </c>
      <c r="AM4" s="25">
        <f>MaleSingleAge!AM107</f>
        <v>1728.0160000000001</v>
      </c>
      <c r="AN4" s="25">
        <f>MaleSingleAge!AN107</f>
        <v>1745.1110000000001</v>
      </c>
      <c r="AO4" s="25">
        <f>MaleSingleAge!AO107</f>
        <v>1761.308</v>
      </c>
      <c r="AP4" s="25">
        <f>MaleSingleAge!AP107</f>
        <v>1776.6590000000001</v>
      </c>
      <c r="AQ4" s="25">
        <f>MaleSingleAge!AQ107</f>
        <v>1791.1559999999999</v>
      </c>
      <c r="AR4" s="25">
        <f>MaleSingleAge!AR107</f>
        <v>1804.7790000000002</v>
      </c>
      <c r="AS4" s="25">
        <f>MaleSingleAge!AS107</f>
        <v>1817.5529999999999</v>
      </c>
      <c r="AT4" s="25">
        <f>MaleSingleAge!AT107</f>
        <v>1829.518</v>
      </c>
      <c r="AU4" s="25">
        <f>MaleSingleAge!AU107</f>
        <v>1840.7080000000001</v>
      </c>
      <c r="AV4" s="25">
        <f>MaleSingleAge!AV107</f>
        <v>1851.145</v>
      </c>
      <c r="AW4" s="25">
        <f>MaleSingleAge!AW107</f>
        <v>1860.8510000000001</v>
      </c>
      <c r="AX4" s="25">
        <f>MaleSingleAge!AX107</f>
        <v>1869.8670000000002</v>
      </c>
      <c r="AY4" s="25">
        <f>MaleSingleAge!AY107</f>
        <v>1878.242</v>
      </c>
      <c r="AZ4" s="25">
        <f>MaleSingleAge!AZ107</f>
        <v>1886.0190000000002</v>
      </c>
    </row>
    <row r="5" spans="1:52">
      <c r="A5" s="123" t="s">
        <v>139</v>
      </c>
      <c r="AF5" s="25">
        <f>SUM(MaleSingleAge!AF108:AF109)</f>
        <v>2711.9549999999999</v>
      </c>
      <c r="AG5" s="25">
        <f>SUM(MaleSingleAge!AG108:AG109)</f>
        <v>2760.8320000000003</v>
      </c>
      <c r="AH5" s="25">
        <f>SUM(MaleSingleAge!AH108:AH109)</f>
        <v>2807.6689999999999</v>
      </c>
      <c r="AI5" s="25">
        <f>SUM(MaleSingleAge!AI108:AI109)</f>
        <v>2853.1840000000002</v>
      </c>
      <c r="AJ5" s="25">
        <f>SUM(MaleSingleAge!AJ108:AJ109)</f>
        <v>2898.3020000000006</v>
      </c>
      <c r="AK5" s="25">
        <f>SUM(MaleSingleAge!AK108:AK109)</f>
        <v>2943.6769999999997</v>
      </c>
      <c r="AL5" s="25">
        <f>SUM(MaleSingleAge!AL108:AL109)</f>
        <v>2989.5940000000001</v>
      </c>
      <c r="AM5" s="25">
        <f>SUM(MaleSingleAge!AM108:AM109)</f>
        <v>3035.877</v>
      </c>
      <c r="AN5" s="25">
        <f>SUM(MaleSingleAge!AN108:AN109)</f>
        <v>3082.1329999999998</v>
      </c>
      <c r="AO5" s="25">
        <f>SUM(MaleSingleAge!AO108:AO109)</f>
        <v>3127.7349999999997</v>
      </c>
      <c r="AP5" s="25">
        <f>SUM(MaleSingleAge!AP108:AP109)</f>
        <v>3172.1959999999999</v>
      </c>
      <c r="AQ5" s="25">
        <f>SUM(MaleSingleAge!AQ108:AQ109)</f>
        <v>3215.4280000000003</v>
      </c>
      <c r="AR5" s="25">
        <f>SUM(MaleSingleAge!AR108:AR109)</f>
        <v>3257.4890000000005</v>
      </c>
      <c r="AS5" s="25">
        <f>SUM(MaleSingleAge!AS108:AS109)</f>
        <v>3298.192</v>
      </c>
      <c r="AT5" s="25">
        <f>SUM(MaleSingleAge!AT108:AT109)</f>
        <v>3337.3440000000001</v>
      </c>
      <c r="AU5" s="25">
        <f>SUM(MaleSingleAge!AU108:AU109)</f>
        <v>3374.7960000000003</v>
      </c>
      <c r="AV5" s="25">
        <f>SUM(MaleSingleAge!AV108:AV109)</f>
        <v>3410.4500000000003</v>
      </c>
      <c r="AW5" s="25">
        <f>SUM(MaleSingleAge!AW108:AW109)</f>
        <v>3444.2849999999999</v>
      </c>
      <c r="AX5" s="25">
        <f>SUM(MaleSingleAge!AX108:AX109)</f>
        <v>3476.34</v>
      </c>
      <c r="AY5" s="25">
        <f>SUM(MaleSingleAge!AY108:AY109)</f>
        <v>3506.7039999999997</v>
      </c>
      <c r="AZ5" s="25">
        <f>SUM(MaleSingleAge!AZ108:AZ109)</f>
        <v>3535.453</v>
      </c>
    </row>
    <row r="6" spans="1:52">
      <c r="A6" s="119" t="s">
        <v>138</v>
      </c>
      <c r="AF6" s="25">
        <f>SUM(MaleSingleAge!AF110:AF118)</f>
        <v>5295.786000000001</v>
      </c>
      <c r="AG6" s="25">
        <f>SUM(MaleSingleAge!AG110:AG118)</f>
        <v>5471.6230000000005</v>
      </c>
      <c r="AH6" s="25">
        <f>SUM(MaleSingleAge!AH110:AH118)</f>
        <v>5650.8069999999998</v>
      </c>
      <c r="AI6" s="25">
        <f>SUM(MaleSingleAge!AI110:AI118)</f>
        <v>5833.0079999999998</v>
      </c>
      <c r="AJ6" s="25">
        <f>SUM(MaleSingleAge!AJ110:AJ118)</f>
        <v>6017.9079999999994</v>
      </c>
      <c r="AK6" s="25">
        <f>SUM(MaleSingleAge!AK110:AK118)</f>
        <v>6205.2549999999992</v>
      </c>
      <c r="AL6" s="25">
        <f>SUM(MaleSingleAge!AL110:AL118)</f>
        <v>6394.7730000000001</v>
      </c>
      <c r="AM6" s="25">
        <f>SUM(MaleSingleAge!AM110:AM118)</f>
        <v>6586.3409999999994</v>
      </c>
      <c r="AN6" s="25">
        <f>SUM(MaleSingleAge!AN110:AN118)</f>
        <v>6780.0529999999999</v>
      </c>
      <c r="AO6" s="25">
        <f>SUM(MaleSingleAge!AO110:AO118)</f>
        <v>6976.1180000000004</v>
      </c>
      <c r="AP6" s="25">
        <f>SUM(MaleSingleAge!AP110:AP118)</f>
        <v>7174.6569999999992</v>
      </c>
      <c r="AQ6" s="25">
        <f>SUM(MaleSingleAge!AQ110:AQ118)</f>
        <v>7375.5450000000001</v>
      </c>
      <c r="AR6" s="25">
        <f>SUM(MaleSingleAge!AR110:AR118)</f>
        <v>7578.5750000000007</v>
      </c>
      <c r="AS6" s="25">
        <f>SUM(MaleSingleAge!AS110:AS118)</f>
        <v>7783.6839999999984</v>
      </c>
      <c r="AT6" s="25">
        <f>SUM(MaleSingleAge!AT110:AT118)</f>
        <v>7990.8109999999997</v>
      </c>
      <c r="AU6" s="25">
        <f>SUM(MaleSingleAge!AU110:AU118)</f>
        <v>8199.84</v>
      </c>
      <c r="AV6" s="25">
        <f>SUM(MaleSingleAge!AV110:AV118)</f>
        <v>8410.6679999999997</v>
      </c>
      <c r="AW6" s="25">
        <f>SUM(MaleSingleAge!AW110:AW118)</f>
        <v>8623.0490000000009</v>
      </c>
      <c r="AX6" s="25">
        <f>SUM(MaleSingleAge!AX110:AX118)</f>
        <v>8836.5249999999996</v>
      </c>
      <c r="AY6" s="25">
        <f>SUM(MaleSingleAge!AY110:AY118)</f>
        <v>9050.5349999999999</v>
      </c>
      <c r="AZ6" s="25">
        <f>SUM(MaleSingleAge!AZ110:AZ118)</f>
        <v>9264.6130000000012</v>
      </c>
    </row>
    <row r="7" spans="1:52">
      <c r="A7" s="119" t="s">
        <v>137</v>
      </c>
      <c r="AF7" s="25">
        <f>SUM(MaleSingleAge!AF110:AF119)</f>
        <v>5448.5340000000006</v>
      </c>
      <c r="AG7" s="25">
        <f>SUM(MaleSingleAge!AG110:AG119)</f>
        <v>5634.6190000000006</v>
      </c>
      <c r="AH7" s="25">
        <f>SUM(MaleSingleAge!AH110:AH119)</f>
        <v>5825.9269999999997</v>
      </c>
      <c r="AI7" s="25">
        <f>SUM(MaleSingleAge!AI110:AI119)</f>
        <v>6021.2060000000001</v>
      </c>
      <c r="AJ7" s="25">
        <f>SUM(MaleSingleAge!AJ110:AJ119)</f>
        <v>6218.8639999999996</v>
      </c>
      <c r="AK7" s="25">
        <f>SUM(MaleSingleAge!AK110:AK119)</f>
        <v>6417.7369999999992</v>
      </c>
      <c r="AL7" s="25">
        <f>SUM(MaleSingleAge!AL110:AL119)</f>
        <v>6617.2089999999998</v>
      </c>
      <c r="AM7" s="25">
        <f>SUM(MaleSingleAge!AM110:AM119)</f>
        <v>6817.4349999999995</v>
      </c>
      <c r="AN7" s="25">
        <f>SUM(MaleSingleAge!AN110:AN119)</f>
        <v>7018.9859999999999</v>
      </c>
      <c r="AO7" s="25">
        <f>SUM(MaleSingleAge!AO110:AO119)</f>
        <v>7222.8250000000007</v>
      </c>
      <c r="AP7" s="25">
        <f>SUM(MaleSingleAge!AP110:AP119)</f>
        <v>7429.637999999999</v>
      </c>
      <c r="AQ7" s="25">
        <f>SUM(MaleSingleAge!AQ110:AQ119)</f>
        <v>7639.433</v>
      </c>
      <c r="AR7" s="25">
        <f>SUM(MaleSingleAge!AR110:AR119)</f>
        <v>7851.8600000000006</v>
      </c>
      <c r="AS7" s="25">
        <f>SUM(MaleSingleAge!AS110:AS119)</f>
        <v>8066.8199999999979</v>
      </c>
      <c r="AT7" s="25">
        <f>SUM(MaleSingleAge!AT110:AT119)</f>
        <v>8284.1479999999992</v>
      </c>
      <c r="AU7" s="25">
        <f>SUM(MaleSingleAge!AU110:AU119)</f>
        <v>8503.6689999999999</v>
      </c>
      <c r="AV7" s="25">
        <f>SUM(MaleSingleAge!AV110:AV119)</f>
        <v>8725.2619999999988</v>
      </c>
      <c r="AW7" s="25">
        <f>SUM(MaleSingleAge!AW110:AW119)</f>
        <v>8948.7810000000009</v>
      </c>
      <c r="AX7" s="25">
        <f>SUM(MaleSingleAge!AX110:AX119)</f>
        <v>9173.9579999999987</v>
      </c>
      <c r="AY7" s="25">
        <f>SUM(MaleSingleAge!AY110:AY119)</f>
        <v>9400.4840000000004</v>
      </c>
      <c r="AZ7" s="25">
        <f>SUM(MaleSingleAge!AZ110:AZ119)</f>
        <v>9628.0470000000005</v>
      </c>
    </row>
    <row r="8" spans="1:52">
      <c r="A8" s="119" t="s">
        <v>136</v>
      </c>
      <c r="AF8" s="25">
        <f>SUM(MaleSingleAge!AF110:AF120)</f>
        <v>5558.7580000000007</v>
      </c>
      <c r="AG8" s="25">
        <f>SUM(MaleSingleAge!AG110:AG120)</f>
        <v>5747.536000000001</v>
      </c>
      <c r="AH8" s="25">
        <f>SUM(MaleSingleAge!AH110:AH120)</f>
        <v>5942.0810000000001</v>
      </c>
      <c r="AI8" s="25">
        <f>SUM(MaleSingleAge!AI110:AI120)</f>
        <v>6141.5169999999998</v>
      </c>
      <c r="AJ8" s="25">
        <f>SUM(MaleSingleAge!AJ110:AJ120)</f>
        <v>6344.7309999999998</v>
      </c>
      <c r="AK8" s="25">
        <f>SUM(MaleSingleAge!AK110:AK120)</f>
        <v>6550.8409999999994</v>
      </c>
      <c r="AL8" s="25">
        <f>SUM(MaleSingleAge!AL110:AL120)</f>
        <v>6759.4579999999996</v>
      </c>
      <c r="AM8" s="25">
        <f>SUM(MaleSingleAge!AM110:AM120)</f>
        <v>6970.48</v>
      </c>
      <c r="AN8" s="25">
        <f>SUM(MaleSingleAge!AN110:AN120)</f>
        <v>7183.674</v>
      </c>
      <c r="AO8" s="25">
        <f>SUM(MaleSingleAge!AO110:AO120)</f>
        <v>7398.89</v>
      </c>
      <c r="AP8" s="25">
        <f>SUM(MaleSingleAge!AP110:AP120)</f>
        <v>7616.021999999999</v>
      </c>
      <c r="AQ8" s="25">
        <f>SUM(MaleSingleAge!AQ110:AQ120)</f>
        <v>7834.7790000000005</v>
      </c>
      <c r="AR8" s="25">
        <f>SUM(MaleSingleAge!AR110:AR120)</f>
        <v>8055.0550000000003</v>
      </c>
      <c r="AS8" s="25">
        <f>SUM(MaleSingleAge!AS110:AS120)</f>
        <v>8277.163999999997</v>
      </c>
      <c r="AT8" s="25">
        <f>SUM(MaleSingleAge!AT110:AT120)</f>
        <v>8501.5999999999985</v>
      </c>
      <c r="AU8" s="25">
        <f>SUM(MaleSingleAge!AU110:AU120)</f>
        <v>8728.6779999999999</v>
      </c>
      <c r="AV8" s="25">
        <f>SUM(MaleSingleAge!AV110:AV120)</f>
        <v>8958.3949999999986</v>
      </c>
      <c r="AW8" s="25">
        <f>SUM(MaleSingleAge!AW110:AW120)</f>
        <v>9190.4810000000016</v>
      </c>
      <c r="AX8" s="25">
        <f>SUM(MaleSingleAge!AX110:AX120)</f>
        <v>9424.6359999999986</v>
      </c>
      <c r="AY8" s="25">
        <f>SUM(MaleSingleAge!AY110:AY120)</f>
        <v>9660.4639999999999</v>
      </c>
      <c r="AZ8" s="25">
        <f>SUM(MaleSingleAge!AZ110:AZ120)</f>
        <v>9897.6</v>
      </c>
    </row>
    <row r="9" spans="1:52">
      <c r="A9" s="119" t="s">
        <v>13</v>
      </c>
      <c r="AF9" s="25">
        <f>MaleSingleAge!AF119</f>
        <v>152.74799999999999</v>
      </c>
      <c r="AG9" s="25">
        <f>MaleSingleAge!AG119</f>
        <v>162.99600000000001</v>
      </c>
      <c r="AH9" s="25">
        <f>MaleSingleAge!AH119</f>
        <v>175.11999999999998</v>
      </c>
      <c r="AI9" s="25">
        <f>MaleSingleAge!AI119</f>
        <v>188.19800000000001</v>
      </c>
      <c r="AJ9" s="25">
        <f>MaleSingleAge!AJ119</f>
        <v>200.95600000000002</v>
      </c>
      <c r="AK9" s="25">
        <f>MaleSingleAge!AK119</f>
        <v>212.48199999999997</v>
      </c>
      <c r="AL9" s="25">
        <f>MaleSingleAge!AL119</f>
        <v>222.43599999999998</v>
      </c>
      <c r="AM9" s="25">
        <f>MaleSingleAge!AM119</f>
        <v>231.09399999999997</v>
      </c>
      <c r="AN9" s="25">
        <f>MaleSingleAge!AN119</f>
        <v>238.93299999999996</v>
      </c>
      <c r="AO9" s="25">
        <f>MaleSingleAge!AO119</f>
        <v>246.70699999999999</v>
      </c>
      <c r="AP9" s="25">
        <f>MaleSingleAge!AP119</f>
        <v>254.98099999999999</v>
      </c>
      <c r="AQ9" s="25">
        <f>MaleSingleAge!AQ119</f>
        <v>263.88799999999998</v>
      </c>
      <c r="AR9" s="25">
        <f>MaleSingleAge!AR119</f>
        <v>273.28500000000003</v>
      </c>
      <c r="AS9" s="25">
        <f>MaleSingleAge!AS119</f>
        <v>283.13599999999997</v>
      </c>
      <c r="AT9" s="25">
        <f>MaleSingleAge!AT119</f>
        <v>293.33699999999999</v>
      </c>
      <c r="AU9" s="25">
        <f>MaleSingleAge!AU119</f>
        <v>303.82900000000001</v>
      </c>
      <c r="AV9" s="25">
        <f>MaleSingleAge!AV119</f>
        <v>314.59399999999999</v>
      </c>
      <c r="AW9" s="25">
        <f>MaleSingleAge!AW119</f>
        <v>325.73199999999997</v>
      </c>
      <c r="AX9" s="25">
        <f>MaleSingleAge!AX119</f>
        <v>337.43299999999999</v>
      </c>
      <c r="AY9" s="25">
        <f>MaleSingleAge!AY119</f>
        <v>349.94899999999996</v>
      </c>
      <c r="AZ9" s="25">
        <f>MaleSingleAge!AZ119</f>
        <v>363.43400000000003</v>
      </c>
    </row>
    <row r="10" spans="1:52">
      <c r="A10" s="119" t="s">
        <v>14</v>
      </c>
      <c r="AF10" s="25">
        <f>MaleSingleAge!AF120</f>
        <v>110.22399999999999</v>
      </c>
      <c r="AG10" s="25">
        <f>MaleSingleAge!AG120</f>
        <v>112.917</v>
      </c>
      <c r="AH10" s="25">
        <f>MaleSingleAge!AH120</f>
        <v>116.15400000000001</v>
      </c>
      <c r="AI10" s="25">
        <f>MaleSingleAge!AI120</f>
        <v>120.31100000000001</v>
      </c>
      <c r="AJ10" s="25">
        <f>MaleSingleAge!AJ120</f>
        <v>125.86699999999999</v>
      </c>
      <c r="AK10" s="25">
        <f>MaleSingleAge!AK120</f>
        <v>133.10399999999998</v>
      </c>
      <c r="AL10" s="25">
        <f>MaleSingleAge!AL120</f>
        <v>142.249</v>
      </c>
      <c r="AM10" s="25">
        <f>MaleSingleAge!AM120</f>
        <v>153.04500000000002</v>
      </c>
      <c r="AN10" s="25">
        <f>MaleSingleAge!AN120</f>
        <v>164.68799999999999</v>
      </c>
      <c r="AO10" s="25">
        <f>MaleSingleAge!AO120</f>
        <v>176.065</v>
      </c>
      <c r="AP10" s="25">
        <f>MaleSingleAge!AP120</f>
        <v>186.38400000000001</v>
      </c>
      <c r="AQ10" s="25">
        <f>MaleSingleAge!AQ120</f>
        <v>195.346</v>
      </c>
      <c r="AR10" s="25">
        <f>MaleSingleAge!AR120</f>
        <v>203.19500000000002</v>
      </c>
      <c r="AS10" s="25">
        <f>MaleSingleAge!AS120</f>
        <v>210.34399999999999</v>
      </c>
      <c r="AT10" s="25">
        <f>MaleSingleAge!AT120</f>
        <v>217.452</v>
      </c>
      <c r="AU10" s="25">
        <f>MaleSingleAge!AU120</f>
        <v>225.00900000000001</v>
      </c>
      <c r="AV10" s="25">
        <f>MaleSingleAge!AV120</f>
        <v>233.13300000000001</v>
      </c>
      <c r="AW10" s="25">
        <f>MaleSingleAge!AW120</f>
        <v>241.70000000000002</v>
      </c>
      <c r="AX10" s="25">
        <f>MaleSingleAge!AX120</f>
        <v>250.678</v>
      </c>
      <c r="AY10" s="25">
        <f>MaleSingleAge!AY120</f>
        <v>259.98</v>
      </c>
      <c r="AZ10" s="25">
        <f>MaleSingleAge!AZ120</f>
        <v>269.553</v>
      </c>
    </row>
    <row r="11" spans="1:52">
      <c r="A11" s="119" t="s">
        <v>135</v>
      </c>
      <c r="AF11" s="25">
        <f>SUM(MaleSingleAge!AF119:AF126)</f>
        <v>438.68399999999991</v>
      </c>
      <c r="AG11" s="25">
        <f>SUM(MaleSingleAge!AG119:AG126)</f>
        <v>454.94400000000002</v>
      </c>
      <c r="AH11" s="25">
        <f>SUM(MaleSingleAge!AH119:AH126)</f>
        <v>473.66699999999997</v>
      </c>
      <c r="AI11" s="25">
        <f>SUM(MaleSingleAge!AI119:AI126)</f>
        <v>494.40100000000001</v>
      </c>
      <c r="AJ11" s="25">
        <f>SUM(MaleSingleAge!AJ119:AJ126)</f>
        <v>516.46199999999999</v>
      </c>
      <c r="AK11" s="25">
        <f>SUM(MaleSingleAge!AK119:AK126)</f>
        <v>539.34100000000001</v>
      </c>
      <c r="AL11" s="25">
        <f>SUM(MaleSingleAge!AL119:AL126)</f>
        <v>562.91500000000008</v>
      </c>
      <c r="AM11" s="25">
        <f>SUM(MaleSingleAge!AM119:AM126)</f>
        <v>587.31100000000004</v>
      </c>
      <c r="AN11" s="25">
        <f>SUM(MaleSingleAge!AN119:AN126)</f>
        <v>612.5920000000001</v>
      </c>
      <c r="AO11" s="25">
        <f>SUM(MaleSingleAge!AO119:AO126)</f>
        <v>638.8900000000001</v>
      </c>
      <c r="AP11" s="25">
        <f>SUM(MaleSingleAge!AP119:AP126)</f>
        <v>666.30899999999997</v>
      </c>
      <c r="AQ11" s="25">
        <f>SUM(MaleSingleAge!AQ119:AQ126)</f>
        <v>694.86099999999999</v>
      </c>
      <c r="AR11" s="25">
        <f>SUM(MaleSingleAge!AR119:AR126)</f>
        <v>724.5089999999999</v>
      </c>
      <c r="AS11" s="25">
        <f>SUM(MaleSingleAge!AS119:AS126)</f>
        <v>755.24999999999977</v>
      </c>
      <c r="AT11" s="25">
        <f>SUM(MaleSingleAge!AT119:AT126)</f>
        <v>787.0859999999999</v>
      </c>
      <c r="AU11" s="25">
        <f>SUM(MaleSingleAge!AU119:AU126)</f>
        <v>820.03099999999995</v>
      </c>
      <c r="AV11" s="25">
        <f>SUM(MaleSingleAge!AV119:AV126)</f>
        <v>854.07300000000009</v>
      </c>
      <c r="AW11" s="25">
        <f>SUM(MaleSingleAge!AW119:AW126)</f>
        <v>889.27200000000005</v>
      </c>
      <c r="AX11" s="25">
        <f>SUM(MaleSingleAge!AX119:AX126)</f>
        <v>925.81200000000001</v>
      </c>
      <c r="AY11" s="25">
        <f>SUM(MaleSingleAge!AY119:AY126)</f>
        <v>963.93600000000004</v>
      </c>
      <c r="AZ11" s="25">
        <f>SUM(MaleSingleAge!AZ119:AZ126)</f>
        <v>1003.8080000000001</v>
      </c>
    </row>
    <row r="12" spans="1:52">
      <c r="A12" s="119" t="s">
        <v>50</v>
      </c>
      <c r="AF12" s="25">
        <f>SUM(MaleSingleAge!AF120:AF126)</f>
        <v>285.93599999999998</v>
      </c>
      <c r="AG12" s="25">
        <f>SUM(MaleSingleAge!AG120:AG126)</f>
        <v>291.94800000000004</v>
      </c>
      <c r="AH12" s="25">
        <f>SUM(MaleSingleAge!AH120:AH126)</f>
        <v>298.54699999999997</v>
      </c>
      <c r="AI12" s="25">
        <f>SUM(MaleSingleAge!AI120:AI126)</f>
        <v>306.20300000000003</v>
      </c>
      <c r="AJ12" s="25">
        <f>SUM(MaleSingleAge!AJ120:AJ126)</f>
        <v>315.50599999999997</v>
      </c>
      <c r="AK12" s="25">
        <f>SUM(MaleSingleAge!AK120:AK126)</f>
        <v>326.85899999999998</v>
      </c>
      <c r="AL12" s="25">
        <f>SUM(MaleSingleAge!AL120:AL126)</f>
        <v>340.47899999999998</v>
      </c>
      <c r="AM12" s="25">
        <f>SUM(MaleSingleAge!AM120:AM126)</f>
        <v>356.21700000000004</v>
      </c>
      <c r="AN12" s="25">
        <f>SUM(MaleSingleAge!AN120:AN126)</f>
        <v>373.65899999999999</v>
      </c>
      <c r="AO12" s="25">
        <f>SUM(MaleSingleAge!AO120:AO126)</f>
        <v>392.18300000000005</v>
      </c>
      <c r="AP12" s="25">
        <f>SUM(MaleSingleAge!AP120:AP126)</f>
        <v>411.32800000000003</v>
      </c>
      <c r="AQ12" s="25">
        <f>SUM(MaleSingleAge!AQ120:AQ126)</f>
        <v>430.97300000000001</v>
      </c>
      <c r="AR12" s="25">
        <f>SUM(MaleSingleAge!AR120:AR126)</f>
        <v>451.22399999999999</v>
      </c>
      <c r="AS12" s="25">
        <f>SUM(MaleSingleAge!AS120:AS126)</f>
        <v>472.11399999999998</v>
      </c>
      <c r="AT12" s="25">
        <f>SUM(MaleSingleAge!AT120:AT126)</f>
        <v>493.74900000000008</v>
      </c>
      <c r="AU12" s="25">
        <f>SUM(MaleSingleAge!AU120:AU126)</f>
        <v>516.20199999999988</v>
      </c>
      <c r="AV12" s="25">
        <f>SUM(MaleSingleAge!AV120:AV126)</f>
        <v>539.47900000000016</v>
      </c>
      <c r="AW12" s="25">
        <f>SUM(MaleSingleAge!AW120:AW126)</f>
        <v>563.54000000000008</v>
      </c>
      <c r="AX12" s="25">
        <f>SUM(MaleSingleAge!AX120:AX126)</f>
        <v>588.37900000000002</v>
      </c>
      <c r="AY12" s="25">
        <f>SUM(MaleSingleAge!AY120:AY126)</f>
        <v>613.98700000000008</v>
      </c>
      <c r="AZ12" s="25">
        <f>SUM(MaleSingleAge!AZ120:AZ126)</f>
        <v>640.37400000000002</v>
      </c>
    </row>
    <row r="13" spans="1:52">
      <c r="A13" s="119" t="s">
        <v>134</v>
      </c>
      <c r="AF13" s="25">
        <f>SUM(MaleSingleAge!AF121:AF126)</f>
        <v>175.71199999999999</v>
      </c>
      <c r="AG13" s="25">
        <f>SUM(MaleSingleAge!AG121:AG126)</f>
        <v>179.03100000000001</v>
      </c>
      <c r="AH13" s="25">
        <f>SUM(MaleSingleAge!AH121:AH126)</f>
        <v>182.393</v>
      </c>
      <c r="AI13" s="25">
        <f>SUM(MaleSingleAge!AI121:AI126)</f>
        <v>185.892</v>
      </c>
      <c r="AJ13" s="25">
        <f>SUM(MaleSingleAge!AJ121:AJ126)</f>
        <v>189.63900000000001</v>
      </c>
      <c r="AK13" s="25">
        <f>SUM(MaleSingleAge!AK121:AK126)</f>
        <v>193.75499999999997</v>
      </c>
      <c r="AL13" s="25">
        <f>SUM(MaleSingleAge!AL121:AL126)</f>
        <v>198.23</v>
      </c>
      <c r="AM13" s="25">
        <f>SUM(MaleSingleAge!AM121:AM126)</f>
        <v>203.17200000000005</v>
      </c>
      <c r="AN13" s="25">
        <f>SUM(MaleSingleAge!AN121:AN126)</f>
        <v>208.971</v>
      </c>
      <c r="AO13" s="25">
        <f>SUM(MaleSingleAge!AO121:AO126)</f>
        <v>216.11799999999999</v>
      </c>
      <c r="AP13" s="25">
        <f>SUM(MaleSingleAge!AP121:AP126)</f>
        <v>224.94399999999999</v>
      </c>
      <c r="AQ13" s="25">
        <f>SUM(MaleSingleAge!AQ121:AQ126)</f>
        <v>235.62699999999998</v>
      </c>
      <c r="AR13" s="25">
        <f>SUM(MaleSingleAge!AR121:AR126)</f>
        <v>248.029</v>
      </c>
      <c r="AS13" s="25">
        <f>SUM(MaleSingleAge!AS121:AS126)</f>
        <v>261.76999999999992</v>
      </c>
      <c r="AT13" s="25">
        <f>SUM(MaleSingleAge!AT121:AT126)</f>
        <v>276.29699999999997</v>
      </c>
      <c r="AU13" s="25">
        <f>SUM(MaleSingleAge!AU121:AU126)</f>
        <v>291.19299999999998</v>
      </c>
      <c r="AV13" s="25">
        <f>SUM(MaleSingleAge!AV121:AV126)</f>
        <v>306.346</v>
      </c>
      <c r="AW13" s="25">
        <f>SUM(MaleSingleAge!AW121:AW126)</f>
        <v>321.84000000000003</v>
      </c>
      <c r="AX13" s="25">
        <f>SUM(MaleSingleAge!AX121:AX126)</f>
        <v>337.70099999999996</v>
      </c>
      <c r="AY13" s="25">
        <f>SUM(MaleSingleAge!AY121:AY126)</f>
        <v>354.00700000000006</v>
      </c>
      <c r="AZ13" s="25">
        <f>SUM(MaleSingleAge!AZ121:AZ126)</f>
        <v>370.82100000000003</v>
      </c>
    </row>
    <row r="14" spans="1:52">
      <c r="A14" s="123" t="s">
        <v>98</v>
      </c>
      <c r="AF14" s="25">
        <f>MaleSingleAge!AF130</f>
        <v>3401.3379999999997</v>
      </c>
      <c r="AG14" s="25">
        <f>MaleSingleAge!AG130</f>
        <v>3470.5159999999996</v>
      </c>
      <c r="AH14" s="25">
        <f>MaleSingleAge!AH130</f>
        <v>3537.5499999999997</v>
      </c>
      <c r="AI14" s="25">
        <f>MaleSingleAge!AI130</f>
        <v>3602.6880000000001</v>
      </c>
      <c r="AJ14" s="25">
        <f>MaleSingleAge!AJ130</f>
        <v>3666.1980000000008</v>
      </c>
      <c r="AK14" s="25">
        <f>MaleSingleAge!AK130</f>
        <v>3728.31</v>
      </c>
      <c r="AL14" s="25">
        <f>MaleSingleAge!AL130</f>
        <v>3789.0989999999997</v>
      </c>
      <c r="AM14" s="25">
        <f>MaleSingleAge!AM130</f>
        <v>3848.6609999999996</v>
      </c>
      <c r="AN14" s="25">
        <f>MaleSingleAge!AN130</f>
        <v>3907.2359999999999</v>
      </c>
      <c r="AO14" s="25">
        <f>MaleSingleAge!AO130</f>
        <v>3965.0969999999998</v>
      </c>
      <c r="AP14" s="25">
        <f>MaleSingleAge!AP130</f>
        <v>4022.402</v>
      </c>
      <c r="AQ14" s="25">
        <f>MaleSingleAge!AQ130</f>
        <v>4079.2730000000006</v>
      </c>
      <c r="AR14" s="25">
        <f>MaleSingleAge!AR130</f>
        <v>4135.5829999999996</v>
      </c>
      <c r="AS14" s="25">
        <f>MaleSingleAge!AS130</f>
        <v>4190.9139999999998</v>
      </c>
      <c r="AT14" s="25">
        <f>MaleSingleAge!AT130</f>
        <v>4244.6850000000004</v>
      </c>
      <c r="AU14" s="25">
        <f>MaleSingleAge!AU130</f>
        <v>4296.4479999999994</v>
      </c>
      <c r="AV14" s="25">
        <f>MaleSingleAge!AV130</f>
        <v>4346.07</v>
      </c>
      <c r="AW14" s="25">
        <f>MaleSingleAge!AW130</f>
        <v>4393.5919999999996</v>
      </c>
      <c r="AX14" s="25">
        <f>MaleSingleAge!AX130</f>
        <v>4438.9609999999993</v>
      </c>
      <c r="AY14" s="25">
        <f>MaleSingleAge!AY130</f>
        <v>4482.1660000000002</v>
      </c>
      <c r="AZ14" s="25">
        <f>MaleSingleAge!AZ130</f>
        <v>4523.2049999999999</v>
      </c>
    </row>
    <row r="15" spans="1:52">
      <c r="A15" s="119" t="s">
        <v>232</v>
      </c>
      <c r="AF15" s="25">
        <f>MaleSingleAge!AF134</f>
        <v>467.26900000000001</v>
      </c>
      <c r="AG15" s="25">
        <f>MaleSingleAge!AG134</f>
        <v>480.435</v>
      </c>
      <c r="AH15" s="25">
        <f>MaleSingleAge!AH134</f>
        <v>493.37900000000002</v>
      </c>
      <c r="AI15" s="25">
        <f>MaleSingleAge!AI134</f>
        <v>505.88</v>
      </c>
      <c r="AJ15" s="25">
        <f>MaleSingleAge!AJ134</f>
        <v>517.62400000000002</v>
      </c>
      <c r="AK15" s="25">
        <f>MaleSingleAge!AK134</f>
        <v>528.41999999999996</v>
      </c>
      <c r="AL15" s="25">
        <f>MaleSingleAge!AL134</f>
        <v>538.15899999999999</v>
      </c>
      <c r="AM15" s="25">
        <f>MaleSingleAge!AM134</f>
        <v>546.99</v>
      </c>
      <c r="AN15" s="25">
        <f>MaleSingleAge!AN134</f>
        <v>555.28700000000003</v>
      </c>
      <c r="AO15" s="25">
        <f>MaleSingleAge!AO134</f>
        <v>563.56899999999996</v>
      </c>
      <c r="AP15" s="25">
        <f>MaleSingleAge!AP134</f>
        <v>572.20800000000008</v>
      </c>
      <c r="AQ15" s="25">
        <f>MaleSingleAge!AQ134</f>
        <v>581.33100000000002</v>
      </c>
      <c r="AR15" s="25">
        <f>MaleSingleAge!AR134</f>
        <v>590.8309999999999</v>
      </c>
      <c r="AS15" s="25">
        <f>MaleSingleAge!AS134</f>
        <v>600.55099999999993</v>
      </c>
      <c r="AT15" s="25">
        <f>MaleSingleAge!AT134</f>
        <v>610.23900000000003</v>
      </c>
      <c r="AU15" s="25">
        <f>MaleSingleAge!AU134</f>
        <v>619.697</v>
      </c>
      <c r="AV15" s="25">
        <f>MaleSingleAge!AV134</f>
        <v>628.899</v>
      </c>
      <c r="AW15" s="25">
        <f>MaleSingleAge!AW134</f>
        <v>637.88300000000004</v>
      </c>
      <c r="AX15" s="25">
        <f>MaleSingleAge!AX134</f>
        <v>646.59500000000003</v>
      </c>
      <c r="AY15" s="25">
        <f>MaleSingleAge!AY134</f>
        <v>654.98</v>
      </c>
      <c r="AZ15" s="25">
        <f>MaleSingleAge!AZ134</f>
        <v>662.99700000000007</v>
      </c>
    </row>
    <row r="16" spans="1:52">
      <c r="A16" s="119">
        <v>16</v>
      </c>
      <c r="AF16" s="25">
        <f>MaleSingleAge!AF135</f>
        <v>229.834</v>
      </c>
      <c r="AG16" s="25">
        <f>MaleSingleAge!AG135</f>
        <v>236.61799999999999</v>
      </c>
      <c r="AH16" s="25">
        <f>MaleSingleAge!AH135</f>
        <v>243.411</v>
      </c>
      <c r="AI16" s="25">
        <f>MaleSingleAge!AI135</f>
        <v>250.03</v>
      </c>
      <c r="AJ16" s="25">
        <f>MaleSingleAge!AJ135</f>
        <v>256.221</v>
      </c>
      <c r="AK16" s="25">
        <f>MaleSingleAge!AK135</f>
        <v>261.81799999999998</v>
      </c>
      <c r="AL16" s="25">
        <f>MaleSingleAge!AL135</f>
        <v>266.74099999999999</v>
      </c>
      <c r="AM16" s="25">
        <f>MaleSingleAge!AM135</f>
        <v>271.09300000000002</v>
      </c>
      <c r="AN16" s="25">
        <f>MaleSingleAge!AN135</f>
        <v>275.10599999999999</v>
      </c>
      <c r="AO16" s="25">
        <f>MaleSingleAge!AO135</f>
        <v>279.10899999999998</v>
      </c>
      <c r="AP16" s="25">
        <f>MaleSingleAge!AP135</f>
        <v>283.33800000000002</v>
      </c>
      <c r="AQ16" s="25">
        <f>MaleSingleAge!AQ135</f>
        <v>287.86900000000003</v>
      </c>
      <c r="AR16" s="25">
        <f>MaleSingleAge!AR135</f>
        <v>292.63299999999998</v>
      </c>
      <c r="AS16" s="25">
        <f>MaleSingleAge!AS135</f>
        <v>297.54399999999998</v>
      </c>
      <c r="AT16" s="25">
        <f>MaleSingleAge!AT135</f>
        <v>302.45600000000002</v>
      </c>
      <c r="AU16" s="25">
        <f>MaleSingleAge!AU135</f>
        <v>307.25799999999998</v>
      </c>
      <c r="AV16" s="25">
        <f>MaleSingleAge!AV135</f>
        <v>311.93799999999999</v>
      </c>
      <c r="AW16" s="25">
        <f>MaleSingleAge!AW135</f>
        <v>316.51900000000001</v>
      </c>
      <c r="AX16" s="25">
        <f>MaleSingleAge!AX135</f>
        <v>320.97000000000003</v>
      </c>
      <c r="AY16" s="25">
        <f>MaleSingleAge!AY135</f>
        <v>325.25900000000001</v>
      </c>
      <c r="AZ16" s="25">
        <f>MaleSingleAge!AZ135</f>
        <v>329.36200000000002</v>
      </c>
    </row>
    <row r="17" spans="1:52">
      <c r="A17" s="119" t="s">
        <v>233</v>
      </c>
      <c r="AF17" s="25">
        <f>MaleSingleAge!AF136</f>
        <v>451.94799999999998</v>
      </c>
      <c r="AG17" s="25">
        <f>MaleSingleAge!AG136</f>
        <v>465.86699999999996</v>
      </c>
      <c r="AH17" s="25">
        <f>MaleSingleAge!AH136</f>
        <v>479.91300000000001</v>
      </c>
      <c r="AI17" s="25">
        <f>MaleSingleAge!AI136</f>
        <v>493.654</v>
      </c>
      <c r="AJ17" s="25">
        <f>MaleSingleAge!AJ136</f>
        <v>506.49299999999999</v>
      </c>
      <c r="AK17" s="25">
        <f>MaleSingleAge!AK136</f>
        <v>518.03099999999995</v>
      </c>
      <c r="AL17" s="25">
        <f>MaleSingleAge!AL136</f>
        <v>528.08699999999999</v>
      </c>
      <c r="AM17" s="25">
        <f>MaleSingleAge!AM136</f>
        <v>536.88699999999994</v>
      </c>
      <c r="AN17" s="25">
        <f>MaleSingleAge!AN136</f>
        <v>544.92200000000003</v>
      </c>
      <c r="AO17" s="25">
        <f>MaleSingleAge!AO136</f>
        <v>552.90200000000004</v>
      </c>
      <c r="AP17" s="25">
        <f>MaleSingleAge!AP136</f>
        <v>561.33600000000001</v>
      </c>
      <c r="AQ17" s="25">
        <f>MaleSingleAge!AQ136</f>
        <v>570.38300000000004</v>
      </c>
      <c r="AR17" s="25">
        <f>MaleSingleAge!AR136</f>
        <v>579.89599999999996</v>
      </c>
      <c r="AS17" s="25">
        <f>MaleSingleAge!AS136</f>
        <v>589.71499999999992</v>
      </c>
      <c r="AT17" s="25">
        <f>MaleSingleAge!AT136</f>
        <v>599.55799999999999</v>
      </c>
      <c r="AU17" s="25">
        <f>MaleSingleAge!AU136</f>
        <v>609.21299999999997</v>
      </c>
      <c r="AV17" s="25">
        <f>MaleSingleAge!AV136</f>
        <v>618.65899999999999</v>
      </c>
      <c r="AW17" s="25">
        <f>MaleSingleAge!AW136</f>
        <v>627.94299999999998</v>
      </c>
      <c r="AX17" s="25">
        <f>MaleSingleAge!AX136</f>
        <v>636.99600000000009</v>
      </c>
      <c r="AY17" s="25">
        <f>MaleSingleAge!AY136</f>
        <v>645.74099999999999</v>
      </c>
      <c r="AZ17" s="25">
        <f>MaleSingleAge!AZ136</f>
        <v>654.11699999999996</v>
      </c>
    </row>
    <row r="18" spans="1:52">
      <c r="A18" s="119" t="s">
        <v>99</v>
      </c>
      <c r="AF18" s="25">
        <f>MaleSingleAge!AF131</f>
        <v>689.38300000000004</v>
      </c>
      <c r="AG18" s="25">
        <f>MaleSingleAge!AG131</f>
        <v>709.68399999999997</v>
      </c>
      <c r="AH18" s="25">
        <f>MaleSingleAge!AH131</f>
        <v>729.88100000000009</v>
      </c>
      <c r="AI18" s="25">
        <f>MaleSingleAge!AI131</f>
        <v>749.50400000000002</v>
      </c>
      <c r="AJ18" s="25">
        <f>MaleSingleAge!AJ131</f>
        <v>767.89599999999996</v>
      </c>
      <c r="AK18" s="25">
        <f>MaleSingleAge!AK131</f>
        <v>784.63300000000004</v>
      </c>
      <c r="AL18" s="25">
        <f>MaleSingleAge!AL131</f>
        <v>799.505</v>
      </c>
      <c r="AM18" s="25">
        <f>MaleSingleAge!AM131</f>
        <v>812.78399999999999</v>
      </c>
      <c r="AN18" s="25">
        <f>MaleSingleAge!AN131</f>
        <v>825.10300000000007</v>
      </c>
      <c r="AO18" s="25">
        <f>MaleSingleAge!AO131</f>
        <v>837.36199999999997</v>
      </c>
      <c r="AP18" s="25">
        <f>MaleSingleAge!AP131</f>
        <v>850.20600000000013</v>
      </c>
      <c r="AQ18" s="25">
        <f>MaleSingleAge!AQ131</f>
        <v>863.84500000000003</v>
      </c>
      <c r="AR18" s="25">
        <f>MaleSingleAge!AR131</f>
        <v>878.09399999999982</v>
      </c>
      <c r="AS18" s="25">
        <f>MaleSingleAge!AS131</f>
        <v>892.72199999999998</v>
      </c>
      <c r="AT18" s="25">
        <f>MaleSingleAge!AT131</f>
        <v>907.34100000000001</v>
      </c>
      <c r="AU18" s="25">
        <f>MaleSingleAge!AU131</f>
        <v>921.65200000000004</v>
      </c>
      <c r="AV18" s="25">
        <f>MaleSingleAge!AV131</f>
        <v>935.62</v>
      </c>
      <c r="AW18" s="25">
        <f>MaleSingleAge!AW131</f>
        <v>949.30700000000002</v>
      </c>
      <c r="AX18" s="25">
        <f>MaleSingleAge!AX131</f>
        <v>962.62100000000009</v>
      </c>
      <c r="AY18" s="25">
        <f>MaleSingleAge!AY131</f>
        <v>975.46199999999999</v>
      </c>
      <c r="AZ18" s="25">
        <f>MaleSingleAge!AZ131</f>
        <v>987.75200000000007</v>
      </c>
    </row>
    <row r="19" spans="1:52">
      <c r="A19" s="123" t="s">
        <v>100</v>
      </c>
      <c r="AF19" s="25">
        <f>MaleSingleAge!AF132</f>
        <v>1126.521</v>
      </c>
      <c r="AG19" s="25">
        <f>MaleSingleAge!AG132</f>
        <v>1144.7150000000001</v>
      </c>
      <c r="AH19" s="25">
        <f>MaleSingleAge!AH132</f>
        <v>1163.1880000000001</v>
      </c>
      <c r="AI19" s="25">
        <f>MaleSingleAge!AI132</f>
        <v>1181.874</v>
      </c>
      <c r="AJ19" s="25">
        <f>MaleSingleAge!AJ132</f>
        <v>1200.597</v>
      </c>
      <c r="AK19" s="25">
        <f>MaleSingleAge!AK132</f>
        <v>1219.211</v>
      </c>
      <c r="AL19" s="25">
        <f>MaleSingleAge!AL132</f>
        <v>1237.7470000000001</v>
      </c>
      <c r="AM19" s="25">
        <f>MaleSingleAge!AM132</f>
        <v>1256.2280000000001</v>
      </c>
      <c r="AN19" s="25">
        <f>MaleSingleAge!AN132</f>
        <v>1274.471</v>
      </c>
      <c r="AO19" s="25">
        <f>MaleSingleAge!AO132</f>
        <v>1292.229</v>
      </c>
      <c r="AP19" s="25">
        <f>MaleSingleAge!AP132</f>
        <v>1309.319</v>
      </c>
      <c r="AQ19" s="25">
        <f>MaleSingleAge!AQ132</f>
        <v>1325.663</v>
      </c>
      <c r="AR19" s="25">
        <f>MaleSingleAge!AR132</f>
        <v>1341.271</v>
      </c>
      <c r="AS19" s="25">
        <f>MaleSingleAge!AS132</f>
        <v>1356.1420000000001</v>
      </c>
      <c r="AT19" s="25">
        <f>MaleSingleAge!AT132</f>
        <v>1370.307</v>
      </c>
      <c r="AU19" s="25">
        <f>MaleSingleAge!AU132</f>
        <v>1383.787</v>
      </c>
      <c r="AV19" s="25">
        <f>MaleSingleAge!AV132</f>
        <v>1396.5709999999999</v>
      </c>
      <c r="AW19" s="25">
        <f>MaleSingleAge!AW132</f>
        <v>1408.6399999999999</v>
      </c>
      <c r="AX19" s="25">
        <f>MaleSingleAge!AX132</f>
        <v>1420.0160000000001</v>
      </c>
      <c r="AY19" s="25">
        <f>MaleSingleAge!AY132</f>
        <v>1430.729</v>
      </c>
      <c r="AZ19" s="25">
        <f>MaleSingleAge!AZ132</f>
        <v>1440.809</v>
      </c>
    </row>
    <row r="20" spans="1:52">
      <c r="A20" s="123" t="s">
        <v>101</v>
      </c>
      <c r="AF20" s="25">
        <f>MaleSingleAge!AF133</f>
        <v>2416.7439999999997</v>
      </c>
      <c r="AG20" s="25">
        <f>MaleSingleAge!AG133</f>
        <v>2461.2069999999999</v>
      </c>
      <c r="AH20" s="25">
        <f>MaleSingleAge!AH133</f>
        <v>2503.3040000000001</v>
      </c>
      <c r="AI20" s="25">
        <f>MaleSingleAge!AI133</f>
        <v>2543.8850000000002</v>
      </c>
      <c r="AJ20" s="25">
        <f>MaleSingleAge!AJ133</f>
        <v>2584.0829999999996</v>
      </c>
      <c r="AK20" s="25">
        <f>MaleSingleAge!AK133</f>
        <v>2624.7120000000004</v>
      </c>
      <c r="AL20" s="25">
        <f>MaleSingleAge!AL133</f>
        <v>2666.0839999999998</v>
      </c>
      <c r="AM20" s="25">
        <f>MaleSingleAge!AM133</f>
        <v>2707.9850000000001</v>
      </c>
      <c r="AN20" s="25">
        <f>MaleSingleAge!AN133</f>
        <v>2750.0430000000001</v>
      </c>
      <c r="AO20" s="25">
        <f>MaleSingleAge!AO133</f>
        <v>2791.6370000000002</v>
      </c>
      <c r="AP20" s="25">
        <f>MaleSingleAge!AP133</f>
        <v>2832.2879999999996</v>
      </c>
      <c r="AQ20" s="25">
        <f>MaleSingleAge!AQ133</f>
        <v>2871.9230000000002</v>
      </c>
      <c r="AR20" s="25">
        <f>MaleSingleAge!AR133</f>
        <v>2910.6109999999999</v>
      </c>
      <c r="AS20" s="25">
        <f>MaleSingleAge!AS133</f>
        <v>2948.1469999999999</v>
      </c>
      <c r="AT20" s="25">
        <f>MaleSingleAge!AT133</f>
        <v>2984.31</v>
      </c>
      <c r="AU20" s="25">
        <f>MaleSingleAge!AU133</f>
        <v>3018.9279999999999</v>
      </c>
      <c r="AV20" s="25">
        <f>MaleSingleAge!AV133</f>
        <v>3051.8989999999999</v>
      </c>
      <c r="AW20" s="25">
        <f>MaleSingleAge!AW133</f>
        <v>3083.2039999999997</v>
      </c>
      <c r="AX20" s="25">
        <f>MaleSingleAge!AX133</f>
        <v>3112.88</v>
      </c>
      <c r="AY20" s="25">
        <f>MaleSingleAge!AY133</f>
        <v>3141.0129999999995</v>
      </c>
      <c r="AZ20" s="25">
        <f>MaleSingleAge!AZ133</f>
        <v>3167.6769999999997</v>
      </c>
    </row>
    <row r="21" spans="1:52">
      <c r="A21" s="123" t="s">
        <v>142</v>
      </c>
      <c r="AF21" s="25">
        <f>MaleSingleAge!AF3</f>
        <v>333.98700000000002</v>
      </c>
      <c r="AG21" s="25">
        <f>MaleSingleAge!AG3</f>
        <v>338.47</v>
      </c>
      <c r="AH21" s="25">
        <f>MaleSingleAge!AH3</f>
        <v>342.339</v>
      </c>
      <c r="AI21" s="25">
        <f>MaleSingleAge!AI3</f>
        <v>345.73</v>
      </c>
      <c r="AJ21" s="25">
        <f>MaleSingleAge!AJ3</f>
        <v>348.87200000000001</v>
      </c>
      <c r="AK21" s="25">
        <f>MaleSingleAge!AK3</f>
        <v>351.94200000000001</v>
      </c>
      <c r="AL21" s="25">
        <f>MaleSingleAge!AL3</f>
        <v>354.95400000000001</v>
      </c>
      <c r="AM21" s="25">
        <f>MaleSingleAge!AM3</f>
        <v>357.84399999999999</v>
      </c>
      <c r="AN21" s="25">
        <f>MaleSingleAge!AN3</f>
        <v>360.62</v>
      </c>
      <c r="AO21" s="25">
        <f>MaleSingleAge!AO3</f>
        <v>363.27300000000002</v>
      </c>
      <c r="AP21" s="25">
        <f>MaleSingleAge!AP3</f>
        <v>365.80200000000002</v>
      </c>
      <c r="AQ21" s="25">
        <f>MaleSingleAge!AQ3</f>
        <v>368.221</v>
      </c>
      <c r="AR21" s="25">
        <f>MaleSingleAge!AR3</f>
        <v>370.53800000000001</v>
      </c>
      <c r="AS21" s="25">
        <f>MaleSingleAge!AS3</f>
        <v>372.733</v>
      </c>
      <c r="AT21" s="25">
        <f>MaleSingleAge!AT3</f>
        <v>374.78199999999998</v>
      </c>
      <c r="AU21" s="25">
        <f>MaleSingleAge!AU3</f>
        <v>376.66300000000001</v>
      </c>
      <c r="AV21" s="25">
        <f>MaleSingleAge!AV3</f>
        <v>378.37400000000002</v>
      </c>
      <c r="AW21" s="25">
        <f>MaleSingleAge!AW3</f>
        <v>379.92599999999999</v>
      </c>
      <c r="AX21" s="25">
        <f>MaleSingleAge!AX3</f>
        <v>381.33699999999999</v>
      </c>
      <c r="AY21" s="25">
        <f>MaleSingleAge!AY3</f>
        <v>382.63200000000001</v>
      </c>
      <c r="AZ21" s="25">
        <f>MaleSingleAge!AZ3</f>
        <v>383.83100000000002</v>
      </c>
    </row>
    <row r="22" spans="1:52">
      <c r="A22" s="117" t="s">
        <v>156</v>
      </c>
    </row>
    <row r="23" spans="1:52">
      <c r="A23" s="123" t="s">
        <v>3</v>
      </c>
      <c r="AF23" s="25">
        <f>FemaleSingleAge!AF107</f>
        <v>1562.2019999999998</v>
      </c>
      <c r="AG23" s="25">
        <f>FemaleSingleAge!AG107</f>
        <v>1582.1819999999998</v>
      </c>
      <c r="AH23" s="25">
        <f>FemaleSingleAge!AH107</f>
        <v>1601.9079999999999</v>
      </c>
      <c r="AI23" s="25">
        <f>FemaleSingleAge!AI107</f>
        <v>1621.317</v>
      </c>
      <c r="AJ23" s="25">
        <f>FemaleSingleAge!AJ107</f>
        <v>1640.3390000000002</v>
      </c>
      <c r="AK23" s="25">
        <f>FemaleSingleAge!AK107</f>
        <v>1658.9070000000002</v>
      </c>
      <c r="AL23" s="25">
        <f>FemaleSingleAge!AL107</f>
        <v>1676.9880000000003</v>
      </c>
      <c r="AM23" s="25">
        <f>FemaleSingleAge!AM107</f>
        <v>1694.5280000000002</v>
      </c>
      <c r="AN23" s="25">
        <f>FemaleSingleAge!AN107</f>
        <v>1711.413</v>
      </c>
      <c r="AO23" s="25">
        <f>FemaleSingleAge!AO107</f>
        <v>1727.5109999999997</v>
      </c>
      <c r="AP23" s="25">
        <f>FemaleSingleAge!AP107</f>
        <v>1742.7260000000001</v>
      </c>
      <c r="AQ23" s="25">
        <f>FemaleSingleAge!AQ107</f>
        <v>1757.008</v>
      </c>
      <c r="AR23" s="25">
        <f>FemaleSingleAge!AR107</f>
        <v>1770.3680000000002</v>
      </c>
      <c r="AS23" s="25">
        <f>FemaleSingleAge!AS107</f>
        <v>1782.8509999999999</v>
      </c>
      <c r="AT23" s="25">
        <f>FemaleSingleAge!AT107</f>
        <v>1794.5329999999999</v>
      </c>
      <c r="AU23" s="25">
        <f>FemaleSingleAge!AU107</f>
        <v>1805.4769999999999</v>
      </c>
      <c r="AV23" s="25">
        <f>FemaleSingleAge!AV107</f>
        <v>1815.6979999999999</v>
      </c>
      <c r="AW23" s="25">
        <f>FemaleSingleAge!AW107</f>
        <v>1825.1979999999999</v>
      </c>
      <c r="AX23" s="25">
        <f>FemaleSingleAge!AX107</f>
        <v>1834.018</v>
      </c>
      <c r="AY23" s="25">
        <f>FemaleSingleAge!AY107</f>
        <v>1842.2049999999999</v>
      </c>
      <c r="AZ23" s="25">
        <f>FemaleSingleAge!AZ107</f>
        <v>1849.8</v>
      </c>
    </row>
    <row r="24" spans="1:52">
      <c r="A24" s="123" t="s">
        <v>139</v>
      </c>
      <c r="AF24" s="25">
        <f>SUM(FemaleSingleAge!AF108:AF109)</f>
        <v>2704.2219999999998</v>
      </c>
      <c r="AG24" s="25">
        <f>SUM(FemaleSingleAge!AG108:AG109)</f>
        <v>2750.7719999999999</v>
      </c>
      <c r="AH24" s="25">
        <f>SUM(FemaleSingleAge!AH108:AH109)</f>
        <v>2794.9390000000003</v>
      </c>
      <c r="AI24" s="25">
        <f>SUM(FemaleSingleAge!AI108:AI109)</f>
        <v>2837.4850000000001</v>
      </c>
      <c r="AJ24" s="25">
        <f>SUM(FemaleSingleAge!AJ108:AJ109)</f>
        <v>2879.3949999999995</v>
      </c>
      <c r="AK24" s="25">
        <f>SUM(FemaleSingleAge!AK108:AK109)</f>
        <v>2921.3860000000004</v>
      </c>
      <c r="AL24" s="25">
        <f>SUM(FemaleSingleAge!AL108:AL109)</f>
        <v>2963.7629999999999</v>
      </c>
      <c r="AM24" s="25">
        <f>SUM(FemaleSingleAge!AM108:AM109)</f>
        <v>3006.4029999999998</v>
      </c>
      <c r="AN24" s="25">
        <f>SUM(FemaleSingleAge!AN108:AN109)</f>
        <v>3049.0419999999999</v>
      </c>
      <c r="AO24" s="25">
        <f>SUM(FemaleSingleAge!AO108:AO109)</f>
        <v>3091.2179999999998</v>
      </c>
      <c r="AP24" s="25">
        <f>SUM(FemaleSingleAge!AP108:AP109)</f>
        <v>3132.5630000000001</v>
      </c>
      <c r="AQ24" s="25">
        <f>SUM(FemaleSingleAge!AQ108:AQ109)</f>
        <v>3173.0370000000003</v>
      </c>
      <c r="AR24" s="25">
        <f>SUM(FemaleSingleAge!AR108:AR109)</f>
        <v>3212.6959999999999</v>
      </c>
      <c r="AS24" s="25">
        <f>SUM(FemaleSingleAge!AS108:AS109)</f>
        <v>3251.373</v>
      </c>
      <c r="AT24" s="25">
        <f>SUM(FemaleSingleAge!AT108:AT109)</f>
        <v>3288.8789999999999</v>
      </c>
      <c r="AU24" s="25">
        <f>SUM(FemaleSingleAge!AU108:AU109)</f>
        <v>3325.0559999999996</v>
      </c>
      <c r="AV24" s="25">
        <f>SUM(FemaleSingleAge!AV108:AV109)</f>
        <v>3359.8289999999997</v>
      </c>
      <c r="AW24" s="25">
        <f>SUM(FemaleSingleAge!AW108:AW109)</f>
        <v>3393.1530000000002</v>
      </c>
      <c r="AX24" s="25">
        <f>SUM(FemaleSingleAge!AX108:AX109)</f>
        <v>3424.953</v>
      </c>
      <c r="AY24" s="25">
        <f>SUM(FemaleSingleAge!AY108:AY109)</f>
        <v>3455.1640000000002</v>
      </c>
      <c r="AZ24" s="25">
        <f>SUM(FemaleSingleAge!AZ108:AZ109)</f>
        <v>3483.741</v>
      </c>
    </row>
    <row r="25" spans="1:52">
      <c r="A25" s="119" t="s">
        <v>138</v>
      </c>
      <c r="AF25" s="25">
        <f>SUM(FemaleSingleAge!AF110:AF118)</f>
        <v>5355.808</v>
      </c>
      <c r="AG25" s="25">
        <f>SUM(FemaleSingleAge!AG110:AG118)</f>
        <v>5535.7809999999999</v>
      </c>
      <c r="AH25" s="25">
        <f>SUM(FemaleSingleAge!AH110:AH118)</f>
        <v>5719.4410000000007</v>
      </c>
      <c r="AI25" s="25">
        <f>SUM(FemaleSingleAge!AI110:AI118)</f>
        <v>5906.3029999999999</v>
      </c>
      <c r="AJ25" s="25">
        <f>SUM(FemaleSingleAge!AJ110:AJ118)</f>
        <v>6095.8370000000004</v>
      </c>
      <c r="AK25" s="25">
        <f>SUM(FemaleSingleAge!AK110:AK118)</f>
        <v>6287.6340000000018</v>
      </c>
      <c r="AL25" s="25">
        <f>SUM(FemaleSingleAge!AL110:AL118)</f>
        <v>6481.3440000000001</v>
      </c>
      <c r="AM25" s="25">
        <f>SUM(FemaleSingleAge!AM110:AM118)</f>
        <v>6676.85</v>
      </c>
      <c r="AN25" s="25">
        <f>SUM(FemaleSingleAge!AN110:AN118)</f>
        <v>6874.2570000000005</v>
      </c>
      <c r="AO25" s="25">
        <f>SUM(FemaleSingleAge!AO110:AO118)</f>
        <v>7073.8189999999995</v>
      </c>
      <c r="AP25" s="25">
        <f>SUM(FemaleSingleAge!AP110:AP118)</f>
        <v>7275.6839999999993</v>
      </c>
      <c r="AQ25" s="25">
        <f>SUM(FemaleSingleAge!AQ110:AQ118)</f>
        <v>7479.7250000000004</v>
      </c>
      <c r="AR25" s="25">
        <f>SUM(FemaleSingleAge!AR110:AR118)</f>
        <v>7685.7079999999996</v>
      </c>
      <c r="AS25" s="25">
        <f>SUM(FemaleSingleAge!AS110:AS118)</f>
        <v>7893.5259999999998</v>
      </c>
      <c r="AT25" s="25">
        <f>SUM(FemaleSingleAge!AT110:AT118)</f>
        <v>8103.0700000000006</v>
      </c>
      <c r="AU25" s="25">
        <f>SUM(FemaleSingleAge!AU110:AU118)</f>
        <v>8314.1939999999995</v>
      </c>
      <c r="AV25" s="25">
        <f>SUM(FemaleSingleAge!AV110:AV118)</f>
        <v>8526.7829999999994</v>
      </c>
      <c r="AW25" s="25">
        <f>SUM(FemaleSingleAge!AW110:AW118)</f>
        <v>8740.6239999999998</v>
      </c>
      <c r="AX25" s="25">
        <f>SUM(FemaleSingleAge!AX110:AX118)</f>
        <v>8955.3450000000012</v>
      </c>
      <c r="AY25" s="25">
        <f>SUM(FemaleSingleAge!AY110:AY118)</f>
        <v>9170.4959999999992</v>
      </c>
      <c r="AZ25" s="25">
        <f>SUM(FemaleSingleAge!AZ110:AZ118)</f>
        <v>9385.6939999999995</v>
      </c>
    </row>
    <row r="26" spans="1:52">
      <c r="A26" s="119" t="s">
        <v>137</v>
      </c>
      <c r="AF26" s="25">
        <f>SUM(FemaleSingleAge!AF110:AF119)</f>
        <v>5522.3239999999996</v>
      </c>
      <c r="AG26" s="25">
        <f>SUM(FemaleSingleAge!AG110:AG119)</f>
        <v>5711.9830000000002</v>
      </c>
      <c r="AH26" s="25">
        <f>SUM(FemaleSingleAge!AH110:AH119)</f>
        <v>5907.322000000001</v>
      </c>
      <c r="AI26" s="25">
        <f>SUM(FemaleSingleAge!AI110:AI119)</f>
        <v>6106.9759999999997</v>
      </c>
      <c r="AJ26" s="25">
        <f>SUM(FemaleSingleAge!AJ110:AJ119)</f>
        <v>6309.18</v>
      </c>
      <c r="AK26" s="25">
        <f>SUM(FemaleSingleAge!AK110:AK119)</f>
        <v>6512.635000000002</v>
      </c>
      <c r="AL26" s="25">
        <f>SUM(FemaleSingleAge!AL110:AL119)</f>
        <v>6716.6859999999997</v>
      </c>
      <c r="AM26" s="25">
        <f>SUM(FemaleSingleAge!AM110:AM119)</f>
        <v>6921.4860000000008</v>
      </c>
      <c r="AN26" s="25">
        <f>SUM(FemaleSingleAge!AN110:AN119)</f>
        <v>7127.5350000000008</v>
      </c>
      <c r="AO26" s="25">
        <f>SUM(FemaleSingleAge!AO110:AO119)</f>
        <v>7335.7269999999999</v>
      </c>
      <c r="AP26" s="25">
        <f>SUM(FemaleSingleAge!AP110:AP119)</f>
        <v>7546.6889999999994</v>
      </c>
      <c r="AQ26" s="25">
        <f>SUM(FemaleSingleAge!AQ110:AQ119)</f>
        <v>7760.4030000000002</v>
      </c>
      <c r="AR26" s="25">
        <f>SUM(FemaleSingleAge!AR110:AR119)</f>
        <v>7976.5139999999992</v>
      </c>
      <c r="AS26" s="25">
        <f>SUM(FemaleSingleAge!AS110:AS119)</f>
        <v>8194.8979999999992</v>
      </c>
      <c r="AT26" s="25">
        <f>SUM(FemaleSingleAge!AT110:AT119)</f>
        <v>8415.3780000000006</v>
      </c>
      <c r="AU26" s="25">
        <f>SUM(FemaleSingleAge!AU110:AU119)</f>
        <v>8637.7780000000002</v>
      </c>
      <c r="AV26" s="25">
        <f>SUM(FemaleSingleAge!AV110:AV119)</f>
        <v>8861.9549999999999</v>
      </c>
      <c r="AW26" s="25">
        <f>SUM(FemaleSingleAge!AW110:AW119)</f>
        <v>9087.7860000000001</v>
      </c>
      <c r="AX26" s="25">
        <f>SUM(FemaleSingleAge!AX110:AX119)</f>
        <v>9315.1230000000014</v>
      </c>
      <c r="AY26" s="25">
        <f>SUM(FemaleSingleAge!AY110:AY119)</f>
        <v>9543.8040000000001</v>
      </c>
      <c r="AZ26" s="25">
        <f>SUM(FemaleSingleAge!AZ110:AZ119)</f>
        <v>9773.6279999999988</v>
      </c>
    </row>
    <row r="27" spans="1:52">
      <c r="A27" s="119" t="s">
        <v>136</v>
      </c>
      <c r="AF27" s="25">
        <f>SUM(FemaleSingleAge!AF110:AF120)</f>
        <v>5649.9219999999996</v>
      </c>
      <c r="AG27" s="25">
        <f>SUM(FemaleSingleAge!AG110:AG120)</f>
        <v>5842.3739999999998</v>
      </c>
      <c r="AH27" s="25">
        <f>SUM(FemaleSingleAge!AH110:AH120)</f>
        <v>6040.679000000001</v>
      </c>
      <c r="AI27" s="25">
        <f>SUM(FemaleSingleAge!AI110:AI120)</f>
        <v>6243.9879999999994</v>
      </c>
      <c r="AJ27" s="25">
        <f>SUM(FemaleSingleAge!AJ110:AJ120)</f>
        <v>6451.2170000000006</v>
      </c>
      <c r="AK27" s="25">
        <f>SUM(FemaleSingleAge!AK110:AK120)</f>
        <v>6661.501000000002</v>
      </c>
      <c r="AL27" s="25">
        <f>SUM(FemaleSingleAge!AL110:AL120)</f>
        <v>6874.4529999999995</v>
      </c>
      <c r="AM27" s="25">
        <f>SUM(FemaleSingleAge!AM110:AM120)</f>
        <v>7089.9490000000005</v>
      </c>
      <c r="AN27" s="25">
        <f>SUM(FemaleSingleAge!AN110:AN120)</f>
        <v>7307.706000000001</v>
      </c>
      <c r="AO27" s="25">
        <f>SUM(FemaleSingleAge!AO110:AO120)</f>
        <v>7527.51</v>
      </c>
      <c r="AP27" s="25">
        <f>SUM(FemaleSingleAge!AP110:AP120)</f>
        <v>7749.1969999999992</v>
      </c>
      <c r="AQ27" s="25">
        <f>SUM(FemaleSingleAge!AQ110:AQ120)</f>
        <v>7972.4760000000006</v>
      </c>
      <c r="AR27" s="25">
        <f>SUM(FemaleSingleAge!AR110:AR120)</f>
        <v>8197.2339999999986</v>
      </c>
      <c r="AS27" s="25">
        <f>SUM(FemaleSingleAge!AS110:AS120)</f>
        <v>8423.6999999999989</v>
      </c>
      <c r="AT27" s="25">
        <f>SUM(FemaleSingleAge!AT110:AT120)</f>
        <v>8652.2690000000002</v>
      </c>
      <c r="AU27" s="25">
        <f>SUM(FemaleSingleAge!AU110:AU120)</f>
        <v>8883.1930000000011</v>
      </c>
      <c r="AV27" s="25">
        <f>SUM(FemaleSingleAge!AV110:AV120)</f>
        <v>9116.4279999999999</v>
      </c>
      <c r="AW27" s="25">
        <f>SUM(FemaleSingleAge!AW110:AW120)</f>
        <v>9351.7430000000004</v>
      </c>
      <c r="AX27" s="25">
        <f>SUM(FemaleSingleAge!AX110:AX120)</f>
        <v>9588.974000000002</v>
      </c>
      <c r="AY27" s="25">
        <f>SUM(FemaleSingleAge!AY110:AY120)</f>
        <v>9827.8989999999994</v>
      </c>
      <c r="AZ27" s="25">
        <f>SUM(FemaleSingleAge!AZ110:AZ120)</f>
        <v>10068.288999999999</v>
      </c>
    </row>
    <row r="28" spans="1:52">
      <c r="A28" s="119" t="s">
        <v>13</v>
      </c>
      <c r="AF28" s="25">
        <f>FemaleSingleAge!AF119</f>
        <v>166.51600000000002</v>
      </c>
      <c r="AG28" s="25">
        <f>FemaleSingleAge!AG119</f>
        <v>176.20199999999997</v>
      </c>
      <c r="AH28" s="25">
        <f>FemaleSingleAge!AH119</f>
        <v>187.881</v>
      </c>
      <c r="AI28" s="25">
        <f>FemaleSingleAge!AI119</f>
        <v>200.67300000000003</v>
      </c>
      <c r="AJ28" s="25">
        <f>FemaleSingleAge!AJ119</f>
        <v>213.34299999999999</v>
      </c>
      <c r="AK28" s="25">
        <f>FemaleSingleAge!AK119</f>
        <v>225.00099999999998</v>
      </c>
      <c r="AL28" s="25">
        <f>FemaleSingleAge!AL119</f>
        <v>235.34199999999998</v>
      </c>
      <c r="AM28" s="25">
        <f>FemaleSingleAge!AM119</f>
        <v>244.636</v>
      </c>
      <c r="AN28" s="25">
        <f>FemaleSingleAge!AN119</f>
        <v>253.27800000000002</v>
      </c>
      <c r="AO28" s="25">
        <f>FemaleSingleAge!AO119</f>
        <v>261.90800000000002</v>
      </c>
      <c r="AP28" s="25">
        <f>FemaleSingleAge!AP119</f>
        <v>271.005</v>
      </c>
      <c r="AQ28" s="25">
        <f>FemaleSingleAge!AQ119</f>
        <v>280.678</v>
      </c>
      <c r="AR28" s="25">
        <f>FemaleSingleAge!AR119</f>
        <v>290.80599999999998</v>
      </c>
      <c r="AS28" s="25">
        <f>FemaleSingleAge!AS119</f>
        <v>301.37200000000001</v>
      </c>
      <c r="AT28" s="25">
        <f>FemaleSingleAge!AT119</f>
        <v>312.30799999999999</v>
      </c>
      <c r="AU28" s="25">
        <f>FemaleSingleAge!AU119</f>
        <v>323.58399999999995</v>
      </c>
      <c r="AV28" s="25">
        <f>FemaleSingleAge!AV119</f>
        <v>335.17200000000003</v>
      </c>
      <c r="AW28" s="25">
        <f>FemaleSingleAge!AW119</f>
        <v>347.16199999999998</v>
      </c>
      <c r="AX28" s="25">
        <f>FemaleSingleAge!AX119</f>
        <v>359.77800000000002</v>
      </c>
      <c r="AY28" s="25">
        <f>FemaleSingleAge!AY119</f>
        <v>373.30799999999999</v>
      </c>
      <c r="AZ28" s="25">
        <f>FemaleSingleAge!AZ119</f>
        <v>387.93399999999997</v>
      </c>
    </row>
    <row r="29" spans="1:52">
      <c r="A29" s="119" t="s">
        <v>14</v>
      </c>
      <c r="AF29" s="25">
        <f>FemaleSingleAge!AF120</f>
        <v>127.59800000000001</v>
      </c>
      <c r="AG29" s="25">
        <f>FemaleSingleAge!AG120</f>
        <v>130.39100000000002</v>
      </c>
      <c r="AH29" s="25">
        <f>FemaleSingleAge!AH120</f>
        <v>133.357</v>
      </c>
      <c r="AI29" s="25">
        <f>FemaleSingleAge!AI120</f>
        <v>137.012</v>
      </c>
      <c r="AJ29" s="25">
        <f>FemaleSingleAge!AJ120</f>
        <v>142.03700000000001</v>
      </c>
      <c r="AK29" s="25">
        <f>FemaleSingleAge!AK120</f>
        <v>148.86599999999999</v>
      </c>
      <c r="AL29" s="25">
        <f>FemaleSingleAge!AL120</f>
        <v>157.767</v>
      </c>
      <c r="AM29" s="25">
        <f>FemaleSingleAge!AM120</f>
        <v>168.46299999999999</v>
      </c>
      <c r="AN29" s="25">
        <f>FemaleSingleAge!AN120</f>
        <v>180.17099999999999</v>
      </c>
      <c r="AO29" s="25">
        <f>FemaleSingleAge!AO120</f>
        <v>191.78299999999999</v>
      </c>
      <c r="AP29" s="25">
        <f>FemaleSingleAge!AP120</f>
        <v>202.50800000000001</v>
      </c>
      <c r="AQ29" s="25">
        <f>FemaleSingleAge!AQ120</f>
        <v>212.07299999999998</v>
      </c>
      <c r="AR29" s="25">
        <f>FemaleSingleAge!AR120</f>
        <v>220.72</v>
      </c>
      <c r="AS29" s="25">
        <f>FemaleSingleAge!AS120</f>
        <v>228.80200000000002</v>
      </c>
      <c r="AT29" s="25">
        <f>FemaleSingleAge!AT120</f>
        <v>236.89100000000002</v>
      </c>
      <c r="AU29" s="25">
        <f>FemaleSingleAge!AU120</f>
        <v>245.41499999999999</v>
      </c>
      <c r="AV29" s="25">
        <f>FemaleSingleAge!AV120</f>
        <v>254.47299999999996</v>
      </c>
      <c r="AW29" s="25">
        <f>FemaleSingleAge!AW120</f>
        <v>263.95699999999999</v>
      </c>
      <c r="AX29" s="25">
        <f>FemaleSingleAge!AX120</f>
        <v>273.851</v>
      </c>
      <c r="AY29" s="25">
        <f>FemaleSingleAge!AY120</f>
        <v>284.09499999999997</v>
      </c>
      <c r="AZ29" s="25">
        <f>FemaleSingleAge!AZ120</f>
        <v>294.661</v>
      </c>
    </row>
    <row r="30" spans="1:52">
      <c r="A30" s="119" t="s">
        <v>135</v>
      </c>
      <c r="AF30" s="25">
        <f>SUM(FemaleSingleAge!AF119:AF126)</f>
        <v>493.54100000000011</v>
      </c>
      <c r="AG30" s="25">
        <f>SUM(FemaleSingleAge!AG119:AG126)</f>
        <v>512.44600000000003</v>
      </c>
      <c r="AH30" s="25">
        <f>SUM(FemaleSingleAge!AH119:AH126)</f>
        <v>533.57900000000006</v>
      </c>
      <c r="AI30" s="25">
        <f>SUM(FemaleSingleAge!AI119:AI126)</f>
        <v>556.56400000000008</v>
      </c>
      <c r="AJ30" s="25">
        <f>SUM(FemaleSingleAge!AJ119:AJ126)</f>
        <v>580.83900000000006</v>
      </c>
      <c r="AK30" s="25">
        <f>SUM(FemaleSingleAge!AK119:AK126)</f>
        <v>605.97699999999998</v>
      </c>
      <c r="AL30" s="25">
        <f>SUM(FemaleSingleAge!AL119:AL126)</f>
        <v>631.90299999999991</v>
      </c>
      <c r="AM30" s="25">
        <f>SUM(FemaleSingleAge!AM119:AM126)</f>
        <v>658.75300000000016</v>
      </c>
      <c r="AN30" s="25">
        <f>SUM(FemaleSingleAge!AN119:AN126)</f>
        <v>686.58699999999999</v>
      </c>
      <c r="AO30" s="25">
        <f>SUM(FemaleSingleAge!AO119:AO126)</f>
        <v>715.5200000000001</v>
      </c>
      <c r="AP30" s="25">
        <f>SUM(FemaleSingleAge!AP119:AP126)</f>
        <v>745.64599999999984</v>
      </c>
      <c r="AQ30" s="25">
        <f>SUM(FemaleSingleAge!AQ119:AQ126)</f>
        <v>776.99599999999987</v>
      </c>
      <c r="AR30" s="25">
        <f>SUM(FemaleSingleAge!AR119:AR126)</f>
        <v>809.56499999999994</v>
      </c>
      <c r="AS30" s="25">
        <f>SUM(FemaleSingleAge!AS119:AS126)</f>
        <v>843.37400000000002</v>
      </c>
      <c r="AT30" s="25">
        <f>SUM(FemaleSingleAge!AT119:AT126)</f>
        <v>878.44200000000001</v>
      </c>
      <c r="AU30" s="25">
        <f>SUM(FemaleSingleAge!AU119:AU126)</f>
        <v>914.80999999999983</v>
      </c>
      <c r="AV30" s="25">
        <f>SUM(FemaleSingleAge!AV119:AV126)</f>
        <v>952.47400000000005</v>
      </c>
      <c r="AW30" s="25">
        <f>SUM(FemaleSingleAge!AW119:AW126)</f>
        <v>991.50200000000007</v>
      </c>
      <c r="AX30" s="25">
        <f>SUM(FemaleSingleAge!AX119:AX126)</f>
        <v>1032.123</v>
      </c>
      <c r="AY30" s="25">
        <f>SUM(FemaleSingleAge!AY119:AY126)</f>
        <v>1074.6179999999999</v>
      </c>
      <c r="AZ30" s="25">
        <f>SUM(FemaleSingleAge!AZ119:AZ126)</f>
        <v>1119.1880000000001</v>
      </c>
    </row>
    <row r="31" spans="1:52">
      <c r="A31" s="119" t="s">
        <v>50</v>
      </c>
      <c r="AF31" s="25">
        <f>SUM(FemaleSingleAge!AF120:AF126)</f>
        <v>327.02500000000003</v>
      </c>
      <c r="AG31" s="25">
        <f>SUM(FemaleSingleAge!AG120:AG126)</f>
        <v>336.24400000000009</v>
      </c>
      <c r="AH31" s="25">
        <f>SUM(FemaleSingleAge!AH120:AH126)</f>
        <v>345.69800000000004</v>
      </c>
      <c r="AI31" s="25">
        <f>SUM(FemaleSingleAge!AI120:AI126)</f>
        <v>355.89100000000002</v>
      </c>
      <c r="AJ31" s="25">
        <f>SUM(FemaleSingleAge!AJ120:AJ126)</f>
        <v>367.49599999999992</v>
      </c>
      <c r="AK31" s="25">
        <f>SUM(FemaleSingleAge!AK120:AK126)</f>
        <v>380.97599999999989</v>
      </c>
      <c r="AL31" s="25">
        <f>SUM(FemaleSingleAge!AL120:AL126)</f>
        <v>396.56099999999998</v>
      </c>
      <c r="AM31" s="25">
        <f>SUM(FemaleSingleAge!AM120:AM126)</f>
        <v>414.11700000000002</v>
      </c>
      <c r="AN31" s="25">
        <f>SUM(FemaleSingleAge!AN120:AN126)</f>
        <v>433.30899999999997</v>
      </c>
      <c r="AO31" s="25">
        <f>SUM(FemaleSingleAge!AO120:AO126)</f>
        <v>453.61199999999985</v>
      </c>
      <c r="AP31" s="25">
        <f>SUM(FemaleSingleAge!AP120:AP126)</f>
        <v>474.64100000000002</v>
      </c>
      <c r="AQ31" s="25">
        <f>SUM(FemaleSingleAge!AQ120:AQ126)</f>
        <v>496.31799999999993</v>
      </c>
      <c r="AR31" s="25">
        <f>SUM(FemaleSingleAge!AR120:AR126)</f>
        <v>518.75900000000001</v>
      </c>
      <c r="AS31" s="25">
        <f>SUM(FemaleSingleAge!AS120:AS126)</f>
        <v>542.00199999999995</v>
      </c>
      <c r="AT31" s="25">
        <f>SUM(FemaleSingleAge!AT120:AT126)</f>
        <v>566.13400000000001</v>
      </c>
      <c r="AU31" s="25">
        <f>SUM(FemaleSingleAge!AU120:AU126)</f>
        <v>591.226</v>
      </c>
      <c r="AV31" s="25">
        <f>SUM(FemaleSingleAge!AV120:AV126)</f>
        <v>617.30200000000002</v>
      </c>
      <c r="AW31" s="25">
        <f>SUM(FemaleSingleAge!AW120:AW126)</f>
        <v>644.34000000000015</v>
      </c>
      <c r="AX31" s="25">
        <f>SUM(FemaleSingleAge!AX120:AX126)</f>
        <v>672.34500000000003</v>
      </c>
      <c r="AY31" s="25">
        <f>SUM(FemaleSingleAge!AY120:AY126)</f>
        <v>701.31</v>
      </c>
      <c r="AZ31" s="25">
        <f>SUM(FemaleSingleAge!AZ120:AZ126)</f>
        <v>731.25400000000013</v>
      </c>
    </row>
    <row r="32" spans="1:52">
      <c r="A32" s="119" t="s">
        <v>134</v>
      </c>
      <c r="AF32" s="25">
        <f>SUM(FemaleSingleAge!AF121:AF126)</f>
        <v>199.42699999999999</v>
      </c>
      <c r="AG32" s="25">
        <f>SUM(FemaleSingleAge!AG121:AG126)</f>
        <v>205.85299999999998</v>
      </c>
      <c r="AH32" s="25">
        <f>SUM(FemaleSingleAge!AH121:AH126)</f>
        <v>212.34100000000001</v>
      </c>
      <c r="AI32" s="25">
        <f>SUM(FemaleSingleAge!AI121:AI126)</f>
        <v>218.87900000000002</v>
      </c>
      <c r="AJ32" s="25">
        <f>SUM(FemaleSingleAge!AJ121:AJ126)</f>
        <v>225.459</v>
      </c>
      <c r="AK32" s="25">
        <f>SUM(FemaleSingleAge!AK121:AK126)</f>
        <v>232.11</v>
      </c>
      <c r="AL32" s="25">
        <f>SUM(FemaleSingleAge!AL121:AL126)</f>
        <v>238.79400000000001</v>
      </c>
      <c r="AM32" s="25">
        <f>SUM(FemaleSingleAge!AM121:AM126)</f>
        <v>245.654</v>
      </c>
      <c r="AN32" s="25">
        <f>SUM(FemaleSingleAge!AN121:AN126)</f>
        <v>253.13800000000001</v>
      </c>
      <c r="AO32" s="25">
        <f>SUM(FemaleSingleAge!AO121:AO126)</f>
        <v>261.82899999999995</v>
      </c>
      <c r="AP32" s="25">
        <f>SUM(FemaleSingleAge!AP121:AP126)</f>
        <v>272.13299999999998</v>
      </c>
      <c r="AQ32" s="25">
        <f>SUM(FemaleSingleAge!AQ121:AQ126)</f>
        <v>284.24499999999995</v>
      </c>
      <c r="AR32" s="25">
        <f>SUM(FemaleSingleAge!AR121:AR126)</f>
        <v>298.03899999999999</v>
      </c>
      <c r="AS32" s="25">
        <f>SUM(FemaleSingleAge!AS121:AS126)</f>
        <v>313.2</v>
      </c>
      <c r="AT32" s="25">
        <f>SUM(FemaleSingleAge!AT121:AT126)</f>
        <v>329.24300000000005</v>
      </c>
      <c r="AU32" s="25">
        <f>SUM(FemaleSingleAge!AU121:AU126)</f>
        <v>345.81099999999992</v>
      </c>
      <c r="AV32" s="25">
        <f>SUM(FemaleSingleAge!AV121:AV126)</f>
        <v>362.82900000000001</v>
      </c>
      <c r="AW32" s="25">
        <f>SUM(FemaleSingleAge!AW121:AW126)</f>
        <v>380.38299999999998</v>
      </c>
      <c r="AX32" s="25">
        <f>SUM(FemaleSingleAge!AX121:AX126)</f>
        <v>398.49400000000003</v>
      </c>
      <c r="AY32" s="25">
        <f>SUM(FemaleSingleAge!AY121:AY126)</f>
        <v>417.21500000000003</v>
      </c>
      <c r="AZ32" s="25">
        <f>SUM(FemaleSingleAge!AZ121:AZ126)</f>
        <v>436.59299999999996</v>
      </c>
    </row>
    <row r="33" spans="1:52">
      <c r="A33" s="123" t="s">
        <v>98</v>
      </c>
      <c r="AF33" s="25">
        <f>FemaleSingleAge!AF130</f>
        <v>3394.3010000000004</v>
      </c>
      <c r="AG33" s="25">
        <f>FemaleSingleAge!AG130</f>
        <v>3461.3020000000001</v>
      </c>
      <c r="AH33" s="25">
        <f>FemaleSingleAge!AH130</f>
        <v>3525.8150000000005</v>
      </c>
      <c r="AI33" s="25">
        <f>FemaleSingleAge!AI130</f>
        <v>3588.0670000000005</v>
      </c>
      <c r="AJ33" s="25">
        <f>FemaleSingleAge!AJ130</f>
        <v>3648.299</v>
      </c>
      <c r="AK33" s="25">
        <f>FemaleSingleAge!AK130</f>
        <v>3706.7450000000003</v>
      </c>
      <c r="AL33" s="25">
        <f>FemaleSingleAge!AL130</f>
        <v>3763.4749999999999</v>
      </c>
      <c r="AM33" s="25">
        <f>FemaleSingleAge!AM130</f>
        <v>3818.6669999999995</v>
      </c>
      <c r="AN33" s="25">
        <f>FemaleSingleAge!AN130</f>
        <v>3872.7440000000001</v>
      </c>
      <c r="AO33" s="25">
        <f>FemaleSingleAge!AO130</f>
        <v>3926.2219999999998</v>
      </c>
      <c r="AP33" s="25">
        <f>FemaleSingleAge!AP130</f>
        <v>3979.444</v>
      </c>
      <c r="AQ33" s="25">
        <f>FemaleSingleAge!AQ130</f>
        <v>4032.6080000000006</v>
      </c>
      <c r="AR33" s="25">
        <f>FemaleSingleAge!AR130</f>
        <v>4085.5800000000004</v>
      </c>
      <c r="AS33" s="25">
        <f>FemaleSingleAge!AS130</f>
        <v>4137.9470000000001</v>
      </c>
      <c r="AT33" s="25">
        <f>FemaleSingleAge!AT130</f>
        <v>4189.0999999999995</v>
      </c>
      <c r="AU33" s="25">
        <f>FemaleSingleAge!AU130</f>
        <v>4238.57</v>
      </c>
      <c r="AV33" s="25">
        <f>FemaleSingleAge!AV130</f>
        <v>4286.232</v>
      </c>
      <c r="AW33" s="25">
        <f>FemaleSingleAge!AW130</f>
        <v>4332.1400000000003</v>
      </c>
      <c r="AX33" s="25">
        <f>FemaleSingleAge!AX130</f>
        <v>4376.2150000000001</v>
      </c>
      <c r="AY33" s="25">
        <f>FemaleSingleAge!AY130</f>
        <v>4418.4149999999991</v>
      </c>
      <c r="AZ33" s="25">
        <f>FemaleSingleAge!AZ130</f>
        <v>4458.7</v>
      </c>
    </row>
    <row r="34" spans="1:52">
      <c r="A34" s="119" t="s">
        <v>232</v>
      </c>
      <c r="AF34" s="25">
        <f>FemaleSingleAge!AF134</f>
        <v>467.73400000000004</v>
      </c>
      <c r="AG34" s="25">
        <f>FemaleSingleAge!AG134</f>
        <v>480.95799999999997</v>
      </c>
      <c r="AH34" s="25">
        <f>FemaleSingleAge!AH134</f>
        <v>493.93899999999996</v>
      </c>
      <c r="AI34" s="25">
        <f>FemaleSingleAge!AI134</f>
        <v>506.42399999999998</v>
      </c>
      <c r="AJ34" s="25">
        <f>FemaleSingleAge!AJ134</f>
        <v>518.053</v>
      </c>
      <c r="AK34" s="25">
        <f>FemaleSingleAge!AK134</f>
        <v>528.60500000000002</v>
      </c>
      <c r="AL34" s="25">
        <f>FemaleSingleAge!AL134</f>
        <v>537.96</v>
      </c>
      <c r="AM34" s="25">
        <f>FemaleSingleAge!AM134</f>
        <v>546.2829999999999</v>
      </c>
      <c r="AN34" s="25">
        <f>FemaleSingleAge!AN134</f>
        <v>553.97699999999998</v>
      </c>
      <c r="AO34" s="25">
        <f>FemaleSingleAge!AO134</f>
        <v>561.60400000000004</v>
      </c>
      <c r="AP34" s="25">
        <f>FemaleSingleAge!AP134</f>
        <v>569.572</v>
      </c>
      <c r="AQ34" s="25">
        <f>FemaleSingleAge!AQ134</f>
        <v>578.02600000000007</v>
      </c>
      <c r="AR34" s="25">
        <f>FemaleSingleAge!AR134</f>
        <v>586.85699999999997</v>
      </c>
      <c r="AS34" s="25">
        <f>FemaleSingleAge!AS134</f>
        <v>595.91100000000006</v>
      </c>
      <c r="AT34" s="25">
        <f>FemaleSingleAge!AT134</f>
        <v>604.928</v>
      </c>
      <c r="AU34" s="25">
        <f>FemaleSingleAge!AU134</f>
        <v>613.71599999999989</v>
      </c>
      <c r="AV34" s="25">
        <f>FemaleSingleAge!AV134</f>
        <v>622.24199999999996</v>
      </c>
      <c r="AW34" s="25">
        <f>FemaleSingleAge!AW134</f>
        <v>630.56099999999992</v>
      </c>
      <c r="AX34" s="25">
        <f>FemaleSingleAge!AX134</f>
        <v>638.66499999999996</v>
      </c>
      <c r="AY34" s="25">
        <f>FemaleSingleAge!AY134</f>
        <v>646.56099999999992</v>
      </c>
      <c r="AZ34" s="25">
        <f>FemaleSingleAge!AZ134</f>
        <v>654.24599999999998</v>
      </c>
    </row>
    <row r="35" spans="1:52">
      <c r="A35" s="119">
        <v>16</v>
      </c>
      <c r="AF35" s="25">
        <f>FemaleSingleAge!AF135</f>
        <v>230.047</v>
      </c>
      <c r="AG35" s="25">
        <f>FemaleSingleAge!AG135</f>
        <v>236.887</v>
      </c>
      <c r="AH35" s="25">
        <f>FemaleSingleAge!AH135</f>
        <v>243.73699999999999</v>
      </c>
      <c r="AI35" s="25">
        <f>FemaleSingleAge!AI135</f>
        <v>250.39400000000001</v>
      </c>
      <c r="AJ35" s="25">
        <f>FemaleSingleAge!AJ135</f>
        <v>256.56900000000002</v>
      </c>
      <c r="AK35" s="25">
        <f>FemaleSingleAge!AK135</f>
        <v>262.07400000000001</v>
      </c>
      <c r="AL35" s="25">
        <f>FemaleSingleAge!AL135</f>
        <v>266.822</v>
      </c>
      <c r="AM35" s="25">
        <f>FemaleSingleAge!AM135</f>
        <v>270.92399999999998</v>
      </c>
      <c r="AN35" s="25">
        <f>FemaleSingleAge!AN135</f>
        <v>274.63499999999999</v>
      </c>
      <c r="AO35" s="25">
        <f>FemaleSingleAge!AO135</f>
        <v>278.31</v>
      </c>
      <c r="AP35" s="25">
        <f>FemaleSingleAge!AP135</f>
        <v>282.21199999999999</v>
      </c>
      <c r="AQ35" s="25">
        <f>FemaleSingleAge!AQ135</f>
        <v>286.42700000000002</v>
      </c>
      <c r="AR35" s="25">
        <f>FemaleSingleAge!AR135</f>
        <v>290.88299999999998</v>
      </c>
      <c r="AS35" s="25">
        <f>FemaleSingleAge!AS135</f>
        <v>295.48599999999999</v>
      </c>
      <c r="AT35" s="25">
        <f>FemaleSingleAge!AT135</f>
        <v>300.07600000000002</v>
      </c>
      <c r="AU35" s="25">
        <f>FemaleSingleAge!AU135</f>
        <v>304.53699999999998</v>
      </c>
      <c r="AV35" s="25">
        <f>FemaleSingleAge!AV135</f>
        <v>308.84899999999999</v>
      </c>
      <c r="AW35" s="25">
        <f>FemaleSingleAge!AW135</f>
        <v>313.048</v>
      </c>
      <c r="AX35" s="25">
        <f>FemaleSingleAge!AX135</f>
        <v>317.13799999999998</v>
      </c>
      <c r="AY35" s="25">
        <f>FemaleSingleAge!AY135</f>
        <v>321.13200000000001</v>
      </c>
      <c r="AZ35" s="25">
        <f>FemaleSingleAge!AZ135</f>
        <v>325.036</v>
      </c>
    </row>
    <row r="36" spans="1:52">
      <c r="A36" s="119" t="s">
        <v>233</v>
      </c>
      <c r="AF36" s="25">
        <f>FemaleSingleAge!AF136</f>
        <v>452.392</v>
      </c>
      <c r="AG36" s="25">
        <f>FemaleSingleAge!AG136</f>
        <v>466.459</v>
      </c>
      <c r="AH36" s="25">
        <f>FemaleSingleAge!AH136</f>
        <v>480.67399999999998</v>
      </c>
      <c r="AI36" s="25">
        <f>FemaleSingleAge!AI136</f>
        <v>494.55200000000002</v>
      </c>
      <c r="AJ36" s="25">
        <f>FemaleSingleAge!AJ136</f>
        <v>507.42</v>
      </c>
      <c r="AK36" s="25">
        <f>FemaleSingleAge!AK136</f>
        <v>518.82799999999997</v>
      </c>
      <c r="AL36" s="25">
        <f>FemaleSingleAge!AL136</f>
        <v>528.57400000000007</v>
      </c>
      <c r="AM36" s="25">
        <f>FemaleSingleAge!AM136</f>
        <v>536.90499999999997</v>
      </c>
      <c r="AN36" s="25">
        <f>FemaleSingleAge!AN136</f>
        <v>544.36</v>
      </c>
      <c r="AO36" s="25">
        <f>FemaleSingleAge!AO136</f>
        <v>551.71</v>
      </c>
      <c r="AP36" s="25">
        <f>FemaleSingleAge!AP136</f>
        <v>559.52099999999996</v>
      </c>
      <c r="AQ36" s="25">
        <f>FemaleSingleAge!AQ136</f>
        <v>567.97199999999998</v>
      </c>
      <c r="AR36" s="25">
        <f>FemaleSingleAge!AR136</f>
        <v>576.91</v>
      </c>
      <c r="AS36" s="25">
        <f>FemaleSingleAge!AS136</f>
        <v>586.149</v>
      </c>
      <c r="AT36" s="25">
        <f>FemaleSingleAge!AT136</f>
        <v>595.36900000000003</v>
      </c>
      <c r="AU36" s="25">
        <f>FemaleSingleAge!AU136</f>
        <v>604.33500000000004</v>
      </c>
      <c r="AV36" s="25">
        <f>FemaleSingleAge!AV136</f>
        <v>613.01</v>
      </c>
      <c r="AW36" s="25">
        <f>FemaleSingleAge!AW136</f>
        <v>621.47399999999993</v>
      </c>
      <c r="AX36" s="25">
        <f>FemaleSingleAge!AX136</f>
        <v>629.7349999999999</v>
      </c>
      <c r="AY36" s="25">
        <f>FemaleSingleAge!AY136</f>
        <v>637.822</v>
      </c>
      <c r="AZ36" s="25">
        <f>FemaleSingleAge!AZ136</f>
        <v>645.74900000000002</v>
      </c>
    </row>
    <row r="37" spans="1:52">
      <c r="A37" s="119" t="s">
        <v>99</v>
      </c>
      <c r="AF37" s="25">
        <f>FemaleSingleAge!AF131</f>
        <v>690.07900000000006</v>
      </c>
      <c r="AG37" s="25">
        <f>FemaleSingleAge!AG131</f>
        <v>710.53</v>
      </c>
      <c r="AH37" s="25">
        <f>FemaleSingleAge!AH131</f>
        <v>730.87599999999998</v>
      </c>
      <c r="AI37" s="25">
        <f>FemaleSingleAge!AI131</f>
        <v>750.58199999999999</v>
      </c>
      <c r="AJ37" s="25">
        <f>FemaleSingleAge!AJ131</f>
        <v>768.904</v>
      </c>
      <c r="AK37" s="25">
        <f>FemaleSingleAge!AK131</f>
        <v>785.35900000000004</v>
      </c>
      <c r="AL37" s="25">
        <f>FemaleSingleAge!AL131</f>
        <v>799.71199999999999</v>
      </c>
      <c r="AM37" s="25">
        <f>FemaleSingleAge!AM131</f>
        <v>812.2639999999999</v>
      </c>
      <c r="AN37" s="25">
        <f>FemaleSingleAge!AN131</f>
        <v>823.702</v>
      </c>
      <c r="AO37" s="25">
        <f>FemaleSingleAge!AO131</f>
        <v>835.00400000000002</v>
      </c>
      <c r="AP37" s="25">
        <f>FemaleSingleAge!AP131</f>
        <v>846.88100000000009</v>
      </c>
      <c r="AQ37" s="25">
        <f>FemaleSingleAge!AQ131</f>
        <v>859.57100000000014</v>
      </c>
      <c r="AR37" s="25">
        <f>FemaleSingleAge!AR131</f>
        <v>872.88400000000001</v>
      </c>
      <c r="AS37" s="25">
        <f>FemaleSingleAge!AS131</f>
        <v>886.57400000000007</v>
      </c>
      <c r="AT37" s="25">
        <f>FemaleSingleAge!AT131</f>
        <v>900.221</v>
      </c>
      <c r="AU37" s="25">
        <f>FemaleSingleAge!AU131</f>
        <v>913.5139999999999</v>
      </c>
      <c r="AV37" s="25">
        <f>FemaleSingleAge!AV131</f>
        <v>926.40300000000002</v>
      </c>
      <c r="AW37" s="25">
        <f>FemaleSingleAge!AW131</f>
        <v>938.98699999999985</v>
      </c>
      <c r="AX37" s="25">
        <f>FemaleSingleAge!AX131</f>
        <v>951.26199999999994</v>
      </c>
      <c r="AY37" s="25">
        <f>FemaleSingleAge!AY131</f>
        <v>963.25099999999998</v>
      </c>
      <c r="AZ37" s="25">
        <f>FemaleSingleAge!AZ131</f>
        <v>974.95900000000006</v>
      </c>
    </row>
    <row r="38" spans="1:52">
      <c r="A38" s="123" t="s">
        <v>100</v>
      </c>
      <c r="AF38" s="25">
        <f>FemaleSingleAge!AF132</f>
        <v>1121.1530000000002</v>
      </c>
      <c r="AG38" s="25">
        <f>FemaleSingleAge!AG132</f>
        <v>1138.1220000000001</v>
      </c>
      <c r="AH38" s="25">
        <f>FemaleSingleAge!AH132</f>
        <v>1155.3340000000001</v>
      </c>
      <c r="AI38" s="25">
        <f>FemaleSingleAge!AI132</f>
        <v>1172.701</v>
      </c>
      <c r="AJ38" s="25">
        <f>FemaleSingleAge!AJ132</f>
        <v>1190.0150000000001</v>
      </c>
      <c r="AK38" s="25">
        <f>FemaleSingleAge!AK132</f>
        <v>1207.1120000000001</v>
      </c>
      <c r="AL38" s="25">
        <f>FemaleSingleAge!AL132</f>
        <v>1224.009</v>
      </c>
      <c r="AM38" s="25">
        <f>FemaleSingleAge!AM132</f>
        <v>1240.778</v>
      </c>
      <c r="AN38" s="25">
        <f>FemaleSingleAge!AN132</f>
        <v>1257.3539999999998</v>
      </c>
      <c r="AO38" s="25">
        <f>FemaleSingleAge!AO132</f>
        <v>1273.6590000000001</v>
      </c>
      <c r="AP38" s="25">
        <f>FemaleSingleAge!AP132</f>
        <v>1289.6179999999999</v>
      </c>
      <c r="AQ38" s="25">
        <f>FemaleSingleAge!AQ132</f>
        <v>1305.2080000000001</v>
      </c>
      <c r="AR38" s="25">
        <f>FemaleSingleAge!AR132</f>
        <v>1320.395</v>
      </c>
      <c r="AS38" s="25">
        <f>FemaleSingleAge!AS132</f>
        <v>1335.0859999999998</v>
      </c>
      <c r="AT38" s="25">
        <f>FemaleSingleAge!AT132</f>
        <v>1349.1679999999999</v>
      </c>
      <c r="AU38" s="25">
        <f>FemaleSingleAge!AU132</f>
        <v>1362.56</v>
      </c>
      <c r="AV38" s="25">
        <f>FemaleSingleAge!AV132</f>
        <v>1375.2219999999998</v>
      </c>
      <c r="AW38" s="25">
        <f>FemaleSingleAge!AW132</f>
        <v>1387.155</v>
      </c>
      <c r="AX38" s="25">
        <f>FemaleSingleAge!AX132</f>
        <v>1398.386</v>
      </c>
      <c r="AY38" s="25">
        <f>FemaleSingleAge!AY132</f>
        <v>1408.96</v>
      </c>
      <c r="AZ38" s="25">
        <f>FemaleSingleAge!AZ132</f>
        <v>1418.9189999999999</v>
      </c>
    </row>
    <row r="39" spans="1:52">
      <c r="A39" s="123" t="s">
        <v>101</v>
      </c>
      <c r="AF39" s="25">
        <f>FemaleSingleAge!AF133</f>
        <v>2411.5310000000004</v>
      </c>
      <c r="AG39" s="25">
        <f>FemaleSingleAge!AG133</f>
        <v>2454.0450000000001</v>
      </c>
      <c r="AH39" s="25">
        <f>FemaleSingleAge!AH133</f>
        <v>2493.8329999999996</v>
      </c>
      <c r="AI39" s="25">
        <f>FemaleSingleAge!AI133</f>
        <v>2531.7950000000001</v>
      </c>
      <c r="AJ39" s="25">
        <f>FemaleSingleAge!AJ133</f>
        <v>2569.1420000000003</v>
      </c>
      <c r="AK39" s="25">
        <f>FemaleSingleAge!AK133</f>
        <v>2606.7550000000006</v>
      </c>
      <c r="AL39" s="25">
        <f>FemaleSingleAge!AL133</f>
        <v>2644.9739999999997</v>
      </c>
      <c r="AM39" s="25">
        <f>FemaleSingleAge!AM133</f>
        <v>2683.6280000000002</v>
      </c>
      <c r="AN39" s="25">
        <f>FemaleSingleAge!AN133</f>
        <v>2722.4349999999999</v>
      </c>
      <c r="AO39" s="25">
        <f>FemaleSingleAge!AO133</f>
        <v>2760.8969999999999</v>
      </c>
      <c r="AP39" s="25">
        <f>FemaleSingleAge!AP133</f>
        <v>2798.6210000000001</v>
      </c>
      <c r="AQ39" s="25">
        <f>FemaleSingleAge!AQ133</f>
        <v>2835.5680000000002</v>
      </c>
      <c r="AR39" s="25">
        <f>FemaleSingleAge!AR133</f>
        <v>2871.82</v>
      </c>
      <c r="AS39" s="25">
        <f>FemaleSingleAge!AS133</f>
        <v>2907.2349999999997</v>
      </c>
      <c r="AT39" s="25">
        <f>FemaleSingleAge!AT133</f>
        <v>2941.6549999999997</v>
      </c>
      <c r="AU39" s="25">
        <f>FemaleSingleAge!AU133</f>
        <v>2974.9459999999999</v>
      </c>
      <c r="AV39" s="25">
        <f>FemaleSingleAge!AV133</f>
        <v>3007.0430000000001</v>
      </c>
      <c r="AW39" s="25">
        <f>FemaleSingleAge!AW133</f>
        <v>3037.8889999999997</v>
      </c>
      <c r="AX39" s="25">
        <f>FemaleSingleAge!AX133</f>
        <v>3067.393</v>
      </c>
      <c r="AY39" s="25">
        <f>FemaleSingleAge!AY133</f>
        <v>3095.4570000000003</v>
      </c>
      <c r="AZ39" s="25">
        <f>FemaleSingleAge!AZ133</f>
        <v>3122.0169999999998</v>
      </c>
    </row>
    <row r="40" spans="1:52">
      <c r="A40" s="123" t="s">
        <v>142</v>
      </c>
      <c r="AF40" s="25">
        <f>FemaleSingleAge!AF3</f>
        <v>328.18700000000001</v>
      </c>
      <c r="AG40" s="25">
        <f>FemaleSingleAge!AG3</f>
        <v>332.20100000000002</v>
      </c>
      <c r="AH40" s="25">
        <f>FemaleSingleAge!AH3</f>
        <v>335.529</v>
      </c>
      <c r="AI40" s="25">
        <f>FemaleSingleAge!AI3</f>
        <v>338.38600000000002</v>
      </c>
      <c r="AJ40" s="25">
        <f>FemaleSingleAge!AJ3</f>
        <v>341.11599999999999</v>
      </c>
      <c r="AK40" s="25">
        <f>FemaleSingleAge!AK3</f>
        <v>343.96300000000002</v>
      </c>
      <c r="AL40" s="25">
        <f>FemaleSingleAge!AL3</f>
        <v>346.983</v>
      </c>
      <c r="AM40" s="25">
        <f>FemaleSingleAge!AM3</f>
        <v>350.07400000000001</v>
      </c>
      <c r="AN40" s="25">
        <f>FemaleSingleAge!AN3</f>
        <v>353.14</v>
      </c>
      <c r="AO40" s="25">
        <f>FemaleSingleAge!AO3</f>
        <v>356.03699999999998</v>
      </c>
      <c r="AP40" s="25">
        <f>FemaleSingleAge!AP3</f>
        <v>358.66300000000001</v>
      </c>
      <c r="AQ40" s="25">
        <f>FemaleSingleAge!AQ3</f>
        <v>360.99099999999999</v>
      </c>
      <c r="AR40" s="25">
        <f>FemaleSingleAge!AR3</f>
        <v>363.06900000000002</v>
      </c>
      <c r="AS40" s="25">
        <f>FemaleSingleAge!AS3</f>
        <v>364.94299999999998</v>
      </c>
      <c r="AT40" s="25">
        <f>FemaleSingleAge!AT3</f>
        <v>366.69200000000001</v>
      </c>
      <c r="AU40" s="25">
        <f>FemaleSingleAge!AU3</f>
        <v>368.36599999999999</v>
      </c>
      <c r="AV40" s="25">
        <f>FemaleSingleAge!AV3</f>
        <v>369.98500000000001</v>
      </c>
      <c r="AW40" s="25">
        <f>FemaleSingleAge!AW3</f>
        <v>371.53199999999998</v>
      </c>
      <c r="AX40" s="25">
        <f>FemaleSingleAge!AX3</f>
        <v>372.99200000000002</v>
      </c>
      <c r="AY40" s="25">
        <f>FemaleSingleAge!AY3</f>
        <v>374.34399999999999</v>
      </c>
      <c r="AZ40" s="25">
        <f>FemaleSingleAge!AZ3</f>
        <v>375.57100000000003</v>
      </c>
    </row>
    <row r="41" spans="1:52">
      <c r="A41" s="133" t="s">
        <v>154</v>
      </c>
    </row>
    <row r="42" spans="1:52">
      <c r="A42" s="133" t="s">
        <v>1</v>
      </c>
    </row>
    <row r="43" spans="1:52">
      <c r="A43" s="119" t="s">
        <v>145</v>
      </c>
      <c r="AF43" s="25">
        <f>UnemployedMale!AF107</f>
        <v>62.331812787297132</v>
      </c>
      <c r="AG43" s="25">
        <f>UnemployedMale!AG107</f>
        <v>64.519706286506079</v>
      </c>
      <c r="AH43" s="25">
        <f>UnemployedMale!AH107</f>
        <v>66.574366940822273</v>
      </c>
      <c r="AI43" s="25">
        <f>UnemployedMale!AI107</f>
        <v>68.504218490802458</v>
      </c>
      <c r="AJ43" s="25">
        <f>UnemployedMale!AJ107</f>
        <v>70.33891779336895</v>
      </c>
      <c r="AK43" s="25">
        <f>UnemployedMale!AK107</f>
        <v>72.099477683124377</v>
      </c>
      <c r="AL43" s="25">
        <f>UnemployedMale!AL107</f>
        <v>72.668274960807082</v>
      </c>
      <c r="AM43" s="25">
        <f>UnemployedMale!AM107</f>
        <v>73.096261337842037</v>
      </c>
      <c r="AN43" s="25">
        <f>UnemployedMale!AN107</f>
        <v>73.385088449169473</v>
      </c>
      <c r="AO43" s="25">
        <f>UnemployedMale!AO107</f>
        <v>73.535634449984414</v>
      </c>
      <c r="AP43" s="25">
        <f>UnemployedMale!AP107</f>
        <v>73.553794174796067</v>
      </c>
      <c r="AQ43" s="25">
        <f>UnemployedMale!AQ107</f>
        <v>73.439679335359997</v>
      </c>
      <c r="AR43" s="25">
        <f>UnemployedMale!AR107</f>
        <v>73.207458070103698</v>
      </c>
      <c r="AS43" s="25">
        <f>UnemployedMale!AS107</f>
        <v>72.893252060266349</v>
      </c>
      <c r="AT43" s="25">
        <f>UnemployedMale!AT107</f>
        <v>72.540421053450288</v>
      </c>
      <c r="AU43" s="25">
        <f>UnemployedMale!AU107</f>
        <v>72.177866355606582</v>
      </c>
      <c r="AV43" s="25">
        <f>UnemployedMale!AV107</f>
        <v>71.815259844734229</v>
      </c>
      <c r="AW43" s="25">
        <f>UnemployedMale!AW107</f>
        <v>71.442459574572297</v>
      </c>
      <c r="AX43" s="25">
        <f>UnemployedMale!AX107</f>
        <v>71.041795578959722</v>
      </c>
      <c r="AY43" s="25">
        <f>UnemployedMale!AY107</f>
        <v>70.588334920662703</v>
      </c>
      <c r="AZ43" s="25">
        <f>UnemployedMale!AZ107</f>
        <v>70.064832600000003</v>
      </c>
    </row>
    <row r="44" spans="1:52">
      <c r="A44" s="119" t="s">
        <v>144</v>
      </c>
      <c r="AF44" s="25">
        <f>UnemployedMale!AF108</f>
        <v>110.86252228287029</v>
      </c>
      <c r="AG44" s="25">
        <f>UnemployedMale!AG108</f>
        <v>115.04497769039801</v>
      </c>
      <c r="AH44" s="25">
        <f>UnemployedMale!AH108</f>
        <v>119.04940453486682</v>
      </c>
      <c r="AI44" s="25">
        <f>UnemployedMale!AI108</f>
        <v>122.89601935505711</v>
      </c>
      <c r="AJ44" s="25">
        <f>UnemployedMale!AJ108</f>
        <v>126.6472775518028</v>
      </c>
      <c r="AK44" s="25">
        <f>UnemployedMale!AK108</f>
        <v>130.34336678194546</v>
      </c>
      <c r="AL44" s="25">
        <f>UnemployedMale!AL108</f>
        <v>131.90104061787292</v>
      </c>
      <c r="AM44" s="25">
        <f>UnemployedMale!AM108</f>
        <v>133.24267346005823</v>
      </c>
      <c r="AN44" s="25">
        <f>UnemployedMale!AN108</f>
        <v>134.32681333592774</v>
      </c>
      <c r="AO44" s="25">
        <f>UnemployedMale!AO108</f>
        <v>135.10269414166052</v>
      </c>
      <c r="AP44" s="25">
        <f>UnemployedMale!AP108</f>
        <v>135.54618482092224</v>
      </c>
      <c r="AQ44" s="25">
        <f>UnemployedMale!AQ108</f>
        <v>135.64658395933208</v>
      </c>
      <c r="AR44" s="25">
        <f>UnemployedMale!AR108</f>
        <v>135.44340272496677</v>
      </c>
      <c r="AS44" s="25">
        <f>UnemployedMale!AS108</f>
        <v>135.02246814157883</v>
      </c>
      <c r="AT44" s="25">
        <f>UnemployedMale!AT108</f>
        <v>134.49277014785525</v>
      </c>
      <c r="AU44" s="25">
        <f>UnemployedMale!AU108</f>
        <v>133.9286465827382</v>
      </c>
      <c r="AV44" s="25">
        <f>UnemployedMale!AV108</f>
        <v>133.35016837306819</v>
      </c>
      <c r="AW44" s="25">
        <f>UnemployedMale!AW108</f>
        <v>132.73669685508733</v>
      </c>
      <c r="AX44" s="25">
        <f>UnemployedMale!AX108</f>
        <v>132.06731110921135</v>
      </c>
      <c r="AY44" s="25">
        <f>UnemployedMale!AY108</f>
        <v>131.30855080553516</v>
      </c>
      <c r="AZ44" s="25">
        <f>UnemployedMale!AZ108</f>
        <v>130.43629934999998</v>
      </c>
    </row>
    <row r="45" spans="1:52">
      <c r="A45" s="119" t="s">
        <v>188</v>
      </c>
      <c r="AF45" s="25">
        <f>UnemployedMale!AF109</f>
        <v>264.13780377342266</v>
      </c>
      <c r="AG45" s="25">
        <f>UnemployedMale!AG109</f>
        <v>273.04276095585828</v>
      </c>
      <c r="AH45" s="25">
        <f>UnemployedMale!AH109</f>
        <v>282.25953067851765</v>
      </c>
      <c r="AI45" s="25">
        <f>UnemployedMale!AI109</f>
        <v>292.83931174320753</v>
      </c>
      <c r="AJ45" s="25">
        <f>UnemployedMale!AJ109</f>
        <v>303.75291209605399</v>
      </c>
      <c r="AK45" s="25">
        <f>UnemployedMale!AK109</f>
        <v>314.58919556867994</v>
      </c>
      <c r="AL45" s="25">
        <f>UnemployedMale!AL109</f>
        <v>321.46161912977004</v>
      </c>
      <c r="AM45" s="25">
        <f>UnemployedMale!AM109</f>
        <v>327.91565906858949</v>
      </c>
      <c r="AN45" s="25">
        <f>UnemployedMale!AN109</f>
        <v>333.99257857756345</v>
      </c>
      <c r="AO45" s="25">
        <f>UnemployedMale!AO109</f>
        <v>339.77899391172218</v>
      </c>
      <c r="AP45" s="25">
        <f>UnemployedMale!AP109</f>
        <v>345.32136604139089</v>
      </c>
      <c r="AQ45" s="25">
        <f>UnemployedMale!AQ109</f>
        <v>350.61759591869304</v>
      </c>
      <c r="AR45" s="25">
        <f>UnemployedMale!AR109</f>
        <v>355.61478087741256</v>
      </c>
      <c r="AS45" s="25">
        <f>UnemployedMale!AS109</f>
        <v>360.25445922599908</v>
      </c>
      <c r="AT45" s="25">
        <f>UnemployedMale!AT109</f>
        <v>364.47331942449654</v>
      </c>
      <c r="AU45" s="25">
        <f>UnemployedMale!AU109</f>
        <v>368.25149435150234</v>
      </c>
      <c r="AV45" s="25">
        <f>UnemployedMale!AV109</f>
        <v>371.60205326975949</v>
      </c>
      <c r="AW45" s="25">
        <f>UnemployedMale!AW109</f>
        <v>374.59228527551647</v>
      </c>
      <c r="AX45" s="25">
        <f>UnemployedMale!AX109</f>
        <v>377.31977954282235</v>
      </c>
      <c r="AY45" s="25">
        <f>UnemployedMale!AY109</f>
        <v>379.88968155217475</v>
      </c>
      <c r="AZ45" s="25">
        <f>UnemployedMale!AZ109</f>
        <v>382.36451105929996</v>
      </c>
    </row>
    <row r="46" spans="1:52">
      <c r="A46" s="119" t="s">
        <v>187</v>
      </c>
      <c r="AF46" s="25">
        <f>UnemployedMale!AF110</f>
        <v>285.27721449123891</v>
      </c>
      <c r="AG46" s="25">
        <f>UnemployedMale!AG110</f>
        <v>295.4544990469999</v>
      </c>
      <c r="AH46" s="25">
        <f>UnemployedMale!AH110</f>
        <v>306.1815134637875</v>
      </c>
      <c r="AI46" s="25">
        <f>UnemployedMale!AI110</f>
        <v>318.37929482732619</v>
      </c>
      <c r="AJ46" s="25">
        <f>UnemployedMale!AJ110</f>
        <v>330.84433725331093</v>
      </c>
      <c r="AK46" s="25">
        <f>UnemployedMale!AK110</f>
        <v>343.0442314226853</v>
      </c>
      <c r="AL46" s="25">
        <f>UnemployedMale!AL110</f>
        <v>351.05051592693883</v>
      </c>
      <c r="AM46" s="25">
        <f>UnemployedMale!AM110</f>
        <v>358.44935639502557</v>
      </c>
      <c r="AN46" s="25">
        <f>UnemployedMale!AN110</f>
        <v>365.34809443337423</v>
      </c>
      <c r="AO46" s="25">
        <f>UnemployedMale!AO110</f>
        <v>371.93381952518723</v>
      </c>
      <c r="AP46" s="25">
        <f>UnemployedMale!AP110</f>
        <v>378.32630126057921</v>
      </c>
      <c r="AQ46" s="25">
        <f>UnemployedMale!AQ110</f>
        <v>384.53919414530128</v>
      </c>
      <c r="AR46" s="25">
        <f>UnemployedMale!AR110</f>
        <v>390.49964132267218</v>
      </c>
      <c r="AS46" s="25">
        <f>UnemployedMale!AS110</f>
        <v>396.1433017992336</v>
      </c>
      <c r="AT46" s="25">
        <f>UnemployedMale!AT110</f>
        <v>401.39255521697538</v>
      </c>
      <c r="AU46" s="25">
        <f>UnemployedMale!AU110</f>
        <v>406.21922147810619</v>
      </c>
      <c r="AV46" s="25">
        <f>UnemployedMale!AV110</f>
        <v>410.63335498700502</v>
      </c>
      <c r="AW46" s="25">
        <f>UnemployedMale!AW110</f>
        <v>414.7138289155647</v>
      </c>
      <c r="AX46" s="25">
        <f>UnemployedMale!AX110</f>
        <v>418.58046341669035</v>
      </c>
      <c r="AY46" s="25">
        <f>UnemployedMale!AY110</f>
        <v>422.36748023697032</v>
      </c>
      <c r="AZ46" s="25">
        <f>UnemployedMale!AZ110</f>
        <v>426.15376513429987</v>
      </c>
    </row>
    <row r="47" spans="1:52">
      <c r="A47" s="119" t="s">
        <v>186</v>
      </c>
      <c r="AF47" s="25">
        <f>UnemployedMale!AF111</f>
        <v>215.60709427784948</v>
      </c>
      <c r="AG47" s="25">
        <f>UnemployedMale!AG111</f>
        <v>222.51748955196635</v>
      </c>
      <c r="AH47" s="25">
        <f>UnemployedMale!AH111</f>
        <v>229.7844930844731</v>
      </c>
      <c r="AI47" s="25">
        <f>UnemployedMale!AI111</f>
        <v>238.4475108789529</v>
      </c>
      <c r="AJ47" s="25">
        <f>UnemployedMale!AJ111</f>
        <v>247.44455233762039</v>
      </c>
      <c r="AK47" s="25">
        <f>UnemployedMale!AK111</f>
        <v>256.34530646985883</v>
      </c>
      <c r="AL47" s="25">
        <f>UnemployedMale!AL111</f>
        <v>262.22885347270415</v>
      </c>
      <c r="AM47" s="25">
        <f>UnemployedMale!AM111</f>
        <v>267.76924694637336</v>
      </c>
      <c r="AN47" s="25">
        <f>UnemployedMale!AN111</f>
        <v>273.0508536908053</v>
      </c>
      <c r="AO47" s="25">
        <f>UnemployedMale!AO111</f>
        <v>278.21193422004609</v>
      </c>
      <c r="AP47" s="25">
        <f>UnemployedMale!AP111</f>
        <v>283.32897539526476</v>
      </c>
      <c r="AQ47" s="25">
        <f>UnemployedMale!AQ111</f>
        <v>288.41069129472095</v>
      </c>
      <c r="AR47" s="25">
        <f>UnemployedMale!AR111</f>
        <v>293.37883622254935</v>
      </c>
      <c r="AS47" s="25">
        <f>UnemployedMale!AS111</f>
        <v>298.12524314468664</v>
      </c>
      <c r="AT47" s="25">
        <f>UnemployedMale!AT111</f>
        <v>302.52097033009164</v>
      </c>
      <c r="AU47" s="25">
        <f>UnemployedMale!AU111</f>
        <v>306.50071412437069</v>
      </c>
      <c r="AV47" s="25">
        <f>UnemployedMale!AV111</f>
        <v>310.06714474142547</v>
      </c>
      <c r="AW47" s="25">
        <f>UnemployedMale!AW111</f>
        <v>313.29804799500158</v>
      </c>
      <c r="AX47" s="25">
        <f>UnemployedMale!AX111</f>
        <v>316.29426401257069</v>
      </c>
      <c r="AY47" s="25">
        <f>UnemployedMale!AY111</f>
        <v>319.16946566730218</v>
      </c>
      <c r="AZ47" s="25">
        <f>UnemployedMale!AZ111</f>
        <v>321.9930443093001</v>
      </c>
    </row>
    <row r="48" spans="1:52">
      <c r="A48" s="119" t="s">
        <v>185</v>
      </c>
      <c r="AF48" s="25">
        <f>UnemployedMale!AF112</f>
        <v>236.74650499566579</v>
      </c>
      <c r="AG48" s="25">
        <f>UnemployedMale!AG112</f>
        <v>244.92922764310796</v>
      </c>
      <c r="AH48" s="25">
        <f>UnemployedMale!AH112</f>
        <v>253.70647586974289</v>
      </c>
      <c r="AI48" s="25">
        <f>UnemployedMale!AI112</f>
        <v>263.98749396307159</v>
      </c>
      <c r="AJ48" s="25">
        <f>UnemployedMale!AJ112</f>
        <v>274.53597749487733</v>
      </c>
      <c r="AK48" s="25">
        <f>UnemployedMale!AK112</f>
        <v>284.80034232386419</v>
      </c>
      <c r="AL48" s="25">
        <f>UnemployedMale!AL112</f>
        <v>291.81775026987293</v>
      </c>
      <c r="AM48" s="25">
        <f>UnemployedMale!AM112</f>
        <v>298.30294427280944</v>
      </c>
      <c r="AN48" s="25">
        <f>UnemployedMale!AN112</f>
        <v>304.40636954661608</v>
      </c>
      <c r="AO48" s="25">
        <f>UnemployedMale!AO112</f>
        <v>310.3667598335112</v>
      </c>
      <c r="AP48" s="25">
        <f>UnemployedMale!AP112</f>
        <v>316.33391061445309</v>
      </c>
      <c r="AQ48" s="25">
        <f>UnemployedMale!AQ112</f>
        <v>322.33228952132919</v>
      </c>
      <c r="AR48" s="25">
        <f>UnemployedMale!AR112</f>
        <v>328.26369666780892</v>
      </c>
      <c r="AS48" s="25">
        <f>UnemployedMale!AS112</f>
        <v>334.01408571792115</v>
      </c>
      <c r="AT48" s="25">
        <f>UnemployedMale!AT112</f>
        <v>339.44020612257049</v>
      </c>
      <c r="AU48" s="25">
        <f>UnemployedMale!AU112</f>
        <v>344.46844125097454</v>
      </c>
      <c r="AV48" s="25">
        <f>UnemployedMale!AV112</f>
        <v>349.09844645867099</v>
      </c>
      <c r="AW48" s="25">
        <f>UnemployedMale!AW112</f>
        <v>353.41959163504981</v>
      </c>
      <c r="AX48" s="25">
        <f>UnemployedMale!AX112</f>
        <v>357.5549478864387</v>
      </c>
      <c r="AY48" s="25">
        <f>UnemployedMale!AY112</f>
        <v>361.64726435209775</v>
      </c>
      <c r="AZ48" s="25">
        <f>UnemployedMale!AZ112</f>
        <v>365.78229838430002</v>
      </c>
    </row>
    <row r="49" spans="1:52">
      <c r="A49" s="133" t="s">
        <v>2</v>
      </c>
    </row>
    <row r="50" spans="1:52">
      <c r="A50" s="119" t="s">
        <v>145</v>
      </c>
      <c r="AF50" s="25">
        <f>UnemployedFemale!AF107</f>
        <v>109.64539608992806</v>
      </c>
      <c r="AG50" s="25">
        <f>UnemployedFemale!AG107</f>
        <v>113.67104685480282</v>
      </c>
      <c r="AH50" s="25">
        <f>UnemployedFemale!AH107</f>
        <v>117.41160916458921</v>
      </c>
      <c r="AI50" s="25">
        <f>UnemployedFemale!AI107</f>
        <v>120.90577428311207</v>
      </c>
      <c r="AJ50" s="25">
        <f>UnemployedFemale!AJ107</f>
        <v>124.24246526431709</v>
      </c>
      <c r="AK50" s="25">
        <f>UnemployedFemale!AK107</f>
        <v>127.48401279042167</v>
      </c>
      <c r="AL50" s="25">
        <f>UnemployedFemale!AL107</f>
        <v>126.76257763284957</v>
      </c>
      <c r="AM50" s="25">
        <f>UnemployedFemale!AM107</f>
        <v>125.71565957327572</v>
      </c>
      <c r="AN50" s="25">
        <f>UnemployedFemale!AN107</f>
        <v>124.32268740189963</v>
      </c>
      <c r="AO50" s="25">
        <f>UnemployedFemale!AO107</f>
        <v>122.56054365726024</v>
      </c>
      <c r="AP50" s="25">
        <f>UnemployedFemale!AP107</f>
        <v>120.43082874911266</v>
      </c>
      <c r="AQ50" s="25">
        <f>UnemployedFemale!AQ107</f>
        <v>117.94353608349198</v>
      </c>
      <c r="AR50" s="25">
        <f>UnemployedFemale!AR107</f>
        <v>115.14840120798144</v>
      </c>
      <c r="AS50" s="25">
        <f>UnemployedFemale!AS107</f>
        <v>112.13057030959075</v>
      </c>
      <c r="AT50" s="25">
        <f>UnemployedFemale!AT107</f>
        <v>108.98413918818645</v>
      </c>
      <c r="AU50" s="25">
        <f>UnemployedFemale!AU107</f>
        <v>105.76590455139689</v>
      </c>
      <c r="AV50" s="25">
        <f>UnemployedFemale!AV107</f>
        <v>102.4890889086937</v>
      </c>
      <c r="AW50" s="25">
        <f>UnemployedFemale!AW107</f>
        <v>99.131697183175106</v>
      </c>
      <c r="AX50" s="25">
        <f>UnemployedFemale!AX107</f>
        <v>95.667248059453541</v>
      </c>
      <c r="AY50" s="25">
        <f>UnemployedFemale!AY107</f>
        <v>92.061088040452148</v>
      </c>
      <c r="AZ50" s="25">
        <f>UnemployedFemale!AZ107</f>
        <v>88.293443600000003</v>
      </c>
    </row>
    <row r="51" spans="1:52">
      <c r="A51" s="119" t="s">
        <v>144</v>
      </c>
      <c r="AF51" s="25">
        <f>UnemployedFemale!AF108</f>
        <v>220.85116932511863</v>
      </c>
      <c r="AG51" s="25">
        <f>UnemployedFemale!AG108</f>
        <v>229.47992099915191</v>
      </c>
      <c r="AH51" s="25">
        <f>UnemployedFemale!AH108</f>
        <v>237.70990184003389</v>
      </c>
      <c r="AI51" s="25">
        <f>UnemployedFemale!AI108</f>
        <v>245.61201049024422</v>
      </c>
      <c r="AJ51" s="25">
        <f>UnemployedFemale!AJ108</f>
        <v>253.35979099806207</v>
      </c>
      <c r="AK51" s="25">
        <f>UnemployedFemale!AK108</f>
        <v>261.06340448775211</v>
      </c>
      <c r="AL51" s="25">
        <f>UnemployedFemale!AL108</f>
        <v>260.10479623526754</v>
      </c>
      <c r="AM51" s="25">
        <f>UnemployedFemale!AM108</f>
        <v>258.48604289578941</v>
      </c>
      <c r="AN51" s="25">
        <f>UnemployedFemale!AN108</f>
        <v>256.08346889366237</v>
      </c>
      <c r="AO51" s="25">
        <f>UnemployedFemale!AO108</f>
        <v>252.75664224048631</v>
      </c>
      <c r="AP51" s="25">
        <f>UnemployedFemale!AP108</f>
        <v>248.45308551291203</v>
      </c>
      <c r="AQ51" s="25">
        <f>UnemployedFemale!AQ108</f>
        <v>243.18375247835326</v>
      </c>
      <c r="AR51" s="25">
        <f>UnemployedFemale!AR108</f>
        <v>237.08109542282017</v>
      </c>
      <c r="AS51" s="25">
        <f>UnemployedFemale!AS108</f>
        <v>230.35893360888792</v>
      </c>
      <c r="AT51" s="25">
        <f>UnemployedFemale!AT108</f>
        <v>223.2612923197965</v>
      </c>
      <c r="AU51" s="25">
        <f>UnemployedFemale!AU108</f>
        <v>215.94083023993707</v>
      </c>
      <c r="AV51" s="25">
        <f>UnemployedFemale!AV108</f>
        <v>208.43116067060524</v>
      </c>
      <c r="AW51" s="25">
        <f>UnemployedFemale!AW108</f>
        <v>200.68755724134655</v>
      </c>
      <c r="AX51" s="25">
        <f>UnemployedFemale!AX108</f>
        <v>192.67335314289573</v>
      </c>
      <c r="AY51" s="25">
        <f>UnemployedFemale!AY108</f>
        <v>184.33524351258851</v>
      </c>
      <c r="AZ51" s="25">
        <f>UnemployedFemale!AZ108</f>
        <v>175.64304200000001</v>
      </c>
    </row>
    <row r="52" spans="1:52">
      <c r="A52" s="119" t="s">
        <v>188</v>
      </c>
      <c r="AF52" s="25">
        <f>UnemployedFemale!AF109</f>
        <v>501.0907704234898</v>
      </c>
      <c r="AG52" s="25">
        <f>UnemployedFemale!AG109</f>
        <v>517.78856671474477</v>
      </c>
      <c r="AH52" s="25">
        <f>UnemployedFemale!AH109</f>
        <v>534.45454312120785</v>
      </c>
      <c r="AI52" s="25">
        <f>UnemployedFemale!AI109</f>
        <v>552.26194502691158</v>
      </c>
      <c r="AJ52" s="25">
        <f>UnemployedFemale!AJ109</f>
        <v>570.63205048328655</v>
      </c>
      <c r="AK52" s="25">
        <f>UnemployedFemale!AK109</f>
        <v>589.4365006519464</v>
      </c>
      <c r="AL52" s="25">
        <f>UnemployedFemale!AL109</f>
        <v>596.2230388192711</v>
      </c>
      <c r="AM52" s="25">
        <f>UnemployedFemale!AM109</f>
        <v>602.49972841783438</v>
      </c>
      <c r="AN52" s="25">
        <f>UnemployedFemale!AN109</f>
        <v>608.13625241742864</v>
      </c>
      <c r="AO52" s="25">
        <f>UnemployedFemale!AO109</f>
        <v>613.0151838146694</v>
      </c>
      <c r="AP52" s="25">
        <f>UnemployedFemale!AP109</f>
        <v>617.06215526927576</v>
      </c>
      <c r="AQ52" s="25">
        <f>UnemployedFemale!AQ109</f>
        <v>620.24081105990342</v>
      </c>
      <c r="AR52" s="25">
        <f>UnemployedFemale!AR109</f>
        <v>622.55102545709735</v>
      </c>
      <c r="AS52" s="25">
        <f>UnemployedFemale!AS109</f>
        <v>624.01461337372643</v>
      </c>
      <c r="AT52" s="25">
        <f>UnemployedFemale!AT109</f>
        <v>624.66921931556033</v>
      </c>
      <c r="AU52" s="25">
        <f>UnemployedFemale!AU109</f>
        <v>624.54415000203653</v>
      </c>
      <c r="AV52" s="25">
        <f>UnemployedFemale!AV109</f>
        <v>623.67328066395885</v>
      </c>
      <c r="AW52" s="25">
        <f>UnemployedFemale!AW109</f>
        <v>622.06053349931494</v>
      </c>
      <c r="AX52" s="25">
        <f>UnemployedFemale!AX109</f>
        <v>619.69561644932139</v>
      </c>
      <c r="AY52" s="25">
        <f>UnemployedFemale!AY109</f>
        <v>616.58985129252108</v>
      </c>
      <c r="AZ52" s="25">
        <f>UnemployedFemale!AZ109</f>
        <v>612.79916448359984</v>
      </c>
    </row>
    <row r="53" spans="1:52">
      <c r="A53" s="119" t="s">
        <v>187</v>
      </c>
      <c r="AF53" s="25">
        <f>UnemployedFemale!AF110</f>
        <v>530.50300553138811</v>
      </c>
      <c r="AG53" s="25">
        <f>UnemployedFemale!AG110</f>
        <v>548.66568233470946</v>
      </c>
      <c r="AH53" s="25">
        <f>UnemployedFemale!AH110</f>
        <v>567.11595995808818</v>
      </c>
      <c r="AI53" s="25">
        <f>UnemployedFemale!AI110</f>
        <v>586.86698524356575</v>
      </c>
      <c r="AJ53" s="25">
        <f>UnemployedFemale!AJ110</f>
        <v>607.12412946319114</v>
      </c>
      <c r="AK53" s="25">
        <f>UnemployedFemale!AK110</f>
        <v>627.60855372892411</v>
      </c>
      <c r="AL53" s="25">
        <f>UnemployedFemale!AL110</f>
        <v>635.82092143607974</v>
      </c>
      <c r="AM53" s="25">
        <f>UnemployedFemale!AM110</f>
        <v>643.31986421872159</v>
      </c>
      <c r="AN53" s="25">
        <f>UnemployedFemale!AN110</f>
        <v>650.04480859095759</v>
      </c>
      <c r="AO53" s="25">
        <f>UnemployedFemale!AO110</f>
        <v>655.98606213431697</v>
      </c>
      <c r="AP53" s="25">
        <f>UnemployedFemale!AP110</f>
        <v>661.1472279148021</v>
      </c>
      <c r="AQ53" s="25">
        <f>UnemployedFemale!AQ110</f>
        <v>665.50757347624233</v>
      </c>
      <c r="AR53" s="25">
        <f>UnemployedFemale!AR110</f>
        <v>669.0452151746606</v>
      </c>
      <c r="AS53" s="25">
        <f>UnemployedFemale!AS110</f>
        <v>671.77736807427357</v>
      </c>
      <c r="AT53" s="25">
        <f>UnemployedFemale!AT110</f>
        <v>673.72916025926406</v>
      </c>
      <c r="AU53" s="25">
        <f>UnemployedFemale!AU110</f>
        <v>674.92367806059065</v>
      </c>
      <c r="AV53" s="25">
        <f>UnemployedFemale!AV110</f>
        <v>675.38905243953616</v>
      </c>
      <c r="AW53" s="25">
        <f>UnemployedFemale!AW110</f>
        <v>675.1416599018919</v>
      </c>
      <c r="AX53" s="25">
        <f>UnemployedFemale!AX110</f>
        <v>674.20346166767877</v>
      </c>
      <c r="AY53" s="25">
        <f>UnemployedFemale!AY110</f>
        <v>672.62638884502678</v>
      </c>
      <c r="AZ53" s="25">
        <f>UnemployedFemale!AZ110</f>
        <v>670.48960549159983</v>
      </c>
    </row>
    <row r="54" spans="1:52">
      <c r="A54" s="119" t="s">
        <v>186</v>
      </c>
      <c r="AF54" s="25">
        <f>UnemployedFemale!AF111</f>
        <v>389.88499718829928</v>
      </c>
      <c r="AG54" s="25">
        <f>UnemployedFemale!AG111</f>
        <v>401.97969257039551</v>
      </c>
      <c r="AH54" s="25">
        <f>UnemployedFemale!AH111</f>
        <v>414.15625044576308</v>
      </c>
      <c r="AI54" s="25">
        <f>UnemployedFemale!AI111</f>
        <v>427.55570881977934</v>
      </c>
      <c r="AJ54" s="25">
        <f>UnemployedFemale!AJ111</f>
        <v>441.51472474954159</v>
      </c>
      <c r="AK54" s="25">
        <f>UnemployedFemale!AK111</f>
        <v>455.85710895461591</v>
      </c>
      <c r="AL54" s="25">
        <f>UnemployedFemale!AL111</f>
        <v>462.88082021685318</v>
      </c>
      <c r="AM54" s="25">
        <f>UnemployedFemale!AM111</f>
        <v>469.72934509532075</v>
      </c>
      <c r="AN54" s="25">
        <f>UnemployedFemale!AN111</f>
        <v>476.37547092566598</v>
      </c>
      <c r="AO54" s="25">
        <f>UnemployedFemale!AO111</f>
        <v>482.81908523144358</v>
      </c>
      <c r="AP54" s="25">
        <f>UnemployedFemale!AP111</f>
        <v>489.03989850547634</v>
      </c>
      <c r="AQ54" s="25">
        <f>UnemployedFemale!AQ111</f>
        <v>495.00059466504217</v>
      </c>
      <c r="AR54" s="25">
        <f>UnemployedFemale!AR111</f>
        <v>500.61833124225853</v>
      </c>
      <c r="AS54" s="25">
        <f>UnemployedFemale!AS111</f>
        <v>505.78625007442929</v>
      </c>
      <c r="AT54" s="25">
        <f>UnemployedFemale!AT111</f>
        <v>510.39206618395042</v>
      </c>
      <c r="AU54" s="25">
        <f>UnemployedFemale!AU111</f>
        <v>514.36922431349672</v>
      </c>
      <c r="AV54" s="25">
        <f>UnemployedFemale!AV111</f>
        <v>517.73120890204757</v>
      </c>
      <c r="AW54" s="25">
        <f>UnemployedFemale!AW111</f>
        <v>520.5046734411435</v>
      </c>
      <c r="AX54" s="25">
        <f>UnemployedFemale!AX111</f>
        <v>522.6895113658793</v>
      </c>
      <c r="AY54" s="25">
        <f>UnemployedFemale!AY111</f>
        <v>524.3156958203848</v>
      </c>
      <c r="AZ54" s="25">
        <f>UnemployedFemale!AZ111</f>
        <v>525.44956608359985</v>
      </c>
    </row>
    <row r="55" spans="1:52">
      <c r="A55" s="119" t="s">
        <v>185</v>
      </c>
      <c r="AF55" s="25">
        <f>UnemployedFemale!AF112</f>
        <v>419.29723229619754</v>
      </c>
      <c r="AG55" s="25">
        <f>UnemployedFemale!AG112</f>
        <v>432.85680819036037</v>
      </c>
      <c r="AH55" s="25">
        <f>UnemployedFemale!AH112</f>
        <v>446.81766728264347</v>
      </c>
      <c r="AI55" s="25">
        <f>UnemployedFemale!AI112</f>
        <v>462.16074903643369</v>
      </c>
      <c r="AJ55" s="25">
        <f>UnemployedFemale!AJ112</f>
        <v>478.00680372944601</v>
      </c>
      <c r="AK55" s="25">
        <f>UnemployedFemale!AK112</f>
        <v>494.02916203159356</v>
      </c>
      <c r="AL55" s="25">
        <f>UnemployedFemale!AL112</f>
        <v>502.47870283366194</v>
      </c>
      <c r="AM55" s="25">
        <f>UnemployedFemale!AM112</f>
        <v>510.54948089620802</v>
      </c>
      <c r="AN55" s="25">
        <f>UnemployedFemale!AN112</f>
        <v>518.28402709919499</v>
      </c>
      <c r="AO55" s="25">
        <f>UnemployedFemale!AO112</f>
        <v>525.78996355109132</v>
      </c>
      <c r="AP55" s="25">
        <f>UnemployedFemale!AP112</f>
        <v>533.1249711510028</v>
      </c>
      <c r="AQ55" s="25">
        <f>UnemployedFemale!AQ112</f>
        <v>540.26735708138108</v>
      </c>
      <c r="AR55" s="25">
        <f>UnemployedFemale!AR112</f>
        <v>547.11252095982172</v>
      </c>
      <c r="AS55" s="25">
        <f>UnemployedFemale!AS112</f>
        <v>553.54900477497642</v>
      </c>
      <c r="AT55" s="25">
        <f>UnemployedFemale!AT112</f>
        <v>559.45200712765416</v>
      </c>
      <c r="AU55" s="25">
        <f>UnemployedFemale!AU112</f>
        <v>564.74875237205083</v>
      </c>
      <c r="AV55" s="25">
        <f>UnemployedFemale!AV112</f>
        <v>569.44698067762488</v>
      </c>
      <c r="AW55" s="25">
        <f>UnemployedFemale!AW112</f>
        <v>573.58579984372045</v>
      </c>
      <c r="AX55" s="25">
        <f>UnemployedFemale!AX112</f>
        <v>577.19735658423667</v>
      </c>
      <c r="AY55" s="25">
        <f>UnemployedFemale!AY112</f>
        <v>580.35223337289051</v>
      </c>
      <c r="AZ55" s="25">
        <f>UnemployedFemale!AZ112</f>
        <v>583.14000709159984</v>
      </c>
    </row>
    <row r="56" spans="1:52">
      <c r="A56" s="119" t="s">
        <v>227</v>
      </c>
      <c r="AG56" s="25">
        <v>100</v>
      </c>
      <c r="AH56" s="25">
        <f>AG56*(1+Macroeconomics!AH44/100)</f>
        <v>110.30210289539085</v>
      </c>
      <c r="AI56" s="25">
        <f>AH56*(1+Macroeconomics!AI44/100)</f>
        <v>122.05275616050666</v>
      </c>
      <c r="AJ56" s="25">
        <f>AI56*(1+Macroeconomics!AJ44/100)</f>
        <v>135.4836926217298</v>
      </c>
      <c r="AK56" s="25">
        <f>AJ56*(1+Macroeconomics!AK44/100)</f>
        <v>150.86821443511485</v>
      </c>
      <c r="AL56" s="25">
        <f>AK56*(1+Macroeconomics!AL44/100)</f>
        <v>167.99968827531939</v>
      </c>
      <c r="AM56" s="25">
        <f>AL56*(1+Macroeconomics!AM44/100)</f>
        <v>187.07648503882155</v>
      </c>
      <c r="AN56" s="25">
        <f>AM56*(1+Macroeconomics!AN44/100)</f>
        <v>208.31950114768085</v>
      </c>
      <c r="AO56" s="25">
        <f>AN56*(1+Macroeconomics!AO44/100)</f>
        <v>231.97471638091227</v>
      </c>
      <c r="AP56" s="25">
        <f>AO56*(1+Macroeconomics!AP44/100)</f>
        <v>258.31604215419253</v>
      </c>
      <c r="AQ56" s="25">
        <f>AP56*(1+Macroeconomics!AQ44/100)</f>
        <v>287.64849322905405</v>
      </c>
      <c r="AR56" s="25">
        <f>AQ56*(1+Macroeconomics!AR44/100)</f>
        <v>320.31171957781652</v>
      </c>
      <c r="AS56" s="25">
        <f>AR56*(1+Macroeconomics!AS44/100)</f>
        <v>356.683939300867</v>
      </c>
      <c r="AT56" s="25">
        <f>AS56*(1+Macroeconomics!AT44/100)</f>
        <v>397.18631813681395</v>
      </c>
      <c r="AU56" s="25">
        <f>AT56*(1+Macroeconomics!AU44/100)</f>
        <v>442.28784627728521</v>
      </c>
      <c r="AV56" s="25">
        <f>AU56*(1+Macroeconomics!AV44/100)</f>
        <v>492.51076895659111</v>
      </c>
      <c r="AW56" s="25">
        <f>AV56*(1+Macroeconomics!AW44/100)</f>
        <v>548.43663369881369</v>
      </c>
      <c r="AX56" s="25">
        <f>AW56*(1+Macroeconomics!AX44/100)</f>
        <v>610.71302424535838</v>
      </c>
      <c r="AY56" s="25">
        <f>AX56*(1+Macroeconomics!AY44/100)</f>
        <v>680.06105913730187</v>
      </c>
      <c r="AZ56" s="25">
        <f>AY56*(1+Macroeconomics!AZ44/100)</f>
        <v>757.28374178105435</v>
      </c>
    </row>
    <row r="57" spans="1:52">
      <c r="A57" s="121" t="s">
        <v>133</v>
      </c>
    </row>
    <row r="58" spans="1:52">
      <c r="A58" s="117" t="s">
        <v>152</v>
      </c>
      <c r="AF58" s="25">
        <f t="shared" ref="AF58:AZ58" si="0">SUM(AF59:AF60)</f>
        <v>612.96100000000001</v>
      </c>
      <c r="AG58" s="25">
        <f t="shared" si="0"/>
        <v>628.19200000000012</v>
      </c>
      <c r="AH58" s="25">
        <f t="shared" si="0"/>
        <v>644.245</v>
      </c>
      <c r="AI58" s="25">
        <f t="shared" si="0"/>
        <v>662.09400000000005</v>
      </c>
      <c r="AJ58" s="25">
        <f t="shared" si="0"/>
        <v>683.00199999999995</v>
      </c>
      <c r="AK58" s="25">
        <f t="shared" si="0"/>
        <v>707.83499999999981</v>
      </c>
      <c r="AL58" s="25">
        <f t="shared" si="0"/>
        <v>737.04</v>
      </c>
      <c r="AM58" s="25">
        <f t="shared" si="0"/>
        <v>770.33400000000006</v>
      </c>
      <c r="AN58" s="25">
        <f t="shared" si="0"/>
        <v>806.96799999999996</v>
      </c>
      <c r="AO58" s="25">
        <f t="shared" si="0"/>
        <v>845.79499999999985</v>
      </c>
      <c r="AP58" s="25">
        <f t="shared" si="0"/>
        <v>885.96900000000005</v>
      </c>
      <c r="AQ58" s="25">
        <f t="shared" si="0"/>
        <v>927.29099999999994</v>
      </c>
      <c r="AR58" s="25">
        <f t="shared" si="0"/>
        <v>969.98299999999995</v>
      </c>
      <c r="AS58" s="25">
        <f t="shared" si="0"/>
        <v>1014.116</v>
      </c>
      <c r="AT58" s="25">
        <f t="shared" si="0"/>
        <v>1059.883</v>
      </c>
      <c r="AU58" s="25">
        <f t="shared" si="0"/>
        <v>1107.4279999999999</v>
      </c>
      <c r="AV58" s="25">
        <f t="shared" si="0"/>
        <v>1156.7810000000002</v>
      </c>
      <c r="AW58" s="25">
        <f t="shared" si="0"/>
        <v>1207.8800000000001</v>
      </c>
      <c r="AX58" s="25">
        <f t="shared" si="0"/>
        <v>1260.7240000000002</v>
      </c>
      <c r="AY58" s="25">
        <f t="shared" si="0"/>
        <v>1315.297</v>
      </c>
      <c r="AZ58" s="25">
        <f t="shared" si="0"/>
        <v>1371.6280000000002</v>
      </c>
    </row>
    <row r="59" spans="1:52">
      <c r="A59" s="120" t="s">
        <v>1</v>
      </c>
      <c r="AF59" s="25">
        <f>IF(BenefitAssumptions!$E$8=60, BenefitCalculations3!AF11, IF(BenefitAssumptions!$E$8=65, BenefitCalculations3!AF12, BenefitCalculations3!AF13))</f>
        <v>285.93599999999998</v>
      </c>
      <c r="AG59" s="25">
        <f>IF(BenefitAssumptions!$E$8=60, BenefitCalculations3!AG11, IF(BenefitAssumptions!$E$8=65, BenefitCalculations3!AG12, BenefitCalculations3!AG13))</f>
        <v>291.94800000000004</v>
      </c>
      <c r="AH59" s="25">
        <f>IF(BenefitAssumptions!$E$8=60, BenefitCalculations3!AH11, IF(BenefitAssumptions!$E$8=65, BenefitCalculations3!AH12, BenefitCalculations3!AH13))</f>
        <v>298.54699999999997</v>
      </c>
      <c r="AI59" s="25">
        <f>IF(BenefitAssumptions!$E$8=60, BenefitCalculations3!AI11, IF(BenefitAssumptions!$E$8=65, BenefitCalculations3!AI12, BenefitCalculations3!AI13))</f>
        <v>306.20300000000003</v>
      </c>
      <c r="AJ59" s="25">
        <f>IF(BenefitAssumptions!$E$8=60, BenefitCalculations3!AJ11, IF(BenefitAssumptions!$E$8=65, BenefitCalculations3!AJ12, BenefitCalculations3!AJ13))</f>
        <v>315.50599999999997</v>
      </c>
      <c r="AK59" s="25">
        <f>IF(BenefitAssumptions!$E$8=60, BenefitCalculations3!AK11, IF(BenefitAssumptions!$E$8=65, BenefitCalculations3!AK12, BenefitCalculations3!AK13))</f>
        <v>326.85899999999998</v>
      </c>
      <c r="AL59" s="25">
        <f>IF(BenefitAssumptions!$E$8=60, BenefitCalculations3!AL11, IF(BenefitAssumptions!$E$8=65, BenefitCalculations3!AL12, BenefitCalculations3!AL13))</f>
        <v>340.47899999999998</v>
      </c>
      <c r="AM59" s="25">
        <f>IF(BenefitAssumptions!$E$8=60, BenefitCalculations3!AM11, IF(BenefitAssumptions!$E$8=65, BenefitCalculations3!AM12, BenefitCalculations3!AM13))</f>
        <v>356.21700000000004</v>
      </c>
      <c r="AN59" s="25">
        <f>IF(BenefitAssumptions!$E$8=60, BenefitCalculations3!AN11, IF(BenefitAssumptions!$E$8=65, BenefitCalculations3!AN12, BenefitCalculations3!AN13))</f>
        <v>373.65899999999999</v>
      </c>
      <c r="AO59" s="25">
        <f>IF(BenefitAssumptions!$E$8=60, BenefitCalculations3!AO11, IF(BenefitAssumptions!$E$8=65, BenefitCalculations3!AO12, BenefitCalculations3!AO13))</f>
        <v>392.18300000000005</v>
      </c>
      <c r="AP59" s="25">
        <f>IF(BenefitAssumptions!$E$8=60, BenefitCalculations3!AP11, IF(BenefitAssumptions!$E$8=65, BenefitCalculations3!AP12, BenefitCalculations3!AP13))</f>
        <v>411.32800000000003</v>
      </c>
      <c r="AQ59" s="25">
        <f>IF(BenefitAssumptions!$E$8=60, BenefitCalculations3!AQ11, IF(BenefitAssumptions!$E$8=65, BenefitCalculations3!AQ12, BenefitCalculations3!AQ13))</f>
        <v>430.97300000000001</v>
      </c>
      <c r="AR59" s="25">
        <f>IF(BenefitAssumptions!$E$8=60, BenefitCalculations3!AR11, IF(BenefitAssumptions!$E$8=65, BenefitCalculations3!AR12, BenefitCalculations3!AR13))</f>
        <v>451.22399999999999</v>
      </c>
      <c r="AS59" s="25">
        <f>IF(BenefitAssumptions!$E$8=60, BenefitCalculations3!AS11, IF(BenefitAssumptions!$E$8=65, BenefitCalculations3!AS12, BenefitCalculations3!AS13))</f>
        <v>472.11399999999998</v>
      </c>
      <c r="AT59" s="25">
        <f>IF(BenefitAssumptions!$E$8=60, BenefitCalculations3!AT11, IF(BenefitAssumptions!$E$8=65, BenefitCalculations3!AT12, BenefitCalculations3!AT13))</f>
        <v>493.74900000000008</v>
      </c>
      <c r="AU59" s="25">
        <f>IF(BenefitAssumptions!$E$8=60, BenefitCalculations3!AU11, IF(BenefitAssumptions!$E$8=65, BenefitCalculations3!AU12, BenefitCalculations3!AU13))</f>
        <v>516.20199999999988</v>
      </c>
      <c r="AV59" s="25">
        <f>IF(BenefitAssumptions!$E$8=60, BenefitCalculations3!AV11, IF(BenefitAssumptions!$E$8=65, BenefitCalculations3!AV12, BenefitCalculations3!AV13))</f>
        <v>539.47900000000016</v>
      </c>
      <c r="AW59" s="25">
        <f>IF(BenefitAssumptions!$E$8=60, BenefitCalculations3!AW11, IF(BenefitAssumptions!$E$8=65, BenefitCalculations3!AW12, BenefitCalculations3!AW13))</f>
        <v>563.54000000000008</v>
      </c>
      <c r="AX59" s="25">
        <f>IF(BenefitAssumptions!$E$8=60, BenefitCalculations3!AX11, IF(BenefitAssumptions!$E$8=65, BenefitCalculations3!AX12, BenefitCalculations3!AX13))</f>
        <v>588.37900000000002</v>
      </c>
      <c r="AY59" s="25">
        <f>IF(BenefitAssumptions!$E$8=60, BenefitCalculations3!AY11, IF(BenefitAssumptions!$E$8=65, BenefitCalculations3!AY12, BenefitCalculations3!AY13))</f>
        <v>613.98700000000008</v>
      </c>
      <c r="AZ59" s="25">
        <f>IF(BenefitAssumptions!$E$8=60, BenefitCalculations3!AZ11, IF(BenefitAssumptions!$E$8=65, BenefitCalculations3!AZ12, BenefitCalculations3!AZ13))</f>
        <v>640.37400000000002</v>
      </c>
    </row>
    <row r="60" spans="1:52">
      <c r="A60" s="120" t="s">
        <v>2</v>
      </c>
      <c r="AF60" s="25">
        <f>IF(BenefitAssumptions!$E$8=60, BenefitCalculations3!AF30, IF(BenefitAssumptions!$E$8=65, BenefitCalculations3!AF31, BenefitCalculations3!AF32))</f>
        <v>327.02500000000003</v>
      </c>
      <c r="AG60" s="25">
        <f>IF(BenefitAssumptions!$E$8=60, BenefitCalculations3!AG30, IF(BenefitAssumptions!$E$8=65, BenefitCalculations3!AG31, BenefitCalculations3!AG32))</f>
        <v>336.24400000000009</v>
      </c>
      <c r="AH60" s="25">
        <f>IF(BenefitAssumptions!$E$8=60, BenefitCalculations3!AH30, IF(BenefitAssumptions!$E$8=65, BenefitCalculations3!AH31, BenefitCalculations3!AH32))</f>
        <v>345.69800000000004</v>
      </c>
      <c r="AI60" s="25">
        <f>IF(BenefitAssumptions!$E$8=60, BenefitCalculations3!AI30, IF(BenefitAssumptions!$E$8=65, BenefitCalculations3!AI31, BenefitCalculations3!AI32))</f>
        <v>355.89100000000002</v>
      </c>
      <c r="AJ60" s="25">
        <f>IF(BenefitAssumptions!$E$8=60, BenefitCalculations3!AJ30, IF(BenefitAssumptions!$E$8=65, BenefitCalculations3!AJ31, BenefitCalculations3!AJ32))</f>
        <v>367.49599999999992</v>
      </c>
      <c r="AK60" s="25">
        <f>IF(BenefitAssumptions!$E$8=60, BenefitCalculations3!AK30, IF(BenefitAssumptions!$E$8=65, BenefitCalculations3!AK31, BenefitCalculations3!AK32))</f>
        <v>380.97599999999989</v>
      </c>
      <c r="AL60" s="25">
        <f>IF(BenefitAssumptions!$E$8=60, BenefitCalculations3!AL30, IF(BenefitAssumptions!$E$8=65, BenefitCalculations3!AL31, BenefitCalculations3!AL32))</f>
        <v>396.56099999999998</v>
      </c>
      <c r="AM60" s="25">
        <f>IF(BenefitAssumptions!$E$8=60, BenefitCalculations3!AM30, IF(BenefitAssumptions!$E$8=65, BenefitCalculations3!AM31, BenefitCalculations3!AM32))</f>
        <v>414.11700000000002</v>
      </c>
      <c r="AN60" s="25">
        <f>IF(BenefitAssumptions!$E$8=60, BenefitCalculations3!AN30, IF(BenefitAssumptions!$E$8=65, BenefitCalculations3!AN31, BenefitCalculations3!AN32))</f>
        <v>433.30899999999997</v>
      </c>
      <c r="AO60" s="25">
        <f>IF(BenefitAssumptions!$E$8=60, BenefitCalculations3!AO30, IF(BenefitAssumptions!$E$8=65, BenefitCalculations3!AO31, BenefitCalculations3!AO32))</f>
        <v>453.61199999999985</v>
      </c>
      <c r="AP60" s="25">
        <f>IF(BenefitAssumptions!$E$8=60, BenefitCalculations3!AP30, IF(BenefitAssumptions!$E$8=65, BenefitCalculations3!AP31, BenefitCalculations3!AP32))</f>
        <v>474.64100000000002</v>
      </c>
      <c r="AQ60" s="25">
        <f>IF(BenefitAssumptions!$E$8=60, BenefitCalculations3!AQ30, IF(BenefitAssumptions!$E$8=65, BenefitCalculations3!AQ31, BenefitCalculations3!AQ32))</f>
        <v>496.31799999999993</v>
      </c>
      <c r="AR60" s="25">
        <f>IF(BenefitAssumptions!$E$8=60, BenefitCalculations3!AR30, IF(BenefitAssumptions!$E$8=65, BenefitCalculations3!AR31, BenefitCalculations3!AR32))</f>
        <v>518.75900000000001</v>
      </c>
      <c r="AS60" s="25">
        <f>IF(BenefitAssumptions!$E$8=60, BenefitCalculations3!AS30, IF(BenefitAssumptions!$E$8=65, BenefitCalculations3!AS31, BenefitCalculations3!AS32))</f>
        <v>542.00199999999995</v>
      </c>
      <c r="AT60" s="25">
        <f>IF(BenefitAssumptions!$E$8=60, BenefitCalculations3!AT30, IF(BenefitAssumptions!$E$8=65, BenefitCalculations3!AT31, BenefitCalculations3!AT32))</f>
        <v>566.13400000000001</v>
      </c>
      <c r="AU60" s="25">
        <f>IF(BenefitAssumptions!$E$8=60, BenefitCalculations3!AU30, IF(BenefitAssumptions!$E$8=65, BenefitCalculations3!AU31, BenefitCalculations3!AU32))</f>
        <v>591.226</v>
      </c>
      <c r="AV60" s="25">
        <f>IF(BenefitAssumptions!$E$8=60, BenefitCalculations3!AV30, IF(BenefitAssumptions!$E$8=65, BenefitCalculations3!AV31, BenefitCalculations3!AV32))</f>
        <v>617.30200000000002</v>
      </c>
      <c r="AW60" s="25">
        <f>IF(BenefitAssumptions!$E$8=60, BenefitCalculations3!AW30, IF(BenefitAssumptions!$E$8=65, BenefitCalculations3!AW31, BenefitCalculations3!AW32))</f>
        <v>644.34000000000015</v>
      </c>
      <c r="AX60" s="25">
        <f>IF(BenefitAssumptions!$E$8=60, BenefitCalculations3!AX30, IF(BenefitAssumptions!$E$8=65, BenefitCalculations3!AX31, BenefitCalculations3!AX32))</f>
        <v>672.34500000000003</v>
      </c>
      <c r="AY60" s="25">
        <f>IF(BenefitAssumptions!$E$8=60, BenefitCalculations3!AY30, IF(BenefitAssumptions!$E$8=65, BenefitCalculations3!AY31, BenefitCalculations3!AY32))</f>
        <v>701.31</v>
      </c>
      <c r="AZ60" s="25">
        <f>IF(BenefitAssumptions!$E$8=60, BenefitCalculations3!AZ30, IF(BenefitAssumptions!$E$8=65, BenefitCalculations3!AZ31, BenefitCalculations3!AZ32))</f>
        <v>731.25400000000013</v>
      </c>
    </row>
    <row r="61" spans="1:52">
      <c r="A61" s="117" t="s">
        <v>132</v>
      </c>
      <c r="AG61" s="30">
        <f>BenefitAssumptions!E15</f>
        <v>0.7</v>
      </c>
      <c r="AH61" s="26">
        <f>AG61+($AK$61-$AG$61)/($AK$2-$AG$2)</f>
        <v>0.70750000000000002</v>
      </c>
      <c r="AI61" s="26">
        <f>AH61+($AK$61-$AG$61)/($AK$2-$AG$2)</f>
        <v>0.71500000000000008</v>
      </c>
      <c r="AJ61" s="26">
        <f>AI61+($AK$61-$AG$61)/($AK$2-$AG$2)</f>
        <v>0.72250000000000014</v>
      </c>
      <c r="AK61" s="30">
        <f>BenefitAssumptions!F15</f>
        <v>0.73</v>
      </c>
      <c r="AL61" s="26">
        <f t="shared" ref="AL61:AY61" si="1">AK61+($AZ$61-$AK$61)/($AZ$2-$AK$2)</f>
        <v>0.748</v>
      </c>
      <c r="AM61" s="26">
        <f t="shared" si="1"/>
        <v>0.76600000000000001</v>
      </c>
      <c r="AN61" s="26">
        <f t="shared" si="1"/>
        <v>0.78400000000000003</v>
      </c>
      <c r="AO61" s="26">
        <f t="shared" si="1"/>
        <v>0.80200000000000005</v>
      </c>
      <c r="AP61" s="26">
        <f t="shared" si="1"/>
        <v>0.82000000000000006</v>
      </c>
      <c r="AQ61" s="26">
        <f t="shared" si="1"/>
        <v>0.83800000000000008</v>
      </c>
      <c r="AR61" s="26">
        <f t="shared" si="1"/>
        <v>0.85600000000000009</v>
      </c>
      <c r="AS61" s="26">
        <f t="shared" si="1"/>
        <v>0.87400000000000011</v>
      </c>
      <c r="AT61" s="26">
        <f t="shared" si="1"/>
        <v>0.89200000000000013</v>
      </c>
      <c r="AU61" s="26">
        <f t="shared" si="1"/>
        <v>0.91000000000000014</v>
      </c>
      <c r="AV61" s="26">
        <f t="shared" si="1"/>
        <v>0.92800000000000016</v>
      </c>
      <c r="AW61" s="26">
        <f t="shared" si="1"/>
        <v>0.94600000000000017</v>
      </c>
      <c r="AX61" s="26">
        <f t="shared" si="1"/>
        <v>0.96400000000000019</v>
      </c>
      <c r="AY61" s="26">
        <f t="shared" si="1"/>
        <v>0.98200000000000021</v>
      </c>
      <c r="AZ61" s="30">
        <f>BenefitAssumptions!G15</f>
        <v>1</v>
      </c>
    </row>
    <row r="62" spans="1:52">
      <c r="A62" s="120" t="s">
        <v>1</v>
      </c>
      <c r="AG62" s="26">
        <f t="shared" ref="AG62:AZ63" si="2">AG61</f>
        <v>0.7</v>
      </c>
      <c r="AH62" s="26">
        <f t="shared" si="2"/>
        <v>0.70750000000000002</v>
      </c>
      <c r="AI62" s="26">
        <f t="shared" si="2"/>
        <v>0.71500000000000008</v>
      </c>
      <c r="AJ62" s="26">
        <f t="shared" si="2"/>
        <v>0.72250000000000014</v>
      </c>
      <c r="AK62" s="26">
        <f t="shared" si="2"/>
        <v>0.73</v>
      </c>
      <c r="AL62" s="26">
        <f t="shared" si="2"/>
        <v>0.748</v>
      </c>
      <c r="AM62" s="26">
        <f t="shared" si="2"/>
        <v>0.76600000000000001</v>
      </c>
      <c r="AN62" s="26">
        <f t="shared" si="2"/>
        <v>0.78400000000000003</v>
      </c>
      <c r="AO62" s="26">
        <f t="shared" si="2"/>
        <v>0.80200000000000005</v>
      </c>
      <c r="AP62" s="26">
        <f t="shared" si="2"/>
        <v>0.82000000000000006</v>
      </c>
      <c r="AQ62" s="26">
        <f t="shared" si="2"/>
        <v>0.83800000000000008</v>
      </c>
      <c r="AR62" s="26">
        <f t="shared" si="2"/>
        <v>0.85600000000000009</v>
      </c>
      <c r="AS62" s="26">
        <f t="shared" si="2"/>
        <v>0.87400000000000011</v>
      </c>
      <c r="AT62" s="26">
        <f t="shared" si="2"/>
        <v>0.89200000000000013</v>
      </c>
      <c r="AU62" s="26">
        <f t="shared" si="2"/>
        <v>0.91000000000000014</v>
      </c>
      <c r="AV62" s="26">
        <f t="shared" si="2"/>
        <v>0.92800000000000016</v>
      </c>
      <c r="AW62" s="26">
        <f t="shared" si="2"/>
        <v>0.94600000000000017</v>
      </c>
      <c r="AX62" s="26">
        <f t="shared" si="2"/>
        <v>0.96400000000000019</v>
      </c>
      <c r="AY62" s="26">
        <f t="shared" si="2"/>
        <v>0.98200000000000021</v>
      </c>
      <c r="AZ62" s="26">
        <f t="shared" si="2"/>
        <v>1</v>
      </c>
    </row>
    <row r="63" spans="1:52">
      <c r="A63" s="120" t="s">
        <v>2</v>
      </c>
      <c r="AG63" s="26">
        <f t="shared" si="2"/>
        <v>0.7</v>
      </c>
      <c r="AH63" s="26">
        <f t="shared" si="2"/>
        <v>0.70750000000000002</v>
      </c>
      <c r="AI63" s="26">
        <f t="shared" si="2"/>
        <v>0.71500000000000008</v>
      </c>
      <c r="AJ63" s="26">
        <f t="shared" si="2"/>
        <v>0.72250000000000014</v>
      </c>
      <c r="AK63" s="26">
        <f t="shared" si="2"/>
        <v>0.73</v>
      </c>
      <c r="AL63" s="26">
        <f t="shared" si="2"/>
        <v>0.748</v>
      </c>
      <c r="AM63" s="26">
        <f t="shared" si="2"/>
        <v>0.76600000000000001</v>
      </c>
      <c r="AN63" s="26">
        <f t="shared" si="2"/>
        <v>0.78400000000000003</v>
      </c>
      <c r="AO63" s="26">
        <f t="shared" si="2"/>
        <v>0.80200000000000005</v>
      </c>
      <c r="AP63" s="26">
        <f t="shared" si="2"/>
        <v>0.82000000000000006</v>
      </c>
      <c r="AQ63" s="26">
        <f t="shared" si="2"/>
        <v>0.83800000000000008</v>
      </c>
      <c r="AR63" s="26">
        <f t="shared" si="2"/>
        <v>0.85600000000000009</v>
      </c>
      <c r="AS63" s="26">
        <f t="shared" si="2"/>
        <v>0.87400000000000011</v>
      </c>
      <c r="AT63" s="26">
        <f t="shared" si="2"/>
        <v>0.89200000000000013</v>
      </c>
      <c r="AU63" s="26">
        <f t="shared" si="2"/>
        <v>0.91000000000000014</v>
      </c>
      <c r="AV63" s="26">
        <f t="shared" si="2"/>
        <v>0.92800000000000016</v>
      </c>
      <c r="AW63" s="26">
        <f t="shared" si="2"/>
        <v>0.94600000000000017</v>
      </c>
      <c r="AX63" s="26">
        <f t="shared" si="2"/>
        <v>0.96400000000000019</v>
      </c>
      <c r="AY63" s="26">
        <f t="shared" si="2"/>
        <v>0.98200000000000021</v>
      </c>
      <c r="AZ63" s="26">
        <f t="shared" si="2"/>
        <v>1</v>
      </c>
    </row>
    <row r="64" spans="1:52">
      <c r="A64" s="117" t="s">
        <v>153</v>
      </c>
      <c r="AG64" s="25">
        <f t="shared" ref="AG64:AZ66" si="3">AG58*AG61</f>
        <v>439.73440000000005</v>
      </c>
      <c r="AH64" s="25">
        <f t="shared" si="3"/>
        <v>455.8033375</v>
      </c>
      <c r="AI64" s="25">
        <f t="shared" si="3"/>
        <v>473.39721000000009</v>
      </c>
      <c r="AJ64" s="25">
        <f t="shared" si="3"/>
        <v>493.46894500000008</v>
      </c>
      <c r="AK64" s="25">
        <f t="shared" si="3"/>
        <v>516.7195499999998</v>
      </c>
      <c r="AL64" s="25">
        <f t="shared" si="3"/>
        <v>551.30592000000001</v>
      </c>
      <c r="AM64" s="25">
        <f t="shared" si="3"/>
        <v>590.07584400000007</v>
      </c>
      <c r="AN64" s="25">
        <f t="shared" si="3"/>
        <v>632.66291200000001</v>
      </c>
      <c r="AO64" s="25">
        <f t="shared" si="3"/>
        <v>678.32758999999987</v>
      </c>
      <c r="AP64" s="25">
        <f t="shared" si="3"/>
        <v>726.49458000000004</v>
      </c>
      <c r="AQ64" s="25">
        <f t="shared" si="3"/>
        <v>777.06985800000007</v>
      </c>
      <c r="AR64" s="25">
        <f t="shared" si="3"/>
        <v>830.30544800000007</v>
      </c>
      <c r="AS64" s="25">
        <f t="shared" si="3"/>
        <v>886.33738400000004</v>
      </c>
      <c r="AT64" s="25">
        <f t="shared" si="3"/>
        <v>945.41563600000018</v>
      </c>
      <c r="AU64" s="25">
        <f t="shared" si="3"/>
        <v>1007.7594800000001</v>
      </c>
      <c r="AV64" s="25">
        <f t="shared" si="3"/>
        <v>1073.4927680000003</v>
      </c>
      <c r="AW64" s="25">
        <f t="shared" si="3"/>
        <v>1142.6544800000004</v>
      </c>
      <c r="AX64" s="25">
        <f t="shared" si="3"/>
        <v>1215.3379360000004</v>
      </c>
      <c r="AY64" s="25">
        <f t="shared" si="3"/>
        <v>1291.6216540000003</v>
      </c>
      <c r="AZ64" s="25">
        <f t="shared" si="3"/>
        <v>1371.6280000000002</v>
      </c>
    </row>
    <row r="65" spans="1:52">
      <c r="A65" s="119" t="s">
        <v>1</v>
      </c>
      <c r="AG65" s="25">
        <f t="shared" si="3"/>
        <v>204.36360000000002</v>
      </c>
      <c r="AH65" s="25">
        <f t="shared" si="3"/>
        <v>211.22200249999997</v>
      </c>
      <c r="AI65" s="25">
        <f t="shared" si="3"/>
        <v>218.93514500000003</v>
      </c>
      <c r="AJ65" s="25">
        <f t="shared" si="3"/>
        <v>227.95308500000002</v>
      </c>
      <c r="AK65" s="25">
        <f t="shared" si="3"/>
        <v>238.60706999999999</v>
      </c>
      <c r="AL65" s="25">
        <f t="shared" si="3"/>
        <v>254.678292</v>
      </c>
      <c r="AM65" s="25">
        <f t="shared" si="3"/>
        <v>272.86222200000003</v>
      </c>
      <c r="AN65" s="25">
        <f t="shared" si="3"/>
        <v>292.94865600000003</v>
      </c>
      <c r="AO65" s="25">
        <f t="shared" si="3"/>
        <v>314.53076600000009</v>
      </c>
      <c r="AP65" s="25">
        <f t="shared" si="3"/>
        <v>337.28896000000003</v>
      </c>
      <c r="AQ65" s="25">
        <f t="shared" si="3"/>
        <v>361.15537400000005</v>
      </c>
      <c r="AR65" s="25">
        <f t="shared" si="3"/>
        <v>386.24774400000001</v>
      </c>
      <c r="AS65" s="25">
        <f t="shared" si="3"/>
        <v>412.62763600000005</v>
      </c>
      <c r="AT65" s="25">
        <f t="shared" si="3"/>
        <v>440.42410800000016</v>
      </c>
      <c r="AU65" s="25">
        <f t="shared" si="3"/>
        <v>469.74381999999997</v>
      </c>
      <c r="AV65" s="25">
        <f t="shared" si="3"/>
        <v>500.63651200000021</v>
      </c>
      <c r="AW65" s="25">
        <f t="shared" si="3"/>
        <v>533.10884000000021</v>
      </c>
      <c r="AX65" s="25">
        <f t="shared" si="3"/>
        <v>567.19735600000013</v>
      </c>
      <c r="AY65" s="25">
        <f t="shared" si="3"/>
        <v>602.93523400000015</v>
      </c>
      <c r="AZ65" s="25">
        <f t="shared" si="3"/>
        <v>640.37400000000002</v>
      </c>
    </row>
    <row r="66" spans="1:52">
      <c r="A66" s="119" t="s">
        <v>2</v>
      </c>
      <c r="AG66" s="25">
        <f t="shared" si="3"/>
        <v>235.37080000000003</v>
      </c>
      <c r="AH66" s="25">
        <f t="shared" si="3"/>
        <v>244.58133500000002</v>
      </c>
      <c r="AI66" s="25">
        <f t="shared" si="3"/>
        <v>254.46206500000005</v>
      </c>
      <c r="AJ66" s="25">
        <f t="shared" si="3"/>
        <v>265.51585999999998</v>
      </c>
      <c r="AK66" s="25">
        <f t="shared" si="3"/>
        <v>278.11247999999989</v>
      </c>
      <c r="AL66" s="25">
        <f t="shared" si="3"/>
        <v>296.62762799999996</v>
      </c>
      <c r="AM66" s="25">
        <f t="shared" si="3"/>
        <v>317.21362200000004</v>
      </c>
      <c r="AN66" s="25">
        <f t="shared" si="3"/>
        <v>339.71425599999998</v>
      </c>
      <c r="AO66" s="25">
        <f t="shared" si="3"/>
        <v>363.7968239999999</v>
      </c>
      <c r="AP66" s="25">
        <f t="shared" si="3"/>
        <v>389.20562000000007</v>
      </c>
      <c r="AQ66" s="25">
        <f t="shared" si="3"/>
        <v>415.91448399999996</v>
      </c>
      <c r="AR66" s="25">
        <f t="shared" si="3"/>
        <v>444.05770400000006</v>
      </c>
      <c r="AS66" s="25">
        <f t="shared" si="3"/>
        <v>473.70974799999999</v>
      </c>
      <c r="AT66" s="25">
        <f t="shared" si="3"/>
        <v>504.99152800000007</v>
      </c>
      <c r="AU66" s="25">
        <f t="shared" si="3"/>
        <v>538.01566000000014</v>
      </c>
      <c r="AV66" s="25">
        <f t="shared" si="3"/>
        <v>572.85625600000014</v>
      </c>
      <c r="AW66" s="25">
        <f t="shared" si="3"/>
        <v>609.54564000000028</v>
      </c>
      <c r="AX66" s="25">
        <f t="shared" si="3"/>
        <v>648.14058000000011</v>
      </c>
      <c r="AY66" s="25">
        <f t="shared" si="3"/>
        <v>688.68642000000011</v>
      </c>
      <c r="AZ66" s="25">
        <f t="shared" si="3"/>
        <v>731.25400000000013</v>
      </c>
    </row>
    <row r="67" spans="1:52" ht="38.25">
      <c r="A67" s="117" t="s">
        <v>225</v>
      </c>
      <c r="AG67" s="25">
        <f>BenefitAssumptions!$E$10*Macroeconomics!AG38</f>
        <v>228030.24504840752</v>
      </c>
      <c r="AH67" s="25">
        <f>BenefitAssumptions!$E$10*Macroeconomics!AH38</f>
        <v>249399.36268961892</v>
      </c>
      <c r="AI67" s="25">
        <f>BenefitAssumptions!$E$10*Macroeconomics!AI38</f>
        <v>272339.23046262801</v>
      </c>
      <c r="AJ67" s="25">
        <f>BenefitAssumptions!$E$10*Macroeconomics!AJ38</f>
        <v>296897.77928986924</v>
      </c>
      <c r="AK67" s="25">
        <f>BenefitAssumptions!$E$10*Macroeconomics!AK38</f>
        <v>323101.62541412626</v>
      </c>
      <c r="AL67" s="25">
        <f>BenefitAssumptions!$E$10*Macroeconomics!AL38</f>
        <v>353190.93499833951</v>
      </c>
      <c r="AM67" s="25">
        <f>BenefitAssumptions!$E$10*Macroeconomics!AM38</f>
        <v>386967.52746663342</v>
      </c>
      <c r="AN67" s="25">
        <f>BenefitAssumptions!$E$10*Macroeconomics!AN38</f>
        <v>424963.57027404197</v>
      </c>
      <c r="AO67" s="25">
        <f>BenefitAssumptions!$E$10*Macroeconomics!AO38</f>
        <v>467806.22483073431</v>
      </c>
      <c r="AP67" s="25">
        <f>BenefitAssumptions!$E$10*Macroeconomics!AP38</f>
        <v>516215.1930780182</v>
      </c>
      <c r="AQ67" s="25">
        <f>BenefitAssumptions!$E$10*Macroeconomics!AQ38</f>
        <v>569597.51412347797</v>
      </c>
      <c r="AR67" s="25">
        <f>BenefitAssumptions!$E$10*Macroeconomics!AR38</f>
        <v>628444.05033459549</v>
      </c>
      <c r="AS67" s="25">
        <f>BenefitAssumptions!$E$10*Macroeconomics!AS38</f>
        <v>693310.59106656746</v>
      </c>
      <c r="AT67" s="25">
        <f>BenefitAssumptions!$E$10*Macroeconomics!AT38</f>
        <v>764811.25658152369</v>
      </c>
      <c r="AU67" s="25">
        <f>BenefitAssumptions!$E$10*Macroeconomics!AU38</f>
        <v>843618.08976350259</v>
      </c>
      <c r="AV67" s="25">
        <f>BenefitAssumptions!$E$10*Macroeconomics!AV38</f>
        <v>930462.45791402413</v>
      </c>
      <c r="AW67" s="25">
        <f>BenefitAssumptions!$E$10*Macroeconomics!AW38</f>
        <v>1026138.9283520777</v>
      </c>
      <c r="AX67" s="25">
        <f>BenefitAssumptions!$E$10*Macroeconomics!AX38</f>
        <v>1131512.1301171139</v>
      </c>
      <c r="AY67" s="25">
        <f>BenefitAssumptions!$E$10*Macroeconomics!AY38</f>
        <v>1247520.3614651398</v>
      </c>
      <c r="AZ67" s="25">
        <f>BenefitAssumptions!$E$10*Macroeconomics!AZ38</f>
        <v>1375188.3212085972</v>
      </c>
    </row>
    <row r="68" spans="1:52" ht="38.25">
      <c r="A68" s="117" t="s">
        <v>226</v>
      </c>
      <c r="AG68" s="30">
        <f>BenefitAssumptions!E12</f>
        <v>20</v>
      </c>
      <c r="AH68" s="25">
        <f>AG68+($AK$68-$AG$68)/($AK$2-$AG$2)</f>
        <v>21.25</v>
      </c>
      <c r="AI68" s="25">
        <f>AH68+($AK$68-$AG$68)/($AK$2-$AG$2)</f>
        <v>22.5</v>
      </c>
      <c r="AJ68" s="25">
        <f>AI68+($AK$68-$AG$68)/($AK$2-$AG$2)</f>
        <v>23.75</v>
      </c>
      <c r="AK68" s="30">
        <f>BenefitAssumptions!F12</f>
        <v>25</v>
      </c>
      <c r="AL68" s="25">
        <f t="shared" ref="AL68:AY68" si="4">AK68+($AZ$68-$AK$68)/($AZ$2-$AK$2)</f>
        <v>25.333333333333332</v>
      </c>
      <c r="AM68" s="25">
        <f t="shared" si="4"/>
        <v>25.666666666666664</v>
      </c>
      <c r="AN68" s="25">
        <f t="shared" si="4"/>
        <v>25.999999999999996</v>
      </c>
      <c r="AO68" s="25">
        <f t="shared" si="4"/>
        <v>26.333333333333329</v>
      </c>
      <c r="AP68" s="25">
        <f t="shared" si="4"/>
        <v>26.666666666666661</v>
      </c>
      <c r="AQ68" s="25">
        <f t="shared" si="4"/>
        <v>26.999999999999993</v>
      </c>
      <c r="AR68" s="25">
        <f t="shared" si="4"/>
        <v>27.333333333333325</v>
      </c>
      <c r="AS68" s="25">
        <f t="shared" si="4"/>
        <v>27.666666666666657</v>
      </c>
      <c r="AT68" s="25">
        <f t="shared" si="4"/>
        <v>27.999999999999989</v>
      </c>
      <c r="AU68" s="25">
        <f t="shared" si="4"/>
        <v>28.333333333333321</v>
      </c>
      <c r="AV68" s="25">
        <f t="shared" si="4"/>
        <v>28.666666666666654</v>
      </c>
      <c r="AW68" s="25">
        <f t="shared" si="4"/>
        <v>28.999999999999986</v>
      </c>
      <c r="AX68" s="25">
        <f t="shared" si="4"/>
        <v>29.333333333333318</v>
      </c>
      <c r="AY68" s="25">
        <f t="shared" si="4"/>
        <v>29.66666666666665</v>
      </c>
      <c r="AZ68" s="30">
        <f>BenefitAssumptions!G12</f>
        <v>30</v>
      </c>
    </row>
    <row r="69" spans="1:52" ht="41.25" customHeight="1">
      <c r="A69" s="117" t="s">
        <v>228</v>
      </c>
      <c r="AG69" s="25">
        <f>AG68*AG56/100</f>
        <v>20</v>
      </c>
      <c r="AH69" s="25">
        <f>AH68*AH56/100</f>
        <v>23.439196865270556</v>
      </c>
      <c r="AI69" s="25">
        <f t="shared" ref="AI69:AZ69" si="5">AI68*AI56/100</f>
        <v>27.461870136113998</v>
      </c>
      <c r="AJ69" s="25">
        <f t="shared" si="5"/>
        <v>32.177376997660829</v>
      </c>
      <c r="AK69" s="25">
        <f t="shared" si="5"/>
        <v>37.717053608778713</v>
      </c>
      <c r="AL69" s="25">
        <f t="shared" si="5"/>
        <v>42.559921029747578</v>
      </c>
      <c r="AM69" s="25">
        <f t="shared" si="5"/>
        <v>48.016297826630861</v>
      </c>
      <c r="AN69" s="25">
        <f t="shared" si="5"/>
        <v>54.163070298397017</v>
      </c>
      <c r="AO69" s="25">
        <f t="shared" si="5"/>
        <v>61.086675313640214</v>
      </c>
      <c r="AP69" s="25">
        <f t="shared" si="5"/>
        <v>68.884277907784664</v>
      </c>
      <c r="AQ69" s="25">
        <f t="shared" si="5"/>
        <v>77.665093171844575</v>
      </c>
      <c r="AR69" s="25">
        <f t="shared" si="5"/>
        <v>87.551870017936494</v>
      </c>
      <c r="AS69" s="25">
        <f t="shared" si="5"/>
        <v>98.682556539906514</v>
      </c>
      <c r="AT69" s="25">
        <f t="shared" si="5"/>
        <v>111.21216907830787</v>
      </c>
      <c r="AU69" s="25">
        <f t="shared" si="5"/>
        <v>125.31488977856408</v>
      </c>
      <c r="AV69" s="25">
        <f t="shared" si="5"/>
        <v>141.18642043422273</v>
      </c>
      <c r="AW69" s="25">
        <f t="shared" si="5"/>
        <v>159.04662377265589</v>
      </c>
      <c r="AX69" s="25">
        <f t="shared" si="5"/>
        <v>179.14248711197172</v>
      </c>
      <c r="AY69" s="25">
        <f t="shared" si="5"/>
        <v>201.75144754406611</v>
      </c>
      <c r="AZ69" s="25">
        <f t="shared" si="5"/>
        <v>227.18512253431629</v>
      </c>
    </row>
    <row r="70" spans="1:52" ht="25.5">
      <c r="A70" s="117" t="s">
        <v>168</v>
      </c>
      <c r="AG70" s="25">
        <f>IF(BenefitAssumptions!$E$9="yes", AG67, AG69)</f>
        <v>228030.24504840752</v>
      </c>
      <c r="AH70" s="25">
        <f>IF(BenefitAssumptions!$E$9="yes", AH67, AH69)</f>
        <v>249399.36268961892</v>
      </c>
      <c r="AI70" s="25">
        <f>IF(BenefitAssumptions!$E$9="yes", AI67, AI69)</f>
        <v>272339.23046262801</v>
      </c>
      <c r="AJ70" s="25">
        <f>IF(BenefitAssumptions!$E$9="yes", AJ67, AJ69)</f>
        <v>296897.77928986924</v>
      </c>
      <c r="AK70" s="25">
        <f>IF(BenefitAssumptions!$E$9="yes", AK67, AK69)</f>
        <v>323101.62541412626</v>
      </c>
      <c r="AL70" s="25">
        <f>IF(BenefitAssumptions!$E$9="yes", AL67, AL69)</f>
        <v>353190.93499833951</v>
      </c>
      <c r="AM70" s="25">
        <f>IF(BenefitAssumptions!$E$9="yes", AM67, AM69)</f>
        <v>386967.52746663342</v>
      </c>
      <c r="AN70" s="25">
        <f>IF(BenefitAssumptions!$E$9="yes", AN67, AN69)</f>
        <v>424963.57027404197</v>
      </c>
      <c r="AO70" s="25">
        <f>IF(BenefitAssumptions!$E$9="yes", AO67, AO69)</f>
        <v>467806.22483073431</v>
      </c>
      <c r="AP70" s="25">
        <f>IF(BenefitAssumptions!$E$9="yes", AP67, AP69)</f>
        <v>516215.1930780182</v>
      </c>
      <c r="AQ70" s="25">
        <f>IF(BenefitAssumptions!$E$9="yes", AQ67, AQ69)</f>
        <v>569597.51412347797</v>
      </c>
      <c r="AR70" s="25">
        <f>IF(BenefitAssumptions!$E$9="yes", AR67, AR69)</f>
        <v>628444.05033459549</v>
      </c>
      <c r="AS70" s="25">
        <f>IF(BenefitAssumptions!$E$9="yes", AS67, AS69)</f>
        <v>693310.59106656746</v>
      </c>
      <c r="AT70" s="25">
        <f>IF(BenefitAssumptions!$E$9="yes", AT67, AT69)</f>
        <v>764811.25658152369</v>
      </c>
      <c r="AU70" s="25">
        <f>IF(BenefitAssumptions!$E$9="yes", AU67, AU69)</f>
        <v>843618.08976350259</v>
      </c>
      <c r="AV70" s="25">
        <f>IF(BenefitAssumptions!$E$9="yes", AV67, AV69)</f>
        <v>930462.45791402413</v>
      </c>
      <c r="AW70" s="25">
        <f>IF(BenefitAssumptions!$E$9="yes", AW67, AW69)</f>
        <v>1026138.9283520777</v>
      </c>
      <c r="AX70" s="25">
        <f>IF(BenefitAssumptions!$E$9="yes", AX67, AX69)</f>
        <v>1131512.1301171139</v>
      </c>
      <c r="AY70" s="25">
        <f>IF(BenefitAssumptions!$E$9="yes", AY67, AY69)</f>
        <v>1247520.3614651398</v>
      </c>
      <c r="AZ70" s="25">
        <f>IF(BenefitAssumptions!$E$9="yes", AZ67, AZ69)</f>
        <v>1375188.3212085972</v>
      </c>
    </row>
    <row r="71" spans="1:52">
      <c r="A71" s="117" t="s">
        <v>150</v>
      </c>
      <c r="AG71" s="25">
        <f>AG70*AG64</f>
        <v>100272742.98821446</v>
      </c>
      <c r="AH71" s="25">
        <f t="shared" ref="AH71:AZ71" si="6">AH70*AH64</f>
        <v>113677061.88430128</v>
      </c>
      <c r="AI71" s="25">
        <f t="shared" si="6"/>
        <v>128924631.87455513</v>
      </c>
      <c r="AJ71" s="25">
        <f t="shared" si="6"/>
        <v>146509833.91901463</v>
      </c>
      <c r="AK71" s="25">
        <f t="shared" si="6"/>
        <v>166952926.48825583</v>
      </c>
      <c r="AL71" s="25">
        <f t="shared" si="6"/>
        <v>194716253.35491976</v>
      </c>
      <c r="AM71" s="25">
        <f t="shared" si="6"/>
        <v>228340190.37046692</v>
      </c>
      <c r="AN71" s="25">
        <f t="shared" si="6"/>
        <v>268858689.86349201</v>
      </c>
      <c r="AO71" s="25">
        <f t="shared" si="6"/>
        <v>317325869.07643008</v>
      </c>
      <c r="AP71" s="25">
        <f t="shared" si="6"/>
        <v>375027539.88483375</v>
      </c>
      <c r="AQ71" s="25">
        <f t="shared" si="6"/>
        <v>442617059.41708404</v>
      </c>
      <c r="AR71" s="25">
        <f t="shared" si="6"/>
        <v>521800518.75600088</v>
      </c>
      <c r="AS71" s="25">
        <f t="shared" si="6"/>
        <v>614507095.58543515</v>
      </c>
      <c r="AT71" s="25">
        <f t="shared" si="6"/>
        <v>723064520.56098056</v>
      </c>
      <c r="AU71" s="25">
        <f t="shared" si="6"/>
        <v>850164127.45866072</v>
      </c>
      <c r="AV71" s="25">
        <f t="shared" si="6"/>
        <v>998844719.46620953</v>
      </c>
      <c r="AW71" s="25">
        <f t="shared" si="6"/>
        <v>1172522243.5839009</v>
      </c>
      <c r="AX71" s="25">
        <f t="shared" si="6"/>
        <v>1375169616.7754972</v>
      </c>
      <c r="AY71" s="25">
        <f t="shared" si="6"/>
        <v>1611324312.6742821</v>
      </c>
      <c r="AZ71" s="25">
        <f t="shared" si="6"/>
        <v>1886246806.6427059</v>
      </c>
    </row>
    <row r="72" spans="1:52">
      <c r="A72" s="117" t="s">
        <v>169</v>
      </c>
      <c r="AG72" s="25">
        <f>BenefitAssumptions!$E$13*BenefitCalculations3!AG71</f>
        <v>10027274.298821447</v>
      </c>
      <c r="AH72" s="25">
        <f>BenefitAssumptions!$E$13*BenefitCalculations3!AH71</f>
        <v>11367706.188430129</v>
      </c>
      <c r="AI72" s="25">
        <f>BenefitAssumptions!$E$13*BenefitCalculations3!AI71</f>
        <v>12892463.187455513</v>
      </c>
      <c r="AJ72" s="25">
        <f>BenefitAssumptions!$E$13*BenefitCalculations3!AJ71</f>
        <v>14650983.391901463</v>
      </c>
      <c r="AK72" s="25">
        <f>BenefitAssumptions!$E$13*BenefitCalculations3!AK71</f>
        <v>16695292.648825584</v>
      </c>
      <c r="AL72" s="25">
        <f>BenefitAssumptions!$E$13*BenefitCalculations3!AL71</f>
        <v>19471625.335491978</v>
      </c>
      <c r="AM72" s="25">
        <f>BenefitAssumptions!$E$13*BenefitCalculations3!AM71</f>
        <v>22834019.037046693</v>
      </c>
      <c r="AN72" s="25">
        <f>BenefitAssumptions!$E$13*BenefitCalculations3!AN71</f>
        <v>26885868.986349203</v>
      </c>
      <c r="AO72" s="25">
        <f>BenefitAssumptions!$E$13*BenefitCalculations3!AO71</f>
        <v>31732586.907643009</v>
      </c>
      <c r="AP72" s="25">
        <f>BenefitAssumptions!$E$13*BenefitCalculations3!AP71</f>
        <v>37502753.988483377</v>
      </c>
      <c r="AQ72" s="25">
        <f>BenefitAssumptions!$E$13*BenefitCalculations3!AQ71</f>
        <v>44261705.941708408</v>
      </c>
      <c r="AR72" s="25">
        <f>BenefitAssumptions!$E$13*BenefitCalculations3!AR71</f>
        <v>52180051.875600092</v>
      </c>
      <c r="AS72" s="25">
        <f>BenefitAssumptions!$E$13*BenefitCalculations3!AS71</f>
        <v>61450709.558543518</v>
      </c>
      <c r="AT72" s="25">
        <f>BenefitAssumptions!$E$13*BenefitCalculations3!AT71</f>
        <v>72306452.056098059</v>
      </c>
      <c r="AU72" s="25">
        <f>BenefitAssumptions!$E$13*BenefitCalculations3!AU71</f>
        <v>85016412.745866075</v>
      </c>
      <c r="AV72" s="25">
        <f>BenefitAssumptions!$E$13*BenefitCalculations3!AV71</f>
        <v>99884471.946620956</v>
      </c>
      <c r="AW72" s="25">
        <f>BenefitAssumptions!$E$13*BenefitCalculations3!AW71</f>
        <v>117252224.35839009</v>
      </c>
      <c r="AX72" s="25">
        <f>BenefitAssumptions!$E$13*BenefitCalculations3!AX71</f>
        <v>137516961.67754972</v>
      </c>
      <c r="AY72" s="25">
        <f>BenefitAssumptions!$E$13*BenefitCalculations3!AY71</f>
        <v>161132431.26742822</v>
      </c>
      <c r="AZ72" s="25">
        <f>BenefitAssumptions!$E$13*BenefitCalculations3!AZ71</f>
        <v>188624680.66427061</v>
      </c>
    </row>
    <row r="73" spans="1:52">
      <c r="A73" s="117" t="s">
        <v>170</v>
      </c>
      <c r="AG73" s="25">
        <f t="shared" ref="AG73:AZ73" si="7">SUM(AG71:AG72)</f>
        <v>110300017.28703591</v>
      </c>
      <c r="AH73" s="25">
        <f t="shared" si="7"/>
        <v>125044768.07273141</v>
      </c>
      <c r="AI73" s="25">
        <f t="shared" si="7"/>
        <v>141817095.06201065</v>
      </c>
      <c r="AJ73" s="25">
        <f t="shared" si="7"/>
        <v>161160817.3109161</v>
      </c>
      <c r="AK73" s="25">
        <f t="shared" si="7"/>
        <v>183648219.13708141</v>
      </c>
      <c r="AL73" s="25">
        <f t="shared" si="7"/>
        <v>214187878.69041175</v>
      </c>
      <c r="AM73" s="25">
        <f t="shared" si="7"/>
        <v>251174209.40751362</v>
      </c>
      <c r="AN73" s="25">
        <f t="shared" si="7"/>
        <v>295744558.84984124</v>
      </c>
      <c r="AO73" s="25">
        <f t="shared" si="7"/>
        <v>349058455.9840731</v>
      </c>
      <c r="AP73" s="25">
        <f t="shared" si="7"/>
        <v>412530293.87331712</v>
      </c>
      <c r="AQ73" s="25">
        <f t="shared" si="7"/>
        <v>486878765.35879242</v>
      </c>
      <c r="AR73" s="25">
        <f t="shared" si="7"/>
        <v>573980570.63160098</v>
      </c>
      <c r="AS73" s="25">
        <f t="shared" si="7"/>
        <v>675957805.14397871</v>
      </c>
      <c r="AT73" s="25">
        <f t="shared" si="7"/>
        <v>795370972.61707866</v>
      </c>
      <c r="AU73" s="25">
        <f t="shared" si="7"/>
        <v>935180540.20452678</v>
      </c>
      <c r="AV73" s="25">
        <f t="shared" si="7"/>
        <v>1098729191.4128306</v>
      </c>
      <c r="AW73" s="25">
        <f t="shared" si="7"/>
        <v>1289774467.942291</v>
      </c>
      <c r="AX73" s="25">
        <f t="shared" si="7"/>
        <v>1512686578.4530468</v>
      </c>
      <c r="AY73" s="25">
        <f t="shared" si="7"/>
        <v>1772456743.9417102</v>
      </c>
      <c r="AZ73" s="25">
        <f t="shared" si="7"/>
        <v>2074871487.3069766</v>
      </c>
    </row>
    <row r="74" spans="1:52" ht="25.5">
      <c r="A74" s="117" t="s">
        <v>171</v>
      </c>
      <c r="AG74" s="135">
        <f>1000*(AG73/(1000000*Macroeconomics!AG36))</f>
        <v>4.679156403467338E-3</v>
      </c>
      <c r="AH74" s="135">
        <f>1000*(AH73/(1000000*Macroeconomics!AH36))</f>
        <v>4.7277084680646059E-3</v>
      </c>
      <c r="AI74" s="135">
        <f>1000*(AI73/(1000000*Macroeconomics!AI36))</f>
        <v>4.7878836701256205E-3</v>
      </c>
      <c r="AJ74" s="135">
        <f>1000*(AJ73/(1000000*Macroeconomics!AJ36))</f>
        <v>4.8682989087768143E-3</v>
      </c>
      <c r="AK74" s="135">
        <f>1000*(AK73/(1000000*Macroeconomics!AK36))</f>
        <v>4.9742950511675659E-3</v>
      </c>
      <c r="AL74" s="135">
        <f>1000*(AL73/(1000000*Macroeconomics!AL36))</f>
        <v>5.1807171375732458E-3</v>
      </c>
      <c r="AM74" s="135">
        <f>1000*(AM73/(1000000*Macroeconomics!AM36))</f>
        <v>5.4148630849740614E-3</v>
      </c>
      <c r="AN74" s="135">
        <f>1000*(AN73/(1000000*Macroeconomics!AN36))</f>
        <v>5.6715055251258381E-3</v>
      </c>
      <c r="AO74" s="135">
        <f>1000*(AO73/(1000000*Macroeconomics!AO36))</f>
        <v>5.9426156607791979E-3</v>
      </c>
      <c r="AP74" s="135">
        <f>1000*(AP73/(1000000*Macroeconomics!AP36))</f>
        <v>6.222285845761062E-3</v>
      </c>
      <c r="AQ74" s="135">
        <f>1000*(AQ73/(1000000*Macroeconomics!AQ36))</f>
        <v>6.5091558333588142E-3</v>
      </c>
      <c r="AR74" s="135">
        <f>1000*(AR73/(1000000*Macroeconomics!AR36))</f>
        <v>6.8048267946278322E-3</v>
      </c>
      <c r="AS74" s="135">
        <f>1000*(AS73/(1000000*Macroeconomics!AS36))</f>
        <v>7.1098597562325146E-3</v>
      </c>
      <c r="AT74" s="135">
        <f>1000*(AT73/(1000000*Macroeconomics!AT36))</f>
        <v>7.4256730907094736E-3</v>
      </c>
      <c r="AU74" s="135">
        <f>1000*(AU73/(1000000*Macroeconomics!AU36))</f>
        <v>7.7533482273062166E-3</v>
      </c>
      <c r="AV74" s="135">
        <f>1000*(AV73/(1000000*Macroeconomics!AV36))</f>
        <v>8.0931623937540408E-3</v>
      </c>
      <c r="AW74" s="135">
        <f>1000*(AW73/(1000000*Macroeconomics!AW36))</f>
        <v>8.4447588098487351E-3</v>
      </c>
      <c r="AX74" s="135">
        <f>1000*(AX73/(1000000*Macroeconomics!AX36))</f>
        <v>8.8082173834165556E-3</v>
      </c>
      <c r="AY74" s="135">
        <f>1000*(AY73/(1000000*Macroeconomics!AY36))</f>
        <v>9.1835209986882611E-3</v>
      </c>
      <c r="AZ74" s="135">
        <f>1000*(AZ73/(1000000*Macroeconomics!AZ36))</f>
        <v>9.5709792539132605E-3</v>
      </c>
    </row>
    <row r="75" spans="1:52">
      <c r="A75" s="117"/>
    </row>
    <row r="76" spans="1:52">
      <c r="A76" s="121" t="s">
        <v>123</v>
      </c>
    </row>
    <row r="77" spans="1:52">
      <c r="A77" s="117" t="s">
        <v>152</v>
      </c>
      <c r="AF77" s="25">
        <f t="shared" ref="AF77:AZ77" si="8">SUM(AF78:AF79)</f>
        <v>3146.3959999999997</v>
      </c>
      <c r="AG77" s="25">
        <f t="shared" si="8"/>
        <v>3188.5520000000001</v>
      </c>
      <c r="AH77" s="25">
        <f t="shared" si="8"/>
        <v>3230.2749999999996</v>
      </c>
      <c r="AI77" s="25">
        <f t="shared" si="8"/>
        <v>3271.2809999999999</v>
      </c>
      <c r="AJ77" s="25">
        <f t="shared" si="8"/>
        <v>3311.2220000000002</v>
      </c>
      <c r="AK77" s="25">
        <f t="shared" si="8"/>
        <v>3349.8209999999999</v>
      </c>
      <c r="AL77" s="25">
        <f t="shared" si="8"/>
        <v>3386.9450000000002</v>
      </c>
      <c r="AM77" s="25">
        <f t="shared" si="8"/>
        <v>3422.5440000000003</v>
      </c>
      <c r="AN77" s="25">
        <f t="shared" si="8"/>
        <v>3456.5240000000003</v>
      </c>
      <c r="AO77" s="25">
        <f t="shared" si="8"/>
        <v>3488.8189999999995</v>
      </c>
      <c r="AP77" s="25">
        <f t="shared" si="8"/>
        <v>3519.3850000000002</v>
      </c>
      <c r="AQ77" s="25">
        <f t="shared" si="8"/>
        <v>3548.1639999999998</v>
      </c>
      <c r="AR77" s="25">
        <f t="shared" si="8"/>
        <v>3575.1470000000004</v>
      </c>
      <c r="AS77" s="25">
        <f t="shared" si="8"/>
        <v>3600.4039999999995</v>
      </c>
      <c r="AT77" s="25">
        <f t="shared" si="8"/>
        <v>3624.0509999999999</v>
      </c>
      <c r="AU77" s="25">
        <f t="shared" si="8"/>
        <v>3646.1849999999999</v>
      </c>
      <c r="AV77" s="25">
        <f t="shared" si="8"/>
        <v>3666.8429999999998</v>
      </c>
      <c r="AW77" s="25">
        <f t="shared" si="8"/>
        <v>3686.049</v>
      </c>
      <c r="AX77" s="25">
        <f t="shared" si="8"/>
        <v>3703.8850000000002</v>
      </c>
      <c r="AY77" s="25">
        <f t="shared" si="8"/>
        <v>3720.4470000000001</v>
      </c>
      <c r="AZ77" s="25">
        <f t="shared" si="8"/>
        <v>3735.8190000000004</v>
      </c>
    </row>
    <row r="78" spans="1:52">
      <c r="A78" s="120" t="s">
        <v>1</v>
      </c>
      <c r="AF78" s="25">
        <f>IF(BenefitAssumptions!$E$19=4, BenefitCalculations3!AF4, BenefitCalculations3!AF5)</f>
        <v>1584.194</v>
      </c>
      <c r="AG78" s="25">
        <f>IF(BenefitAssumptions!$E$19=4, BenefitCalculations3!AG4, BenefitCalculations3!AG5)</f>
        <v>1606.3700000000003</v>
      </c>
      <c r="AH78" s="25">
        <f>IF(BenefitAssumptions!$E$19=4, BenefitCalculations3!AH4, BenefitCalculations3!AH5)</f>
        <v>1628.367</v>
      </c>
      <c r="AI78" s="25">
        <f>IF(BenefitAssumptions!$E$19=4, BenefitCalculations3!AI4, BenefitCalculations3!AI5)</f>
        <v>1649.9640000000002</v>
      </c>
      <c r="AJ78" s="25">
        <f>IF(BenefitAssumptions!$E$19=4, BenefitCalculations3!AJ4, BenefitCalculations3!AJ5)</f>
        <v>1670.883</v>
      </c>
      <c r="AK78" s="25">
        <f>IF(BenefitAssumptions!$E$19=4, BenefitCalculations3!AK4, BenefitCalculations3!AK5)</f>
        <v>1690.914</v>
      </c>
      <c r="AL78" s="25">
        <f>IF(BenefitAssumptions!$E$19=4, BenefitCalculations3!AL4, BenefitCalculations3!AL5)</f>
        <v>1709.9569999999999</v>
      </c>
      <c r="AM78" s="25">
        <f>IF(BenefitAssumptions!$E$19=4, BenefitCalculations3!AM4, BenefitCalculations3!AM5)</f>
        <v>1728.0160000000001</v>
      </c>
      <c r="AN78" s="25">
        <f>IF(BenefitAssumptions!$E$19=4, BenefitCalculations3!AN4, BenefitCalculations3!AN5)</f>
        <v>1745.1110000000001</v>
      </c>
      <c r="AO78" s="25">
        <f>IF(BenefitAssumptions!$E$19=4, BenefitCalculations3!AO4, BenefitCalculations3!AO5)</f>
        <v>1761.308</v>
      </c>
      <c r="AP78" s="25">
        <f>IF(BenefitAssumptions!$E$19=4, BenefitCalculations3!AP4, BenefitCalculations3!AP5)</f>
        <v>1776.6590000000001</v>
      </c>
      <c r="AQ78" s="25">
        <f>IF(BenefitAssumptions!$E$19=4, BenefitCalculations3!AQ4, BenefitCalculations3!AQ5)</f>
        <v>1791.1559999999999</v>
      </c>
      <c r="AR78" s="25">
        <f>IF(BenefitAssumptions!$E$19=4, BenefitCalculations3!AR4, BenefitCalculations3!AR5)</f>
        <v>1804.7790000000002</v>
      </c>
      <c r="AS78" s="25">
        <f>IF(BenefitAssumptions!$E$19=4, BenefitCalculations3!AS4, BenefitCalculations3!AS5)</f>
        <v>1817.5529999999999</v>
      </c>
      <c r="AT78" s="25">
        <f>IF(BenefitAssumptions!$E$19=4, BenefitCalculations3!AT4, BenefitCalculations3!AT5)</f>
        <v>1829.518</v>
      </c>
      <c r="AU78" s="25">
        <f>IF(BenefitAssumptions!$E$19=4, BenefitCalculations3!AU4, BenefitCalculations3!AU5)</f>
        <v>1840.7080000000001</v>
      </c>
      <c r="AV78" s="25">
        <f>IF(BenefitAssumptions!$E$19=4, BenefitCalculations3!AV4, BenefitCalculations3!AV5)</f>
        <v>1851.145</v>
      </c>
      <c r="AW78" s="25">
        <f>IF(BenefitAssumptions!$E$19=4, BenefitCalculations3!AW4, BenefitCalculations3!AW5)</f>
        <v>1860.8510000000001</v>
      </c>
      <c r="AX78" s="25">
        <f>IF(BenefitAssumptions!$E$19=4, BenefitCalculations3!AX4, BenefitCalculations3!AX5)</f>
        <v>1869.8670000000002</v>
      </c>
      <c r="AY78" s="25">
        <f>IF(BenefitAssumptions!$E$19=4, BenefitCalculations3!AY4, BenefitCalculations3!AY5)</f>
        <v>1878.242</v>
      </c>
      <c r="AZ78" s="25">
        <f>IF(BenefitAssumptions!$E$19=4, BenefitCalculations3!AZ4, BenefitCalculations3!AZ5)</f>
        <v>1886.0190000000002</v>
      </c>
    </row>
    <row r="79" spans="1:52">
      <c r="A79" s="120" t="s">
        <v>2</v>
      </c>
      <c r="AF79" s="25">
        <f>IF(BenefitAssumptions!$E$19=4, BenefitCalculations3!AF23, BenefitCalculations3!AF24)</f>
        <v>1562.2019999999998</v>
      </c>
      <c r="AG79" s="25">
        <f>IF(BenefitAssumptions!$E$19=4, BenefitCalculations3!AG23, BenefitCalculations3!AG24)</f>
        <v>1582.1819999999998</v>
      </c>
      <c r="AH79" s="25">
        <f>IF(BenefitAssumptions!$E$19=4, BenefitCalculations3!AH23, BenefitCalculations3!AH24)</f>
        <v>1601.9079999999999</v>
      </c>
      <c r="AI79" s="25">
        <f>IF(BenefitAssumptions!$E$19=4, BenefitCalculations3!AI23, BenefitCalculations3!AI24)</f>
        <v>1621.317</v>
      </c>
      <c r="AJ79" s="25">
        <f>IF(BenefitAssumptions!$E$19=4, BenefitCalculations3!AJ23, BenefitCalculations3!AJ24)</f>
        <v>1640.3390000000002</v>
      </c>
      <c r="AK79" s="25">
        <f>IF(BenefitAssumptions!$E$19=4, BenefitCalculations3!AK23, BenefitCalculations3!AK24)</f>
        <v>1658.9070000000002</v>
      </c>
      <c r="AL79" s="25">
        <f>IF(BenefitAssumptions!$E$19=4, BenefitCalculations3!AL23, BenefitCalculations3!AL24)</f>
        <v>1676.9880000000003</v>
      </c>
      <c r="AM79" s="25">
        <f>IF(BenefitAssumptions!$E$19=4, BenefitCalculations3!AM23, BenefitCalculations3!AM24)</f>
        <v>1694.5280000000002</v>
      </c>
      <c r="AN79" s="25">
        <f>IF(BenefitAssumptions!$E$19=4, BenefitCalculations3!AN23, BenefitCalculations3!AN24)</f>
        <v>1711.413</v>
      </c>
      <c r="AO79" s="25">
        <f>IF(BenefitAssumptions!$E$19=4, BenefitCalculations3!AO23, BenefitCalculations3!AO24)</f>
        <v>1727.5109999999997</v>
      </c>
      <c r="AP79" s="25">
        <f>IF(BenefitAssumptions!$E$19=4, BenefitCalculations3!AP23, BenefitCalculations3!AP24)</f>
        <v>1742.7260000000001</v>
      </c>
      <c r="AQ79" s="25">
        <f>IF(BenefitAssumptions!$E$19=4, BenefitCalculations3!AQ23, BenefitCalculations3!AQ24)</f>
        <v>1757.008</v>
      </c>
      <c r="AR79" s="25">
        <f>IF(BenefitAssumptions!$E$19=4, BenefitCalculations3!AR23, BenefitCalculations3!AR24)</f>
        <v>1770.3680000000002</v>
      </c>
      <c r="AS79" s="25">
        <f>IF(BenefitAssumptions!$E$19=4, BenefitCalculations3!AS23, BenefitCalculations3!AS24)</f>
        <v>1782.8509999999999</v>
      </c>
      <c r="AT79" s="25">
        <f>IF(BenefitAssumptions!$E$19=4, BenefitCalculations3!AT23, BenefitCalculations3!AT24)</f>
        <v>1794.5329999999999</v>
      </c>
      <c r="AU79" s="25">
        <f>IF(BenefitAssumptions!$E$19=4, BenefitCalculations3!AU23, BenefitCalculations3!AU24)</f>
        <v>1805.4769999999999</v>
      </c>
      <c r="AV79" s="25">
        <f>IF(BenefitAssumptions!$E$19=4, BenefitCalculations3!AV23, BenefitCalculations3!AV24)</f>
        <v>1815.6979999999999</v>
      </c>
      <c r="AW79" s="25">
        <f>IF(BenefitAssumptions!$E$19=4, BenefitCalculations3!AW23, BenefitCalculations3!AW24)</f>
        <v>1825.1979999999999</v>
      </c>
      <c r="AX79" s="25">
        <f>IF(BenefitAssumptions!$E$19=4, BenefitCalculations3!AX23, BenefitCalculations3!AX24)</f>
        <v>1834.018</v>
      </c>
      <c r="AY79" s="25">
        <f>IF(BenefitAssumptions!$E$19=4, BenefitCalculations3!AY23, BenefitCalculations3!AY24)</f>
        <v>1842.2049999999999</v>
      </c>
      <c r="AZ79" s="25">
        <f>IF(BenefitAssumptions!$E$19=4, BenefitCalculations3!AZ23, BenefitCalculations3!AZ24)</f>
        <v>1849.8</v>
      </c>
    </row>
    <row r="80" spans="1:52">
      <c r="A80" s="117" t="s">
        <v>132</v>
      </c>
      <c r="AG80" s="30">
        <f>BenefitAssumptions!E32</f>
        <v>0.7</v>
      </c>
      <c r="AH80" s="26">
        <f>AG80+($AK$80-$AG$80)/($AK$2-$AG$2)</f>
        <v>0.72499999999999998</v>
      </c>
      <c r="AI80" s="26">
        <f>AH80+($AK$80-$AG$80)/($AK$2-$AG$2)</f>
        <v>0.75</v>
      </c>
      <c r="AJ80" s="26">
        <f>AI80+($AK$80-$AG$80)/($AK$2-$AG$2)</f>
        <v>0.77500000000000002</v>
      </c>
      <c r="AK80" s="30">
        <f>BenefitAssumptions!F32</f>
        <v>0.8</v>
      </c>
      <c r="AL80" s="26">
        <f t="shared" ref="AL80:AY80" si="9">AK80+($AZ$80-$AK$80)/($AZ$2-$AK$2)</f>
        <v>0.81333333333333335</v>
      </c>
      <c r="AM80" s="26">
        <f t="shared" si="9"/>
        <v>0.82666666666666666</v>
      </c>
      <c r="AN80" s="26">
        <f t="shared" si="9"/>
        <v>0.84</v>
      </c>
      <c r="AO80" s="26">
        <f t="shared" si="9"/>
        <v>0.85333333333333328</v>
      </c>
      <c r="AP80" s="26">
        <f t="shared" si="9"/>
        <v>0.86666666666666659</v>
      </c>
      <c r="AQ80" s="26">
        <f t="shared" si="9"/>
        <v>0.87999999999999989</v>
      </c>
      <c r="AR80" s="26">
        <f t="shared" si="9"/>
        <v>0.8933333333333332</v>
      </c>
      <c r="AS80" s="26">
        <f t="shared" si="9"/>
        <v>0.90666666666666651</v>
      </c>
      <c r="AT80" s="26">
        <f t="shared" si="9"/>
        <v>0.91999999999999982</v>
      </c>
      <c r="AU80" s="26">
        <f t="shared" si="9"/>
        <v>0.93333333333333313</v>
      </c>
      <c r="AV80" s="26">
        <f t="shared" si="9"/>
        <v>0.94666666666666643</v>
      </c>
      <c r="AW80" s="26">
        <f t="shared" si="9"/>
        <v>0.95999999999999974</v>
      </c>
      <c r="AX80" s="26">
        <f t="shared" si="9"/>
        <v>0.97333333333333305</v>
      </c>
      <c r="AY80" s="26">
        <f t="shared" si="9"/>
        <v>0.98666666666666636</v>
      </c>
      <c r="AZ80" s="30">
        <f>BenefitAssumptions!G32</f>
        <v>1</v>
      </c>
    </row>
    <row r="81" spans="1:52">
      <c r="A81" s="120" t="s">
        <v>1</v>
      </c>
      <c r="AG81" s="26">
        <f t="shared" ref="AG81:AZ82" si="10">AG80</f>
        <v>0.7</v>
      </c>
      <c r="AH81" s="26">
        <f t="shared" si="10"/>
        <v>0.72499999999999998</v>
      </c>
      <c r="AI81" s="26">
        <f t="shared" si="10"/>
        <v>0.75</v>
      </c>
      <c r="AJ81" s="26">
        <f t="shared" si="10"/>
        <v>0.77500000000000002</v>
      </c>
      <c r="AK81" s="26">
        <f t="shared" si="10"/>
        <v>0.8</v>
      </c>
      <c r="AL81" s="26">
        <f t="shared" si="10"/>
        <v>0.81333333333333335</v>
      </c>
      <c r="AM81" s="26">
        <f t="shared" si="10"/>
        <v>0.82666666666666666</v>
      </c>
      <c r="AN81" s="26">
        <f t="shared" si="10"/>
        <v>0.84</v>
      </c>
      <c r="AO81" s="26">
        <f t="shared" si="10"/>
        <v>0.85333333333333328</v>
      </c>
      <c r="AP81" s="26">
        <f t="shared" si="10"/>
        <v>0.86666666666666659</v>
      </c>
      <c r="AQ81" s="26">
        <f t="shared" si="10"/>
        <v>0.87999999999999989</v>
      </c>
      <c r="AR81" s="26">
        <f t="shared" si="10"/>
        <v>0.8933333333333332</v>
      </c>
      <c r="AS81" s="26">
        <f t="shared" si="10"/>
        <v>0.90666666666666651</v>
      </c>
      <c r="AT81" s="26">
        <f t="shared" si="10"/>
        <v>0.91999999999999982</v>
      </c>
      <c r="AU81" s="26">
        <f t="shared" si="10"/>
        <v>0.93333333333333313</v>
      </c>
      <c r="AV81" s="26">
        <f t="shared" si="10"/>
        <v>0.94666666666666643</v>
      </c>
      <c r="AW81" s="26">
        <f t="shared" si="10"/>
        <v>0.95999999999999974</v>
      </c>
      <c r="AX81" s="26">
        <f t="shared" si="10"/>
        <v>0.97333333333333305</v>
      </c>
      <c r="AY81" s="26">
        <f t="shared" si="10"/>
        <v>0.98666666666666636</v>
      </c>
      <c r="AZ81" s="26">
        <f t="shared" si="10"/>
        <v>1</v>
      </c>
    </row>
    <row r="82" spans="1:52">
      <c r="A82" s="120" t="s">
        <v>2</v>
      </c>
      <c r="AG82" s="26">
        <f t="shared" si="10"/>
        <v>0.7</v>
      </c>
      <c r="AH82" s="26">
        <f t="shared" si="10"/>
        <v>0.72499999999999998</v>
      </c>
      <c r="AI82" s="26">
        <f t="shared" si="10"/>
        <v>0.75</v>
      </c>
      <c r="AJ82" s="26">
        <f t="shared" si="10"/>
        <v>0.77500000000000002</v>
      </c>
      <c r="AK82" s="26">
        <f t="shared" si="10"/>
        <v>0.8</v>
      </c>
      <c r="AL82" s="26">
        <f t="shared" si="10"/>
        <v>0.81333333333333335</v>
      </c>
      <c r="AM82" s="26">
        <f t="shared" si="10"/>
        <v>0.82666666666666666</v>
      </c>
      <c r="AN82" s="26">
        <f t="shared" si="10"/>
        <v>0.84</v>
      </c>
      <c r="AO82" s="26">
        <f t="shared" si="10"/>
        <v>0.85333333333333328</v>
      </c>
      <c r="AP82" s="26">
        <f t="shared" si="10"/>
        <v>0.86666666666666659</v>
      </c>
      <c r="AQ82" s="26">
        <f t="shared" si="10"/>
        <v>0.87999999999999989</v>
      </c>
      <c r="AR82" s="26">
        <f t="shared" si="10"/>
        <v>0.8933333333333332</v>
      </c>
      <c r="AS82" s="26">
        <f t="shared" si="10"/>
        <v>0.90666666666666651</v>
      </c>
      <c r="AT82" s="26">
        <f t="shared" si="10"/>
        <v>0.91999999999999982</v>
      </c>
      <c r="AU82" s="26">
        <f t="shared" si="10"/>
        <v>0.93333333333333313</v>
      </c>
      <c r="AV82" s="26">
        <f t="shared" si="10"/>
        <v>0.94666666666666643</v>
      </c>
      <c r="AW82" s="26">
        <f t="shared" si="10"/>
        <v>0.95999999999999974</v>
      </c>
      <c r="AX82" s="26">
        <f t="shared" si="10"/>
        <v>0.97333333333333305</v>
      </c>
      <c r="AY82" s="26">
        <f t="shared" si="10"/>
        <v>0.98666666666666636</v>
      </c>
      <c r="AZ82" s="26">
        <f t="shared" si="10"/>
        <v>1</v>
      </c>
    </row>
    <row r="83" spans="1:52">
      <c r="A83" s="117" t="s">
        <v>153</v>
      </c>
      <c r="AG83" s="25">
        <f t="shared" ref="AG83:AZ85" si="11">AG77*AG80</f>
        <v>2231.9863999999998</v>
      </c>
      <c r="AH83" s="25">
        <f t="shared" si="11"/>
        <v>2341.9493749999997</v>
      </c>
      <c r="AI83" s="25">
        <f t="shared" si="11"/>
        <v>2453.4607500000002</v>
      </c>
      <c r="AJ83" s="25">
        <f t="shared" si="11"/>
        <v>2566.1970500000002</v>
      </c>
      <c r="AK83" s="25">
        <f t="shared" si="11"/>
        <v>2679.8568</v>
      </c>
      <c r="AL83" s="25">
        <f t="shared" si="11"/>
        <v>2754.715266666667</v>
      </c>
      <c r="AM83" s="25">
        <f t="shared" si="11"/>
        <v>2829.3030400000002</v>
      </c>
      <c r="AN83" s="25">
        <f t="shared" si="11"/>
        <v>2903.4801600000001</v>
      </c>
      <c r="AO83" s="25">
        <f t="shared" si="11"/>
        <v>2977.1255466666662</v>
      </c>
      <c r="AP83" s="25">
        <f t="shared" si="11"/>
        <v>3050.1336666666666</v>
      </c>
      <c r="AQ83" s="25">
        <f t="shared" si="11"/>
        <v>3122.3843199999992</v>
      </c>
      <c r="AR83" s="25">
        <f t="shared" si="11"/>
        <v>3193.7979866666665</v>
      </c>
      <c r="AS83" s="25">
        <f t="shared" si="11"/>
        <v>3264.3662933333326</v>
      </c>
      <c r="AT83" s="25">
        <f t="shared" si="11"/>
        <v>3334.1269199999992</v>
      </c>
      <c r="AU83" s="25">
        <f t="shared" si="11"/>
        <v>3403.1059999999993</v>
      </c>
      <c r="AV83" s="25">
        <f t="shared" si="11"/>
        <v>3471.2780399999988</v>
      </c>
      <c r="AW83" s="25">
        <f t="shared" si="11"/>
        <v>3538.607039999999</v>
      </c>
      <c r="AX83" s="25">
        <f t="shared" si="11"/>
        <v>3605.1147333333324</v>
      </c>
      <c r="AY83" s="25">
        <f t="shared" si="11"/>
        <v>3670.8410399999989</v>
      </c>
      <c r="AZ83" s="25">
        <f t="shared" si="11"/>
        <v>3735.8190000000004</v>
      </c>
    </row>
    <row r="84" spans="1:52">
      <c r="A84" s="119" t="s">
        <v>1</v>
      </c>
      <c r="AG84" s="25">
        <f t="shared" si="11"/>
        <v>1124.4590000000001</v>
      </c>
      <c r="AH84" s="25">
        <f t="shared" si="11"/>
        <v>1180.566075</v>
      </c>
      <c r="AI84" s="25">
        <f t="shared" si="11"/>
        <v>1237.4730000000002</v>
      </c>
      <c r="AJ84" s="25">
        <f t="shared" si="11"/>
        <v>1294.9343250000002</v>
      </c>
      <c r="AK84" s="25">
        <f t="shared" si="11"/>
        <v>1352.7312000000002</v>
      </c>
      <c r="AL84" s="25">
        <f t="shared" si="11"/>
        <v>1390.7650266666667</v>
      </c>
      <c r="AM84" s="25">
        <f t="shared" si="11"/>
        <v>1428.4932266666667</v>
      </c>
      <c r="AN84" s="25">
        <f t="shared" si="11"/>
        <v>1465.8932400000001</v>
      </c>
      <c r="AO84" s="25">
        <f t="shared" si="11"/>
        <v>1502.9828266666666</v>
      </c>
      <c r="AP84" s="25">
        <f t="shared" si="11"/>
        <v>1539.7711333333332</v>
      </c>
      <c r="AQ84" s="25">
        <f t="shared" si="11"/>
        <v>1576.2172799999998</v>
      </c>
      <c r="AR84" s="25">
        <f t="shared" si="11"/>
        <v>1612.2692399999999</v>
      </c>
      <c r="AS84" s="25">
        <f t="shared" si="11"/>
        <v>1647.9147199999995</v>
      </c>
      <c r="AT84" s="25">
        <f t="shared" si="11"/>
        <v>1683.1565599999997</v>
      </c>
      <c r="AU84" s="25">
        <f t="shared" si="11"/>
        <v>1717.9941333333331</v>
      </c>
      <c r="AV84" s="25">
        <f t="shared" si="11"/>
        <v>1752.4172666666661</v>
      </c>
      <c r="AW84" s="25">
        <f t="shared" si="11"/>
        <v>1786.4169599999996</v>
      </c>
      <c r="AX84" s="25">
        <f t="shared" si="11"/>
        <v>1820.0038799999998</v>
      </c>
      <c r="AY84" s="25">
        <f t="shared" si="11"/>
        <v>1853.1987733333326</v>
      </c>
      <c r="AZ84" s="25">
        <f t="shared" si="11"/>
        <v>1886.0190000000002</v>
      </c>
    </row>
    <row r="85" spans="1:52">
      <c r="A85" s="119" t="s">
        <v>2</v>
      </c>
      <c r="AG85" s="25">
        <f t="shared" si="11"/>
        <v>1107.5273999999997</v>
      </c>
      <c r="AH85" s="25">
        <f t="shared" si="11"/>
        <v>1161.3833</v>
      </c>
      <c r="AI85" s="25">
        <f t="shared" si="11"/>
        <v>1215.98775</v>
      </c>
      <c r="AJ85" s="25">
        <f t="shared" si="11"/>
        <v>1271.2627250000003</v>
      </c>
      <c r="AK85" s="25">
        <f t="shared" si="11"/>
        <v>1327.1256000000003</v>
      </c>
      <c r="AL85" s="25">
        <f t="shared" si="11"/>
        <v>1363.9502400000003</v>
      </c>
      <c r="AM85" s="25">
        <f t="shared" si="11"/>
        <v>1400.8098133333335</v>
      </c>
      <c r="AN85" s="25">
        <f t="shared" si="11"/>
        <v>1437.58692</v>
      </c>
      <c r="AO85" s="25">
        <f t="shared" si="11"/>
        <v>1474.1427199999996</v>
      </c>
      <c r="AP85" s="25">
        <f t="shared" si="11"/>
        <v>1510.3625333333332</v>
      </c>
      <c r="AQ85" s="25">
        <f t="shared" si="11"/>
        <v>1546.1670399999998</v>
      </c>
      <c r="AR85" s="25">
        <f t="shared" si="11"/>
        <v>1581.5287466666666</v>
      </c>
      <c r="AS85" s="25">
        <f t="shared" si="11"/>
        <v>1616.451573333333</v>
      </c>
      <c r="AT85" s="25">
        <f t="shared" si="11"/>
        <v>1650.9703599999996</v>
      </c>
      <c r="AU85" s="25">
        <f t="shared" si="11"/>
        <v>1685.1118666666662</v>
      </c>
      <c r="AV85" s="25">
        <f t="shared" si="11"/>
        <v>1718.8607733333329</v>
      </c>
      <c r="AW85" s="25">
        <f t="shared" si="11"/>
        <v>1752.1900799999994</v>
      </c>
      <c r="AX85" s="25">
        <f t="shared" si="11"/>
        <v>1785.1108533333329</v>
      </c>
      <c r="AY85" s="25">
        <f t="shared" si="11"/>
        <v>1817.642266666666</v>
      </c>
      <c r="AZ85" s="25">
        <f t="shared" si="11"/>
        <v>1849.8</v>
      </c>
    </row>
    <row r="86" spans="1:52" ht="38.25">
      <c r="A86" s="117" t="s">
        <v>225</v>
      </c>
      <c r="AG86" s="25">
        <f>BenefitAssumptions!$E$21*Macroeconomics!AG38</f>
        <v>228030.24504840752</v>
      </c>
      <c r="AH86" s="25">
        <f>BenefitAssumptions!$E$21*Macroeconomics!AH38</f>
        <v>249399.36268961892</v>
      </c>
      <c r="AI86" s="25">
        <f>BenefitAssumptions!$E$21*Macroeconomics!AI38</f>
        <v>272339.23046262801</v>
      </c>
      <c r="AJ86" s="25">
        <f>BenefitAssumptions!$E$21*Macroeconomics!AJ38</f>
        <v>296897.77928986924</v>
      </c>
      <c r="AK86" s="25">
        <f>BenefitAssumptions!$E$21*Macroeconomics!AK38</f>
        <v>323101.62541412626</v>
      </c>
      <c r="AL86" s="25">
        <f>BenefitAssumptions!$E$21*Macroeconomics!AL38</f>
        <v>353190.93499833951</v>
      </c>
      <c r="AM86" s="25">
        <f>BenefitAssumptions!$E$21*Macroeconomics!AM38</f>
        <v>386967.52746663342</v>
      </c>
      <c r="AN86" s="25">
        <f>BenefitAssumptions!$E$21*Macroeconomics!AN38</f>
        <v>424963.57027404197</v>
      </c>
      <c r="AO86" s="25">
        <f>BenefitAssumptions!$E$21*Macroeconomics!AO38</f>
        <v>467806.22483073431</v>
      </c>
      <c r="AP86" s="25">
        <f>BenefitAssumptions!$E$21*Macroeconomics!AP38</f>
        <v>516215.1930780182</v>
      </c>
      <c r="AQ86" s="25">
        <f>BenefitAssumptions!$E$21*Macroeconomics!AQ38</f>
        <v>569597.51412347797</v>
      </c>
      <c r="AR86" s="25">
        <f>BenefitAssumptions!$E$21*Macroeconomics!AR38</f>
        <v>628444.05033459549</v>
      </c>
      <c r="AS86" s="25">
        <f>BenefitAssumptions!$E$21*Macroeconomics!AS38</f>
        <v>693310.59106656746</v>
      </c>
      <c r="AT86" s="25">
        <f>BenefitAssumptions!$E$21*Macroeconomics!AT38</f>
        <v>764811.25658152369</v>
      </c>
      <c r="AU86" s="25">
        <f>BenefitAssumptions!$E$21*Macroeconomics!AU38</f>
        <v>843618.08976350259</v>
      </c>
      <c r="AV86" s="25">
        <f>BenefitAssumptions!$E$21*Macroeconomics!AV38</f>
        <v>930462.45791402413</v>
      </c>
      <c r="AW86" s="25">
        <f>BenefitAssumptions!$E$21*Macroeconomics!AW38</f>
        <v>1026138.9283520777</v>
      </c>
      <c r="AX86" s="25">
        <f>BenefitAssumptions!$E$21*Macroeconomics!AX38</f>
        <v>1131512.1301171139</v>
      </c>
      <c r="AY86" s="25">
        <f>BenefitAssumptions!$E$21*Macroeconomics!AY38</f>
        <v>1247520.3614651398</v>
      </c>
      <c r="AZ86" s="25">
        <f>BenefitAssumptions!$E$21*Macroeconomics!AZ38</f>
        <v>1375188.3212085972</v>
      </c>
    </row>
    <row r="87" spans="1:52" ht="38.25">
      <c r="A87" s="117" t="s">
        <v>226</v>
      </c>
      <c r="AG87" s="30">
        <f>BenefitAssumptions!E23</f>
        <v>20</v>
      </c>
      <c r="AH87" s="26">
        <f>AG87+($AK$87-$AG$87)/($AK$2-$AG$2)</f>
        <v>21.25</v>
      </c>
      <c r="AI87" s="26">
        <f>AH87+($AK$87-$AG$87)/($AK$2-$AG$2)</f>
        <v>22.5</v>
      </c>
      <c r="AJ87" s="26">
        <f>AI87+($AK$87-$AG$87)/($AK$2-$AG$2)</f>
        <v>23.75</v>
      </c>
      <c r="AK87" s="30">
        <f>BenefitAssumptions!F23</f>
        <v>25</v>
      </c>
      <c r="AL87" s="26">
        <f t="shared" ref="AL87:AY87" si="12">AK87+($AZ$87-$AK$87)/($AZ$2-$AK$2)</f>
        <v>25.333333333333332</v>
      </c>
      <c r="AM87" s="26">
        <f t="shared" si="12"/>
        <v>25.666666666666664</v>
      </c>
      <c r="AN87" s="26">
        <f t="shared" si="12"/>
        <v>25.999999999999996</v>
      </c>
      <c r="AO87" s="26">
        <f t="shared" si="12"/>
        <v>26.333333333333329</v>
      </c>
      <c r="AP87" s="26">
        <f t="shared" si="12"/>
        <v>26.666666666666661</v>
      </c>
      <c r="AQ87" s="26">
        <f t="shared" si="12"/>
        <v>26.999999999999993</v>
      </c>
      <c r="AR87" s="26">
        <f t="shared" si="12"/>
        <v>27.333333333333325</v>
      </c>
      <c r="AS87" s="26">
        <f t="shared" si="12"/>
        <v>27.666666666666657</v>
      </c>
      <c r="AT87" s="26">
        <f t="shared" si="12"/>
        <v>27.999999999999989</v>
      </c>
      <c r="AU87" s="26">
        <f t="shared" si="12"/>
        <v>28.333333333333321</v>
      </c>
      <c r="AV87" s="26">
        <f t="shared" si="12"/>
        <v>28.666666666666654</v>
      </c>
      <c r="AW87" s="26">
        <f t="shared" si="12"/>
        <v>28.999999999999986</v>
      </c>
      <c r="AX87" s="26">
        <f t="shared" si="12"/>
        <v>29.333333333333318</v>
      </c>
      <c r="AY87" s="26">
        <f t="shared" si="12"/>
        <v>29.66666666666665</v>
      </c>
      <c r="AZ87" s="30">
        <f>BenefitAssumptions!G23</f>
        <v>30</v>
      </c>
    </row>
    <row r="88" spans="1:52" ht="38.25">
      <c r="A88" s="117" t="s">
        <v>228</v>
      </c>
      <c r="AG88" s="25">
        <f>AG87*AG56/100</f>
        <v>20</v>
      </c>
      <c r="AH88" s="25">
        <f t="shared" ref="AH88:AZ88" si="13">AH87*AH56/100</f>
        <v>23.439196865270556</v>
      </c>
      <c r="AI88" s="25">
        <f t="shared" si="13"/>
        <v>27.461870136113998</v>
      </c>
      <c r="AJ88" s="25">
        <f t="shared" si="13"/>
        <v>32.177376997660829</v>
      </c>
      <c r="AK88" s="25">
        <f t="shared" si="13"/>
        <v>37.717053608778713</v>
      </c>
      <c r="AL88" s="25">
        <f t="shared" si="13"/>
        <v>42.559921029747578</v>
      </c>
      <c r="AM88" s="25">
        <f t="shared" si="13"/>
        <v>48.016297826630861</v>
      </c>
      <c r="AN88" s="25">
        <f t="shared" si="13"/>
        <v>54.163070298397017</v>
      </c>
      <c r="AO88" s="25">
        <f t="shared" si="13"/>
        <v>61.086675313640214</v>
      </c>
      <c r="AP88" s="25">
        <f t="shared" si="13"/>
        <v>68.884277907784664</v>
      </c>
      <c r="AQ88" s="25">
        <f t="shared" si="13"/>
        <v>77.665093171844575</v>
      </c>
      <c r="AR88" s="25">
        <f t="shared" si="13"/>
        <v>87.551870017936494</v>
      </c>
      <c r="AS88" s="25">
        <f t="shared" si="13"/>
        <v>98.682556539906514</v>
      </c>
      <c r="AT88" s="25">
        <f t="shared" si="13"/>
        <v>111.21216907830787</v>
      </c>
      <c r="AU88" s="25">
        <f t="shared" si="13"/>
        <v>125.31488977856408</v>
      </c>
      <c r="AV88" s="25">
        <f t="shared" si="13"/>
        <v>141.18642043422273</v>
      </c>
      <c r="AW88" s="25">
        <f t="shared" si="13"/>
        <v>159.04662377265589</v>
      </c>
      <c r="AX88" s="25">
        <f t="shared" si="13"/>
        <v>179.14248711197172</v>
      </c>
      <c r="AY88" s="25">
        <f t="shared" si="13"/>
        <v>201.75144754406611</v>
      </c>
      <c r="AZ88" s="25">
        <f t="shared" si="13"/>
        <v>227.18512253431629</v>
      </c>
    </row>
    <row r="89" spans="1:52" ht="38.25">
      <c r="A89" s="117" t="s">
        <v>256</v>
      </c>
      <c r="AG89" s="25">
        <f>IF(BenefitAssumptions!$E$20="yes", AG86, AG88)</f>
        <v>228030.24504840752</v>
      </c>
      <c r="AH89" s="25">
        <f>IF(BenefitAssumptions!$E$20="yes", AH86, AH88)</f>
        <v>249399.36268961892</v>
      </c>
      <c r="AI89" s="25">
        <f>IF(BenefitAssumptions!$E$20="yes", AI86, AI88)</f>
        <v>272339.23046262801</v>
      </c>
      <c r="AJ89" s="25">
        <f>IF(BenefitAssumptions!$E$20="yes", AJ86, AJ88)</f>
        <v>296897.77928986924</v>
      </c>
      <c r="AK89" s="25">
        <f>IF(BenefitAssumptions!$E$20="yes", AK86, AK88)</f>
        <v>323101.62541412626</v>
      </c>
      <c r="AL89" s="25">
        <f>IF(BenefitAssumptions!$E$20="yes", AL86, AL88)</f>
        <v>353190.93499833951</v>
      </c>
      <c r="AM89" s="25">
        <f>IF(BenefitAssumptions!$E$20="yes", AM86, AM88)</f>
        <v>386967.52746663342</v>
      </c>
      <c r="AN89" s="25">
        <f>IF(BenefitAssumptions!$E$20="yes", AN86, AN88)</f>
        <v>424963.57027404197</v>
      </c>
      <c r="AO89" s="25">
        <f>IF(BenefitAssumptions!$E$20="yes", AO86, AO88)</f>
        <v>467806.22483073431</v>
      </c>
      <c r="AP89" s="25">
        <f>IF(BenefitAssumptions!$E$20="yes", AP86, AP88)</f>
        <v>516215.1930780182</v>
      </c>
      <c r="AQ89" s="25">
        <f>IF(BenefitAssumptions!$E$20="yes", AQ86, AQ88)</f>
        <v>569597.51412347797</v>
      </c>
      <c r="AR89" s="25">
        <f>IF(BenefitAssumptions!$E$20="yes", AR86, AR88)</f>
        <v>628444.05033459549</v>
      </c>
      <c r="AS89" s="25">
        <f>IF(BenefitAssumptions!$E$20="yes", AS86, AS88)</f>
        <v>693310.59106656746</v>
      </c>
      <c r="AT89" s="25">
        <f>IF(BenefitAssumptions!$E$20="yes", AT86, AT88)</f>
        <v>764811.25658152369</v>
      </c>
      <c r="AU89" s="25">
        <f>IF(BenefitAssumptions!$E$20="yes", AU86, AU88)</f>
        <v>843618.08976350259</v>
      </c>
      <c r="AV89" s="25">
        <f>IF(BenefitAssumptions!$E$20="yes", AV86, AV88)</f>
        <v>930462.45791402413</v>
      </c>
      <c r="AW89" s="25">
        <f>IF(BenefitAssumptions!$E$20="yes", AW86, AW88)</f>
        <v>1026138.9283520777</v>
      </c>
      <c r="AX89" s="25">
        <f>IF(BenefitAssumptions!$E$20="yes", AX86, AX88)</f>
        <v>1131512.1301171139</v>
      </c>
      <c r="AY89" s="25">
        <f>IF(BenefitAssumptions!$E$20="yes", AY86, AY88)</f>
        <v>1247520.3614651398</v>
      </c>
      <c r="AZ89" s="25">
        <f>IF(BenefitAssumptions!$E$20="yes", AZ86, AZ88)</f>
        <v>1375188.3212085972</v>
      </c>
    </row>
    <row r="90" spans="1:52">
      <c r="A90" s="117" t="s">
        <v>257</v>
      </c>
      <c r="AG90" s="189">
        <f>IF(BenefitAssumptions!$E$26="yes", SUMPRODUCT(BenefitAssumptions!$E$28:$G$28, BenefitAssumptions!$E$29:$G$29)/SUM(BenefitAssumptions!$E$29:$G$29), 1)</f>
        <v>0.87647058823529411</v>
      </c>
      <c r="AH90" s="189">
        <f>IF(BenefitAssumptions!$E$26="yes", SUMPRODUCT(BenefitAssumptions!$E$28:$G$28, BenefitAssumptions!$E$29:$G$29)/SUM(BenefitAssumptions!$E$29:$G$29), 1)</f>
        <v>0.87647058823529411</v>
      </c>
      <c r="AI90" s="189">
        <f>IF(BenefitAssumptions!$E$26="yes", SUMPRODUCT(BenefitAssumptions!$E$28:$G$28, BenefitAssumptions!$E$29:$G$29)/SUM(BenefitAssumptions!$E$29:$G$29), 1)</f>
        <v>0.87647058823529411</v>
      </c>
      <c r="AJ90" s="189">
        <f>IF(BenefitAssumptions!$E$26="yes", SUMPRODUCT(BenefitAssumptions!$E$28:$G$28, BenefitAssumptions!$E$29:$G$29)/SUM(BenefitAssumptions!$E$29:$G$29), 1)</f>
        <v>0.87647058823529411</v>
      </c>
      <c r="AK90" s="189">
        <f>IF(BenefitAssumptions!$E$26="yes", SUMPRODUCT(BenefitAssumptions!$E$28:$G$28, BenefitAssumptions!$E$29:$G$29)/SUM(BenefitAssumptions!$E$29:$G$29), 1)</f>
        <v>0.87647058823529411</v>
      </c>
      <c r="AL90" s="189">
        <f>IF(BenefitAssumptions!$E$26="yes", SUMPRODUCT(BenefitAssumptions!$E$28:$G$28, BenefitAssumptions!$E$29:$G$29)/SUM(BenefitAssumptions!$E$29:$G$29), 1)</f>
        <v>0.87647058823529411</v>
      </c>
      <c r="AM90" s="189">
        <f>IF(BenefitAssumptions!$E$26="yes", SUMPRODUCT(BenefitAssumptions!$E$28:$G$28, BenefitAssumptions!$E$29:$G$29)/SUM(BenefitAssumptions!$E$29:$G$29), 1)</f>
        <v>0.87647058823529411</v>
      </c>
      <c r="AN90" s="189">
        <f>IF(BenefitAssumptions!$E$26="yes", SUMPRODUCT(BenefitAssumptions!$E$28:$G$28, BenefitAssumptions!$E$29:$G$29)/SUM(BenefitAssumptions!$E$29:$G$29), 1)</f>
        <v>0.87647058823529411</v>
      </c>
      <c r="AO90" s="189">
        <f>IF(BenefitAssumptions!$E$26="yes", SUMPRODUCT(BenefitAssumptions!$E$28:$G$28, BenefitAssumptions!$E$29:$G$29)/SUM(BenefitAssumptions!$E$29:$G$29), 1)</f>
        <v>0.87647058823529411</v>
      </c>
      <c r="AP90" s="189">
        <f>IF(BenefitAssumptions!$E$26="yes", SUMPRODUCT(BenefitAssumptions!$E$28:$G$28, BenefitAssumptions!$E$29:$G$29)/SUM(BenefitAssumptions!$E$29:$G$29), 1)</f>
        <v>0.87647058823529411</v>
      </c>
      <c r="AQ90" s="189">
        <f>IF(BenefitAssumptions!$E$26="yes", SUMPRODUCT(BenefitAssumptions!$E$28:$G$28, BenefitAssumptions!$E$29:$G$29)/SUM(BenefitAssumptions!$E$29:$G$29), 1)</f>
        <v>0.87647058823529411</v>
      </c>
      <c r="AR90" s="189">
        <f>IF(BenefitAssumptions!$E$26="yes", SUMPRODUCT(BenefitAssumptions!$E$28:$G$28, BenefitAssumptions!$E$29:$G$29)/SUM(BenefitAssumptions!$E$29:$G$29), 1)</f>
        <v>0.87647058823529411</v>
      </c>
      <c r="AS90" s="189">
        <f>IF(BenefitAssumptions!$E$26="yes", SUMPRODUCT(BenefitAssumptions!$E$28:$G$28, BenefitAssumptions!$E$29:$G$29)/SUM(BenefitAssumptions!$E$29:$G$29), 1)</f>
        <v>0.87647058823529411</v>
      </c>
      <c r="AT90" s="189">
        <f>IF(BenefitAssumptions!$E$26="yes", SUMPRODUCT(BenefitAssumptions!$E$28:$G$28, BenefitAssumptions!$E$29:$G$29)/SUM(BenefitAssumptions!$E$29:$G$29), 1)</f>
        <v>0.87647058823529411</v>
      </c>
      <c r="AU90" s="189">
        <f>IF(BenefitAssumptions!$E$26="yes", SUMPRODUCT(BenefitAssumptions!$E$28:$G$28, BenefitAssumptions!$E$29:$G$29)/SUM(BenefitAssumptions!$E$29:$G$29), 1)</f>
        <v>0.87647058823529411</v>
      </c>
      <c r="AV90" s="189">
        <f>IF(BenefitAssumptions!$E$26="yes", SUMPRODUCT(BenefitAssumptions!$E$28:$G$28, BenefitAssumptions!$E$29:$G$29)/SUM(BenefitAssumptions!$E$29:$G$29), 1)</f>
        <v>0.87647058823529411</v>
      </c>
      <c r="AW90" s="189">
        <f>IF(BenefitAssumptions!$E$26="yes", SUMPRODUCT(BenefitAssumptions!$E$28:$G$28, BenefitAssumptions!$E$29:$G$29)/SUM(BenefitAssumptions!$E$29:$G$29), 1)</f>
        <v>0.87647058823529411</v>
      </c>
      <c r="AX90" s="189">
        <f>IF(BenefitAssumptions!$E$26="yes", SUMPRODUCT(BenefitAssumptions!$E$28:$G$28, BenefitAssumptions!$E$29:$G$29)/SUM(BenefitAssumptions!$E$29:$G$29), 1)</f>
        <v>0.87647058823529411</v>
      </c>
      <c r="AY90" s="189">
        <f>IF(BenefitAssumptions!$E$26="yes", SUMPRODUCT(BenefitAssumptions!$E$28:$G$28, BenefitAssumptions!$E$29:$G$29)/SUM(BenefitAssumptions!$E$29:$G$29), 1)</f>
        <v>0.87647058823529411</v>
      </c>
      <c r="AZ90" s="189">
        <f>IF(BenefitAssumptions!$E$26="yes", SUMPRODUCT(BenefitAssumptions!$E$28:$G$28, BenefitAssumptions!$E$29:$G$29)/SUM(BenefitAssumptions!$E$29:$G$29), 1)</f>
        <v>0.87647058823529411</v>
      </c>
    </row>
    <row r="91" spans="1:52" ht="25.5">
      <c r="A91" s="117" t="s">
        <v>242</v>
      </c>
      <c r="AG91" s="25">
        <f>AG89*AG90</f>
        <v>199861.803013016</v>
      </c>
      <c r="AH91" s="25">
        <f t="shared" ref="AH91:AZ91" si="14">AH89*AH90</f>
        <v>218591.20612207777</v>
      </c>
      <c r="AI91" s="25">
        <f t="shared" si="14"/>
        <v>238697.3255231269</v>
      </c>
      <c r="AJ91" s="25">
        <f t="shared" si="14"/>
        <v>260222.17125994421</v>
      </c>
      <c r="AK91" s="25">
        <f t="shared" si="14"/>
        <v>283189.07168649888</v>
      </c>
      <c r="AL91" s="25">
        <f t="shared" si="14"/>
        <v>309561.46655736817</v>
      </c>
      <c r="AM91" s="25">
        <f t="shared" si="14"/>
        <v>339165.65642663755</v>
      </c>
      <c r="AN91" s="25">
        <f t="shared" si="14"/>
        <v>372468.07041666028</v>
      </c>
      <c r="AO91" s="25">
        <f t="shared" si="14"/>
        <v>410018.39705752593</v>
      </c>
      <c r="AP91" s="25">
        <f t="shared" si="14"/>
        <v>452447.43393308652</v>
      </c>
      <c r="AQ91" s="25">
        <f t="shared" si="14"/>
        <v>499235.46826116601</v>
      </c>
      <c r="AR91" s="25">
        <f t="shared" si="14"/>
        <v>550812.72646973364</v>
      </c>
      <c r="AS91" s="25">
        <f t="shared" si="14"/>
        <v>607666.34158187383</v>
      </c>
      <c r="AT91" s="25">
        <f t="shared" si="14"/>
        <v>670334.57194498251</v>
      </c>
      <c r="AU91" s="25">
        <f t="shared" si="14"/>
        <v>739406.44338095223</v>
      </c>
      <c r="AV91" s="25">
        <f t="shared" si="14"/>
        <v>815522.9778187623</v>
      </c>
      <c r="AW91" s="25">
        <f t="shared" si="14"/>
        <v>899380.59014387988</v>
      </c>
      <c r="AX91" s="25">
        <f t="shared" si="14"/>
        <v>991737.10227911745</v>
      </c>
      <c r="AY91" s="25">
        <f t="shared" si="14"/>
        <v>1093414.9050488579</v>
      </c>
      <c r="AZ91" s="25">
        <f t="shared" si="14"/>
        <v>1205312.1168240057</v>
      </c>
    </row>
    <row r="92" spans="1:52" ht="25.5">
      <c r="A92" s="117" t="s">
        <v>243</v>
      </c>
      <c r="AG92" s="25">
        <f t="shared" ref="AG92:AZ92" si="15">AG91*AG83</f>
        <v>446088826.20453072</v>
      </c>
      <c r="AH92" s="25">
        <f t="shared" si="15"/>
        <v>511929538.55809611</v>
      </c>
      <c r="AI92" s="25">
        <f t="shared" si="15"/>
        <v>585634519.30096507</v>
      </c>
      <c r="AJ92" s="25">
        <f t="shared" si="15"/>
        <v>667781368.23186362</v>
      </c>
      <c r="AK92" s="25">
        <f t="shared" si="15"/>
        <v>758906159.4447515</v>
      </c>
      <c r="AL92" s="25">
        <f t="shared" si="15"/>
        <v>852753697.89730501</v>
      </c>
      <c r="AM92" s="25">
        <f t="shared" si="15"/>
        <v>959602422.79148126</v>
      </c>
      <c r="AN92" s="25">
        <f t="shared" si="15"/>
        <v>1081453652.688256</v>
      </c>
      <c r="AO92" s="25">
        <f t="shared" si="15"/>
        <v>1220676244.4832771</v>
      </c>
      <c r="AP92" s="25">
        <f t="shared" si="15"/>
        <v>1380025150.6362495</v>
      </c>
      <c r="AQ92" s="25">
        <f t="shared" si="15"/>
        <v>1558804998.0865221</v>
      </c>
      <c r="AR92" s="25">
        <f t="shared" si="15"/>
        <v>1759184576.8294125</v>
      </c>
      <c r="AS92" s="25">
        <f t="shared" si="15"/>
        <v>1983645523.0530481</v>
      </c>
      <c r="AT92" s="25">
        <f t="shared" si="15"/>
        <v>2234980541.7284427</v>
      </c>
      <c r="AU92" s="25">
        <f t="shared" si="15"/>
        <v>2516278503.9083781</v>
      </c>
      <c r="AV92" s="25">
        <f t="shared" si="15"/>
        <v>2830907004.0176759</v>
      </c>
      <c r="AW92" s="25">
        <f t="shared" si="15"/>
        <v>3182554487.9224868</v>
      </c>
      <c r="AX92" s="25">
        <f t="shared" si="15"/>
        <v>3575326039.0197525</v>
      </c>
      <c r="AY92" s="25">
        <f t="shared" si="15"/>
        <v>4013752307.2010498</v>
      </c>
      <c r="AZ92" s="25">
        <f t="shared" si="15"/>
        <v>4502827906.9613409</v>
      </c>
    </row>
    <row r="93" spans="1:52">
      <c r="A93" s="117" t="s">
        <v>244</v>
      </c>
      <c r="AG93" s="25">
        <f>BenefitAssumptions!$E$24*BenefitAssumptions!$E$37*BenefitCalculations3!AG91*BenefitCalculations3!AG83</f>
        <v>223044.41310226536</v>
      </c>
      <c r="AH93" s="25">
        <f>BenefitAssumptions!$E$24*BenefitAssumptions!$E$37*BenefitCalculations3!AH91*BenefitCalculations3!AH83</f>
        <v>255964.76927904808</v>
      </c>
      <c r="AI93" s="25">
        <f>BenefitAssumptions!$E$24*BenefitAssumptions!$E$37*BenefitCalculations3!AI91*BenefitCalculations3!AI83</f>
        <v>292817.25965048256</v>
      </c>
      <c r="AJ93" s="25">
        <f>BenefitAssumptions!$E$24*BenefitAssumptions!$E$37*BenefitCalculations3!AJ91*BenefitCalculations3!AJ83</f>
        <v>333890.68411593186</v>
      </c>
      <c r="AK93" s="25">
        <f>BenefitAssumptions!$E$24*BenefitAssumptions!$E$37*BenefitCalculations3!AK91*BenefitCalculations3!AK83</f>
        <v>379453.07972237578</v>
      </c>
      <c r="AL93" s="25">
        <f>BenefitAssumptions!$E$24*BenefitAssumptions!$E$37*BenefitCalculations3!AL91*BenefitCalculations3!AL83</f>
        <v>426376.84894865251</v>
      </c>
      <c r="AM93" s="25">
        <f>BenefitAssumptions!$E$24*BenefitAssumptions!$E$37*BenefitCalculations3!AM91*BenefitCalculations3!AM83</f>
        <v>479801.21139574063</v>
      </c>
      <c r="AN93" s="25">
        <f>BenefitAssumptions!$E$24*BenefitAssumptions!$E$37*BenefitCalculations3!AN91*BenefitCalculations3!AN83</f>
        <v>540726.826344128</v>
      </c>
      <c r="AO93" s="25">
        <f>BenefitAssumptions!$E$24*BenefitAssumptions!$E$37*BenefitCalculations3!AO91*BenefitCalculations3!AO83</f>
        <v>610338.1222416386</v>
      </c>
      <c r="AP93" s="25">
        <f>BenefitAssumptions!$E$24*BenefitAssumptions!$E$37*BenefitCalculations3!AP91*BenefitCalculations3!AP83</f>
        <v>690012.57531812484</v>
      </c>
      <c r="AQ93" s="25">
        <f>BenefitAssumptions!$E$24*BenefitAssumptions!$E$37*BenefitCalculations3!AQ91*BenefitCalculations3!AQ83</f>
        <v>779402.49904326105</v>
      </c>
      <c r="AR93" s="25">
        <f>BenefitAssumptions!$E$24*BenefitAssumptions!$E$37*BenefitCalculations3!AR91*BenefitCalculations3!AR83</f>
        <v>879592.28841470636</v>
      </c>
      <c r="AS93" s="25">
        <f>BenefitAssumptions!$E$24*BenefitAssumptions!$E$37*BenefitCalculations3!AS91*BenefitCalculations3!AS83</f>
        <v>991822.76152652421</v>
      </c>
      <c r="AT93" s="25">
        <f>BenefitAssumptions!$E$24*BenefitAssumptions!$E$37*BenefitCalculations3!AT91*BenefitCalculations3!AT83</f>
        <v>1117490.2708642213</v>
      </c>
      <c r="AU93" s="25">
        <f>BenefitAssumptions!$E$24*BenefitAssumptions!$E$37*BenefitCalculations3!AU91*BenefitCalculations3!AU83</f>
        <v>1258139.2519541893</v>
      </c>
      <c r="AV93" s="25">
        <f>BenefitAssumptions!$E$24*BenefitAssumptions!$E$37*BenefitCalculations3!AV91*BenefitCalculations3!AV83</f>
        <v>1415453.5020088379</v>
      </c>
      <c r="AW93" s="25">
        <f>BenefitAssumptions!$E$24*BenefitAssumptions!$E$37*BenefitCalculations3!AW91*BenefitCalculations3!AW83</f>
        <v>1591277.2439612434</v>
      </c>
      <c r="AX93" s="25">
        <f>BenefitAssumptions!$E$24*BenefitAssumptions!$E$37*BenefitCalculations3!AX91*BenefitCalculations3!AX83</f>
        <v>1787663.0195098761</v>
      </c>
      <c r="AY93" s="25">
        <f>BenefitAssumptions!$E$24*BenefitAssumptions!$E$37*BenefitCalculations3!AY91*BenefitCalculations3!AY83</f>
        <v>2006876.1536005249</v>
      </c>
      <c r="AZ93" s="25">
        <f>BenefitAssumptions!$E$24*BenefitAssumptions!$E$37*BenefitCalculations3!AZ91*BenefitCalculations3!AZ83</f>
        <v>2251413.9534806702</v>
      </c>
    </row>
    <row r="94" spans="1:52">
      <c r="A94" s="117" t="s">
        <v>245</v>
      </c>
      <c r="AG94" s="25">
        <f>BenefitAssumptions!$E$25*BenefitAssumptions!$E$49*BenefitCalculations3!AG91*BenefitCalculations3!AG83</f>
        <v>223044.41310226536</v>
      </c>
      <c r="AH94" s="25">
        <f>BenefitAssumptions!$E$25*BenefitAssumptions!$E$49*BenefitCalculations3!AH91*BenefitCalculations3!AH83</f>
        <v>255964.76927904808</v>
      </c>
      <c r="AI94" s="25">
        <f>BenefitAssumptions!$E$25*BenefitAssumptions!$E$49*BenefitCalculations3!AI91*BenefitCalculations3!AI83</f>
        <v>292817.25965048256</v>
      </c>
      <c r="AJ94" s="25">
        <f>BenefitAssumptions!$E$25*BenefitAssumptions!$E$49*BenefitCalculations3!AJ91*BenefitCalculations3!AJ83</f>
        <v>333890.68411593186</v>
      </c>
      <c r="AK94" s="25">
        <f>BenefitAssumptions!$E$25*BenefitAssumptions!$E$49*BenefitCalculations3!AK91*BenefitCalculations3!AK83</f>
        <v>379453.07972237578</v>
      </c>
      <c r="AL94" s="25">
        <f>BenefitAssumptions!$E$25*BenefitAssumptions!$E$49*BenefitCalculations3!AL91*BenefitCalculations3!AL83</f>
        <v>426376.84894865251</v>
      </c>
      <c r="AM94" s="25">
        <f>BenefitAssumptions!$E$25*BenefitAssumptions!$E$49*BenefitCalculations3!AM91*BenefitCalculations3!AM83</f>
        <v>479801.21139574063</v>
      </c>
      <c r="AN94" s="25">
        <f>BenefitAssumptions!$E$25*BenefitAssumptions!$E$49*BenefitCalculations3!AN91*BenefitCalculations3!AN83</f>
        <v>540726.826344128</v>
      </c>
      <c r="AO94" s="25">
        <f>BenefitAssumptions!$E$25*BenefitAssumptions!$E$49*BenefitCalculations3!AO91*BenefitCalculations3!AO83</f>
        <v>610338.1222416386</v>
      </c>
      <c r="AP94" s="25">
        <f>BenefitAssumptions!$E$25*BenefitAssumptions!$E$49*BenefitCalculations3!AP91*BenefitCalculations3!AP83</f>
        <v>690012.57531812484</v>
      </c>
      <c r="AQ94" s="25">
        <f>BenefitAssumptions!$E$25*BenefitAssumptions!$E$49*BenefitCalculations3!AQ91*BenefitCalculations3!AQ83</f>
        <v>779402.49904326105</v>
      </c>
      <c r="AR94" s="25">
        <f>BenefitAssumptions!$E$25*BenefitAssumptions!$E$49*BenefitCalculations3!AR91*BenefitCalculations3!AR83</f>
        <v>879592.28841470636</v>
      </c>
      <c r="AS94" s="25">
        <f>BenefitAssumptions!$E$25*BenefitAssumptions!$E$49*BenefitCalculations3!AS91*BenefitCalculations3!AS83</f>
        <v>991822.76152652421</v>
      </c>
      <c r="AT94" s="25">
        <f>BenefitAssumptions!$E$25*BenefitAssumptions!$E$49*BenefitCalculations3!AT91*BenefitCalculations3!AT83</f>
        <v>1117490.2708642213</v>
      </c>
      <c r="AU94" s="25">
        <f>BenefitAssumptions!$E$25*BenefitAssumptions!$E$49*BenefitCalculations3!AU91*BenefitCalculations3!AU83</f>
        <v>1258139.2519541893</v>
      </c>
      <c r="AV94" s="25">
        <f>BenefitAssumptions!$E$25*BenefitAssumptions!$E$49*BenefitCalculations3!AV91*BenefitCalculations3!AV83</f>
        <v>1415453.5020088379</v>
      </c>
      <c r="AW94" s="25">
        <f>BenefitAssumptions!$E$25*BenefitAssumptions!$E$49*BenefitCalculations3!AW91*BenefitCalculations3!AW83</f>
        <v>1591277.2439612434</v>
      </c>
      <c r="AX94" s="25">
        <f>BenefitAssumptions!$E$25*BenefitAssumptions!$E$49*BenefitCalculations3!AX91*BenefitCalculations3!AX83</f>
        <v>1787663.0195098761</v>
      </c>
      <c r="AY94" s="25">
        <f>BenefitAssumptions!$E$25*BenefitAssumptions!$E$49*BenefitCalculations3!AY91*BenefitCalculations3!AY83</f>
        <v>2006876.1536005249</v>
      </c>
      <c r="AZ94" s="25">
        <f>BenefitAssumptions!$E$25*BenefitAssumptions!$E$49*BenefitCalculations3!AZ91*BenefitCalculations3!AZ83</f>
        <v>2251413.9534806702</v>
      </c>
    </row>
    <row r="95" spans="1:52">
      <c r="A95" s="117" t="s">
        <v>169</v>
      </c>
      <c r="AG95" s="25">
        <f>BenefitAssumptions!$E$30*BenefitCalculations3!AG92</f>
        <v>44608882.620453075</v>
      </c>
      <c r="AH95" s="25">
        <f>BenefitAssumptions!$E$30*BenefitCalculations3!AH92</f>
        <v>51192953.855809614</v>
      </c>
      <c r="AI95" s="25">
        <f>BenefitAssumptions!$E$30*BenefitCalculations3!AI92</f>
        <v>58563451.930096507</v>
      </c>
      <c r="AJ95" s="25">
        <f>BenefitAssumptions!$E$30*BenefitCalculations3!AJ92</f>
        <v>66778136.823186368</v>
      </c>
      <c r="AK95" s="25">
        <f>BenefitAssumptions!$E$30*BenefitCalculations3!AK92</f>
        <v>75890615.944475159</v>
      </c>
      <c r="AL95" s="25">
        <f>BenefitAssumptions!$E$30*BenefitCalculations3!AL92</f>
        <v>85275369.789730504</v>
      </c>
      <c r="AM95" s="25">
        <f>BenefitAssumptions!$E$30*BenefitCalculations3!AM92</f>
        <v>95960242.279148132</v>
      </c>
      <c r="AN95" s="25">
        <f>BenefitAssumptions!$E$30*BenefitCalculations3!AN92</f>
        <v>108145365.26882561</v>
      </c>
      <c r="AO95" s="25">
        <f>BenefitAssumptions!$E$30*BenefitCalculations3!AO92</f>
        <v>122067624.44832772</v>
      </c>
      <c r="AP95" s="25">
        <f>BenefitAssumptions!$E$30*BenefitCalculations3!AP92</f>
        <v>138002515.06362495</v>
      </c>
      <c r="AQ95" s="25">
        <f>BenefitAssumptions!$E$30*BenefitCalculations3!AQ92</f>
        <v>155880499.80865222</v>
      </c>
      <c r="AR95" s="25">
        <f>BenefitAssumptions!$E$30*BenefitCalculations3!AR92</f>
        <v>175918457.68294126</v>
      </c>
      <c r="AS95" s="25">
        <f>BenefitAssumptions!$E$30*BenefitCalculations3!AS92</f>
        <v>198364552.30530483</v>
      </c>
      <c r="AT95" s="25">
        <f>BenefitAssumptions!$E$30*BenefitCalculations3!AT92</f>
        <v>223498054.17284429</v>
      </c>
      <c r="AU95" s="25">
        <f>BenefitAssumptions!$E$30*BenefitCalculations3!AU92</f>
        <v>251627850.39083782</v>
      </c>
      <c r="AV95" s="25">
        <f>BenefitAssumptions!$E$30*BenefitCalculations3!AV92</f>
        <v>283090700.40176761</v>
      </c>
      <c r="AW95" s="25">
        <f>BenefitAssumptions!$E$30*BenefitCalculations3!AW92</f>
        <v>318255448.79224867</v>
      </c>
      <c r="AX95" s="25">
        <f>BenefitAssumptions!$E$30*BenefitCalculations3!AX92</f>
        <v>357532603.90197527</v>
      </c>
      <c r="AY95" s="25">
        <f>BenefitAssumptions!$E$30*BenefitCalculations3!AY92</f>
        <v>401375230.72010499</v>
      </c>
      <c r="AZ95" s="25">
        <f>BenefitAssumptions!$E$30*BenefitCalculations3!AZ92</f>
        <v>450282790.69613409</v>
      </c>
    </row>
    <row r="96" spans="1:52" ht="25.5" customHeight="1">
      <c r="A96" s="117" t="s">
        <v>151</v>
      </c>
      <c r="AG96" s="25">
        <f>SUM(AG92:AG95)</f>
        <v>491143797.65118831</v>
      </c>
      <c r="AH96" s="25">
        <f t="shared" ref="AH96:AZ96" si="16">SUM(AH92:AH95)</f>
        <v>563634421.95246387</v>
      </c>
      <c r="AI96" s="25">
        <f t="shared" si="16"/>
        <v>644783605.75036252</v>
      </c>
      <c r="AJ96" s="25">
        <f t="shared" si="16"/>
        <v>735227286.42328179</v>
      </c>
      <c r="AK96" s="25">
        <f t="shared" si="16"/>
        <v>835555681.54867148</v>
      </c>
      <c r="AL96" s="25">
        <f t="shared" si="16"/>
        <v>938881821.38493276</v>
      </c>
      <c r="AM96" s="25">
        <f t="shared" si="16"/>
        <v>1056522267.4934208</v>
      </c>
      <c r="AN96" s="25">
        <f t="shared" si="16"/>
        <v>1190680471.6097696</v>
      </c>
      <c r="AO96" s="25">
        <f t="shared" si="16"/>
        <v>1343964545.1760883</v>
      </c>
      <c r="AP96" s="25">
        <f t="shared" si="16"/>
        <v>1519407690.8505106</v>
      </c>
      <c r="AQ96" s="25">
        <f t="shared" si="16"/>
        <v>1716244302.8932607</v>
      </c>
      <c r="AR96" s="25">
        <f t="shared" si="16"/>
        <v>1936862219.0891831</v>
      </c>
      <c r="AS96" s="25">
        <f t="shared" si="16"/>
        <v>2183993720.8814063</v>
      </c>
      <c r="AT96" s="25">
        <f t="shared" si="16"/>
        <v>2460713576.4430151</v>
      </c>
      <c r="AU96" s="25">
        <f t="shared" si="16"/>
        <v>2770422632.803124</v>
      </c>
      <c r="AV96" s="25">
        <f t="shared" si="16"/>
        <v>3116828611.4234614</v>
      </c>
      <c r="AW96" s="25">
        <f t="shared" si="16"/>
        <v>3503992491.2026582</v>
      </c>
      <c r="AX96" s="25">
        <f t="shared" si="16"/>
        <v>3936433968.9607472</v>
      </c>
      <c r="AY96" s="25">
        <f t="shared" si="16"/>
        <v>4419141290.2283564</v>
      </c>
      <c r="AZ96" s="25">
        <f t="shared" si="16"/>
        <v>4957613525.564436</v>
      </c>
    </row>
    <row r="97" spans="1:52" ht="25.5">
      <c r="A97" s="117" t="s">
        <v>127</v>
      </c>
      <c r="AG97" s="118">
        <f>1000*(AG96/(1000000*Macroeconomics!AG36))</f>
        <v>2.0835342571364546E-2</v>
      </c>
      <c r="AH97" s="118">
        <f>1000*(AH96/(1000000*Macroeconomics!AH36))</f>
        <v>2.130996178910468E-2</v>
      </c>
      <c r="AI97" s="118">
        <f>1000*(AI96/(1000000*Macroeconomics!AI36))</f>
        <v>2.1768524417927166E-2</v>
      </c>
      <c r="AJ97" s="118">
        <f>1000*(AJ96/(1000000*Macroeconomics!AJ36))</f>
        <v>2.2209531174640921E-2</v>
      </c>
      <c r="AK97" s="118">
        <f>1000*(AK96/(1000000*Macroeconomics!AK36))</f>
        <v>2.2631858404246721E-2</v>
      </c>
      <c r="AL97" s="118">
        <f>1000*(AL96/(1000000*Macroeconomics!AL36))</f>
        <v>2.2709413678985411E-2</v>
      </c>
      <c r="AM97" s="118">
        <f>1000*(AM96/(1000000*Macroeconomics!AM36))</f>
        <v>2.2776715165932479E-2</v>
      </c>
      <c r="AN97" s="118">
        <f>1000*(AN96/(1000000*Macroeconomics!AN36))</f>
        <v>2.2833728199959651E-2</v>
      </c>
      <c r="AO97" s="118">
        <f>1000*(AO96/(1000000*Macroeconomics!AO36))</f>
        <v>2.2880593828272223E-2</v>
      </c>
      <c r="AP97" s="118">
        <f>1000*(AP96/(1000000*Macroeconomics!AP36))</f>
        <v>2.2917562925991796E-2</v>
      </c>
      <c r="AQ97" s="118">
        <f>1000*(AQ96/(1000000*Macroeconomics!AQ36))</f>
        <v>2.2944729592826056E-2</v>
      </c>
      <c r="AR97" s="118">
        <f>1000*(AR96/(1000000*Macroeconomics!AR36))</f>
        <v>2.2962470509162489E-2</v>
      </c>
      <c r="AS97" s="118">
        <f>1000*(AS96/(1000000*Macroeconomics!AS36))</f>
        <v>2.2971683950970552E-2</v>
      </c>
      <c r="AT97" s="118">
        <f>1000*(AT96/(1000000*Macroeconomics!AT36))</f>
        <v>2.2973499433117245E-2</v>
      </c>
      <c r="AU97" s="118">
        <f>1000*(AU96/(1000000*Macroeconomics!AU36))</f>
        <v>2.2968881927585203E-2</v>
      </c>
      <c r="AV97" s="118">
        <f>1000*(AV96/(1000000*Macroeconomics!AV36))</f>
        <v>2.2958341603095789E-2</v>
      </c>
      <c r="AW97" s="118">
        <f>1000*(AW96/(1000000*Macroeconomics!AW36))</f>
        <v>2.2942283472967184E-2</v>
      </c>
      <c r="AX97" s="118">
        <f>1000*(AX96/(1000000*Macroeconomics!AX36))</f>
        <v>2.2921447580720844E-2</v>
      </c>
      <c r="AY97" s="118">
        <f>1000*(AY96/(1000000*Macroeconomics!AY36))</f>
        <v>2.2896624684183034E-2</v>
      </c>
      <c r="AZ97" s="118">
        <f>1000*(AZ96/(1000000*Macroeconomics!AZ36))</f>
        <v>2.2868508479858878E-2</v>
      </c>
    </row>
    <row r="98" spans="1:52">
      <c r="A98" s="117"/>
    </row>
    <row r="99" spans="1:52">
      <c r="A99" s="121" t="s">
        <v>131</v>
      </c>
    </row>
    <row r="100" spans="1:52">
      <c r="A100" s="117" t="s">
        <v>152</v>
      </c>
      <c r="AF100" s="25">
        <f t="shared" ref="AF100:AZ100" si="17">SUM(AF101:AF102)</f>
        <v>16387.035</v>
      </c>
      <c r="AG100" s="25">
        <f t="shared" si="17"/>
        <v>16858.206000000002</v>
      </c>
      <c r="AH100" s="25">
        <f t="shared" si="17"/>
        <v>17335.857000000004</v>
      </c>
      <c r="AI100" s="25">
        <f t="shared" si="17"/>
        <v>17818.850999999999</v>
      </c>
      <c r="AJ100" s="25">
        <f t="shared" si="17"/>
        <v>18305.741000000002</v>
      </c>
      <c r="AK100" s="25">
        <f t="shared" si="17"/>
        <v>18795.435000000001</v>
      </c>
      <c r="AL100" s="25">
        <f t="shared" si="17"/>
        <v>19287.252</v>
      </c>
      <c r="AM100" s="25">
        <f t="shared" si="17"/>
        <v>19781.201000000001</v>
      </c>
      <c r="AN100" s="25">
        <f t="shared" si="17"/>
        <v>20277.696</v>
      </c>
      <c r="AO100" s="25">
        <f t="shared" si="17"/>
        <v>20777.505000000001</v>
      </c>
      <c r="AP100" s="25">
        <f t="shared" si="17"/>
        <v>21281.085999999999</v>
      </c>
      <c r="AQ100" s="25">
        <f t="shared" si="17"/>
        <v>21788.300999999999</v>
      </c>
      <c r="AR100" s="25">
        <f t="shared" si="17"/>
        <v>22298.559000000001</v>
      </c>
      <c r="AS100" s="25">
        <f t="shared" si="17"/>
        <v>22811.282999999996</v>
      </c>
      <c r="AT100" s="25">
        <f t="shared" si="17"/>
        <v>23325.749</v>
      </c>
      <c r="AU100" s="25">
        <f t="shared" si="17"/>
        <v>23841.298999999999</v>
      </c>
      <c r="AV100" s="25">
        <f t="shared" si="17"/>
        <v>24357.495999999999</v>
      </c>
      <c r="AW100" s="25">
        <f t="shared" si="17"/>
        <v>24874.005000000001</v>
      </c>
      <c r="AX100" s="25">
        <f t="shared" si="17"/>
        <v>25390.374</v>
      </c>
      <c r="AY100" s="25">
        <f t="shared" si="17"/>
        <v>25906.156000000003</v>
      </c>
      <c r="AZ100" s="25">
        <f t="shared" si="17"/>
        <v>26420.868999999999</v>
      </c>
    </row>
    <row r="101" spans="1:52">
      <c r="A101" s="120" t="s">
        <v>1</v>
      </c>
      <c r="AF101" s="25">
        <f>IF(BenefitAssumptions!$E$36*BenefitAssumptions!$G$36=295, AF5+AF6, IF(BenefitAssumptions!$E$36*BenefitAssumptions!$G$36=320, AF5+AF7, IF(BenefitAssumptions!$E$36*BenefitAssumptions!$G$36=345, AF5+AF8, IF(BenefitAssumptions!$E$36*BenefitAssumptions!$G$36=885, AF6, IF(BenefitAssumptions!$E$36*BenefitAssumptions!$G$36=960, AF7, IF(BenefitAssumptions!$E$36*BenefitAssumptions!$G$36=1035, AF8, "wrong"))))))</f>
        <v>8160.4890000000005</v>
      </c>
      <c r="AG101" s="25">
        <f>IF(BenefitAssumptions!$E$36*BenefitAssumptions!$G$36=295, AG5+AG6, IF(BenefitAssumptions!$E$36*BenefitAssumptions!$G$36=320, AG5+AG7, IF(BenefitAssumptions!$E$36*BenefitAssumptions!$G$36=345, AG5+AG8, IF(BenefitAssumptions!$E$36*BenefitAssumptions!$G$36=885, AG6, IF(BenefitAssumptions!$E$36*BenefitAssumptions!$G$36=960, AG7, IF(BenefitAssumptions!$E$36*BenefitAssumptions!$G$36=1035, AG8, "wrong"))))))</f>
        <v>8395.4510000000009</v>
      </c>
      <c r="AH101" s="25">
        <f>IF(BenefitAssumptions!$E$36*BenefitAssumptions!$G$36=295, AH5+AH6, IF(BenefitAssumptions!$E$36*BenefitAssumptions!$G$36=320, AH5+AH7, IF(BenefitAssumptions!$E$36*BenefitAssumptions!$G$36=345, AH5+AH8, IF(BenefitAssumptions!$E$36*BenefitAssumptions!$G$36=885, AH6, IF(BenefitAssumptions!$E$36*BenefitAssumptions!$G$36=960, AH7, IF(BenefitAssumptions!$E$36*BenefitAssumptions!$G$36=1035, AH8, "wrong"))))))</f>
        <v>8633.5959999999995</v>
      </c>
      <c r="AI101" s="25">
        <f>IF(BenefitAssumptions!$E$36*BenefitAssumptions!$G$36=295, AI5+AI6, IF(BenefitAssumptions!$E$36*BenefitAssumptions!$G$36=320, AI5+AI7, IF(BenefitAssumptions!$E$36*BenefitAssumptions!$G$36=345, AI5+AI8, IF(BenefitAssumptions!$E$36*BenefitAssumptions!$G$36=885, AI6, IF(BenefitAssumptions!$E$36*BenefitAssumptions!$G$36=960, AI7, IF(BenefitAssumptions!$E$36*BenefitAssumptions!$G$36=1035, AI8, "wrong"))))))</f>
        <v>8874.39</v>
      </c>
      <c r="AJ101" s="25">
        <f>IF(BenefitAssumptions!$E$36*BenefitAssumptions!$G$36=295, AJ5+AJ6, IF(BenefitAssumptions!$E$36*BenefitAssumptions!$G$36=320, AJ5+AJ7, IF(BenefitAssumptions!$E$36*BenefitAssumptions!$G$36=345, AJ5+AJ8, IF(BenefitAssumptions!$E$36*BenefitAssumptions!$G$36=885, AJ6, IF(BenefitAssumptions!$E$36*BenefitAssumptions!$G$36=960, AJ7, IF(BenefitAssumptions!$E$36*BenefitAssumptions!$G$36=1035, AJ8, "wrong"))))))</f>
        <v>9117.1660000000011</v>
      </c>
      <c r="AK101" s="25">
        <f>IF(BenefitAssumptions!$E$36*BenefitAssumptions!$G$36=295, AK5+AK6, IF(BenefitAssumptions!$E$36*BenefitAssumptions!$G$36=320, AK5+AK7, IF(BenefitAssumptions!$E$36*BenefitAssumptions!$G$36=345, AK5+AK8, IF(BenefitAssumptions!$E$36*BenefitAssumptions!$G$36=885, AK6, IF(BenefitAssumptions!$E$36*BenefitAssumptions!$G$36=960, AK7, IF(BenefitAssumptions!$E$36*BenefitAssumptions!$G$36=1035, AK8, "wrong"))))))</f>
        <v>9361.4139999999989</v>
      </c>
      <c r="AL101" s="25">
        <f>IF(BenefitAssumptions!$E$36*BenefitAssumptions!$G$36=295, AL5+AL6, IF(BenefitAssumptions!$E$36*BenefitAssumptions!$G$36=320, AL5+AL7, IF(BenefitAssumptions!$E$36*BenefitAssumptions!$G$36=345, AL5+AL8, IF(BenefitAssumptions!$E$36*BenefitAssumptions!$G$36=885, AL6, IF(BenefitAssumptions!$E$36*BenefitAssumptions!$G$36=960, AL7, IF(BenefitAssumptions!$E$36*BenefitAssumptions!$G$36=1035, AL8, "wrong"))))))</f>
        <v>9606.8029999999999</v>
      </c>
      <c r="AM101" s="25">
        <f>IF(BenefitAssumptions!$E$36*BenefitAssumptions!$G$36=295, AM5+AM6, IF(BenefitAssumptions!$E$36*BenefitAssumptions!$G$36=320, AM5+AM7, IF(BenefitAssumptions!$E$36*BenefitAssumptions!$G$36=345, AM5+AM8, IF(BenefitAssumptions!$E$36*BenefitAssumptions!$G$36=885, AM6, IF(BenefitAssumptions!$E$36*BenefitAssumptions!$G$36=960, AM7, IF(BenefitAssumptions!$E$36*BenefitAssumptions!$G$36=1035, AM8, "wrong"))))))</f>
        <v>9853.3119999999999</v>
      </c>
      <c r="AN101" s="25">
        <f>IF(BenefitAssumptions!$E$36*BenefitAssumptions!$G$36=295, AN5+AN6, IF(BenefitAssumptions!$E$36*BenefitAssumptions!$G$36=320, AN5+AN7, IF(BenefitAssumptions!$E$36*BenefitAssumptions!$G$36=345, AN5+AN8, IF(BenefitAssumptions!$E$36*BenefitAssumptions!$G$36=885, AN6, IF(BenefitAssumptions!$E$36*BenefitAssumptions!$G$36=960, AN7, IF(BenefitAssumptions!$E$36*BenefitAssumptions!$G$36=1035, AN8, "wrong"))))))</f>
        <v>10101.118999999999</v>
      </c>
      <c r="AO101" s="25">
        <f>IF(BenefitAssumptions!$E$36*BenefitAssumptions!$G$36=295, AO5+AO6, IF(BenefitAssumptions!$E$36*BenefitAssumptions!$G$36=320, AO5+AO7, IF(BenefitAssumptions!$E$36*BenefitAssumptions!$G$36=345, AO5+AO8, IF(BenefitAssumptions!$E$36*BenefitAssumptions!$G$36=885, AO6, IF(BenefitAssumptions!$E$36*BenefitAssumptions!$G$36=960, AO7, IF(BenefitAssumptions!$E$36*BenefitAssumptions!$G$36=1035, AO8, "wrong"))))))</f>
        <v>10350.560000000001</v>
      </c>
      <c r="AP101" s="25">
        <f>IF(BenefitAssumptions!$E$36*BenefitAssumptions!$G$36=295, AP5+AP6, IF(BenefitAssumptions!$E$36*BenefitAssumptions!$G$36=320, AP5+AP7, IF(BenefitAssumptions!$E$36*BenefitAssumptions!$G$36=345, AP5+AP8, IF(BenefitAssumptions!$E$36*BenefitAssumptions!$G$36=885, AP6, IF(BenefitAssumptions!$E$36*BenefitAssumptions!$G$36=960, AP7, IF(BenefitAssumptions!$E$36*BenefitAssumptions!$G$36=1035, AP8, "wrong"))))))</f>
        <v>10601.833999999999</v>
      </c>
      <c r="AQ101" s="25">
        <f>IF(BenefitAssumptions!$E$36*BenefitAssumptions!$G$36=295, AQ5+AQ6, IF(BenefitAssumptions!$E$36*BenefitAssumptions!$G$36=320, AQ5+AQ7, IF(BenefitAssumptions!$E$36*BenefitAssumptions!$G$36=345, AQ5+AQ8, IF(BenefitAssumptions!$E$36*BenefitAssumptions!$G$36=885, AQ6, IF(BenefitAssumptions!$E$36*BenefitAssumptions!$G$36=960, AQ7, IF(BenefitAssumptions!$E$36*BenefitAssumptions!$G$36=1035, AQ8, "wrong"))))))</f>
        <v>10854.861000000001</v>
      </c>
      <c r="AR101" s="25">
        <f>IF(BenefitAssumptions!$E$36*BenefitAssumptions!$G$36=295, AR5+AR6, IF(BenefitAssumptions!$E$36*BenefitAssumptions!$G$36=320, AR5+AR7, IF(BenefitAssumptions!$E$36*BenefitAssumptions!$G$36=345, AR5+AR8, IF(BenefitAssumptions!$E$36*BenefitAssumptions!$G$36=885, AR6, IF(BenefitAssumptions!$E$36*BenefitAssumptions!$G$36=960, AR7, IF(BenefitAssumptions!$E$36*BenefitAssumptions!$G$36=1035, AR8, "wrong"))))))</f>
        <v>11109.349000000002</v>
      </c>
      <c r="AS101" s="25">
        <f>IF(BenefitAssumptions!$E$36*BenefitAssumptions!$G$36=295, AS5+AS6, IF(BenefitAssumptions!$E$36*BenefitAssumptions!$G$36=320, AS5+AS7, IF(BenefitAssumptions!$E$36*BenefitAssumptions!$G$36=345, AS5+AS8, IF(BenefitAssumptions!$E$36*BenefitAssumptions!$G$36=885, AS6, IF(BenefitAssumptions!$E$36*BenefitAssumptions!$G$36=960, AS7, IF(BenefitAssumptions!$E$36*BenefitAssumptions!$G$36=1035, AS8, "wrong"))))))</f>
        <v>11365.011999999999</v>
      </c>
      <c r="AT101" s="25">
        <f>IF(BenefitAssumptions!$E$36*BenefitAssumptions!$G$36=295, AT5+AT6, IF(BenefitAssumptions!$E$36*BenefitAssumptions!$G$36=320, AT5+AT7, IF(BenefitAssumptions!$E$36*BenefitAssumptions!$G$36=345, AT5+AT8, IF(BenefitAssumptions!$E$36*BenefitAssumptions!$G$36=885, AT6, IF(BenefitAssumptions!$E$36*BenefitAssumptions!$G$36=960, AT7, IF(BenefitAssumptions!$E$36*BenefitAssumptions!$G$36=1035, AT8, "wrong"))))))</f>
        <v>11621.491999999998</v>
      </c>
      <c r="AU101" s="25">
        <f>IF(BenefitAssumptions!$E$36*BenefitAssumptions!$G$36=295, AU5+AU6, IF(BenefitAssumptions!$E$36*BenefitAssumptions!$G$36=320, AU5+AU7, IF(BenefitAssumptions!$E$36*BenefitAssumptions!$G$36=345, AU5+AU8, IF(BenefitAssumptions!$E$36*BenefitAssumptions!$G$36=885, AU6, IF(BenefitAssumptions!$E$36*BenefitAssumptions!$G$36=960, AU7, IF(BenefitAssumptions!$E$36*BenefitAssumptions!$G$36=1035, AU8, "wrong"))))))</f>
        <v>11878.465</v>
      </c>
      <c r="AV101" s="25">
        <f>IF(BenefitAssumptions!$E$36*BenefitAssumptions!$G$36=295, AV5+AV6, IF(BenefitAssumptions!$E$36*BenefitAssumptions!$G$36=320, AV5+AV7, IF(BenefitAssumptions!$E$36*BenefitAssumptions!$G$36=345, AV5+AV8, IF(BenefitAssumptions!$E$36*BenefitAssumptions!$G$36=885, AV6, IF(BenefitAssumptions!$E$36*BenefitAssumptions!$G$36=960, AV7, IF(BenefitAssumptions!$E$36*BenefitAssumptions!$G$36=1035, AV8, "wrong"))))))</f>
        <v>12135.712</v>
      </c>
      <c r="AW101" s="25">
        <f>IF(BenefitAssumptions!$E$36*BenefitAssumptions!$G$36=295, AW5+AW6, IF(BenefitAssumptions!$E$36*BenefitAssumptions!$G$36=320, AW5+AW7, IF(BenefitAssumptions!$E$36*BenefitAssumptions!$G$36=345, AW5+AW8, IF(BenefitAssumptions!$E$36*BenefitAssumptions!$G$36=885, AW6, IF(BenefitAssumptions!$E$36*BenefitAssumptions!$G$36=960, AW7, IF(BenefitAssumptions!$E$36*BenefitAssumptions!$G$36=1035, AW8, "wrong"))))))</f>
        <v>12393.066000000001</v>
      </c>
      <c r="AX101" s="25">
        <f>IF(BenefitAssumptions!$E$36*BenefitAssumptions!$G$36=295, AX5+AX6, IF(BenefitAssumptions!$E$36*BenefitAssumptions!$G$36=320, AX5+AX7, IF(BenefitAssumptions!$E$36*BenefitAssumptions!$G$36=345, AX5+AX8, IF(BenefitAssumptions!$E$36*BenefitAssumptions!$G$36=885, AX6, IF(BenefitAssumptions!$E$36*BenefitAssumptions!$G$36=960, AX7, IF(BenefitAssumptions!$E$36*BenefitAssumptions!$G$36=1035, AX8, "wrong"))))))</f>
        <v>12650.297999999999</v>
      </c>
      <c r="AY101" s="25">
        <f>IF(BenefitAssumptions!$E$36*BenefitAssumptions!$G$36=295, AY5+AY6, IF(BenefitAssumptions!$E$36*BenefitAssumptions!$G$36=320, AY5+AY7, IF(BenefitAssumptions!$E$36*BenefitAssumptions!$G$36=345, AY5+AY8, IF(BenefitAssumptions!$E$36*BenefitAssumptions!$G$36=885, AY6, IF(BenefitAssumptions!$E$36*BenefitAssumptions!$G$36=960, AY7, IF(BenefitAssumptions!$E$36*BenefitAssumptions!$G$36=1035, AY8, "wrong"))))))</f>
        <v>12907.188</v>
      </c>
      <c r="AZ101" s="25">
        <f>IF(BenefitAssumptions!$E$36*BenefitAssumptions!$G$36=295, AZ5+AZ6, IF(BenefitAssumptions!$E$36*BenefitAssumptions!$G$36=320, AZ5+AZ7, IF(BenefitAssumptions!$E$36*BenefitAssumptions!$G$36=345, AZ5+AZ8, IF(BenefitAssumptions!$E$36*BenefitAssumptions!$G$36=885, AZ6, IF(BenefitAssumptions!$E$36*BenefitAssumptions!$G$36=960, AZ7, IF(BenefitAssumptions!$E$36*BenefitAssumptions!$G$36=1035, AZ8, "wrong"))))))</f>
        <v>13163.5</v>
      </c>
    </row>
    <row r="102" spans="1:52">
      <c r="A102" s="120" t="s">
        <v>2</v>
      </c>
      <c r="AF102" s="25">
        <f>IF(BenefitAssumptions!$E$36*BenefitAssumptions!$G$36=295, AF24+AF25, IF(BenefitAssumptions!$E$36*BenefitAssumptions!$G$36=320, AF24+AF26, IF(BenefitAssumptions!$E$36*BenefitAssumptions!$G$36=345, AF24+AF27, IF(BenefitAssumptions!$E$36*BenefitAssumptions!$G$36=885, AF25, IF(BenefitAssumptions!$E$36*BenefitAssumptions!$G$36=960, AF26, IF(BenefitAssumptions!$E$36*BenefitAssumptions!$G$36=1035, AF27, "wrong"))))))</f>
        <v>8226.5459999999985</v>
      </c>
      <c r="AG102" s="25">
        <f>IF(BenefitAssumptions!$E$36*BenefitAssumptions!$G$36=295, AG24+AG25, IF(BenefitAssumptions!$E$36*BenefitAssumptions!$G$36=320, AG24+AG26, IF(BenefitAssumptions!$E$36*BenefitAssumptions!$G$36=345, AG24+AG27, IF(BenefitAssumptions!$E$36*BenefitAssumptions!$G$36=885, AG25, IF(BenefitAssumptions!$E$36*BenefitAssumptions!$G$36=960, AG26, IF(BenefitAssumptions!$E$36*BenefitAssumptions!$G$36=1035, AG27, "wrong"))))))</f>
        <v>8462.755000000001</v>
      </c>
      <c r="AH102" s="25">
        <f>IF(BenefitAssumptions!$E$36*BenefitAssumptions!$G$36=295, AH24+AH25, IF(BenefitAssumptions!$E$36*BenefitAssumptions!$G$36=320, AH24+AH26, IF(BenefitAssumptions!$E$36*BenefitAssumptions!$G$36=345, AH24+AH27, IF(BenefitAssumptions!$E$36*BenefitAssumptions!$G$36=885, AH25, IF(BenefitAssumptions!$E$36*BenefitAssumptions!$G$36=960, AH26, IF(BenefitAssumptions!$E$36*BenefitAssumptions!$G$36=1035, AH27, "wrong"))))))</f>
        <v>8702.2610000000022</v>
      </c>
      <c r="AI102" s="25">
        <f>IF(BenefitAssumptions!$E$36*BenefitAssumptions!$G$36=295, AI24+AI25, IF(BenefitAssumptions!$E$36*BenefitAssumptions!$G$36=320, AI24+AI26, IF(BenefitAssumptions!$E$36*BenefitAssumptions!$G$36=345, AI24+AI27, IF(BenefitAssumptions!$E$36*BenefitAssumptions!$G$36=885, AI25, IF(BenefitAssumptions!$E$36*BenefitAssumptions!$G$36=960, AI26, IF(BenefitAssumptions!$E$36*BenefitAssumptions!$G$36=1035, AI27, "wrong"))))))</f>
        <v>8944.4609999999993</v>
      </c>
      <c r="AJ102" s="25">
        <f>IF(BenefitAssumptions!$E$36*BenefitAssumptions!$G$36=295, AJ24+AJ25, IF(BenefitAssumptions!$E$36*BenefitAssumptions!$G$36=320, AJ24+AJ26, IF(BenefitAssumptions!$E$36*BenefitAssumptions!$G$36=345, AJ24+AJ27, IF(BenefitAssumptions!$E$36*BenefitAssumptions!$G$36=885, AJ25, IF(BenefitAssumptions!$E$36*BenefitAssumptions!$G$36=960, AJ26, IF(BenefitAssumptions!$E$36*BenefitAssumptions!$G$36=1035, AJ27, "wrong"))))))</f>
        <v>9188.5750000000007</v>
      </c>
      <c r="AK102" s="25">
        <f>IF(BenefitAssumptions!$E$36*BenefitAssumptions!$G$36=295, AK24+AK25, IF(BenefitAssumptions!$E$36*BenefitAssumptions!$G$36=320, AK24+AK26, IF(BenefitAssumptions!$E$36*BenefitAssumptions!$G$36=345, AK24+AK27, IF(BenefitAssumptions!$E$36*BenefitAssumptions!$G$36=885, AK25, IF(BenefitAssumptions!$E$36*BenefitAssumptions!$G$36=960, AK26, IF(BenefitAssumptions!$E$36*BenefitAssumptions!$G$36=1035, AK27, "wrong"))))))</f>
        <v>9434.0210000000025</v>
      </c>
      <c r="AL102" s="25">
        <f>IF(BenefitAssumptions!$E$36*BenefitAssumptions!$G$36=295, AL24+AL25, IF(BenefitAssumptions!$E$36*BenefitAssumptions!$G$36=320, AL24+AL26, IF(BenefitAssumptions!$E$36*BenefitAssumptions!$G$36=345, AL24+AL27, IF(BenefitAssumptions!$E$36*BenefitAssumptions!$G$36=885, AL25, IF(BenefitAssumptions!$E$36*BenefitAssumptions!$G$36=960, AL26, IF(BenefitAssumptions!$E$36*BenefitAssumptions!$G$36=1035, AL27, "wrong"))))))</f>
        <v>9680.4490000000005</v>
      </c>
      <c r="AM102" s="25">
        <f>IF(BenefitAssumptions!$E$36*BenefitAssumptions!$G$36=295, AM24+AM25, IF(BenefitAssumptions!$E$36*BenefitAssumptions!$G$36=320, AM24+AM26, IF(BenefitAssumptions!$E$36*BenefitAssumptions!$G$36=345, AM24+AM27, IF(BenefitAssumptions!$E$36*BenefitAssumptions!$G$36=885, AM25, IF(BenefitAssumptions!$E$36*BenefitAssumptions!$G$36=960, AM26, IF(BenefitAssumptions!$E$36*BenefitAssumptions!$G$36=1035, AM27, "wrong"))))))</f>
        <v>9927.889000000001</v>
      </c>
      <c r="AN102" s="25">
        <f>IF(BenefitAssumptions!$E$36*BenefitAssumptions!$G$36=295, AN24+AN25, IF(BenefitAssumptions!$E$36*BenefitAssumptions!$G$36=320, AN24+AN26, IF(BenefitAssumptions!$E$36*BenefitAssumptions!$G$36=345, AN24+AN27, IF(BenefitAssumptions!$E$36*BenefitAssumptions!$G$36=885, AN25, IF(BenefitAssumptions!$E$36*BenefitAssumptions!$G$36=960, AN26, IF(BenefitAssumptions!$E$36*BenefitAssumptions!$G$36=1035, AN27, "wrong"))))))</f>
        <v>10176.577000000001</v>
      </c>
      <c r="AO102" s="25">
        <f>IF(BenefitAssumptions!$E$36*BenefitAssumptions!$G$36=295, AO24+AO25, IF(BenefitAssumptions!$E$36*BenefitAssumptions!$G$36=320, AO24+AO26, IF(BenefitAssumptions!$E$36*BenefitAssumptions!$G$36=345, AO24+AO27, IF(BenefitAssumptions!$E$36*BenefitAssumptions!$G$36=885, AO25, IF(BenefitAssumptions!$E$36*BenefitAssumptions!$G$36=960, AO26, IF(BenefitAssumptions!$E$36*BenefitAssumptions!$G$36=1035, AO27, "wrong"))))))</f>
        <v>10426.945</v>
      </c>
      <c r="AP102" s="25">
        <f>IF(BenefitAssumptions!$E$36*BenefitAssumptions!$G$36=295, AP24+AP25, IF(BenefitAssumptions!$E$36*BenefitAssumptions!$G$36=320, AP24+AP26, IF(BenefitAssumptions!$E$36*BenefitAssumptions!$G$36=345, AP24+AP27, IF(BenefitAssumptions!$E$36*BenefitAssumptions!$G$36=885, AP25, IF(BenefitAssumptions!$E$36*BenefitAssumptions!$G$36=960, AP26, IF(BenefitAssumptions!$E$36*BenefitAssumptions!$G$36=1035, AP27, "wrong"))))))</f>
        <v>10679.252</v>
      </c>
      <c r="AQ102" s="25">
        <f>IF(BenefitAssumptions!$E$36*BenefitAssumptions!$G$36=295, AQ24+AQ25, IF(BenefitAssumptions!$E$36*BenefitAssumptions!$G$36=320, AQ24+AQ26, IF(BenefitAssumptions!$E$36*BenefitAssumptions!$G$36=345, AQ24+AQ27, IF(BenefitAssumptions!$E$36*BenefitAssumptions!$G$36=885, AQ25, IF(BenefitAssumptions!$E$36*BenefitAssumptions!$G$36=960, AQ26, IF(BenefitAssumptions!$E$36*BenefitAssumptions!$G$36=1035, AQ27, "wrong"))))))</f>
        <v>10933.44</v>
      </c>
      <c r="AR102" s="25">
        <f>IF(BenefitAssumptions!$E$36*BenefitAssumptions!$G$36=295, AR24+AR25, IF(BenefitAssumptions!$E$36*BenefitAssumptions!$G$36=320, AR24+AR26, IF(BenefitAssumptions!$E$36*BenefitAssumptions!$G$36=345, AR24+AR27, IF(BenefitAssumptions!$E$36*BenefitAssumptions!$G$36=885, AR25, IF(BenefitAssumptions!$E$36*BenefitAssumptions!$G$36=960, AR26, IF(BenefitAssumptions!$E$36*BenefitAssumptions!$G$36=1035, AR27, "wrong"))))))</f>
        <v>11189.21</v>
      </c>
      <c r="AS102" s="25">
        <f>IF(BenefitAssumptions!$E$36*BenefitAssumptions!$G$36=295, AS24+AS25, IF(BenefitAssumptions!$E$36*BenefitAssumptions!$G$36=320, AS24+AS26, IF(BenefitAssumptions!$E$36*BenefitAssumptions!$G$36=345, AS24+AS27, IF(BenefitAssumptions!$E$36*BenefitAssumptions!$G$36=885, AS25, IF(BenefitAssumptions!$E$36*BenefitAssumptions!$G$36=960, AS26, IF(BenefitAssumptions!$E$36*BenefitAssumptions!$G$36=1035, AS27, "wrong"))))))</f>
        <v>11446.270999999999</v>
      </c>
      <c r="AT102" s="25">
        <f>IF(BenefitAssumptions!$E$36*BenefitAssumptions!$G$36=295, AT24+AT25, IF(BenefitAssumptions!$E$36*BenefitAssumptions!$G$36=320, AT24+AT26, IF(BenefitAssumptions!$E$36*BenefitAssumptions!$G$36=345, AT24+AT27, IF(BenefitAssumptions!$E$36*BenefitAssumptions!$G$36=885, AT25, IF(BenefitAssumptions!$E$36*BenefitAssumptions!$G$36=960, AT26, IF(BenefitAssumptions!$E$36*BenefitAssumptions!$G$36=1035, AT27, "wrong"))))))</f>
        <v>11704.257000000001</v>
      </c>
      <c r="AU102" s="25">
        <f>IF(BenefitAssumptions!$E$36*BenefitAssumptions!$G$36=295, AU24+AU25, IF(BenefitAssumptions!$E$36*BenefitAssumptions!$G$36=320, AU24+AU26, IF(BenefitAssumptions!$E$36*BenefitAssumptions!$G$36=345, AU24+AU27, IF(BenefitAssumptions!$E$36*BenefitAssumptions!$G$36=885, AU25, IF(BenefitAssumptions!$E$36*BenefitAssumptions!$G$36=960, AU26, IF(BenefitAssumptions!$E$36*BenefitAssumptions!$G$36=1035, AU27, "wrong"))))))</f>
        <v>11962.833999999999</v>
      </c>
      <c r="AV102" s="25">
        <f>IF(BenefitAssumptions!$E$36*BenefitAssumptions!$G$36=295, AV24+AV25, IF(BenefitAssumptions!$E$36*BenefitAssumptions!$G$36=320, AV24+AV26, IF(BenefitAssumptions!$E$36*BenefitAssumptions!$G$36=345, AV24+AV27, IF(BenefitAssumptions!$E$36*BenefitAssumptions!$G$36=885, AV25, IF(BenefitAssumptions!$E$36*BenefitAssumptions!$G$36=960, AV26, IF(BenefitAssumptions!$E$36*BenefitAssumptions!$G$36=1035, AV27, "wrong"))))))</f>
        <v>12221.784</v>
      </c>
      <c r="AW102" s="25">
        <f>IF(BenefitAssumptions!$E$36*BenefitAssumptions!$G$36=295, AW24+AW25, IF(BenefitAssumptions!$E$36*BenefitAssumptions!$G$36=320, AW24+AW26, IF(BenefitAssumptions!$E$36*BenefitAssumptions!$G$36=345, AW24+AW27, IF(BenefitAssumptions!$E$36*BenefitAssumptions!$G$36=885, AW25, IF(BenefitAssumptions!$E$36*BenefitAssumptions!$G$36=960, AW26, IF(BenefitAssumptions!$E$36*BenefitAssumptions!$G$36=1035, AW27, "wrong"))))))</f>
        <v>12480.939</v>
      </c>
      <c r="AX102" s="25">
        <f>IF(BenefitAssumptions!$E$36*BenefitAssumptions!$G$36=295, AX24+AX25, IF(BenefitAssumptions!$E$36*BenefitAssumptions!$G$36=320, AX24+AX26, IF(BenefitAssumptions!$E$36*BenefitAssumptions!$G$36=345, AX24+AX27, IF(BenefitAssumptions!$E$36*BenefitAssumptions!$G$36=885, AX25, IF(BenefitAssumptions!$E$36*BenefitAssumptions!$G$36=960, AX26, IF(BenefitAssumptions!$E$36*BenefitAssumptions!$G$36=1035, AX27, "wrong"))))))</f>
        <v>12740.076000000001</v>
      </c>
      <c r="AY102" s="25">
        <f>IF(BenefitAssumptions!$E$36*BenefitAssumptions!$G$36=295, AY24+AY25, IF(BenefitAssumptions!$E$36*BenefitAssumptions!$G$36=320, AY24+AY26, IF(BenefitAssumptions!$E$36*BenefitAssumptions!$G$36=345, AY24+AY27, IF(BenefitAssumptions!$E$36*BenefitAssumptions!$G$36=885, AY25, IF(BenefitAssumptions!$E$36*BenefitAssumptions!$G$36=960, AY26, IF(BenefitAssumptions!$E$36*BenefitAssumptions!$G$36=1035, AY27, "wrong"))))))</f>
        <v>12998.968000000001</v>
      </c>
      <c r="AZ102" s="25">
        <f>IF(BenefitAssumptions!$E$36*BenefitAssumptions!$G$36=295, AZ24+AZ25, IF(BenefitAssumptions!$E$36*BenefitAssumptions!$G$36=320, AZ24+AZ26, IF(BenefitAssumptions!$E$36*BenefitAssumptions!$G$36=345, AZ24+AZ27, IF(BenefitAssumptions!$E$36*BenefitAssumptions!$G$36=885, AZ25, IF(BenefitAssumptions!$E$36*BenefitAssumptions!$G$36=960, AZ26, IF(BenefitAssumptions!$E$36*BenefitAssumptions!$G$36=1035, AZ27, "wrong"))))))</f>
        <v>13257.368999999999</v>
      </c>
    </row>
    <row r="103" spans="1:52">
      <c r="A103" s="117" t="s">
        <v>132</v>
      </c>
      <c r="AG103" s="122">
        <f t="shared" ref="AG103:AZ105" si="18">AG106/AG100</f>
        <v>1.1810858166046849E-2</v>
      </c>
      <c r="AH103" s="122">
        <f t="shared" si="18"/>
        <v>1.1884538503057563E-2</v>
      </c>
      <c r="AI103" s="122">
        <f t="shared" si="18"/>
        <v>1.1964121592351832E-2</v>
      </c>
      <c r="AJ103" s="122">
        <f t="shared" si="18"/>
        <v>1.2036897058687763E-2</v>
      </c>
      <c r="AK103" s="122">
        <f t="shared" si="18"/>
        <v>1.2094842178433221E-2</v>
      </c>
      <c r="AL103" s="122">
        <f t="shared" si="18"/>
        <v>1.2136127012806178E-2</v>
      </c>
      <c r="AM103" s="122">
        <f t="shared" si="18"/>
        <v>1.2164464129351904E-2</v>
      </c>
      <c r="AN103" s="122">
        <f t="shared" si="18"/>
        <v>1.2184616536316551E-2</v>
      </c>
      <c r="AO103" s="122">
        <f t="shared" si="18"/>
        <v>1.2203120634551647E-2</v>
      </c>
      <c r="AP103" s="122">
        <f t="shared" si="18"/>
        <v>1.2224451327342973E-2</v>
      </c>
      <c r="AQ103" s="122">
        <f t="shared" si="18"/>
        <v>1.2249415408755369E-2</v>
      </c>
      <c r="AR103" s="122">
        <f t="shared" si="18"/>
        <v>1.2276747569203911E-2</v>
      </c>
      <c r="AS103" s="122">
        <f t="shared" si="18"/>
        <v>1.2306127191530614E-2</v>
      </c>
      <c r="AT103" s="122">
        <f t="shared" si="18"/>
        <v>1.2336818851990561E-2</v>
      </c>
      <c r="AU103" s="122">
        <f t="shared" si="18"/>
        <v>1.2368460292369137E-2</v>
      </c>
      <c r="AV103" s="122">
        <f t="shared" si="18"/>
        <v>1.2400860088409744E-2</v>
      </c>
      <c r="AW103" s="122">
        <f t="shared" si="18"/>
        <v>1.2434688744333693E-2</v>
      </c>
      <c r="AX103" s="122">
        <f t="shared" si="18"/>
        <v>1.2471369267739027E-2</v>
      </c>
      <c r="AY103" s="122">
        <f t="shared" si="18"/>
        <v>1.2512651047110192E-2</v>
      </c>
      <c r="AZ103" s="122">
        <f t="shared" si="18"/>
        <v>1.2559458585559772E-2</v>
      </c>
    </row>
    <row r="104" spans="1:52">
      <c r="A104" s="120" t="s">
        <v>1</v>
      </c>
      <c r="AG104" s="122">
        <f t="shared" si="18"/>
        <v>1.1747331977757954E-2</v>
      </c>
      <c r="AH104" s="122">
        <f t="shared" si="18"/>
        <v>1.1825519748665561E-2</v>
      </c>
      <c r="AI104" s="122">
        <f t="shared" si="18"/>
        <v>1.1908617944444633E-2</v>
      </c>
      <c r="AJ104" s="122">
        <f t="shared" si="18"/>
        <v>1.1983734857959151E-2</v>
      </c>
      <c r="AK104" s="122">
        <f t="shared" si="18"/>
        <v>1.2042787553247832E-2</v>
      </c>
      <c r="AL104" s="122">
        <f t="shared" si="18"/>
        <v>1.2083860780740483E-2</v>
      </c>
      <c r="AM104" s="122">
        <f t="shared" si="18"/>
        <v>1.2110809035581134E-2</v>
      </c>
      <c r="AN104" s="122">
        <f t="shared" si="18"/>
        <v>1.2128870078651682E-2</v>
      </c>
      <c r="AO104" s="122">
        <f t="shared" si="18"/>
        <v>1.2145162194122828E-2</v>
      </c>
      <c r="AP104" s="122">
        <f t="shared" si="18"/>
        <v>1.2164558509405071E-2</v>
      </c>
      <c r="AQ104" s="122">
        <f t="shared" si="18"/>
        <v>1.2187952475853905E-2</v>
      </c>
      <c r="AR104" s="122">
        <f t="shared" si="18"/>
        <v>1.2213959611854843E-2</v>
      </c>
      <c r="AS104" s="122">
        <f t="shared" si="18"/>
        <v>1.2242165692389942E-2</v>
      </c>
      <c r="AT104" s="122">
        <f t="shared" si="18"/>
        <v>1.2271681639500334E-2</v>
      </c>
      <c r="AU104" s="122">
        <f t="shared" si="18"/>
        <v>1.2302032291209346E-2</v>
      </c>
      <c r="AV104" s="122">
        <f t="shared" si="18"/>
        <v>1.2333069538894794E-2</v>
      </c>
      <c r="AW104" s="122">
        <f t="shared" si="18"/>
        <v>1.2365506647023426E-2</v>
      </c>
      <c r="AX104" s="122">
        <f t="shared" si="18"/>
        <v>1.2400652537987644E-2</v>
      </c>
      <c r="AY104" s="122">
        <f t="shared" si="18"/>
        <v>1.244014497968109E-2</v>
      </c>
      <c r="AZ104" s="122">
        <f t="shared" si="18"/>
        <v>1.2484830022410454E-2</v>
      </c>
    </row>
    <row r="105" spans="1:52">
      <c r="A105" s="120" t="s">
        <v>2</v>
      </c>
      <c r="AG105" s="122">
        <f t="shared" si="18"/>
        <v>1.1873879132741051E-2</v>
      </c>
      <c r="AH105" s="122">
        <f t="shared" si="18"/>
        <v>1.1943091571259468E-2</v>
      </c>
      <c r="AI105" s="122">
        <f t="shared" si="18"/>
        <v>1.2019190424107167E-2</v>
      </c>
      <c r="AJ105" s="122">
        <f t="shared" si="18"/>
        <v>1.2089646109434813E-2</v>
      </c>
      <c r="AK105" s="122">
        <f t="shared" si="18"/>
        <v>1.2146496175914808E-2</v>
      </c>
      <c r="AL105" s="122">
        <f t="shared" si="18"/>
        <v>1.2187995618798259E-2</v>
      </c>
      <c r="AM105" s="122">
        <f t="shared" si="18"/>
        <v>1.221771617309581E-2</v>
      </c>
      <c r="AN105" s="122">
        <f t="shared" si="18"/>
        <v>1.2239949641220224E-2</v>
      </c>
      <c r="AO105" s="122">
        <f t="shared" si="18"/>
        <v>1.2260654487004584E-2</v>
      </c>
      <c r="AP105" s="122">
        <f t="shared" si="18"/>
        <v>1.2283909959236845E-2</v>
      </c>
      <c r="AQ105" s="122">
        <f t="shared" si="18"/>
        <v>1.2310436605496532E-2</v>
      </c>
      <c r="AR105" s="122">
        <f t="shared" si="18"/>
        <v>1.2339087388653891E-2</v>
      </c>
      <c r="AS105" s="122">
        <f t="shared" si="18"/>
        <v>1.2369634617247839E-2</v>
      </c>
      <c r="AT105" s="122">
        <f t="shared" si="18"/>
        <v>1.2401495455884128E-2</v>
      </c>
      <c r="AU105" s="122">
        <f t="shared" si="18"/>
        <v>1.2434419803869216E-2</v>
      </c>
      <c r="AV105" s="122">
        <f t="shared" si="18"/>
        <v>1.2468173222501723E-2</v>
      </c>
      <c r="AW105" s="122">
        <f t="shared" si="18"/>
        <v>1.2503383759827685E-2</v>
      </c>
      <c r="AX105" s="122">
        <f t="shared" si="18"/>
        <v>1.2541587663998238E-2</v>
      </c>
      <c r="AY105" s="122">
        <f t="shared" si="18"/>
        <v>1.2584645181063604E-2</v>
      </c>
      <c r="AZ105" s="122">
        <f t="shared" si="18"/>
        <v>1.2633558740048647E-2</v>
      </c>
    </row>
    <row r="106" spans="1:52">
      <c r="A106" s="117" t="s">
        <v>153</v>
      </c>
      <c r="AG106" s="25">
        <f t="shared" ref="AG106:AZ106" si="19">SUM(AG107:AG108)</f>
        <v>199.10988</v>
      </c>
      <c r="AH106" s="25">
        <f t="shared" si="19"/>
        <v>206.02866</v>
      </c>
      <c r="AI106" s="25">
        <f t="shared" si="19"/>
        <v>213.18690000000001</v>
      </c>
      <c r="AJ106" s="25">
        <f t="shared" si="19"/>
        <v>220.34432000000001</v>
      </c>
      <c r="AK106" s="25">
        <f t="shared" si="19"/>
        <v>227.32782000000003</v>
      </c>
      <c r="AL106" s="25">
        <f t="shared" si="19"/>
        <v>234.07254</v>
      </c>
      <c r="AM106" s="25">
        <f t="shared" si="19"/>
        <v>240.62771000000001</v>
      </c>
      <c r="AN106" s="25">
        <f t="shared" si="19"/>
        <v>247.07594999999998</v>
      </c>
      <c r="AO106" s="25">
        <f t="shared" si="19"/>
        <v>253.55040000000002</v>
      </c>
      <c r="AP106" s="25">
        <f t="shared" si="19"/>
        <v>260.14959999999996</v>
      </c>
      <c r="AQ106" s="25">
        <f t="shared" si="19"/>
        <v>266.89395000000002</v>
      </c>
      <c r="AR106" s="25">
        <f t="shared" si="19"/>
        <v>273.75378000000001</v>
      </c>
      <c r="AS106" s="25">
        <f t="shared" si="19"/>
        <v>280.71854999999999</v>
      </c>
      <c r="AT106" s="25">
        <f t="shared" si="19"/>
        <v>287.76553999999999</v>
      </c>
      <c r="AU106" s="25">
        <f t="shared" si="19"/>
        <v>294.88015999999999</v>
      </c>
      <c r="AV106" s="25">
        <f t="shared" si="19"/>
        <v>302.0539</v>
      </c>
      <c r="AW106" s="25">
        <f t="shared" si="19"/>
        <v>309.30051000000003</v>
      </c>
      <c r="AX106" s="25">
        <f t="shared" si="19"/>
        <v>316.65273000000002</v>
      </c>
      <c r="AY106" s="25">
        <f t="shared" si="19"/>
        <v>324.15469000000002</v>
      </c>
      <c r="AZ106" s="25">
        <f t="shared" si="19"/>
        <v>331.83181000000002</v>
      </c>
    </row>
    <row r="107" spans="1:52">
      <c r="A107" s="119" t="s">
        <v>1</v>
      </c>
      <c r="AG107" s="25">
        <f>IF(BenefitAssumptions!$E$36*BenefitAssumptions!$G$36=295,BenefitCalculations3!AG5*BenefitAssumptions!$E$37+BenefitCalculations3!AG6*BenefitAssumptions!$E$37,IF(BenefitAssumptions!$E$36*BenefitAssumptions!$G$36=320,BenefitCalculations3!AG5*BenefitAssumptions!$E$37+BenefitCalculations3!AG6*BenefitAssumptions!$E$37+AG9*BenefitAssumptions!$E$38, IF(BenefitAssumptions!$E$36*BenefitAssumptions!$G$36=345,BenefitCalculations3!AG5*BenefitAssumptions!$E$37+BenefitCalculations3!AG6*BenefitAssumptions!$E$37+AG9*BenefitAssumptions!$E$38+AG10*BenefitAssumptions!$E$38, IF(BenefitAssumptions!$E$36*BenefitAssumptions!$G$36=885,BenefitCalculations3!AG6*BenefitAssumptions!$E$37,IF(BenefitAssumptions!$E$36*BenefitAssumptions!$G$36=960,BenefitCalculations3!AG6*BenefitAssumptions!$E$37+AG9*BenefitAssumptions!$E$38, AG6*BenefitAssumptions!$E$37+AG9*BenefitAssumptions!$E$38+AG10*BenefitAssumptions!$E$38)))))</f>
        <v>98.62415</v>
      </c>
      <c r="AH107" s="25">
        <f>IF(BenefitAssumptions!$E$36*BenefitAssumptions!$G$36=295,BenefitCalculations3!AH5*BenefitAssumptions!$E$37+BenefitCalculations3!AH6*BenefitAssumptions!$E$37,IF(BenefitAssumptions!$E$36*BenefitAssumptions!$G$36=320,BenefitCalculations3!AH5*BenefitAssumptions!$E$37+BenefitCalculations3!AH6*BenefitAssumptions!$E$37+AH9*BenefitAssumptions!$E$38, IF(BenefitAssumptions!$E$36*BenefitAssumptions!$G$36=345,BenefitCalculations3!AH5*BenefitAssumptions!$E$37+BenefitCalculations3!AH6*BenefitAssumptions!$E$37+AH9*BenefitAssumptions!$E$38+AH10*BenefitAssumptions!$E$38, IF(BenefitAssumptions!$E$36*BenefitAssumptions!$G$36=885,BenefitCalculations3!AH6*BenefitAssumptions!$E$37,IF(BenefitAssumptions!$E$36*BenefitAssumptions!$G$36=960,BenefitCalculations3!AH6*BenefitAssumptions!$E$37+AH9*BenefitAssumptions!$E$38, AH6*BenefitAssumptions!$E$37+AH9*BenefitAssumptions!$E$38+AH10*BenefitAssumptions!$E$38)))))</f>
        <v>102.09675999999999</v>
      </c>
      <c r="AI107" s="25">
        <f>IF(BenefitAssumptions!$E$36*BenefitAssumptions!$G$36=295,BenefitCalculations3!AI5*BenefitAssumptions!$E$37+BenefitCalculations3!AI6*BenefitAssumptions!$E$37,IF(BenefitAssumptions!$E$36*BenefitAssumptions!$G$36=320,BenefitCalculations3!AI5*BenefitAssumptions!$E$37+BenefitCalculations3!AI6*BenefitAssumptions!$E$37+AI9*BenefitAssumptions!$E$38, IF(BenefitAssumptions!$E$36*BenefitAssumptions!$G$36=345,BenefitCalculations3!AI5*BenefitAssumptions!$E$37+BenefitCalculations3!AI6*BenefitAssumptions!$E$37+AI9*BenefitAssumptions!$E$38+AI10*BenefitAssumptions!$E$38, IF(BenefitAssumptions!$E$36*BenefitAssumptions!$G$36=885,BenefitCalculations3!AI6*BenefitAssumptions!$E$37,IF(BenefitAssumptions!$E$36*BenefitAssumptions!$G$36=960,BenefitCalculations3!AI6*BenefitAssumptions!$E$37+AI9*BenefitAssumptions!$E$38, AI6*BenefitAssumptions!$E$37+AI9*BenefitAssumptions!$E$38+AI10*BenefitAssumptions!$E$38)))))</f>
        <v>105.68172</v>
      </c>
      <c r="AJ107" s="25">
        <f>IF(BenefitAssumptions!$E$36*BenefitAssumptions!$G$36=295,BenefitCalculations3!AJ5*BenefitAssumptions!$E$37+BenefitCalculations3!AJ6*BenefitAssumptions!$E$37,IF(BenefitAssumptions!$E$36*BenefitAssumptions!$G$36=320,BenefitCalculations3!AJ5*BenefitAssumptions!$E$37+BenefitCalculations3!AJ6*BenefitAssumptions!$E$37+AJ9*BenefitAssumptions!$E$38, IF(BenefitAssumptions!$E$36*BenefitAssumptions!$G$36=345,BenefitCalculations3!AJ5*BenefitAssumptions!$E$37+BenefitCalculations3!AJ6*BenefitAssumptions!$E$37+AJ9*BenefitAssumptions!$E$38+AJ10*BenefitAssumptions!$E$38, IF(BenefitAssumptions!$E$36*BenefitAssumptions!$G$36=885,BenefitCalculations3!AJ6*BenefitAssumptions!$E$37,IF(BenefitAssumptions!$E$36*BenefitAssumptions!$G$36=960,BenefitCalculations3!AJ6*BenefitAssumptions!$E$37+AJ9*BenefitAssumptions!$E$38, AJ6*BenefitAssumptions!$E$37+AJ9*BenefitAssumptions!$E$38+AJ10*BenefitAssumptions!$E$38)))))</f>
        <v>109.25770000000001</v>
      </c>
      <c r="AK107" s="25">
        <f>IF(BenefitAssumptions!$E$36*BenefitAssumptions!$G$36=295,BenefitCalculations3!AK5*BenefitAssumptions!$E$37+BenefitCalculations3!AK6*BenefitAssumptions!$E$37,IF(BenefitAssumptions!$E$36*BenefitAssumptions!$G$36=320,BenefitCalculations3!AK5*BenefitAssumptions!$E$37+BenefitCalculations3!AK6*BenefitAssumptions!$E$37+AK9*BenefitAssumptions!$E$38, IF(BenefitAssumptions!$E$36*BenefitAssumptions!$G$36=345,BenefitCalculations3!AK5*BenefitAssumptions!$E$37+BenefitCalculations3!AK6*BenefitAssumptions!$E$37+AK9*BenefitAssumptions!$E$38+AK10*BenefitAssumptions!$E$38, IF(BenefitAssumptions!$E$36*BenefitAssumptions!$G$36=885,BenefitCalculations3!AK6*BenefitAssumptions!$E$37,IF(BenefitAssumptions!$E$36*BenefitAssumptions!$G$36=960,BenefitCalculations3!AK6*BenefitAssumptions!$E$37+AK9*BenefitAssumptions!$E$38, AK6*BenefitAssumptions!$E$37+AK9*BenefitAssumptions!$E$38+AK10*BenefitAssumptions!$E$38)))))</f>
        <v>112.73751999999999</v>
      </c>
      <c r="AL107" s="25">
        <f>IF(BenefitAssumptions!$E$36*BenefitAssumptions!$G$36=295,BenefitCalculations3!AL5*BenefitAssumptions!$E$37+BenefitCalculations3!AL6*BenefitAssumptions!$E$37,IF(BenefitAssumptions!$E$36*BenefitAssumptions!$G$36=320,BenefitCalculations3!AL5*BenefitAssumptions!$E$37+BenefitCalculations3!AL6*BenefitAssumptions!$E$37+AL9*BenefitAssumptions!$E$38, IF(BenefitAssumptions!$E$36*BenefitAssumptions!$G$36=345,BenefitCalculations3!AL5*BenefitAssumptions!$E$37+BenefitCalculations3!AL6*BenefitAssumptions!$E$37+AL9*BenefitAssumptions!$E$38+AL10*BenefitAssumptions!$E$38, IF(BenefitAssumptions!$E$36*BenefitAssumptions!$G$36=885,BenefitCalculations3!AL6*BenefitAssumptions!$E$37,IF(BenefitAssumptions!$E$36*BenefitAssumptions!$G$36=960,BenefitCalculations3!AL6*BenefitAssumptions!$E$37+AL9*BenefitAssumptions!$E$38, AL6*BenefitAssumptions!$E$37+AL9*BenefitAssumptions!$E$38+AL10*BenefitAssumptions!$E$38)))))</f>
        <v>116.08727</v>
      </c>
      <c r="AM107" s="25">
        <f>IF(BenefitAssumptions!$E$36*BenefitAssumptions!$G$36=295,BenefitCalculations3!AM5*BenefitAssumptions!$E$37+BenefitCalculations3!AM6*BenefitAssumptions!$E$37,IF(BenefitAssumptions!$E$36*BenefitAssumptions!$G$36=320,BenefitCalculations3!AM5*BenefitAssumptions!$E$37+BenefitCalculations3!AM6*BenefitAssumptions!$E$37+AM9*BenefitAssumptions!$E$38, IF(BenefitAssumptions!$E$36*BenefitAssumptions!$G$36=345,BenefitCalculations3!AM5*BenefitAssumptions!$E$37+BenefitCalculations3!AM6*BenefitAssumptions!$E$37+AM9*BenefitAssumptions!$E$38+AM10*BenefitAssumptions!$E$38, IF(BenefitAssumptions!$E$36*BenefitAssumptions!$G$36=885,BenefitCalculations3!AM6*BenefitAssumptions!$E$37,IF(BenefitAssumptions!$E$36*BenefitAssumptions!$G$36=960,BenefitCalculations3!AM6*BenefitAssumptions!$E$37+AM9*BenefitAssumptions!$E$38, AM6*BenefitAssumptions!$E$37+AM9*BenefitAssumptions!$E$38+AM10*BenefitAssumptions!$E$38)))))</f>
        <v>119.33158</v>
      </c>
      <c r="AN107" s="25">
        <f>IF(BenefitAssumptions!$E$36*BenefitAssumptions!$G$36=295,BenefitCalculations3!AN5*BenefitAssumptions!$E$37+BenefitCalculations3!AN6*BenefitAssumptions!$E$37,IF(BenefitAssumptions!$E$36*BenefitAssumptions!$G$36=320,BenefitCalculations3!AN5*BenefitAssumptions!$E$37+BenefitCalculations3!AN6*BenefitAssumptions!$E$37+AN9*BenefitAssumptions!$E$38, IF(BenefitAssumptions!$E$36*BenefitAssumptions!$G$36=345,BenefitCalculations3!AN5*BenefitAssumptions!$E$37+BenefitCalculations3!AN6*BenefitAssumptions!$E$37+AN9*BenefitAssumptions!$E$38+AN10*BenefitAssumptions!$E$38, IF(BenefitAssumptions!$E$36*BenefitAssumptions!$G$36=885,BenefitCalculations3!AN6*BenefitAssumptions!$E$37,IF(BenefitAssumptions!$E$36*BenefitAssumptions!$G$36=960,BenefitCalculations3!AN6*BenefitAssumptions!$E$37+AN9*BenefitAssumptions!$E$38, AN6*BenefitAssumptions!$E$37+AN9*BenefitAssumptions!$E$38+AN10*BenefitAssumptions!$E$38)))))</f>
        <v>122.51515999999999</v>
      </c>
      <c r="AO107" s="25">
        <f>IF(BenefitAssumptions!$E$36*BenefitAssumptions!$G$36=295,BenefitCalculations3!AO5*BenefitAssumptions!$E$37+BenefitCalculations3!AO6*BenefitAssumptions!$E$37,IF(BenefitAssumptions!$E$36*BenefitAssumptions!$G$36=320,BenefitCalculations3!AO5*BenefitAssumptions!$E$37+BenefitCalculations3!AO6*BenefitAssumptions!$E$37+AO9*BenefitAssumptions!$E$38, IF(BenefitAssumptions!$E$36*BenefitAssumptions!$G$36=345,BenefitCalculations3!AO5*BenefitAssumptions!$E$37+BenefitCalculations3!AO6*BenefitAssumptions!$E$37+AO9*BenefitAssumptions!$E$38+AO10*BenefitAssumptions!$E$38, IF(BenefitAssumptions!$E$36*BenefitAssumptions!$G$36=885,BenefitCalculations3!AO6*BenefitAssumptions!$E$37,IF(BenefitAssumptions!$E$36*BenefitAssumptions!$G$36=960,BenefitCalculations3!AO6*BenefitAssumptions!$E$37+AO9*BenefitAssumptions!$E$38, AO6*BenefitAssumptions!$E$37+AO9*BenefitAssumptions!$E$38+AO10*BenefitAssumptions!$E$38)))))</f>
        <v>125.70923000000001</v>
      </c>
      <c r="AP107" s="25">
        <f>IF(BenefitAssumptions!$E$36*BenefitAssumptions!$G$36=295,BenefitCalculations3!AP5*BenefitAssumptions!$E$37+BenefitCalculations3!AP6*BenefitAssumptions!$E$37,IF(BenefitAssumptions!$E$36*BenefitAssumptions!$G$36=320,BenefitCalculations3!AP5*BenefitAssumptions!$E$37+BenefitCalculations3!AP6*BenefitAssumptions!$E$37+AP9*BenefitAssumptions!$E$38, IF(BenefitAssumptions!$E$36*BenefitAssumptions!$G$36=345,BenefitCalculations3!AP5*BenefitAssumptions!$E$37+BenefitCalculations3!AP6*BenefitAssumptions!$E$37+AP9*BenefitAssumptions!$E$38+AP10*BenefitAssumptions!$E$38, IF(BenefitAssumptions!$E$36*BenefitAssumptions!$G$36=885,BenefitCalculations3!AP6*BenefitAssumptions!$E$37,IF(BenefitAssumptions!$E$36*BenefitAssumptions!$G$36=960,BenefitCalculations3!AP6*BenefitAssumptions!$E$37+AP9*BenefitAssumptions!$E$38, AP6*BenefitAssumptions!$E$37+AP9*BenefitAssumptions!$E$38+AP10*BenefitAssumptions!$E$38)))))</f>
        <v>128.96662999999998</v>
      </c>
      <c r="AQ107" s="25">
        <f>IF(BenefitAssumptions!$E$36*BenefitAssumptions!$G$36=295,BenefitCalculations3!AQ5*BenefitAssumptions!$E$37+BenefitCalculations3!AQ6*BenefitAssumptions!$E$37,IF(BenefitAssumptions!$E$36*BenefitAssumptions!$G$36=320,BenefitCalculations3!AQ5*BenefitAssumptions!$E$37+BenefitCalculations3!AQ6*BenefitAssumptions!$E$37+AQ9*BenefitAssumptions!$E$38, IF(BenefitAssumptions!$E$36*BenefitAssumptions!$G$36=345,BenefitCalculations3!AQ5*BenefitAssumptions!$E$37+BenefitCalculations3!AQ6*BenefitAssumptions!$E$37+AQ9*BenefitAssumptions!$E$38+AQ10*BenefitAssumptions!$E$38, IF(BenefitAssumptions!$E$36*BenefitAssumptions!$G$36=885,BenefitCalculations3!AQ6*BenefitAssumptions!$E$37,IF(BenefitAssumptions!$E$36*BenefitAssumptions!$G$36=960,BenefitCalculations3!AQ6*BenefitAssumptions!$E$37+AQ9*BenefitAssumptions!$E$38, AQ6*BenefitAssumptions!$E$37+AQ9*BenefitAssumptions!$E$38+AQ10*BenefitAssumptions!$E$38)))))</f>
        <v>132.29853</v>
      </c>
      <c r="AR107" s="25">
        <f>IF(BenefitAssumptions!$E$36*BenefitAssumptions!$G$36=295,BenefitCalculations3!AR5*BenefitAssumptions!$E$37+BenefitCalculations3!AR6*BenefitAssumptions!$E$37,IF(BenefitAssumptions!$E$36*BenefitAssumptions!$G$36=320,BenefitCalculations3!AR5*BenefitAssumptions!$E$37+BenefitCalculations3!AR6*BenefitAssumptions!$E$37+AR9*BenefitAssumptions!$E$38, IF(BenefitAssumptions!$E$36*BenefitAssumptions!$G$36=345,BenefitCalculations3!AR5*BenefitAssumptions!$E$37+BenefitCalculations3!AR6*BenefitAssumptions!$E$37+AR9*BenefitAssumptions!$E$38+AR10*BenefitAssumptions!$E$38, IF(BenefitAssumptions!$E$36*BenefitAssumptions!$G$36=885,BenefitCalculations3!AR6*BenefitAssumptions!$E$37,IF(BenefitAssumptions!$E$36*BenefitAssumptions!$G$36=960,BenefitCalculations3!AR6*BenefitAssumptions!$E$37+AR9*BenefitAssumptions!$E$38, AR6*BenefitAssumptions!$E$37+AR9*BenefitAssumptions!$E$38+AR10*BenefitAssumptions!$E$38)))))</f>
        <v>135.68914000000001</v>
      </c>
      <c r="AS107" s="25">
        <f>IF(BenefitAssumptions!$E$36*BenefitAssumptions!$G$36=295,BenefitCalculations3!AS5*BenefitAssumptions!$E$37+BenefitCalculations3!AS6*BenefitAssumptions!$E$37,IF(BenefitAssumptions!$E$36*BenefitAssumptions!$G$36=320,BenefitCalculations3!AS5*BenefitAssumptions!$E$37+BenefitCalculations3!AS6*BenefitAssumptions!$E$37+AS9*BenefitAssumptions!$E$38, IF(BenefitAssumptions!$E$36*BenefitAssumptions!$G$36=345,BenefitCalculations3!AS5*BenefitAssumptions!$E$37+BenefitCalculations3!AS6*BenefitAssumptions!$E$37+AS9*BenefitAssumptions!$E$38+AS10*BenefitAssumptions!$E$38, IF(BenefitAssumptions!$E$36*BenefitAssumptions!$G$36=885,BenefitCalculations3!AS6*BenefitAssumptions!$E$37,IF(BenefitAssumptions!$E$36*BenefitAssumptions!$G$36=960,BenefitCalculations3!AS6*BenefitAssumptions!$E$37+AS9*BenefitAssumptions!$E$38, AS6*BenefitAssumptions!$E$37+AS9*BenefitAssumptions!$E$38+AS10*BenefitAssumptions!$E$38)))))</f>
        <v>139.13235999999998</v>
      </c>
      <c r="AT107" s="25">
        <f>IF(BenefitAssumptions!$E$36*BenefitAssumptions!$G$36=295,BenefitCalculations3!AT5*BenefitAssumptions!$E$37+BenefitCalculations3!AT6*BenefitAssumptions!$E$37,IF(BenefitAssumptions!$E$36*BenefitAssumptions!$G$36=320,BenefitCalculations3!AT5*BenefitAssumptions!$E$37+BenefitCalculations3!AT6*BenefitAssumptions!$E$37+AT9*BenefitAssumptions!$E$38, IF(BenefitAssumptions!$E$36*BenefitAssumptions!$G$36=345,BenefitCalculations3!AT5*BenefitAssumptions!$E$37+BenefitCalculations3!AT6*BenefitAssumptions!$E$37+AT9*BenefitAssumptions!$E$38+AT10*BenefitAssumptions!$E$38, IF(BenefitAssumptions!$E$36*BenefitAssumptions!$G$36=885,BenefitCalculations3!AT6*BenefitAssumptions!$E$37,IF(BenefitAssumptions!$E$36*BenefitAssumptions!$G$36=960,BenefitCalculations3!AT6*BenefitAssumptions!$E$37+AT9*BenefitAssumptions!$E$38, AT6*BenefitAssumptions!$E$37+AT9*BenefitAssumptions!$E$38+AT10*BenefitAssumptions!$E$38)))))</f>
        <v>142.61525</v>
      </c>
      <c r="AU107" s="25">
        <f>IF(BenefitAssumptions!$E$36*BenefitAssumptions!$G$36=295,BenefitCalculations3!AU5*BenefitAssumptions!$E$37+BenefitCalculations3!AU6*BenefitAssumptions!$E$37,IF(BenefitAssumptions!$E$36*BenefitAssumptions!$G$36=320,BenefitCalculations3!AU5*BenefitAssumptions!$E$37+BenefitCalculations3!AU6*BenefitAssumptions!$E$37+AU9*BenefitAssumptions!$E$38, IF(BenefitAssumptions!$E$36*BenefitAssumptions!$G$36=345,BenefitCalculations3!AU5*BenefitAssumptions!$E$37+BenefitCalculations3!AU6*BenefitAssumptions!$E$37+AU9*BenefitAssumptions!$E$38+AU10*BenefitAssumptions!$E$38, IF(BenefitAssumptions!$E$36*BenefitAssumptions!$G$36=885,BenefitCalculations3!AU6*BenefitAssumptions!$E$37,IF(BenefitAssumptions!$E$36*BenefitAssumptions!$G$36=960,BenefitCalculations3!AU6*BenefitAssumptions!$E$37+AU9*BenefitAssumptions!$E$38, AU6*BenefitAssumptions!$E$37+AU9*BenefitAssumptions!$E$38+AU10*BenefitAssumptions!$E$38)))))</f>
        <v>146.12926000000002</v>
      </c>
      <c r="AV107" s="25">
        <f>IF(BenefitAssumptions!$E$36*BenefitAssumptions!$G$36=295,BenefitCalculations3!AV5*BenefitAssumptions!$E$37+BenefitCalculations3!AV6*BenefitAssumptions!$E$37,IF(BenefitAssumptions!$E$36*BenefitAssumptions!$G$36=320,BenefitCalculations3!AV5*BenefitAssumptions!$E$37+BenefitCalculations3!AV6*BenefitAssumptions!$E$37+AV9*BenefitAssumptions!$E$38, IF(BenefitAssumptions!$E$36*BenefitAssumptions!$G$36=345,BenefitCalculations3!AV5*BenefitAssumptions!$E$37+BenefitCalculations3!AV6*BenefitAssumptions!$E$37+AV9*BenefitAssumptions!$E$38+AV10*BenefitAssumptions!$E$38, IF(BenefitAssumptions!$E$36*BenefitAssumptions!$G$36=885,BenefitCalculations3!AV6*BenefitAssumptions!$E$37,IF(BenefitAssumptions!$E$36*BenefitAssumptions!$G$36=960,BenefitCalculations3!AV6*BenefitAssumptions!$E$37+AV9*BenefitAssumptions!$E$38, AV6*BenefitAssumptions!$E$37+AV9*BenefitAssumptions!$E$38+AV10*BenefitAssumptions!$E$38)))))</f>
        <v>149.67058</v>
      </c>
      <c r="AW107" s="25">
        <f>IF(BenefitAssumptions!$E$36*BenefitAssumptions!$G$36=295,BenefitCalculations3!AW5*BenefitAssumptions!$E$37+BenefitCalculations3!AW6*BenefitAssumptions!$E$37,IF(BenefitAssumptions!$E$36*BenefitAssumptions!$G$36=320,BenefitCalculations3!AW5*BenefitAssumptions!$E$37+BenefitCalculations3!AW6*BenefitAssumptions!$E$37+AW9*BenefitAssumptions!$E$38, IF(BenefitAssumptions!$E$36*BenefitAssumptions!$G$36=345,BenefitCalculations3!AW5*BenefitAssumptions!$E$37+BenefitCalculations3!AW6*BenefitAssumptions!$E$37+AW9*BenefitAssumptions!$E$38+AW10*BenefitAssumptions!$E$38, IF(BenefitAssumptions!$E$36*BenefitAssumptions!$G$36=885,BenefitCalculations3!AW6*BenefitAssumptions!$E$37,IF(BenefitAssumptions!$E$36*BenefitAssumptions!$G$36=960,BenefitCalculations3!AW6*BenefitAssumptions!$E$37+AW9*BenefitAssumptions!$E$38, AW6*BenefitAssumptions!$E$37+AW9*BenefitAssumptions!$E$38+AW10*BenefitAssumptions!$E$38)))))</f>
        <v>153.24654000000004</v>
      </c>
      <c r="AX107" s="25">
        <f>IF(BenefitAssumptions!$E$36*BenefitAssumptions!$G$36=295,BenefitCalculations3!AX5*BenefitAssumptions!$E$37+BenefitCalculations3!AX6*BenefitAssumptions!$E$37,IF(BenefitAssumptions!$E$36*BenefitAssumptions!$G$36=320,BenefitCalculations3!AX5*BenefitAssumptions!$E$37+BenefitCalculations3!AX6*BenefitAssumptions!$E$37+AX9*BenefitAssumptions!$E$38, IF(BenefitAssumptions!$E$36*BenefitAssumptions!$G$36=345,BenefitCalculations3!AX5*BenefitAssumptions!$E$37+BenefitCalculations3!AX6*BenefitAssumptions!$E$37+AX9*BenefitAssumptions!$E$38+AX10*BenefitAssumptions!$E$38, IF(BenefitAssumptions!$E$36*BenefitAssumptions!$G$36=885,BenefitCalculations3!AX6*BenefitAssumptions!$E$37,IF(BenefitAssumptions!$E$36*BenefitAssumptions!$G$36=960,BenefitCalculations3!AX6*BenefitAssumptions!$E$37+AX9*BenefitAssumptions!$E$38, AX6*BenefitAssumptions!$E$37+AX9*BenefitAssumptions!$E$38+AX10*BenefitAssumptions!$E$38)))))</f>
        <v>156.87195</v>
      </c>
      <c r="AY107" s="25">
        <f>IF(BenefitAssumptions!$E$36*BenefitAssumptions!$G$36=295,BenefitCalculations3!AY5*BenefitAssumptions!$E$37+BenefitCalculations3!AY6*BenefitAssumptions!$E$37,IF(BenefitAssumptions!$E$36*BenefitAssumptions!$G$36=320,BenefitCalculations3!AY5*BenefitAssumptions!$E$37+BenefitCalculations3!AY6*BenefitAssumptions!$E$37+AY9*BenefitAssumptions!$E$38, IF(BenefitAssumptions!$E$36*BenefitAssumptions!$G$36=345,BenefitCalculations3!AY5*BenefitAssumptions!$E$37+BenefitCalculations3!AY6*BenefitAssumptions!$E$37+AY9*BenefitAssumptions!$E$38+AY10*BenefitAssumptions!$E$38, IF(BenefitAssumptions!$E$36*BenefitAssumptions!$G$36=885,BenefitCalculations3!AY6*BenefitAssumptions!$E$37,IF(BenefitAssumptions!$E$36*BenefitAssumptions!$G$36=960,BenefitCalculations3!AY6*BenefitAssumptions!$E$37+AY9*BenefitAssumptions!$E$38, AY6*BenefitAssumptions!$E$37+AY9*BenefitAssumptions!$E$38+AY10*BenefitAssumptions!$E$38)))))</f>
        <v>160.56729000000001</v>
      </c>
      <c r="AZ107" s="25">
        <f>IF(BenefitAssumptions!$E$36*BenefitAssumptions!$G$36=295,BenefitCalculations3!AZ5*BenefitAssumptions!$E$37+BenefitCalculations3!AZ6*BenefitAssumptions!$E$37,IF(BenefitAssumptions!$E$36*BenefitAssumptions!$G$36=320,BenefitCalculations3!AZ5*BenefitAssumptions!$E$37+BenefitCalculations3!AZ6*BenefitAssumptions!$E$37+AZ9*BenefitAssumptions!$E$38, IF(BenefitAssumptions!$E$36*BenefitAssumptions!$G$36=345,BenefitCalculations3!AZ5*BenefitAssumptions!$E$37+BenefitCalculations3!AZ6*BenefitAssumptions!$E$37+AZ9*BenefitAssumptions!$E$38+AZ10*BenefitAssumptions!$E$38, IF(BenefitAssumptions!$E$36*BenefitAssumptions!$G$36=885,BenefitCalculations3!AZ6*BenefitAssumptions!$E$37,IF(BenefitAssumptions!$E$36*BenefitAssumptions!$G$36=960,BenefitCalculations3!AZ6*BenefitAssumptions!$E$37+AZ9*BenefitAssumptions!$E$38, AZ6*BenefitAssumptions!$E$37+AZ9*BenefitAssumptions!$E$38+AZ10*BenefitAssumptions!$E$38)))))</f>
        <v>164.34406000000001</v>
      </c>
    </row>
    <row r="108" spans="1:52">
      <c r="A108" s="119" t="s">
        <v>2</v>
      </c>
      <c r="AG108" s="25">
        <f>IF(BenefitAssumptions!$E$36*BenefitAssumptions!$G$36=295,BenefitCalculations3!AG24*BenefitAssumptions!$E$37+BenefitCalculations3!AG25*BenefitAssumptions!$E$37,IF(BenefitAssumptions!$E$36*BenefitAssumptions!$G$36=320,BenefitCalculations3!AG24*BenefitAssumptions!$E$37+BenefitCalculations3!AG25*BenefitAssumptions!$E$37+AG28*BenefitAssumptions!$E$38, IF(BenefitAssumptions!$E$36*BenefitAssumptions!$G$36=345,BenefitCalculations3!AG24*BenefitAssumptions!$E$37+BenefitCalculations3!AG25*BenefitAssumptions!$E$37+AG28*BenefitAssumptions!$E$38+AG29*BenefitAssumptions!$E$38, IF(BenefitAssumptions!$E$36*BenefitAssumptions!$G$36=885,BenefitCalculations3!AG25*BenefitAssumptions!$E$37,IF(BenefitAssumptions!$E$36*BenefitAssumptions!$G$36=960,BenefitCalculations3!AG25*BenefitAssumptions!$E$37+AG28*BenefitAssumptions!$E$38, AG25*BenefitAssumptions!$E$37+AG28*BenefitAssumptions!$E$38+AG29*BenefitAssumptions!$E$38)))))</f>
        <v>100.48573</v>
      </c>
      <c r="AH108" s="25">
        <f>IF(BenefitAssumptions!$E$36*BenefitAssumptions!$G$36=295,BenefitCalculations3!AH24*BenefitAssumptions!$E$37+BenefitCalculations3!AH25*BenefitAssumptions!$E$37,IF(BenefitAssumptions!$E$36*BenefitAssumptions!$G$36=320,BenefitCalculations3!AH24*BenefitAssumptions!$E$37+BenefitCalculations3!AH25*BenefitAssumptions!$E$37+AH28*BenefitAssumptions!$E$38, IF(BenefitAssumptions!$E$36*BenefitAssumptions!$G$36=345,BenefitCalculations3!AH24*BenefitAssumptions!$E$37+BenefitCalculations3!AH25*BenefitAssumptions!$E$37+AH28*BenefitAssumptions!$E$38+AH29*BenefitAssumptions!$E$38, IF(BenefitAssumptions!$E$36*BenefitAssumptions!$G$36=885,BenefitCalculations3!AH25*BenefitAssumptions!$E$37,IF(BenefitAssumptions!$E$36*BenefitAssumptions!$G$36=960,BenefitCalculations3!AH25*BenefitAssumptions!$E$37+AH28*BenefitAssumptions!$E$38, AH25*BenefitAssumptions!$E$37+AH28*BenefitAssumptions!$E$38+AH29*BenefitAssumptions!$E$38)))))</f>
        <v>103.93190000000001</v>
      </c>
      <c r="AI108" s="25">
        <f>IF(BenefitAssumptions!$E$36*BenefitAssumptions!$G$36=295,BenefitCalculations3!AI24*BenefitAssumptions!$E$37+BenefitCalculations3!AI25*BenefitAssumptions!$E$37,IF(BenefitAssumptions!$E$36*BenefitAssumptions!$G$36=320,BenefitCalculations3!AI24*BenefitAssumptions!$E$37+BenefitCalculations3!AI25*BenefitAssumptions!$E$37+AI28*BenefitAssumptions!$E$38, IF(BenefitAssumptions!$E$36*BenefitAssumptions!$G$36=345,BenefitCalculations3!AI24*BenefitAssumptions!$E$37+BenefitCalculations3!AI25*BenefitAssumptions!$E$37+AI28*BenefitAssumptions!$E$38+AI29*BenefitAssumptions!$E$38, IF(BenefitAssumptions!$E$36*BenefitAssumptions!$G$36=885,BenefitCalculations3!AI25*BenefitAssumptions!$E$37,IF(BenefitAssumptions!$E$36*BenefitAssumptions!$G$36=960,BenefitCalculations3!AI25*BenefitAssumptions!$E$37+AI28*BenefitAssumptions!$E$38, AI25*BenefitAssumptions!$E$37+AI28*BenefitAssumptions!$E$38+AI29*BenefitAssumptions!$E$38)))))</f>
        <v>107.50518000000001</v>
      </c>
      <c r="AJ108" s="25">
        <f>IF(BenefitAssumptions!$E$36*BenefitAssumptions!$G$36=295,BenefitCalculations3!AJ24*BenefitAssumptions!$E$37+BenefitCalculations3!AJ25*BenefitAssumptions!$E$37,IF(BenefitAssumptions!$E$36*BenefitAssumptions!$G$36=320,BenefitCalculations3!AJ24*BenefitAssumptions!$E$37+BenefitCalculations3!AJ25*BenefitAssumptions!$E$37+AJ28*BenefitAssumptions!$E$38, IF(BenefitAssumptions!$E$36*BenefitAssumptions!$G$36=345,BenefitCalculations3!AJ24*BenefitAssumptions!$E$37+BenefitCalculations3!AJ25*BenefitAssumptions!$E$37+AJ28*BenefitAssumptions!$E$38+AJ29*BenefitAssumptions!$E$38, IF(BenefitAssumptions!$E$36*BenefitAssumptions!$G$36=885,BenefitCalculations3!AJ25*BenefitAssumptions!$E$37,IF(BenefitAssumptions!$E$36*BenefitAssumptions!$G$36=960,BenefitCalculations3!AJ25*BenefitAssumptions!$E$37+AJ28*BenefitAssumptions!$E$38, AJ25*BenefitAssumptions!$E$37+AJ28*BenefitAssumptions!$E$38+AJ29*BenefitAssumptions!$E$38)))))</f>
        <v>111.08662</v>
      </c>
      <c r="AK108" s="25">
        <f>IF(BenefitAssumptions!$E$36*BenefitAssumptions!$G$36=295,BenefitCalculations3!AK24*BenefitAssumptions!$E$37+BenefitCalculations3!AK25*BenefitAssumptions!$E$37,IF(BenefitAssumptions!$E$36*BenefitAssumptions!$G$36=320,BenefitCalculations3!AK24*BenefitAssumptions!$E$37+BenefitCalculations3!AK25*BenefitAssumptions!$E$37+AK28*BenefitAssumptions!$E$38, IF(BenefitAssumptions!$E$36*BenefitAssumptions!$G$36=345,BenefitCalculations3!AK24*BenefitAssumptions!$E$37+BenefitCalculations3!AK25*BenefitAssumptions!$E$37+AK28*BenefitAssumptions!$E$38+AK29*BenefitAssumptions!$E$38, IF(BenefitAssumptions!$E$36*BenefitAssumptions!$G$36=885,BenefitCalculations3!AK25*BenefitAssumptions!$E$37,IF(BenefitAssumptions!$E$36*BenefitAssumptions!$G$36=960,BenefitCalculations3!AK25*BenefitAssumptions!$E$37+AK28*BenefitAssumptions!$E$38, AK25*BenefitAssumptions!$E$37+AK28*BenefitAssumptions!$E$38+AK29*BenefitAssumptions!$E$38)))))</f>
        <v>114.59030000000003</v>
      </c>
      <c r="AL108" s="25">
        <f>IF(BenefitAssumptions!$E$36*BenefitAssumptions!$G$36=295,BenefitCalculations3!AL24*BenefitAssumptions!$E$37+BenefitCalculations3!AL25*BenefitAssumptions!$E$37,IF(BenefitAssumptions!$E$36*BenefitAssumptions!$G$36=320,BenefitCalculations3!AL24*BenefitAssumptions!$E$37+BenefitCalculations3!AL25*BenefitAssumptions!$E$37+AL28*BenefitAssumptions!$E$38, IF(BenefitAssumptions!$E$36*BenefitAssumptions!$G$36=345,BenefitCalculations3!AL24*BenefitAssumptions!$E$37+BenefitCalculations3!AL25*BenefitAssumptions!$E$37+AL28*BenefitAssumptions!$E$38+AL29*BenefitAssumptions!$E$38, IF(BenefitAssumptions!$E$36*BenefitAssumptions!$G$36=885,BenefitCalculations3!AL25*BenefitAssumptions!$E$37,IF(BenefitAssumptions!$E$36*BenefitAssumptions!$G$36=960,BenefitCalculations3!AL25*BenefitAssumptions!$E$37+AL28*BenefitAssumptions!$E$38, AL25*BenefitAssumptions!$E$37+AL28*BenefitAssumptions!$E$38+AL29*BenefitAssumptions!$E$38)))))</f>
        <v>117.98527</v>
      </c>
      <c r="AM108" s="25">
        <f>IF(BenefitAssumptions!$E$36*BenefitAssumptions!$G$36=295,BenefitCalculations3!AM24*BenefitAssumptions!$E$37+BenefitCalculations3!AM25*BenefitAssumptions!$E$37,IF(BenefitAssumptions!$E$36*BenefitAssumptions!$G$36=320,BenefitCalculations3!AM24*BenefitAssumptions!$E$37+BenefitCalculations3!AM25*BenefitAssumptions!$E$37+AM28*BenefitAssumptions!$E$38, IF(BenefitAssumptions!$E$36*BenefitAssumptions!$G$36=345,BenefitCalculations3!AM24*BenefitAssumptions!$E$37+BenefitCalculations3!AM25*BenefitAssumptions!$E$37+AM28*BenefitAssumptions!$E$38+AM29*BenefitAssumptions!$E$38, IF(BenefitAssumptions!$E$36*BenefitAssumptions!$G$36=885,BenefitCalculations3!AM25*BenefitAssumptions!$E$37,IF(BenefitAssumptions!$E$36*BenefitAssumptions!$G$36=960,BenefitCalculations3!AM25*BenefitAssumptions!$E$37+AM28*BenefitAssumptions!$E$38, AM25*BenefitAssumptions!$E$37+AM28*BenefitAssumptions!$E$38+AM29*BenefitAssumptions!$E$38)))))</f>
        <v>121.29613000000001</v>
      </c>
      <c r="AN108" s="25">
        <f>IF(BenefitAssumptions!$E$36*BenefitAssumptions!$G$36=295,BenefitCalculations3!AN24*BenefitAssumptions!$E$37+BenefitCalculations3!AN25*BenefitAssumptions!$E$37,IF(BenefitAssumptions!$E$36*BenefitAssumptions!$G$36=320,BenefitCalculations3!AN24*BenefitAssumptions!$E$37+BenefitCalculations3!AN25*BenefitAssumptions!$E$37+AN28*BenefitAssumptions!$E$38, IF(BenefitAssumptions!$E$36*BenefitAssumptions!$G$36=345,BenefitCalculations3!AN24*BenefitAssumptions!$E$37+BenefitCalculations3!AN25*BenefitAssumptions!$E$37+AN28*BenefitAssumptions!$E$38+AN29*BenefitAssumptions!$E$38, IF(BenefitAssumptions!$E$36*BenefitAssumptions!$G$36=885,BenefitCalculations3!AN25*BenefitAssumptions!$E$37,IF(BenefitAssumptions!$E$36*BenefitAssumptions!$G$36=960,BenefitCalculations3!AN25*BenefitAssumptions!$E$37+AN28*BenefitAssumptions!$E$38, AN25*BenefitAssumptions!$E$37+AN28*BenefitAssumptions!$E$38+AN29*BenefitAssumptions!$E$38)))))</f>
        <v>124.56079</v>
      </c>
      <c r="AO108" s="25">
        <f>IF(BenefitAssumptions!$E$36*BenefitAssumptions!$G$36=295,BenefitCalculations3!AO24*BenefitAssumptions!$E$37+BenefitCalculations3!AO25*BenefitAssumptions!$E$37,IF(BenefitAssumptions!$E$36*BenefitAssumptions!$G$36=320,BenefitCalculations3!AO24*BenefitAssumptions!$E$37+BenefitCalculations3!AO25*BenefitAssumptions!$E$37+AO28*BenefitAssumptions!$E$38, IF(BenefitAssumptions!$E$36*BenefitAssumptions!$G$36=345,BenefitCalculations3!AO24*BenefitAssumptions!$E$37+BenefitCalculations3!AO25*BenefitAssumptions!$E$37+AO28*BenefitAssumptions!$E$38+AO29*BenefitAssumptions!$E$38, IF(BenefitAssumptions!$E$36*BenefitAssumptions!$G$36=885,BenefitCalculations3!AO25*BenefitAssumptions!$E$37,IF(BenefitAssumptions!$E$36*BenefitAssumptions!$G$36=960,BenefitCalculations3!AO25*BenefitAssumptions!$E$37+AO28*BenefitAssumptions!$E$38, AO25*BenefitAssumptions!$E$37+AO28*BenefitAssumptions!$E$38+AO29*BenefitAssumptions!$E$38)))))</f>
        <v>127.84117000000001</v>
      </c>
      <c r="AP108" s="25">
        <f>IF(BenefitAssumptions!$E$36*BenefitAssumptions!$G$36=295,BenefitCalculations3!AP24*BenefitAssumptions!$E$37+BenefitCalculations3!AP25*BenefitAssumptions!$E$37,IF(BenefitAssumptions!$E$36*BenefitAssumptions!$G$36=320,BenefitCalculations3!AP24*BenefitAssumptions!$E$37+BenefitCalculations3!AP25*BenefitAssumptions!$E$37+AP28*BenefitAssumptions!$E$38, IF(BenefitAssumptions!$E$36*BenefitAssumptions!$G$36=345,BenefitCalculations3!AP24*BenefitAssumptions!$E$37+BenefitCalculations3!AP25*BenefitAssumptions!$E$37+AP28*BenefitAssumptions!$E$38+AP29*BenefitAssumptions!$E$38, IF(BenefitAssumptions!$E$36*BenefitAssumptions!$G$36=885,BenefitCalculations3!AP25*BenefitAssumptions!$E$37,IF(BenefitAssumptions!$E$36*BenefitAssumptions!$G$36=960,BenefitCalculations3!AP25*BenefitAssumptions!$E$37+AP28*BenefitAssumptions!$E$38, AP25*BenefitAssumptions!$E$37+AP28*BenefitAssumptions!$E$38+AP29*BenefitAssumptions!$E$38)))))</f>
        <v>131.18297000000001</v>
      </c>
      <c r="AQ108" s="25">
        <f>IF(BenefitAssumptions!$E$36*BenefitAssumptions!$G$36=295,BenefitCalculations3!AQ24*BenefitAssumptions!$E$37+BenefitCalculations3!AQ25*BenefitAssumptions!$E$37,IF(BenefitAssumptions!$E$36*BenefitAssumptions!$G$36=320,BenefitCalculations3!AQ24*BenefitAssumptions!$E$37+BenefitCalculations3!AQ25*BenefitAssumptions!$E$37+AQ28*BenefitAssumptions!$E$38, IF(BenefitAssumptions!$E$36*BenefitAssumptions!$G$36=345,BenefitCalculations3!AQ24*BenefitAssumptions!$E$37+BenefitCalculations3!AQ25*BenefitAssumptions!$E$37+AQ28*BenefitAssumptions!$E$38+AQ29*BenefitAssumptions!$E$38, IF(BenefitAssumptions!$E$36*BenefitAssumptions!$G$36=885,BenefitCalculations3!AQ25*BenefitAssumptions!$E$37,IF(BenefitAssumptions!$E$36*BenefitAssumptions!$G$36=960,BenefitCalculations3!AQ25*BenefitAssumptions!$E$37+AQ28*BenefitAssumptions!$E$38, AQ25*BenefitAssumptions!$E$37+AQ28*BenefitAssumptions!$E$38+AQ29*BenefitAssumptions!$E$38)))))</f>
        <v>134.59542000000002</v>
      </c>
      <c r="AR108" s="25">
        <f>IF(BenefitAssumptions!$E$36*BenefitAssumptions!$G$36=295,BenefitCalculations3!AR24*BenefitAssumptions!$E$37+BenefitCalculations3!AR25*BenefitAssumptions!$E$37,IF(BenefitAssumptions!$E$36*BenefitAssumptions!$G$36=320,BenefitCalculations3!AR24*BenefitAssumptions!$E$37+BenefitCalculations3!AR25*BenefitAssumptions!$E$37+AR28*BenefitAssumptions!$E$38, IF(BenefitAssumptions!$E$36*BenefitAssumptions!$G$36=345,BenefitCalculations3!AR24*BenefitAssumptions!$E$37+BenefitCalculations3!AR25*BenefitAssumptions!$E$37+AR28*BenefitAssumptions!$E$38+AR29*BenefitAssumptions!$E$38, IF(BenefitAssumptions!$E$36*BenefitAssumptions!$G$36=885,BenefitCalculations3!AR25*BenefitAssumptions!$E$37,IF(BenefitAssumptions!$E$36*BenefitAssumptions!$G$36=960,BenefitCalculations3!AR25*BenefitAssumptions!$E$37+AR28*BenefitAssumptions!$E$38, AR25*BenefitAssumptions!$E$37+AR28*BenefitAssumptions!$E$38+AR29*BenefitAssumptions!$E$38)))))</f>
        <v>138.06464</v>
      </c>
      <c r="AS108" s="25">
        <f>IF(BenefitAssumptions!$E$36*BenefitAssumptions!$G$36=295,BenefitCalculations3!AS24*BenefitAssumptions!$E$37+BenefitCalculations3!AS25*BenefitAssumptions!$E$37,IF(BenefitAssumptions!$E$36*BenefitAssumptions!$G$36=320,BenefitCalculations3!AS24*BenefitAssumptions!$E$37+BenefitCalculations3!AS25*BenefitAssumptions!$E$37+AS28*BenefitAssumptions!$E$38, IF(BenefitAssumptions!$E$36*BenefitAssumptions!$G$36=345,BenefitCalculations3!AS24*BenefitAssumptions!$E$37+BenefitCalculations3!AS25*BenefitAssumptions!$E$37+AS28*BenefitAssumptions!$E$38+AS29*BenefitAssumptions!$E$38, IF(BenefitAssumptions!$E$36*BenefitAssumptions!$G$36=885,BenefitCalculations3!AS25*BenefitAssumptions!$E$37,IF(BenefitAssumptions!$E$36*BenefitAssumptions!$G$36=960,BenefitCalculations3!AS25*BenefitAssumptions!$E$37+AS28*BenefitAssumptions!$E$38, AS25*BenefitAssumptions!$E$37+AS28*BenefitAssumptions!$E$38+AS29*BenefitAssumptions!$E$38)))))</f>
        <v>141.58619000000002</v>
      </c>
      <c r="AT108" s="25">
        <f>IF(BenefitAssumptions!$E$36*BenefitAssumptions!$G$36=295,BenefitCalculations3!AT24*BenefitAssumptions!$E$37+BenefitCalculations3!AT25*BenefitAssumptions!$E$37,IF(BenefitAssumptions!$E$36*BenefitAssumptions!$G$36=320,BenefitCalculations3!AT24*BenefitAssumptions!$E$37+BenefitCalculations3!AT25*BenefitAssumptions!$E$37+AT28*BenefitAssumptions!$E$38, IF(BenefitAssumptions!$E$36*BenefitAssumptions!$G$36=345,BenefitCalculations3!AT24*BenefitAssumptions!$E$37+BenefitCalculations3!AT25*BenefitAssumptions!$E$37+AT28*BenefitAssumptions!$E$38+AT29*BenefitAssumptions!$E$38, IF(BenefitAssumptions!$E$36*BenefitAssumptions!$G$36=885,BenefitCalculations3!AT25*BenefitAssumptions!$E$37,IF(BenefitAssumptions!$E$36*BenefitAssumptions!$G$36=960,BenefitCalculations3!AT25*BenefitAssumptions!$E$37+AT28*BenefitAssumptions!$E$38, AT25*BenefitAssumptions!$E$37+AT28*BenefitAssumptions!$E$38+AT29*BenefitAssumptions!$E$38)))))</f>
        <v>145.15029000000001</v>
      </c>
      <c r="AU108" s="25">
        <f>IF(BenefitAssumptions!$E$36*BenefitAssumptions!$G$36=295,BenefitCalculations3!AU24*BenefitAssumptions!$E$37+BenefitCalculations3!AU25*BenefitAssumptions!$E$37,IF(BenefitAssumptions!$E$36*BenefitAssumptions!$G$36=320,BenefitCalculations3!AU24*BenefitAssumptions!$E$37+BenefitCalculations3!AU25*BenefitAssumptions!$E$37+AU28*BenefitAssumptions!$E$38, IF(BenefitAssumptions!$E$36*BenefitAssumptions!$G$36=345,BenefitCalculations3!AU24*BenefitAssumptions!$E$37+BenefitCalculations3!AU25*BenefitAssumptions!$E$37+AU28*BenefitAssumptions!$E$38+AU29*BenefitAssumptions!$E$38, IF(BenefitAssumptions!$E$36*BenefitAssumptions!$G$36=885,BenefitCalculations3!AU25*BenefitAssumptions!$E$37,IF(BenefitAssumptions!$E$36*BenefitAssumptions!$G$36=960,BenefitCalculations3!AU25*BenefitAssumptions!$E$37+AU28*BenefitAssumptions!$E$38, AU25*BenefitAssumptions!$E$37+AU28*BenefitAssumptions!$E$38+AU29*BenefitAssumptions!$E$38)))))</f>
        <v>148.75089999999997</v>
      </c>
      <c r="AV108" s="25">
        <f>IF(BenefitAssumptions!$E$36*BenefitAssumptions!$G$36=295,BenefitCalculations3!AV24*BenefitAssumptions!$E$37+BenefitCalculations3!AV25*BenefitAssumptions!$E$37,IF(BenefitAssumptions!$E$36*BenefitAssumptions!$G$36=320,BenefitCalculations3!AV24*BenefitAssumptions!$E$37+BenefitCalculations3!AV25*BenefitAssumptions!$E$37+AV28*BenefitAssumptions!$E$38, IF(BenefitAssumptions!$E$36*BenefitAssumptions!$G$36=345,BenefitCalculations3!AV24*BenefitAssumptions!$E$37+BenefitCalculations3!AV25*BenefitAssumptions!$E$37+AV28*BenefitAssumptions!$E$38+AV29*BenefitAssumptions!$E$38, IF(BenefitAssumptions!$E$36*BenefitAssumptions!$G$36=885,BenefitCalculations3!AV25*BenefitAssumptions!$E$37,IF(BenefitAssumptions!$E$36*BenefitAssumptions!$G$36=960,BenefitCalculations3!AV25*BenefitAssumptions!$E$37+AV28*BenefitAssumptions!$E$38, AV25*BenefitAssumptions!$E$37+AV28*BenefitAssumptions!$E$38+AV29*BenefitAssumptions!$E$38)))))</f>
        <v>152.38332</v>
      </c>
      <c r="AW108" s="25">
        <f>IF(BenefitAssumptions!$E$36*BenefitAssumptions!$G$36=295,BenefitCalculations3!AW24*BenefitAssumptions!$E$37+BenefitCalculations3!AW25*BenefitAssumptions!$E$37,IF(BenefitAssumptions!$E$36*BenefitAssumptions!$G$36=320,BenefitCalculations3!AW24*BenefitAssumptions!$E$37+BenefitCalculations3!AW25*BenefitAssumptions!$E$37+AW28*BenefitAssumptions!$E$38, IF(BenefitAssumptions!$E$36*BenefitAssumptions!$G$36=345,BenefitCalculations3!AW24*BenefitAssumptions!$E$37+BenefitCalculations3!AW25*BenefitAssumptions!$E$37+AW28*BenefitAssumptions!$E$38+AW29*BenefitAssumptions!$E$38, IF(BenefitAssumptions!$E$36*BenefitAssumptions!$G$36=885,BenefitCalculations3!AW25*BenefitAssumptions!$E$37,IF(BenefitAssumptions!$E$36*BenefitAssumptions!$G$36=960,BenefitCalculations3!AW25*BenefitAssumptions!$E$37+AW28*BenefitAssumptions!$E$38, AW25*BenefitAssumptions!$E$37+AW28*BenefitAssumptions!$E$38+AW29*BenefitAssumptions!$E$38)))))</f>
        <v>156.05396999999999</v>
      </c>
      <c r="AX108" s="25">
        <f>IF(BenefitAssumptions!$E$36*BenefitAssumptions!$G$36=295,BenefitCalculations3!AX24*BenefitAssumptions!$E$37+BenefitCalculations3!AX25*BenefitAssumptions!$E$37,IF(BenefitAssumptions!$E$36*BenefitAssumptions!$G$36=320,BenefitCalculations3!AX24*BenefitAssumptions!$E$37+BenefitCalculations3!AX25*BenefitAssumptions!$E$37+AX28*BenefitAssumptions!$E$38, IF(BenefitAssumptions!$E$36*BenefitAssumptions!$G$36=345,BenefitCalculations3!AX24*BenefitAssumptions!$E$37+BenefitCalculations3!AX25*BenefitAssumptions!$E$37+AX28*BenefitAssumptions!$E$38+AX29*BenefitAssumptions!$E$38, IF(BenefitAssumptions!$E$36*BenefitAssumptions!$G$36=885,BenefitCalculations3!AX25*BenefitAssumptions!$E$37,IF(BenefitAssumptions!$E$36*BenefitAssumptions!$G$36=960,BenefitCalculations3!AX25*BenefitAssumptions!$E$37+AX28*BenefitAssumptions!$E$38, AX25*BenefitAssumptions!$E$37+AX28*BenefitAssumptions!$E$38+AX29*BenefitAssumptions!$E$38)))))</f>
        <v>159.78078000000002</v>
      </c>
      <c r="AY108" s="25">
        <f>IF(BenefitAssumptions!$E$36*BenefitAssumptions!$G$36=295,BenefitCalculations3!AY24*BenefitAssumptions!$E$37+BenefitCalculations3!AY25*BenefitAssumptions!$E$37,IF(BenefitAssumptions!$E$36*BenefitAssumptions!$G$36=320,BenefitCalculations3!AY24*BenefitAssumptions!$E$37+BenefitCalculations3!AY25*BenefitAssumptions!$E$37+AY28*BenefitAssumptions!$E$38, IF(BenefitAssumptions!$E$36*BenefitAssumptions!$G$36=345,BenefitCalculations3!AY24*BenefitAssumptions!$E$37+BenefitCalculations3!AY25*BenefitAssumptions!$E$37+AY28*BenefitAssumptions!$E$38+AY29*BenefitAssumptions!$E$38, IF(BenefitAssumptions!$E$36*BenefitAssumptions!$G$36=885,BenefitCalculations3!AY25*BenefitAssumptions!$E$37,IF(BenefitAssumptions!$E$36*BenefitAssumptions!$G$36=960,BenefitCalculations3!AY25*BenefitAssumptions!$E$37+AY28*BenefitAssumptions!$E$38, AY25*BenefitAssumptions!$E$37+AY28*BenefitAssumptions!$E$38+AY29*BenefitAssumptions!$E$38)))))</f>
        <v>163.5874</v>
      </c>
      <c r="AZ108" s="25">
        <f>IF(BenefitAssumptions!$E$36*BenefitAssumptions!$G$36=295,BenefitCalculations3!AZ24*BenefitAssumptions!$E$37+BenefitCalculations3!AZ25*BenefitAssumptions!$E$37,IF(BenefitAssumptions!$E$36*BenefitAssumptions!$G$36=320,BenefitCalculations3!AZ24*BenefitAssumptions!$E$37+BenefitCalculations3!AZ25*BenefitAssumptions!$E$37+AZ28*BenefitAssumptions!$E$38, IF(BenefitAssumptions!$E$36*BenefitAssumptions!$G$36=345,BenefitCalculations3!AZ24*BenefitAssumptions!$E$37+BenefitCalculations3!AZ25*BenefitAssumptions!$E$37+AZ28*BenefitAssumptions!$E$38+AZ29*BenefitAssumptions!$E$38, IF(BenefitAssumptions!$E$36*BenefitAssumptions!$G$36=885,BenefitCalculations3!AZ25*BenefitAssumptions!$E$37,IF(BenefitAssumptions!$E$36*BenefitAssumptions!$G$36=960,BenefitCalculations3!AZ25*BenefitAssumptions!$E$37+AZ28*BenefitAssumptions!$E$38, AZ25*BenefitAssumptions!$E$37+AZ28*BenefitAssumptions!$E$38+AZ29*BenefitAssumptions!$E$38)))))</f>
        <v>167.48774999999998</v>
      </c>
    </row>
    <row r="109" spans="1:52" ht="38.25">
      <c r="A109" s="117" t="s">
        <v>225</v>
      </c>
      <c r="AG109" s="25">
        <f>BenefitAssumptions!$E$40*Macroeconomics!AG38</f>
        <v>228030.24504840752</v>
      </c>
      <c r="AH109" s="25">
        <f>BenefitAssumptions!$E$40*Macroeconomics!AH38</f>
        <v>249399.36268961892</v>
      </c>
      <c r="AI109" s="25">
        <f>BenefitAssumptions!$E$40*Macroeconomics!AI38</f>
        <v>272339.23046262801</v>
      </c>
      <c r="AJ109" s="25">
        <f>BenefitAssumptions!$E$40*Macroeconomics!AJ38</f>
        <v>296897.77928986924</v>
      </c>
      <c r="AK109" s="25">
        <f>BenefitAssumptions!$E$40*Macroeconomics!AK38</f>
        <v>323101.62541412626</v>
      </c>
      <c r="AL109" s="25">
        <f>BenefitAssumptions!$E$40*Macroeconomics!AL38</f>
        <v>353190.93499833951</v>
      </c>
      <c r="AM109" s="25">
        <f>BenefitAssumptions!$E$40*Macroeconomics!AM38</f>
        <v>386967.52746663342</v>
      </c>
      <c r="AN109" s="25">
        <f>BenefitAssumptions!$E$40*Macroeconomics!AN38</f>
        <v>424963.57027404197</v>
      </c>
      <c r="AO109" s="25">
        <f>BenefitAssumptions!$E$40*Macroeconomics!AO38</f>
        <v>467806.22483073431</v>
      </c>
      <c r="AP109" s="25">
        <f>BenefitAssumptions!$E$40*Macroeconomics!AP38</f>
        <v>516215.1930780182</v>
      </c>
      <c r="AQ109" s="25">
        <f>BenefitAssumptions!$E$40*Macroeconomics!AQ38</f>
        <v>569597.51412347797</v>
      </c>
      <c r="AR109" s="25">
        <f>BenefitAssumptions!$E$40*Macroeconomics!AR38</f>
        <v>628444.05033459549</v>
      </c>
      <c r="AS109" s="25">
        <f>BenefitAssumptions!$E$40*Macroeconomics!AS38</f>
        <v>693310.59106656746</v>
      </c>
      <c r="AT109" s="25">
        <f>BenefitAssumptions!$E$40*Macroeconomics!AT38</f>
        <v>764811.25658152369</v>
      </c>
      <c r="AU109" s="25">
        <f>BenefitAssumptions!$E$40*Macroeconomics!AU38</f>
        <v>843618.08976350259</v>
      </c>
      <c r="AV109" s="25">
        <f>BenefitAssumptions!$E$40*Macroeconomics!AV38</f>
        <v>930462.45791402413</v>
      </c>
      <c r="AW109" s="25">
        <f>BenefitAssumptions!$E$40*Macroeconomics!AW38</f>
        <v>1026138.9283520777</v>
      </c>
      <c r="AX109" s="25">
        <f>BenefitAssumptions!$E$40*Macroeconomics!AX38</f>
        <v>1131512.1301171139</v>
      </c>
      <c r="AY109" s="25">
        <f>BenefitAssumptions!$E$40*Macroeconomics!AY38</f>
        <v>1247520.3614651398</v>
      </c>
      <c r="AZ109" s="25">
        <f>BenefitAssumptions!$E$40*Macroeconomics!AZ38</f>
        <v>1375188.3212085972</v>
      </c>
    </row>
    <row r="110" spans="1:52" ht="38.25">
      <c r="A110" s="117" t="s">
        <v>226</v>
      </c>
      <c r="AG110" s="30">
        <f>BenefitAssumptions!E42</f>
        <v>500</v>
      </c>
      <c r="AH110" s="26">
        <f>AG110+($AK$110-$AG$110)/($AK$2-$AG$2)</f>
        <v>625</v>
      </c>
      <c r="AI110" s="26">
        <f>AH110+($AK$110-$AG$110)/($AK$2-$AG$2)</f>
        <v>750</v>
      </c>
      <c r="AJ110" s="26">
        <f>AI110+($AK$110-$AG$110)/($AK$2-$AG$2)</f>
        <v>875</v>
      </c>
      <c r="AK110" s="30">
        <f>BenefitAssumptions!F42</f>
        <v>1000</v>
      </c>
      <c r="AL110" s="26">
        <f t="shared" ref="AL110:AY110" si="20">AK110+($AZ$110-$AK$110)/($AZ$2-$AK$2)</f>
        <v>1033.3333333333333</v>
      </c>
      <c r="AM110" s="26">
        <f t="shared" si="20"/>
        <v>1066.6666666666665</v>
      </c>
      <c r="AN110" s="26">
        <f t="shared" si="20"/>
        <v>1099.9999999999998</v>
      </c>
      <c r="AO110" s="26">
        <f t="shared" si="20"/>
        <v>1133.333333333333</v>
      </c>
      <c r="AP110" s="26">
        <f t="shared" si="20"/>
        <v>1166.6666666666663</v>
      </c>
      <c r="AQ110" s="26">
        <f t="shared" si="20"/>
        <v>1199.9999999999995</v>
      </c>
      <c r="AR110" s="26">
        <f t="shared" si="20"/>
        <v>1233.3333333333328</v>
      </c>
      <c r="AS110" s="26">
        <f t="shared" si="20"/>
        <v>1266.6666666666661</v>
      </c>
      <c r="AT110" s="26">
        <f t="shared" si="20"/>
        <v>1299.9999999999993</v>
      </c>
      <c r="AU110" s="26">
        <f t="shared" si="20"/>
        <v>1333.3333333333326</v>
      </c>
      <c r="AV110" s="26">
        <f t="shared" si="20"/>
        <v>1366.6666666666658</v>
      </c>
      <c r="AW110" s="26">
        <f t="shared" si="20"/>
        <v>1399.9999999999991</v>
      </c>
      <c r="AX110" s="26">
        <f t="shared" si="20"/>
        <v>1433.3333333333323</v>
      </c>
      <c r="AY110" s="26">
        <f t="shared" si="20"/>
        <v>1466.6666666666656</v>
      </c>
      <c r="AZ110" s="30">
        <f>BenefitAssumptions!G42</f>
        <v>1500</v>
      </c>
    </row>
    <row r="111" spans="1:52" ht="38.25">
      <c r="A111" s="117" t="s">
        <v>228</v>
      </c>
      <c r="AG111" s="25">
        <f t="shared" ref="AG111:AZ111" si="21">AG110*AG56/100</f>
        <v>500</v>
      </c>
      <c r="AH111" s="25">
        <f t="shared" si="21"/>
        <v>689.38814309619283</v>
      </c>
      <c r="AI111" s="25">
        <f t="shared" si="21"/>
        <v>915.39567120380002</v>
      </c>
      <c r="AJ111" s="25">
        <f t="shared" si="21"/>
        <v>1185.4823104401357</v>
      </c>
      <c r="AK111" s="25">
        <f t="shared" si="21"/>
        <v>1508.6821443511485</v>
      </c>
      <c r="AL111" s="25">
        <f t="shared" si="21"/>
        <v>1735.9967788449669</v>
      </c>
      <c r="AM111" s="25">
        <f t="shared" si="21"/>
        <v>1995.4825070807628</v>
      </c>
      <c r="AN111" s="25">
        <f t="shared" si="21"/>
        <v>2291.5145126244888</v>
      </c>
      <c r="AO111" s="25">
        <f t="shared" si="21"/>
        <v>2629.0467856503383</v>
      </c>
      <c r="AP111" s="25">
        <f t="shared" si="21"/>
        <v>3013.6871584655787</v>
      </c>
      <c r="AQ111" s="25">
        <f t="shared" si="21"/>
        <v>3451.7819187486475</v>
      </c>
      <c r="AR111" s="25">
        <f t="shared" si="21"/>
        <v>3950.5112081264019</v>
      </c>
      <c r="AS111" s="25">
        <f t="shared" si="21"/>
        <v>4517.9965644776466</v>
      </c>
      <c r="AT111" s="25">
        <f t="shared" si="21"/>
        <v>5163.4221357785791</v>
      </c>
      <c r="AU111" s="25">
        <f t="shared" si="21"/>
        <v>5897.1712836971328</v>
      </c>
      <c r="AV111" s="25">
        <f t="shared" si="21"/>
        <v>6730.9805090734071</v>
      </c>
      <c r="AW111" s="25">
        <f t="shared" si="21"/>
        <v>7678.1128717833863</v>
      </c>
      <c r="AX111" s="25">
        <f t="shared" si="21"/>
        <v>8753.5533475167977</v>
      </c>
      <c r="AY111" s="25">
        <f t="shared" si="21"/>
        <v>9974.2288673470866</v>
      </c>
      <c r="AZ111" s="25">
        <f t="shared" si="21"/>
        <v>11359.256126715816</v>
      </c>
    </row>
    <row r="112" spans="1:52" ht="25.5">
      <c r="A112" s="117" t="s">
        <v>168</v>
      </c>
      <c r="AG112" s="25">
        <f>IF(BenefitAssumptions!$E$39="yes", AG109, AG111)</f>
        <v>228030.24504840752</v>
      </c>
      <c r="AH112" s="25">
        <f>IF(BenefitAssumptions!$E$39="yes", AH109, AH111)</f>
        <v>249399.36268961892</v>
      </c>
      <c r="AI112" s="25">
        <f>IF(BenefitAssumptions!$E$39="yes", AI109, AI111)</f>
        <v>272339.23046262801</v>
      </c>
      <c r="AJ112" s="25">
        <f>IF(BenefitAssumptions!$E$39="yes", AJ109, AJ111)</f>
        <v>296897.77928986924</v>
      </c>
      <c r="AK112" s="25">
        <f>IF(BenefitAssumptions!$E$39="yes", AK109, AK111)</f>
        <v>323101.62541412626</v>
      </c>
      <c r="AL112" s="25">
        <f>IF(BenefitAssumptions!$E$39="yes", AL109, AL111)</f>
        <v>353190.93499833951</v>
      </c>
      <c r="AM112" s="25">
        <f>IF(BenefitAssumptions!$E$39="yes", AM109, AM111)</f>
        <v>386967.52746663342</v>
      </c>
      <c r="AN112" s="25">
        <f>IF(BenefitAssumptions!$E$39="yes", AN109, AN111)</f>
        <v>424963.57027404197</v>
      </c>
      <c r="AO112" s="25">
        <f>IF(BenefitAssumptions!$E$39="yes", AO109, AO111)</f>
        <v>467806.22483073431</v>
      </c>
      <c r="AP112" s="25">
        <f>IF(BenefitAssumptions!$E$39="yes", AP109, AP111)</f>
        <v>516215.1930780182</v>
      </c>
      <c r="AQ112" s="25">
        <f>IF(BenefitAssumptions!$E$39="yes", AQ109, AQ111)</f>
        <v>569597.51412347797</v>
      </c>
      <c r="AR112" s="25">
        <f>IF(BenefitAssumptions!$E$39="yes", AR109, AR111)</f>
        <v>628444.05033459549</v>
      </c>
      <c r="AS112" s="25">
        <f>IF(BenefitAssumptions!$E$39="yes", AS109, AS111)</f>
        <v>693310.59106656746</v>
      </c>
      <c r="AT112" s="25">
        <f>IF(BenefitAssumptions!$E$39="yes", AT109, AT111)</f>
        <v>764811.25658152369</v>
      </c>
      <c r="AU112" s="25">
        <f>IF(BenefitAssumptions!$E$39="yes", AU109, AU111)</f>
        <v>843618.08976350259</v>
      </c>
      <c r="AV112" s="25">
        <f>IF(BenefitAssumptions!$E$39="yes", AV109, AV111)</f>
        <v>930462.45791402413</v>
      </c>
      <c r="AW112" s="25">
        <f>IF(BenefitAssumptions!$E$39="yes", AW109, AW111)</f>
        <v>1026138.9283520777</v>
      </c>
      <c r="AX112" s="25">
        <f>IF(BenefitAssumptions!$E$39="yes", AX109, AX111)</f>
        <v>1131512.1301171139</v>
      </c>
      <c r="AY112" s="25">
        <f>IF(BenefitAssumptions!$E$39="yes", AY109, AY111)</f>
        <v>1247520.3614651398</v>
      </c>
      <c r="AZ112" s="25">
        <f>IF(BenefitAssumptions!$E$39="yes", AZ109, AZ111)</f>
        <v>1375188.3212085972</v>
      </c>
    </row>
    <row r="113" spans="1:52">
      <c r="A113" s="117" t="s">
        <v>150</v>
      </c>
      <c r="AG113" s="25">
        <f t="shared" ref="AG113:AZ113" si="22">AG112*AG106</f>
        <v>45403074.727959014</v>
      </c>
      <c r="AH113" s="25">
        <f t="shared" si="22"/>
        <v>51383416.499796182</v>
      </c>
      <c r="AI113" s="25">
        <f t="shared" si="22"/>
        <v>58059156.290713236</v>
      </c>
      <c r="AJ113" s="25">
        <f t="shared" si="22"/>
        <v>65419739.287136324</v>
      </c>
      <c r="AK113" s="25">
        <f t="shared" si="22"/>
        <v>73449988.143849924</v>
      </c>
      <c r="AL113" s="25">
        <f t="shared" si="22"/>
        <v>82672299.26003623</v>
      </c>
      <c r="AM113" s="25">
        <f t="shared" si="22"/>
        <v>93115109.97865811</v>
      </c>
      <c r="AN113" s="25">
        <f t="shared" si="22"/>
        <v>104998277.84085067</v>
      </c>
      <c r="AO113" s="25">
        <f t="shared" si="22"/>
        <v>118612455.42832263</v>
      </c>
      <c r="AP113" s="25">
        <f t="shared" si="22"/>
        <v>134293175.99316919</v>
      </c>
      <c r="AQ113" s="25">
        <f t="shared" si="22"/>
        <v>152022130.45459583</v>
      </c>
      <c r="AR113" s="25">
        <f t="shared" si="22"/>
        <v>172038934.29760578</v>
      </c>
      <c r="AS113" s="25">
        <f t="shared" si="22"/>
        <v>194625143.82384977</v>
      </c>
      <c r="AT113" s="25">
        <f t="shared" si="22"/>
        <v>220086324.24826071</v>
      </c>
      <c r="AU113" s="25">
        <f t="shared" si="22"/>
        <v>248766237.28835601</v>
      </c>
      <c r="AV113" s="25">
        <f t="shared" si="22"/>
        <v>281049814.21651685</v>
      </c>
      <c r="AW113" s="25">
        <f t="shared" si="22"/>
        <v>317385293.8701511</v>
      </c>
      <c r="AX113" s="25">
        <f t="shared" si="22"/>
        <v>358296405.02969939</v>
      </c>
      <c r="AY113" s="25">
        <f t="shared" si="22"/>
        <v>404389576.03942037</v>
      </c>
      <c r="AZ113" s="25">
        <f t="shared" si="22"/>
        <v>456331229.71751022</v>
      </c>
    </row>
    <row r="114" spans="1:52">
      <c r="A114" s="117" t="s">
        <v>169</v>
      </c>
      <c r="AG114" s="25">
        <f>BenefitAssumptions!$E$43*BenefitCalculations3!AG113</f>
        <v>4540307.4727959018</v>
      </c>
      <c r="AH114" s="25">
        <f>BenefitAssumptions!$E$43*BenefitCalculations3!AH113</f>
        <v>5138341.6499796184</v>
      </c>
      <c r="AI114" s="25">
        <f>BenefitAssumptions!$E$43*BenefitCalculations3!AI113</f>
        <v>5805915.6290713241</v>
      </c>
      <c r="AJ114" s="25">
        <f>BenefitAssumptions!$E$43*BenefitCalculations3!AJ113</f>
        <v>6541973.9287136327</v>
      </c>
      <c r="AK114" s="25">
        <f>BenefitAssumptions!$E$43*BenefitCalculations3!AK113</f>
        <v>7344998.8143849932</v>
      </c>
      <c r="AL114" s="25">
        <f>BenefitAssumptions!$E$43*BenefitCalculations3!AL113</f>
        <v>8267229.9260036238</v>
      </c>
      <c r="AM114" s="25">
        <f>BenefitAssumptions!$E$43*BenefitCalculations3!AM113</f>
        <v>9311510.997865811</v>
      </c>
      <c r="AN114" s="25">
        <f>BenefitAssumptions!$E$43*BenefitCalculations3!AN113</f>
        <v>10499827.784085067</v>
      </c>
      <c r="AO114" s="25">
        <f>BenefitAssumptions!$E$43*BenefitCalculations3!AO113</f>
        <v>11861245.542832263</v>
      </c>
      <c r="AP114" s="25">
        <f>BenefitAssumptions!$E$43*BenefitCalculations3!AP113</f>
        <v>13429317.599316919</v>
      </c>
      <c r="AQ114" s="25">
        <f>BenefitAssumptions!$E$43*BenefitCalculations3!AQ113</f>
        <v>15202213.045459583</v>
      </c>
      <c r="AR114" s="25">
        <f>BenefitAssumptions!$E$43*BenefitCalculations3!AR113</f>
        <v>17203893.429760579</v>
      </c>
      <c r="AS114" s="25">
        <f>BenefitAssumptions!$E$43*BenefitCalculations3!AS113</f>
        <v>19462514.382384978</v>
      </c>
      <c r="AT114" s="25">
        <f>BenefitAssumptions!$E$43*BenefitCalculations3!AT113</f>
        <v>22008632.424826071</v>
      </c>
      <c r="AU114" s="25">
        <f>BenefitAssumptions!$E$43*BenefitCalculations3!AU113</f>
        <v>24876623.728835601</v>
      </c>
      <c r="AV114" s="25">
        <f>BenefitAssumptions!$E$43*BenefitCalculations3!AV113</f>
        <v>28104981.421651687</v>
      </c>
      <c r="AW114" s="25">
        <f>BenefitAssumptions!$E$43*BenefitCalculations3!AW113</f>
        <v>31738529.387015112</v>
      </c>
      <c r="AX114" s="25">
        <f>BenefitAssumptions!$E$43*BenefitCalculations3!AX113</f>
        <v>35829640.502969943</v>
      </c>
      <c r="AY114" s="25">
        <f>BenefitAssumptions!$E$43*BenefitCalculations3!AY113</f>
        <v>40438957.603942037</v>
      </c>
      <c r="AZ114" s="25">
        <f>BenefitAssumptions!$E$43*BenefitCalculations3!AZ113</f>
        <v>45633122.971751027</v>
      </c>
    </row>
    <row r="115" spans="1:52" ht="25.5">
      <c r="A115" s="117" t="s">
        <v>172</v>
      </c>
      <c r="AG115" s="25">
        <f t="shared" ref="AG115:AZ115" si="23">SUM(AG113:AG114)</f>
        <v>49943382.200754918</v>
      </c>
      <c r="AH115" s="25">
        <f t="shared" si="23"/>
        <v>56521758.149775803</v>
      </c>
      <c r="AI115" s="25">
        <f t="shared" si="23"/>
        <v>63865071.919784561</v>
      </c>
      <c r="AJ115" s="25">
        <f t="shared" si="23"/>
        <v>71961713.215849951</v>
      </c>
      <c r="AK115" s="25">
        <f t="shared" si="23"/>
        <v>80794986.958234921</v>
      </c>
      <c r="AL115" s="25">
        <f t="shared" si="23"/>
        <v>90939529.18603985</v>
      </c>
      <c r="AM115" s="25">
        <f t="shared" si="23"/>
        <v>102426620.97652392</v>
      </c>
      <c r="AN115" s="25">
        <f t="shared" si="23"/>
        <v>115498105.62493573</v>
      </c>
      <c r="AO115" s="25">
        <f t="shared" si="23"/>
        <v>130473700.9711549</v>
      </c>
      <c r="AP115" s="25">
        <f t="shared" si="23"/>
        <v>147722493.59248611</v>
      </c>
      <c r="AQ115" s="25">
        <f t="shared" si="23"/>
        <v>167224343.50005543</v>
      </c>
      <c r="AR115" s="25">
        <f t="shared" si="23"/>
        <v>189242827.72736636</v>
      </c>
      <c r="AS115" s="25">
        <f t="shared" si="23"/>
        <v>214087658.20623475</v>
      </c>
      <c r="AT115" s="25">
        <f t="shared" si="23"/>
        <v>242094956.67308676</v>
      </c>
      <c r="AU115" s="25">
        <f t="shared" si="23"/>
        <v>273642861.01719159</v>
      </c>
      <c r="AV115" s="25">
        <f t="shared" si="23"/>
        <v>309154795.63816851</v>
      </c>
      <c r="AW115" s="25">
        <f t="shared" si="23"/>
        <v>349123823.25716621</v>
      </c>
      <c r="AX115" s="25">
        <f t="shared" si="23"/>
        <v>394126045.53266931</v>
      </c>
      <c r="AY115" s="25">
        <f t="shared" si="23"/>
        <v>444828533.6433624</v>
      </c>
      <c r="AZ115" s="25">
        <f t="shared" si="23"/>
        <v>501964352.68926126</v>
      </c>
    </row>
    <row r="116" spans="1:52">
      <c r="A116" s="117" t="s">
        <v>194</v>
      </c>
      <c r="AG116" s="118">
        <f>1000*(AG115/(1000000*Macroeconomics!AG36))</f>
        <v>2.1187022666309782E-3</v>
      </c>
      <c r="AH116" s="118">
        <f>1000*(AH115/(1000000*Macroeconomics!AH36))</f>
        <v>2.1369818086204861E-3</v>
      </c>
      <c r="AI116" s="118">
        <f>1000*(AI115/(1000000*Macroeconomics!AI36))</f>
        <v>2.1561472176709782E-3</v>
      </c>
      <c r="AJ116" s="118">
        <f>1000*(AJ115/(1000000*Macroeconomics!AJ36))</f>
        <v>2.1737984192929691E-3</v>
      </c>
      <c r="AK116" s="118">
        <f>1000*(AK115/(1000000*Macroeconomics!AK36))</f>
        <v>2.1884127473379162E-3</v>
      </c>
      <c r="AL116" s="118">
        <f>1000*(AL115/(1000000*Macroeconomics!AL36))</f>
        <v>2.1996201662650367E-3</v>
      </c>
      <c r="AM116" s="118">
        <f>1000*(AM115/(1000000*Macroeconomics!AM36))</f>
        <v>2.2081332719338428E-3</v>
      </c>
      <c r="AN116" s="118">
        <f>1000*(AN115/(1000000*Macroeconomics!AN36))</f>
        <v>2.2149119048576619E-3</v>
      </c>
      <c r="AO116" s="118">
        <f>1000*(AO115/(1000000*Macroeconomics!AO36))</f>
        <v>2.2212756786685185E-3</v>
      </c>
      <c r="AP116" s="118">
        <f>1000*(AP115/(1000000*Macroeconomics!AP36))</f>
        <v>2.2281311085079283E-3</v>
      </c>
      <c r="AQ116" s="118">
        <f>1000*(AQ115/(1000000*Macroeconomics!AQ36))</f>
        <v>2.2356475336747341E-3</v>
      </c>
      <c r="AR116" s="118">
        <f>1000*(AR115/(1000000*Macroeconomics!AR36))</f>
        <v>2.2435683901169015E-3</v>
      </c>
      <c r="AS116" s="118">
        <f>1000*(AS115/(1000000*Macroeconomics!AS36))</f>
        <v>2.2518169237832181E-3</v>
      </c>
      <c r="AT116" s="118">
        <f>1000*(AT115/(1000000*Macroeconomics!AT36))</f>
        <v>2.2602258154438646E-3</v>
      </c>
      <c r="AU116" s="118">
        <f>1000*(AU115/(1000000*Macroeconomics!AU36))</f>
        <v>2.2687045978508416E-3</v>
      </c>
      <c r="AV116" s="118">
        <f>1000*(AV115/(1000000*Macroeconomics!AV36))</f>
        <v>2.2772126065843628E-3</v>
      </c>
      <c r="AW116" s="118">
        <f>1000*(AW115/(1000000*Macroeconomics!AW36))</f>
        <v>2.2858775355374325E-3</v>
      </c>
      <c r="AX116" s="118">
        <f>1000*(AX115/(1000000*Macroeconomics!AX36))</f>
        <v>2.2949551711288871E-3</v>
      </c>
      <c r="AY116" s="118">
        <f>1000*(AY115/(1000000*Macroeconomics!AY36))</f>
        <v>2.3047626936411546E-3</v>
      </c>
      <c r="AZ116" s="118">
        <f>1000*(AZ115/(1000000*Macroeconomics!AZ36))</f>
        <v>2.3154640830447375E-3</v>
      </c>
    </row>
    <row r="117" spans="1:52">
      <c r="A117" s="117"/>
    </row>
    <row r="118" spans="1:52">
      <c r="A118" s="121" t="s">
        <v>130</v>
      </c>
    </row>
    <row r="119" spans="1:52">
      <c r="A119" s="117" t="s">
        <v>152</v>
      </c>
      <c r="AF119" s="25">
        <f t="shared" ref="AF119:AZ119" si="24">SUM(AF120:AF121)</f>
        <v>5416.1769999999997</v>
      </c>
      <c r="AG119" s="25">
        <f t="shared" si="24"/>
        <v>5511.6040000000003</v>
      </c>
      <c r="AH119" s="25">
        <f t="shared" si="24"/>
        <v>5602.6080000000002</v>
      </c>
      <c r="AI119" s="25">
        <f t="shared" si="24"/>
        <v>5690.6689999999999</v>
      </c>
      <c r="AJ119" s="25">
        <f t="shared" si="24"/>
        <v>5777.6970000000001</v>
      </c>
      <c r="AK119" s="25">
        <f t="shared" si="24"/>
        <v>5865.0630000000001</v>
      </c>
      <c r="AL119" s="25">
        <f t="shared" si="24"/>
        <v>5953.357</v>
      </c>
      <c r="AM119" s="25">
        <f t="shared" si="24"/>
        <v>6042.28</v>
      </c>
      <c r="AN119" s="25">
        <f t="shared" si="24"/>
        <v>6131.1749999999993</v>
      </c>
      <c r="AO119" s="25">
        <f t="shared" si="24"/>
        <v>6218.9529999999995</v>
      </c>
      <c r="AP119" s="25">
        <f t="shared" si="24"/>
        <v>6304.759</v>
      </c>
      <c r="AQ119" s="25">
        <f t="shared" si="24"/>
        <v>6388.4650000000001</v>
      </c>
      <c r="AR119" s="25">
        <f t="shared" si="24"/>
        <v>6470.1850000000004</v>
      </c>
      <c r="AS119" s="25">
        <f t="shared" si="24"/>
        <v>6549.5650000000005</v>
      </c>
      <c r="AT119" s="25">
        <f t="shared" si="24"/>
        <v>6626.223</v>
      </c>
      <c r="AU119" s="25">
        <f t="shared" si="24"/>
        <v>6699.8519999999999</v>
      </c>
      <c r="AV119" s="25">
        <f t="shared" si="24"/>
        <v>6770.2790000000005</v>
      </c>
      <c r="AW119" s="25">
        <f t="shared" si="24"/>
        <v>6837.4380000000001</v>
      </c>
      <c r="AX119" s="25">
        <f t="shared" si="24"/>
        <v>6901.2929999999997</v>
      </c>
      <c r="AY119" s="25">
        <f t="shared" si="24"/>
        <v>6961.8680000000004</v>
      </c>
      <c r="AZ119" s="25">
        <f t="shared" si="24"/>
        <v>7019.1939999999995</v>
      </c>
    </row>
    <row r="120" spans="1:52">
      <c r="A120" s="120" t="s">
        <v>1</v>
      </c>
      <c r="AF120" s="25">
        <f>IF(BenefitAssumptions!$E$48="NA",0,IF(BenefitAssumptions!$E$48*BenefitAssumptions!$G$48=70,AF5,IF(BenefitAssumptions!$E$48*BenefitAssumptions!$G$48=85,AF14,IF(BenefitAssumptions!$E$48*BenefitAssumptions!$G$48=255,AF18,"wrong"))))</f>
        <v>2711.9549999999999</v>
      </c>
      <c r="AG120" s="25">
        <f>IF(BenefitAssumptions!$E$48="NA",0,IF(BenefitAssumptions!$E$48*BenefitAssumptions!$G$48=70,AG5,IF(BenefitAssumptions!$E$48*BenefitAssumptions!$G$48=85,AG14,IF(BenefitAssumptions!$E$48*BenefitAssumptions!$G$48=255,AG18,"wrong"))))</f>
        <v>2760.8320000000003</v>
      </c>
      <c r="AH120" s="25">
        <f>IF(BenefitAssumptions!$E$48="NA",0,IF(BenefitAssumptions!$E$48*BenefitAssumptions!$G$48=70,AH5,IF(BenefitAssumptions!$E$48*BenefitAssumptions!$G$48=85,AH14,IF(BenefitAssumptions!$E$48*BenefitAssumptions!$G$48=255,AH18,"wrong"))))</f>
        <v>2807.6689999999999</v>
      </c>
      <c r="AI120" s="25">
        <f>IF(BenefitAssumptions!$E$48="NA",0,IF(BenefitAssumptions!$E$48*BenefitAssumptions!$G$48=70,AI5,IF(BenefitAssumptions!$E$48*BenefitAssumptions!$G$48=85,AI14,IF(BenefitAssumptions!$E$48*BenefitAssumptions!$G$48=255,AI18,"wrong"))))</f>
        <v>2853.1840000000002</v>
      </c>
      <c r="AJ120" s="25">
        <f>IF(BenefitAssumptions!$E$48="NA",0,IF(BenefitAssumptions!$E$48*BenefitAssumptions!$G$48=70,AJ5,IF(BenefitAssumptions!$E$48*BenefitAssumptions!$G$48=85,AJ14,IF(BenefitAssumptions!$E$48*BenefitAssumptions!$G$48=255,AJ18,"wrong"))))</f>
        <v>2898.3020000000006</v>
      </c>
      <c r="AK120" s="25">
        <f>IF(BenefitAssumptions!$E$48="NA",0,IF(BenefitAssumptions!$E$48*BenefitAssumptions!$G$48=70,AK5,IF(BenefitAssumptions!$E$48*BenefitAssumptions!$G$48=85,AK14,IF(BenefitAssumptions!$E$48*BenefitAssumptions!$G$48=255,AK18,"wrong"))))</f>
        <v>2943.6769999999997</v>
      </c>
      <c r="AL120" s="25">
        <f>IF(BenefitAssumptions!$E$48="NA",0,IF(BenefitAssumptions!$E$48*BenefitAssumptions!$G$48=70,AL5,IF(BenefitAssumptions!$E$48*BenefitAssumptions!$G$48=85,AL14,IF(BenefitAssumptions!$E$48*BenefitAssumptions!$G$48=255,AL18,"wrong"))))</f>
        <v>2989.5940000000001</v>
      </c>
      <c r="AM120" s="25">
        <f>IF(BenefitAssumptions!$E$48="NA",0,IF(BenefitAssumptions!$E$48*BenefitAssumptions!$G$48=70,AM5,IF(BenefitAssumptions!$E$48*BenefitAssumptions!$G$48=85,AM14,IF(BenefitAssumptions!$E$48*BenefitAssumptions!$G$48=255,AM18,"wrong"))))</f>
        <v>3035.877</v>
      </c>
      <c r="AN120" s="25">
        <f>IF(BenefitAssumptions!$E$48="NA",0,IF(BenefitAssumptions!$E$48*BenefitAssumptions!$G$48=70,AN5,IF(BenefitAssumptions!$E$48*BenefitAssumptions!$G$48=85,AN14,IF(BenefitAssumptions!$E$48*BenefitAssumptions!$G$48=255,AN18,"wrong"))))</f>
        <v>3082.1329999999998</v>
      </c>
      <c r="AO120" s="25">
        <f>IF(BenefitAssumptions!$E$48="NA",0,IF(BenefitAssumptions!$E$48*BenefitAssumptions!$G$48=70,AO5,IF(BenefitAssumptions!$E$48*BenefitAssumptions!$G$48=85,AO14,IF(BenefitAssumptions!$E$48*BenefitAssumptions!$G$48=255,AO18,"wrong"))))</f>
        <v>3127.7349999999997</v>
      </c>
      <c r="AP120" s="25">
        <f>IF(BenefitAssumptions!$E$48="NA",0,IF(BenefitAssumptions!$E$48*BenefitAssumptions!$G$48=70,AP5,IF(BenefitAssumptions!$E$48*BenefitAssumptions!$G$48=85,AP14,IF(BenefitAssumptions!$E$48*BenefitAssumptions!$G$48=255,AP18,"wrong"))))</f>
        <v>3172.1959999999999</v>
      </c>
      <c r="AQ120" s="25">
        <f>IF(BenefitAssumptions!$E$48="NA",0,IF(BenefitAssumptions!$E$48*BenefitAssumptions!$G$48=70,AQ5,IF(BenefitAssumptions!$E$48*BenefitAssumptions!$G$48=85,AQ14,IF(BenefitAssumptions!$E$48*BenefitAssumptions!$G$48=255,AQ18,"wrong"))))</f>
        <v>3215.4280000000003</v>
      </c>
      <c r="AR120" s="25">
        <f>IF(BenefitAssumptions!$E$48="NA",0,IF(BenefitAssumptions!$E$48*BenefitAssumptions!$G$48=70,AR5,IF(BenefitAssumptions!$E$48*BenefitAssumptions!$G$48=85,AR14,IF(BenefitAssumptions!$E$48*BenefitAssumptions!$G$48=255,AR18,"wrong"))))</f>
        <v>3257.4890000000005</v>
      </c>
      <c r="AS120" s="25">
        <f>IF(BenefitAssumptions!$E$48="NA",0,IF(BenefitAssumptions!$E$48*BenefitAssumptions!$G$48=70,AS5,IF(BenefitAssumptions!$E$48*BenefitAssumptions!$G$48=85,AS14,IF(BenefitAssumptions!$E$48*BenefitAssumptions!$G$48=255,AS18,"wrong"))))</f>
        <v>3298.192</v>
      </c>
      <c r="AT120" s="25">
        <f>IF(BenefitAssumptions!$E$48="NA",0,IF(BenefitAssumptions!$E$48*BenefitAssumptions!$G$48=70,AT5,IF(BenefitAssumptions!$E$48*BenefitAssumptions!$G$48=85,AT14,IF(BenefitAssumptions!$E$48*BenefitAssumptions!$G$48=255,AT18,"wrong"))))</f>
        <v>3337.3440000000001</v>
      </c>
      <c r="AU120" s="25">
        <f>IF(BenefitAssumptions!$E$48="NA",0,IF(BenefitAssumptions!$E$48*BenefitAssumptions!$G$48=70,AU5,IF(BenefitAssumptions!$E$48*BenefitAssumptions!$G$48=85,AU14,IF(BenefitAssumptions!$E$48*BenefitAssumptions!$G$48=255,AU18,"wrong"))))</f>
        <v>3374.7960000000003</v>
      </c>
      <c r="AV120" s="25">
        <f>IF(BenefitAssumptions!$E$48="NA",0,IF(BenefitAssumptions!$E$48*BenefitAssumptions!$G$48=70,AV5,IF(BenefitAssumptions!$E$48*BenefitAssumptions!$G$48=85,AV14,IF(BenefitAssumptions!$E$48*BenefitAssumptions!$G$48=255,AV18,"wrong"))))</f>
        <v>3410.4500000000003</v>
      </c>
      <c r="AW120" s="25">
        <f>IF(BenefitAssumptions!$E$48="NA",0,IF(BenefitAssumptions!$E$48*BenefitAssumptions!$G$48=70,AW5,IF(BenefitAssumptions!$E$48*BenefitAssumptions!$G$48=85,AW14,IF(BenefitAssumptions!$E$48*BenefitAssumptions!$G$48=255,AW18,"wrong"))))</f>
        <v>3444.2849999999999</v>
      </c>
      <c r="AX120" s="25">
        <f>IF(BenefitAssumptions!$E$48="NA",0,IF(BenefitAssumptions!$E$48*BenefitAssumptions!$G$48=70,AX5,IF(BenefitAssumptions!$E$48*BenefitAssumptions!$G$48=85,AX14,IF(BenefitAssumptions!$E$48*BenefitAssumptions!$G$48=255,AX18,"wrong"))))</f>
        <v>3476.34</v>
      </c>
      <c r="AY120" s="25">
        <f>IF(BenefitAssumptions!$E$48="NA",0,IF(BenefitAssumptions!$E$48*BenefitAssumptions!$G$48=70,AY5,IF(BenefitAssumptions!$E$48*BenefitAssumptions!$G$48=85,AY14,IF(BenefitAssumptions!$E$48*BenefitAssumptions!$G$48=255,AY18,"wrong"))))</f>
        <v>3506.7039999999997</v>
      </c>
      <c r="AZ120" s="25">
        <f>IF(BenefitAssumptions!$E$48="NA",0,IF(BenefitAssumptions!$E$48*BenefitAssumptions!$G$48=70,AZ5,IF(BenefitAssumptions!$E$48*BenefitAssumptions!$G$48=85,AZ14,IF(BenefitAssumptions!$E$48*BenefitAssumptions!$G$48=255,AZ18,"wrong"))))</f>
        <v>3535.453</v>
      </c>
    </row>
    <row r="121" spans="1:52">
      <c r="A121" s="120" t="s">
        <v>2</v>
      </c>
      <c r="AF121" s="25">
        <f>IF(BenefitAssumptions!$E$48="NA",0,IF(BenefitAssumptions!$E$48*BenefitAssumptions!$G$48=70,AF24,IF(BenefitAssumptions!$E$48*BenefitAssumptions!$G$48=85,AF33,IF(BenefitAssumptions!$E$48*BenefitAssumptions!$G$48=255,AF37,"wrong"))))</f>
        <v>2704.2219999999998</v>
      </c>
      <c r="AG121" s="25">
        <f>IF(BenefitAssumptions!$E$48="NA",0,IF(BenefitAssumptions!$E$48*BenefitAssumptions!$G$48=70,AG24,IF(BenefitAssumptions!$E$48*BenefitAssumptions!$G$48=85,AG33,IF(BenefitAssumptions!$E$48*BenefitAssumptions!$G$48=255,AG37,"wrong"))))</f>
        <v>2750.7719999999999</v>
      </c>
      <c r="AH121" s="25">
        <f>IF(BenefitAssumptions!$E$48="NA",0,IF(BenefitAssumptions!$E$48*BenefitAssumptions!$G$48=70,AH24,IF(BenefitAssumptions!$E$48*BenefitAssumptions!$G$48=85,AH33,IF(BenefitAssumptions!$E$48*BenefitAssumptions!$G$48=255,AH37,"wrong"))))</f>
        <v>2794.9390000000003</v>
      </c>
      <c r="AI121" s="25">
        <f>IF(BenefitAssumptions!$E$48="NA",0,IF(BenefitAssumptions!$E$48*BenefitAssumptions!$G$48=70,AI24,IF(BenefitAssumptions!$E$48*BenefitAssumptions!$G$48=85,AI33,IF(BenefitAssumptions!$E$48*BenefitAssumptions!$G$48=255,AI37,"wrong"))))</f>
        <v>2837.4850000000001</v>
      </c>
      <c r="AJ121" s="25">
        <f>IF(BenefitAssumptions!$E$48="NA",0,IF(BenefitAssumptions!$E$48*BenefitAssumptions!$G$48=70,AJ24,IF(BenefitAssumptions!$E$48*BenefitAssumptions!$G$48=85,AJ33,IF(BenefitAssumptions!$E$48*BenefitAssumptions!$G$48=255,AJ37,"wrong"))))</f>
        <v>2879.3949999999995</v>
      </c>
      <c r="AK121" s="25">
        <f>IF(BenefitAssumptions!$E$48="NA",0,IF(BenefitAssumptions!$E$48*BenefitAssumptions!$G$48=70,AK24,IF(BenefitAssumptions!$E$48*BenefitAssumptions!$G$48=85,AK33,IF(BenefitAssumptions!$E$48*BenefitAssumptions!$G$48=255,AK37,"wrong"))))</f>
        <v>2921.3860000000004</v>
      </c>
      <c r="AL121" s="25">
        <f>IF(BenefitAssumptions!$E$48="NA",0,IF(BenefitAssumptions!$E$48*BenefitAssumptions!$G$48=70,AL24,IF(BenefitAssumptions!$E$48*BenefitAssumptions!$G$48=85,AL33,IF(BenefitAssumptions!$E$48*BenefitAssumptions!$G$48=255,AL37,"wrong"))))</f>
        <v>2963.7629999999999</v>
      </c>
      <c r="AM121" s="25">
        <f>IF(BenefitAssumptions!$E$48="NA",0,IF(BenefitAssumptions!$E$48*BenefitAssumptions!$G$48=70,AM24,IF(BenefitAssumptions!$E$48*BenefitAssumptions!$G$48=85,AM33,IF(BenefitAssumptions!$E$48*BenefitAssumptions!$G$48=255,AM37,"wrong"))))</f>
        <v>3006.4029999999998</v>
      </c>
      <c r="AN121" s="25">
        <f>IF(BenefitAssumptions!$E$48="NA",0,IF(BenefitAssumptions!$E$48*BenefitAssumptions!$G$48=70,AN24,IF(BenefitAssumptions!$E$48*BenefitAssumptions!$G$48=85,AN33,IF(BenefitAssumptions!$E$48*BenefitAssumptions!$G$48=255,AN37,"wrong"))))</f>
        <v>3049.0419999999999</v>
      </c>
      <c r="AO121" s="25">
        <f>IF(BenefitAssumptions!$E$48="NA",0,IF(BenefitAssumptions!$E$48*BenefitAssumptions!$G$48=70,AO24,IF(BenefitAssumptions!$E$48*BenefitAssumptions!$G$48=85,AO33,IF(BenefitAssumptions!$E$48*BenefitAssumptions!$G$48=255,AO37,"wrong"))))</f>
        <v>3091.2179999999998</v>
      </c>
      <c r="AP121" s="25">
        <f>IF(BenefitAssumptions!$E$48="NA",0,IF(BenefitAssumptions!$E$48*BenefitAssumptions!$G$48=70,AP24,IF(BenefitAssumptions!$E$48*BenefitAssumptions!$G$48=85,AP33,IF(BenefitAssumptions!$E$48*BenefitAssumptions!$G$48=255,AP37,"wrong"))))</f>
        <v>3132.5630000000001</v>
      </c>
      <c r="AQ121" s="25">
        <f>IF(BenefitAssumptions!$E$48="NA",0,IF(BenefitAssumptions!$E$48*BenefitAssumptions!$G$48=70,AQ24,IF(BenefitAssumptions!$E$48*BenefitAssumptions!$G$48=85,AQ33,IF(BenefitAssumptions!$E$48*BenefitAssumptions!$G$48=255,AQ37,"wrong"))))</f>
        <v>3173.0370000000003</v>
      </c>
      <c r="AR121" s="25">
        <f>IF(BenefitAssumptions!$E$48="NA",0,IF(BenefitAssumptions!$E$48*BenefitAssumptions!$G$48=70,AR24,IF(BenefitAssumptions!$E$48*BenefitAssumptions!$G$48=85,AR33,IF(BenefitAssumptions!$E$48*BenefitAssumptions!$G$48=255,AR37,"wrong"))))</f>
        <v>3212.6959999999999</v>
      </c>
      <c r="AS121" s="25">
        <f>IF(BenefitAssumptions!$E$48="NA",0,IF(BenefitAssumptions!$E$48*BenefitAssumptions!$G$48=70,AS24,IF(BenefitAssumptions!$E$48*BenefitAssumptions!$G$48=85,AS33,IF(BenefitAssumptions!$E$48*BenefitAssumptions!$G$48=255,AS37,"wrong"))))</f>
        <v>3251.373</v>
      </c>
      <c r="AT121" s="25">
        <f>IF(BenefitAssumptions!$E$48="NA",0,IF(BenefitAssumptions!$E$48*BenefitAssumptions!$G$48=70,AT24,IF(BenefitAssumptions!$E$48*BenefitAssumptions!$G$48=85,AT33,IF(BenefitAssumptions!$E$48*BenefitAssumptions!$G$48=255,AT37,"wrong"))))</f>
        <v>3288.8789999999999</v>
      </c>
      <c r="AU121" s="25">
        <f>IF(BenefitAssumptions!$E$48="NA",0,IF(BenefitAssumptions!$E$48*BenefitAssumptions!$G$48=70,AU24,IF(BenefitAssumptions!$E$48*BenefitAssumptions!$G$48=85,AU33,IF(BenefitAssumptions!$E$48*BenefitAssumptions!$G$48=255,AU37,"wrong"))))</f>
        <v>3325.0559999999996</v>
      </c>
      <c r="AV121" s="25">
        <f>IF(BenefitAssumptions!$E$48="NA",0,IF(BenefitAssumptions!$E$48*BenefitAssumptions!$G$48=70,AV24,IF(BenefitAssumptions!$E$48*BenefitAssumptions!$G$48=85,AV33,IF(BenefitAssumptions!$E$48*BenefitAssumptions!$G$48=255,AV37,"wrong"))))</f>
        <v>3359.8289999999997</v>
      </c>
      <c r="AW121" s="25">
        <f>IF(BenefitAssumptions!$E$48="NA",0,IF(BenefitAssumptions!$E$48*BenefitAssumptions!$G$48=70,AW24,IF(BenefitAssumptions!$E$48*BenefitAssumptions!$G$48=85,AW33,IF(BenefitAssumptions!$E$48*BenefitAssumptions!$G$48=255,AW37,"wrong"))))</f>
        <v>3393.1530000000002</v>
      </c>
      <c r="AX121" s="25">
        <f>IF(BenefitAssumptions!$E$48="NA",0,IF(BenefitAssumptions!$E$48*BenefitAssumptions!$G$48=70,AX24,IF(BenefitAssumptions!$E$48*BenefitAssumptions!$G$48=85,AX33,IF(BenefitAssumptions!$E$48*BenefitAssumptions!$G$48=255,AX37,"wrong"))))</f>
        <v>3424.953</v>
      </c>
      <c r="AY121" s="25">
        <f>IF(BenefitAssumptions!$E$48="NA",0,IF(BenefitAssumptions!$E$48*BenefitAssumptions!$G$48=70,AY24,IF(BenefitAssumptions!$E$48*BenefitAssumptions!$G$48=85,AY33,IF(BenefitAssumptions!$E$48*BenefitAssumptions!$G$48=255,AY37,"wrong"))))</f>
        <v>3455.1640000000002</v>
      </c>
      <c r="AZ121" s="25">
        <f>IF(BenefitAssumptions!$E$48="NA",0,IF(BenefitAssumptions!$E$48*BenefitAssumptions!$G$48=70,AZ24,IF(BenefitAssumptions!$E$48*BenefitAssumptions!$G$48=85,AZ33,IF(BenefitAssumptions!$E$48*BenefitAssumptions!$G$48=255,AZ37,"wrong"))))</f>
        <v>3483.741</v>
      </c>
    </row>
    <row r="122" spans="1:52">
      <c r="A122" s="117" t="s">
        <v>132</v>
      </c>
      <c r="AG122" s="26">
        <f>BenefitAssumptions!$E$49</f>
        <v>0.01</v>
      </c>
      <c r="AH122" s="26">
        <f>BenefitAssumptions!$E$49</f>
        <v>0.01</v>
      </c>
      <c r="AI122" s="26">
        <f>BenefitAssumptions!$E$49</f>
        <v>0.01</v>
      </c>
      <c r="AJ122" s="26">
        <f>BenefitAssumptions!$E$49</f>
        <v>0.01</v>
      </c>
      <c r="AK122" s="26">
        <f>BenefitAssumptions!$E$49</f>
        <v>0.01</v>
      </c>
      <c r="AL122" s="26">
        <f>BenefitAssumptions!$E$49</f>
        <v>0.01</v>
      </c>
      <c r="AM122" s="26">
        <f>BenefitAssumptions!$E$49</f>
        <v>0.01</v>
      </c>
      <c r="AN122" s="26">
        <f>BenefitAssumptions!$E$49</f>
        <v>0.01</v>
      </c>
      <c r="AO122" s="26">
        <f>BenefitAssumptions!$E$49</f>
        <v>0.01</v>
      </c>
      <c r="AP122" s="26">
        <f>BenefitAssumptions!$E$49</f>
        <v>0.01</v>
      </c>
      <c r="AQ122" s="26">
        <f>BenefitAssumptions!$E$49</f>
        <v>0.01</v>
      </c>
      <c r="AR122" s="26">
        <f>BenefitAssumptions!$E$49</f>
        <v>0.01</v>
      </c>
      <c r="AS122" s="26">
        <f>BenefitAssumptions!$E$49</f>
        <v>0.01</v>
      </c>
      <c r="AT122" s="26">
        <f>BenefitAssumptions!$E$49</f>
        <v>0.01</v>
      </c>
      <c r="AU122" s="26">
        <f>BenefitAssumptions!$E$49</f>
        <v>0.01</v>
      </c>
      <c r="AV122" s="26">
        <f>BenefitAssumptions!$E$49</f>
        <v>0.01</v>
      </c>
      <c r="AW122" s="26">
        <f>BenefitAssumptions!$E$49</f>
        <v>0.01</v>
      </c>
      <c r="AX122" s="26">
        <f>BenefitAssumptions!$E$49</f>
        <v>0.01</v>
      </c>
      <c r="AY122" s="26">
        <f>BenefitAssumptions!$E$49</f>
        <v>0.01</v>
      </c>
      <c r="AZ122" s="26">
        <f>BenefitAssumptions!$E$49</f>
        <v>0.01</v>
      </c>
    </row>
    <row r="123" spans="1:52">
      <c r="A123" s="120" t="s">
        <v>1</v>
      </c>
      <c r="AG123" s="26">
        <f t="shared" ref="AG123:AZ123" si="25">AG122</f>
        <v>0.01</v>
      </c>
      <c r="AH123" s="26">
        <f t="shared" si="25"/>
        <v>0.01</v>
      </c>
      <c r="AI123" s="26">
        <f t="shared" si="25"/>
        <v>0.01</v>
      </c>
      <c r="AJ123" s="26">
        <f t="shared" si="25"/>
        <v>0.01</v>
      </c>
      <c r="AK123" s="26">
        <f t="shared" si="25"/>
        <v>0.01</v>
      </c>
      <c r="AL123" s="26">
        <f t="shared" si="25"/>
        <v>0.01</v>
      </c>
      <c r="AM123" s="26">
        <f t="shared" si="25"/>
        <v>0.01</v>
      </c>
      <c r="AN123" s="26">
        <f t="shared" si="25"/>
        <v>0.01</v>
      </c>
      <c r="AO123" s="26">
        <f t="shared" si="25"/>
        <v>0.01</v>
      </c>
      <c r="AP123" s="26">
        <f t="shared" si="25"/>
        <v>0.01</v>
      </c>
      <c r="AQ123" s="26">
        <f t="shared" si="25"/>
        <v>0.01</v>
      </c>
      <c r="AR123" s="26">
        <f t="shared" si="25"/>
        <v>0.01</v>
      </c>
      <c r="AS123" s="26">
        <f t="shared" si="25"/>
        <v>0.01</v>
      </c>
      <c r="AT123" s="26">
        <f t="shared" si="25"/>
        <v>0.01</v>
      </c>
      <c r="AU123" s="26">
        <f t="shared" si="25"/>
        <v>0.01</v>
      </c>
      <c r="AV123" s="26">
        <f t="shared" si="25"/>
        <v>0.01</v>
      </c>
      <c r="AW123" s="26">
        <f t="shared" si="25"/>
        <v>0.01</v>
      </c>
      <c r="AX123" s="26">
        <f t="shared" si="25"/>
        <v>0.01</v>
      </c>
      <c r="AY123" s="26">
        <f t="shared" si="25"/>
        <v>0.01</v>
      </c>
      <c r="AZ123" s="26">
        <f t="shared" si="25"/>
        <v>0.01</v>
      </c>
    </row>
    <row r="124" spans="1:52">
      <c r="A124" s="120" t="s">
        <v>2</v>
      </c>
      <c r="AG124" s="26">
        <f t="shared" ref="AG124:AZ124" si="26">AG122</f>
        <v>0.01</v>
      </c>
      <c r="AH124" s="26">
        <f t="shared" si="26"/>
        <v>0.01</v>
      </c>
      <c r="AI124" s="26">
        <f t="shared" si="26"/>
        <v>0.01</v>
      </c>
      <c r="AJ124" s="26">
        <f t="shared" si="26"/>
        <v>0.01</v>
      </c>
      <c r="AK124" s="26">
        <f t="shared" si="26"/>
        <v>0.01</v>
      </c>
      <c r="AL124" s="26">
        <f t="shared" si="26"/>
        <v>0.01</v>
      </c>
      <c r="AM124" s="26">
        <f t="shared" si="26"/>
        <v>0.01</v>
      </c>
      <c r="AN124" s="26">
        <f t="shared" si="26"/>
        <v>0.01</v>
      </c>
      <c r="AO124" s="26">
        <f t="shared" si="26"/>
        <v>0.01</v>
      </c>
      <c r="AP124" s="26">
        <f t="shared" si="26"/>
        <v>0.01</v>
      </c>
      <c r="AQ124" s="26">
        <f t="shared" si="26"/>
        <v>0.01</v>
      </c>
      <c r="AR124" s="26">
        <f t="shared" si="26"/>
        <v>0.01</v>
      </c>
      <c r="AS124" s="26">
        <f t="shared" si="26"/>
        <v>0.01</v>
      </c>
      <c r="AT124" s="26">
        <f t="shared" si="26"/>
        <v>0.01</v>
      </c>
      <c r="AU124" s="26">
        <f t="shared" si="26"/>
        <v>0.01</v>
      </c>
      <c r="AV124" s="26">
        <f t="shared" si="26"/>
        <v>0.01</v>
      </c>
      <c r="AW124" s="26">
        <f t="shared" si="26"/>
        <v>0.01</v>
      </c>
      <c r="AX124" s="26">
        <f t="shared" si="26"/>
        <v>0.01</v>
      </c>
      <c r="AY124" s="26">
        <f t="shared" si="26"/>
        <v>0.01</v>
      </c>
      <c r="AZ124" s="26">
        <f t="shared" si="26"/>
        <v>0.01</v>
      </c>
    </row>
    <row r="125" spans="1:52">
      <c r="A125" s="117" t="s">
        <v>153</v>
      </c>
      <c r="AG125" s="25">
        <f>AG122*AG119</f>
        <v>55.116040000000005</v>
      </c>
      <c r="AH125" s="25">
        <f t="shared" ref="AH125:AZ127" si="27">AH122*AH119</f>
        <v>56.02608</v>
      </c>
      <c r="AI125" s="25">
        <f t="shared" si="27"/>
        <v>56.906689999999998</v>
      </c>
      <c r="AJ125" s="25">
        <f t="shared" si="27"/>
        <v>57.776970000000006</v>
      </c>
      <c r="AK125" s="25">
        <f t="shared" si="27"/>
        <v>58.65063</v>
      </c>
      <c r="AL125" s="25">
        <f t="shared" si="27"/>
        <v>59.533569999999997</v>
      </c>
      <c r="AM125" s="25">
        <f t="shared" si="27"/>
        <v>60.422799999999995</v>
      </c>
      <c r="AN125" s="25">
        <f t="shared" si="27"/>
        <v>61.311749999999996</v>
      </c>
      <c r="AO125" s="25">
        <f t="shared" si="27"/>
        <v>62.189529999999998</v>
      </c>
      <c r="AP125" s="25">
        <f t="shared" si="27"/>
        <v>63.04759</v>
      </c>
      <c r="AQ125" s="25">
        <f t="shared" si="27"/>
        <v>63.884650000000001</v>
      </c>
      <c r="AR125" s="25">
        <f t="shared" si="27"/>
        <v>64.701850000000007</v>
      </c>
      <c r="AS125" s="25">
        <f t="shared" si="27"/>
        <v>65.495650000000012</v>
      </c>
      <c r="AT125" s="25">
        <f t="shared" si="27"/>
        <v>66.262230000000002</v>
      </c>
      <c r="AU125" s="25">
        <f t="shared" si="27"/>
        <v>66.998519999999999</v>
      </c>
      <c r="AV125" s="25">
        <f t="shared" si="27"/>
        <v>67.702790000000007</v>
      </c>
      <c r="AW125" s="25">
        <f t="shared" si="27"/>
        <v>68.374380000000002</v>
      </c>
      <c r="AX125" s="25">
        <f t="shared" si="27"/>
        <v>69.012929999999997</v>
      </c>
      <c r="AY125" s="25">
        <f t="shared" si="27"/>
        <v>69.618680000000012</v>
      </c>
      <c r="AZ125" s="25">
        <f t="shared" si="27"/>
        <v>70.191940000000002</v>
      </c>
    </row>
    <row r="126" spans="1:52">
      <c r="A126" s="119" t="s">
        <v>1</v>
      </c>
      <c r="AG126" s="25">
        <f>AG123*AG120</f>
        <v>27.608320000000003</v>
      </c>
      <c r="AH126" s="25">
        <f t="shared" si="27"/>
        <v>28.076689999999999</v>
      </c>
      <c r="AI126" s="25">
        <f t="shared" si="27"/>
        <v>28.531840000000003</v>
      </c>
      <c r="AJ126" s="25">
        <f t="shared" si="27"/>
        <v>28.983020000000007</v>
      </c>
      <c r="AK126" s="25">
        <f t="shared" si="27"/>
        <v>29.436769999999996</v>
      </c>
      <c r="AL126" s="25">
        <f t="shared" si="27"/>
        <v>29.89594</v>
      </c>
      <c r="AM126" s="25">
        <f t="shared" si="27"/>
        <v>30.35877</v>
      </c>
      <c r="AN126" s="25">
        <f t="shared" si="27"/>
        <v>30.82133</v>
      </c>
      <c r="AO126" s="25">
        <f t="shared" si="27"/>
        <v>31.277349999999998</v>
      </c>
      <c r="AP126" s="25">
        <f t="shared" si="27"/>
        <v>31.721959999999999</v>
      </c>
      <c r="AQ126" s="25">
        <f t="shared" si="27"/>
        <v>32.154280000000007</v>
      </c>
      <c r="AR126" s="25">
        <f t="shared" si="27"/>
        <v>32.574890000000003</v>
      </c>
      <c r="AS126" s="25">
        <f t="shared" si="27"/>
        <v>32.981920000000002</v>
      </c>
      <c r="AT126" s="25">
        <f t="shared" si="27"/>
        <v>33.373440000000002</v>
      </c>
      <c r="AU126" s="25">
        <f t="shared" si="27"/>
        <v>33.747960000000006</v>
      </c>
      <c r="AV126" s="25">
        <f t="shared" si="27"/>
        <v>34.104500000000002</v>
      </c>
      <c r="AW126" s="25">
        <f t="shared" si="27"/>
        <v>34.44285</v>
      </c>
      <c r="AX126" s="25">
        <f t="shared" si="27"/>
        <v>34.763400000000004</v>
      </c>
      <c r="AY126" s="25">
        <f t="shared" si="27"/>
        <v>35.067039999999999</v>
      </c>
      <c r="AZ126" s="25">
        <f t="shared" si="27"/>
        <v>35.354530000000004</v>
      </c>
    </row>
    <row r="127" spans="1:52">
      <c r="A127" s="119" t="s">
        <v>2</v>
      </c>
      <c r="AG127" s="25">
        <f>AG124*AG121</f>
        <v>27.507719999999999</v>
      </c>
      <c r="AH127" s="25">
        <f t="shared" si="27"/>
        <v>27.949390000000005</v>
      </c>
      <c r="AI127" s="25">
        <f t="shared" si="27"/>
        <v>28.374850000000002</v>
      </c>
      <c r="AJ127" s="25">
        <f t="shared" si="27"/>
        <v>28.793949999999995</v>
      </c>
      <c r="AK127" s="25">
        <f t="shared" si="27"/>
        <v>29.213860000000004</v>
      </c>
      <c r="AL127" s="25">
        <f t="shared" si="27"/>
        <v>29.637630000000001</v>
      </c>
      <c r="AM127" s="25">
        <f t="shared" si="27"/>
        <v>30.064029999999999</v>
      </c>
      <c r="AN127" s="25">
        <f t="shared" si="27"/>
        <v>30.49042</v>
      </c>
      <c r="AO127" s="25">
        <f t="shared" si="27"/>
        <v>30.912179999999999</v>
      </c>
      <c r="AP127" s="25">
        <f t="shared" si="27"/>
        <v>31.32563</v>
      </c>
      <c r="AQ127" s="25">
        <f t="shared" si="27"/>
        <v>31.730370000000004</v>
      </c>
      <c r="AR127" s="25">
        <f t="shared" si="27"/>
        <v>32.126959999999997</v>
      </c>
      <c r="AS127" s="25">
        <f t="shared" si="27"/>
        <v>32.513730000000002</v>
      </c>
      <c r="AT127" s="25">
        <f t="shared" si="27"/>
        <v>32.88879</v>
      </c>
      <c r="AU127" s="25">
        <f t="shared" si="27"/>
        <v>33.250559999999993</v>
      </c>
      <c r="AV127" s="25">
        <f t="shared" si="27"/>
        <v>33.598289999999999</v>
      </c>
      <c r="AW127" s="25">
        <f t="shared" si="27"/>
        <v>33.931530000000002</v>
      </c>
      <c r="AX127" s="25">
        <f t="shared" si="27"/>
        <v>34.24953</v>
      </c>
      <c r="AY127" s="25">
        <f t="shared" si="27"/>
        <v>34.551640000000006</v>
      </c>
      <c r="AZ127" s="25">
        <f t="shared" si="27"/>
        <v>34.837409999999998</v>
      </c>
    </row>
    <row r="128" spans="1:52" ht="38.25">
      <c r="A128" s="117" t="s">
        <v>225</v>
      </c>
      <c r="AG128" s="25">
        <f>BenefitAssumptions!$E$51*Macroeconomics!AG38</f>
        <v>228030.24504840752</v>
      </c>
      <c r="AH128" s="25">
        <f>BenefitAssumptions!$E$51*Macroeconomics!AH38</f>
        <v>249399.36268961892</v>
      </c>
      <c r="AI128" s="25">
        <f>BenefitAssumptions!$E$51*Macroeconomics!AI38</f>
        <v>272339.23046262801</v>
      </c>
      <c r="AJ128" s="25">
        <f>BenefitAssumptions!$E$51*Macroeconomics!AJ38</f>
        <v>296897.77928986924</v>
      </c>
      <c r="AK128" s="25">
        <f>BenefitAssumptions!$E$51*Macroeconomics!AK38</f>
        <v>323101.62541412626</v>
      </c>
      <c r="AL128" s="25">
        <f>BenefitAssumptions!$E$51*Macroeconomics!AL38</f>
        <v>353190.93499833951</v>
      </c>
      <c r="AM128" s="25">
        <f>BenefitAssumptions!$E$51*Macroeconomics!AM38</f>
        <v>386967.52746663342</v>
      </c>
      <c r="AN128" s="25">
        <f>BenefitAssumptions!$E$51*Macroeconomics!AN38</f>
        <v>424963.57027404197</v>
      </c>
      <c r="AO128" s="25">
        <f>BenefitAssumptions!$E$51*Macroeconomics!AO38</f>
        <v>467806.22483073431</v>
      </c>
      <c r="AP128" s="25">
        <f>BenefitAssumptions!$E$51*Macroeconomics!AP38</f>
        <v>516215.1930780182</v>
      </c>
      <c r="AQ128" s="25">
        <f>BenefitAssumptions!$E$51*Macroeconomics!AQ38</f>
        <v>569597.51412347797</v>
      </c>
      <c r="AR128" s="25">
        <f>BenefitAssumptions!$E$51*Macroeconomics!AR38</f>
        <v>628444.05033459549</v>
      </c>
      <c r="AS128" s="25">
        <f>BenefitAssumptions!$E$51*Macroeconomics!AS38</f>
        <v>693310.59106656746</v>
      </c>
      <c r="AT128" s="25">
        <f>BenefitAssumptions!$E$51*Macroeconomics!AT38</f>
        <v>764811.25658152369</v>
      </c>
      <c r="AU128" s="25">
        <f>BenefitAssumptions!$E$51*Macroeconomics!AU38</f>
        <v>843618.08976350259</v>
      </c>
      <c r="AV128" s="25">
        <f>BenefitAssumptions!$E$51*Macroeconomics!AV38</f>
        <v>930462.45791402413</v>
      </c>
      <c r="AW128" s="25">
        <f>BenefitAssumptions!$E$51*Macroeconomics!AW38</f>
        <v>1026138.9283520777</v>
      </c>
      <c r="AX128" s="25">
        <f>BenefitAssumptions!$E$51*Macroeconomics!AX38</f>
        <v>1131512.1301171139</v>
      </c>
      <c r="AY128" s="25">
        <f>BenefitAssumptions!$E$51*Macroeconomics!AY38</f>
        <v>1247520.3614651398</v>
      </c>
      <c r="AZ128" s="25">
        <f>BenefitAssumptions!$E$51*Macroeconomics!AZ38</f>
        <v>1375188.3212085972</v>
      </c>
    </row>
    <row r="129" spans="1:52" ht="38.25">
      <c r="A129" s="117" t="s">
        <v>226</v>
      </c>
      <c r="AG129" s="30">
        <f>BenefitAssumptions!E53</f>
        <v>20</v>
      </c>
      <c r="AH129" s="26">
        <f>AG129+($AK$129-$AG$129)/($AK$2-$AG$2)</f>
        <v>21.25</v>
      </c>
      <c r="AI129" s="26">
        <f>AH129+($AK$129-$AG$129)/($AK$2-$AG$2)</f>
        <v>22.5</v>
      </c>
      <c r="AJ129" s="26">
        <f>AI129+($AK$129-$AG$129)/($AK$2-$AG$2)</f>
        <v>23.75</v>
      </c>
      <c r="AK129" s="30">
        <f>BenefitAssumptions!F53</f>
        <v>25</v>
      </c>
      <c r="AL129" s="26">
        <f t="shared" ref="AL129:AY129" si="28">AK129+($AZ$129-$AK$129)/($AZ$2-$AK$2)</f>
        <v>25.333333333333332</v>
      </c>
      <c r="AM129" s="26">
        <f t="shared" si="28"/>
        <v>25.666666666666664</v>
      </c>
      <c r="AN129" s="26">
        <f t="shared" si="28"/>
        <v>25.999999999999996</v>
      </c>
      <c r="AO129" s="26">
        <f t="shared" si="28"/>
        <v>26.333333333333329</v>
      </c>
      <c r="AP129" s="26">
        <f t="shared" si="28"/>
        <v>26.666666666666661</v>
      </c>
      <c r="AQ129" s="26">
        <f t="shared" si="28"/>
        <v>26.999999999999993</v>
      </c>
      <c r="AR129" s="26">
        <f t="shared" si="28"/>
        <v>27.333333333333325</v>
      </c>
      <c r="AS129" s="26">
        <f t="shared" si="28"/>
        <v>27.666666666666657</v>
      </c>
      <c r="AT129" s="26">
        <f t="shared" si="28"/>
        <v>27.999999999999989</v>
      </c>
      <c r="AU129" s="26">
        <f t="shared" si="28"/>
        <v>28.333333333333321</v>
      </c>
      <c r="AV129" s="26">
        <f t="shared" si="28"/>
        <v>28.666666666666654</v>
      </c>
      <c r="AW129" s="26">
        <f t="shared" si="28"/>
        <v>28.999999999999986</v>
      </c>
      <c r="AX129" s="26">
        <f t="shared" si="28"/>
        <v>29.333333333333318</v>
      </c>
      <c r="AY129" s="26">
        <f t="shared" si="28"/>
        <v>29.66666666666665</v>
      </c>
      <c r="AZ129" s="30">
        <f>BenefitAssumptions!G53</f>
        <v>30</v>
      </c>
    </row>
    <row r="130" spans="1:52" ht="38.25">
      <c r="A130" s="117" t="s">
        <v>228</v>
      </c>
      <c r="AG130" s="25">
        <f t="shared" ref="AG130:AZ130" si="29">AG129*AG56/100</f>
        <v>20</v>
      </c>
      <c r="AH130" s="25">
        <f t="shared" si="29"/>
        <v>23.439196865270556</v>
      </c>
      <c r="AI130" s="25">
        <f t="shared" si="29"/>
        <v>27.461870136113998</v>
      </c>
      <c r="AJ130" s="25">
        <f t="shared" si="29"/>
        <v>32.177376997660829</v>
      </c>
      <c r="AK130" s="25">
        <f t="shared" si="29"/>
        <v>37.717053608778713</v>
      </c>
      <c r="AL130" s="25">
        <f t="shared" si="29"/>
        <v>42.559921029747578</v>
      </c>
      <c r="AM130" s="25">
        <f t="shared" si="29"/>
        <v>48.016297826630861</v>
      </c>
      <c r="AN130" s="25">
        <f t="shared" si="29"/>
        <v>54.163070298397017</v>
      </c>
      <c r="AO130" s="25">
        <f t="shared" si="29"/>
        <v>61.086675313640214</v>
      </c>
      <c r="AP130" s="25">
        <f t="shared" si="29"/>
        <v>68.884277907784664</v>
      </c>
      <c r="AQ130" s="25">
        <f t="shared" si="29"/>
        <v>77.665093171844575</v>
      </c>
      <c r="AR130" s="25">
        <f t="shared" si="29"/>
        <v>87.551870017936494</v>
      </c>
      <c r="AS130" s="25">
        <f t="shared" si="29"/>
        <v>98.682556539906514</v>
      </c>
      <c r="AT130" s="25">
        <f t="shared" si="29"/>
        <v>111.21216907830787</v>
      </c>
      <c r="AU130" s="25">
        <f t="shared" si="29"/>
        <v>125.31488977856408</v>
      </c>
      <c r="AV130" s="25">
        <f t="shared" si="29"/>
        <v>141.18642043422273</v>
      </c>
      <c r="AW130" s="25">
        <f t="shared" si="29"/>
        <v>159.04662377265589</v>
      </c>
      <c r="AX130" s="25">
        <f t="shared" si="29"/>
        <v>179.14248711197172</v>
      </c>
      <c r="AY130" s="25">
        <f t="shared" si="29"/>
        <v>201.75144754406611</v>
      </c>
      <c r="AZ130" s="25">
        <f t="shared" si="29"/>
        <v>227.18512253431629</v>
      </c>
    </row>
    <row r="131" spans="1:52" ht="25.5">
      <c r="A131" s="117" t="s">
        <v>168</v>
      </c>
      <c r="AG131" s="25">
        <f>IF(BenefitAssumptions!$E$50="yes", AG128, AG130)</f>
        <v>228030.24504840752</v>
      </c>
      <c r="AH131" s="25">
        <f>IF(BenefitAssumptions!$E$50="yes", AH128, AH130)</f>
        <v>249399.36268961892</v>
      </c>
      <c r="AI131" s="25">
        <f>IF(BenefitAssumptions!$E$50="yes", AI128, AI130)</f>
        <v>272339.23046262801</v>
      </c>
      <c r="AJ131" s="25">
        <f>IF(BenefitAssumptions!$E$50="yes", AJ128, AJ130)</f>
        <v>296897.77928986924</v>
      </c>
      <c r="AK131" s="25">
        <f>IF(BenefitAssumptions!$E$50="yes", AK128, AK130)</f>
        <v>323101.62541412626</v>
      </c>
      <c r="AL131" s="25">
        <f>IF(BenefitAssumptions!$E$50="yes", AL128, AL130)</f>
        <v>353190.93499833951</v>
      </c>
      <c r="AM131" s="25">
        <f>IF(BenefitAssumptions!$E$50="yes", AM128, AM130)</f>
        <v>386967.52746663342</v>
      </c>
      <c r="AN131" s="25">
        <f>IF(BenefitAssumptions!$E$50="yes", AN128, AN130)</f>
        <v>424963.57027404197</v>
      </c>
      <c r="AO131" s="25">
        <f>IF(BenefitAssumptions!$E$50="yes", AO128, AO130)</f>
        <v>467806.22483073431</v>
      </c>
      <c r="AP131" s="25">
        <f>IF(BenefitAssumptions!$E$50="yes", AP128, AP130)</f>
        <v>516215.1930780182</v>
      </c>
      <c r="AQ131" s="25">
        <f>IF(BenefitAssumptions!$E$50="yes", AQ128, AQ130)</f>
        <v>569597.51412347797</v>
      </c>
      <c r="AR131" s="25">
        <f>IF(BenefitAssumptions!$E$50="yes", AR128, AR130)</f>
        <v>628444.05033459549</v>
      </c>
      <c r="AS131" s="25">
        <f>IF(BenefitAssumptions!$E$50="yes", AS128, AS130)</f>
        <v>693310.59106656746</v>
      </c>
      <c r="AT131" s="25">
        <f>IF(BenefitAssumptions!$E$50="yes", AT128, AT130)</f>
        <v>764811.25658152369</v>
      </c>
      <c r="AU131" s="25">
        <f>IF(BenefitAssumptions!$E$50="yes", AU128, AU130)</f>
        <v>843618.08976350259</v>
      </c>
      <c r="AV131" s="25">
        <f>IF(BenefitAssumptions!$E$50="yes", AV128, AV130)</f>
        <v>930462.45791402413</v>
      </c>
      <c r="AW131" s="25">
        <f>IF(BenefitAssumptions!$E$50="yes", AW128, AW130)</f>
        <v>1026138.9283520777</v>
      </c>
      <c r="AX131" s="25">
        <f>IF(BenefitAssumptions!$E$50="yes", AX128, AX130)</f>
        <v>1131512.1301171139</v>
      </c>
      <c r="AY131" s="25">
        <f>IF(BenefitAssumptions!$E$50="yes", AY128, AY130)</f>
        <v>1247520.3614651398</v>
      </c>
      <c r="AZ131" s="25">
        <f>IF(BenefitAssumptions!$E$50="yes", AZ128, AZ130)</f>
        <v>1375188.3212085972</v>
      </c>
    </row>
    <row r="132" spans="1:52">
      <c r="A132" s="117" t="s">
        <v>150</v>
      </c>
      <c r="AG132" s="25">
        <f t="shared" ref="AG132:AZ132" si="30">AG125*AG131</f>
        <v>12568124.107297832</v>
      </c>
      <c r="AH132" s="25">
        <f t="shared" si="30"/>
        <v>13972868.645997604</v>
      </c>
      <c r="AI132" s="25">
        <f t="shared" si="30"/>
        <v>15497924.162775328</v>
      </c>
      <c r="AJ132" s="25">
        <f t="shared" si="30"/>
        <v>17153854.087097399</v>
      </c>
      <c r="AK132" s="25">
        <f t="shared" si="30"/>
        <v>18950113.884562515</v>
      </c>
      <c r="AL132" s="25">
        <f t="shared" si="30"/>
        <v>21026717.252089094</v>
      </c>
      <c r="AM132" s="25">
        <f t="shared" si="30"/>
        <v>23381661.518610895</v>
      </c>
      <c r="AN132" s="25">
        <f t="shared" si="30"/>
        <v>26055260.179749493</v>
      </c>
      <c r="AO132" s="25">
        <f t="shared" si="30"/>
        <v>29092649.253297694</v>
      </c>
      <c r="AP132" s="25">
        <f t="shared" si="30"/>
        <v>32546123.844953731</v>
      </c>
      <c r="AQ132" s="25">
        <f t="shared" si="30"/>
        <v>36388537.830648445</v>
      </c>
      <c r="AR132" s="25">
        <f t="shared" si="30"/>
        <v>40661492.678141452</v>
      </c>
      <c r="AS132" s="25">
        <f t="shared" si="30"/>
        <v>45408827.81378904</v>
      </c>
      <c r="AT132" s="25">
        <f t="shared" si="30"/>
        <v>50678099.390193939</v>
      </c>
      <c r="AU132" s="25">
        <f t="shared" si="30"/>
        <v>56521163.459381826</v>
      </c>
      <c r="AV132" s="25">
        <f t="shared" si="30"/>
        <v>62994904.391037017</v>
      </c>
      <c r="AW132" s="25">
        <f t="shared" si="30"/>
        <v>70161613.019937739</v>
      </c>
      <c r="AX132" s="25">
        <f t="shared" si="30"/>
        <v>78088967.429923266</v>
      </c>
      <c r="AY132" s="25">
        <f t="shared" si="30"/>
        <v>86850720.838325918</v>
      </c>
      <c r="AZ132" s="25">
        <f t="shared" si="30"/>
        <v>96527136.130974576</v>
      </c>
    </row>
    <row r="133" spans="1:52">
      <c r="A133" s="117" t="s">
        <v>169</v>
      </c>
      <c r="AG133" s="25">
        <f>BenefitAssumptions!$E$54*BenefitCalculations3!AG132</f>
        <v>1256812.4107297834</v>
      </c>
      <c r="AH133" s="25">
        <f>BenefitAssumptions!$E$54*BenefitCalculations3!AH132</f>
        <v>1397286.8645997606</v>
      </c>
      <c r="AI133" s="25">
        <f>BenefitAssumptions!$E$54*BenefitCalculations3!AI132</f>
        <v>1549792.4162775329</v>
      </c>
      <c r="AJ133" s="25">
        <f>BenefitAssumptions!$E$54*BenefitCalculations3!AJ132</f>
        <v>1715385.40870974</v>
      </c>
      <c r="AK133" s="25">
        <f>BenefitAssumptions!$E$54*BenefitCalculations3!AK132</f>
        <v>1895011.3884562515</v>
      </c>
      <c r="AL133" s="25">
        <f>BenefitAssumptions!$E$54*BenefitCalculations3!AL132</f>
        <v>2102671.7252089097</v>
      </c>
      <c r="AM133" s="25">
        <f>BenefitAssumptions!$E$54*BenefitCalculations3!AM132</f>
        <v>2338166.1518610897</v>
      </c>
      <c r="AN133" s="25">
        <f>BenefitAssumptions!$E$54*BenefitCalculations3!AN132</f>
        <v>2605526.0179749494</v>
      </c>
      <c r="AO133" s="25">
        <f>BenefitAssumptions!$E$54*BenefitCalculations3!AO132</f>
        <v>2909264.9253297695</v>
      </c>
      <c r="AP133" s="25">
        <f>BenefitAssumptions!$E$54*BenefitCalculations3!AP132</f>
        <v>3254612.3844953733</v>
      </c>
      <c r="AQ133" s="25">
        <f>BenefitAssumptions!$E$54*BenefitCalculations3!AQ132</f>
        <v>3638853.7830648446</v>
      </c>
      <c r="AR133" s="25">
        <f>BenefitAssumptions!$E$54*BenefitCalculations3!AR132</f>
        <v>4066149.2678141454</v>
      </c>
      <c r="AS133" s="25">
        <f>BenefitAssumptions!$E$54*BenefitCalculations3!AS132</f>
        <v>4540882.7813789044</v>
      </c>
      <c r="AT133" s="25">
        <f>BenefitAssumptions!$E$54*BenefitCalculations3!AT132</f>
        <v>5067809.9390193941</v>
      </c>
      <c r="AU133" s="25">
        <f>BenefitAssumptions!$E$54*BenefitCalculations3!AU132</f>
        <v>5652116.3459381834</v>
      </c>
      <c r="AV133" s="25">
        <f>BenefitAssumptions!$E$54*BenefitCalculations3!AV132</f>
        <v>6299490.4391037021</v>
      </c>
      <c r="AW133" s="25">
        <f>BenefitAssumptions!$E$54*BenefitCalculations3!AW132</f>
        <v>7016161.3019937743</v>
      </c>
      <c r="AX133" s="25">
        <f>BenefitAssumptions!$E$54*BenefitCalculations3!AX132</f>
        <v>7808896.7429923266</v>
      </c>
      <c r="AY133" s="25">
        <f>BenefitAssumptions!$E$54*BenefitCalculations3!AY132</f>
        <v>8685072.0838325918</v>
      </c>
      <c r="AZ133" s="25">
        <f>BenefitAssumptions!$E$54*BenefitCalculations3!AZ132</f>
        <v>9652713.6130974572</v>
      </c>
    </row>
    <row r="134" spans="1:52">
      <c r="A134" s="117" t="s">
        <v>157</v>
      </c>
      <c r="AG134" s="25">
        <f t="shared" ref="AG134:AZ134" si="31">SUM(AG132:AG133)</f>
        <v>13824936.518027615</v>
      </c>
      <c r="AH134" s="25">
        <f t="shared" si="31"/>
        <v>15370155.510597365</v>
      </c>
      <c r="AI134" s="25">
        <f t="shared" si="31"/>
        <v>17047716.579052862</v>
      </c>
      <c r="AJ134" s="25">
        <f t="shared" si="31"/>
        <v>18869239.495807137</v>
      </c>
      <c r="AK134" s="25">
        <f t="shared" si="31"/>
        <v>20845125.273018766</v>
      </c>
      <c r="AL134" s="25">
        <f t="shared" si="31"/>
        <v>23129388.977298003</v>
      </c>
      <c r="AM134" s="25">
        <f t="shared" si="31"/>
        <v>25719827.670471985</v>
      </c>
      <c r="AN134" s="25">
        <f t="shared" si="31"/>
        <v>28660786.197724443</v>
      </c>
      <c r="AO134" s="25">
        <f t="shared" si="31"/>
        <v>32001914.178627465</v>
      </c>
      <c r="AP134" s="25">
        <f t="shared" si="31"/>
        <v>35800736.229449101</v>
      </c>
      <c r="AQ134" s="25">
        <f t="shared" si="31"/>
        <v>40027391.613713287</v>
      </c>
      <c r="AR134" s="25">
        <f t="shared" si="31"/>
        <v>44727641.945955597</v>
      </c>
      <c r="AS134" s="25">
        <f t="shared" si="31"/>
        <v>49949710.595167942</v>
      </c>
      <c r="AT134" s="25">
        <f t="shared" si="31"/>
        <v>55745909.329213336</v>
      </c>
      <c r="AU134" s="25">
        <f t="shared" si="31"/>
        <v>62173279.80532001</v>
      </c>
      <c r="AV134" s="25">
        <f t="shared" si="31"/>
        <v>69294394.830140725</v>
      </c>
      <c r="AW134" s="25">
        <f t="shared" si="31"/>
        <v>77177774.321931511</v>
      </c>
      <c r="AX134" s="25">
        <f t="shared" si="31"/>
        <v>85897864.172915593</v>
      </c>
      <c r="AY134" s="25">
        <f t="shared" si="31"/>
        <v>95535792.922158509</v>
      </c>
      <c r="AZ134" s="25">
        <f t="shared" si="31"/>
        <v>106179849.74407203</v>
      </c>
    </row>
    <row r="135" spans="1:52">
      <c r="A135" s="117" t="s">
        <v>190</v>
      </c>
      <c r="AG135" s="118">
        <f>1000*(AG134/(1000000*Macroeconomics!AG36))</f>
        <v>5.8648259381063189E-4</v>
      </c>
      <c r="AH135" s="118">
        <f>1000*(AH134/(1000000*Macroeconomics!AH36))</f>
        <v>5.8111679107322267E-4</v>
      </c>
      <c r="AI135" s="118">
        <f>1000*(AI134/(1000000*Macroeconomics!AI36))</f>
        <v>5.7554756558852744E-4</v>
      </c>
      <c r="AJ135" s="118">
        <f>1000*(AJ134/(1000000*Macroeconomics!AJ36))</f>
        <v>5.6999647668493254E-4</v>
      </c>
      <c r="AK135" s="118">
        <f>1000*(AK134/(1000000*Macroeconomics!AK36))</f>
        <v>5.6461099363641274E-4</v>
      </c>
      <c r="AL135" s="118">
        <f>1000*(AL134/(1000000*Macroeconomics!AL36))</f>
        <v>5.5944725998936557E-4</v>
      </c>
      <c r="AM135" s="118">
        <f>1000*(AM134/(1000000*Macroeconomics!AM36))</f>
        <v>5.5447311144424792E-4</v>
      </c>
      <c r="AN135" s="118">
        <f>1000*(AN134/(1000000*Macroeconomics!AN36))</f>
        <v>5.4962907147642964E-4</v>
      </c>
      <c r="AO135" s="118">
        <f>1000*(AO134/(1000000*Macroeconomics!AO36))</f>
        <v>5.4482300346134801E-4</v>
      </c>
      <c r="AP135" s="118">
        <f>1000*(AP134/(1000000*Macroeconomics!AP36))</f>
        <v>5.399904385609411E-4</v>
      </c>
      <c r="AQ135" s="118">
        <f>1000*(AQ134/(1000000*Macroeconomics!AQ36))</f>
        <v>5.3513225088906496E-4</v>
      </c>
      <c r="AR135" s="118">
        <f>1000*(AR134/(1000000*Macroeconomics!AR36))</f>
        <v>5.3026856996124495E-4</v>
      </c>
      <c r="AS135" s="118">
        <f>1000*(AS134/(1000000*Macroeconomics!AS36))</f>
        <v>5.2538107333548981E-4</v>
      </c>
      <c r="AT135" s="118">
        <f>1000*(AT134/(1000000*Macroeconomics!AT36))</f>
        <v>5.2045009570944091E-4</v>
      </c>
      <c r="AU135" s="118">
        <f>1000*(AU134/(1000000*Macroeconomics!AU36))</f>
        <v>5.1546313042288633E-4</v>
      </c>
      <c r="AV135" s="118">
        <f>1000*(AV134/(1000000*Macroeconomics!AV36))</f>
        <v>5.1041766681024069E-4</v>
      </c>
      <c r="AW135" s="118">
        <f>1000*(AW134/(1000000*Macroeconomics!AW36))</f>
        <v>5.0531911262706908E-4</v>
      </c>
      <c r="AX135" s="118">
        <f>1000*(AX134/(1000000*Macroeconomics!AX36))</f>
        <v>5.0017437265819839E-4</v>
      </c>
      <c r="AY135" s="118">
        <f>1000*(AY134/(1000000*Macroeconomics!AY36))</f>
        <v>4.9499372180776286E-4</v>
      </c>
      <c r="AZ135" s="118">
        <f>1000*(AZ134/(1000000*Macroeconomics!AZ36))</f>
        <v>4.8978702792005135E-4</v>
      </c>
    </row>
    <row r="136" spans="1:52">
      <c r="A136" s="117"/>
    </row>
    <row r="137" spans="1:52">
      <c r="A137" s="121" t="s">
        <v>129</v>
      </c>
    </row>
    <row r="138" spans="1:52">
      <c r="A138" s="117" t="s">
        <v>152</v>
      </c>
      <c r="AF138" s="25">
        <f t="shared" ref="AF138:AZ138" si="32">SUM(AF139:AF140)</f>
        <v>2247.674</v>
      </c>
      <c r="AG138" s="25">
        <f t="shared" si="32"/>
        <v>2282.8370000000004</v>
      </c>
      <c r="AH138" s="25">
        <f t="shared" si="32"/>
        <v>2318.5219999999999</v>
      </c>
      <c r="AI138" s="25">
        <f t="shared" si="32"/>
        <v>2354.5749999999998</v>
      </c>
      <c r="AJ138" s="25">
        <f t="shared" si="32"/>
        <v>2390.6120000000001</v>
      </c>
      <c r="AK138" s="25">
        <f t="shared" si="32"/>
        <v>2426.3230000000003</v>
      </c>
      <c r="AL138" s="25">
        <f t="shared" si="32"/>
        <v>2461.7560000000003</v>
      </c>
      <c r="AM138" s="25">
        <f t="shared" si="32"/>
        <v>2497.0060000000003</v>
      </c>
      <c r="AN138" s="25">
        <f t="shared" si="32"/>
        <v>2531.8249999999998</v>
      </c>
      <c r="AO138" s="25">
        <f t="shared" si="32"/>
        <v>2565.8879999999999</v>
      </c>
      <c r="AP138" s="25">
        <f t="shared" si="32"/>
        <v>2598.9369999999999</v>
      </c>
      <c r="AQ138" s="25">
        <f t="shared" si="32"/>
        <v>2630.8710000000001</v>
      </c>
      <c r="AR138" s="25">
        <f t="shared" si="32"/>
        <v>2661.6660000000002</v>
      </c>
      <c r="AS138" s="25">
        <f t="shared" si="32"/>
        <v>2691.2280000000001</v>
      </c>
      <c r="AT138" s="25">
        <f t="shared" si="32"/>
        <v>2719.4749999999999</v>
      </c>
      <c r="AU138" s="25">
        <f t="shared" si="32"/>
        <v>2746.3469999999998</v>
      </c>
      <c r="AV138" s="25">
        <f t="shared" si="32"/>
        <v>2771.7929999999997</v>
      </c>
      <c r="AW138" s="25">
        <f t="shared" si="32"/>
        <v>2795.7950000000001</v>
      </c>
      <c r="AX138" s="25">
        <f t="shared" si="32"/>
        <v>2818.402</v>
      </c>
      <c r="AY138" s="25">
        <f t="shared" si="32"/>
        <v>2839.6890000000003</v>
      </c>
      <c r="AZ138" s="25">
        <f t="shared" si="32"/>
        <v>2859.7280000000001</v>
      </c>
    </row>
    <row r="139" spans="1:52">
      <c r="A139" s="120" t="s">
        <v>1</v>
      </c>
      <c r="AF139" s="25">
        <f>IF(BenefitAssumptions!$E$59="no",0,IF(BenefitAssumptions!$G$60=9,AF19,IF(BenefitAssumptions!$G$60=14,AF20,0)))</f>
        <v>1126.521</v>
      </c>
      <c r="AG139" s="25">
        <f>IF(BenefitAssumptions!$E$59="no",0,IF(BenefitAssumptions!$G$60=9,AG19,IF(BenefitAssumptions!$G$60=14,AG20,0)))</f>
        <v>1144.7150000000001</v>
      </c>
      <c r="AH139" s="25">
        <f>IF(BenefitAssumptions!$E$59="no",0,IF(BenefitAssumptions!$G$60=9,AH19,IF(BenefitAssumptions!$G$60=14,AH20,0)))</f>
        <v>1163.1880000000001</v>
      </c>
      <c r="AI139" s="25">
        <f>IF(BenefitAssumptions!$E$59="no",0,IF(BenefitAssumptions!$G$60=9,AI19,IF(BenefitAssumptions!$G$60=14,AI20,0)))</f>
        <v>1181.874</v>
      </c>
      <c r="AJ139" s="25">
        <f>IF(BenefitAssumptions!$E$59="no",0,IF(BenefitAssumptions!$G$60=9,AJ19,IF(BenefitAssumptions!$G$60=14,AJ20,0)))</f>
        <v>1200.597</v>
      </c>
      <c r="AK139" s="25">
        <f>IF(BenefitAssumptions!$E$59="no",0,IF(BenefitAssumptions!$G$60=9,AK19,IF(BenefitAssumptions!$G$60=14,AK20,0)))</f>
        <v>1219.211</v>
      </c>
      <c r="AL139" s="25">
        <f>IF(BenefitAssumptions!$E$59="no",0,IF(BenefitAssumptions!$G$60=9,AL19,IF(BenefitAssumptions!$G$60=14,AL20,0)))</f>
        <v>1237.7470000000001</v>
      </c>
      <c r="AM139" s="25">
        <f>IF(BenefitAssumptions!$E$59="no",0,IF(BenefitAssumptions!$G$60=9,AM19,IF(BenefitAssumptions!$G$60=14,AM20,0)))</f>
        <v>1256.2280000000001</v>
      </c>
      <c r="AN139" s="25">
        <f>IF(BenefitAssumptions!$E$59="no",0,IF(BenefitAssumptions!$G$60=9,AN19,IF(BenefitAssumptions!$G$60=14,AN20,0)))</f>
        <v>1274.471</v>
      </c>
      <c r="AO139" s="25">
        <f>IF(BenefitAssumptions!$E$59="no",0,IF(BenefitAssumptions!$G$60=9,AO19,IF(BenefitAssumptions!$G$60=14,AO20,0)))</f>
        <v>1292.229</v>
      </c>
      <c r="AP139" s="25">
        <f>IF(BenefitAssumptions!$E$59="no",0,IF(BenefitAssumptions!$G$60=9,AP19,IF(BenefitAssumptions!$G$60=14,AP20,0)))</f>
        <v>1309.319</v>
      </c>
      <c r="AQ139" s="25">
        <f>IF(BenefitAssumptions!$E$59="no",0,IF(BenefitAssumptions!$G$60=9,AQ19,IF(BenefitAssumptions!$G$60=14,AQ20,0)))</f>
        <v>1325.663</v>
      </c>
      <c r="AR139" s="25">
        <f>IF(BenefitAssumptions!$E$59="no",0,IF(BenefitAssumptions!$G$60=9,AR19,IF(BenefitAssumptions!$G$60=14,AR20,0)))</f>
        <v>1341.271</v>
      </c>
      <c r="AS139" s="25">
        <f>IF(BenefitAssumptions!$E$59="no",0,IF(BenefitAssumptions!$G$60=9,AS19,IF(BenefitAssumptions!$G$60=14,AS20,0)))</f>
        <v>1356.1420000000001</v>
      </c>
      <c r="AT139" s="25">
        <f>IF(BenefitAssumptions!$E$59="no",0,IF(BenefitAssumptions!$G$60=9,AT19,IF(BenefitAssumptions!$G$60=14,AT20,0)))</f>
        <v>1370.307</v>
      </c>
      <c r="AU139" s="25">
        <f>IF(BenefitAssumptions!$E$59="no",0,IF(BenefitAssumptions!$G$60=9,AU19,IF(BenefitAssumptions!$G$60=14,AU20,0)))</f>
        <v>1383.787</v>
      </c>
      <c r="AV139" s="25">
        <f>IF(BenefitAssumptions!$E$59="no",0,IF(BenefitAssumptions!$G$60=9,AV19,IF(BenefitAssumptions!$G$60=14,AV20,0)))</f>
        <v>1396.5709999999999</v>
      </c>
      <c r="AW139" s="25">
        <f>IF(BenefitAssumptions!$E$59="no",0,IF(BenefitAssumptions!$G$60=9,AW19,IF(BenefitAssumptions!$G$60=14,AW20,0)))</f>
        <v>1408.6399999999999</v>
      </c>
      <c r="AX139" s="25">
        <f>IF(BenefitAssumptions!$E$59="no",0,IF(BenefitAssumptions!$G$60=9,AX19,IF(BenefitAssumptions!$G$60=14,AX20,0)))</f>
        <v>1420.0160000000001</v>
      </c>
      <c r="AY139" s="25">
        <f>IF(BenefitAssumptions!$E$59="no",0,IF(BenefitAssumptions!$G$60=9,AY19,IF(BenefitAssumptions!$G$60=14,AY20,0)))</f>
        <v>1430.729</v>
      </c>
      <c r="AZ139" s="25">
        <f>IF(BenefitAssumptions!$E$59="no",0,IF(BenefitAssumptions!$G$60=9,AZ19,IF(BenefitAssumptions!$G$60=14,AZ20,0)))</f>
        <v>1440.809</v>
      </c>
    </row>
    <row r="140" spans="1:52">
      <c r="A140" s="120" t="s">
        <v>2</v>
      </c>
      <c r="AF140" s="25">
        <f>IF(BenefitAssumptions!$E$59="no",0,IF(BenefitAssumptions!$G$60=9,AF38,IF(BenefitAssumptions!$G$60=14,AF39,0)))</f>
        <v>1121.1530000000002</v>
      </c>
      <c r="AG140" s="25">
        <f>IF(BenefitAssumptions!$E$59="no",0,IF(BenefitAssumptions!$G$60=9,AG38,IF(BenefitAssumptions!$G$60=14,AG39,0)))</f>
        <v>1138.1220000000001</v>
      </c>
      <c r="AH140" s="25">
        <f>IF(BenefitAssumptions!$E$59="no",0,IF(BenefitAssumptions!$G$60=9,AH38,IF(BenefitAssumptions!$G$60=14,AH39,0)))</f>
        <v>1155.3340000000001</v>
      </c>
      <c r="AI140" s="25">
        <f>IF(BenefitAssumptions!$E$59="no",0,IF(BenefitAssumptions!$G$60=9,AI38,IF(BenefitAssumptions!$G$60=14,AI39,0)))</f>
        <v>1172.701</v>
      </c>
      <c r="AJ140" s="25">
        <f>IF(BenefitAssumptions!$E$59="no",0,IF(BenefitAssumptions!$G$60=9,AJ38,IF(BenefitAssumptions!$G$60=14,AJ39,0)))</f>
        <v>1190.0150000000001</v>
      </c>
      <c r="AK140" s="25">
        <f>IF(BenefitAssumptions!$E$59="no",0,IF(BenefitAssumptions!$G$60=9,AK38,IF(BenefitAssumptions!$G$60=14,AK39,0)))</f>
        <v>1207.1120000000001</v>
      </c>
      <c r="AL140" s="25">
        <f>IF(BenefitAssumptions!$E$59="no",0,IF(BenefitAssumptions!$G$60=9,AL38,IF(BenefitAssumptions!$G$60=14,AL39,0)))</f>
        <v>1224.009</v>
      </c>
      <c r="AM140" s="25">
        <f>IF(BenefitAssumptions!$E$59="no",0,IF(BenefitAssumptions!$G$60=9,AM38,IF(BenefitAssumptions!$G$60=14,AM39,0)))</f>
        <v>1240.778</v>
      </c>
      <c r="AN140" s="25">
        <f>IF(BenefitAssumptions!$E$59="no",0,IF(BenefitAssumptions!$G$60=9,AN38,IF(BenefitAssumptions!$G$60=14,AN39,0)))</f>
        <v>1257.3539999999998</v>
      </c>
      <c r="AO140" s="25">
        <f>IF(BenefitAssumptions!$E$59="no",0,IF(BenefitAssumptions!$G$60=9,AO38,IF(BenefitAssumptions!$G$60=14,AO39,0)))</f>
        <v>1273.6590000000001</v>
      </c>
      <c r="AP140" s="25">
        <f>IF(BenefitAssumptions!$E$59="no",0,IF(BenefitAssumptions!$G$60=9,AP38,IF(BenefitAssumptions!$G$60=14,AP39,0)))</f>
        <v>1289.6179999999999</v>
      </c>
      <c r="AQ140" s="25">
        <f>IF(BenefitAssumptions!$E$59="no",0,IF(BenefitAssumptions!$G$60=9,AQ38,IF(BenefitAssumptions!$G$60=14,AQ39,0)))</f>
        <v>1305.2080000000001</v>
      </c>
      <c r="AR140" s="25">
        <f>IF(BenefitAssumptions!$E$59="no",0,IF(BenefitAssumptions!$G$60=9,AR38,IF(BenefitAssumptions!$G$60=14,AR39,0)))</f>
        <v>1320.395</v>
      </c>
      <c r="AS140" s="25">
        <f>IF(BenefitAssumptions!$E$59="no",0,IF(BenefitAssumptions!$G$60=9,AS38,IF(BenefitAssumptions!$G$60=14,AS39,0)))</f>
        <v>1335.0859999999998</v>
      </c>
      <c r="AT140" s="25">
        <f>IF(BenefitAssumptions!$E$59="no",0,IF(BenefitAssumptions!$G$60=9,AT38,IF(BenefitAssumptions!$G$60=14,AT39,0)))</f>
        <v>1349.1679999999999</v>
      </c>
      <c r="AU140" s="25">
        <f>IF(BenefitAssumptions!$E$59="no",0,IF(BenefitAssumptions!$G$60=9,AU38,IF(BenefitAssumptions!$G$60=14,AU39,0)))</f>
        <v>1362.56</v>
      </c>
      <c r="AV140" s="25">
        <f>IF(BenefitAssumptions!$E$59="no",0,IF(BenefitAssumptions!$G$60=9,AV38,IF(BenefitAssumptions!$G$60=14,AV39,0)))</f>
        <v>1375.2219999999998</v>
      </c>
      <c r="AW140" s="25">
        <f>IF(BenefitAssumptions!$E$59="no",0,IF(BenefitAssumptions!$G$60=9,AW38,IF(BenefitAssumptions!$G$60=14,AW39,0)))</f>
        <v>1387.155</v>
      </c>
      <c r="AX140" s="25">
        <f>IF(BenefitAssumptions!$E$59="no",0,IF(BenefitAssumptions!$G$60=9,AX38,IF(BenefitAssumptions!$G$60=14,AX39,0)))</f>
        <v>1398.386</v>
      </c>
      <c r="AY140" s="25">
        <f>IF(BenefitAssumptions!$E$59="no",0,IF(BenefitAssumptions!$G$60=9,AY38,IF(BenefitAssumptions!$G$60=14,AY39,0)))</f>
        <v>1408.96</v>
      </c>
      <c r="AZ140" s="25">
        <f>IF(BenefitAssumptions!$E$59="no",0,IF(BenefitAssumptions!$G$60=9,AZ38,IF(BenefitAssumptions!$G$60=14,AZ39,0)))</f>
        <v>1418.9189999999999</v>
      </c>
    </row>
    <row r="141" spans="1:52" ht="25.5">
      <c r="A141" s="117" t="s">
        <v>128</v>
      </c>
      <c r="AG141" s="26">
        <f>AG144/AG138</f>
        <v>0.55014440365212225</v>
      </c>
      <c r="AH141" s="26">
        <f t="shared" ref="AH141:AZ141" si="33">AH144/AH138</f>
        <v>0.59385585946564245</v>
      </c>
      <c r="AI141" s="26">
        <f t="shared" si="33"/>
        <v>0.63754869774800138</v>
      </c>
      <c r="AJ141" s="26">
        <f t="shared" si="33"/>
        <v>0.68122233449008041</v>
      </c>
      <c r="AK141" s="26">
        <f t="shared" si="33"/>
        <v>0.72487533605377341</v>
      </c>
      <c r="AL141" s="26">
        <f t="shared" si="33"/>
        <v>0.7432031200492657</v>
      </c>
      <c r="AM141" s="26">
        <f t="shared" si="33"/>
        <v>0.7615326061157508</v>
      </c>
      <c r="AN141" s="26">
        <f t="shared" si="33"/>
        <v>0.77986478528334324</v>
      </c>
      <c r="AO141" s="26">
        <f t="shared" si="33"/>
        <v>0.79820065022323672</v>
      </c>
      <c r="AP141" s="26">
        <f t="shared" si="33"/>
        <v>0.81654032655145803</v>
      </c>
      <c r="AQ141" s="26">
        <f t="shared" si="33"/>
        <v>0.83488337512557642</v>
      </c>
      <c r="AR141" s="26">
        <f t="shared" si="33"/>
        <v>0.85322875722698999</v>
      </c>
      <c r="AS141" s="26">
        <f t="shared" si="33"/>
        <v>0.87157538739440399</v>
      </c>
      <c r="AT141" s="26">
        <f t="shared" si="33"/>
        <v>0.88992226808483299</v>
      </c>
      <c r="AU141" s="26">
        <f t="shared" si="33"/>
        <v>0.90826892353127064</v>
      </c>
      <c r="AV141" s="26">
        <f t="shared" si="33"/>
        <v>0.92661531843587686</v>
      </c>
      <c r="AW141" s="26">
        <f t="shared" si="33"/>
        <v>0.94496157622429433</v>
      </c>
      <c r="AX141" s="26">
        <f t="shared" si="33"/>
        <v>0.96330775146105296</v>
      </c>
      <c r="AY141" s="26">
        <f t="shared" si="33"/>
        <v>0.98165389003279402</v>
      </c>
      <c r="AZ141" s="26">
        <f t="shared" si="33"/>
        <v>1</v>
      </c>
    </row>
    <row r="142" spans="1:52">
      <c r="A142" s="120" t="s">
        <v>1</v>
      </c>
      <c r="AG142" s="30">
        <f>BenefitAssumptions!E63</f>
        <v>0.6</v>
      </c>
      <c r="AH142" s="26">
        <f>AG142+($AK$142-$AG$142)/($AK$2-$AG$2)</f>
        <v>0.625</v>
      </c>
      <c r="AI142" s="26">
        <f>AH142+($AK$142-$AG$142)/($AK$2-$AG$2)</f>
        <v>0.65</v>
      </c>
      <c r="AJ142" s="26">
        <f>AI142+($AK$142-$AG$142)/($AK$2-$AG$2)</f>
        <v>0.67500000000000004</v>
      </c>
      <c r="AK142" s="30">
        <f>BenefitAssumptions!F63</f>
        <v>0.7</v>
      </c>
      <c r="AL142" s="26">
        <f t="shared" ref="AL142:AY142" si="34">AK142+($AZ$142-$AK$142)/($AZ$2-$AK$2)</f>
        <v>0.72</v>
      </c>
      <c r="AM142" s="26">
        <f t="shared" si="34"/>
        <v>0.74</v>
      </c>
      <c r="AN142" s="26">
        <f t="shared" si="34"/>
        <v>0.76</v>
      </c>
      <c r="AO142" s="26">
        <f t="shared" si="34"/>
        <v>0.78</v>
      </c>
      <c r="AP142" s="26">
        <f t="shared" si="34"/>
        <v>0.8</v>
      </c>
      <c r="AQ142" s="26">
        <f t="shared" si="34"/>
        <v>0.82000000000000006</v>
      </c>
      <c r="AR142" s="26">
        <f t="shared" si="34"/>
        <v>0.84000000000000008</v>
      </c>
      <c r="AS142" s="26">
        <f t="shared" si="34"/>
        <v>0.8600000000000001</v>
      </c>
      <c r="AT142" s="26">
        <f t="shared" si="34"/>
        <v>0.88000000000000012</v>
      </c>
      <c r="AU142" s="26">
        <f t="shared" si="34"/>
        <v>0.90000000000000013</v>
      </c>
      <c r="AV142" s="26">
        <f t="shared" si="34"/>
        <v>0.92000000000000015</v>
      </c>
      <c r="AW142" s="26">
        <f t="shared" si="34"/>
        <v>0.94000000000000017</v>
      </c>
      <c r="AX142" s="26">
        <f t="shared" si="34"/>
        <v>0.96000000000000019</v>
      </c>
      <c r="AY142" s="26">
        <f t="shared" si="34"/>
        <v>0.9800000000000002</v>
      </c>
      <c r="AZ142" s="30">
        <f>BenefitAssumptions!G63</f>
        <v>1</v>
      </c>
    </row>
    <row r="143" spans="1:52">
      <c r="A143" s="120" t="s">
        <v>2</v>
      </c>
      <c r="AG143" s="30">
        <f>BenefitAssumptions!E64</f>
        <v>0.5</v>
      </c>
      <c r="AH143" s="26">
        <f>AG143+($AK$143-$AG$143)/($AK$2-$AG$2)</f>
        <v>0.5625</v>
      </c>
      <c r="AI143" s="26">
        <f>AH143+($AK$143-$AG$143)/($AK$2-$AG$2)</f>
        <v>0.625</v>
      </c>
      <c r="AJ143" s="26">
        <f>AI143+($AK$143-$AG$143)/($AK$2-$AG$2)</f>
        <v>0.6875</v>
      </c>
      <c r="AK143" s="30">
        <f>BenefitAssumptions!F64</f>
        <v>0.75</v>
      </c>
      <c r="AL143" s="26">
        <f t="shared" ref="AL143:AY143" si="35">AK143+($AZ$143-$AK$143)/($AZ$2-$AK$2)</f>
        <v>0.76666666666666672</v>
      </c>
      <c r="AM143" s="26">
        <f t="shared" si="35"/>
        <v>0.78333333333333344</v>
      </c>
      <c r="AN143" s="26">
        <f t="shared" si="35"/>
        <v>0.80000000000000016</v>
      </c>
      <c r="AO143" s="26">
        <f t="shared" si="35"/>
        <v>0.81666666666666687</v>
      </c>
      <c r="AP143" s="26">
        <f t="shared" si="35"/>
        <v>0.83333333333333359</v>
      </c>
      <c r="AQ143" s="26">
        <f t="shared" si="35"/>
        <v>0.85000000000000031</v>
      </c>
      <c r="AR143" s="26">
        <f t="shared" si="35"/>
        <v>0.86666666666666703</v>
      </c>
      <c r="AS143" s="26">
        <f t="shared" si="35"/>
        <v>0.88333333333333375</v>
      </c>
      <c r="AT143" s="26">
        <f t="shared" si="35"/>
        <v>0.90000000000000047</v>
      </c>
      <c r="AU143" s="26">
        <f t="shared" si="35"/>
        <v>0.91666666666666718</v>
      </c>
      <c r="AV143" s="26">
        <f t="shared" si="35"/>
        <v>0.9333333333333339</v>
      </c>
      <c r="AW143" s="26">
        <f t="shared" si="35"/>
        <v>0.95000000000000062</v>
      </c>
      <c r="AX143" s="26">
        <f t="shared" si="35"/>
        <v>0.96666666666666734</v>
      </c>
      <c r="AY143" s="26">
        <f t="shared" si="35"/>
        <v>0.98333333333333406</v>
      </c>
      <c r="AZ143" s="30">
        <f>BenefitAssumptions!G64</f>
        <v>1</v>
      </c>
    </row>
    <row r="144" spans="1:52">
      <c r="A144" s="117" t="s">
        <v>153</v>
      </c>
      <c r="AG144" s="25">
        <f t="shared" ref="AG144:AZ144" si="36">SUM(AG145:AG146)</f>
        <v>1255.8900000000001</v>
      </c>
      <c r="AH144" s="25">
        <f t="shared" si="36"/>
        <v>1376.8678750000001</v>
      </c>
      <c r="AI144" s="25">
        <f t="shared" si="36"/>
        <v>1501.1562250000002</v>
      </c>
      <c r="AJ144" s="25">
        <f t="shared" si="36"/>
        <v>1628.5382875</v>
      </c>
      <c r="AK144" s="25">
        <f t="shared" si="36"/>
        <v>1758.7817</v>
      </c>
      <c r="AL144" s="25">
        <f t="shared" si="36"/>
        <v>1829.5847400000002</v>
      </c>
      <c r="AM144" s="25">
        <f t="shared" si="36"/>
        <v>1901.5514866666667</v>
      </c>
      <c r="AN144" s="25">
        <f t="shared" si="36"/>
        <v>1974.4811600000003</v>
      </c>
      <c r="AO144" s="25">
        <f t="shared" si="36"/>
        <v>2048.0934700000003</v>
      </c>
      <c r="AP144" s="25">
        <f t="shared" si="36"/>
        <v>2122.1368666666667</v>
      </c>
      <c r="AQ144" s="25">
        <f t="shared" si="36"/>
        <v>2196.4704600000005</v>
      </c>
      <c r="AR144" s="25">
        <f t="shared" si="36"/>
        <v>2271.0099733333336</v>
      </c>
      <c r="AS144" s="25">
        <f t="shared" si="36"/>
        <v>2345.6080866666671</v>
      </c>
      <c r="AT144" s="25">
        <f t="shared" si="36"/>
        <v>2420.121360000001</v>
      </c>
      <c r="AU144" s="25">
        <f t="shared" si="36"/>
        <v>2494.4216333333343</v>
      </c>
      <c r="AV144" s="25">
        <f t="shared" si="36"/>
        <v>2568.3858533333341</v>
      </c>
      <c r="AW144" s="25">
        <f t="shared" si="36"/>
        <v>2641.9188500000009</v>
      </c>
      <c r="AX144" s="25">
        <f t="shared" si="36"/>
        <v>2714.9884933333346</v>
      </c>
      <c r="AY144" s="25">
        <f t="shared" si="36"/>
        <v>2787.591753333335</v>
      </c>
      <c r="AZ144" s="25">
        <f t="shared" si="36"/>
        <v>2859.7280000000001</v>
      </c>
    </row>
    <row r="145" spans="1:52">
      <c r="A145" s="119" t="s">
        <v>1</v>
      </c>
      <c r="AG145" s="25">
        <f>AG142*AG139</f>
        <v>686.82900000000006</v>
      </c>
      <c r="AH145" s="25">
        <f t="shared" ref="AH145:AZ146" si="37">AH142*AH139</f>
        <v>726.99250000000006</v>
      </c>
      <c r="AI145" s="25">
        <f t="shared" si="37"/>
        <v>768.21810000000005</v>
      </c>
      <c r="AJ145" s="25">
        <f t="shared" si="37"/>
        <v>810.40297500000008</v>
      </c>
      <c r="AK145" s="25">
        <f t="shared" si="37"/>
        <v>853.44769999999994</v>
      </c>
      <c r="AL145" s="25">
        <f t="shared" si="37"/>
        <v>891.17784000000006</v>
      </c>
      <c r="AM145" s="25">
        <f t="shared" si="37"/>
        <v>929.60872000000006</v>
      </c>
      <c r="AN145" s="25">
        <f t="shared" si="37"/>
        <v>968.59796000000006</v>
      </c>
      <c r="AO145" s="25">
        <f t="shared" si="37"/>
        <v>1007.93862</v>
      </c>
      <c r="AP145" s="25">
        <f t="shared" si="37"/>
        <v>1047.4552000000001</v>
      </c>
      <c r="AQ145" s="25">
        <f t="shared" si="37"/>
        <v>1087.04366</v>
      </c>
      <c r="AR145" s="25">
        <f t="shared" si="37"/>
        <v>1126.6676400000001</v>
      </c>
      <c r="AS145" s="25">
        <f t="shared" si="37"/>
        <v>1166.2821200000001</v>
      </c>
      <c r="AT145" s="25">
        <f t="shared" si="37"/>
        <v>1205.8701600000002</v>
      </c>
      <c r="AU145" s="25">
        <f t="shared" si="37"/>
        <v>1245.4083000000003</v>
      </c>
      <c r="AV145" s="25">
        <f t="shared" si="37"/>
        <v>1284.8453200000001</v>
      </c>
      <c r="AW145" s="25">
        <f t="shared" si="37"/>
        <v>1324.1216000000002</v>
      </c>
      <c r="AX145" s="25">
        <f t="shared" si="37"/>
        <v>1363.2153600000004</v>
      </c>
      <c r="AY145" s="25">
        <f t="shared" si="37"/>
        <v>1402.1144200000003</v>
      </c>
      <c r="AZ145" s="25">
        <f t="shared" si="37"/>
        <v>1440.809</v>
      </c>
    </row>
    <row r="146" spans="1:52">
      <c r="A146" s="119" t="s">
        <v>2</v>
      </c>
      <c r="AG146" s="25">
        <f>AG143*AG140</f>
        <v>569.06100000000004</v>
      </c>
      <c r="AH146" s="25">
        <f t="shared" si="37"/>
        <v>649.87537500000008</v>
      </c>
      <c r="AI146" s="25">
        <f t="shared" si="37"/>
        <v>732.93812500000001</v>
      </c>
      <c r="AJ146" s="25">
        <f t="shared" si="37"/>
        <v>818.13531250000005</v>
      </c>
      <c r="AK146" s="25">
        <f t="shared" si="37"/>
        <v>905.33400000000006</v>
      </c>
      <c r="AL146" s="25">
        <f t="shared" si="37"/>
        <v>938.40690000000006</v>
      </c>
      <c r="AM146" s="25">
        <f t="shared" si="37"/>
        <v>971.94276666666678</v>
      </c>
      <c r="AN146" s="25">
        <f t="shared" si="37"/>
        <v>1005.8832000000001</v>
      </c>
      <c r="AO146" s="25">
        <f t="shared" si="37"/>
        <v>1040.1548500000004</v>
      </c>
      <c r="AP146" s="25">
        <f t="shared" si="37"/>
        <v>1074.6816666666668</v>
      </c>
      <c r="AQ146" s="25">
        <f t="shared" si="37"/>
        <v>1109.4268000000004</v>
      </c>
      <c r="AR146" s="25">
        <f t="shared" si="37"/>
        <v>1144.3423333333337</v>
      </c>
      <c r="AS146" s="25">
        <f t="shared" si="37"/>
        <v>1179.325966666667</v>
      </c>
      <c r="AT146" s="25">
        <f t="shared" si="37"/>
        <v>1214.2512000000006</v>
      </c>
      <c r="AU146" s="25">
        <f t="shared" si="37"/>
        <v>1249.013333333334</v>
      </c>
      <c r="AV146" s="25">
        <f t="shared" si="37"/>
        <v>1283.540533333334</v>
      </c>
      <c r="AW146" s="25">
        <f t="shared" si="37"/>
        <v>1317.7972500000008</v>
      </c>
      <c r="AX146" s="25">
        <f t="shared" si="37"/>
        <v>1351.7731333333343</v>
      </c>
      <c r="AY146" s="25">
        <f t="shared" si="37"/>
        <v>1385.4773333333344</v>
      </c>
      <c r="AZ146" s="25">
        <f t="shared" si="37"/>
        <v>1418.9189999999999</v>
      </c>
    </row>
    <row r="147" spans="1:52" ht="38.25">
      <c r="A147" s="117" t="s">
        <v>225</v>
      </c>
      <c r="AG147" s="25">
        <f>BenefitAssumptions!$E$70*Macroeconomics!AG38</f>
        <v>45606.049009681505</v>
      </c>
      <c r="AH147" s="25">
        <f>BenefitAssumptions!$E$70*Macroeconomics!AH38</f>
        <v>49879.87253792378</v>
      </c>
      <c r="AI147" s="25">
        <f>BenefitAssumptions!$E$70*Macroeconomics!AI38</f>
        <v>54467.8460925256</v>
      </c>
      <c r="AJ147" s="25">
        <f>BenefitAssumptions!$E$70*Macroeconomics!AJ38</f>
        <v>59379.555857973843</v>
      </c>
      <c r="AK147" s="25">
        <f>BenefitAssumptions!$E$70*Macroeconomics!AK38</f>
        <v>64620.325082825249</v>
      </c>
      <c r="AL147" s="25">
        <f>BenefitAssumptions!$E$70*Macroeconomics!AL38</f>
        <v>70638.186999667887</v>
      </c>
      <c r="AM147" s="25">
        <f>BenefitAssumptions!$E$70*Macroeconomics!AM38</f>
        <v>77393.50549332668</v>
      </c>
      <c r="AN147" s="25">
        <f>BenefitAssumptions!$E$70*Macroeconomics!AN38</f>
        <v>84992.714054808399</v>
      </c>
      <c r="AO147" s="25">
        <f>BenefitAssumptions!$E$70*Macroeconomics!AO38</f>
        <v>93561.244966146856</v>
      </c>
      <c r="AP147" s="25">
        <f>BenefitAssumptions!$E$70*Macroeconomics!AP38</f>
        <v>103243.03861560364</v>
      </c>
      <c r="AQ147" s="25">
        <f>BenefitAssumptions!$E$70*Macroeconomics!AQ38</f>
        <v>113919.50282469559</v>
      </c>
      <c r="AR147" s="25">
        <f>BenefitAssumptions!$E$70*Macroeconomics!AR38</f>
        <v>125688.81006691909</v>
      </c>
      <c r="AS147" s="25">
        <f>BenefitAssumptions!$E$70*Macroeconomics!AS38</f>
        <v>138662.11821331349</v>
      </c>
      <c r="AT147" s="25">
        <f>BenefitAssumptions!$E$70*Macroeconomics!AT38</f>
        <v>152962.25131630473</v>
      </c>
      <c r="AU147" s="25">
        <f>BenefitAssumptions!$E$70*Macroeconomics!AU38</f>
        <v>168723.61795270053</v>
      </c>
      <c r="AV147" s="25">
        <f>BenefitAssumptions!$E$70*Macroeconomics!AV38</f>
        <v>186092.4915828048</v>
      </c>
      <c r="AW147" s="25">
        <f>BenefitAssumptions!$E$70*Macroeconomics!AW38</f>
        <v>205227.78567041553</v>
      </c>
      <c r="AX147" s="25">
        <f>BenefitAssumptions!$E$70*Macroeconomics!AX38</f>
        <v>226302.42602342277</v>
      </c>
      <c r="AY147" s="25">
        <f>BenefitAssumptions!$E$70*Macroeconomics!AY38</f>
        <v>249504.07229302794</v>
      </c>
      <c r="AZ147" s="25">
        <f>BenefitAssumptions!$E$70*Macroeconomics!AZ38</f>
        <v>275037.66424171941</v>
      </c>
    </row>
    <row r="148" spans="1:52" ht="38.25">
      <c r="A148" s="117" t="s">
        <v>226</v>
      </c>
      <c r="AG148" s="30">
        <f>BenefitAssumptions!E73</f>
        <v>20</v>
      </c>
      <c r="AH148" s="26">
        <f>AG148+($AK$148-$AG$148)/($AK$2-$AG$2)</f>
        <v>21.25</v>
      </c>
      <c r="AI148" s="26">
        <f>AH148+($AK$148-$AG$148)/($AK$2-$AG$2)</f>
        <v>22.5</v>
      </c>
      <c r="AJ148" s="26">
        <f>AI148+($AK$148-$AG$148)/($AK$2-$AG$2)</f>
        <v>23.75</v>
      </c>
      <c r="AK148" s="30">
        <f>BenefitAssumptions!F73</f>
        <v>25</v>
      </c>
      <c r="AL148" s="26">
        <f t="shared" ref="AL148:AY148" si="38">AK148+($AZ$148-$AK$148)/($AZ$2-$AK$2)</f>
        <v>25.333333333333332</v>
      </c>
      <c r="AM148" s="26">
        <f t="shared" si="38"/>
        <v>25.666666666666664</v>
      </c>
      <c r="AN148" s="26">
        <f t="shared" si="38"/>
        <v>25.999999999999996</v>
      </c>
      <c r="AO148" s="26">
        <f t="shared" si="38"/>
        <v>26.333333333333329</v>
      </c>
      <c r="AP148" s="26">
        <f t="shared" si="38"/>
        <v>26.666666666666661</v>
      </c>
      <c r="AQ148" s="26">
        <f t="shared" si="38"/>
        <v>26.999999999999993</v>
      </c>
      <c r="AR148" s="26">
        <f t="shared" si="38"/>
        <v>27.333333333333325</v>
      </c>
      <c r="AS148" s="26">
        <f t="shared" si="38"/>
        <v>27.666666666666657</v>
      </c>
      <c r="AT148" s="26">
        <f t="shared" si="38"/>
        <v>27.999999999999989</v>
      </c>
      <c r="AU148" s="26">
        <f t="shared" si="38"/>
        <v>28.333333333333321</v>
      </c>
      <c r="AV148" s="26">
        <f t="shared" si="38"/>
        <v>28.666666666666654</v>
      </c>
      <c r="AW148" s="26">
        <f t="shared" si="38"/>
        <v>28.999999999999986</v>
      </c>
      <c r="AX148" s="26">
        <f t="shared" si="38"/>
        <v>29.333333333333318</v>
      </c>
      <c r="AY148" s="26">
        <f t="shared" si="38"/>
        <v>29.66666666666665</v>
      </c>
      <c r="AZ148" s="30">
        <f>BenefitAssumptions!G73</f>
        <v>30</v>
      </c>
    </row>
    <row r="149" spans="1:52" ht="38.25">
      <c r="A149" s="117" t="s">
        <v>228</v>
      </c>
      <c r="AG149" s="25">
        <f t="shared" ref="AG149:AZ149" si="39">AG148*AG56/100</f>
        <v>20</v>
      </c>
      <c r="AH149" s="25">
        <f t="shared" si="39"/>
        <v>23.439196865270556</v>
      </c>
      <c r="AI149" s="25">
        <f t="shared" si="39"/>
        <v>27.461870136113998</v>
      </c>
      <c r="AJ149" s="25">
        <f t="shared" si="39"/>
        <v>32.177376997660829</v>
      </c>
      <c r="AK149" s="25">
        <f t="shared" si="39"/>
        <v>37.717053608778713</v>
      </c>
      <c r="AL149" s="25">
        <f t="shared" si="39"/>
        <v>42.559921029747578</v>
      </c>
      <c r="AM149" s="25">
        <f t="shared" si="39"/>
        <v>48.016297826630861</v>
      </c>
      <c r="AN149" s="25">
        <f t="shared" si="39"/>
        <v>54.163070298397017</v>
      </c>
      <c r="AO149" s="25">
        <f t="shared" si="39"/>
        <v>61.086675313640214</v>
      </c>
      <c r="AP149" s="25">
        <f t="shared" si="39"/>
        <v>68.884277907784664</v>
      </c>
      <c r="AQ149" s="25">
        <f t="shared" si="39"/>
        <v>77.665093171844575</v>
      </c>
      <c r="AR149" s="25">
        <f t="shared" si="39"/>
        <v>87.551870017936494</v>
      </c>
      <c r="AS149" s="25">
        <f t="shared" si="39"/>
        <v>98.682556539906514</v>
      </c>
      <c r="AT149" s="25">
        <f t="shared" si="39"/>
        <v>111.21216907830787</v>
      </c>
      <c r="AU149" s="25">
        <f t="shared" si="39"/>
        <v>125.31488977856408</v>
      </c>
      <c r="AV149" s="25">
        <f t="shared" si="39"/>
        <v>141.18642043422273</v>
      </c>
      <c r="AW149" s="25">
        <f t="shared" si="39"/>
        <v>159.04662377265589</v>
      </c>
      <c r="AX149" s="25">
        <f t="shared" si="39"/>
        <v>179.14248711197172</v>
      </c>
      <c r="AY149" s="25">
        <f t="shared" si="39"/>
        <v>201.75144754406611</v>
      </c>
      <c r="AZ149" s="25">
        <f t="shared" si="39"/>
        <v>227.18512253431629</v>
      </c>
    </row>
    <row r="150" spans="1:52" ht="25.5">
      <c r="A150" s="117" t="s">
        <v>168</v>
      </c>
      <c r="AG150" s="25">
        <f>IF(BenefitAssumptions!$E$68="yes", AG147, AG149)</f>
        <v>45606.049009681505</v>
      </c>
      <c r="AH150" s="25">
        <f>IF(BenefitAssumptions!$E$68="yes", AH147, AH149)</f>
        <v>49879.87253792378</v>
      </c>
      <c r="AI150" s="25">
        <f>IF(BenefitAssumptions!$E$68="yes", AI147, AI149)</f>
        <v>54467.8460925256</v>
      </c>
      <c r="AJ150" s="25">
        <f>IF(BenefitAssumptions!$E$68="yes", AJ147, AJ149)</f>
        <v>59379.555857973843</v>
      </c>
      <c r="AK150" s="25">
        <f>IF(BenefitAssumptions!$E$68="yes", AK147, AK149)</f>
        <v>64620.325082825249</v>
      </c>
      <c r="AL150" s="25">
        <f>IF(BenefitAssumptions!$E$68="yes", AL147, AL149)</f>
        <v>70638.186999667887</v>
      </c>
      <c r="AM150" s="25">
        <f>IF(BenefitAssumptions!$E$68="yes", AM147, AM149)</f>
        <v>77393.50549332668</v>
      </c>
      <c r="AN150" s="25">
        <f>IF(BenefitAssumptions!$E$68="yes", AN147, AN149)</f>
        <v>84992.714054808399</v>
      </c>
      <c r="AO150" s="25">
        <f>IF(BenefitAssumptions!$E$68="yes", AO147, AO149)</f>
        <v>93561.244966146856</v>
      </c>
      <c r="AP150" s="25">
        <f>IF(BenefitAssumptions!$E$68="yes", AP147, AP149)</f>
        <v>103243.03861560364</v>
      </c>
      <c r="AQ150" s="25">
        <f>IF(BenefitAssumptions!$E$68="yes", AQ147, AQ149)</f>
        <v>113919.50282469559</v>
      </c>
      <c r="AR150" s="25">
        <f>IF(BenefitAssumptions!$E$68="yes", AR147, AR149)</f>
        <v>125688.81006691909</v>
      </c>
      <c r="AS150" s="25">
        <f>IF(BenefitAssumptions!$E$68="yes", AS147, AS149)</f>
        <v>138662.11821331349</v>
      </c>
      <c r="AT150" s="25">
        <f>IF(BenefitAssumptions!$E$68="yes", AT147, AT149)</f>
        <v>152962.25131630473</v>
      </c>
      <c r="AU150" s="25">
        <f>IF(BenefitAssumptions!$E$68="yes", AU147, AU149)</f>
        <v>168723.61795270053</v>
      </c>
      <c r="AV150" s="25">
        <f>IF(BenefitAssumptions!$E$68="yes", AV147, AV149)</f>
        <v>186092.4915828048</v>
      </c>
      <c r="AW150" s="25">
        <f>IF(BenefitAssumptions!$E$68="yes", AW147, AW149)</f>
        <v>205227.78567041553</v>
      </c>
      <c r="AX150" s="25">
        <f>IF(BenefitAssumptions!$E$68="yes", AX147, AX149)</f>
        <v>226302.42602342277</v>
      </c>
      <c r="AY150" s="25">
        <f>IF(BenefitAssumptions!$E$68="yes", AY147, AY149)</f>
        <v>249504.07229302794</v>
      </c>
      <c r="AZ150" s="25">
        <f>IF(BenefitAssumptions!$E$68="yes", AZ147, AZ149)</f>
        <v>275037.66424171941</v>
      </c>
    </row>
    <row r="151" spans="1:52" ht="25.5">
      <c r="A151" s="117" t="s">
        <v>243</v>
      </c>
      <c r="AG151" s="25">
        <f>AG144*AG150</f>
        <v>57276180.890768908</v>
      </c>
      <c r="AH151" s="25">
        <f t="shared" ref="AH151:AZ151" si="40">AH144*AH150</f>
        <v>68677994.106561974</v>
      </c>
      <c r="AI151" s="25">
        <f t="shared" si="40"/>
        <v>81764746.22413674</v>
      </c>
      <c r="AJ151" s="25">
        <f t="shared" si="40"/>
        <v>96701880.209455311</v>
      </c>
      <c r="AK151" s="25">
        <f t="shared" si="40"/>
        <v>113653045.20372403</v>
      </c>
      <c r="AL151" s="25">
        <f t="shared" si="40"/>
        <v>129238548.99585877</v>
      </c>
      <c r="AM151" s="25">
        <f t="shared" si="40"/>
        <v>147167735.42918018</v>
      </c>
      <c r="AN151" s="25">
        <f t="shared" si="40"/>
        <v>167816512.63848642</v>
      </c>
      <c r="AO151" s="25">
        <f t="shared" si="40"/>
        <v>191622174.86023578</v>
      </c>
      <c r="AP151" s="25">
        <f t="shared" si="40"/>
        <v>219095858.47286278</v>
      </c>
      <c r="AQ151" s="25">
        <f t="shared" si="40"/>
        <v>250220822.77233046</v>
      </c>
      <c r="AR151" s="25">
        <f t="shared" si="40"/>
        <v>285440541.19837236</v>
      </c>
      <c r="AS151" s="25">
        <f t="shared" si="40"/>
        <v>325246985.79547745</v>
      </c>
      <c r="AT151" s="25">
        <f t="shared" si="40"/>
        <v>370187211.68427736</v>
      </c>
      <c r="AU151" s="25">
        <f t="shared" si="40"/>
        <v>420867842.67548472</v>
      </c>
      <c r="AV151" s="25">
        <f t="shared" si="40"/>
        <v>477957322.79282838</v>
      </c>
      <c r="AW151" s="25">
        <f t="shared" si="40"/>
        <v>542195155.50643086</v>
      </c>
      <c r="AX151" s="25">
        <f t="shared" si="40"/>
        <v>614408482.66701102</v>
      </c>
      <c r="AY151" s="25">
        <f t="shared" si="40"/>
        <v>695515494.34712899</v>
      </c>
      <c r="AZ151" s="25">
        <f t="shared" si="40"/>
        <v>786532909.48664379</v>
      </c>
    </row>
    <row r="152" spans="1:52">
      <c r="A152" s="117" t="s">
        <v>244</v>
      </c>
      <c r="AG152" s="25">
        <f>BenefitAssumptions!$E$76*BenefitAssumptions!$E$37*BenefitCalculations3!AG150*BenefitCalculations3!AG144</f>
        <v>28638.090445384456</v>
      </c>
      <c r="AH152" s="25">
        <f>BenefitAssumptions!$E$76*BenefitAssumptions!$E$37*BenefitCalculations3!AH150*BenefitCalculations3!AH144</f>
        <v>34338.997053280989</v>
      </c>
      <c r="AI152" s="25">
        <f>BenefitAssumptions!$E$76*BenefitAssumptions!$E$37*BenefitCalculations3!AI150*BenefitCalculations3!AI144</f>
        <v>40882.373112068373</v>
      </c>
      <c r="AJ152" s="25">
        <f>BenefitAssumptions!$E$76*BenefitAssumptions!$E$37*BenefitCalculations3!AJ150*BenefitCalculations3!AJ144</f>
        <v>48350.940104727655</v>
      </c>
      <c r="AK152" s="25">
        <f>BenefitAssumptions!$E$76*BenefitAssumptions!$E$37*BenefitCalculations3!AK150*BenefitCalculations3!AK144</f>
        <v>56826.522601862016</v>
      </c>
      <c r="AL152" s="25">
        <f>BenefitAssumptions!$E$76*BenefitAssumptions!$E$37*BenefitCalculations3!AL150*BenefitCalculations3!AL144</f>
        <v>64619.274497929393</v>
      </c>
      <c r="AM152" s="25">
        <f>BenefitAssumptions!$E$76*BenefitAssumptions!$E$37*BenefitCalculations3!AM150*BenefitCalculations3!AM144</f>
        <v>73583.867714590102</v>
      </c>
      <c r="AN152" s="25">
        <f>BenefitAssumptions!$E$76*BenefitAssumptions!$E$37*BenefitCalculations3!AN150*BenefitCalculations3!AN144</f>
        <v>83908.256319243214</v>
      </c>
      <c r="AO152" s="25">
        <f>BenefitAssumptions!$E$76*BenefitAssumptions!$E$37*BenefitCalculations3!AO150*BenefitCalculations3!AO144</f>
        <v>95811.087430117885</v>
      </c>
      <c r="AP152" s="25">
        <f>BenefitAssumptions!$E$76*BenefitAssumptions!$E$37*BenefitCalculations3!AP150*BenefitCalculations3!AP144</f>
        <v>109547.92923643139</v>
      </c>
      <c r="AQ152" s="25">
        <f>BenefitAssumptions!$E$76*BenefitAssumptions!$E$37*BenefitCalculations3!AQ150*BenefitCalculations3!AQ144</f>
        <v>125110.41138616524</v>
      </c>
      <c r="AR152" s="25">
        <f>BenefitAssumptions!$E$76*BenefitAssumptions!$E$37*BenefitCalculations3!AR150*BenefitCalculations3!AR144</f>
        <v>142720.27059918619</v>
      </c>
      <c r="AS152" s="25">
        <f>BenefitAssumptions!$E$76*BenefitAssumptions!$E$37*BenefitCalculations3!AS150*BenefitCalculations3!AS144</f>
        <v>162623.4928977387</v>
      </c>
      <c r="AT152" s="25">
        <f>BenefitAssumptions!$E$76*BenefitAssumptions!$E$37*BenefitCalculations3!AT150*BenefitCalculations3!AT144</f>
        <v>185093.60584213867</v>
      </c>
      <c r="AU152" s="25">
        <f>BenefitAssumptions!$E$76*BenefitAssumptions!$E$37*BenefitCalculations3!AU150*BenefitCalculations3!AU144</f>
        <v>210433.92133774236</v>
      </c>
      <c r="AV152" s="25">
        <f>BenefitAssumptions!$E$76*BenefitAssumptions!$E$37*BenefitCalculations3!AV150*BenefitCalculations3!AV144</f>
        <v>238978.66139641419</v>
      </c>
      <c r="AW152" s="25">
        <f>BenefitAssumptions!$E$76*BenefitAssumptions!$E$37*BenefitCalculations3!AW150*BenefitCalculations3!AW144</f>
        <v>271097.57775321545</v>
      </c>
      <c r="AX152" s="25">
        <f>BenefitAssumptions!$E$76*BenefitAssumptions!$E$37*BenefitCalculations3!AX150*BenefitCalculations3!AX144</f>
        <v>307204.24133350555</v>
      </c>
      <c r="AY152" s="25">
        <f>BenefitAssumptions!$E$76*BenefitAssumptions!$E$37*BenefitCalculations3!AY150*BenefitCalculations3!AY144</f>
        <v>347757.74717356445</v>
      </c>
      <c r="AZ152" s="25">
        <f>BenefitAssumptions!$E$76*BenefitAssumptions!$E$37*BenefitCalculations3!AZ150*BenefitCalculations3!AZ144</f>
        <v>393266.45474332193</v>
      </c>
    </row>
    <row r="153" spans="1:52">
      <c r="A153" s="117" t="s">
        <v>245</v>
      </c>
      <c r="AG153" s="25">
        <f>BenefitAssumptions!$E$77*BenefitAssumptions!$E$49*BenefitCalculations3!AG150*BenefitCalculations3!AG144</f>
        <v>28638.090445384456</v>
      </c>
      <c r="AH153" s="25">
        <f>BenefitAssumptions!$E$77*BenefitAssumptions!$E$49*BenefitCalculations3!AH150*BenefitCalculations3!AH144</f>
        <v>34338.997053280989</v>
      </c>
      <c r="AI153" s="25">
        <f>BenefitAssumptions!$E$77*BenefitAssumptions!$E$49*BenefitCalculations3!AI150*BenefitCalculations3!AI144</f>
        <v>40882.373112068373</v>
      </c>
      <c r="AJ153" s="25">
        <f>BenefitAssumptions!$E$77*BenefitAssumptions!$E$49*BenefitCalculations3!AJ150*BenefitCalculations3!AJ144</f>
        <v>48350.940104727655</v>
      </c>
      <c r="AK153" s="25">
        <f>BenefitAssumptions!$E$77*BenefitAssumptions!$E$49*BenefitCalculations3!AK150*BenefitCalculations3!AK144</f>
        <v>56826.522601862016</v>
      </c>
      <c r="AL153" s="25">
        <f>BenefitAssumptions!$E$77*BenefitAssumptions!$E$49*BenefitCalculations3!AL150*BenefitCalculations3!AL144</f>
        <v>64619.274497929393</v>
      </c>
      <c r="AM153" s="25">
        <f>BenefitAssumptions!$E$77*BenefitAssumptions!$E$49*BenefitCalculations3!AM150*BenefitCalculations3!AM144</f>
        <v>73583.867714590102</v>
      </c>
      <c r="AN153" s="25">
        <f>BenefitAssumptions!$E$77*BenefitAssumptions!$E$49*BenefitCalculations3!AN150*BenefitCalculations3!AN144</f>
        <v>83908.256319243214</v>
      </c>
      <c r="AO153" s="25">
        <f>BenefitAssumptions!$E$77*BenefitAssumptions!$E$49*BenefitCalculations3!AO150*BenefitCalculations3!AO144</f>
        <v>95811.087430117885</v>
      </c>
      <c r="AP153" s="25">
        <f>BenefitAssumptions!$E$77*BenefitAssumptions!$E$49*BenefitCalculations3!AP150*BenefitCalculations3!AP144</f>
        <v>109547.92923643139</v>
      </c>
      <c r="AQ153" s="25">
        <f>BenefitAssumptions!$E$77*BenefitAssumptions!$E$49*BenefitCalculations3!AQ150*BenefitCalculations3!AQ144</f>
        <v>125110.41138616524</v>
      </c>
      <c r="AR153" s="25">
        <f>BenefitAssumptions!$E$77*BenefitAssumptions!$E$49*BenefitCalculations3!AR150*BenefitCalculations3!AR144</f>
        <v>142720.27059918619</v>
      </c>
      <c r="AS153" s="25">
        <f>BenefitAssumptions!$E$77*BenefitAssumptions!$E$49*BenefitCalculations3!AS150*BenefitCalculations3!AS144</f>
        <v>162623.4928977387</v>
      </c>
      <c r="AT153" s="25">
        <f>BenefitAssumptions!$E$77*BenefitAssumptions!$E$49*BenefitCalculations3!AT150*BenefitCalculations3!AT144</f>
        <v>185093.60584213867</v>
      </c>
      <c r="AU153" s="25">
        <f>BenefitAssumptions!$E$77*BenefitAssumptions!$E$49*BenefitCalculations3!AU150*BenefitCalculations3!AU144</f>
        <v>210433.92133774236</v>
      </c>
      <c r="AV153" s="25">
        <f>BenefitAssumptions!$E$77*BenefitAssumptions!$E$49*BenefitCalculations3!AV150*BenefitCalculations3!AV144</f>
        <v>238978.66139641419</v>
      </c>
      <c r="AW153" s="25">
        <f>BenefitAssumptions!$E$77*BenefitAssumptions!$E$49*BenefitCalculations3!AW150*BenefitCalculations3!AW144</f>
        <v>271097.57775321545</v>
      </c>
      <c r="AX153" s="25">
        <f>BenefitAssumptions!$E$77*BenefitAssumptions!$E$49*BenefitCalculations3!AX150*BenefitCalculations3!AX144</f>
        <v>307204.24133350555</v>
      </c>
      <c r="AY153" s="25">
        <f>BenefitAssumptions!$E$77*BenefitAssumptions!$E$49*BenefitCalculations3!AY150*BenefitCalculations3!AY144</f>
        <v>347757.74717356445</v>
      </c>
      <c r="AZ153" s="25">
        <f>BenefitAssumptions!$E$77*BenefitAssumptions!$E$49*BenefitCalculations3!AZ150*BenefitCalculations3!AZ144</f>
        <v>393266.45474332193</v>
      </c>
    </row>
    <row r="154" spans="1:52">
      <c r="A154" s="117" t="s">
        <v>169</v>
      </c>
      <c r="AG154" s="25">
        <f>BenefitAssumptions!$E$82*AG151</f>
        <v>5727618.0890768915</v>
      </c>
      <c r="AH154" s="25">
        <f>BenefitAssumptions!$E$82*AH151</f>
        <v>6867799.4106561979</v>
      </c>
      <c r="AI154" s="25">
        <f>BenefitAssumptions!$E$82*AI151</f>
        <v>8176474.6224136744</v>
      </c>
      <c r="AJ154" s="25">
        <f>BenefitAssumptions!$E$82*AJ151</f>
        <v>9670188.0209455322</v>
      </c>
      <c r="AK154" s="25">
        <f>BenefitAssumptions!$E$82*AK151</f>
        <v>11365304.520372404</v>
      </c>
      <c r="AL154" s="25">
        <f>BenefitAssumptions!$E$82*AL151</f>
        <v>12923854.899585878</v>
      </c>
      <c r="AM154" s="25">
        <f>BenefitAssumptions!$E$82*AM151</f>
        <v>14716773.542918019</v>
      </c>
      <c r="AN154" s="25">
        <f>BenefitAssumptions!$E$82*AN151</f>
        <v>16781651.263848644</v>
      </c>
      <c r="AO154" s="25">
        <f>BenefitAssumptions!$E$82*AO151</f>
        <v>19162217.486023579</v>
      </c>
      <c r="AP154" s="25">
        <f>BenefitAssumptions!$E$82*AP151</f>
        <v>21909585.84728628</v>
      </c>
      <c r="AQ154" s="25">
        <f>BenefitAssumptions!$E$82*AQ151</f>
        <v>25022082.277233049</v>
      </c>
      <c r="AR154" s="25">
        <f>BenefitAssumptions!$E$82*AR151</f>
        <v>28544054.119837239</v>
      </c>
      <c r="AS154" s="25">
        <f>BenefitAssumptions!$E$82*AS151</f>
        <v>32524698.579547748</v>
      </c>
      <c r="AT154" s="25">
        <f>BenefitAssumptions!$E$82*AT151</f>
        <v>37018721.168427736</v>
      </c>
      <c r="AU154" s="25">
        <f>BenefitAssumptions!$E$82*AU151</f>
        <v>42086784.267548472</v>
      </c>
      <c r="AV154" s="25">
        <f>BenefitAssumptions!$E$82*AV151</f>
        <v>47795732.279282838</v>
      </c>
      <c r="AW154" s="25">
        <f>BenefitAssumptions!$E$82*AW151</f>
        <v>54219515.550643086</v>
      </c>
      <c r="AX154" s="25">
        <f>BenefitAssumptions!$E$82*AX151</f>
        <v>61440848.266701102</v>
      </c>
      <c r="AY154" s="25">
        <f>BenefitAssumptions!$E$82*AY151</f>
        <v>69551549.434712902</v>
      </c>
      <c r="AZ154" s="25">
        <f>BenefitAssumptions!$E$82*AZ151</f>
        <v>78653290.948664382</v>
      </c>
    </row>
    <row r="155" spans="1:52">
      <c r="A155" s="117" t="s">
        <v>193</v>
      </c>
      <c r="AG155" s="25">
        <f>SUM(AG151:AG154)</f>
        <v>63061075.160736568</v>
      </c>
      <c r="AH155" s="25">
        <f t="shared" ref="AH155:AZ155" si="41">SUM(AH151:AH154)</f>
        <v>75614471.511324733</v>
      </c>
      <c r="AI155" s="25">
        <f t="shared" si="41"/>
        <v>90022985.592774555</v>
      </c>
      <c r="AJ155" s="25">
        <f t="shared" si="41"/>
        <v>106468770.11061029</v>
      </c>
      <c r="AK155" s="25">
        <f t="shared" si="41"/>
        <v>125132002.76930015</v>
      </c>
      <c r="AL155" s="25">
        <f t="shared" si="41"/>
        <v>142291642.44444051</v>
      </c>
      <c r="AM155" s="25">
        <f t="shared" si="41"/>
        <v>162031676.70752737</v>
      </c>
      <c r="AN155" s="25">
        <f t="shared" si="41"/>
        <v>184765980.41497356</v>
      </c>
      <c r="AO155" s="25">
        <f t="shared" si="41"/>
        <v>210976014.52111959</v>
      </c>
      <c r="AP155" s="25">
        <f t="shared" si="41"/>
        <v>241224540.17862195</v>
      </c>
      <c r="AQ155" s="25">
        <f t="shared" si="41"/>
        <v>275493125.87233585</v>
      </c>
      <c r="AR155" s="25">
        <f t="shared" si="41"/>
        <v>314270035.85940796</v>
      </c>
      <c r="AS155" s="25">
        <f t="shared" si="41"/>
        <v>358096931.36082071</v>
      </c>
      <c r="AT155" s="25">
        <f t="shared" si="41"/>
        <v>407576120.06438935</v>
      </c>
      <c r="AU155" s="25">
        <f t="shared" si="41"/>
        <v>463375494.78570867</v>
      </c>
      <c r="AV155" s="25">
        <f t="shared" si="41"/>
        <v>526231012.39490414</v>
      </c>
      <c r="AW155" s="25">
        <f t="shared" si="41"/>
        <v>596956866.21258032</v>
      </c>
      <c r="AX155" s="25">
        <f t="shared" si="41"/>
        <v>676463739.41637909</v>
      </c>
      <c r="AY155" s="25">
        <f t="shared" si="41"/>
        <v>765762559.27618897</v>
      </c>
      <c r="AZ155" s="25">
        <f t="shared" si="41"/>
        <v>865972733.34479475</v>
      </c>
    </row>
    <row r="156" spans="1:52">
      <c r="A156" s="117" t="s">
        <v>195</v>
      </c>
      <c r="AG156" s="118">
        <f>1000*(AG155/(1000000*Macroeconomics!AG36))</f>
        <v>2.6751821160646084E-3</v>
      </c>
      <c r="AH156" s="118">
        <f>1000*(AH155/(1000000*Macroeconomics!AH36))</f>
        <v>2.8588415395707904E-3</v>
      </c>
      <c r="AI156" s="118">
        <f>1000*(AI155/(1000000*Macroeconomics!AI36))</f>
        <v>3.0392639368838617E-3</v>
      </c>
      <c r="AJ156" s="118">
        <f>1000*(AJ155/(1000000*Macroeconomics!AJ36))</f>
        <v>3.2161775175682575E-3</v>
      </c>
      <c r="AK156" s="118">
        <f>1000*(AK155/(1000000*Macroeconomics!AK36))</f>
        <v>3.3893250097535793E-3</v>
      </c>
      <c r="AL156" s="118">
        <f>1000*(AL155/(1000000*Macroeconomics!AL36))</f>
        <v>3.4417108710940217E-3</v>
      </c>
      <c r="AM156" s="118">
        <f>1000*(AM155/(1000000*Macroeconomics!AM36))</f>
        <v>3.4931108049256411E-3</v>
      </c>
      <c r="AN156" s="118">
        <f>1000*(AN155/(1000000*Macroeconomics!AN36))</f>
        <v>3.543264778409219E-3</v>
      </c>
      <c r="AO156" s="118">
        <f>1000*(AO155/(1000000*Macroeconomics!AO36))</f>
        <v>3.5918034542592233E-3</v>
      </c>
      <c r="AP156" s="118">
        <f>1000*(AP155/(1000000*Macroeconomics!AP36))</f>
        <v>3.6384431987062471E-3</v>
      </c>
      <c r="AQ156" s="118">
        <f>1000*(AQ155/(1000000*Macroeconomics!AQ36))</f>
        <v>3.6831092561629736E-3</v>
      </c>
      <c r="AR156" s="118">
        <f>1000*(AR155/(1000000*Macroeconomics!AR36))</f>
        <v>3.7258284865139459E-3</v>
      </c>
      <c r="AS156" s="118">
        <f>1000*(AS155/(1000000*Macroeconomics!AS36))</f>
        <v>3.7665353395399514E-3</v>
      </c>
      <c r="AT156" s="118">
        <f>1000*(AT155/(1000000*Macroeconomics!AT36))</f>
        <v>3.8051766174210045E-3</v>
      </c>
      <c r="AU156" s="118">
        <f>1000*(AU155/(1000000*Macroeconomics!AU36))</f>
        <v>3.8417304644600267E-3</v>
      </c>
      <c r="AV156" s="118">
        <f>1000*(AV155/(1000000*Macroeconomics!AV36))</f>
        <v>3.8761808398529653E-3</v>
      </c>
      <c r="AW156" s="118">
        <f>1000*(AW155/(1000000*Macroeconomics!AW36))</f>
        <v>3.9085567906232887E-3</v>
      </c>
      <c r="AX156" s="118">
        <f>1000*(AX155/(1000000*Macroeconomics!AX36))</f>
        <v>3.9389783406895383E-3</v>
      </c>
      <c r="AY156" s="118">
        <f>1000*(AY155/(1000000*Macroeconomics!AY36))</f>
        <v>3.9675984010097889E-3</v>
      </c>
      <c r="AZ156" s="118">
        <f>1000*(AZ155/(1000000*Macroeconomics!AZ36))</f>
        <v>3.9945640566178119E-3</v>
      </c>
    </row>
    <row r="157" spans="1:52">
      <c r="A157" s="117"/>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row>
    <row r="158" spans="1:52">
      <c r="A158" s="121" t="s">
        <v>231</v>
      </c>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row>
    <row r="159" spans="1:52">
      <c r="A159" s="117" t="s">
        <v>152</v>
      </c>
      <c r="AF159" s="25">
        <f>SUM(AF160:AF161)</f>
        <v>1379.462</v>
      </c>
      <c r="AG159" s="25">
        <f t="shared" ref="AG159:AZ159" si="42">SUM(AG160:AG161)</f>
        <v>1420.2139999999999</v>
      </c>
      <c r="AH159" s="25">
        <f t="shared" si="42"/>
        <v>1460.7570000000001</v>
      </c>
      <c r="AI159" s="25">
        <f t="shared" si="42"/>
        <v>1500.086</v>
      </c>
      <c r="AJ159" s="25">
        <f t="shared" si="42"/>
        <v>1536.8</v>
      </c>
      <c r="AK159" s="25">
        <f t="shared" si="42"/>
        <v>1569.9920000000002</v>
      </c>
      <c r="AL159" s="25">
        <f t="shared" si="42"/>
        <v>1599.2170000000001</v>
      </c>
      <c r="AM159" s="25">
        <f t="shared" si="42"/>
        <v>1625.0479999999998</v>
      </c>
      <c r="AN159" s="25">
        <f t="shared" si="42"/>
        <v>1648.8050000000001</v>
      </c>
      <c r="AO159" s="25">
        <f t="shared" si="42"/>
        <v>1672.366</v>
      </c>
      <c r="AP159" s="25">
        <f t="shared" si="42"/>
        <v>1697.0870000000002</v>
      </c>
      <c r="AQ159" s="25">
        <f t="shared" si="42"/>
        <v>1723.4160000000002</v>
      </c>
      <c r="AR159" s="25">
        <f t="shared" si="42"/>
        <v>1750.9779999999998</v>
      </c>
      <c r="AS159" s="25">
        <f t="shared" si="42"/>
        <v>1779.296</v>
      </c>
      <c r="AT159" s="25">
        <f t="shared" si="42"/>
        <v>1807.5619999999999</v>
      </c>
      <c r="AU159" s="25">
        <f t="shared" si="42"/>
        <v>1835.1659999999999</v>
      </c>
      <c r="AV159" s="25">
        <f t="shared" si="42"/>
        <v>1862.0230000000001</v>
      </c>
      <c r="AW159" s="25">
        <f t="shared" si="42"/>
        <v>1888.2939999999999</v>
      </c>
      <c r="AX159" s="25">
        <f t="shared" si="42"/>
        <v>1913.883</v>
      </c>
      <c r="AY159" s="25">
        <f t="shared" si="42"/>
        <v>1938.713</v>
      </c>
      <c r="AZ159" s="25">
        <f t="shared" si="42"/>
        <v>1962.7110000000002</v>
      </c>
    </row>
    <row r="160" spans="1:52">
      <c r="A160" s="120" t="s">
        <v>1</v>
      </c>
      <c r="AF160" s="25">
        <f>IF(BenefitAssumptions!$E$61*BenefitAssumptions!$G$61=240,AF15,IF(BenefitAssumptions!$E$61*BenefitAssumptions!$G$61=255,AF18,IF(BenefitAssumptions!$E$61*BenefitAssumptions!$G$61=256,AF16,IF(BenefitAssumptions!$E$61*BenefitAssumptions!$G$61=272,AF17, "wrong"))))</f>
        <v>689.38300000000004</v>
      </c>
      <c r="AG160" s="25">
        <f>IF(BenefitAssumptions!$E$61*BenefitAssumptions!$G$61=240,AG15,IF(BenefitAssumptions!$E$61*BenefitAssumptions!$G$61=255,AG18,IF(BenefitAssumptions!$E$61*BenefitAssumptions!$G$61=256,AG16,IF(BenefitAssumptions!$E$61*BenefitAssumptions!$G$61=272,AG17, "wrong"))))</f>
        <v>709.68399999999997</v>
      </c>
      <c r="AH160" s="25">
        <f>IF(BenefitAssumptions!$E$61*BenefitAssumptions!$G$61=240,AH15,IF(BenefitAssumptions!$E$61*BenefitAssumptions!$G$61=255,AH18,IF(BenefitAssumptions!$E$61*BenefitAssumptions!$G$61=256,AH16,IF(BenefitAssumptions!$E$61*BenefitAssumptions!$G$61=272,AH17, "wrong"))))</f>
        <v>729.88100000000009</v>
      </c>
      <c r="AI160" s="25">
        <f>IF(BenefitAssumptions!$E$61*BenefitAssumptions!$G$61=240,AI15,IF(BenefitAssumptions!$E$61*BenefitAssumptions!$G$61=255,AI18,IF(BenefitAssumptions!$E$61*BenefitAssumptions!$G$61=256,AI16,IF(BenefitAssumptions!$E$61*BenefitAssumptions!$G$61=272,AI17, "wrong"))))</f>
        <v>749.50400000000002</v>
      </c>
      <c r="AJ160" s="25">
        <f>IF(BenefitAssumptions!$E$61*BenefitAssumptions!$G$61=240,AJ15,IF(BenefitAssumptions!$E$61*BenefitAssumptions!$G$61=255,AJ18,IF(BenefitAssumptions!$E$61*BenefitAssumptions!$G$61=256,AJ16,IF(BenefitAssumptions!$E$61*BenefitAssumptions!$G$61=272,AJ17, "wrong"))))</f>
        <v>767.89599999999996</v>
      </c>
      <c r="AK160" s="25">
        <f>IF(BenefitAssumptions!$E$61*BenefitAssumptions!$G$61=240,AK15,IF(BenefitAssumptions!$E$61*BenefitAssumptions!$G$61=255,AK18,IF(BenefitAssumptions!$E$61*BenefitAssumptions!$G$61=256,AK16,IF(BenefitAssumptions!$E$61*BenefitAssumptions!$G$61=272,AK17, "wrong"))))</f>
        <v>784.63300000000004</v>
      </c>
      <c r="AL160" s="25">
        <f>IF(BenefitAssumptions!$E$61*BenefitAssumptions!$G$61=240,AL15,IF(BenefitAssumptions!$E$61*BenefitAssumptions!$G$61=255,AL18,IF(BenefitAssumptions!$E$61*BenefitAssumptions!$G$61=256,AL16,IF(BenefitAssumptions!$E$61*BenefitAssumptions!$G$61=272,AL17, "wrong"))))</f>
        <v>799.505</v>
      </c>
      <c r="AM160" s="25">
        <f>IF(BenefitAssumptions!$E$61*BenefitAssumptions!$G$61=240,AM15,IF(BenefitAssumptions!$E$61*BenefitAssumptions!$G$61=255,AM18,IF(BenefitAssumptions!$E$61*BenefitAssumptions!$G$61=256,AM16,IF(BenefitAssumptions!$E$61*BenefitAssumptions!$G$61=272,AM17, "wrong"))))</f>
        <v>812.78399999999999</v>
      </c>
      <c r="AN160" s="25">
        <f>IF(BenefitAssumptions!$E$61*BenefitAssumptions!$G$61=240,AN15,IF(BenefitAssumptions!$E$61*BenefitAssumptions!$G$61=255,AN18,IF(BenefitAssumptions!$E$61*BenefitAssumptions!$G$61=256,AN16,IF(BenefitAssumptions!$E$61*BenefitAssumptions!$G$61=272,AN17, "wrong"))))</f>
        <v>825.10300000000007</v>
      </c>
      <c r="AO160" s="25">
        <f>IF(BenefitAssumptions!$E$61*BenefitAssumptions!$G$61=240,AO15,IF(BenefitAssumptions!$E$61*BenefitAssumptions!$G$61=255,AO18,IF(BenefitAssumptions!$E$61*BenefitAssumptions!$G$61=256,AO16,IF(BenefitAssumptions!$E$61*BenefitAssumptions!$G$61=272,AO17, "wrong"))))</f>
        <v>837.36199999999997</v>
      </c>
      <c r="AP160" s="25">
        <f>IF(BenefitAssumptions!$E$61*BenefitAssumptions!$G$61=240,AP15,IF(BenefitAssumptions!$E$61*BenefitAssumptions!$G$61=255,AP18,IF(BenefitAssumptions!$E$61*BenefitAssumptions!$G$61=256,AP16,IF(BenefitAssumptions!$E$61*BenefitAssumptions!$G$61=272,AP17, "wrong"))))</f>
        <v>850.20600000000013</v>
      </c>
      <c r="AQ160" s="25">
        <f>IF(BenefitAssumptions!$E$61*BenefitAssumptions!$G$61=240,AQ15,IF(BenefitAssumptions!$E$61*BenefitAssumptions!$G$61=255,AQ18,IF(BenefitAssumptions!$E$61*BenefitAssumptions!$G$61=256,AQ16,IF(BenefitAssumptions!$E$61*BenefitAssumptions!$G$61=272,AQ17, "wrong"))))</f>
        <v>863.84500000000003</v>
      </c>
      <c r="AR160" s="25">
        <f>IF(BenefitAssumptions!$E$61*BenefitAssumptions!$G$61=240,AR15,IF(BenefitAssumptions!$E$61*BenefitAssumptions!$G$61=255,AR18,IF(BenefitAssumptions!$E$61*BenefitAssumptions!$G$61=256,AR16,IF(BenefitAssumptions!$E$61*BenefitAssumptions!$G$61=272,AR17, "wrong"))))</f>
        <v>878.09399999999982</v>
      </c>
      <c r="AS160" s="25">
        <f>IF(BenefitAssumptions!$E$61*BenefitAssumptions!$G$61=240,AS15,IF(BenefitAssumptions!$E$61*BenefitAssumptions!$G$61=255,AS18,IF(BenefitAssumptions!$E$61*BenefitAssumptions!$G$61=256,AS16,IF(BenefitAssumptions!$E$61*BenefitAssumptions!$G$61=272,AS17, "wrong"))))</f>
        <v>892.72199999999998</v>
      </c>
      <c r="AT160" s="25">
        <f>IF(BenefitAssumptions!$E$61*BenefitAssumptions!$G$61=240,AT15,IF(BenefitAssumptions!$E$61*BenefitAssumptions!$G$61=255,AT18,IF(BenefitAssumptions!$E$61*BenefitAssumptions!$G$61=256,AT16,IF(BenefitAssumptions!$E$61*BenefitAssumptions!$G$61=272,AT17, "wrong"))))</f>
        <v>907.34100000000001</v>
      </c>
      <c r="AU160" s="25">
        <f>IF(BenefitAssumptions!$E$61*BenefitAssumptions!$G$61=240,AU15,IF(BenefitAssumptions!$E$61*BenefitAssumptions!$G$61=255,AU18,IF(BenefitAssumptions!$E$61*BenefitAssumptions!$G$61=256,AU16,IF(BenefitAssumptions!$E$61*BenefitAssumptions!$G$61=272,AU17, "wrong"))))</f>
        <v>921.65200000000004</v>
      </c>
      <c r="AV160" s="25">
        <f>IF(BenefitAssumptions!$E$61*BenefitAssumptions!$G$61=240,AV15,IF(BenefitAssumptions!$E$61*BenefitAssumptions!$G$61=255,AV18,IF(BenefitAssumptions!$E$61*BenefitAssumptions!$G$61=256,AV16,IF(BenefitAssumptions!$E$61*BenefitAssumptions!$G$61=272,AV17, "wrong"))))</f>
        <v>935.62</v>
      </c>
      <c r="AW160" s="25">
        <f>IF(BenefitAssumptions!$E$61*BenefitAssumptions!$G$61=240,AW15,IF(BenefitAssumptions!$E$61*BenefitAssumptions!$G$61=255,AW18,IF(BenefitAssumptions!$E$61*BenefitAssumptions!$G$61=256,AW16,IF(BenefitAssumptions!$E$61*BenefitAssumptions!$G$61=272,AW17, "wrong"))))</f>
        <v>949.30700000000002</v>
      </c>
      <c r="AX160" s="25">
        <f>IF(BenefitAssumptions!$E$61*BenefitAssumptions!$G$61=240,AX15,IF(BenefitAssumptions!$E$61*BenefitAssumptions!$G$61=255,AX18,IF(BenefitAssumptions!$E$61*BenefitAssumptions!$G$61=256,AX16,IF(BenefitAssumptions!$E$61*BenefitAssumptions!$G$61=272,AX17, "wrong"))))</f>
        <v>962.62100000000009</v>
      </c>
      <c r="AY160" s="25">
        <f>IF(BenefitAssumptions!$E$61*BenefitAssumptions!$G$61=240,AY15,IF(BenefitAssumptions!$E$61*BenefitAssumptions!$G$61=255,AY18,IF(BenefitAssumptions!$E$61*BenefitAssumptions!$G$61=256,AY16,IF(BenefitAssumptions!$E$61*BenefitAssumptions!$G$61=272,AY17, "wrong"))))</f>
        <v>975.46199999999999</v>
      </c>
      <c r="AZ160" s="25">
        <f>IF(BenefitAssumptions!$E$61*BenefitAssumptions!$G$61=240,AZ15,IF(BenefitAssumptions!$E$61*BenefitAssumptions!$G$61=255,AZ18,IF(BenefitAssumptions!$E$61*BenefitAssumptions!$G$61=256,AZ16,IF(BenefitAssumptions!$E$61*BenefitAssumptions!$G$61=272,AZ17, "wrong"))))</f>
        <v>987.75200000000007</v>
      </c>
    </row>
    <row r="161" spans="1:52">
      <c r="A161" s="120" t="s">
        <v>2</v>
      </c>
      <c r="AF161" s="25">
        <f>IF(BenefitAssumptions!$E$61*BenefitAssumptions!$G$61=240,AF34,IF(BenefitAssumptions!$E$61*BenefitAssumptions!$G$61=255,AF37,IF(BenefitAssumptions!$E$61*BenefitAssumptions!$G$61=256,AF35,IF(BenefitAssumptions!$E$61*BenefitAssumptions!$G$61=272,AF36, "wrong"))))</f>
        <v>690.07900000000006</v>
      </c>
      <c r="AG161" s="25">
        <f>IF(BenefitAssumptions!$E$61*BenefitAssumptions!$G$61=240,AG34,IF(BenefitAssumptions!$E$61*BenefitAssumptions!$G$61=255,AG37,IF(BenefitAssumptions!$E$61*BenefitAssumptions!$G$61=256,AG35,IF(BenefitAssumptions!$E$61*BenefitAssumptions!$G$61=272,AG36, "wrong"))))</f>
        <v>710.53</v>
      </c>
      <c r="AH161" s="25">
        <f>IF(BenefitAssumptions!$E$61*BenefitAssumptions!$G$61=240,AH34,IF(BenefitAssumptions!$E$61*BenefitAssumptions!$G$61=255,AH37,IF(BenefitAssumptions!$E$61*BenefitAssumptions!$G$61=256,AH35,IF(BenefitAssumptions!$E$61*BenefitAssumptions!$G$61=272,AH36, "wrong"))))</f>
        <v>730.87599999999998</v>
      </c>
      <c r="AI161" s="25">
        <f>IF(BenefitAssumptions!$E$61*BenefitAssumptions!$G$61=240,AI34,IF(BenefitAssumptions!$E$61*BenefitAssumptions!$G$61=255,AI37,IF(BenefitAssumptions!$E$61*BenefitAssumptions!$G$61=256,AI35,IF(BenefitAssumptions!$E$61*BenefitAssumptions!$G$61=272,AI36, "wrong"))))</f>
        <v>750.58199999999999</v>
      </c>
      <c r="AJ161" s="25">
        <f>IF(BenefitAssumptions!$E$61*BenefitAssumptions!$G$61=240,AJ34,IF(BenefitAssumptions!$E$61*BenefitAssumptions!$G$61=255,AJ37,IF(BenefitAssumptions!$E$61*BenefitAssumptions!$G$61=256,AJ35,IF(BenefitAssumptions!$E$61*BenefitAssumptions!$G$61=272,AJ36, "wrong"))))</f>
        <v>768.904</v>
      </c>
      <c r="AK161" s="25">
        <f>IF(BenefitAssumptions!$E$61*BenefitAssumptions!$G$61=240,AK34,IF(BenefitAssumptions!$E$61*BenefitAssumptions!$G$61=255,AK37,IF(BenefitAssumptions!$E$61*BenefitAssumptions!$G$61=256,AK35,IF(BenefitAssumptions!$E$61*BenefitAssumptions!$G$61=272,AK36, "wrong"))))</f>
        <v>785.35900000000004</v>
      </c>
      <c r="AL161" s="25">
        <f>IF(BenefitAssumptions!$E$61*BenefitAssumptions!$G$61=240,AL34,IF(BenefitAssumptions!$E$61*BenefitAssumptions!$G$61=255,AL37,IF(BenefitAssumptions!$E$61*BenefitAssumptions!$G$61=256,AL35,IF(BenefitAssumptions!$E$61*BenefitAssumptions!$G$61=272,AL36, "wrong"))))</f>
        <v>799.71199999999999</v>
      </c>
      <c r="AM161" s="25">
        <f>IF(BenefitAssumptions!$E$61*BenefitAssumptions!$G$61=240,AM34,IF(BenefitAssumptions!$E$61*BenefitAssumptions!$G$61=255,AM37,IF(BenefitAssumptions!$E$61*BenefitAssumptions!$G$61=256,AM35,IF(BenefitAssumptions!$E$61*BenefitAssumptions!$G$61=272,AM36, "wrong"))))</f>
        <v>812.2639999999999</v>
      </c>
      <c r="AN161" s="25">
        <f>IF(BenefitAssumptions!$E$61*BenefitAssumptions!$G$61=240,AN34,IF(BenefitAssumptions!$E$61*BenefitAssumptions!$G$61=255,AN37,IF(BenefitAssumptions!$E$61*BenefitAssumptions!$G$61=256,AN35,IF(BenefitAssumptions!$E$61*BenefitAssumptions!$G$61=272,AN36, "wrong"))))</f>
        <v>823.702</v>
      </c>
      <c r="AO161" s="25">
        <f>IF(BenefitAssumptions!$E$61*BenefitAssumptions!$G$61=240,AO34,IF(BenefitAssumptions!$E$61*BenefitAssumptions!$G$61=255,AO37,IF(BenefitAssumptions!$E$61*BenefitAssumptions!$G$61=256,AO35,IF(BenefitAssumptions!$E$61*BenefitAssumptions!$G$61=272,AO36, "wrong"))))</f>
        <v>835.00400000000002</v>
      </c>
      <c r="AP161" s="25">
        <f>IF(BenefitAssumptions!$E$61*BenefitAssumptions!$G$61=240,AP34,IF(BenefitAssumptions!$E$61*BenefitAssumptions!$G$61=255,AP37,IF(BenefitAssumptions!$E$61*BenefitAssumptions!$G$61=256,AP35,IF(BenefitAssumptions!$E$61*BenefitAssumptions!$G$61=272,AP36, "wrong"))))</f>
        <v>846.88100000000009</v>
      </c>
      <c r="AQ161" s="25">
        <f>IF(BenefitAssumptions!$E$61*BenefitAssumptions!$G$61=240,AQ34,IF(BenefitAssumptions!$E$61*BenefitAssumptions!$G$61=255,AQ37,IF(BenefitAssumptions!$E$61*BenefitAssumptions!$G$61=256,AQ35,IF(BenefitAssumptions!$E$61*BenefitAssumptions!$G$61=272,AQ36, "wrong"))))</f>
        <v>859.57100000000014</v>
      </c>
      <c r="AR161" s="25">
        <f>IF(BenefitAssumptions!$E$61*BenefitAssumptions!$G$61=240,AR34,IF(BenefitAssumptions!$E$61*BenefitAssumptions!$G$61=255,AR37,IF(BenefitAssumptions!$E$61*BenefitAssumptions!$G$61=256,AR35,IF(BenefitAssumptions!$E$61*BenefitAssumptions!$G$61=272,AR36, "wrong"))))</f>
        <v>872.88400000000001</v>
      </c>
      <c r="AS161" s="25">
        <f>IF(BenefitAssumptions!$E$61*BenefitAssumptions!$G$61=240,AS34,IF(BenefitAssumptions!$E$61*BenefitAssumptions!$G$61=255,AS37,IF(BenefitAssumptions!$E$61*BenefitAssumptions!$G$61=256,AS35,IF(BenefitAssumptions!$E$61*BenefitAssumptions!$G$61=272,AS36, "wrong"))))</f>
        <v>886.57400000000007</v>
      </c>
      <c r="AT161" s="25">
        <f>IF(BenefitAssumptions!$E$61*BenefitAssumptions!$G$61=240,AT34,IF(BenefitAssumptions!$E$61*BenefitAssumptions!$G$61=255,AT37,IF(BenefitAssumptions!$E$61*BenefitAssumptions!$G$61=256,AT35,IF(BenefitAssumptions!$E$61*BenefitAssumptions!$G$61=272,AT36, "wrong"))))</f>
        <v>900.221</v>
      </c>
      <c r="AU161" s="25">
        <f>IF(BenefitAssumptions!$E$61*BenefitAssumptions!$G$61=240,AU34,IF(BenefitAssumptions!$E$61*BenefitAssumptions!$G$61=255,AU37,IF(BenefitAssumptions!$E$61*BenefitAssumptions!$G$61=256,AU35,IF(BenefitAssumptions!$E$61*BenefitAssumptions!$G$61=272,AU36, "wrong"))))</f>
        <v>913.5139999999999</v>
      </c>
      <c r="AV161" s="25">
        <f>IF(BenefitAssumptions!$E$61*BenefitAssumptions!$G$61=240,AV34,IF(BenefitAssumptions!$E$61*BenefitAssumptions!$G$61=255,AV37,IF(BenefitAssumptions!$E$61*BenefitAssumptions!$G$61=256,AV35,IF(BenefitAssumptions!$E$61*BenefitAssumptions!$G$61=272,AV36, "wrong"))))</f>
        <v>926.40300000000002</v>
      </c>
      <c r="AW161" s="25">
        <f>IF(BenefitAssumptions!$E$61*BenefitAssumptions!$G$61=240,AW34,IF(BenefitAssumptions!$E$61*BenefitAssumptions!$G$61=255,AW37,IF(BenefitAssumptions!$E$61*BenefitAssumptions!$G$61=256,AW35,IF(BenefitAssumptions!$E$61*BenefitAssumptions!$G$61=272,AW36, "wrong"))))</f>
        <v>938.98699999999985</v>
      </c>
      <c r="AX161" s="25">
        <f>IF(BenefitAssumptions!$E$61*BenefitAssumptions!$G$61=240,AX34,IF(BenefitAssumptions!$E$61*BenefitAssumptions!$G$61=255,AX37,IF(BenefitAssumptions!$E$61*BenefitAssumptions!$G$61=256,AX35,IF(BenefitAssumptions!$E$61*BenefitAssumptions!$G$61=272,AX36, "wrong"))))</f>
        <v>951.26199999999994</v>
      </c>
      <c r="AY161" s="25">
        <f>IF(BenefitAssumptions!$E$61*BenefitAssumptions!$G$61=240,AY34,IF(BenefitAssumptions!$E$61*BenefitAssumptions!$G$61=255,AY37,IF(BenefitAssumptions!$E$61*BenefitAssumptions!$G$61=256,AY35,IF(BenefitAssumptions!$E$61*BenefitAssumptions!$G$61=272,AY36, "wrong"))))</f>
        <v>963.25099999999998</v>
      </c>
      <c r="AZ161" s="25">
        <f>IF(BenefitAssumptions!$E$61*BenefitAssumptions!$G$61=240,AZ34,IF(BenefitAssumptions!$E$61*BenefitAssumptions!$G$61=255,AZ37,IF(BenefitAssumptions!$E$61*BenefitAssumptions!$G$61=256,AZ35,IF(BenefitAssumptions!$E$61*BenefitAssumptions!$G$61=272,AZ36, "wrong"))))</f>
        <v>974.95900000000006</v>
      </c>
    </row>
    <row r="162" spans="1:52" ht="25.5">
      <c r="A162" s="117" t="s">
        <v>128</v>
      </c>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row>
    <row r="163" spans="1:52">
      <c r="A163" s="120" t="s">
        <v>1</v>
      </c>
      <c r="AG163" s="30">
        <f>BenefitAssumptions!E66</f>
        <v>0.6</v>
      </c>
      <c r="AH163" s="26">
        <f>AG163+($AK$163-$AG$163)/($AK$2-$AG$2)</f>
        <v>0.625</v>
      </c>
      <c r="AI163" s="26">
        <f>AH163+($AK$163-$AG$163)/($AK$2-$AG$2)</f>
        <v>0.65</v>
      </c>
      <c r="AJ163" s="26">
        <f>AI163+($AK$163-$AG$163)/($AK$2-$AG$2)</f>
        <v>0.67500000000000004</v>
      </c>
      <c r="AK163" s="30">
        <f>BenefitAssumptions!F66</f>
        <v>0.7</v>
      </c>
      <c r="AL163" s="26">
        <f t="shared" ref="AL163:AY163" si="43">AK163+($AZ$163-$AK$163)/($AZ$2-$AK$2)</f>
        <v>0.72</v>
      </c>
      <c r="AM163" s="26">
        <f t="shared" si="43"/>
        <v>0.74</v>
      </c>
      <c r="AN163" s="26">
        <f t="shared" si="43"/>
        <v>0.76</v>
      </c>
      <c r="AO163" s="26">
        <f t="shared" si="43"/>
        <v>0.78</v>
      </c>
      <c r="AP163" s="26">
        <f t="shared" si="43"/>
        <v>0.8</v>
      </c>
      <c r="AQ163" s="26">
        <f t="shared" si="43"/>
        <v>0.82000000000000006</v>
      </c>
      <c r="AR163" s="26">
        <f t="shared" si="43"/>
        <v>0.84000000000000008</v>
      </c>
      <c r="AS163" s="26">
        <f t="shared" si="43"/>
        <v>0.8600000000000001</v>
      </c>
      <c r="AT163" s="26">
        <f t="shared" si="43"/>
        <v>0.88000000000000012</v>
      </c>
      <c r="AU163" s="26">
        <f t="shared" si="43"/>
        <v>0.90000000000000013</v>
      </c>
      <c r="AV163" s="26">
        <f t="shared" si="43"/>
        <v>0.92000000000000015</v>
      </c>
      <c r="AW163" s="26">
        <f t="shared" si="43"/>
        <v>0.94000000000000017</v>
      </c>
      <c r="AX163" s="26">
        <f t="shared" si="43"/>
        <v>0.96000000000000019</v>
      </c>
      <c r="AY163" s="26">
        <f t="shared" si="43"/>
        <v>0.9800000000000002</v>
      </c>
      <c r="AZ163" s="30">
        <f>BenefitAssumptions!G66</f>
        <v>1</v>
      </c>
    </row>
    <row r="164" spans="1:52">
      <c r="A164" s="120" t="s">
        <v>2</v>
      </c>
      <c r="AG164" s="30">
        <f>BenefitAssumptions!E67</f>
        <v>0.5</v>
      </c>
      <c r="AH164" s="26">
        <f>AG164+($AK$164-$AG$164)/($AK$2-$AG$2)</f>
        <v>0.5625</v>
      </c>
      <c r="AI164" s="26">
        <f>AH164+($AK$164-$AG$164)/($AK$2-$AG$2)</f>
        <v>0.625</v>
      </c>
      <c r="AJ164" s="26">
        <f>AI164+($AK$164-$AG$164)/($AK$2-$AG$2)</f>
        <v>0.6875</v>
      </c>
      <c r="AK164" s="30">
        <f>BenefitAssumptions!F67</f>
        <v>0.75</v>
      </c>
      <c r="AL164" s="26">
        <f t="shared" ref="AL164:AY164" si="44">AK164+($AZ$164-$AK$164)/($AZ$2-$AK$2)</f>
        <v>0.76666666666666672</v>
      </c>
      <c r="AM164" s="26">
        <f t="shared" si="44"/>
        <v>0.78333333333333344</v>
      </c>
      <c r="AN164" s="26">
        <f t="shared" si="44"/>
        <v>0.80000000000000016</v>
      </c>
      <c r="AO164" s="26">
        <f t="shared" si="44"/>
        <v>0.81666666666666687</v>
      </c>
      <c r="AP164" s="26">
        <f t="shared" si="44"/>
        <v>0.83333333333333359</v>
      </c>
      <c r="AQ164" s="26">
        <f t="shared" si="44"/>
        <v>0.85000000000000031</v>
      </c>
      <c r="AR164" s="26">
        <f t="shared" si="44"/>
        <v>0.86666666666666703</v>
      </c>
      <c r="AS164" s="26">
        <f t="shared" si="44"/>
        <v>0.88333333333333375</v>
      </c>
      <c r="AT164" s="26">
        <f t="shared" si="44"/>
        <v>0.90000000000000047</v>
      </c>
      <c r="AU164" s="26">
        <f t="shared" si="44"/>
        <v>0.91666666666666718</v>
      </c>
      <c r="AV164" s="26">
        <f t="shared" si="44"/>
        <v>0.9333333333333339</v>
      </c>
      <c r="AW164" s="26">
        <f t="shared" si="44"/>
        <v>0.95000000000000062</v>
      </c>
      <c r="AX164" s="26">
        <f t="shared" si="44"/>
        <v>0.96666666666666734</v>
      </c>
      <c r="AY164" s="26">
        <f t="shared" si="44"/>
        <v>0.98333333333333406</v>
      </c>
      <c r="AZ164" s="30">
        <f>BenefitAssumptions!G67</f>
        <v>1</v>
      </c>
    </row>
    <row r="165" spans="1:52">
      <c r="A165" s="117" t="s">
        <v>153</v>
      </c>
      <c r="AG165" s="25">
        <f t="shared" ref="AG165:AZ165" si="45">SUM(AG166:AG167)</f>
        <v>781.07539999999995</v>
      </c>
      <c r="AH165" s="25">
        <f t="shared" si="45"/>
        <v>867.29337500000008</v>
      </c>
      <c r="AI165" s="25">
        <f t="shared" si="45"/>
        <v>956.29134999999997</v>
      </c>
      <c r="AJ165" s="25">
        <f t="shared" si="45"/>
        <v>1046.9512999999999</v>
      </c>
      <c r="AK165" s="25">
        <f t="shared" si="45"/>
        <v>1138.26235</v>
      </c>
      <c r="AL165" s="25">
        <f>SUM(AL166:AL167)</f>
        <v>1188.7561333333333</v>
      </c>
      <c r="AM165" s="25">
        <f t="shared" si="45"/>
        <v>1237.7336266666666</v>
      </c>
      <c r="AN165" s="25">
        <f t="shared" si="45"/>
        <v>1286.0398800000003</v>
      </c>
      <c r="AO165" s="25">
        <f t="shared" si="45"/>
        <v>1335.0622933333334</v>
      </c>
      <c r="AP165" s="25">
        <f t="shared" si="45"/>
        <v>1385.8989666666671</v>
      </c>
      <c r="AQ165" s="25">
        <f t="shared" si="45"/>
        <v>1438.9882500000003</v>
      </c>
      <c r="AR165" s="25">
        <f t="shared" si="45"/>
        <v>1494.0984266666669</v>
      </c>
      <c r="AS165" s="25">
        <f t="shared" si="45"/>
        <v>1550.8812866666672</v>
      </c>
      <c r="AT165" s="25">
        <f t="shared" si="45"/>
        <v>1608.6589800000006</v>
      </c>
      <c r="AU165" s="25">
        <f t="shared" si="45"/>
        <v>1666.8746333333338</v>
      </c>
      <c r="AV165" s="25">
        <f t="shared" si="45"/>
        <v>1725.4132000000006</v>
      </c>
      <c r="AW165" s="25">
        <f t="shared" si="45"/>
        <v>1784.3862300000005</v>
      </c>
      <c r="AX165" s="25">
        <f t="shared" si="45"/>
        <v>1843.6694266666675</v>
      </c>
      <c r="AY165" s="25">
        <f t="shared" si="45"/>
        <v>1903.1495766666676</v>
      </c>
      <c r="AZ165" s="25">
        <f t="shared" si="45"/>
        <v>1962.7110000000002</v>
      </c>
    </row>
    <row r="166" spans="1:52">
      <c r="A166" s="119" t="s">
        <v>1</v>
      </c>
      <c r="AG166" s="25">
        <f>AG163*AG160</f>
        <v>425.81039999999996</v>
      </c>
      <c r="AH166" s="25">
        <f t="shared" ref="AH166:AZ166" si="46">AH163*AH160</f>
        <v>456.17562500000008</v>
      </c>
      <c r="AI166" s="25">
        <f t="shared" si="46"/>
        <v>487.17760000000004</v>
      </c>
      <c r="AJ166" s="25">
        <f t="shared" si="46"/>
        <v>518.32979999999998</v>
      </c>
      <c r="AK166" s="25">
        <f t="shared" si="46"/>
        <v>549.24310000000003</v>
      </c>
      <c r="AL166" s="25">
        <f t="shared" si="46"/>
        <v>575.64359999999999</v>
      </c>
      <c r="AM166" s="25">
        <f t="shared" si="46"/>
        <v>601.46015999999997</v>
      </c>
      <c r="AN166" s="25">
        <f t="shared" si="46"/>
        <v>627.07828000000006</v>
      </c>
      <c r="AO166" s="25">
        <f t="shared" si="46"/>
        <v>653.14235999999994</v>
      </c>
      <c r="AP166" s="25">
        <f t="shared" si="46"/>
        <v>680.16480000000013</v>
      </c>
      <c r="AQ166" s="25">
        <f t="shared" si="46"/>
        <v>708.35290000000009</v>
      </c>
      <c r="AR166" s="25">
        <f t="shared" si="46"/>
        <v>737.59895999999992</v>
      </c>
      <c r="AS166" s="25">
        <f t="shared" si="46"/>
        <v>767.74092000000007</v>
      </c>
      <c r="AT166" s="25">
        <f t="shared" si="46"/>
        <v>798.46008000000006</v>
      </c>
      <c r="AU166" s="25">
        <f t="shared" si="46"/>
        <v>829.48680000000013</v>
      </c>
      <c r="AV166" s="25">
        <f t="shared" si="46"/>
        <v>860.77040000000011</v>
      </c>
      <c r="AW166" s="25">
        <f t="shared" si="46"/>
        <v>892.3485800000002</v>
      </c>
      <c r="AX166" s="25">
        <f t="shared" si="46"/>
        <v>924.11616000000026</v>
      </c>
      <c r="AY166" s="25">
        <f t="shared" si="46"/>
        <v>955.95276000000024</v>
      </c>
      <c r="AZ166" s="25">
        <f t="shared" si="46"/>
        <v>987.75200000000007</v>
      </c>
    </row>
    <row r="167" spans="1:52">
      <c r="A167" s="119" t="s">
        <v>2</v>
      </c>
      <c r="AG167" s="25">
        <f t="shared" ref="AG167:AZ167" si="47">AG164*AG161</f>
        <v>355.26499999999999</v>
      </c>
      <c r="AH167" s="25">
        <f t="shared" si="47"/>
        <v>411.11775</v>
      </c>
      <c r="AI167" s="25">
        <f t="shared" si="47"/>
        <v>469.11374999999998</v>
      </c>
      <c r="AJ167" s="25">
        <f t="shared" si="47"/>
        <v>528.62149999999997</v>
      </c>
      <c r="AK167" s="25">
        <f t="shared" si="47"/>
        <v>589.01925000000006</v>
      </c>
      <c r="AL167" s="25">
        <f t="shared" si="47"/>
        <v>613.11253333333332</v>
      </c>
      <c r="AM167" s="25">
        <f t="shared" si="47"/>
        <v>636.27346666666665</v>
      </c>
      <c r="AN167" s="25">
        <f t="shared" si="47"/>
        <v>658.96160000000009</v>
      </c>
      <c r="AO167" s="25">
        <f t="shared" si="47"/>
        <v>681.91993333333357</v>
      </c>
      <c r="AP167" s="25">
        <f t="shared" si="47"/>
        <v>705.73416666666697</v>
      </c>
      <c r="AQ167" s="25">
        <f t="shared" si="47"/>
        <v>730.63535000000036</v>
      </c>
      <c r="AR167" s="25">
        <f t="shared" si="47"/>
        <v>756.49946666666699</v>
      </c>
      <c r="AS167" s="25">
        <f t="shared" si="47"/>
        <v>783.14036666666709</v>
      </c>
      <c r="AT167" s="25">
        <f t="shared" si="47"/>
        <v>810.19890000000044</v>
      </c>
      <c r="AU167" s="25">
        <f t="shared" si="47"/>
        <v>837.38783333333367</v>
      </c>
      <c r="AV167" s="25">
        <f t="shared" si="47"/>
        <v>864.64280000000053</v>
      </c>
      <c r="AW167" s="25">
        <f t="shared" si="47"/>
        <v>892.03765000000044</v>
      </c>
      <c r="AX167" s="25">
        <f t="shared" si="47"/>
        <v>919.55326666666724</v>
      </c>
      <c r="AY167" s="25">
        <f t="shared" si="47"/>
        <v>947.19681666666736</v>
      </c>
      <c r="AZ167" s="25">
        <f t="shared" si="47"/>
        <v>974.95900000000006</v>
      </c>
    </row>
    <row r="168" spans="1:52" ht="38.25">
      <c r="A168" s="117" t="s">
        <v>225</v>
      </c>
      <c r="AG168" s="25">
        <f>BenefitAssumptions!$E$71*Macroeconomics!AG38</f>
        <v>34204.536757261129</v>
      </c>
      <c r="AH168" s="25">
        <f>BenefitAssumptions!$E$71*Macroeconomics!AH38</f>
        <v>37409.904403442837</v>
      </c>
      <c r="AI168" s="25">
        <f>BenefitAssumptions!$E$71*Macroeconomics!AI38</f>
        <v>40850.884569394198</v>
      </c>
      <c r="AJ168" s="25">
        <f>BenefitAssumptions!$E$71*Macroeconomics!AJ38</f>
        <v>44534.666893480382</v>
      </c>
      <c r="AK168" s="25">
        <f>BenefitAssumptions!$E$71*Macroeconomics!AK38</f>
        <v>48465.243812118933</v>
      </c>
      <c r="AL168" s="25">
        <f>BenefitAssumptions!$E$71*Macroeconomics!AL38</f>
        <v>52978.640249750919</v>
      </c>
      <c r="AM168" s="25">
        <f>BenefitAssumptions!$E$71*Macroeconomics!AM38</f>
        <v>58045.129119995006</v>
      </c>
      <c r="AN168" s="25">
        <f>BenefitAssumptions!$E$71*Macroeconomics!AN38</f>
        <v>63744.535541106292</v>
      </c>
      <c r="AO168" s="25">
        <f>BenefitAssumptions!$E$71*Macroeconomics!AO38</f>
        <v>70170.933724610135</v>
      </c>
      <c r="AP168" s="25">
        <f>BenefitAssumptions!$E$71*Macroeconomics!AP38</f>
        <v>77432.278961702716</v>
      </c>
      <c r="AQ168" s="25">
        <f>BenefitAssumptions!$E$71*Macroeconomics!AQ38</f>
        <v>85439.62711852169</v>
      </c>
      <c r="AR168" s="25">
        <f>BenefitAssumptions!$E$71*Macroeconomics!AR38</f>
        <v>94266.607550189306</v>
      </c>
      <c r="AS168" s="25">
        <f>BenefitAssumptions!$E$71*Macroeconomics!AS38</f>
        <v>103996.58865998511</v>
      </c>
      <c r="AT168" s="25">
        <f>BenefitAssumptions!$E$71*Macroeconomics!AT38</f>
        <v>114721.68848722854</v>
      </c>
      <c r="AU168" s="25">
        <f>BenefitAssumptions!$E$71*Macroeconomics!AU38</f>
        <v>126542.71346452538</v>
      </c>
      <c r="AV168" s="25">
        <f>BenefitAssumptions!$E$71*Macroeconomics!AV38</f>
        <v>139569.36868710359</v>
      </c>
      <c r="AW168" s="25">
        <f>BenefitAssumptions!$E$71*Macroeconomics!AW38</f>
        <v>153920.83925281165</v>
      </c>
      <c r="AX168" s="25">
        <f>BenefitAssumptions!$E$71*Macroeconomics!AX38</f>
        <v>169726.81951756708</v>
      </c>
      <c r="AY168" s="25">
        <f>BenefitAssumptions!$E$71*Macroeconomics!AY38</f>
        <v>187128.05421977094</v>
      </c>
      <c r="AZ168" s="25">
        <f>BenefitAssumptions!$E$71*Macroeconomics!AZ38</f>
        <v>206278.24818128956</v>
      </c>
    </row>
    <row r="169" spans="1:52" ht="38.25">
      <c r="A169" s="117" t="s">
        <v>226</v>
      </c>
      <c r="AG169" s="30">
        <f>BenefitAssumptions!E74</f>
        <v>20</v>
      </c>
      <c r="AH169" s="26">
        <f>AG169+($AK$169-$AG$169)/($AK$2-$AG$2)</f>
        <v>21.25</v>
      </c>
      <c r="AI169" s="26">
        <f>AH169+($AK$169-$AG$169)/($AK$2-$AG$2)</f>
        <v>22.5</v>
      </c>
      <c r="AJ169" s="26">
        <f>AI169+($AK$169-$AG$169)/($AK$2-$AG$2)</f>
        <v>23.75</v>
      </c>
      <c r="AK169" s="30">
        <f>BenefitAssumptions!F74</f>
        <v>25</v>
      </c>
      <c r="AL169" s="26">
        <f t="shared" ref="AL169:AY169" si="48">AK169+($AZ$169-$AK$169)/($AZ$2-$AK$2)</f>
        <v>25.333333333333332</v>
      </c>
      <c r="AM169" s="26">
        <f t="shared" si="48"/>
        <v>25.666666666666664</v>
      </c>
      <c r="AN169" s="26">
        <f t="shared" si="48"/>
        <v>25.999999999999996</v>
      </c>
      <c r="AO169" s="26">
        <f t="shared" si="48"/>
        <v>26.333333333333329</v>
      </c>
      <c r="AP169" s="26">
        <f t="shared" si="48"/>
        <v>26.666666666666661</v>
      </c>
      <c r="AQ169" s="26">
        <f t="shared" si="48"/>
        <v>26.999999999999993</v>
      </c>
      <c r="AR169" s="26">
        <f t="shared" si="48"/>
        <v>27.333333333333325</v>
      </c>
      <c r="AS169" s="26">
        <f t="shared" si="48"/>
        <v>27.666666666666657</v>
      </c>
      <c r="AT169" s="26">
        <f t="shared" si="48"/>
        <v>27.999999999999989</v>
      </c>
      <c r="AU169" s="26">
        <f t="shared" si="48"/>
        <v>28.333333333333321</v>
      </c>
      <c r="AV169" s="26">
        <f t="shared" si="48"/>
        <v>28.666666666666654</v>
      </c>
      <c r="AW169" s="26">
        <f t="shared" si="48"/>
        <v>28.999999999999986</v>
      </c>
      <c r="AX169" s="26">
        <f t="shared" si="48"/>
        <v>29.333333333333318</v>
      </c>
      <c r="AY169" s="26">
        <f t="shared" si="48"/>
        <v>29.66666666666665</v>
      </c>
      <c r="AZ169" s="30">
        <f>BenefitAssumptions!G74</f>
        <v>30</v>
      </c>
    </row>
    <row r="170" spans="1:52" ht="38.25">
      <c r="A170" s="117" t="s">
        <v>228</v>
      </c>
      <c r="AG170" s="25">
        <f t="shared" ref="AG170:AZ170" si="49">AG169*AG56/100</f>
        <v>20</v>
      </c>
      <c r="AH170" s="25">
        <f t="shared" si="49"/>
        <v>23.439196865270556</v>
      </c>
      <c r="AI170" s="25">
        <f t="shared" si="49"/>
        <v>27.461870136113998</v>
      </c>
      <c r="AJ170" s="25">
        <f t="shared" si="49"/>
        <v>32.177376997660829</v>
      </c>
      <c r="AK170" s="25">
        <f t="shared" si="49"/>
        <v>37.717053608778713</v>
      </c>
      <c r="AL170" s="25">
        <f t="shared" si="49"/>
        <v>42.559921029747578</v>
      </c>
      <c r="AM170" s="25">
        <f t="shared" si="49"/>
        <v>48.016297826630861</v>
      </c>
      <c r="AN170" s="25">
        <f t="shared" si="49"/>
        <v>54.163070298397017</v>
      </c>
      <c r="AO170" s="25">
        <f t="shared" si="49"/>
        <v>61.086675313640214</v>
      </c>
      <c r="AP170" s="25">
        <f t="shared" si="49"/>
        <v>68.884277907784664</v>
      </c>
      <c r="AQ170" s="25">
        <f t="shared" si="49"/>
        <v>77.665093171844575</v>
      </c>
      <c r="AR170" s="25">
        <f t="shared" si="49"/>
        <v>87.551870017936494</v>
      </c>
      <c r="AS170" s="25">
        <f t="shared" si="49"/>
        <v>98.682556539906514</v>
      </c>
      <c r="AT170" s="25">
        <f t="shared" si="49"/>
        <v>111.21216907830787</v>
      </c>
      <c r="AU170" s="25">
        <f t="shared" si="49"/>
        <v>125.31488977856408</v>
      </c>
      <c r="AV170" s="25">
        <f t="shared" si="49"/>
        <v>141.18642043422273</v>
      </c>
      <c r="AW170" s="25">
        <f t="shared" si="49"/>
        <v>159.04662377265589</v>
      </c>
      <c r="AX170" s="25">
        <f t="shared" si="49"/>
        <v>179.14248711197172</v>
      </c>
      <c r="AY170" s="25">
        <f t="shared" si="49"/>
        <v>201.75144754406611</v>
      </c>
      <c r="AZ170" s="25">
        <f t="shared" si="49"/>
        <v>227.18512253431629</v>
      </c>
    </row>
    <row r="171" spans="1:52" ht="25.5">
      <c r="A171" s="117" t="s">
        <v>168</v>
      </c>
      <c r="AG171" s="25">
        <f>IF(BenefitAssumptions!$E$68="yes", AG168, AG170)</f>
        <v>34204.536757261129</v>
      </c>
      <c r="AH171" s="25">
        <f>IF(BenefitAssumptions!$E$68="yes", AH168, AH170)</f>
        <v>37409.904403442837</v>
      </c>
      <c r="AI171" s="25">
        <f>IF(BenefitAssumptions!$E$68="yes", AI168, AI170)</f>
        <v>40850.884569394198</v>
      </c>
      <c r="AJ171" s="25">
        <f>IF(BenefitAssumptions!$E$68="yes", AJ168, AJ170)</f>
        <v>44534.666893480382</v>
      </c>
      <c r="AK171" s="25">
        <f>IF(BenefitAssumptions!$E$68="yes", AK168, AK170)</f>
        <v>48465.243812118933</v>
      </c>
      <c r="AL171" s="25">
        <f>IF(BenefitAssumptions!$E$68="yes", AL168, AL170)</f>
        <v>52978.640249750919</v>
      </c>
      <c r="AM171" s="25">
        <f>IF(BenefitAssumptions!$E$68="yes", AM168, AM170)</f>
        <v>58045.129119995006</v>
      </c>
      <c r="AN171" s="25">
        <f>IF(BenefitAssumptions!$E$68="yes", AN168, AN170)</f>
        <v>63744.535541106292</v>
      </c>
      <c r="AO171" s="25">
        <f>IF(BenefitAssumptions!$E$68="yes", AO168, AO170)</f>
        <v>70170.933724610135</v>
      </c>
      <c r="AP171" s="25">
        <f>IF(BenefitAssumptions!$E$68="yes", AP168, AP170)</f>
        <v>77432.278961702716</v>
      </c>
      <c r="AQ171" s="25">
        <f>IF(BenefitAssumptions!$E$68="yes", AQ168, AQ170)</f>
        <v>85439.62711852169</v>
      </c>
      <c r="AR171" s="25">
        <f>IF(BenefitAssumptions!$E$68="yes", AR168, AR170)</f>
        <v>94266.607550189306</v>
      </c>
      <c r="AS171" s="25">
        <f>IF(BenefitAssumptions!$E$68="yes", AS168, AS170)</f>
        <v>103996.58865998511</v>
      </c>
      <c r="AT171" s="25">
        <f>IF(BenefitAssumptions!$E$68="yes", AT168, AT170)</f>
        <v>114721.68848722854</v>
      </c>
      <c r="AU171" s="25">
        <f>IF(BenefitAssumptions!$E$68="yes", AU168, AU170)</f>
        <v>126542.71346452538</v>
      </c>
      <c r="AV171" s="25">
        <f>IF(BenefitAssumptions!$E$68="yes", AV168, AV170)</f>
        <v>139569.36868710359</v>
      </c>
      <c r="AW171" s="25">
        <f>IF(BenefitAssumptions!$E$68="yes", AW168, AW170)</f>
        <v>153920.83925281165</v>
      </c>
      <c r="AX171" s="25">
        <f>IF(BenefitAssumptions!$E$68="yes", AX168, AX170)</f>
        <v>169726.81951756708</v>
      </c>
      <c r="AY171" s="25">
        <f>IF(BenefitAssumptions!$E$68="yes", AY168, AY170)</f>
        <v>187128.05421977094</v>
      </c>
      <c r="AZ171" s="25">
        <f>IF(BenefitAssumptions!$E$68="yes", AZ168, AZ170)</f>
        <v>206278.24818128956</v>
      </c>
    </row>
    <row r="172" spans="1:52" ht="25.5">
      <c r="A172" s="117" t="s">
        <v>246</v>
      </c>
      <c r="AG172" s="25">
        <f>AG165*AG171</f>
        <v>26716322.229492437</v>
      </c>
      <c r="AH172" s="25">
        <f t="shared" ref="AH172:AZ172" si="50">AH165*AH171</f>
        <v>32445362.248489302</v>
      </c>
      <c r="AI172" s="25">
        <f t="shared" si="50"/>
        <v>39065347.553560145</v>
      </c>
      <c r="AJ172" s="25">
        <f t="shared" si="50"/>
        <v>46625627.399196245</v>
      </c>
      <c r="AK172" s="25">
        <f t="shared" si="50"/>
        <v>55166162.314905457</v>
      </c>
      <c r="AL172" s="25">
        <f t="shared" si="50"/>
        <v>62978683.532551602</v>
      </c>
      <c r="AM172" s="25">
        <f t="shared" si="50"/>
        <v>71844408.176026359</v>
      </c>
      <c r="AN172" s="25">
        <f t="shared" si="50"/>
        <v>81978014.837940082</v>
      </c>
      <c r="AO172" s="25">
        <f t="shared" si="50"/>
        <v>93682567.703719348</v>
      </c>
      <c r="AP172" s="25">
        <f t="shared" si="50"/>
        <v>107313315.3996689</v>
      </c>
      <c r="AQ172" s="25">
        <f t="shared" si="50"/>
        <v>122946619.50793409</v>
      </c>
      <c r="AR172" s="25">
        <f t="shared" si="50"/>
        <v>140843590.02794197</v>
      </c>
      <c r="AS172" s="25">
        <f t="shared" si="50"/>
        <v>161286363.22994184</v>
      </c>
      <c r="AT172" s="25">
        <f t="shared" si="50"/>
        <v>184548074.38574287</v>
      </c>
      <c r="AU172" s="25">
        <f t="shared" si="50"/>
        <v>210930839.10718587</v>
      </c>
      <c r="AV172" s="25">
        <f t="shared" si="50"/>
        <v>240814831.04839531</v>
      </c>
      <c r="AW172" s="25">
        <f t="shared" si="50"/>
        <v>274654226.0727607</v>
      </c>
      <c r="AX172" s="25">
        <f t="shared" si="50"/>
        <v>312920148.02990985</v>
      </c>
      <c r="AY172" s="25">
        <f t="shared" si="50"/>
        <v>356132677.17081428</v>
      </c>
      <c r="AZ172" s="25">
        <f t="shared" si="50"/>
        <v>404864586.76614708</v>
      </c>
    </row>
    <row r="173" spans="1:52">
      <c r="A173" s="117" t="s">
        <v>244</v>
      </c>
      <c r="AG173" s="25">
        <f>BenefitAssumptions!$E$79*BenefitAssumptions!$E$37*BenefitCalculations3!AG171*BenefitCalculations3!AG165</f>
        <v>13358.161114746219</v>
      </c>
      <c r="AH173" s="25">
        <f>BenefitAssumptions!$E$79*BenefitAssumptions!$E$37*BenefitCalculations3!AH171*BenefitCalculations3!AH165</f>
        <v>16222.681124244651</v>
      </c>
      <c r="AI173" s="25">
        <f>BenefitAssumptions!$E$79*BenefitAssumptions!$E$37*BenefitCalculations3!AI171*BenefitCalculations3!AI165</f>
        <v>19532.673776780073</v>
      </c>
      <c r="AJ173" s="25">
        <f>BenefitAssumptions!$E$79*BenefitAssumptions!$E$37*BenefitCalculations3!AJ171*BenefitCalculations3!AJ165</f>
        <v>23312.813699598122</v>
      </c>
      <c r="AK173" s="25">
        <f>BenefitAssumptions!$E$79*BenefitAssumptions!$E$37*BenefitCalculations3!AK171*BenefitCalculations3!AK165</f>
        <v>27583.081157452729</v>
      </c>
      <c r="AL173" s="25">
        <f>BenefitAssumptions!$E$79*BenefitAssumptions!$E$37*BenefitCalculations3!AL171*BenefitCalculations3!AL165</f>
        <v>31489.3417662758</v>
      </c>
      <c r="AM173" s="25">
        <f>BenefitAssumptions!$E$79*BenefitAssumptions!$E$37*BenefitCalculations3!AM171*BenefitCalculations3!AM165</f>
        <v>35922.204088013183</v>
      </c>
      <c r="AN173" s="25">
        <f>BenefitAssumptions!$E$79*BenefitAssumptions!$E$37*BenefitCalculations3!AN171*BenefitCalculations3!AN165</f>
        <v>40989.007418970046</v>
      </c>
      <c r="AO173" s="25">
        <f>BenefitAssumptions!$E$79*BenefitAssumptions!$E$37*BenefitCalculations3!AO171*BenefitCalculations3!AO165</f>
        <v>46841.283851859676</v>
      </c>
      <c r="AP173" s="25">
        <f>BenefitAssumptions!$E$79*BenefitAssumptions!$E$37*BenefitCalculations3!AP171*BenefitCalculations3!AP165</f>
        <v>53656.657699834454</v>
      </c>
      <c r="AQ173" s="25">
        <f>BenefitAssumptions!$E$79*BenefitAssumptions!$E$37*BenefitCalculations3!AQ171*BenefitCalculations3!AQ165</f>
        <v>61473.309753967056</v>
      </c>
      <c r="AR173" s="25">
        <f>BenefitAssumptions!$E$79*BenefitAssumptions!$E$37*BenefitCalculations3!AR171*BenefitCalculations3!AR165</f>
        <v>70421.795013970986</v>
      </c>
      <c r="AS173" s="25">
        <f>BenefitAssumptions!$E$79*BenefitAssumptions!$E$37*BenefitCalculations3!AS171*BenefitCalculations3!AS165</f>
        <v>80643.181614970919</v>
      </c>
      <c r="AT173" s="25">
        <f>BenefitAssumptions!$E$79*BenefitAssumptions!$E$37*BenefitCalculations3!AT171*BenefitCalculations3!AT165</f>
        <v>92274.037192871445</v>
      </c>
      <c r="AU173" s="25">
        <f>BenefitAssumptions!$E$79*BenefitAssumptions!$E$37*BenefitCalculations3!AU171*BenefitCalculations3!AU165</f>
        <v>105465.41955359295</v>
      </c>
      <c r="AV173" s="25">
        <f>BenefitAssumptions!$E$79*BenefitAssumptions!$E$37*BenefitCalculations3!AV171*BenefitCalculations3!AV165</f>
        <v>120407.41552419766</v>
      </c>
      <c r="AW173" s="25">
        <f>BenefitAssumptions!$E$79*BenefitAssumptions!$E$37*BenefitCalculations3!AW171*BenefitCalculations3!AW165</f>
        <v>137327.11303638032</v>
      </c>
      <c r="AX173" s="25">
        <f>BenefitAssumptions!$E$79*BenefitAssumptions!$E$37*BenefitCalculations3!AX171*BenefitCalculations3!AX165</f>
        <v>156460.07401495494</v>
      </c>
      <c r="AY173" s="25">
        <f>BenefitAssumptions!$E$79*BenefitAssumptions!$E$37*BenefitCalculations3!AY171*BenefitCalculations3!AY165</f>
        <v>178066.33858540715</v>
      </c>
      <c r="AZ173" s="25">
        <f>BenefitAssumptions!$E$79*BenefitAssumptions!$E$37*BenefitCalculations3!AZ171*BenefitCalculations3!AZ165</f>
        <v>202432.29338307353</v>
      </c>
    </row>
    <row r="174" spans="1:52">
      <c r="A174" s="117" t="s">
        <v>245</v>
      </c>
      <c r="AG174" s="25">
        <f>BenefitAssumptions!$E$80*BenefitAssumptions!$E$49*BenefitCalculations3!AG171*BenefitCalculations3!AG165</f>
        <v>13358.161114746219</v>
      </c>
      <c r="AH174" s="25">
        <f>BenefitAssumptions!$E$80*BenefitAssumptions!$E$49*BenefitCalculations3!AH171*BenefitCalculations3!AH165</f>
        <v>16222.681124244651</v>
      </c>
      <c r="AI174" s="25">
        <f>BenefitAssumptions!$E$80*BenefitAssumptions!$E$49*BenefitCalculations3!AI171*BenefitCalculations3!AI165</f>
        <v>19532.673776780073</v>
      </c>
      <c r="AJ174" s="25">
        <f>BenefitAssumptions!$E$80*BenefitAssumptions!$E$49*BenefitCalculations3!AJ171*BenefitCalculations3!AJ165</f>
        <v>23312.813699598122</v>
      </c>
      <c r="AK174" s="25">
        <f>BenefitAssumptions!$E$80*BenefitAssumptions!$E$49*BenefitCalculations3!AK171*BenefitCalculations3!AK165</f>
        <v>27583.081157452729</v>
      </c>
      <c r="AL174" s="25">
        <f>BenefitAssumptions!$E$80*BenefitAssumptions!$E$49*BenefitCalculations3!AL171*BenefitCalculations3!AL165</f>
        <v>31489.3417662758</v>
      </c>
      <c r="AM174" s="25">
        <f>BenefitAssumptions!$E$80*BenefitAssumptions!$E$49*BenefitCalculations3!AM171*BenefitCalculations3!AM165</f>
        <v>35922.204088013183</v>
      </c>
      <c r="AN174" s="25">
        <f>BenefitAssumptions!$E$80*BenefitAssumptions!$E$49*BenefitCalculations3!AN171*BenefitCalculations3!AN165</f>
        <v>40989.007418970046</v>
      </c>
      <c r="AO174" s="25">
        <f>BenefitAssumptions!$E$80*BenefitAssumptions!$E$49*BenefitCalculations3!AO171*BenefitCalculations3!AO165</f>
        <v>46841.283851859676</v>
      </c>
      <c r="AP174" s="25">
        <f>BenefitAssumptions!$E$80*BenefitAssumptions!$E$49*BenefitCalculations3!AP171*BenefitCalculations3!AP165</f>
        <v>53656.657699834454</v>
      </c>
      <c r="AQ174" s="25">
        <f>BenefitAssumptions!$E$80*BenefitAssumptions!$E$49*BenefitCalculations3!AQ171*BenefitCalculations3!AQ165</f>
        <v>61473.309753967056</v>
      </c>
      <c r="AR174" s="25">
        <f>BenefitAssumptions!$E$80*BenefitAssumptions!$E$49*BenefitCalculations3!AR171*BenefitCalculations3!AR165</f>
        <v>70421.795013970986</v>
      </c>
      <c r="AS174" s="25">
        <f>BenefitAssumptions!$E$80*BenefitAssumptions!$E$49*BenefitCalculations3!AS171*BenefitCalculations3!AS165</f>
        <v>80643.181614970919</v>
      </c>
      <c r="AT174" s="25">
        <f>BenefitAssumptions!$E$80*BenefitAssumptions!$E$49*BenefitCalculations3!AT171*BenefitCalculations3!AT165</f>
        <v>92274.037192871445</v>
      </c>
      <c r="AU174" s="25">
        <f>BenefitAssumptions!$E$80*BenefitAssumptions!$E$49*BenefitCalculations3!AU171*BenefitCalculations3!AU165</f>
        <v>105465.41955359295</v>
      </c>
      <c r="AV174" s="25">
        <f>BenefitAssumptions!$E$80*BenefitAssumptions!$E$49*BenefitCalculations3!AV171*BenefitCalculations3!AV165</f>
        <v>120407.41552419766</v>
      </c>
      <c r="AW174" s="25">
        <f>BenefitAssumptions!$E$80*BenefitAssumptions!$E$49*BenefitCalculations3!AW171*BenefitCalculations3!AW165</f>
        <v>137327.11303638032</v>
      </c>
      <c r="AX174" s="25">
        <f>BenefitAssumptions!$E$80*BenefitAssumptions!$E$49*BenefitCalculations3!AX171*BenefitCalculations3!AX165</f>
        <v>156460.07401495494</v>
      </c>
      <c r="AY174" s="25">
        <f>BenefitAssumptions!$E$80*BenefitAssumptions!$E$49*BenefitCalculations3!AY171*BenefitCalculations3!AY165</f>
        <v>178066.33858540715</v>
      </c>
      <c r="AZ174" s="25">
        <f>BenefitAssumptions!$E$80*BenefitAssumptions!$E$49*BenefitCalculations3!AZ171*BenefitCalculations3!AZ165</f>
        <v>202432.29338307353</v>
      </c>
    </row>
    <row r="175" spans="1:52">
      <c r="A175" s="117" t="s">
        <v>247</v>
      </c>
      <c r="AG175" s="25">
        <f>BenefitAssumptions!$E$81*BenefitCalculations3!AG171*BenefitCalculations3!AG167</f>
        <v>607583.73755341873</v>
      </c>
      <c r="AH175" s="25">
        <f>BenefitAssumptions!$E$81*BenefitCalculations3!AH171*BenefitCalculations3!AH167</f>
        <v>768993.78630292555</v>
      </c>
      <c r="AI175" s="25">
        <f>BenefitAssumptions!$E$81*BenefitCalculations3!AI171*BenefitCalculations3!AI167</f>
        <v>958185.58255828242</v>
      </c>
      <c r="AJ175" s="25">
        <f>BenefitAssumptions!$E$81*BenefitCalculations3!AJ171*BenefitCalculations3!AJ167</f>
        <v>1177099.1207615968</v>
      </c>
      <c r="AK175" s="25">
        <f>BenefitAssumptions!$E$81*BenefitCalculations3!AK171*BenefitCalculations3!AK167</f>
        <v>1427348.0780640719</v>
      </c>
      <c r="AL175" s="25">
        <f>BenefitAssumptions!$E$81*BenefitCalculations3!AL171*BenefitCalculations3!AL167</f>
        <v>1624093.4168040045</v>
      </c>
      <c r="AM175" s="25">
        <f>BenefitAssumptions!$E$81*BenefitCalculations3!AM171*BenefitCalculations3!AM167</f>
        <v>1846628.7764146752</v>
      </c>
      <c r="AN175" s="25">
        <f>BenefitAssumptions!$E$81*BenefitCalculations3!AN171*BenefitCalculations3!AN167</f>
        <v>2100260.056571214</v>
      </c>
      <c r="AO175" s="25">
        <f>BenefitAssumptions!$E$81*BenefitCalculations3!AO171*BenefitCalculations3!AO167</f>
        <v>2392547.9223711956</v>
      </c>
      <c r="AP175" s="25">
        <f>BenefitAssumptions!$E$81*BenefitCalculations3!AP171*BenefitCalculations3!AP167</f>
        <v>2732330.2433069078</v>
      </c>
      <c r="AQ175" s="25">
        <f>BenefitAssumptions!$E$81*BenefitCalculations3!AQ171*BenefitCalculations3!AQ167</f>
        <v>3121260.5931805312</v>
      </c>
      <c r="AR175" s="25">
        <f>BenefitAssumptions!$E$81*BenefitCalculations3!AR171*BenefitCalculations3!AR167</f>
        <v>3565631.9168097107</v>
      </c>
      <c r="AS175" s="25">
        <f>BenefitAssumptions!$E$81*BenefitCalculations3!AS171*BenefitCalculations3!AS167</f>
        <v>4072196.328763165</v>
      </c>
      <c r="AT175" s="25">
        <f>BenefitAssumptions!$E$81*BenefitCalculations3!AT171*BenefitCalculations3!AT167</f>
        <v>4647369.2909247642</v>
      </c>
      <c r="AU175" s="25">
        <f>BenefitAssumptions!$E$81*BenefitCalculations3!AU171*BenefitCalculations3!AU167</f>
        <v>5298266.4326089891</v>
      </c>
      <c r="AV175" s="25">
        <f>BenefitAssumptions!$E$81*BenefitCalculations3!AV171*BenefitCalculations3!AV167</f>
        <v>6033882.4867924824</v>
      </c>
      <c r="AW175" s="25">
        <f>BenefitAssumptions!$E$81*BenefitCalculations3!AW171*BenefitCalculations3!AW167</f>
        <v>6865159.1866552969</v>
      </c>
      <c r="AX175" s="25">
        <f>BenefitAssumptions!$E$81*BenefitCalculations3!AX171*BenefitCalculations3!AX167</f>
        <v>7803642.5664161341</v>
      </c>
      <c r="AY175" s="25">
        <f>BenefitAssumptions!$E$81*BenefitCalculations3!AY171*BenefitCalculations3!AY167</f>
        <v>8862354.8632997293</v>
      </c>
      <c r="AZ175" s="25">
        <f>BenefitAssumptions!$E$81*BenefitCalculations3!AZ171*BenefitCalculations3!AZ167</f>
        <v>10055641.728429096</v>
      </c>
    </row>
    <row r="176" spans="1:52">
      <c r="A176" s="117" t="s">
        <v>169</v>
      </c>
      <c r="AG176" s="25">
        <f>BenefitAssumptions!$E$82*BenefitCalculations3!AG172</f>
        <v>2671632.2229492441</v>
      </c>
      <c r="AH176" s="25">
        <f>BenefitAssumptions!$E$82*BenefitCalculations3!AH172</f>
        <v>3244536.2248489303</v>
      </c>
      <c r="AI176" s="25">
        <f>BenefitAssumptions!$E$82*BenefitCalculations3!AI172</f>
        <v>3906534.7553560147</v>
      </c>
      <c r="AJ176" s="25">
        <f>BenefitAssumptions!$E$82*BenefitCalculations3!AJ172</f>
        <v>4662562.7399196243</v>
      </c>
      <c r="AK176" s="25">
        <f>BenefitAssumptions!$E$82*BenefitCalculations3!AK172</f>
        <v>5516616.2314905459</v>
      </c>
      <c r="AL176" s="25">
        <f>BenefitAssumptions!$E$82*BenefitCalculations3!AL172</f>
        <v>6297868.3532551602</v>
      </c>
      <c r="AM176" s="25">
        <f>BenefitAssumptions!$E$82*BenefitCalculations3!AM172</f>
        <v>7184440.8176026363</v>
      </c>
      <c r="AN176" s="25">
        <f>BenefitAssumptions!$E$82*BenefitCalculations3!AN172</f>
        <v>8197801.4837940084</v>
      </c>
      <c r="AO176" s="25">
        <f>BenefitAssumptions!$E$82*BenefitCalculations3!AO172</f>
        <v>9368256.7703719344</v>
      </c>
      <c r="AP176" s="25">
        <f>BenefitAssumptions!$E$82*BenefitCalculations3!AP172</f>
        <v>10731331.539966891</v>
      </c>
      <c r="AQ176" s="25">
        <f>BenefitAssumptions!$E$82*BenefitCalculations3!AQ172</f>
        <v>12294661.95079341</v>
      </c>
      <c r="AR176" s="25">
        <f>BenefitAssumptions!$E$82*BenefitCalculations3!AR172</f>
        <v>14084359.002794199</v>
      </c>
      <c r="AS176" s="25">
        <f>BenefitAssumptions!$E$82*BenefitCalculations3!AS172</f>
        <v>16128636.322994186</v>
      </c>
      <c r="AT176" s="25">
        <f>BenefitAssumptions!$E$82*BenefitCalculations3!AT172</f>
        <v>18454807.438574288</v>
      </c>
      <c r="AU176" s="25">
        <f>BenefitAssumptions!$E$82*BenefitCalculations3!AU172</f>
        <v>21093083.91071859</v>
      </c>
      <c r="AV176" s="25">
        <f>BenefitAssumptions!$E$82*BenefitCalculations3!AV172</f>
        <v>24081483.104839534</v>
      </c>
      <c r="AW176" s="25">
        <f>BenefitAssumptions!$E$82*BenefitCalculations3!AW172</f>
        <v>27465422.607276071</v>
      </c>
      <c r="AX176" s="25">
        <f>BenefitAssumptions!$E$82*BenefitCalculations3!AX172</f>
        <v>31292014.802990988</v>
      </c>
      <c r="AY176" s="25">
        <f>BenefitAssumptions!$E$82*BenefitCalculations3!AY172</f>
        <v>35613267.717081428</v>
      </c>
      <c r="AZ176" s="25">
        <f>BenefitAssumptions!$E$82*BenefitCalculations3!AZ172</f>
        <v>40486458.676614709</v>
      </c>
    </row>
    <row r="177" spans="1:52">
      <c r="A177" s="117" t="s">
        <v>193</v>
      </c>
      <c r="AG177" s="25">
        <f>SUM(AG172:AG176)</f>
        <v>30022254.512224589</v>
      </c>
      <c r="AH177" s="25">
        <f t="shared" ref="AH177:AZ177" si="51">SUM(AH172:AH176)</f>
        <v>36491337.621889643</v>
      </c>
      <c r="AI177" s="25">
        <f t="shared" si="51"/>
        <v>43969133.239028007</v>
      </c>
      <c r="AJ177" s="25">
        <f t="shared" si="51"/>
        <v>52511914.887276657</v>
      </c>
      <c r="AK177" s="25">
        <f t="shared" si="51"/>
        <v>62165292.786774978</v>
      </c>
      <c r="AL177" s="25">
        <f t="shared" si="51"/>
        <v>70963623.986143321</v>
      </c>
      <c r="AM177" s="25">
        <f t="shared" si="51"/>
        <v>80947322.178219706</v>
      </c>
      <c r="AN177" s="25">
        <f t="shared" si="51"/>
        <v>92358054.393143252</v>
      </c>
      <c r="AO177" s="25">
        <f t="shared" si="51"/>
        <v>105537054.96416619</v>
      </c>
      <c r="AP177" s="25">
        <f t="shared" si="51"/>
        <v>120884290.49834238</v>
      </c>
      <c r="AQ177" s="25">
        <f t="shared" si="51"/>
        <v>138485488.67141598</v>
      </c>
      <c r="AR177" s="25">
        <f t="shared" si="51"/>
        <v>158634424.53757381</v>
      </c>
      <c r="AS177" s="25">
        <f t="shared" si="51"/>
        <v>181648482.24492911</v>
      </c>
      <c r="AT177" s="25">
        <f t="shared" si="51"/>
        <v>207834799.18962768</v>
      </c>
      <c r="AU177" s="25">
        <f t="shared" si="51"/>
        <v>237533120.28962067</v>
      </c>
      <c r="AV177" s="25">
        <f t="shared" si="51"/>
        <v>271171011.47107565</v>
      </c>
      <c r="AW177" s="25">
        <f t="shared" si="51"/>
        <v>309259462.09276485</v>
      </c>
      <c r="AX177" s="25">
        <f t="shared" si="51"/>
        <v>352328725.54734689</v>
      </c>
      <c r="AY177" s="25">
        <f t="shared" si="51"/>
        <v>400964432.4283663</v>
      </c>
      <c r="AZ177" s="25">
        <f t="shared" si="51"/>
        <v>455811551.75795698</v>
      </c>
    </row>
    <row r="178" spans="1:52">
      <c r="A178" s="117" t="s">
        <v>195</v>
      </c>
      <c r="AG178" s="118">
        <f>1000*(AG177/(1000000*Macroeconomics!AG3))</f>
        <v>1.2695668995042128E-3</v>
      </c>
      <c r="AH178" s="118">
        <f>1000*(AH177/(1000000*Macroeconomics!AH36))</f>
        <v>1.3796691260658499E-3</v>
      </c>
      <c r="AI178" s="118">
        <f>1000*(AI177/(1000000*Macroeconomics!AI36))</f>
        <v>1.4844408915065473E-3</v>
      </c>
      <c r="AJ178" s="118">
        <f>1000*(AJ177/(1000000*Macroeconomics!AJ36))</f>
        <v>1.586264590916753E-3</v>
      </c>
      <c r="AK178" s="118">
        <f>1000*(AK177/(1000000*Macroeconomics!AK36))</f>
        <v>1.6838089131309172E-3</v>
      </c>
      <c r="AL178" s="118">
        <f>1000*(AL177/(1000000*Macroeconomics!AL36))</f>
        <v>1.7164484992202049E-3</v>
      </c>
      <c r="AM178" s="118">
        <f>1000*(AM177/(1000000*Macroeconomics!AM36))</f>
        <v>1.7450783172535077E-3</v>
      </c>
      <c r="AN178" s="118">
        <f>1000*(AN177/(1000000*Macroeconomics!AN36))</f>
        <v>1.771154194071036E-3</v>
      </c>
      <c r="AO178" s="118">
        <f>1000*(AO177/(1000000*Macroeconomics!AO36))</f>
        <v>1.7967367495924104E-3</v>
      </c>
      <c r="AP178" s="118">
        <f>1000*(AP177/(1000000*Macroeconomics!AP36))</f>
        <v>1.8233245434665902E-3</v>
      </c>
      <c r="AQ178" s="118">
        <f>1000*(AQ177/(1000000*Macroeconomics!AQ36))</f>
        <v>1.8514334379664576E-3</v>
      </c>
      <c r="AR178" s="118">
        <f>1000*(AR177/(1000000*Macroeconomics!AR36))</f>
        <v>1.8806904586610015E-3</v>
      </c>
      <c r="AS178" s="118">
        <f>1000*(AS177/(1000000*Macroeconomics!AS36))</f>
        <v>1.9106151654227146E-3</v>
      </c>
      <c r="AT178" s="118">
        <f>1000*(AT177/(1000000*Macroeconomics!AT36))</f>
        <v>1.9403691218166119E-3</v>
      </c>
      <c r="AU178" s="118">
        <f>1000*(AU177/(1000000*Macroeconomics!AU36))</f>
        <v>1.9693277585965002E-3</v>
      </c>
      <c r="AV178" s="118">
        <f>1000*(AV177/(1000000*Macroeconomics!AV36))</f>
        <v>1.9974267084793933E-3</v>
      </c>
      <c r="AW178" s="118">
        <f>1000*(AW177/(1000000*Macroeconomics!AW36))</f>
        <v>2.024866852267237E-3</v>
      </c>
      <c r="AX178" s="118">
        <f>1000*(AX177/(1000000*Macroeconomics!AX36))</f>
        <v>2.0515737028729574E-3</v>
      </c>
      <c r="AY178" s="118">
        <f>1000*(AY177/(1000000*Macroeconomics!AY36))</f>
        <v>2.077492326692357E-3</v>
      </c>
      <c r="AZ178" s="118">
        <f>1000*(AZ177/(1000000*Macroeconomics!AZ36))</f>
        <v>2.102570174710766E-3</v>
      </c>
    </row>
    <row r="179" spans="1:52">
      <c r="A179" s="117"/>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row>
    <row r="180" spans="1:52">
      <c r="A180" s="121" t="s">
        <v>305</v>
      </c>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row>
    <row r="181" spans="1:52">
      <c r="A181" s="117" t="s">
        <v>152</v>
      </c>
      <c r="AF181" s="25">
        <f>AF138+AF159</f>
        <v>3627.136</v>
      </c>
      <c r="AG181" s="25">
        <f>AG138+AG159</f>
        <v>3703.0510000000004</v>
      </c>
      <c r="AH181" s="25">
        <f t="shared" ref="AH181:AZ181" si="52">AH138+AH159</f>
        <v>3779.279</v>
      </c>
      <c r="AI181" s="25">
        <f t="shared" si="52"/>
        <v>3854.6610000000001</v>
      </c>
      <c r="AJ181" s="25">
        <f t="shared" si="52"/>
        <v>3927.4120000000003</v>
      </c>
      <c r="AK181" s="25">
        <f t="shared" si="52"/>
        <v>3996.3150000000005</v>
      </c>
      <c r="AL181" s="25">
        <f t="shared" si="52"/>
        <v>4060.9730000000004</v>
      </c>
      <c r="AM181" s="25">
        <f t="shared" si="52"/>
        <v>4122.0540000000001</v>
      </c>
      <c r="AN181" s="25">
        <f t="shared" si="52"/>
        <v>4180.63</v>
      </c>
      <c r="AO181" s="25">
        <f t="shared" si="52"/>
        <v>4238.2539999999999</v>
      </c>
      <c r="AP181" s="25">
        <f t="shared" si="52"/>
        <v>4296.0240000000003</v>
      </c>
      <c r="AQ181" s="25">
        <f t="shared" si="52"/>
        <v>4354.2870000000003</v>
      </c>
      <c r="AR181" s="25">
        <f t="shared" si="52"/>
        <v>4412.6440000000002</v>
      </c>
      <c r="AS181" s="25">
        <f t="shared" si="52"/>
        <v>4470.5240000000003</v>
      </c>
      <c r="AT181" s="25">
        <f t="shared" si="52"/>
        <v>4527.0370000000003</v>
      </c>
      <c r="AU181" s="25">
        <f t="shared" si="52"/>
        <v>4581.5129999999999</v>
      </c>
      <c r="AV181" s="25">
        <f t="shared" si="52"/>
        <v>4633.8159999999998</v>
      </c>
      <c r="AW181" s="25">
        <f t="shared" si="52"/>
        <v>4684.0889999999999</v>
      </c>
      <c r="AX181" s="25">
        <f t="shared" si="52"/>
        <v>4732.2849999999999</v>
      </c>
      <c r="AY181" s="25">
        <f t="shared" si="52"/>
        <v>4778.402</v>
      </c>
      <c r="AZ181" s="25">
        <f t="shared" si="52"/>
        <v>4822.4390000000003</v>
      </c>
    </row>
    <row r="182" spans="1:52">
      <c r="A182" s="120" t="s">
        <v>1</v>
      </c>
      <c r="AF182" s="25">
        <f>IF(BenefitAssumptions!$E$58="Primary Education only",AF139,IF(BenefitAssumptions!$E$58="Primary and Secondary Education",AF139+AF160,"wrong"))</f>
        <v>1815.904</v>
      </c>
      <c r="AG182" s="25">
        <f>IF(BenefitAssumptions!$E$58="Primary Education only",AG139,IF(BenefitAssumptions!$E$58="Primary and Secondary Education",AG139+AG160,"wrong"))</f>
        <v>1854.3990000000001</v>
      </c>
      <c r="AH182" s="25">
        <f>IF(BenefitAssumptions!$E$58="Primary Education only",AH139,IF(BenefitAssumptions!$E$58="Primary and Secondary Education",AH139+AH160,"wrong"))</f>
        <v>1893.0690000000002</v>
      </c>
      <c r="AI182" s="25">
        <f>IF(BenefitAssumptions!$E$58="Primary Education only",AI139,IF(BenefitAssumptions!$E$58="Primary and Secondary Education",AI139+AI160,"wrong"))</f>
        <v>1931.3780000000002</v>
      </c>
      <c r="AJ182" s="25">
        <f>IF(BenefitAssumptions!$E$58="Primary Education only",AJ139,IF(BenefitAssumptions!$E$58="Primary and Secondary Education",AJ139+AJ160,"wrong"))</f>
        <v>1968.4929999999999</v>
      </c>
      <c r="AK182" s="25">
        <f>IF(BenefitAssumptions!$E$58="Primary Education only",AK139,IF(BenefitAssumptions!$E$58="Primary and Secondary Education",AK139+AK160,"wrong"))</f>
        <v>2003.8440000000001</v>
      </c>
      <c r="AL182" s="25">
        <f>IF(BenefitAssumptions!$E$58="Primary Education only",AL139,IF(BenefitAssumptions!$E$58="Primary and Secondary Education",AL139+AL160,"wrong"))</f>
        <v>2037.252</v>
      </c>
      <c r="AM182" s="25">
        <f>IF(BenefitAssumptions!$E$58="Primary Education only",AM139,IF(BenefitAssumptions!$E$58="Primary and Secondary Education",AM139+AM160,"wrong"))</f>
        <v>2069.0120000000002</v>
      </c>
      <c r="AN182" s="25">
        <f>IF(BenefitAssumptions!$E$58="Primary Education only",AN139,IF(BenefitAssumptions!$E$58="Primary and Secondary Education",AN139+AN160,"wrong"))</f>
        <v>2099.5740000000001</v>
      </c>
      <c r="AO182" s="25">
        <f>IF(BenefitAssumptions!$E$58="Primary Education only",AO139,IF(BenefitAssumptions!$E$58="Primary and Secondary Education",AO139+AO160,"wrong"))</f>
        <v>2129.5909999999999</v>
      </c>
      <c r="AP182" s="25">
        <f>IF(BenefitAssumptions!$E$58="Primary Education only",AP139,IF(BenefitAssumptions!$E$58="Primary and Secondary Education",AP139+AP160,"wrong"))</f>
        <v>2159.5250000000001</v>
      </c>
      <c r="AQ182" s="25">
        <f>IF(BenefitAssumptions!$E$58="Primary Education only",AQ139,IF(BenefitAssumptions!$E$58="Primary and Secondary Education",AQ139+AQ160,"wrong"))</f>
        <v>2189.5079999999998</v>
      </c>
      <c r="AR182" s="25">
        <f>IF(BenefitAssumptions!$E$58="Primary Education only",AR139,IF(BenefitAssumptions!$E$58="Primary and Secondary Education",AR139+AR160,"wrong"))</f>
        <v>2219.3649999999998</v>
      </c>
      <c r="AS182" s="25">
        <f>IF(BenefitAssumptions!$E$58="Primary Education only",AS139,IF(BenefitAssumptions!$E$58="Primary and Secondary Education",AS139+AS160,"wrong"))</f>
        <v>2248.864</v>
      </c>
      <c r="AT182" s="25">
        <f>IF(BenefitAssumptions!$E$58="Primary Education only",AT139,IF(BenefitAssumptions!$E$58="Primary and Secondary Education",AT139+AT160,"wrong"))</f>
        <v>2277.6480000000001</v>
      </c>
      <c r="AU182" s="25">
        <f>IF(BenefitAssumptions!$E$58="Primary Education only",AU139,IF(BenefitAssumptions!$E$58="Primary and Secondary Education",AU139+AU160,"wrong"))</f>
        <v>2305.4390000000003</v>
      </c>
      <c r="AV182" s="25">
        <f>IF(BenefitAssumptions!$E$58="Primary Education only",AV139,IF(BenefitAssumptions!$E$58="Primary and Secondary Education",AV139+AV160,"wrong"))</f>
        <v>2332.1909999999998</v>
      </c>
      <c r="AW182" s="25">
        <f>IF(BenefitAssumptions!$E$58="Primary Education only",AW139,IF(BenefitAssumptions!$E$58="Primary and Secondary Education",AW139+AW160,"wrong"))</f>
        <v>2357.9470000000001</v>
      </c>
      <c r="AX182" s="25">
        <f>IF(BenefitAssumptions!$E$58="Primary Education only",AX139,IF(BenefitAssumptions!$E$58="Primary and Secondary Education",AX139+AX160,"wrong"))</f>
        <v>2382.6370000000002</v>
      </c>
      <c r="AY182" s="25">
        <f>IF(BenefitAssumptions!$E$58="Primary Education only",AY139,IF(BenefitAssumptions!$E$58="Primary and Secondary Education",AY139+AY160,"wrong"))</f>
        <v>2406.1909999999998</v>
      </c>
      <c r="AZ182" s="25">
        <f>IF(BenefitAssumptions!$E$58="Primary Education only",AZ139,IF(BenefitAssumptions!$E$58="Primary and Secondary Education",AZ139+AZ160,"wrong"))</f>
        <v>2428.5610000000001</v>
      </c>
    </row>
    <row r="183" spans="1:52">
      <c r="A183" s="120" t="s">
        <v>2</v>
      </c>
      <c r="AF183" s="25">
        <f>IF(BenefitAssumptions!$E$58="Primary Education only",AF140,IF(BenefitAssumptions!$E$58="Primary and Secondary Education",AF140+AF161,"wrong"))</f>
        <v>1811.2320000000004</v>
      </c>
      <c r="AG183" s="25">
        <f>IF(BenefitAssumptions!$E$58="Primary Education only",AG140,IF(BenefitAssumptions!$E$58="Primary and Secondary Education",AG140+AG161,"wrong"))</f>
        <v>1848.652</v>
      </c>
      <c r="AH183" s="25">
        <f>IF(BenefitAssumptions!$E$58="Primary Education only",AH140,IF(BenefitAssumptions!$E$58="Primary and Secondary Education",AH140+AH161,"wrong"))</f>
        <v>1886.21</v>
      </c>
      <c r="AI183" s="25">
        <f>IF(BenefitAssumptions!$E$58="Primary Education only",AI140,IF(BenefitAssumptions!$E$58="Primary and Secondary Education",AI140+AI161,"wrong"))</f>
        <v>1923.2829999999999</v>
      </c>
      <c r="AJ183" s="25">
        <f>IF(BenefitAssumptions!$E$58="Primary Education only",AJ140,IF(BenefitAssumptions!$E$58="Primary and Secondary Education",AJ140+AJ161,"wrong"))</f>
        <v>1958.9190000000001</v>
      </c>
      <c r="AK183" s="25">
        <f>IF(BenefitAssumptions!$E$58="Primary Education only",AK140,IF(BenefitAssumptions!$E$58="Primary and Secondary Education",AK140+AK161,"wrong"))</f>
        <v>1992.471</v>
      </c>
      <c r="AL183" s="25">
        <f>IF(BenefitAssumptions!$E$58="Primary Education only",AL140,IF(BenefitAssumptions!$E$58="Primary and Secondary Education",AL140+AL161,"wrong"))</f>
        <v>2023.721</v>
      </c>
      <c r="AM183" s="25">
        <f>IF(BenefitAssumptions!$E$58="Primary Education only",AM140,IF(BenefitAssumptions!$E$58="Primary and Secondary Education",AM140+AM161,"wrong"))</f>
        <v>2053.0419999999999</v>
      </c>
      <c r="AN183" s="25">
        <f>IF(BenefitAssumptions!$E$58="Primary Education only",AN140,IF(BenefitAssumptions!$E$58="Primary and Secondary Education",AN140+AN161,"wrong"))</f>
        <v>2081.0559999999996</v>
      </c>
      <c r="AO183" s="25">
        <f>IF(BenefitAssumptions!$E$58="Primary Education only",AO140,IF(BenefitAssumptions!$E$58="Primary and Secondary Education",AO140+AO161,"wrong"))</f>
        <v>2108.663</v>
      </c>
      <c r="AP183" s="25">
        <f>IF(BenefitAssumptions!$E$58="Primary Education only",AP140,IF(BenefitAssumptions!$E$58="Primary and Secondary Education",AP140+AP161,"wrong"))</f>
        <v>2136.4989999999998</v>
      </c>
      <c r="AQ183" s="25">
        <f>IF(BenefitAssumptions!$E$58="Primary Education only",AQ140,IF(BenefitAssumptions!$E$58="Primary and Secondary Education",AQ140+AQ161,"wrong"))</f>
        <v>2164.7790000000005</v>
      </c>
      <c r="AR183" s="25">
        <f>IF(BenefitAssumptions!$E$58="Primary Education only",AR140,IF(BenefitAssumptions!$E$58="Primary and Secondary Education",AR140+AR161,"wrong"))</f>
        <v>2193.279</v>
      </c>
      <c r="AS183" s="25">
        <f>IF(BenefitAssumptions!$E$58="Primary Education only",AS140,IF(BenefitAssumptions!$E$58="Primary and Secondary Education",AS140+AS161,"wrong"))</f>
        <v>2221.66</v>
      </c>
      <c r="AT183" s="25">
        <f>IF(BenefitAssumptions!$E$58="Primary Education only",AT140,IF(BenefitAssumptions!$E$58="Primary and Secondary Education",AT140+AT161,"wrong"))</f>
        <v>2249.3890000000001</v>
      </c>
      <c r="AU183" s="25">
        <f>IF(BenefitAssumptions!$E$58="Primary Education only",AU140,IF(BenefitAssumptions!$E$58="Primary and Secondary Education",AU140+AU161,"wrong"))</f>
        <v>2276.0739999999996</v>
      </c>
      <c r="AV183" s="25">
        <f>IF(BenefitAssumptions!$E$58="Primary Education only",AV140,IF(BenefitAssumptions!$E$58="Primary and Secondary Education",AV140+AV161,"wrong"))</f>
        <v>2301.625</v>
      </c>
      <c r="AW183" s="25">
        <f>IF(BenefitAssumptions!$E$58="Primary Education only",AW140,IF(BenefitAssumptions!$E$58="Primary and Secondary Education",AW140+AW161,"wrong"))</f>
        <v>2326.1419999999998</v>
      </c>
      <c r="AX183" s="25">
        <f>IF(BenefitAssumptions!$E$58="Primary Education only",AX140,IF(BenefitAssumptions!$E$58="Primary and Secondary Education",AX140+AX161,"wrong"))</f>
        <v>2349.6480000000001</v>
      </c>
      <c r="AY183" s="25">
        <f>IF(BenefitAssumptions!$E$58="Primary Education only",AY140,IF(BenefitAssumptions!$E$58="Primary and Secondary Education",AY140+AY161,"wrong"))</f>
        <v>2372.2110000000002</v>
      </c>
      <c r="AZ183" s="25">
        <f>IF(BenefitAssumptions!$E$58="Primary Education only",AZ140,IF(BenefitAssumptions!$E$58="Primary and Secondary Education",AZ140+AZ161,"wrong"))</f>
        <v>2393.8779999999997</v>
      </c>
    </row>
    <row r="184" spans="1:52" ht="25.5">
      <c r="A184" s="117" t="s">
        <v>128</v>
      </c>
      <c r="AF184" s="26"/>
      <c r="AG184" s="26">
        <f>AG187/AG181</f>
        <v>0.55007759817512636</v>
      </c>
      <c r="AH184" s="26">
        <f t="shared" ref="AH184:AZ186" si="53">AH187/AH181</f>
        <v>0.59380671551372632</v>
      </c>
      <c r="AI184" s="26">
        <f t="shared" si="53"/>
        <v>0.63752625068715518</v>
      </c>
      <c r="AJ184" s="26">
        <f t="shared" si="53"/>
        <v>0.68123476413984574</v>
      </c>
      <c r="AK184" s="26">
        <f t="shared" si="53"/>
        <v>0.72492885320601597</v>
      </c>
      <c r="AL184" s="26">
        <f t="shared" si="53"/>
        <v>0.74325558759768495</v>
      </c>
      <c r="AM184" s="26">
        <f t="shared" si="53"/>
        <v>0.76158272388797754</v>
      </c>
      <c r="AN184" s="26">
        <f t="shared" si="53"/>
        <v>0.7799114104811955</v>
      </c>
      <c r="AO184" s="26">
        <f t="shared" si="53"/>
        <v>0.79824280548861248</v>
      </c>
      <c r="AP184" s="26">
        <f t="shared" si="53"/>
        <v>0.81657733600495097</v>
      </c>
      <c r="AQ184" s="26">
        <f t="shared" si="53"/>
        <v>0.83491481154090219</v>
      </c>
      <c r="AR184" s="26">
        <f t="shared" si="53"/>
        <v>0.85325451135419039</v>
      </c>
      <c r="AS184" s="26">
        <f t="shared" si="53"/>
        <v>0.87159567275185945</v>
      </c>
      <c r="AT184" s="26">
        <f t="shared" si="53"/>
        <v>0.88993757727184497</v>
      </c>
      <c r="AU184" s="26">
        <f t="shared" si="53"/>
        <v>0.90827992121088996</v>
      </c>
      <c r="AV184" s="26">
        <f t="shared" si="53"/>
        <v>0.92662269139157338</v>
      </c>
      <c r="AW184" s="26">
        <f t="shared" si="53"/>
        <v>0.94496604996190336</v>
      </c>
      <c r="AX184" s="26">
        <f t="shared" si="53"/>
        <v>0.96331009649672461</v>
      </c>
      <c r="AY184" s="26">
        <f t="shared" si="53"/>
        <v>0.98165481472676486</v>
      </c>
      <c r="AZ184" s="26">
        <f t="shared" si="53"/>
        <v>1</v>
      </c>
    </row>
    <row r="185" spans="1:52">
      <c r="A185" s="120" t="s">
        <v>1</v>
      </c>
      <c r="AF185" s="26"/>
      <c r="AG185" s="26">
        <f t="shared" ref="AG185:AV186" si="54">AG188/AG182</f>
        <v>0.6</v>
      </c>
      <c r="AH185" s="26">
        <f t="shared" si="54"/>
        <v>0.625</v>
      </c>
      <c r="AI185" s="26">
        <f t="shared" si="54"/>
        <v>0.64999999999999991</v>
      </c>
      <c r="AJ185" s="26">
        <f t="shared" si="54"/>
        <v>0.67500000000000004</v>
      </c>
      <c r="AK185" s="26">
        <f t="shared" si="54"/>
        <v>0.7</v>
      </c>
      <c r="AL185" s="26">
        <f t="shared" si="54"/>
        <v>0.72000000000000008</v>
      </c>
      <c r="AM185" s="26">
        <f t="shared" si="54"/>
        <v>0.74</v>
      </c>
      <c r="AN185" s="26">
        <f t="shared" si="54"/>
        <v>0.76000000000000012</v>
      </c>
      <c r="AO185" s="26">
        <f t="shared" si="54"/>
        <v>0.78</v>
      </c>
      <c r="AP185" s="26">
        <f t="shared" si="54"/>
        <v>0.80000000000000016</v>
      </c>
      <c r="AQ185" s="26">
        <f t="shared" si="54"/>
        <v>0.82000000000000017</v>
      </c>
      <c r="AR185" s="26">
        <f t="shared" si="54"/>
        <v>0.84000000000000008</v>
      </c>
      <c r="AS185" s="26">
        <f t="shared" si="54"/>
        <v>0.86</v>
      </c>
      <c r="AT185" s="26">
        <f t="shared" si="54"/>
        <v>0.88</v>
      </c>
      <c r="AU185" s="26">
        <f t="shared" si="54"/>
        <v>0.90000000000000013</v>
      </c>
      <c r="AV185" s="26">
        <f t="shared" si="54"/>
        <v>0.92000000000000015</v>
      </c>
      <c r="AW185" s="26">
        <f t="shared" si="53"/>
        <v>0.94000000000000006</v>
      </c>
      <c r="AX185" s="26">
        <f t="shared" si="53"/>
        <v>0.96000000000000019</v>
      </c>
      <c r="AY185" s="26">
        <f t="shared" si="53"/>
        <v>0.98000000000000032</v>
      </c>
      <c r="AZ185" s="26">
        <f t="shared" si="53"/>
        <v>1</v>
      </c>
    </row>
    <row r="186" spans="1:52">
      <c r="A186" s="120" t="s">
        <v>2</v>
      </c>
      <c r="AF186" s="26"/>
      <c r="AG186" s="26">
        <f t="shared" si="54"/>
        <v>0.5</v>
      </c>
      <c r="AH186" s="26">
        <f t="shared" si="53"/>
        <v>0.5625</v>
      </c>
      <c r="AI186" s="26">
        <f t="shared" si="53"/>
        <v>0.62500000000000011</v>
      </c>
      <c r="AJ186" s="26">
        <f t="shared" si="53"/>
        <v>0.6875</v>
      </c>
      <c r="AK186" s="26">
        <f t="shared" si="53"/>
        <v>0.75000000000000011</v>
      </c>
      <c r="AL186" s="26">
        <f t="shared" si="53"/>
        <v>0.76666666666666672</v>
      </c>
      <c r="AM186" s="26">
        <f t="shared" si="53"/>
        <v>0.78333333333333344</v>
      </c>
      <c r="AN186" s="26">
        <f t="shared" si="53"/>
        <v>0.80000000000000027</v>
      </c>
      <c r="AO186" s="26">
        <f t="shared" si="53"/>
        <v>0.81666666666666698</v>
      </c>
      <c r="AP186" s="26">
        <f t="shared" si="53"/>
        <v>0.8333333333333337</v>
      </c>
      <c r="AQ186" s="26">
        <f t="shared" si="53"/>
        <v>0.85000000000000009</v>
      </c>
      <c r="AR186" s="26">
        <f t="shared" si="53"/>
        <v>0.86666666666666692</v>
      </c>
      <c r="AS186" s="26">
        <f t="shared" si="53"/>
        <v>0.88333333333333375</v>
      </c>
      <c r="AT186" s="26">
        <f t="shared" si="53"/>
        <v>0.90000000000000036</v>
      </c>
      <c r="AU186" s="26">
        <f t="shared" si="53"/>
        <v>0.91666666666666718</v>
      </c>
      <c r="AV186" s="26">
        <f t="shared" si="53"/>
        <v>0.93333333333333379</v>
      </c>
      <c r="AW186" s="26">
        <f t="shared" si="53"/>
        <v>0.95000000000000062</v>
      </c>
      <c r="AX186" s="26">
        <f t="shared" si="53"/>
        <v>0.96666666666666734</v>
      </c>
      <c r="AY186" s="26">
        <f t="shared" si="53"/>
        <v>0.98333333333333395</v>
      </c>
      <c r="AZ186" s="26">
        <f t="shared" si="53"/>
        <v>1</v>
      </c>
    </row>
    <row r="187" spans="1:52">
      <c r="A187" s="117" t="s">
        <v>153</v>
      </c>
      <c r="AG187" s="25">
        <f t="shared" ref="AG187" si="55">AG144+AG165</f>
        <v>2036.9654</v>
      </c>
      <c r="AH187" s="25">
        <f t="shared" ref="AH187:AZ187" si="56">AH144+AH165</f>
        <v>2244.1612500000001</v>
      </c>
      <c r="AI187" s="25">
        <f t="shared" si="56"/>
        <v>2457.4475750000001</v>
      </c>
      <c r="AJ187" s="25">
        <f t="shared" si="56"/>
        <v>2675.4895875000002</v>
      </c>
      <c r="AK187" s="25">
        <f t="shared" si="56"/>
        <v>2897.04405</v>
      </c>
      <c r="AL187" s="25">
        <f t="shared" si="56"/>
        <v>3018.3408733333335</v>
      </c>
      <c r="AM187" s="25">
        <f t="shared" si="56"/>
        <v>3139.2851133333334</v>
      </c>
      <c r="AN187" s="25">
        <f t="shared" si="56"/>
        <v>3260.5210400000005</v>
      </c>
      <c r="AO187" s="25">
        <f t="shared" si="56"/>
        <v>3383.1557633333337</v>
      </c>
      <c r="AP187" s="25">
        <f t="shared" si="56"/>
        <v>3508.0358333333338</v>
      </c>
      <c r="AQ187" s="25">
        <f t="shared" si="56"/>
        <v>3635.4587100000008</v>
      </c>
      <c r="AR187" s="25">
        <f t="shared" si="56"/>
        <v>3765.1084000000005</v>
      </c>
      <c r="AS187" s="25">
        <f t="shared" si="56"/>
        <v>3896.4893733333342</v>
      </c>
      <c r="AT187" s="25">
        <f t="shared" si="56"/>
        <v>4028.7803400000016</v>
      </c>
      <c r="AU187" s="25">
        <f t="shared" si="56"/>
        <v>4161.2962666666681</v>
      </c>
      <c r="AV187" s="25">
        <f t="shared" si="56"/>
        <v>4293.799053333335</v>
      </c>
      <c r="AW187" s="25">
        <f t="shared" si="56"/>
        <v>4426.3050800000019</v>
      </c>
      <c r="AX187" s="25">
        <f t="shared" si="56"/>
        <v>4558.6579200000024</v>
      </c>
      <c r="AY187" s="25">
        <f t="shared" si="56"/>
        <v>4690.7413300000026</v>
      </c>
      <c r="AZ187" s="25">
        <f t="shared" si="56"/>
        <v>4822.4390000000003</v>
      </c>
    </row>
    <row r="188" spans="1:52">
      <c r="A188" s="119" t="s">
        <v>1</v>
      </c>
      <c r="AG188" s="25">
        <f>IF(BenefitAssumptions!$E$58="Primary Education only",AG145,IF(BenefitAssumptions!$E$58="Primary and Secondary Education",AG145+AG166,"wrong"))</f>
        <v>1112.6394</v>
      </c>
      <c r="AH188" s="25">
        <f>IF(BenefitAssumptions!$E$58="Primary Education only",AH145,IF(BenefitAssumptions!$E$58="Primary and Secondary Education",AH145+AH166,"wrong"))</f>
        <v>1183.1681250000001</v>
      </c>
      <c r="AI188" s="25">
        <f>IF(BenefitAssumptions!$E$58="Primary Education only",AI145,IF(BenefitAssumptions!$E$58="Primary and Secondary Education",AI145+AI166,"wrong"))</f>
        <v>1255.3957</v>
      </c>
      <c r="AJ188" s="25">
        <f>IF(BenefitAssumptions!$E$58="Primary Education only",AJ145,IF(BenefitAssumptions!$E$58="Primary and Secondary Education",AJ145+AJ166,"wrong"))</f>
        <v>1328.7327749999999</v>
      </c>
      <c r="AK188" s="25">
        <f>IF(BenefitAssumptions!$E$58="Primary Education only",AK145,IF(BenefitAssumptions!$E$58="Primary and Secondary Education",AK145+AK166,"wrong"))</f>
        <v>1402.6907999999999</v>
      </c>
      <c r="AL188" s="25">
        <f>IF(BenefitAssumptions!$E$58="Primary Education only",AL145,IF(BenefitAssumptions!$E$58="Primary and Secondary Education",AL145+AL166,"wrong"))</f>
        <v>1466.8214400000002</v>
      </c>
      <c r="AM188" s="25">
        <f>IF(BenefitAssumptions!$E$58="Primary Education only",AM145,IF(BenefitAssumptions!$E$58="Primary and Secondary Education",AM145+AM166,"wrong"))</f>
        <v>1531.06888</v>
      </c>
      <c r="AN188" s="25">
        <f>IF(BenefitAssumptions!$E$58="Primary Education only",AN145,IF(BenefitAssumptions!$E$58="Primary and Secondary Education",AN145+AN166,"wrong"))</f>
        <v>1595.6762400000002</v>
      </c>
      <c r="AO188" s="25">
        <f>IF(BenefitAssumptions!$E$58="Primary Education only",AO145,IF(BenefitAssumptions!$E$58="Primary and Secondary Education",AO145+AO166,"wrong"))</f>
        <v>1661.08098</v>
      </c>
      <c r="AP188" s="25">
        <f>IF(BenefitAssumptions!$E$58="Primary Education only",AP145,IF(BenefitAssumptions!$E$58="Primary and Secondary Education",AP145+AP166,"wrong"))</f>
        <v>1727.6200000000003</v>
      </c>
      <c r="AQ188" s="25">
        <f>IF(BenefitAssumptions!$E$58="Primary Education only",AQ145,IF(BenefitAssumptions!$E$58="Primary and Secondary Education",AQ145+AQ166,"wrong"))</f>
        <v>1795.3965600000001</v>
      </c>
      <c r="AR188" s="25">
        <f>IF(BenefitAssumptions!$E$58="Primary Education only",AR145,IF(BenefitAssumptions!$E$58="Primary and Secondary Education",AR145+AR166,"wrong"))</f>
        <v>1864.2665999999999</v>
      </c>
      <c r="AS188" s="25">
        <f>IF(BenefitAssumptions!$E$58="Primary Education only",AS145,IF(BenefitAssumptions!$E$58="Primary and Secondary Education",AS145+AS166,"wrong"))</f>
        <v>1934.02304</v>
      </c>
      <c r="AT188" s="25">
        <f>IF(BenefitAssumptions!$E$58="Primary Education only",AT145,IF(BenefitAssumptions!$E$58="Primary and Secondary Education",AT145+AT166,"wrong"))</f>
        <v>2004.3302400000002</v>
      </c>
      <c r="AU188" s="25">
        <f>IF(BenefitAssumptions!$E$58="Primary Education only",AU145,IF(BenefitAssumptions!$E$58="Primary and Secondary Education",AU145+AU166,"wrong"))</f>
        <v>2074.8951000000006</v>
      </c>
      <c r="AV188" s="25">
        <f>IF(BenefitAssumptions!$E$58="Primary Education only",AV145,IF(BenefitAssumptions!$E$58="Primary and Secondary Education",AV145+AV166,"wrong"))</f>
        <v>2145.6157200000002</v>
      </c>
      <c r="AW188" s="25">
        <f>IF(BenefitAssumptions!$E$58="Primary Education only",AW145,IF(BenefitAssumptions!$E$58="Primary and Secondary Education",AW145+AW166,"wrong"))</f>
        <v>2216.4701800000003</v>
      </c>
      <c r="AX188" s="25">
        <f>IF(BenefitAssumptions!$E$58="Primary Education only",AX145,IF(BenefitAssumptions!$E$58="Primary and Secondary Education",AX145+AX166,"wrong"))</f>
        <v>2287.3315200000006</v>
      </c>
      <c r="AY188" s="25">
        <f>IF(BenefitAssumptions!$E$58="Primary Education only",AY145,IF(BenefitAssumptions!$E$58="Primary and Secondary Education",AY145+AY166,"wrong"))</f>
        <v>2358.0671800000005</v>
      </c>
      <c r="AZ188" s="25">
        <f>IF(BenefitAssumptions!$E$58="Primary Education only",AZ145,IF(BenefitAssumptions!$E$58="Primary and Secondary Education",AZ145+AZ166,"wrong"))</f>
        <v>2428.5610000000001</v>
      </c>
    </row>
    <row r="189" spans="1:52">
      <c r="A189" s="119" t="s">
        <v>2</v>
      </c>
      <c r="AG189" s="25">
        <f>IF(BenefitAssumptions!$E$58="Primary Education only",AG146,IF(BenefitAssumptions!$E$58="Primary and Secondary Education",AG146+AG167,"wrong"))</f>
        <v>924.32600000000002</v>
      </c>
      <c r="AH189" s="25">
        <f>IF(BenefitAssumptions!$E$58="Primary Education only",AH146,IF(BenefitAssumptions!$E$58="Primary and Secondary Education",AH146+AH167,"wrong"))</f>
        <v>1060.993125</v>
      </c>
      <c r="AI189" s="25">
        <f>IF(BenefitAssumptions!$E$58="Primary Education only",AI146,IF(BenefitAssumptions!$E$58="Primary and Secondary Education",AI146+AI167,"wrong"))</f>
        <v>1202.0518750000001</v>
      </c>
      <c r="AJ189" s="25">
        <f>IF(BenefitAssumptions!$E$58="Primary Education only",AJ146,IF(BenefitAssumptions!$E$58="Primary and Secondary Education",AJ146+AJ167,"wrong"))</f>
        <v>1346.7568125</v>
      </c>
      <c r="AK189" s="25">
        <f>IF(BenefitAssumptions!$E$58="Primary Education only",AK146,IF(BenefitAssumptions!$E$58="Primary and Secondary Education",AK146+AK167,"wrong"))</f>
        <v>1494.3532500000001</v>
      </c>
      <c r="AL189" s="25">
        <f>IF(BenefitAssumptions!$E$58="Primary Education only",AL146,IF(BenefitAssumptions!$E$58="Primary and Secondary Education",AL146+AL167,"wrong"))</f>
        <v>1551.5194333333334</v>
      </c>
      <c r="AM189" s="25">
        <f>IF(BenefitAssumptions!$E$58="Primary Education only",AM146,IF(BenefitAssumptions!$E$58="Primary and Secondary Education",AM146+AM167,"wrong"))</f>
        <v>1608.2162333333335</v>
      </c>
      <c r="AN189" s="25">
        <f>IF(BenefitAssumptions!$E$58="Primary Education only",AN146,IF(BenefitAssumptions!$E$58="Primary and Secondary Education",AN146+AN167,"wrong"))</f>
        <v>1664.8448000000003</v>
      </c>
      <c r="AO189" s="25">
        <f>IF(BenefitAssumptions!$E$58="Primary Education only",AO146,IF(BenefitAssumptions!$E$58="Primary and Secondary Education",AO146+AO167,"wrong"))</f>
        <v>1722.0747833333339</v>
      </c>
      <c r="AP189" s="25">
        <f>IF(BenefitAssumptions!$E$58="Primary Education only",AP146,IF(BenefitAssumptions!$E$58="Primary and Secondary Education",AP146+AP167,"wrong"))</f>
        <v>1780.4158333333339</v>
      </c>
      <c r="AQ189" s="25">
        <f>IF(BenefitAssumptions!$E$58="Primary Education only",AQ146,IF(BenefitAssumptions!$E$58="Primary and Secondary Education",AQ146+AQ167,"wrong"))</f>
        <v>1840.0621500000007</v>
      </c>
      <c r="AR189" s="25">
        <f>IF(BenefitAssumptions!$E$58="Primary Education only",AR146,IF(BenefitAssumptions!$E$58="Primary and Secondary Education",AR146+AR167,"wrong"))</f>
        <v>1900.8418000000006</v>
      </c>
      <c r="AS189" s="25">
        <f>IF(BenefitAssumptions!$E$58="Primary Education only",AS146,IF(BenefitAssumptions!$E$58="Primary and Secondary Education",AS146+AS167,"wrong"))</f>
        <v>1962.4663333333342</v>
      </c>
      <c r="AT189" s="25">
        <f>IF(BenefitAssumptions!$E$58="Primary Education only",AT146,IF(BenefitAssumptions!$E$58="Primary and Secondary Education",AT146+AT167,"wrong"))</f>
        <v>2024.4501000000009</v>
      </c>
      <c r="AU189" s="25">
        <f>IF(BenefitAssumptions!$E$58="Primary Education only",AU146,IF(BenefitAssumptions!$E$58="Primary and Secondary Education",AU146+AU167,"wrong"))</f>
        <v>2086.4011666666675</v>
      </c>
      <c r="AV189" s="25">
        <f>IF(BenefitAssumptions!$E$58="Primary Education only",AV146,IF(BenefitAssumptions!$E$58="Primary and Secondary Education",AV146+AV167,"wrong"))</f>
        <v>2148.1833333333343</v>
      </c>
      <c r="AW189" s="25">
        <f>IF(BenefitAssumptions!$E$58="Primary Education only",AW146,IF(BenefitAssumptions!$E$58="Primary and Secondary Education",AW146+AW167,"wrong"))</f>
        <v>2209.8349000000012</v>
      </c>
      <c r="AX189" s="25">
        <f>IF(BenefitAssumptions!$E$58="Primary Education only",AX146,IF(BenefitAssumptions!$E$58="Primary and Secondary Education",AX146+AX167,"wrong"))</f>
        <v>2271.3264000000017</v>
      </c>
      <c r="AY189" s="25">
        <f>IF(BenefitAssumptions!$E$58="Primary Education only",AY146,IF(BenefitAssumptions!$E$58="Primary and Secondary Education",AY146+AY167,"wrong"))</f>
        <v>2332.6741500000016</v>
      </c>
      <c r="AZ189" s="25">
        <f>IF(BenefitAssumptions!$E$58="Primary Education only",AZ146,IF(BenefitAssumptions!$E$58="Primary and Secondary Education",AZ146+AZ167,"wrong"))</f>
        <v>2393.8779999999997</v>
      </c>
    </row>
    <row r="190" spans="1:52" ht="25.5">
      <c r="A190" s="117" t="s">
        <v>308</v>
      </c>
      <c r="AG190" s="25">
        <f>(AG150*AG144+AG171*AG165)/AG187</f>
        <v>41234.133441962906</v>
      </c>
      <c r="AH190" s="25">
        <f t="shared" ref="AH190:AZ190" si="57">(AH150*AH144+AH171*AH165)/AH187</f>
        <v>45060.646312759956</v>
      </c>
      <c r="AI190" s="25">
        <f t="shared" si="57"/>
        <v>49168.940573512285</v>
      </c>
      <c r="AJ190" s="25">
        <f t="shared" si="57"/>
        <v>53570.572009804746</v>
      </c>
      <c r="AK190" s="25">
        <f t="shared" si="57"/>
        <v>58272.917016442843</v>
      </c>
      <c r="AL190" s="25">
        <f t="shared" si="57"/>
        <v>63683.076430043315</v>
      </c>
      <c r="AM190" s="25">
        <f t="shared" si="57"/>
        <v>69764.97377540094</v>
      </c>
      <c r="AN190" s="25">
        <f t="shared" si="57"/>
        <v>76611.843448317828</v>
      </c>
      <c r="AO190" s="25">
        <f t="shared" si="57"/>
        <v>84330.950899775286</v>
      </c>
      <c r="AP190" s="25">
        <f t="shared" si="57"/>
        <v>93046.13446960655</v>
      </c>
      <c r="AQ190" s="25">
        <f t="shared" si="57"/>
        <v>102646.5907187444</v>
      </c>
      <c r="AR190" s="25">
        <f t="shared" si="57"/>
        <v>113219.61705705851</v>
      </c>
      <c r="AS190" s="25">
        <f t="shared" si="57"/>
        <v>124864.53892448424</v>
      </c>
      <c r="AT190" s="25">
        <f t="shared" si="57"/>
        <v>137693.10790223425</v>
      </c>
      <c r="AU190" s="25">
        <f t="shared" si="57"/>
        <v>151827.37332200614</v>
      </c>
      <c r="AV190" s="25">
        <f t="shared" si="57"/>
        <v>167397.71584867974</v>
      </c>
      <c r="AW190" s="25">
        <f t="shared" si="57"/>
        <v>184544.30203423556</v>
      </c>
      <c r="AX190" s="25">
        <f t="shared" si="57"/>
        <v>203421.41195295486</v>
      </c>
      <c r="AY190" s="25">
        <f t="shared" si="57"/>
        <v>224196.58163455853</v>
      </c>
      <c r="AZ190" s="25">
        <f t="shared" si="57"/>
        <v>247052.89092361581</v>
      </c>
    </row>
    <row r="191" spans="1:52" ht="25.5">
      <c r="A191" s="117" t="s">
        <v>168</v>
      </c>
      <c r="AG191" s="25">
        <f>IF(BenefitAssumptions!$E$58="Primary Education only",AG147,IF(BenefitAssumptions!$E$58="Primary and Secondary Education",AG190,"wrong"))</f>
        <v>41234.133441962906</v>
      </c>
      <c r="AH191" s="25">
        <f>IF(BenefitAssumptions!$E$58="Primary Education only",AH147,IF(BenefitAssumptions!$E$58="Primary and Secondary Education",AH190,"wrong"))</f>
        <v>45060.646312759956</v>
      </c>
      <c r="AI191" s="25">
        <f>IF(BenefitAssumptions!$E$58="Primary Education only",AI147,IF(BenefitAssumptions!$E$58="Primary and Secondary Education",AI190,"wrong"))</f>
        <v>49168.940573512285</v>
      </c>
      <c r="AJ191" s="25">
        <f>IF(BenefitAssumptions!$E$58="Primary Education only",AJ147,IF(BenefitAssumptions!$E$58="Primary and Secondary Education",AJ190,"wrong"))</f>
        <v>53570.572009804746</v>
      </c>
      <c r="AK191" s="25">
        <f>IF(BenefitAssumptions!$E$58="Primary Education only",AK147,IF(BenefitAssumptions!$E$58="Primary and Secondary Education",AK190,"wrong"))</f>
        <v>58272.917016442843</v>
      </c>
      <c r="AL191" s="25">
        <f>IF(BenefitAssumptions!$E$58="Primary Education only",AL147,IF(BenefitAssumptions!$E$58="Primary and Secondary Education",AL190,"wrong"))</f>
        <v>63683.076430043315</v>
      </c>
      <c r="AM191" s="25">
        <f>IF(BenefitAssumptions!$E$58="Primary Education only",AM147,IF(BenefitAssumptions!$E$58="Primary and Secondary Education",AM190,"wrong"))</f>
        <v>69764.97377540094</v>
      </c>
      <c r="AN191" s="25">
        <f>IF(BenefitAssumptions!$E$58="Primary Education only",AN147,IF(BenefitAssumptions!$E$58="Primary and Secondary Education",AN190,"wrong"))</f>
        <v>76611.843448317828</v>
      </c>
      <c r="AO191" s="25">
        <f>IF(BenefitAssumptions!$E$58="Primary Education only",AO147,IF(BenefitAssumptions!$E$58="Primary and Secondary Education",AO190,"wrong"))</f>
        <v>84330.950899775286</v>
      </c>
      <c r="AP191" s="25">
        <f>IF(BenefitAssumptions!$E$58="Primary Education only",AP147,IF(BenefitAssumptions!$E$58="Primary and Secondary Education",AP190,"wrong"))</f>
        <v>93046.13446960655</v>
      </c>
      <c r="AQ191" s="25">
        <f>IF(BenefitAssumptions!$E$58="Primary Education only",AQ147,IF(BenefitAssumptions!$E$58="Primary and Secondary Education",AQ190,"wrong"))</f>
        <v>102646.5907187444</v>
      </c>
      <c r="AR191" s="25">
        <f>IF(BenefitAssumptions!$E$58="Primary Education only",AR147,IF(BenefitAssumptions!$E$58="Primary and Secondary Education",AR190,"wrong"))</f>
        <v>113219.61705705851</v>
      </c>
      <c r="AS191" s="25">
        <f>IF(BenefitAssumptions!$E$58="Primary Education only",AS147,IF(BenefitAssumptions!$E$58="Primary and Secondary Education",AS190,"wrong"))</f>
        <v>124864.53892448424</v>
      </c>
      <c r="AT191" s="25">
        <f>IF(BenefitAssumptions!$E$58="Primary Education only",AT147,IF(BenefitAssumptions!$E$58="Primary and Secondary Education",AT190,"wrong"))</f>
        <v>137693.10790223425</v>
      </c>
      <c r="AU191" s="25">
        <f>IF(BenefitAssumptions!$E$58="Primary Education only",AU147,IF(BenefitAssumptions!$E$58="Primary and Secondary Education",AU190,"wrong"))</f>
        <v>151827.37332200614</v>
      </c>
      <c r="AV191" s="25">
        <f>IF(BenefitAssumptions!$E$58="Primary Education only",AV147,IF(BenefitAssumptions!$E$58="Primary and Secondary Education",AV190,"wrong"))</f>
        <v>167397.71584867974</v>
      </c>
      <c r="AW191" s="25">
        <f>IF(BenefitAssumptions!$E$58="Primary Education only",AW147,IF(BenefitAssumptions!$E$58="Primary and Secondary Education",AW190,"wrong"))</f>
        <v>184544.30203423556</v>
      </c>
      <c r="AX191" s="25">
        <f>IF(BenefitAssumptions!$E$58="Primary Education only",AX147,IF(BenefitAssumptions!$E$58="Primary and Secondary Education",AX190,"wrong"))</f>
        <v>203421.41195295486</v>
      </c>
      <c r="AY191" s="25">
        <f>IF(BenefitAssumptions!$E$58="Primary Education only",AY147,IF(BenefitAssumptions!$E$58="Primary and Secondary Education",AY190,"wrong"))</f>
        <v>224196.58163455853</v>
      </c>
      <c r="AZ191" s="25">
        <f>IF(BenefitAssumptions!$E$58="Primary Education only",AZ147,IF(BenefitAssumptions!$E$58="Primary and Secondary Education",AZ190,"wrong"))</f>
        <v>247052.89092361581</v>
      </c>
    </row>
    <row r="192" spans="1:52">
      <c r="A192" s="117" t="s">
        <v>193</v>
      </c>
      <c r="AG192" s="25">
        <f>IF(BenefitAssumptions!$E$58="Primary Education only",AG155,IF(BenefitAssumptions!$E$58="Primary and Secondary Education",AG155+AG177,"wrong"))</f>
        <v>93083329.672961161</v>
      </c>
      <c r="AH192" s="25">
        <f>IF(BenefitAssumptions!$E$58="Primary Education only",AH155,IF(BenefitAssumptions!$E$58="Primary and Secondary Education",AH155+AH177,"wrong"))</f>
        <v>112105809.13321438</v>
      </c>
      <c r="AI192" s="25">
        <f>IF(BenefitAssumptions!$E$58="Primary Education only",AI155,IF(BenefitAssumptions!$E$58="Primary and Secondary Education",AI155+AI177,"wrong"))</f>
        <v>133992118.83180256</v>
      </c>
      <c r="AJ192" s="25">
        <f>IF(BenefitAssumptions!$E$58="Primary Education only",AJ155,IF(BenefitAssumptions!$E$58="Primary and Secondary Education",AJ155+AJ177,"wrong"))</f>
        <v>158980684.99788696</v>
      </c>
      <c r="AK192" s="25">
        <f>IF(BenefitAssumptions!$E$58="Primary Education only",AK155,IF(BenefitAssumptions!$E$58="Primary and Secondary Education",AK155+AK177,"wrong"))</f>
        <v>187297295.55607513</v>
      </c>
      <c r="AL192" s="25">
        <f>IF(BenefitAssumptions!$E$58="Primary Education only",AL155,IF(BenefitAssumptions!$E$58="Primary and Secondary Education",AL155+AL177,"wrong"))</f>
        <v>213255266.43058383</v>
      </c>
      <c r="AM192" s="25">
        <f>IF(BenefitAssumptions!$E$58="Primary Education only",AM155,IF(BenefitAssumptions!$E$58="Primary and Secondary Education",AM155+AM177,"wrong"))</f>
        <v>242978998.88574708</v>
      </c>
      <c r="AN192" s="25">
        <f>IF(BenefitAssumptions!$E$58="Primary Education only",AN155,IF(BenefitAssumptions!$E$58="Primary and Secondary Education",AN155+AN177,"wrong"))</f>
        <v>277124034.80811679</v>
      </c>
      <c r="AO192" s="25">
        <f>IF(BenefitAssumptions!$E$58="Primary Education only",AO155,IF(BenefitAssumptions!$E$58="Primary and Secondary Education",AO155+AO177,"wrong"))</f>
        <v>316513069.48528576</v>
      </c>
      <c r="AP192" s="25">
        <f>IF(BenefitAssumptions!$E$58="Primary Education only",AP155,IF(BenefitAssumptions!$E$58="Primary and Secondary Education",AP155+AP177,"wrong"))</f>
        <v>362108830.67696434</v>
      </c>
      <c r="AQ192" s="25">
        <f>IF(BenefitAssumptions!$E$58="Primary Education only",AQ155,IF(BenefitAssumptions!$E$58="Primary and Secondary Education",AQ155+AQ177,"wrong"))</f>
        <v>413978614.54375184</v>
      </c>
      <c r="AR192" s="25">
        <f>IF(BenefitAssumptions!$E$58="Primary Education only",AR155,IF(BenefitAssumptions!$E$58="Primary and Secondary Education",AR155+AR177,"wrong"))</f>
        <v>472904460.39698178</v>
      </c>
      <c r="AS192" s="25">
        <f>IF(BenefitAssumptions!$E$58="Primary Education only",AS155,IF(BenefitAssumptions!$E$58="Primary and Secondary Education",AS155+AS177,"wrong"))</f>
        <v>539745413.60574985</v>
      </c>
      <c r="AT192" s="25">
        <f>IF(BenefitAssumptions!$E$58="Primary Education only",AT155,IF(BenefitAssumptions!$E$58="Primary and Secondary Education",AT155+AT177,"wrong"))</f>
        <v>615410919.254017</v>
      </c>
      <c r="AU192" s="25">
        <f>IF(BenefitAssumptions!$E$58="Primary Education only",AU155,IF(BenefitAssumptions!$E$58="Primary and Secondary Education",AU155+AU177,"wrong"))</f>
        <v>700908615.0753293</v>
      </c>
      <c r="AV192" s="25">
        <f>IF(BenefitAssumptions!$E$58="Primary Education only",AV155,IF(BenefitAssumptions!$E$58="Primary and Secondary Education",AV155+AV177,"wrong"))</f>
        <v>797402023.86597979</v>
      </c>
      <c r="AW192" s="25">
        <f>IF(BenefitAssumptions!$E$58="Primary Education only",AW155,IF(BenefitAssumptions!$E$58="Primary and Secondary Education",AW155+AW177,"wrong"))</f>
        <v>906216328.30534518</v>
      </c>
      <c r="AX192" s="25">
        <f>IF(BenefitAssumptions!$E$58="Primary Education only",AX155,IF(BenefitAssumptions!$E$58="Primary and Secondary Education",AX155+AX177,"wrong"))</f>
        <v>1028792464.963726</v>
      </c>
      <c r="AY192" s="25">
        <f>IF(BenefitAssumptions!$E$58="Primary Education only",AY155,IF(BenefitAssumptions!$E$58="Primary and Secondary Education",AY155+AY177,"wrong"))</f>
        <v>1166726991.7045553</v>
      </c>
      <c r="AZ192" s="25">
        <f>IF(BenefitAssumptions!$E$58="Primary Education only",AZ155,IF(BenefitAssumptions!$E$58="Primary and Secondary Education",AZ155+AZ177,"wrong"))</f>
        <v>1321784285.1027517</v>
      </c>
    </row>
    <row r="193" spans="1:52">
      <c r="A193" s="117" t="s">
        <v>195</v>
      </c>
      <c r="AG193" s="118">
        <f>1000*(AG192/(1000000*Macroeconomics!AG3))</f>
        <v>3.9362638205705236E-3</v>
      </c>
      <c r="AH193" s="118">
        <f>1000*(AH192/(1000000*Macroeconomics!AH3))</f>
        <v>4.198219495477328E-3</v>
      </c>
      <c r="AI193" s="118">
        <f>1000*(AI192/(1000000*Macroeconomics!AI3))</f>
        <v>4.4379235549345461E-3</v>
      </c>
      <c r="AJ193" s="118">
        <f>1000*(AJ192/(1000000*Macroeconomics!AJ3))</f>
        <v>4.6513003967903928E-3</v>
      </c>
      <c r="AK193" s="118">
        <f>1000*(AK192/(1000000*Macroeconomics!AK3))</f>
        <v>4.8350288979105652E-3</v>
      </c>
      <c r="AL193" s="118">
        <f>1000*(AL192/(1000000*Macroeconomics!AL3))</f>
        <v>4.8458755337482552E-3</v>
      </c>
      <c r="AM193" s="118">
        <f>1000*(AM192/(1000000*Macroeconomics!AM3))</f>
        <v>4.8590934574648144E-3</v>
      </c>
      <c r="AN193" s="118">
        <f>1000*(AN192/(1000000*Macroeconomics!AN3))</f>
        <v>4.8760242701337397E-3</v>
      </c>
      <c r="AO193" s="118">
        <f>1000*(AO192/(1000000*Macroeconomics!AO3))</f>
        <v>4.8983994406537456E-3</v>
      </c>
      <c r="AP193" s="118">
        <f>1000*(AP192/(1000000*Macroeconomics!AP3))</f>
        <v>4.9274691980914645E-3</v>
      </c>
      <c r="AQ193" s="118">
        <f>1000*(AQ192/(1000000*Macroeconomics!AQ3))</f>
        <v>4.9554152463067089E-3</v>
      </c>
      <c r="AR193" s="118">
        <f>1000*(AR192/(1000000*Macroeconomics!AR3))</f>
        <v>4.9819484037514792E-3</v>
      </c>
      <c r="AS193" s="118">
        <f>1000*(AS192/(1000000*Macroeconomics!AS3))</f>
        <v>5.0066122752633769E-3</v>
      </c>
      <c r="AT193" s="118">
        <f>1000*(AT192/(1000000*Macroeconomics!AT3))</f>
        <v>5.0286621551882222E-3</v>
      </c>
      <c r="AU193" s="118">
        <f>1000*(AU192/(1000000*Macroeconomics!AU3))</f>
        <v>5.0475894059783255E-3</v>
      </c>
      <c r="AV193" s="118">
        <f>1000*(AV192/(1000000*Macroeconomics!AV3))</f>
        <v>5.0633895308073648E-3</v>
      </c>
      <c r="AW193" s="118">
        <f>1000*(AW192/(1000000*Macroeconomics!AW3))</f>
        <v>5.0763246901141161E-3</v>
      </c>
      <c r="AX193" s="118">
        <f>1000*(AX192/(1000000*Macroeconomics!AX3))</f>
        <v>5.086493582065278E-3</v>
      </c>
      <c r="AY193" s="118">
        <f>1000*(AY192/(1000000*Macroeconomics!AY3))</f>
        <v>5.0940370502769675E-3</v>
      </c>
      <c r="AZ193" s="118">
        <f>1000*(AZ192/(1000000*Macroeconomics!AZ3))</f>
        <v>5.0990897134866008E-3</v>
      </c>
    </row>
    <row r="194" spans="1:52">
      <c r="A194" s="117"/>
      <c r="AG194" s="118"/>
      <c r="AH194" s="118"/>
      <c r="AI194" s="118"/>
      <c r="AJ194" s="118"/>
      <c r="AK194" s="118"/>
      <c r="AL194" s="118"/>
      <c r="AM194" s="118"/>
      <c r="AN194" s="118"/>
      <c r="AO194" s="118"/>
      <c r="AP194" s="118"/>
      <c r="AQ194" s="118"/>
      <c r="AR194" s="118"/>
      <c r="AS194" s="118"/>
      <c r="AT194" s="118"/>
      <c r="AU194" s="118"/>
      <c r="AV194" s="118"/>
      <c r="AW194" s="118"/>
      <c r="AX194" s="118"/>
      <c r="AY194" s="118"/>
      <c r="AZ194" s="118"/>
    </row>
    <row r="195" spans="1:52" ht="13.5" customHeight="1">
      <c r="A195" s="121" t="s">
        <v>143</v>
      </c>
    </row>
    <row r="196" spans="1:52">
      <c r="A196" s="117" t="s">
        <v>152</v>
      </c>
      <c r="AF196" s="25">
        <f>SUM(AF197:AF198)</f>
        <v>662.17399999999998</v>
      </c>
      <c r="AG196" s="25">
        <f>SUM(AG197:AG198)</f>
        <v>670.67100000000005</v>
      </c>
      <c r="AH196" s="25">
        <f t="shared" ref="AH196:AZ196" si="58">SUM(AH197:AH198)</f>
        <v>677.86799999999994</v>
      </c>
      <c r="AI196" s="25">
        <f t="shared" si="58"/>
        <v>684.11599999999999</v>
      </c>
      <c r="AJ196" s="25">
        <f t="shared" si="58"/>
        <v>689.98800000000006</v>
      </c>
      <c r="AK196" s="25">
        <f t="shared" si="58"/>
        <v>695.90499999999997</v>
      </c>
      <c r="AL196" s="25">
        <f t="shared" si="58"/>
        <v>701.93700000000001</v>
      </c>
      <c r="AM196" s="25">
        <f t="shared" si="58"/>
        <v>707.91800000000001</v>
      </c>
      <c r="AN196" s="25">
        <f t="shared" si="58"/>
        <v>713.76</v>
      </c>
      <c r="AO196" s="25">
        <f t="shared" si="58"/>
        <v>719.31</v>
      </c>
      <c r="AP196" s="25">
        <f t="shared" si="58"/>
        <v>724.46500000000003</v>
      </c>
      <c r="AQ196" s="25">
        <f t="shared" si="58"/>
        <v>729.21199999999999</v>
      </c>
      <c r="AR196" s="25">
        <f t="shared" si="58"/>
        <v>733.60699999999997</v>
      </c>
      <c r="AS196" s="25">
        <f t="shared" si="58"/>
        <v>737.67599999999993</v>
      </c>
      <c r="AT196" s="25">
        <f t="shared" si="58"/>
        <v>741.47399999999993</v>
      </c>
      <c r="AU196" s="25">
        <f t="shared" si="58"/>
        <v>745.029</v>
      </c>
      <c r="AV196" s="25">
        <f t="shared" si="58"/>
        <v>748.35900000000004</v>
      </c>
      <c r="AW196" s="25">
        <f t="shared" si="58"/>
        <v>751.45799999999997</v>
      </c>
      <c r="AX196" s="25">
        <f t="shared" si="58"/>
        <v>754.32899999999995</v>
      </c>
      <c r="AY196" s="25">
        <f t="shared" si="58"/>
        <v>756.976</v>
      </c>
      <c r="AZ196" s="25">
        <f t="shared" si="58"/>
        <v>759.40200000000004</v>
      </c>
    </row>
    <row r="197" spans="1:52">
      <c r="A197" s="120" t="s">
        <v>1</v>
      </c>
      <c r="AF197" s="25">
        <f>AF21</f>
        <v>333.98700000000002</v>
      </c>
      <c r="AG197" s="25">
        <f>AG21</f>
        <v>338.47</v>
      </c>
      <c r="AH197" s="25">
        <f t="shared" ref="AH197:AZ197" si="59">AH21</f>
        <v>342.339</v>
      </c>
      <c r="AI197" s="25">
        <f t="shared" si="59"/>
        <v>345.73</v>
      </c>
      <c r="AJ197" s="25">
        <f t="shared" si="59"/>
        <v>348.87200000000001</v>
      </c>
      <c r="AK197" s="25">
        <f t="shared" si="59"/>
        <v>351.94200000000001</v>
      </c>
      <c r="AL197" s="25">
        <f t="shared" si="59"/>
        <v>354.95400000000001</v>
      </c>
      <c r="AM197" s="25">
        <f t="shared" si="59"/>
        <v>357.84399999999999</v>
      </c>
      <c r="AN197" s="25">
        <f t="shared" si="59"/>
        <v>360.62</v>
      </c>
      <c r="AO197" s="25">
        <f t="shared" si="59"/>
        <v>363.27300000000002</v>
      </c>
      <c r="AP197" s="25">
        <f t="shared" si="59"/>
        <v>365.80200000000002</v>
      </c>
      <c r="AQ197" s="25">
        <f t="shared" si="59"/>
        <v>368.221</v>
      </c>
      <c r="AR197" s="25">
        <f t="shared" si="59"/>
        <v>370.53800000000001</v>
      </c>
      <c r="AS197" s="25">
        <f t="shared" si="59"/>
        <v>372.733</v>
      </c>
      <c r="AT197" s="25">
        <f t="shared" si="59"/>
        <v>374.78199999999998</v>
      </c>
      <c r="AU197" s="25">
        <f t="shared" si="59"/>
        <v>376.66300000000001</v>
      </c>
      <c r="AV197" s="25">
        <f t="shared" si="59"/>
        <v>378.37400000000002</v>
      </c>
      <c r="AW197" s="25">
        <f t="shared" si="59"/>
        <v>379.92599999999999</v>
      </c>
      <c r="AX197" s="25">
        <f t="shared" si="59"/>
        <v>381.33699999999999</v>
      </c>
      <c r="AY197" s="25">
        <f t="shared" si="59"/>
        <v>382.63200000000001</v>
      </c>
      <c r="AZ197" s="25">
        <f t="shared" si="59"/>
        <v>383.83100000000002</v>
      </c>
    </row>
    <row r="198" spans="1:52">
      <c r="A198" s="120" t="s">
        <v>2</v>
      </c>
      <c r="AF198" s="25">
        <f>AF40</f>
        <v>328.18700000000001</v>
      </c>
      <c r="AG198" s="25">
        <f>AG40</f>
        <v>332.20100000000002</v>
      </c>
      <c r="AH198" s="25">
        <f t="shared" ref="AH198:AZ198" si="60">AH40</f>
        <v>335.529</v>
      </c>
      <c r="AI198" s="25">
        <f t="shared" si="60"/>
        <v>338.38600000000002</v>
      </c>
      <c r="AJ198" s="25">
        <f t="shared" si="60"/>
        <v>341.11599999999999</v>
      </c>
      <c r="AK198" s="25">
        <f t="shared" si="60"/>
        <v>343.96300000000002</v>
      </c>
      <c r="AL198" s="25">
        <f t="shared" si="60"/>
        <v>346.983</v>
      </c>
      <c r="AM198" s="25">
        <f t="shared" si="60"/>
        <v>350.07400000000001</v>
      </c>
      <c r="AN198" s="25">
        <f t="shared" si="60"/>
        <v>353.14</v>
      </c>
      <c r="AO198" s="25">
        <f t="shared" si="60"/>
        <v>356.03699999999998</v>
      </c>
      <c r="AP198" s="25">
        <f t="shared" si="60"/>
        <v>358.66300000000001</v>
      </c>
      <c r="AQ198" s="25">
        <f t="shared" si="60"/>
        <v>360.99099999999999</v>
      </c>
      <c r="AR198" s="25">
        <f t="shared" si="60"/>
        <v>363.06900000000002</v>
      </c>
      <c r="AS198" s="25">
        <f t="shared" si="60"/>
        <v>364.94299999999998</v>
      </c>
      <c r="AT198" s="25">
        <f t="shared" si="60"/>
        <v>366.69200000000001</v>
      </c>
      <c r="AU198" s="25">
        <f t="shared" si="60"/>
        <v>368.36599999999999</v>
      </c>
      <c r="AV198" s="25">
        <f t="shared" si="60"/>
        <v>369.98500000000001</v>
      </c>
      <c r="AW198" s="25">
        <f t="shared" si="60"/>
        <v>371.53199999999998</v>
      </c>
      <c r="AX198" s="25">
        <f t="shared" si="60"/>
        <v>372.99200000000002</v>
      </c>
      <c r="AY198" s="25">
        <f t="shared" si="60"/>
        <v>374.34399999999999</v>
      </c>
      <c r="AZ198" s="25">
        <f t="shared" si="60"/>
        <v>375.57100000000003</v>
      </c>
    </row>
    <row r="199" spans="1:52" ht="25.5">
      <c r="A199" s="117" t="s">
        <v>128</v>
      </c>
      <c r="AG199" s="26">
        <f>AG202/AG196</f>
        <v>0.55046736775557614</v>
      </c>
      <c r="AH199" s="26">
        <f t="shared" ref="AH199:AZ199" si="61">AH202/AH196</f>
        <v>0.59406394386517736</v>
      </c>
      <c r="AI199" s="26">
        <f t="shared" si="61"/>
        <v>0.63763418776932568</v>
      </c>
      <c r="AJ199" s="26">
        <f t="shared" si="61"/>
        <v>0.68117974515498814</v>
      </c>
      <c r="AK199" s="26">
        <f t="shared" si="61"/>
        <v>0.72471335886363808</v>
      </c>
      <c r="AL199" s="26">
        <f t="shared" si="61"/>
        <v>0.74306836653431863</v>
      </c>
      <c r="AM199" s="26">
        <f t="shared" si="61"/>
        <v>0.76142885663782145</v>
      </c>
      <c r="AN199" s="26">
        <f t="shared" si="61"/>
        <v>0.77979040573862368</v>
      </c>
      <c r="AO199" s="26">
        <f t="shared" si="61"/>
        <v>0.79814890659103888</v>
      </c>
      <c r="AP199" s="26">
        <f t="shared" si="61"/>
        <v>0.81650243052919524</v>
      </c>
      <c r="AQ199" s="26">
        <f t="shared" si="61"/>
        <v>0.8348512778176993</v>
      </c>
      <c r="AR199" s="26">
        <f t="shared" si="61"/>
        <v>0.85319758399251944</v>
      </c>
      <c r="AS199" s="26">
        <f t="shared" si="61"/>
        <v>0.87154346442973196</v>
      </c>
      <c r="AT199" s="26">
        <f t="shared" si="61"/>
        <v>0.88989089300501478</v>
      </c>
      <c r="AU199" s="26">
        <f t="shared" si="61"/>
        <v>0.90824052933957411</v>
      </c>
      <c r="AV199" s="26">
        <f t="shared" si="61"/>
        <v>0.92659193426327957</v>
      </c>
      <c r="AW199" s="26">
        <f t="shared" si="61"/>
        <v>0.94494414857517028</v>
      </c>
      <c r="AX199" s="26">
        <f t="shared" si="61"/>
        <v>0.96329645729294999</v>
      </c>
      <c r="AY199" s="26">
        <f t="shared" si="61"/>
        <v>0.98164841862005359</v>
      </c>
      <c r="AZ199" s="26">
        <f t="shared" si="61"/>
        <v>1</v>
      </c>
    </row>
    <row r="200" spans="1:52">
      <c r="A200" s="120" t="s">
        <v>1</v>
      </c>
      <c r="AG200" s="30">
        <f>BenefitAssumptions!E87</f>
        <v>0.6</v>
      </c>
      <c r="AH200" s="26">
        <f>AG200+($AK$200-$AG$200)/($AK$2-$AG$2)</f>
        <v>0.625</v>
      </c>
      <c r="AI200" s="26">
        <f>AH200+($AK$200-$AG$200)/($AK$2-$AG$2)</f>
        <v>0.65</v>
      </c>
      <c r="AJ200" s="26">
        <f>AI200+($AK$200-$AG$200)/($AK$2-$AG$2)</f>
        <v>0.67500000000000004</v>
      </c>
      <c r="AK200" s="30">
        <f>BenefitAssumptions!F87</f>
        <v>0.7</v>
      </c>
      <c r="AL200" s="26">
        <f t="shared" ref="AL200:AY200" si="62">AK200+($AZ$200-$AK$200)/($AZ$2-$AK$2)</f>
        <v>0.72</v>
      </c>
      <c r="AM200" s="26">
        <f t="shared" si="62"/>
        <v>0.74</v>
      </c>
      <c r="AN200" s="26">
        <f t="shared" si="62"/>
        <v>0.76</v>
      </c>
      <c r="AO200" s="26">
        <f t="shared" si="62"/>
        <v>0.78</v>
      </c>
      <c r="AP200" s="26">
        <f t="shared" si="62"/>
        <v>0.8</v>
      </c>
      <c r="AQ200" s="26">
        <f t="shared" si="62"/>
        <v>0.82000000000000006</v>
      </c>
      <c r="AR200" s="26">
        <f t="shared" si="62"/>
        <v>0.84000000000000008</v>
      </c>
      <c r="AS200" s="26">
        <f t="shared" si="62"/>
        <v>0.8600000000000001</v>
      </c>
      <c r="AT200" s="26">
        <f t="shared" si="62"/>
        <v>0.88000000000000012</v>
      </c>
      <c r="AU200" s="26">
        <f t="shared" si="62"/>
        <v>0.90000000000000013</v>
      </c>
      <c r="AV200" s="26">
        <f t="shared" si="62"/>
        <v>0.92000000000000015</v>
      </c>
      <c r="AW200" s="26">
        <f t="shared" si="62"/>
        <v>0.94000000000000017</v>
      </c>
      <c r="AX200" s="26">
        <f t="shared" si="62"/>
        <v>0.96000000000000019</v>
      </c>
      <c r="AY200" s="26">
        <f t="shared" si="62"/>
        <v>0.9800000000000002</v>
      </c>
      <c r="AZ200" s="30">
        <f>BenefitAssumptions!G87</f>
        <v>1</v>
      </c>
    </row>
    <row r="201" spans="1:52">
      <c r="A201" s="120" t="s">
        <v>2</v>
      </c>
      <c r="AG201" s="30">
        <f>BenefitAssumptions!E88</f>
        <v>0.5</v>
      </c>
      <c r="AH201" s="26">
        <f>AG201+($AK$201-$AG$201)/($AK$2-$AG$2)</f>
        <v>0.5625</v>
      </c>
      <c r="AI201" s="26">
        <f>AH201+($AK$201-$AG$201)/($AK$2-$AG$2)</f>
        <v>0.625</v>
      </c>
      <c r="AJ201" s="26">
        <f>AI201+($AK$201-$AG$201)/($AK$2-$AG$2)</f>
        <v>0.6875</v>
      </c>
      <c r="AK201" s="30">
        <f>BenefitAssumptions!F88</f>
        <v>0.75</v>
      </c>
      <c r="AL201" s="26">
        <f t="shared" ref="AL201:AY201" si="63">AK201+($AZ$201-$AK$201)/($AZ$2-$AK$2)</f>
        <v>0.76666666666666672</v>
      </c>
      <c r="AM201" s="26">
        <f t="shared" si="63"/>
        <v>0.78333333333333344</v>
      </c>
      <c r="AN201" s="26">
        <f t="shared" si="63"/>
        <v>0.80000000000000016</v>
      </c>
      <c r="AO201" s="26">
        <f t="shared" si="63"/>
        <v>0.81666666666666687</v>
      </c>
      <c r="AP201" s="26">
        <f t="shared" si="63"/>
        <v>0.83333333333333359</v>
      </c>
      <c r="AQ201" s="26">
        <f t="shared" si="63"/>
        <v>0.85000000000000031</v>
      </c>
      <c r="AR201" s="26">
        <f t="shared" si="63"/>
        <v>0.86666666666666703</v>
      </c>
      <c r="AS201" s="26">
        <f t="shared" si="63"/>
        <v>0.88333333333333375</v>
      </c>
      <c r="AT201" s="26">
        <f t="shared" si="63"/>
        <v>0.90000000000000047</v>
      </c>
      <c r="AU201" s="26">
        <f t="shared" si="63"/>
        <v>0.91666666666666718</v>
      </c>
      <c r="AV201" s="26">
        <f t="shared" si="63"/>
        <v>0.9333333333333339</v>
      </c>
      <c r="AW201" s="26">
        <f t="shared" si="63"/>
        <v>0.95000000000000062</v>
      </c>
      <c r="AX201" s="26">
        <f t="shared" si="63"/>
        <v>0.96666666666666734</v>
      </c>
      <c r="AY201" s="26">
        <f t="shared" si="63"/>
        <v>0.98333333333333406</v>
      </c>
      <c r="AZ201" s="30">
        <f>BenefitAssumptions!G88</f>
        <v>1</v>
      </c>
    </row>
    <row r="202" spans="1:52">
      <c r="A202" s="117" t="s">
        <v>153</v>
      </c>
      <c r="AG202" s="25">
        <f>SUM(AG203:AG204)</f>
        <v>369.1825</v>
      </c>
      <c r="AH202" s="25">
        <f t="shared" ref="AH202:AZ202" si="64">SUM(AH203:AH204)</f>
        <v>402.69693749999999</v>
      </c>
      <c r="AI202" s="25">
        <f t="shared" si="64"/>
        <v>436.21575000000001</v>
      </c>
      <c r="AJ202" s="25">
        <f t="shared" si="64"/>
        <v>470.00585000000001</v>
      </c>
      <c r="AK202" s="25">
        <f t="shared" si="64"/>
        <v>504.33165000000002</v>
      </c>
      <c r="AL202" s="25">
        <f t="shared" si="64"/>
        <v>521.58717999999999</v>
      </c>
      <c r="AM202" s="25">
        <f t="shared" si="64"/>
        <v>539.0291933333333</v>
      </c>
      <c r="AN202" s="25">
        <f t="shared" si="64"/>
        <v>556.58320000000003</v>
      </c>
      <c r="AO202" s="25">
        <f t="shared" si="64"/>
        <v>574.11649000000011</v>
      </c>
      <c r="AP202" s="25">
        <f t="shared" si="64"/>
        <v>591.52743333333342</v>
      </c>
      <c r="AQ202" s="25">
        <f t="shared" si="64"/>
        <v>608.78357000000017</v>
      </c>
      <c r="AR202" s="25">
        <f t="shared" si="64"/>
        <v>625.91172000000017</v>
      </c>
      <c r="AS202" s="25">
        <f t="shared" si="64"/>
        <v>642.91669666666689</v>
      </c>
      <c r="AT202" s="25">
        <f t="shared" si="64"/>
        <v>659.83096000000023</v>
      </c>
      <c r="AU202" s="25">
        <f t="shared" si="64"/>
        <v>676.66553333333354</v>
      </c>
      <c r="AV202" s="25">
        <f t="shared" si="64"/>
        <v>693.42341333333366</v>
      </c>
      <c r="AW202" s="25">
        <f t="shared" si="64"/>
        <v>710.0858400000003</v>
      </c>
      <c r="AX202" s="25">
        <f t="shared" si="64"/>
        <v>726.64245333333361</v>
      </c>
      <c r="AY202" s="25">
        <f t="shared" si="64"/>
        <v>743.08429333333368</v>
      </c>
      <c r="AZ202" s="25">
        <f t="shared" si="64"/>
        <v>759.40200000000004</v>
      </c>
    </row>
    <row r="203" spans="1:52">
      <c r="A203" s="119" t="s">
        <v>1</v>
      </c>
      <c r="AG203" s="25">
        <f>AG200*AG197</f>
        <v>203.08200000000002</v>
      </c>
      <c r="AH203" s="25">
        <f t="shared" ref="AH203:AZ204" si="65">AH200*AH197</f>
        <v>213.96187499999999</v>
      </c>
      <c r="AI203" s="25">
        <f t="shared" si="65"/>
        <v>224.72450000000001</v>
      </c>
      <c r="AJ203" s="25">
        <f t="shared" si="65"/>
        <v>235.48860000000002</v>
      </c>
      <c r="AK203" s="25">
        <f t="shared" si="65"/>
        <v>246.35939999999999</v>
      </c>
      <c r="AL203" s="25">
        <f t="shared" si="65"/>
        <v>255.56688</v>
      </c>
      <c r="AM203" s="25">
        <f t="shared" si="65"/>
        <v>264.80455999999998</v>
      </c>
      <c r="AN203" s="25">
        <f t="shared" si="65"/>
        <v>274.07120000000003</v>
      </c>
      <c r="AO203" s="25">
        <f t="shared" si="65"/>
        <v>283.35294000000005</v>
      </c>
      <c r="AP203" s="25">
        <f t="shared" si="65"/>
        <v>292.64160000000004</v>
      </c>
      <c r="AQ203" s="25">
        <f t="shared" si="65"/>
        <v>301.94122000000004</v>
      </c>
      <c r="AR203" s="25">
        <f t="shared" si="65"/>
        <v>311.25192000000004</v>
      </c>
      <c r="AS203" s="25">
        <f t="shared" si="65"/>
        <v>320.55038000000002</v>
      </c>
      <c r="AT203" s="25">
        <f t="shared" si="65"/>
        <v>329.80816000000004</v>
      </c>
      <c r="AU203" s="25">
        <f t="shared" si="65"/>
        <v>338.99670000000003</v>
      </c>
      <c r="AV203" s="25">
        <f t="shared" si="65"/>
        <v>348.10408000000007</v>
      </c>
      <c r="AW203" s="25">
        <f t="shared" si="65"/>
        <v>357.13044000000008</v>
      </c>
      <c r="AX203" s="25">
        <f t="shared" si="65"/>
        <v>366.08352000000008</v>
      </c>
      <c r="AY203" s="25">
        <f t="shared" si="65"/>
        <v>374.9793600000001</v>
      </c>
      <c r="AZ203" s="25">
        <f t="shared" si="65"/>
        <v>383.83100000000002</v>
      </c>
    </row>
    <row r="204" spans="1:52">
      <c r="A204" s="119" t="s">
        <v>2</v>
      </c>
      <c r="AG204" s="25">
        <f>AG201*AG198</f>
        <v>166.10050000000001</v>
      </c>
      <c r="AH204" s="25">
        <f t="shared" si="65"/>
        <v>188.7350625</v>
      </c>
      <c r="AI204" s="25">
        <f t="shared" si="65"/>
        <v>211.49125000000001</v>
      </c>
      <c r="AJ204" s="25">
        <f t="shared" si="65"/>
        <v>234.51724999999999</v>
      </c>
      <c r="AK204" s="25">
        <f t="shared" si="65"/>
        <v>257.97225000000003</v>
      </c>
      <c r="AL204" s="25">
        <f t="shared" si="65"/>
        <v>266.02030000000002</v>
      </c>
      <c r="AM204" s="25">
        <f t="shared" si="65"/>
        <v>274.22463333333337</v>
      </c>
      <c r="AN204" s="25">
        <f t="shared" si="65"/>
        <v>282.51200000000006</v>
      </c>
      <c r="AO204" s="25">
        <f t="shared" si="65"/>
        <v>290.76355000000007</v>
      </c>
      <c r="AP204" s="25">
        <f t="shared" si="65"/>
        <v>298.88583333333344</v>
      </c>
      <c r="AQ204" s="25">
        <f t="shared" si="65"/>
        <v>306.84235000000012</v>
      </c>
      <c r="AR204" s="25">
        <f t="shared" si="65"/>
        <v>314.65980000000013</v>
      </c>
      <c r="AS204" s="25">
        <f t="shared" si="65"/>
        <v>322.36631666666682</v>
      </c>
      <c r="AT204" s="25">
        <f t="shared" si="65"/>
        <v>330.02280000000019</v>
      </c>
      <c r="AU204" s="25">
        <f t="shared" si="65"/>
        <v>337.66883333333351</v>
      </c>
      <c r="AV204" s="25">
        <f t="shared" si="65"/>
        <v>345.31933333333353</v>
      </c>
      <c r="AW204" s="25">
        <f t="shared" si="65"/>
        <v>352.95540000000022</v>
      </c>
      <c r="AX204" s="25">
        <f t="shared" si="65"/>
        <v>360.55893333333358</v>
      </c>
      <c r="AY204" s="25">
        <f t="shared" si="65"/>
        <v>368.10493333333358</v>
      </c>
      <c r="AZ204" s="25">
        <f t="shared" si="65"/>
        <v>375.57100000000003</v>
      </c>
    </row>
    <row r="205" spans="1:52" ht="38.25">
      <c r="A205" s="117" t="s">
        <v>226</v>
      </c>
      <c r="AG205" s="30">
        <f>BenefitAssumptions!E90</f>
        <v>50000</v>
      </c>
      <c r="AH205" s="26">
        <f>AG205+($AK$205-$AG$205)/($AK$2-$AG$2)</f>
        <v>52500</v>
      </c>
      <c r="AI205" s="26">
        <f>AH205+($AK$205-$AG$205)/($AK$2-$AG$2)</f>
        <v>55000</v>
      </c>
      <c r="AJ205" s="26">
        <f>AI205+($AK$205-$AG$205)/($AK$2-$AG$2)</f>
        <v>57500</v>
      </c>
      <c r="AK205" s="30">
        <f>BenefitAssumptions!F90</f>
        <v>60000</v>
      </c>
      <c r="AL205" s="26">
        <f t="shared" ref="AL205:AY205" si="66">AK205+($AZ$205-$AK$205)/($AZ$2-$AK$2)</f>
        <v>60666.666666666664</v>
      </c>
      <c r="AM205" s="26">
        <f t="shared" si="66"/>
        <v>61333.333333333328</v>
      </c>
      <c r="AN205" s="26">
        <f t="shared" si="66"/>
        <v>61999.999999999993</v>
      </c>
      <c r="AO205" s="26">
        <f t="shared" si="66"/>
        <v>62666.666666666657</v>
      </c>
      <c r="AP205" s="26">
        <f t="shared" si="66"/>
        <v>63333.333333333321</v>
      </c>
      <c r="AQ205" s="26">
        <f t="shared" si="66"/>
        <v>63999.999999999985</v>
      </c>
      <c r="AR205" s="26">
        <f t="shared" si="66"/>
        <v>64666.66666666665</v>
      </c>
      <c r="AS205" s="26">
        <f t="shared" si="66"/>
        <v>65333.333333333314</v>
      </c>
      <c r="AT205" s="26">
        <f t="shared" si="66"/>
        <v>65999.999999999985</v>
      </c>
      <c r="AU205" s="26">
        <f t="shared" si="66"/>
        <v>66666.666666666657</v>
      </c>
      <c r="AV205" s="26">
        <f t="shared" si="66"/>
        <v>67333.333333333328</v>
      </c>
      <c r="AW205" s="26">
        <f t="shared" si="66"/>
        <v>68000</v>
      </c>
      <c r="AX205" s="26">
        <f t="shared" si="66"/>
        <v>68666.666666666672</v>
      </c>
      <c r="AY205" s="26">
        <f t="shared" si="66"/>
        <v>69333.333333333343</v>
      </c>
      <c r="AZ205" s="30">
        <f>BenefitAssumptions!G90</f>
        <v>70000</v>
      </c>
    </row>
    <row r="206" spans="1:52" ht="25.5">
      <c r="A206" s="117" t="s">
        <v>173</v>
      </c>
      <c r="AG206" s="25">
        <f t="shared" ref="AG206:AZ206" si="67">AG56*AG205/100</f>
        <v>50000</v>
      </c>
      <c r="AH206" s="25">
        <f t="shared" si="67"/>
        <v>57908.604020080194</v>
      </c>
      <c r="AI206" s="25">
        <f t="shared" si="67"/>
        <v>67129.015888278664</v>
      </c>
      <c r="AJ206" s="25">
        <f t="shared" si="67"/>
        <v>77903.123257494633</v>
      </c>
      <c r="AK206" s="25">
        <f t="shared" si="67"/>
        <v>90520.928661068901</v>
      </c>
      <c r="AL206" s="25">
        <f t="shared" si="67"/>
        <v>101919.81088702708</v>
      </c>
      <c r="AM206" s="25">
        <f t="shared" si="67"/>
        <v>114740.24415714387</v>
      </c>
      <c r="AN206" s="25">
        <f t="shared" si="67"/>
        <v>129158.09071156211</v>
      </c>
      <c r="AO206" s="25">
        <f t="shared" si="67"/>
        <v>145370.82226537165</v>
      </c>
      <c r="AP206" s="25">
        <f t="shared" si="67"/>
        <v>163600.16003098857</v>
      </c>
      <c r="AQ206" s="25">
        <f t="shared" si="67"/>
        <v>184095.03566659454</v>
      </c>
      <c r="AR206" s="25">
        <f t="shared" si="67"/>
        <v>207134.91199365462</v>
      </c>
      <c r="AS206" s="25">
        <f t="shared" si="67"/>
        <v>233033.50700989968</v>
      </c>
      <c r="AT206" s="25">
        <f t="shared" si="67"/>
        <v>262142.96997029716</v>
      </c>
      <c r="AU206" s="25">
        <f t="shared" si="67"/>
        <v>294858.56418485678</v>
      </c>
      <c r="AV206" s="25">
        <f t="shared" si="67"/>
        <v>331623.91776410467</v>
      </c>
      <c r="AW206" s="25">
        <f t="shared" si="67"/>
        <v>372936.91091519332</v>
      </c>
      <c r="AX206" s="25">
        <f t="shared" si="67"/>
        <v>419356.27664847946</v>
      </c>
      <c r="AY206" s="25">
        <f t="shared" si="67"/>
        <v>471509.00100186263</v>
      </c>
      <c r="AZ206" s="25">
        <f t="shared" si="67"/>
        <v>530098.61924673803</v>
      </c>
    </row>
    <row r="207" spans="1:52">
      <c r="A207" s="117" t="s">
        <v>150</v>
      </c>
      <c r="AG207" s="25">
        <f t="shared" ref="AG207:AZ207" si="68">AG202*AG206</f>
        <v>18459125</v>
      </c>
      <c r="AH207" s="25">
        <f t="shared" si="68"/>
        <v>23319617.493786484</v>
      </c>
      <c r="AI207" s="25">
        <f t="shared" si="68"/>
        <v>29282734.012467396</v>
      </c>
      <c r="AJ207" s="25">
        <f t="shared" si="68"/>
        <v>36614923.664293535</v>
      </c>
      <c r="AK207" s="25">
        <f t="shared" si="68"/>
        <v>45652569.31116917</v>
      </c>
      <c r="AL207" s="25">
        <f t="shared" si="68"/>
        <v>53160066.746697754</v>
      </c>
      <c r="AM207" s="25">
        <f t="shared" si="68"/>
        <v>61848341.250894971</v>
      </c>
      <c r="AN207" s="25">
        <f t="shared" si="68"/>
        <v>71887223.434131518</v>
      </c>
      <c r="AO207" s="25">
        <f t="shared" si="68"/>
        <v>83459786.227409035</v>
      </c>
      <c r="AP207" s="25">
        <f t="shared" si="68"/>
        <v>96773982.756053269</v>
      </c>
      <c r="AQ207" s="25">
        <f t="shared" si="68"/>
        <v>112074033.03238678</v>
      </c>
      <c r="AR207" s="25">
        <f t="shared" si="68"/>
        <v>129648169.03799702</v>
      </c>
      <c r="AS207" s="25">
        <f t="shared" si="68"/>
        <v>149821132.53945327</v>
      </c>
      <c r="AT207" s="25">
        <f t="shared" si="68"/>
        <v>172970047.53275239</v>
      </c>
      <c r="AU207" s="25">
        <f t="shared" si="68"/>
        <v>199520627.59204707</v>
      </c>
      <c r="AV207" s="25">
        <f t="shared" si="68"/>
        <v>229955788.9989582</v>
      </c>
      <c r="AW207" s="25">
        <f t="shared" si="68"/>
        <v>264817219.65422034</v>
      </c>
      <c r="AX207" s="25">
        <f t="shared" si="68"/>
        <v>304722073.68458325</v>
      </c>
      <c r="AY207" s="25">
        <f t="shared" si="68"/>
        <v>350370932.80977523</v>
      </c>
      <c r="AZ207" s="25">
        <f t="shared" si="68"/>
        <v>402557951.65321136</v>
      </c>
    </row>
    <row r="208" spans="1:52">
      <c r="A208" s="117" t="s">
        <v>169</v>
      </c>
      <c r="AG208" s="25">
        <f>BenefitAssumptions!$E$91*AG207</f>
        <v>1845912.5</v>
      </c>
      <c r="AH208" s="25">
        <f>BenefitAssumptions!$E$91*AH207</f>
        <v>2331961.7493786486</v>
      </c>
      <c r="AI208" s="25">
        <f>BenefitAssumptions!$E$91*AI207</f>
        <v>2928273.4012467396</v>
      </c>
      <c r="AJ208" s="25">
        <f>BenefitAssumptions!$E$91*AJ207</f>
        <v>3661492.3664293536</v>
      </c>
      <c r="AK208" s="25">
        <f>BenefitAssumptions!$E$91*AK207</f>
        <v>4565256.9311169172</v>
      </c>
      <c r="AL208" s="25">
        <f>BenefitAssumptions!$E$91*AL207</f>
        <v>5316006.6746697761</v>
      </c>
      <c r="AM208" s="25">
        <f>BenefitAssumptions!$E$91*AM207</f>
        <v>6184834.1250894973</v>
      </c>
      <c r="AN208" s="25">
        <f>BenefitAssumptions!$E$91*AN207</f>
        <v>7188722.3434131518</v>
      </c>
      <c r="AO208" s="25">
        <f>BenefitAssumptions!$E$91*AO207</f>
        <v>8345978.6227409039</v>
      </c>
      <c r="AP208" s="25">
        <f>BenefitAssumptions!$E$91*AP207</f>
        <v>9677398.2756053265</v>
      </c>
      <c r="AQ208" s="25">
        <f>BenefitAssumptions!$E$91*AQ207</f>
        <v>11207403.303238679</v>
      </c>
      <c r="AR208" s="25">
        <f>BenefitAssumptions!$E$91*AR207</f>
        <v>12964816.903799703</v>
      </c>
      <c r="AS208" s="25">
        <f>BenefitAssumptions!$E$91*AS207</f>
        <v>14982113.253945328</v>
      </c>
      <c r="AT208" s="25">
        <f>BenefitAssumptions!$E$91*AT207</f>
        <v>17297004.753275242</v>
      </c>
      <c r="AU208" s="25">
        <f>BenefitAssumptions!$E$91*AU207</f>
        <v>19952062.759204708</v>
      </c>
      <c r="AV208" s="25">
        <f>BenefitAssumptions!$E$91*AV207</f>
        <v>22995578.899895821</v>
      </c>
      <c r="AW208" s="25">
        <f>BenefitAssumptions!$E$91*AW207</f>
        <v>26481721.965422034</v>
      </c>
      <c r="AX208" s="25">
        <f>BenefitAssumptions!$E$91*AX207</f>
        <v>30472207.368458327</v>
      </c>
      <c r="AY208" s="25">
        <f>BenefitAssumptions!$E$91*AY207</f>
        <v>35037093.280977525</v>
      </c>
      <c r="AZ208" s="25">
        <f>BenefitAssumptions!$E$91*AZ207</f>
        <v>40255795.165321141</v>
      </c>
    </row>
    <row r="209" spans="1:52">
      <c r="A209" s="117" t="s">
        <v>158</v>
      </c>
      <c r="AG209" s="25">
        <f>SUM(AG207:AG208)</f>
        <v>20305037.5</v>
      </c>
      <c r="AH209" s="25">
        <f t="shared" ref="AH209:AZ209" si="69">SUM(AH207:AH208)</f>
        <v>25651579.243165132</v>
      </c>
      <c r="AI209" s="25">
        <f t="shared" si="69"/>
        <v>32211007.413714133</v>
      </c>
      <c r="AJ209" s="25">
        <f t="shared" si="69"/>
        <v>40276416.030722886</v>
      </c>
      <c r="AK209" s="25">
        <f t="shared" si="69"/>
        <v>50217826.242286086</v>
      </c>
      <c r="AL209" s="25">
        <f t="shared" si="69"/>
        <v>58476073.421367526</v>
      </c>
      <c r="AM209" s="25">
        <f t="shared" si="69"/>
        <v>68033175.375984475</v>
      </c>
      <c r="AN209" s="25">
        <f t="shared" si="69"/>
        <v>79075945.777544677</v>
      </c>
      <c r="AO209" s="25">
        <f t="shared" si="69"/>
        <v>91805764.850149944</v>
      </c>
      <c r="AP209" s="25">
        <f t="shared" si="69"/>
        <v>106451381.03165859</v>
      </c>
      <c r="AQ209" s="25">
        <f t="shared" si="69"/>
        <v>123281436.33562545</v>
      </c>
      <c r="AR209" s="25">
        <f t="shared" si="69"/>
        <v>142612985.94179672</v>
      </c>
      <c r="AS209" s="25">
        <f t="shared" si="69"/>
        <v>164803245.79339859</v>
      </c>
      <c r="AT209" s="25">
        <f t="shared" si="69"/>
        <v>190267052.28602764</v>
      </c>
      <c r="AU209" s="25">
        <f t="shared" si="69"/>
        <v>219472690.35125178</v>
      </c>
      <c r="AV209" s="25">
        <f t="shared" si="69"/>
        <v>252951367.89885402</v>
      </c>
      <c r="AW209" s="25">
        <f t="shared" si="69"/>
        <v>291298941.61964238</v>
      </c>
      <c r="AX209" s="25">
        <f t="shared" si="69"/>
        <v>335194281.05304158</v>
      </c>
      <c r="AY209" s="25">
        <f t="shared" si="69"/>
        <v>385408026.09075278</v>
      </c>
      <c r="AZ209" s="25">
        <f t="shared" si="69"/>
        <v>442813746.81853247</v>
      </c>
    </row>
    <row r="210" spans="1:52">
      <c r="A210" s="117" t="s">
        <v>195</v>
      </c>
      <c r="AG210" s="118">
        <f>1000*(AG209/(1000000*Macroeconomics!AG36))</f>
        <v>8.6138197053516204E-4</v>
      </c>
      <c r="AH210" s="118">
        <f>1000*(AH209/(1000000*Macroeconomics!AH36))</f>
        <v>9.6983816497307903E-4</v>
      </c>
      <c r="AI210" s="118">
        <f>1000*(AI209/(1000000*Macroeconomics!AI36))</f>
        <v>1.0874750771547124E-3</v>
      </c>
      <c r="AJ210" s="118">
        <f>1000*(AJ209/(1000000*Macroeconomics!AJ36))</f>
        <v>1.2166582143445612E-3</v>
      </c>
      <c r="AK210" s="118">
        <f>1000*(AK209/(1000000*Macroeconomics!AK36))</f>
        <v>1.3601998741460068E-3</v>
      </c>
      <c r="AL210" s="118">
        <f>1000*(AL209/(1000000*Macroeconomics!AL36))</f>
        <v>1.4144030818380377E-3</v>
      </c>
      <c r="AM210" s="118">
        <f>1000*(AM209/(1000000*Macroeconomics!AM36))</f>
        <v>1.466672596545514E-3</v>
      </c>
      <c r="AN210" s="118">
        <f>1000*(AN209/(1000000*Macroeconomics!AN36))</f>
        <v>1.5164426528286629E-3</v>
      </c>
      <c r="AO210" s="118">
        <f>1000*(AO209/(1000000*Macroeconomics!AO36))</f>
        <v>1.5629656482901726E-3</v>
      </c>
      <c r="AP210" s="118">
        <f>1000*(AP209/(1000000*Macroeconomics!AP36))</f>
        <v>1.6056297714184663E-3</v>
      </c>
      <c r="AQ210" s="118">
        <f>1000*(AQ209/(1000000*Macroeconomics!AQ36))</f>
        <v>1.6481681633363891E-3</v>
      </c>
      <c r="AR210" s="118">
        <f>1000*(AR209/(1000000*Macroeconomics!AR36))</f>
        <v>1.6907482894947862E-3</v>
      </c>
      <c r="AS210" s="118">
        <f>1000*(AS209/(1000000*Macroeconomics!AS36))</f>
        <v>1.7334335901534601E-3</v>
      </c>
      <c r="AT210" s="118">
        <f>1000*(AT209/(1000000*Macroeconomics!AT36))</f>
        <v>1.7763546556899205E-3</v>
      </c>
      <c r="AU210" s="118">
        <f>1000*(AU209/(1000000*Macroeconomics!AU36))</f>
        <v>1.819593245925379E-3</v>
      </c>
      <c r="AV210" s="118">
        <f>1000*(AV209/(1000000*Macroeconomics!AV36))</f>
        <v>1.863222087960757E-3</v>
      </c>
      <c r="AW210" s="118">
        <f>1000*(AW209/(1000000*Macroeconomics!AW36))</f>
        <v>1.9072708947841836E-3</v>
      </c>
      <c r="AX210" s="118">
        <f>1000*(AX209/(1000000*Macroeconomics!AX36))</f>
        <v>1.9518016059959765E-3</v>
      </c>
      <c r="AY210" s="118">
        <f>1000*(AY209/(1000000*Macroeconomics!AY36))</f>
        <v>1.9968908763303619E-3</v>
      </c>
      <c r="AZ210" s="118">
        <f>1000*(AZ209/(1000000*Macroeconomics!AZ36))</f>
        <v>2.0426138245547825E-3</v>
      </c>
    </row>
    <row r="211" spans="1:52">
      <c r="A211" s="117"/>
    </row>
    <row r="212" spans="1:52">
      <c r="A212" s="121" t="s">
        <v>189</v>
      </c>
    </row>
    <row r="213" spans="1:52">
      <c r="A213" s="117" t="s">
        <v>152</v>
      </c>
      <c r="AF213" s="25">
        <f>SUM(AF214:AF215)</f>
        <v>331.71369160798895</v>
      </c>
      <c r="AG213" s="25">
        <f>SUM(AG214:AG215)</f>
        <v>344.5248986895499</v>
      </c>
      <c r="AH213" s="25">
        <f t="shared" ref="AH213:AZ213" si="70">SUM(AH214:AH215)</f>
        <v>356.75930637490069</v>
      </c>
      <c r="AI213" s="25">
        <f t="shared" si="70"/>
        <v>368.50802984530134</v>
      </c>
      <c r="AJ213" s="25">
        <f t="shared" si="70"/>
        <v>380.00706854986487</v>
      </c>
      <c r="AK213" s="25">
        <f t="shared" si="70"/>
        <v>391.40677126969757</v>
      </c>
      <c r="AL213" s="25">
        <f t="shared" si="70"/>
        <v>392.00583685314047</v>
      </c>
      <c r="AM213" s="25">
        <f t="shared" si="70"/>
        <v>391.72871635584761</v>
      </c>
      <c r="AN213" s="25">
        <f t="shared" si="70"/>
        <v>390.41028222959011</v>
      </c>
      <c r="AO213" s="25">
        <f t="shared" si="70"/>
        <v>387.85933638214681</v>
      </c>
      <c r="AP213" s="25">
        <f t="shared" si="70"/>
        <v>383.99927033383426</v>
      </c>
      <c r="AQ213" s="25">
        <f t="shared" si="70"/>
        <v>378.83033643768533</v>
      </c>
      <c r="AR213" s="25">
        <f t="shared" si="70"/>
        <v>372.52449814778697</v>
      </c>
      <c r="AS213" s="25">
        <f t="shared" si="70"/>
        <v>365.38140175046675</v>
      </c>
      <c r="AT213" s="25">
        <f t="shared" si="70"/>
        <v>357.75406246765175</v>
      </c>
      <c r="AU213" s="25">
        <f t="shared" si="70"/>
        <v>349.86947682267527</v>
      </c>
      <c r="AV213" s="25">
        <f t="shared" si="70"/>
        <v>341.7813290436734</v>
      </c>
      <c r="AW213" s="25">
        <f t="shared" si="70"/>
        <v>333.42425409643386</v>
      </c>
      <c r="AX213" s="25">
        <f t="shared" si="70"/>
        <v>324.74066425210708</v>
      </c>
      <c r="AY213" s="25">
        <f t="shared" si="70"/>
        <v>315.6437943181237</v>
      </c>
      <c r="AZ213" s="25">
        <f t="shared" si="70"/>
        <v>306.07934134999999</v>
      </c>
    </row>
    <row r="214" spans="1:52">
      <c r="A214" s="120" t="s">
        <v>1</v>
      </c>
      <c r="AF214" s="25">
        <f>IF(BenefitAssumptions!$G$95=21, BenefitCalculations3!AF43,IF(BenefitAssumptions!$G$95=24, BenefitCalculations3!AF44, "wrong"))</f>
        <v>110.86252228287029</v>
      </c>
      <c r="AG214" s="25">
        <f>IF(BenefitAssumptions!$G$95=21, BenefitCalculations3!AG43,IF(BenefitAssumptions!$G$95=24, BenefitCalculations3!AG44, "wrong"))</f>
        <v>115.04497769039801</v>
      </c>
      <c r="AH214" s="25">
        <f>IF(BenefitAssumptions!$G$95=21, BenefitCalculations3!AH43,IF(BenefitAssumptions!$G$95=24, BenefitCalculations3!AH44, "wrong"))</f>
        <v>119.04940453486682</v>
      </c>
      <c r="AI214" s="25">
        <f>IF(BenefitAssumptions!$G$95=21, BenefitCalculations3!AI43,IF(BenefitAssumptions!$G$95=24, BenefitCalculations3!AI44, "wrong"))</f>
        <v>122.89601935505711</v>
      </c>
      <c r="AJ214" s="25">
        <f>IF(BenefitAssumptions!$G$95=21, BenefitCalculations3!AJ43,IF(BenefitAssumptions!$G$95=24, BenefitCalculations3!AJ44, "wrong"))</f>
        <v>126.6472775518028</v>
      </c>
      <c r="AK214" s="25">
        <f>IF(BenefitAssumptions!$G$95=21, BenefitCalculations3!AK43,IF(BenefitAssumptions!$G$95=24, BenefitCalculations3!AK44, "wrong"))</f>
        <v>130.34336678194546</v>
      </c>
      <c r="AL214" s="25">
        <f>IF(BenefitAssumptions!$G$95=21, BenefitCalculations3!AL43,IF(BenefitAssumptions!$G$95=24, BenefitCalculations3!AL44, "wrong"))</f>
        <v>131.90104061787292</v>
      </c>
      <c r="AM214" s="25">
        <f>IF(BenefitAssumptions!$G$95=21, BenefitCalculations3!AM43,IF(BenefitAssumptions!$G$95=24, BenefitCalculations3!AM44, "wrong"))</f>
        <v>133.24267346005823</v>
      </c>
      <c r="AN214" s="25">
        <f>IF(BenefitAssumptions!$G$95=21, BenefitCalculations3!AN43,IF(BenefitAssumptions!$G$95=24, BenefitCalculations3!AN44, "wrong"))</f>
        <v>134.32681333592774</v>
      </c>
      <c r="AO214" s="25">
        <f>IF(BenefitAssumptions!$G$95=21, BenefitCalculations3!AO43,IF(BenefitAssumptions!$G$95=24, BenefitCalculations3!AO44, "wrong"))</f>
        <v>135.10269414166052</v>
      </c>
      <c r="AP214" s="25">
        <f>IF(BenefitAssumptions!$G$95=21, BenefitCalculations3!AP43,IF(BenefitAssumptions!$G$95=24, BenefitCalculations3!AP44, "wrong"))</f>
        <v>135.54618482092224</v>
      </c>
      <c r="AQ214" s="25">
        <f>IF(BenefitAssumptions!$G$95=21, BenefitCalculations3!AQ43,IF(BenefitAssumptions!$G$95=24, BenefitCalculations3!AQ44, "wrong"))</f>
        <v>135.64658395933208</v>
      </c>
      <c r="AR214" s="25">
        <f>IF(BenefitAssumptions!$G$95=21, BenefitCalculations3!AR43,IF(BenefitAssumptions!$G$95=24, BenefitCalculations3!AR44, "wrong"))</f>
        <v>135.44340272496677</v>
      </c>
      <c r="AS214" s="25">
        <f>IF(BenefitAssumptions!$G$95=21, BenefitCalculations3!AS43,IF(BenefitAssumptions!$G$95=24, BenefitCalculations3!AS44, "wrong"))</f>
        <v>135.02246814157883</v>
      </c>
      <c r="AT214" s="25">
        <f>IF(BenefitAssumptions!$G$95=21, BenefitCalculations3!AT43,IF(BenefitAssumptions!$G$95=24, BenefitCalculations3!AT44, "wrong"))</f>
        <v>134.49277014785525</v>
      </c>
      <c r="AU214" s="25">
        <f>IF(BenefitAssumptions!$G$95=21, BenefitCalculations3!AU43,IF(BenefitAssumptions!$G$95=24, BenefitCalculations3!AU44, "wrong"))</f>
        <v>133.9286465827382</v>
      </c>
      <c r="AV214" s="25">
        <f>IF(BenefitAssumptions!$G$95=21, BenefitCalculations3!AV43,IF(BenefitAssumptions!$G$95=24, BenefitCalculations3!AV44, "wrong"))</f>
        <v>133.35016837306819</v>
      </c>
      <c r="AW214" s="25">
        <f>IF(BenefitAssumptions!$G$95=21, BenefitCalculations3!AW43,IF(BenefitAssumptions!$G$95=24, BenefitCalculations3!AW44, "wrong"))</f>
        <v>132.73669685508733</v>
      </c>
      <c r="AX214" s="25">
        <f>IF(BenefitAssumptions!$G$95=21, BenefitCalculations3!AX43,IF(BenefitAssumptions!$G$95=24, BenefitCalculations3!AX44, "wrong"))</f>
        <v>132.06731110921135</v>
      </c>
      <c r="AY214" s="25">
        <f>IF(BenefitAssumptions!$G$95=21, BenefitCalculations3!AY43,IF(BenefitAssumptions!$G$95=24, BenefitCalculations3!AY44, "wrong"))</f>
        <v>131.30855080553516</v>
      </c>
      <c r="AZ214" s="25">
        <f>IF(BenefitAssumptions!$G$95=21, BenefitCalculations3!AZ43,IF(BenefitAssumptions!$G$95=24, BenefitCalculations3!AZ44, "wrong"))</f>
        <v>130.43629934999998</v>
      </c>
    </row>
    <row r="215" spans="1:52">
      <c r="A215" s="120" t="s">
        <v>2</v>
      </c>
      <c r="AF215" s="25">
        <f>IF(BenefitAssumptions!$G$95=21, BenefitCalculations3!AF50,IF(BenefitAssumptions!$G$95=24, BenefitCalculations3!AF51, "wrong"))</f>
        <v>220.85116932511863</v>
      </c>
      <c r="AG215" s="25">
        <f>IF(BenefitAssumptions!$G$95=21, BenefitCalculations3!AG50,IF(BenefitAssumptions!$G$95=24, BenefitCalculations3!AG51, "wrong"))</f>
        <v>229.47992099915191</v>
      </c>
      <c r="AH215" s="25">
        <f>IF(BenefitAssumptions!$G$95=21, BenefitCalculations3!AH50,IF(BenefitAssumptions!$G$95=24, BenefitCalculations3!AH51, "wrong"))</f>
        <v>237.70990184003389</v>
      </c>
      <c r="AI215" s="25">
        <f>IF(BenefitAssumptions!$G$95=21, BenefitCalculations3!AI50,IF(BenefitAssumptions!$G$95=24, BenefitCalculations3!AI51, "wrong"))</f>
        <v>245.61201049024422</v>
      </c>
      <c r="AJ215" s="25">
        <f>IF(BenefitAssumptions!$G$95=21, BenefitCalculations3!AJ50,IF(BenefitAssumptions!$G$95=24, BenefitCalculations3!AJ51, "wrong"))</f>
        <v>253.35979099806207</v>
      </c>
      <c r="AK215" s="25">
        <f>IF(BenefitAssumptions!$G$95=21, BenefitCalculations3!AK50,IF(BenefitAssumptions!$G$95=24, BenefitCalculations3!AK51, "wrong"))</f>
        <v>261.06340448775211</v>
      </c>
      <c r="AL215" s="25">
        <f>IF(BenefitAssumptions!$G$95=21, BenefitCalculations3!AL50,IF(BenefitAssumptions!$G$95=24, BenefitCalculations3!AL51, "wrong"))</f>
        <v>260.10479623526754</v>
      </c>
      <c r="AM215" s="25">
        <f>IF(BenefitAssumptions!$G$95=21, BenefitCalculations3!AM50,IF(BenefitAssumptions!$G$95=24, BenefitCalculations3!AM51, "wrong"))</f>
        <v>258.48604289578941</v>
      </c>
      <c r="AN215" s="25">
        <f>IF(BenefitAssumptions!$G$95=21, BenefitCalculations3!AN50,IF(BenefitAssumptions!$G$95=24, BenefitCalculations3!AN51, "wrong"))</f>
        <v>256.08346889366237</v>
      </c>
      <c r="AO215" s="25">
        <f>IF(BenefitAssumptions!$G$95=21, BenefitCalculations3!AO50,IF(BenefitAssumptions!$G$95=24, BenefitCalculations3!AO51, "wrong"))</f>
        <v>252.75664224048631</v>
      </c>
      <c r="AP215" s="25">
        <f>IF(BenefitAssumptions!$G$95=21, BenefitCalculations3!AP50,IF(BenefitAssumptions!$G$95=24, BenefitCalculations3!AP51, "wrong"))</f>
        <v>248.45308551291203</v>
      </c>
      <c r="AQ215" s="25">
        <f>IF(BenefitAssumptions!$G$95=21, BenefitCalculations3!AQ50,IF(BenefitAssumptions!$G$95=24, BenefitCalculations3!AQ51, "wrong"))</f>
        <v>243.18375247835326</v>
      </c>
      <c r="AR215" s="25">
        <f>IF(BenefitAssumptions!$G$95=21, BenefitCalculations3!AR50,IF(BenefitAssumptions!$G$95=24, BenefitCalculations3!AR51, "wrong"))</f>
        <v>237.08109542282017</v>
      </c>
      <c r="AS215" s="25">
        <f>IF(BenefitAssumptions!$G$95=21, BenefitCalculations3!AS50,IF(BenefitAssumptions!$G$95=24, BenefitCalculations3!AS51, "wrong"))</f>
        <v>230.35893360888792</v>
      </c>
      <c r="AT215" s="25">
        <f>IF(BenefitAssumptions!$G$95=21, BenefitCalculations3!AT50,IF(BenefitAssumptions!$G$95=24, BenefitCalculations3!AT51, "wrong"))</f>
        <v>223.2612923197965</v>
      </c>
      <c r="AU215" s="25">
        <f>IF(BenefitAssumptions!$G$95=21, BenefitCalculations3!AU50,IF(BenefitAssumptions!$G$95=24, BenefitCalculations3!AU51, "wrong"))</f>
        <v>215.94083023993707</v>
      </c>
      <c r="AV215" s="25">
        <f>IF(BenefitAssumptions!$G$95=21, BenefitCalculations3!AV50,IF(BenefitAssumptions!$G$95=24, BenefitCalculations3!AV51, "wrong"))</f>
        <v>208.43116067060524</v>
      </c>
      <c r="AW215" s="25">
        <f>IF(BenefitAssumptions!$G$95=21, BenefitCalculations3!AW50,IF(BenefitAssumptions!$G$95=24, BenefitCalculations3!AW51, "wrong"))</f>
        <v>200.68755724134655</v>
      </c>
      <c r="AX215" s="25">
        <f>IF(BenefitAssumptions!$G$95=21, BenefitCalculations3!AX50,IF(BenefitAssumptions!$G$95=24, BenefitCalculations3!AX51, "wrong"))</f>
        <v>192.67335314289573</v>
      </c>
      <c r="AY215" s="25">
        <f>IF(BenefitAssumptions!$G$95=21, BenefitCalculations3!AY50,IF(BenefitAssumptions!$G$95=24, BenefitCalculations3!AY51, "wrong"))</f>
        <v>184.33524351258851</v>
      </c>
      <c r="AZ215" s="25">
        <f>IF(BenefitAssumptions!$G$95=21, BenefitCalculations3!AZ50,IF(BenefitAssumptions!$G$95=24, BenefitCalculations3!AZ51, "wrong"))</f>
        <v>175.64304200000001</v>
      </c>
    </row>
    <row r="216" spans="1:52" ht="25.5">
      <c r="A216" s="117" t="s">
        <v>128</v>
      </c>
      <c r="AG216" s="26">
        <f>AG219/AG213</f>
        <v>0.26660764486747168</v>
      </c>
      <c r="AH216" s="26">
        <f t="shared" ref="AH216:AZ216" si="71">AH219/AH213</f>
        <v>0.28745912083902753</v>
      </c>
      <c r="AI216" s="26">
        <f t="shared" si="71"/>
        <v>0.30831297780449707</v>
      </c>
      <c r="AJ216" s="26">
        <f t="shared" si="71"/>
        <v>0.32917453488476944</v>
      </c>
      <c r="AK216" s="26">
        <f t="shared" si="71"/>
        <v>0.35004811757888593</v>
      </c>
      <c r="AL216" s="26">
        <f t="shared" si="71"/>
        <v>0.35731667200182826</v>
      </c>
      <c r="AM216" s="26">
        <f t="shared" si="71"/>
        <v>0.36457990849652305</v>
      </c>
      <c r="AN216" s="26">
        <f t="shared" si="71"/>
        <v>0.37183079257126039</v>
      </c>
      <c r="AO216" s="26">
        <f t="shared" si="71"/>
        <v>0.37906168946473895</v>
      </c>
      <c r="AP216" s="26">
        <f t="shared" si="71"/>
        <v>0.38626859639495886</v>
      </c>
      <c r="AQ216" s="26">
        <f t="shared" si="71"/>
        <v>0.39345130994382799</v>
      </c>
      <c r="AR216" s="26">
        <f t="shared" si="71"/>
        <v>0.40061287844478083</v>
      </c>
      <c r="AS216" s="26">
        <f t="shared" si="71"/>
        <v>0.40775692744344744</v>
      </c>
      <c r="AT216" s="26">
        <f t="shared" si="71"/>
        <v>0.41488763340262014</v>
      </c>
      <c r="AU216" s="26">
        <f t="shared" si="71"/>
        <v>0.42200712988773992</v>
      </c>
      <c r="AV216" s="26">
        <f t="shared" si="71"/>
        <v>0.42911494631796221</v>
      </c>
      <c r="AW216" s="26">
        <f t="shared" si="71"/>
        <v>0.43620883461634241</v>
      </c>
      <c r="AX216" s="26">
        <f t="shared" si="71"/>
        <v>0.44328688272709554</v>
      </c>
      <c r="AY216" s="26">
        <f t="shared" si="71"/>
        <v>0.45034642690858617</v>
      </c>
      <c r="AZ216" s="26">
        <f t="shared" si="71"/>
        <v>0.45738480788193847</v>
      </c>
    </row>
    <row r="217" spans="1:52">
      <c r="A217" s="120" t="s">
        <v>1</v>
      </c>
      <c r="AG217" s="30">
        <f>BenefitAssumptions!E97</f>
        <v>0.2</v>
      </c>
      <c r="AH217" s="26">
        <f>AG217+($AK$217-$AG$217)/($AK$2-$AG$2)</f>
        <v>0.21250000000000002</v>
      </c>
      <c r="AI217" s="26">
        <f>AH217+($AK$217-$AG$217)/($AK$2-$AG$2)</f>
        <v>0.22500000000000003</v>
      </c>
      <c r="AJ217" s="26">
        <f>AI217+($AK$217-$AG$217)/($AK$2-$AG$2)</f>
        <v>0.23750000000000004</v>
      </c>
      <c r="AK217" s="30">
        <f>BenefitAssumptions!F97</f>
        <v>0.25</v>
      </c>
      <c r="AL217" s="26">
        <f t="shared" ref="AL217:AY217" si="72">AK217+($AZ$217-$AK$217)/($AZ$2-$AK$2)</f>
        <v>0.26</v>
      </c>
      <c r="AM217" s="26">
        <f t="shared" si="72"/>
        <v>0.27</v>
      </c>
      <c r="AN217" s="26">
        <f t="shared" si="72"/>
        <v>0.28000000000000003</v>
      </c>
      <c r="AO217" s="26">
        <f t="shared" si="72"/>
        <v>0.29000000000000004</v>
      </c>
      <c r="AP217" s="26">
        <f t="shared" si="72"/>
        <v>0.30000000000000004</v>
      </c>
      <c r="AQ217" s="26">
        <f t="shared" si="72"/>
        <v>0.31000000000000005</v>
      </c>
      <c r="AR217" s="26">
        <f t="shared" si="72"/>
        <v>0.32000000000000006</v>
      </c>
      <c r="AS217" s="26">
        <f t="shared" si="72"/>
        <v>0.33000000000000007</v>
      </c>
      <c r="AT217" s="26">
        <f t="shared" si="72"/>
        <v>0.34000000000000008</v>
      </c>
      <c r="AU217" s="26">
        <f t="shared" si="72"/>
        <v>0.35000000000000009</v>
      </c>
      <c r="AV217" s="26">
        <f t="shared" si="72"/>
        <v>0.3600000000000001</v>
      </c>
      <c r="AW217" s="26">
        <f t="shared" si="72"/>
        <v>0.37000000000000011</v>
      </c>
      <c r="AX217" s="26">
        <f t="shared" si="72"/>
        <v>0.38000000000000012</v>
      </c>
      <c r="AY217" s="26">
        <f t="shared" si="72"/>
        <v>0.39000000000000012</v>
      </c>
      <c r="AZ217" s="30">
        <f>BenefitAssumptions!G97</f>
        <v>0.4</v>
      </c>
    </row>
    <row r="218" spans="1:52">
      <c r="A218" s="120" t="s">
        <v>2</v>
      </c>
      <c r="AG218" s="30">
        <f>BenefitAssumptions!E98</f>
        <v>0.3</v>
      </c>
      <c r="AH218" s="26">
        <f>AG218+($AK$218-$AG$218)/($AK$2-$AG$2)</f>
        <v>0.32500000000000001</v>
      </c>
      <c r="AI218" s="26">
        <f>AH218+($AK$218-$AG$218)/($AK$2-$AG$2)</f>
        <v>0.35000000000000003</v>
      </c>
      <c r="AJ218" s="26">
        <f>AI218+($AK$218-$AG$218)/($AK$2-$AG$2)</f>
        <v>0.37500000000000006</v>
      </c>
      <c r="AK218" s="30">
        <f>BenefitAssumptions!F98</f>
        <v>0.4</v>
      </c>
      <c r="AL218" s="26">
        <f t="shared" ref="AL218:AY218" si="73">AK218+($AZ$218-$AK$218)/($AZ$2-$AK$2)</f>
        <v>0.40666666666666668</v>
      </c>
      <c r="AM218" s="26">
        <f t="shared" si="73"/>
        <v>0.41333333333333333</v>
      </c>
      <c r="AN218" s="26">
        <f t="shared" si="73"/>
        <v>0.42</v>
      </c>
      <c r="AO218" s="26">
        <f t="shared" si="73"/>
        <v>0.42666666666666664</v>
      </c>
      <c r="AP218" s="26">
        <f t="shared" si="73"/>
        <v>0.43333333333333329</v>
      </c>
      <c r="AQ218" s="26">
        <f t="shared" si="73"/>
        <v>0.43999999999999995</v>
      </c>
      <c r="AR218" s="26">
        <f t="shared" si="73"/>
        <v>0.4466666666666666</v>
      </c>
      <c r="AS218" s="26">
        <f t="shared" si="73"/>
        <v>0.45333333333333325</v>
      </c>
      <c r="AT218" s="26">
        <f t="shared" si="73"/>
        <v>0.45999999999999991</v>
      </c>
      <c r="AU218" s="26">
        <f t="shared" si="73"/>
        <v>0.46666666666666656</v>
      </c>
      <c r="AV218" s="26">
        <f t="shared" si="73"/>
        <v>0.47333333333333322</v>
      </c>
      <c r="AW218" s="26">
        <f t="shared" si="73"/>
        <v>0.47999999999999987</v>
      </c>
      <c r="AX218" s="26">
        <f t="shared" si="73"/>
        <v>0.48666666666666653</v>
      </c>
      <c r="AY218" s="26">
        <f t="shared" si="73"/>
        <v>0.49333333333333318</v>
      </c>
      <c r="AZ218" s="30">
        <f>BenefitAssumptions!G98</f>
        <v>0.5</v>
      </c>
    </row>
    <row r="219" spans="1:52">
      <c r="A219" s="117" t="s">
        <v>153</v>
      </c>
      <c r="AG219" s="25">
        <f>SUM(AG220:AG221)</f>
        <v>91.85297183782518</v>
      </c>
      <c r="AH219" s="25">
        <f t="shared" ref="AH219:AZ219" si="74">SUM(AH220:AH221)</f>
        <v>102.55371656167021</v>
      </c>
      <c r="AI219" s="25">
        <f t="shared" si="74"/>
        <v>113.61580802647333</v>
      </c>
      <c r="AJ219" s="25">
        <f t="shared" si="74"/>
        <v>125.08865004282646</v>
      </c>
      <c r="AK219" s="25">
        <f t="shared" si="74"/>
        <v>137.01120349058721</v>
      </c>
      <c r="AL219" s="25">
        <f t="shared" si="74"/>
        <v>140.07022102965578</v>
      </c>
      <c r="AM219" s="25">
        <f t="shared" si="74"/>
        <v>142.81641956447535</v>
      </c>
      <c r="AN219" s="25">
        <f t="shared" si="74"/>
        <v>145.16656466939796</v>
      </c>
      <c r="AO219" s="25">
        <f t="shared" si="74"/>
        <v>147.02261532368905</v>
      </c>
      <c r="AP219" s="25">
        <f t="shared" si="74"/>
        <v>148.32685916853853</v>
      </c>
      <c r="AQ219" s="25">
        <f t="shared" si="74"/>
        <v>149.05129211786837</v>
      </c>
      <c r="AR219" s="25">
        <f t="shared" si="74"/>
        <v>149.23811149418236</v>
      </c>
      <c r="AS219" s="25">
        <f t="shared" si="74"/>
        <v>148.9867977227502</v>
      </c>
      <c r="AT219" s="25">
        <f t="shared" si="74"/>
        <v>148.42773631737717</v>
      </c>
      <c r="AU219" s="25">
        <f t="shared" si="74"/>
        <v>147.64741374926234</v>
      </c>
      <c r="AV219" s="25">
        <f t="shared" si="74"/>
        <v>146.66347666505769</v>
      </c>
      <c r="AW219" s="25">
        <f t="shared" si="74"/>
        <v>145.44260531222864</v>
      </c>
      <c r="AX219" s="25">
        <f t="shared" si="74"/>
        <v>143.95327675104289</v>
      </c>
      <c r="AY219" s="25">
        <f t="shared" si="74"/>
        <v>142.14905494703569</v>
      </c>
      <c r="AZ219" s="25">
        <f t="shared" si="74"/>
        <v>139.99604074000001</v>
      </c>
    </row>
    <row r="220" spans="1:52">
      <c r="A220" s="119" t="s">
        <v>1</v>
      </c>
      <c r="AG220" s="25">
        <f>AG217*AG214</f>
        <v>23.008995538079603</v>
      </c>
      <c r="AH220" s="25">
        <f t="shared" ref="AH220:AZ221" si="75">AH217*AH214</f>
        <v>25.297998463659201</v>
      </c>
      <c r="AI220" s="25">
        <f t="shared" si="75"/>
        <v>27.651604354887851</v>
      </c>
      <c r="AJ220" s="25">
        <f t="shared" si="75"/>
        <v>30.078728418553172</v>
      </c>
      <c r="AK220" s="25">
        <f t="shared" si="75"/>
        <v>32.585841695486366</v>
      </c>
      <c r="AL220" s="25">
        <f t="shared" si="75"/>
        <v>34.294270560646964</v>
      </c>
      <c r="AM220" s="25">
        <f t="shared" si="75"/>
        <v>35.975521834215726</v>
      </c>
      <c r="AN220" s="25">
        <f t="shared" si="75"/>
        <v>37.611507734059771</v>
      </c>
      <c r="AO220" s="25">
        <f t="shared" si="75"/>
        <v>39.179781301081555</v>
      </c>
      <c r="AP220" s="25">
        <f t="shared" si="75"/>
        <v>40.663855446276678</v>
      </c>
      <c r="AQ220" s="25">
        <f t="shared" si="75"/>
        <v>42.050441027392949</v>
      </c>
      <c r="AR220" s="25">
        <f t="shared" si="75"/>
        <v>43.341888871989376</v>
      </c>
      <c r="AS220" s="25">
        <f t="shared" si="75"/>
        <v>44.557414486721022</v>
      </c>
      <c r="AT220" s="25">
        <f t="shared" si="75"/>
        <v>45.727541850270796</v>
      </c>
      <c r="AU220" s="25">
        <f t="shared" si="75"/>
        <v>46.875026303958379</v>
      </c>
      <c r="AV220" s="25">
        <f t="shared" si="75"/>
        <v>48.006060614304559</v>
      </c>
      <c r="AW220" s="25">
        <f t="shared" si="75"/>
        <v>49.112577836382329</v>
      </c>
      <c r="AX220" s="25">
        <f t="shared" si="75"/>
        <v>50.185578221500329</v>
      </c>
      <c r="AY220" s="25">
        <f t="shared" si="75"/>
        <v>51.210334814158728</v>
      </c>
      <c r="AZ220" s="25">
        <f t="shared" si="75"/>
        <v>52.174519739999994</v>
      </c>
    </row>
    <row r="221" spans="1:52">
      <c r="A221" s="119" t="s">
        <v>2</v>
      </c>
      <c r="AG221" s="25">
        <f>AG218*AG215</f>
        <v>68.843976299745577</v>
      </c>
      <c r="AH221" s="25">
        <f t="shared" si="75"/>
        <v>77.255718098011016</v>
      </c>
      <c r="AI221" s="25">
        <f t="shared" si="75"/>
        <v>85.96420367158548</v>
      </c>
      <c r="AJ221" s="25">
        <f t="shared" si="75"/>
        <v>95.009921624273289</v>
      </c>
      <c r="AK221" s="25">
        <f t="shared" si="75"/>
        <v>104.42536179510086</v>
      </c>
      <c r="AL221" s="25">
        <f t="shared" si="75"/>
        <v>105.77595046900881</v>
      </c>
      <c r="AM221" s="25">
        <f t="shared" si="75"/>
        <v>106.84089773025963</v>
      </c>
      <c r="AN221" s="25">
        <f t="shared" si="75"/>
        <v>107.55505693533819</v>
      </c>
      <c r="AO221" s="25">
        <f t="shared" si="75"/>
        <v>107.84283402260749</v>
      </c>
      <c r="AP221" s="25">
        <f t="shared" si="75"/>
        <v>107.66300372226186</v>
      </c>
      <c r="AQ221" s="25">
        <f t="shared" si="75"/>
        <v>107.00085109047542</v>
      </c>
      <c r="AR221" s="25">
        <f t="shared" si="75"/>
        <v>105.89622262219299</v>
      </c>
      <c r="AS221" s="25">
        <f t="shared" si="75"/>
        <v>104.42938323602917</v>
      </c>
      <c r="AT221" s="25">
        <f t="shared" si="75"/>
        <v>102.70019446710637</v>
      </c>
      <c r="AU221" s="25">
        <f t="shared" si="75"/>
        <v>100.77238744530395</v>
      </c>
      <c r="AV221" s="25">
        <f t="shared" si="75"/>
        <v>98.657416050753127</v>
      </c>
      <c r="AW221" s="25">
        <f t="shared" si="75"/>
        <v>96.330027475846322</v>
      </c>
      <c r="AX221" s="25">
        <f t="shared" si="75"/>
        <v>93.767698529542557</v>
      </c>
      <c r="AY221" s="25">
        <f t="shared" si="75"/>
        <v>90.938720132876966</v>
      </c>
      <c r="AZ221" s="25">
        <f t="shared" si="75"/>
        <v>87.821521000000004</v>
      </c>
    </row>
    <row r="222" spans="1:52" ht="39" customHeight="1">
      <c r="A222" s="117" t="s">
        <v>226</v>
      </c>
      <c r="AG222" s="30">
        <f>BenefitAssumptions!E100</f>
        <v>2000</v>
      </c>
      <c r="AH222" s="26">
        <f>AG222+($AK$222-$AG$222)/($AK$2-$AG$2)</f>
        <v>2500</v>
      </c>
      <c r="AI222" s="26">
        <f>AH222+($AK$222-$AG$222)/($AK$2-$AG$2)</f>
        <v>3000</v>
      </c>
      <c r="AJ222" s="26">
        <f>AI222+($AK$222-$AG$222)/($AK$2-$AG$2)</f>
        <v>3500</v>
      </c>
      <c r="AK222" s="30">
        <f>BenefitAssumptions!F100</f>
        <v>4000</v>
      </c>
      <c r="AL222" s="26">
        <f t="shared" ref="AL222:AY222" si="76">AK222+($AZ$222-$AK$222)/($AZ$2-$AK$2)</f>
        <v>4133.333333333333</v>
      </c>
      <c r="AM222" s="26">
        <f t="shared" si="76"/>
        <v>4266.6666666666661</v>
      </c>
      <c r="AN222" s="26">
        <f t="shared" si="76"/>
        <v>4399.9999999999991</v>
      </c>
      <c r="AO222" s="26">
        <f t="shared" si="76"/>
        <v>4533.3333333333321</v>
      </c>
      <c r="AP222" s="26">
        <f t="shared" si="76"/>
        <v>4666.6666666666652</v>
      </c>
      <c r="AQ222" s="26">
        <f t="shared" si="76"/>
        <v>4799.9999999999982</v>
      </c>
      <c r="AR222" s="26">
        <f t="shared" si="76"/>
        <v>4933.3333333333312</v>
      </c>
      <c r="AS222" s="26">
        <f t="shared" si="76"/>
        <v>5066.6666666666642</v>
      </c>
      <c r="AT222" s="26">
        <f t="shared" si="76"/>
        <v>5199.9999999999973</v>
      </c>
      <c r="AU222" s="26">
        <f t="shared" si="76"/>
        <v>5333.3333333333303</v>
      </c>
      <c r="AV222" s="26">
        <f t="shared" si="76"/>
        <v>5466.6666666666633</v>
      </c>
      <c r="AW222" s="26">
        <f t="shared" si="76"/>
        <v>5599.9999999999964</v>
      </c>
      <c r="AX222" s="26">
        <f t="shared" si="76"/>
        <v>5733.3333333333294</v>
      </c>
      <c r="AY222" s="26">
        <f t="shared" si="76"/>
        <v>5866.6666666666624</v>
      </c>
      <c r="AZ222" s="30">
        <f>BenefitAssumptions!G100</f>
        <v>6000</v>
      </c>
    </row>
    <row r="223" spans="1:52" ht="25.5">
      <c r="A223" s="117" t="s">
        <v>173</v>
      </c>
      <c r="AG223" s="25">
        <f t="shared" ref="AG223:AZ223" si="77">AG222*AG56/100</f>
        <v>2000</v>
      </c>
      <c r="AH223" s="25">
        <f t="shared" si="77"/>
        <v>2757.5525723847713</v>
      </c>
      <c r="AI223" s="25">
        <f t="shared" si="77"/>
        <v>3661.5826848152001</v>
      </c>
      <c r="AJ223" s="25">
        <f t="shared" si="77"/>
        <v>4741.9292417605429</v>
      </c>
      <c r="AK223" s="25">
        <f t="shared" si="77"/>
        <v>6034.728577404594</v>
      </c>
      <c r="AL223" s="25">
        <f t="shared" si="77"/>
        <v>6943.9871153798676</v>
      </c>
      <c r="AM223" s="25">
        <f t="shared" si="77"/>
        <v>7981.9300283230514</v>
      </c>
      <c r="AN223" s="25">
        <f t="shared" si="77"/>
        <v>9166.0580504979553</v>
      </c>
      <c r="AO223" s="25">
        <f t="shared" si="77"/>
        <v>10516.187142601353</v>
      </c>
      <c r="AP223" s="25">
        <f t="shared" si="77"/>
        <v>12054.748633862315</v>
      </c>
      <c r="AQ223" s="25">
        <f t="shared" si="77"/>
        <v>13807.12767499459</v>
      </c>
      <c r="AR223" s="25">
        <f t="shared" si="77"/>
        <v>15802.044832505608</v>
      </c>
      <c r="AS223" s="25">
        <f t="shared" si="77"/>
        <v>18071.986257910587</v>
      </c>
      <c r="AT223" s="25">
        <f t="shared" si="77"/>
        <v>20653.688543114316</v>
      </c>
      <c r="AU223" s="25">
        <f t="shared" si="77"/>
        <v>23588.685134788531</v>
      </c>
      <c r="AV223" s="25">
        <f t="shared" si="77"/>
        <v>26923.922036293628</v>
      </c>
      <c r="AW223" s="25">
        <f t="shared" si="77"/>
        <v>30712.451487133545</v>
      </c>
      <c r="AX223" s="25">
        <f t="shared" si="77"/>
        <v>35014.213390067191</v>
      </c>
      <c r="AY223" s="25">
        <f t="shared" si="77"/>
        <v>39896.915469388347</v>
      </c>
      <c r="AZ223" s="25">
        <f t="shared" si="77"/>
        <v>45437.024506863265</v>
      </c>
    </row>
    <row r="224" spans="1:52">
      <c r="A224" s="117" t="s">
        <v>150</v>
      </c>
      <c r="AG224" s="25">
        <f>AG219*AG223</f>
        <v>183705.94367565037</v>
      </c>
      <c r="AH224" s="25">
        <f t="shared" ref="AH224:AZ224" si="78">AH219*AH223</f>
        <v>282797.26491225243</v>
      </c>
      <c r="AI224" s="25">
        <f t="shared" si="78"/>
        <v>416013.67539102258</v>
      </c>
      <c r="AJ224" s="25">
        <f t="shared" si="78"/>
        <v>593161.52745042997</v>
      </c>
      <c r="AK224" s="25">
        <f t="shared" si="78"/>
        <v>826825.42512924271</v>
      </c>
      <c r="AL224" s="25">
        <f t="shared" si="78"/>
        <v>972645.81007833988</v>
      </c>
      <c r="AM224" s="25">
        <f t="shared" si="78"/>
        <v>1139950.6678592695</v>
      </c>
      <c r="AN224" s="25">
        <f t="shared" si="78"/>
        <v>1330605.1587510672</v>
      </c>
      <c r="AO224" s="25">
        <f t="shared" si="78"/>
        <v>1546117.3369386035</v>
      </c>
      <c r="AP224" s="25">
        <f t="shared" si="78"/>
        <v>1788043.0029270279</v>
      </c>
      <c r="AQ224" s="25">
        <f t="shared" si="78"/>
        <v>2057970.2203943233</v>
      </c>
      <c r="AR224" s="25">
        <f t="shared" si="78"/>
        <v>2358267.3285495401</v>
      </c>
      <c r="AS224" s="25">
        <f t="shared" si="78"/>
        <v>2692487.3610556456</v>
      </c>
      <c r="AT224" s="25">
        <f t="shared" si="78"/>
        <v>3065580.2370586055</v>
      </c>
      <c r="AU224" s="25">
        <f t="shared" si="78"/>
        <v>3482808.3538971962</v>
      </c>
      <c r="AV224" s="25">
        <f t="shared" si="78"/>
        <v>3948756.0113017829</v>
      </c>
      <c r="AW224" s="25">
        <f t="shared" si="78"/>
        <v>4466898.9598141341</v>
      </c>
      <c r="AX224" s="25">
        <f t="shared" si="78"/>
        <v>5040410.7503604144</v>
      </c>
      <c r="AY224" s="25">
        <f t="shared" si="78"/>
        <v>5671308.8292753221</v>
      </c>
      <c r="AZ224" s="25">
        <f t="shared" si="78"/>
        <v>6361003.533967209</v>
      </c>
    </row>
    <row r="225" spans="1:52">
      <c r="A225" s="117" t="s">
        <v>169</v>
      </c>
      <c r="AG225" s="25">
        <f>BenefitAssumptions!$E$101*AG224</f>
        <v>18370.594367565038</v>
      </c>
      <c r="AH225" s="25">
        <f>BenefitAssumptions!$E$101*AH224</f>
        <v>28279.726491225243</v>
      </c>
      <c r="AI225" s="25">
        <f>BenefitAssumptions!$E$101*AI224</f>
        <v>41601.367539102263</v>
      </c>
      <c r="AJ225" s="25">
        <f>BenefitAssumptions!$E$101*AJ224</f>
        <v>59316.152745043</v>
      </c>
      <c r="AK225" s="25">
        <f>BenefitAssumptions!$E$101*AK224</f>
        <v>82682.542512924279</v>
      </c>
      <c r="AL225" s="25">
        <f>BenefitAssumptions!$E$101*AL224</f>
        <v>97264.581007834</v>
      </c>
      <c r="AM225" s="25">
        <f>BenefitAssumptions!$E$101*AM224</f>
        <v>113995.06678592696</v>
      </c>
      <c r="AN225" s="25">
        <f>BenefitAssumptions!$E$101*AN224</f>
        <v>133060.51587510674</v>
      </c>
      <c r="AO225" s="25">
        <f>BenefitAssumptions!$E$101*AO224</f>
        <v>154611.73369386035</v>
      </c>
      <c r="AP225" s="25">
        <f>BenefitAssumptions!$E$101*AP224</f>
        <v>178804.3002927028</v>
      </c>
      <c r="AQ225" s="25">
        <f>BenefitAssumptions!$E$101*AQ224</f>
        <v>205797.02203943234</v>
      </c>
      <c r="AR225" s="25">
        <f>BenefitAssumptions!$E$101*AR224</f>
        <v>235826.73285495403</v>
      </c>
      <c r="AS225" s="25">
        <f>BenefitAssumptions!$E$101*AS224</f>
        <v>269248.73610556457</v>
      </c>
      <c r="AT225" s="25">
        <f>BenefitAssumptions!$E$101*AT224</f>
        <v>306558.02370586054</v>
      </c>
      <c r="AU225" s="25">
        <f>BenefitAssumptions!$E$101*AU224</f>
        <v>348280.83538971964</v>
      </c>
      <c r="AV225" s="25">
        <f>BenefitAssumptions!$E$101*AV224</f>
        <v>394875.60113017831</v>
      </c>
      <c r="AW225" s="25">
        <f>BenefitAssumptions!$E$101*AW224</f>
        <v>446689.89598141343</v>
      </c>
      <c r="AX225" s="25">
        <f>BenefitAssumptions!$E$101*AX224</f>
        <v>504041.07503604144</v>
      </c>
      <c r="AY225" s="25">
        <f>BenefitAssumptions!$E$101*AY224</f>
        <v>567130.88292753219</v>
      </c>
      <c r="AZ225" s="25">
        <f>BenefitAssumptions!$E$101*AZ224</f>
        <v>636100.35339672095</v>
      </c>
    </row>
    <row r="226" spans="1:52">
      <c r="A226" s="117" t="s">
        <v>158</v>
      </c>
      <c r="AG226" s="25">
        <f>SUM(AG224:AG225)</f>
        <v>202076.53804321541</v>
      </c>
      <c r="AH226" s="25">
        <f t="shared" ref="AH226:AZ226" si="79">SUM(AH224:AH225)</f>
        <v>311076.99140347767</v>
      </c>
      <c r="AI226" s="25">
        <f t="shared" si="79"/>
        <v>457615.04293012485</v>
      </c>
      <c r="AJ226" s="25">
        <f t="shared" si="79"/>
        <v>652477.68019547302</v>
      </c>
      <c r="AK226" s="25">
        <f t="shared" si="79"/>
        <v>909507.967642167</v>
      </c>
      <c r="AL226" s="25">
        <f t="shared" si="79"/>
        <v>1069910.3910861739</v>
      </c>
      <c r="AM226" s="25">
        <f t="shared" si="79"/>
        <v>1253945.7346451965</v>
      </c>
      <c r="AN226" s="25">
        <f t="shared" si="79"/>
        <v>1463665.6746261739</v>
      </c>
      <c r="AO226" s="25">
        <f t="shared" si="79"/>
        <v>1700729.0706324638</v>
      </c>
      <c r="AP226" s="25">
        <f t="shared" si="79"/>
        <v>1966847.3032197307</v>
      </c>
      <c r="AQ226" s="25">
        <f t="shared" si="79"/>
        <v>2263767.2424337557</v>
      </c>
      <c r="AR226" s="25">
        <f t="shared" si="79"/>
        <v>2594094.0614044941</v>
      </c>
      <c r="AS226" s="25">
        <f t="shared" si="79"/>
        <v>2961736.0971612101</v>
      </c>
      <c r="AT226" s="25">
        <f t="shared" si="79"/>
        <v>3372138.2607644661</v>
      </c>
      <c r="AU226" s="25">
        <f t="shared" si="79"/>
        <v>3831089.1892869161</v>
      </c>
      <c r="AV226" s="25">
        <f t="shared" si="79"/>
        <v>4343631.6124319611</v>
      </c>
      <c r="AW226" s="25">
        <f t="shared" si="79"/>
        <v>4913588.8557955474</v>
      </c>
      <c r="AX226" s="25">
        <f t="shared" si="79"/>
        <v>5544451.8253964558</v>
      </c>
      <c r="AY226" s="25">
        <f t="shared" si="79"/>
        <v>6238439.7122028545</v>
      </c>
      <c r="AZ226" s="25">
        <f t="shared" si="79"/>
        <v>6997103.8873639302</v>
      </c>
    </row>
    <row r="227" spans="1:52">
      <c r="A227" s="117" t="s">
        <v>190</v>
      </c>
      <c r="AG227" s="136">
        <f>1000*(AG226/(1000000*Macroeconomics!AG36))</f>
        <v>8.572507513891E-6</v>
      </c>
      <c r="AH227" s="136">
        <f>1000*(AH226/(1000000*Macroeconomics!AH36))</f>
        <v>1.1761238388021726E-5</v>
      </c>
      <c r="AI227" s="136">
        <f>1000*(AI226/(1000000*Macroeconomics!AI36))</f>
        <v>1.5449530892527057E-5</v>
      </c>
      <c r="AJ227" s="136">
        <f>1000*(AJ226/(1000000*Macroeconomics!AJ36))</f>
        <v>1.970985523341407E-5</v>
      </c>
      <c r="AK227" s="136">
        <f>1000*(AK226/(1000000*Macroeconomics!AK36))</f>
        <v>2.4634929778779455E-5</v>
      </c>
      <c r="AL227" s="136">
        <f>1000*(AL226/(1000000*Macroeconomics!AL36))</f>
        <v>2.5878696463395932E-5</v>
      </c>
      <c r="AM227" s="136">
        <f>1000*(AM226/(1000000*Macroeconomics!AM36))</f>
        <v>2.7032809161050116E-5</v>
      </c>
      <c r="AN227" s="136">
        <f>1000*(AN226/(1000000*Macroeconomics!AN36))</f>
        <v>2.8068776625554607E-5</v>
      </c>
      <c r="AO227" s="136">
        <f>1000*(AO226/(1000000*Macroeconomics!AO36))</f>
        <v>2.8954403013643319E-5</v>
      </c>
      <c r="AP227" s="136">
        <f>1000*(AP226/(1000000*Macroeconomics!AP36))</f>
        <v>2.9666393759086382E-5</v>
      </c>
      <c r="AQ227" s="136">
        <f>1000*(AQ226/(1000000*Macroeconomics!AQ36))</f>
        <v>3.0264646560618742E-5</v>
      </c>
      <c r="AR227" s="136">
        <f>1000*(AR226/(1000000*Macroeconomics!AR36))</f>
        <v>3.0754282775470612E-5</v>
      </c>
      <c r="AS227" s="136">
        <f>1000*(AS226/(1000000*Macroeconomics!AS36))</f>
        <v>3.1152134239063038E-5</v>
      </c>
      <c r="AT227" s="136">
        <f>1000*(AT226/(1000000*Macroeconomics!AT36))</f>
        <v>3.1482663063146416E-5</v>
      </c>
      <c r="AU227" s="136">
        <f>1000*(AU226/(1000000*Macroeconomics!AU36))</f>
        <v>3.1762603366311935E-5</v>
      </c>
      <c r="AV227" s="136">
        <f>1000*(AV226/(1000000*Macroeconomics!AV36))</f>
        <v>3.1994886722589227E-5</v>
      </c>
      <c r="AW227" s="136">
        <f>1000*(AW226/(1000000*Macroeconomics!AW36))</f>
        <v>3.2171572479763648E-5</v>
      </c>
      <c r="AX227" s="136">
        <f>1000*(AX226/(1000000*Macroeconomics!AX36))</f>
        <v>3.2284769129052329E-5</v>
      </c>
      <c r="AY227" s="136">
        <f>1000*(AY226/(1000000*Macroeconomics!AY36))</f>
        <v>3.2322843585259169E-5</v>
      </c>
      <c r="AZ227" s="136">
        <f>1000*(AZ226/(1000000*Macroeconomics!AZ36))</f>
        <v>3.227628147242834E-5</v>
      </c>
    </row>
    <row r="228" spans="1:52">
      <c r="A228" s="117"/>
    </row>
    <row r="229" spans="1:52">
      <c r="A229" s="121" t="s">
        <v>192</v>
      </c>
    </row>
    <row r="230" spans="1:52">
      <c r="A230" s="117" t="s">
        <v>152</v>
      </c>
      <c r="AF230" s="25">
        <f>SUM(AF231:AF232)</f>
        <v>656.04373729186329</v>
      </c>
      <c r="AG230" s="25">
        <f>SUM(AG231:AG232)</f>
        <v>677.7860358334683</v>
      </c>
      <c r="AH230" s="25">
        <f t="shared" ref="AH230:AZ230" si="80">SUM(AH231:AH232)</f>
        <v>700.52414315238639</v>
      </c>
      <c r="AI230" s="25">
        <f t="shared" si="80"/>
        <v>726.14824299950533</v>
      </c>
      <c r="AJ230" s="25">
        <f t="shared" si="80"/>
        <v>752.54278122432333</v>
      </c>
      <c r="AK230" s="25">
        <f t="shared" si="80"/>
        <v>778.82950435545774</v>
      </c>
      <c r="AL230" s="25">
        <f t="shared" si="80"/>
        <v>794.29645310353487</v>
      </c>
      <c r="AM230" s="25">
        <f t="shared" si="80"/>
        <v>808.85242516901747</v>
      </c>
      <c r="AN230" s="25">
        <f t="shared" si="80"/>
        <v>822.69039664581101</v>
      </c>
      <c r="AO230" s="25">
        <f t="shared" si="80"/>
        <v>836.15672338460251</v>
      </c>
      <c r="AP230" s="25">
        <f t="shared" si="80"/>
        <v>849.45888176545589</v>
      </c>
      <c r="AQ230" s="25">
        <f t="shared" si="80"/>
        <v>862.59964660271021</v>
      </c>
      <c r="AR230" s="25">
        <f t="shared" si="80"/>
        <v>875.37621762763069</v>
      </c>
      <c r="AS230" s="25">
        <f t="shared" si="80"/>
        <v>887.56309049289757</v>
      </c>
      <c r="AT230" s="25">
        <f t="shared" si="80"/>
        <v>898.89221325022459</v>
      </c>
      <c r="AU230" s="25">
        <f t="shared" si="80"/>
        <v>909.21719362302542</v>
      </c>
      <c r="AV230" s="25">
        <f t="shared" si="80"/>
        <v>918.54542713629587</v>
      </c>
      <c r="AW230" s="25">
        <f t="shared" si="80"/>
        <v>927.00539147877021</v>
      </c>
      <c r="AX230" s="25">
        <f t="shared" si="80"/>
        <v>934.75230447067543</v>
      </c>
      <c r="AY230" s="25">
        <f t="shared" si="80"/>
        <v>941.99949772498826</v>
      </c>
      <c r="AZ230" s="25">
        <f t="shared" si="80"/>
        <v>948.92230547589986</v>
      </c>
    </row>
    <row r="231" spans="1:52">
      <c r="A231" s="120" t="s">
        <v>1</v>
      </c>
      <c r="AF231" s="25">
        <f>IF(BenefitAssumptions!$E$105*BenefitAssumptions!$G$105=1298,AF45,IF(BenefitAssumptions!$E$105*BenefitAssumptions!$G$105=1408,BenefitCalculations3!AF46,IF(BenefitAssumptions!$E$105*BenefitAssumptions!$G$105=1475,BenefitCalculations3!AF47,IF(BenefitAssumptions!$E$105*BenefitAssumptions!$G$105=1600,BenefitCalculations3!AF48,"wrong"))))</f>
        <v>236.74650499566579</v>
      </c>
      <c r="AG231" s="25">
        <f>IF(BenefitAssumptions!$E$105*BenefitAssumptions!$G$105=1298,AG45,IF(BenefitAssumptions!$E$105*BenefitAssumptions!$G$105=1408,BenefitCalculations3!AG46,IF(BenefitAssumptions!$E$105*BenefitAssumptions!$G$105=1475,BenefitCalculations3!AG47,IF(BenefitAssumptions!$E$105*BenefitAssumptions!$G$105=1600,BenefitCalculations3!AG48,"wrong"))))</f>
        <v>244.92922764310796</v>
      </c>
      <c r="AH231" s="25">
        <f>IF(BenefitAssumptions!$E$105*BenefitAssumptions!$G$105=1298,AH45,IF(BenefitAssumptions!$E$105*BenefitAssumptions!$G$105=1408,BenefitCalculations3!AH46,IF(BenefitAssumptions!$E$105*BenefitAssumptions!$G$105=1475,BenefitCalculations3!AH47,IF(BenefitAssumptions!$E$105*BenefitAssumptions!$G$105=1600,BenefitCalculations3!AH48,"wrong"))))</f>
        <v>253.70647586974289</v>
      </c>
      <c r="AI231" s="25">
        <f>IF(BenefitAssumptions!$E$105*BenefitAssumptions!$G$105=1298,AI45,IF(BenefitAssumptions!$E$105*BenefitAssumptions!$G$105=1408,BenefitCalculations3!AI46,IF(BenefitAssumptions!$E$105*BenefitAssumptions!$G$105=1475,BenefitCalculations3!AI47,IF(BenefitAssumptions!$E$105*BenefitAssumptions!$G$105=1600,BenefitCalculations3!AI48,"wrong"))))</f>
        <v>263.98749396307159</v>
      </c>
      <c r="AJ231" s="25">
        <f>IF(BenefitAssumptions!$E$105*BenefitAssumptions!$G$105=1298,AJ45,IF(BenefitAssumptions!$E$105*BenefitAssumptions!$G$105=1408,BenefitCalculations3!AJ46,IF(BenefitAssumptions!$E$105*BenefitAssumptions!$G$105=1475,BenefitCalculations3!AJ47,IF(BenefitAssumptions!$E$105*BenefitAssumptions!$G$105=1600,BenefitCalculations3!AJ48,"wrong"))))</f>
        <v>274.53597749487733</v>
      </c>
      <c r="AK231" s="25">
        <f>IF(BenefitAssumptions!$E$105*BenefitAssumptions!$G$105=1298,AK45,IF(BenefitAssumptions!$E$105*BenefitAssumptions!$G$105=1408,BenefitCalculations3!AK46,IF(BenefitAssumptions!$E$105*BenefitAssumptions!$G$105=1475,BenefitCalculations3!AK47,IF(BenefitAssumptions!$E$105*BenefitAssumptions!$G$105=1600,BenefitCalculations3!AK48,"wrong"))))</f>
        <v>284.80034232386419</v>
      </c>
      <c r="AL231" s="25">
        <f>IF(BenefitAssumptions!$E$105*BenefitAssumptions!$G$105=1298,AL45,IF(BenefitAssumptions!$E$105*BenefitAssumptions!$G$105=1408,BenefitCalculations3!AL46,IF(BenefitAssumptions!$E$105*BenefitAssumptions!$G$105=1475,BenefitCalculations3!AL47,IF(BenefitAssumptions!$E$105*BenefitAssumptions!$G$105=1600,BenefitCalculations3!AL48,"wrong"))))</f>
        <v>291.81775026987293</v>
      </c>
      <c r="AM231" s="25">
        <f>IF(BenefitAssumptions!$E$105*BenefitAssumptions!$G$105=1298,AM45,IF(BenefitAssumptions!$E$105*BenefitAssumptions!$G$105=1408,BenefitCalculations3!AM46,IF(BenefitAssumptions!$E$105*BenefitAssumptions!$G$105=1475,BenefitCalculations3!AM47,IF(BenefitAssumptions!$E$105*BenefitAssumptions!$G$105=1600,BenefitCalculations3!AM48,"wrong"))))</f>
        <v>298.30294427280944</v>
      </c>
      <c r="AN231" s="25">
        <f>IF(BenefitAssumptions!$E$105*BenefitAssumptions!$G$105=1298,AN45,IF(BenefitAssumptions!$E$105*BenefitAssumptions!$G$105=1408,BenefitCalculations3!AN46,IF(BenefitAssumptions!$E$105*BenefitAssumptions!$G$105=1475,BenefitCalculations3!AN47,IF(BenefitAssumptions!$E$105*BenefitAssumptions!$G$105=1600,BenefitCalculations3!AN48,"wrong"))))</f>
        <v>304.40636954661608</v>
      </c>
      <c r="AO231" s="25">
        <f>IF(BenefitAssumptions!$E$105*BenefitAssumptions!$G$105=1298,AO45,IF(BenefitAssumptions!$E$105*BenefitAssumptions!$G$105=1408,BenefitCalculations3!AO46,IF(BenefitAssumptions!$E$105*BenefitAssumptions!$G$105=1475,BenefitCalculations3!AO47,IF(BenefitAssumptions!$E$105*BenefitAssumptions!$G$105=1600,BenefitCalculations3!AO48,"wrong"))))</f>
        <v>310.3667598335112</v>
      </c>
      <c r="AP231" s="25">
        <f>IF(BenefitAssumptions!$E$105*BenefitAssumptions!$G$105=1298,AP45,IF(BenefitAssumptions!$E$105*BenefitAssumptions!$G$105=1408,BenefitCalculations3!AP46,IF(BenefitAssumptions!$E$105*BenefitAssumptions!$G$105=1475,BenefitCalculations3!AP47,IF(BenefitAssumptions!$E$105*BenefitAssumptions!$G$105=1600,BenefitCalculations3!AP48,"wrong"))))</f>
        <v>316.33391061445309</v>
      </c>
      <c r="AQ231" s="25">
        <f>IF(BenefitAssumptions!$E$105*BenefitAssumptions!$G$105=1298,AQ45,IF(BenefitAssumptions!$E$105*BenefitAssumptions!$G$105=1408,BenefitCalculations3!AQ46,IF(BenefitAssumptions!$E$105*BenefitAssumptions!$G$105=1475,BenefitCalculations3!AQ47,IF(BenefitAssumptions!$E$105*BenefitAssumptions!$G$105=1600,BenefitCalculations3!AQ48,"wrong"))))</f>
        <v>322.33228952132919</v>
      </c>
      <c r="AR231" s="25">
        <f>IF(BenefitAssumptions!$E$105*BenefitAssumptions!$G$105=1298,AR45,IF(BenefitAssumptions!$E$105*BenefitAssumptions!$G$105=1408,BenefitCalculations3!AR46,IF(BenefitAssumptions!$E$105*BenefitAssumptions!$G$105=1475,BenefitCalculations3!AR47,IF(BenefitAssumptions!$E$105*BenefitAssumptions!$G$105=1600,BenefitCalculations3!AR48,"wrong"))))</f>
        <v>328.26369666780892</v>
      </c>
      <c r="AS231" s="25">
        <f>IF(BenefitAssumptions!$E$105*BenefitAssumptions!$G$105=1298,AS45,IF(BenefitAssumptions!$E$105*BenefitAssumptions!$G$105=1408,BenefitCalculations3!AS46,IF(BenefitAssumptions!$E$105*BenefitAssumptions!$G$105=1475,BenefitCalculations3!AS47,IF(BenefitAssumptions!$E$105*BenefitAssumptions!$G$105=1600,BenefitCalculations3!AS48,"wrong"))))</f>
        <v>334.01408571792115</v>
      </c>
      <c r="AT231" s="25">
        <f>IF(BenefitAssumptions!$E$105*BenefitAssumptions!$G$105=1298,AT45,IF(BenefitAssumptions!$E$105*BenefitAssumptions!$G$105=1408,BenefitCalculations3!AT46,IF(BenefitAssumptions!$E$105*BenefitAssumptions!$G$105=1475,BenefitCalculations3!AT47,IF(BenefitAssumptions!$E$105*BenefitAssumptions!$G$105=1600,BenefitCalculations3!AT48,"wrong"))))</f>
        <v>339.44020612257049</v>
      </c>
      <c r="AU231" s="25">
        <f>IF(BenefitAssumptions!$E$105*BenefitAssumptions!$G$105=1298,AU45,IF(BenefitAssumptions!$E$105*BenefitAssumptions!$G$105=1408,BenefitCalculations3!AU46,IF(BenefitAssumptions!$E$105*BenefitAssumptions!$G$105=1475,BenefitCalculations3!AU47,IF(BenefitAssumptions!$E$105*BenefitAssumptions!$G$105=1600,BenefitCalculations3!AU48,"wrong"))))</f>
        <v>344.46844125097454</v>
      </c>
      <c r="AV231" s="25">
        <f>IF(BenefitAssumptions!$E$105*BenefitAssumptions!$G$105=1298,AV45,IF(BenefitAssumptions!$E$105*BenefitAssumptions!$G$105=1408,BenefitCalculations3!AV46,IF(BenefitAssumptions!$E$105*BenefitAssumptions!$G$105=1475,BenefitCalculations3!AV47,IF(BenefitAssumptions!$E$105*BenefitAssumptions!$G$105=1600,BenefitCalculations3!AV48,"wrong"))))</f>
        <v>349.09844645867099</v>
      </c>
      <c r="AW231" s="25">
        <f>IF(BenefitAssumptions!$E$105*BenefitAssumptions!$G$105=1298,AW45,IF(BenefitAssumptions!$E$105*BenefitAssumptions!$G$105=1408,BenefitCalculations3!AW46,IF(BenefitAssumptions!$E$105*BenefitAssumptions!$G$105=1475,BenefitCalculations3!AW47,IF(BenefitAssumptions!$E$105*BenefitAssumptions!$G$105=1600,BenefitCalculations3!AW48,"wrong"))))</f>
        <v>353.41959163504981</v>
      </c>
      <c r="AX231" s="25">
        <f>IF(BenefitAssumptions!$E$105*BenefitAssumptions!$G$105=1298,AX45,IF(BenefitAssumptions!$E$105*BenefitAssumptions!$G$105=1408,BenefitCalculations3!AX46,IF(BenefitAssumptions!$E$105*BenefitAssumptions!$G$105=1475,BenefitCalculations3!AX47,IF(BenefitAssumptions!$E$105*BenefitAssumptions!$G$105=1600,BenefitCalculations3!AX48,"wrong"))))</f>
        <v>357.5549478864387</v>
      </c>
      <c r="AY231" s="25">
        <f>IF(BenefitAssumptions!$E$105*BenefitAssumptions!$G$105=1298,AY45,IF(BenefitAssumptions!$E$105*BenefitAssumptions!$G$105=1408,BenefitCalculations3!AY46,IF(BenefitAssumptions!$E$105*BenefitAssumptions!$G$105=1475,BenefitCalculations3!AY47,IF(BenefitAssumptions!$E$105*BenefitAssumptions!$G$105=1600,BenefitCalculations3!AY48,"wrong"))))</f>
        <v>361.64726435209775</v>
      </c>
      <c r="AZ231" s="25">
        <f>IF(BenefitAssumptions!$E$105*BenefitAssumptions!$G$105=1298,AZ45,IF(BenefitAssumptions!$E$105*BenefitAssumptions!$G$105=1408,BenefitCalculations3!AZ46,IF(BenefitAssumptions!$E$105*BenefitAssumptions!$G$105=1475,BenefitCalculations3!AZ47,IF(BenefitAssumptions!$E$105*BenefitAssumptions!$G$105=1600,BenefitCalculations3!AZ48,"wrong"))))</f>
        <v>365.78229838430002</v>
      </c>
    </row>
    <row r="232" spans="1:52">
      <c r="A232" s="120" t="s">
        <v>2</v>
      </c>
      <c r="AF232" s="25">
        <f>IF(BenefitAssumptions!$E$105*BenefitAssumptions!$G$105=1298,AF52,IF(BenefitAssumptions!$E$105*BenefitAssumptions!$G$105=1408,BenefitCalculations3!AF53,IF(BenefitAssumptions!$E$105*BenefitAssumptions!$G$105=1475,BenefitCalculations3!AF54,IF(BenefitAssumptions!$E$105*BenefitAssumptions!$G$105=1600, BenefitCalculations3!AF55, "wrong"))))</f>
        <v>419.29723229619754</v>
      </c>
      <c r="AG232" s="25">
        <f>IF(BenefitAssumptions!$E$105*BenefitAssumptions!$G$105=1298,AG52,IF(BenefitAssumptions!$E$105*BenefitAssumptions!$G$105=1408,BenefitCalculations3!AG53,IF(BenefitAssumptions!$E$105*BenefitAssumptions!$G$105=1475,BenefitCalculations3!AG54,IF(BenefitAssumptions!$E$105*BenefitAssumptions!$G$105=1600, BenefitCalculations3!AG55, "wrong"))))</f>
        <v>432.85680819036037</v>
      </c>
      <c r="AH232" s="25">
        <f>IF(BenefitAssumptions!$E$105*BenefitAssumptions!$G$105=1298,AH52,IF(BenefitAssumptions!$E$105*BenefitAssumptions!$G$105=1408,BenefitCalculations3!AH53,IF(BenefitAssumptions!$E$105*BenefitAssumptions!$G$105=1475,BenefitCalculations3!AH54,IF(BenefitAssumptions!$E$105*BenefitAssumptions!$G$105=1600, BenefitCalculations3!AH55, "wrong"))))</f>
        <v>446.81766728264347</v>
      </c>
      <c r="AI232" s="25">
        <f>IF(BenefitAssumptions!$E$105*BenefitAssumptions!$G$105=1298,AI52,IF(BenefitAssumptions!$E$105*BenefitAssumptions!$G$105=1408,BenefitCalculations3!AI53,IF(BenefitAssumptions!$E$105*BenefitAssumptions!$G$105=1475,BenefitCalculations3!AI54,IF(BenefitAssumptions!$E$105*BenefitAssumptions!$G$105=1600, BenefitCalculations3!AI55, "wrong"))))</f>
        <v>462.16074903643369</v>
      </c>
      <c r="AJ232" s="25">
        <f>IF(BenefitAssumptions!$E$105*BenefitAssumptions!$G$105=1298,AJ52,IF(BenefitAssumptions!$E$105*BenefitAssumptions!$G$105=1408,BenefitCalculations3!AJ53,IF(BenefitAssumptions!$E$105*BenefitAssumptions!$G$105=1475,BenefitCalculations3!AJ54,IF(BenefitAssumptions!$E$105*BenefitAssumptions!$G$105=1600, BenefitCalculations3!AJ55, "wrong"))))</f>
        <v>478.00680372944601</v>
      </c>
      <c r="AK232" s="25">
        <f>IF(BenefitAssumptions!$E$105*BenefitAssumptions!$G$105=1298,AK52,IF(BenefitAssumptions!$E$105*BenefitAssumptions!$G$105=1408,BenefitCalculations3!AK53,IF(BenefitAssumptions!$E$105*BenefitAssumptions!$G$105=1475,BenefitCalculations3!AK54,IF(BenefitAssumptions!$E$105*BenefitAssumptions!$G$105=1600, BenefitCalculations3!AK55, "wrong"))))</f>
        <v>494.02916203159356</v>
      </c>
      <c r="AL232" s="25">
        <f>IF(BenefitAssumptions!$E$105*BenefitAssumptions!$G$105=1298,AL52,IF(BenefitAssumptions!$E$105*BenefitAssumptions!$G$105=1408,BenefitCalculations3!AL53,IF(BenefitAssumptions!$E$105*BenefitAssumptions!$G$105=1475,BenefitCalculations3!AL54,IF(BenefitAssumptions!$E$105*BenefitAssumptions!$G$105=1600, BenefitCalculations3!AL55, "wrong"))))</f>
        <v>502.47870283366194</v>
      </c>
      <c r="AM232" s="25">
        <f>IF(BenefitAssumptions!$E$105*BenefitAssumptions!$G$105=1298,AM52,IF(BenefitAssumptions!$E$105*BenefitAssumptions!$G$105=1408,BenefitCalculations3!AM53,IF(BenefitAssumptions!$E$105*BenefitAssumptions!$G$105=1475,BenefitCalculations3!AM54,IF(BenefitAssumptions!$E$105*BenefitAssumptions!$G$105=1600, BenefitCalculations3!AM55, "wrong"))))</f>
        <v>510.54948089620802</v>
      </c>
      <c r="AN232" s="25">
        <f>IF(BenefitAssumptions!$E$105*BenefitAssumptions!$G$105=1298,AN52,IF(BenefitAssumptions!$E$105*BenefitAssumptions!$G$105=1408,BenefitCalculations3!AN53,IF(BenefitAssumptions!$E$105*BenefitAssumptions!$G$105=1475,BenefitCalculations3!AN54,IF(BenefitAssumptions!$E$105*BenefitAssumptions!$G$105=1600, BenefitCalculations3!AN55, "wrong"))))</f>
        <v>518.28402709919499</v>
      </c>
      <c r="AO232" s="25">
        <f>IF(BenefitAssumptions!$E$105*BenefitAssumptions!$G$105=1298,AO52,IF(BenefitAssumptions!$E$105*BenefitAssumptions!$G$105=1408,BenefitCalculations3!AO53,IF(BenefitAssumptions!$E$105*BenefitAssumptions!$G$105=1475,BenefitCalculations3!AO54,IF(BenefitAssumptions!$E$105*BenefitAssumptions!$G$105=1600, BenefitCalculations3!AO55, "wrong"))))</f>
        <v>525.78996355109132</v>
      </c>
      <c r="AP232" s="25">
        <f>IF(BenefitAssumptions!$E$105*BenefitAssumptions!$G$105=1298,AP52,IF(BenefitAssumptions!$E$105*BenefitAssumptions!$G$105=1408,BenefitCalculations3!AP53,IF(BenefitAssumptions!$E$105*BenefitAssumptions!$G$105=1475,BenefitCalculations3!AP54,IF(BenefitAssumptions!$E$105*BenefitAssumptions!$G$105=1600, BenefitCalculations3!AP55, "wrong"))))</f>
        <v>533.1249711510028</v>
      </c>
      <c r="AQ232" s="25">
        <f>IF(BenefitAssumptions!$E$105*BenefitAssumptions!$G$105=1298,AQ52,IF(BenefitAssumptions!$E$105*BenefitAssumptions!$G$105=1408,BenefitCalculations3!AQ53,IF(BenefitAssumptions!$E$105*BenefitAssumptions!$G$105=1475,BenefitCalculations3!AQ54,IF(BenefitAssumptions!$E$105*BenefitAssumptions!$G$105=1600, BenefitCalculations3!AQ55, "wrong"))))</f>
        <v>540.26735708138108</v>
      </c>
      <c r="AR232" s="25">
        <f>IF(BenefitAssumptions!$E$105*BenefitAssumptions!$G$105=1298,AR52,IF(BenefitAssumptions!$E$105*BenefitAssumptions!$G$105=1408,BenefitCalculations3!AR53,IF(BenefitAssumptions!$E$105*BenefitAssumptions!$G$105=1475,BenefitCalculations3!AR54,IF(BenefitAssumptions!$E$105*BenefitAssumptions!$G$105=1600, BenefitCalculations3!AR55, "wrong"))))</f>
        <v>547.11252095982172</v>
      </c>
      <c r="AS232" s="25">
        <f>IF(BenefitAssumptions!$E$105*BenefitAssumptions!$G$105=1298,AS52,IF(BenefitAssumptions!$E$105*BenefitAssumptions!$G$105=1408,BenefitCalculations3!AS53,IF(BenefitAssumptions!$E$105*BenefitAssumptions!$G$105=1475,BenefitCalculations3!AS54,IF(BenefitAssumptions!$E$105*BenefitAssumptions!$G$105=1600, BenefitCalculations3!AS55, "wrong"))))</f>
        <v>553.54900477497642</v>
      </c>
      <c r="AT232" s="25">
        <f>IF(BenefitAssumptions!$E$105*BenefitAssumptions!$G$105=1298,AT52,IF(BenefitAssumptions!$E$105*BenefitAssumptions!$G$105=1408,BenefitCalculations3!AT53,IF(BenefitAssumptions!$E$105*BenefitAssumptions!$G$105=1475,BenefitCalculations3!AT54,IF(BenefitAssumptions!$E$105*BenefitAssumptions!$G$105=1600, BenefitCalculations3!AT55, "wrong"))))</f>
        <v>559.45200712765416</v>
      </c>
      <c r="AU232" s="25">
        <f>IF(BenefitAssumptions!$E$105*BenefitAssumptions!$G$105=1298,AU52,IF(BenefitAssumptions!$E$105*BenefitAssumptions!$G$105=1408,BenefitCalculations3!AU53,IF(BenefitAssumptions!$E$105*BenefitAssumptions!$G$105=1475,BenefitCalculations3!AU54,IF(BenefitAssumptions!$E$105*BenefitAssumptions!$G$105=1600, BenefitCalculations3!AU55, "wrong"))))</f>
        <v>564.74875237205083</v>
      </c>
      <c r="AV232" s="25">
        <f>IF(BenefitAssumptions!$E$105*BenefitAssumptions!$G$105=1298,AV52,IF(BenefitAssumptions!$E$105*BenefitAssumptions!$G$105=1408,BenefitCalculations3!AV53,IF(BenefitAssumptions!$E$105*BenefitAssumptions!$G$105=1475,BenefitCalculations3!AV54,IF(BenefitAssumptions!$E$105*BenefitAssumptions!$G$105=1600, BenefitCalculations3!AV55, "wrong"))))</f>
        <v>569.44698067762488</v>
      </c>
      <c r="AW232" s="25">
        <f>IF(BenefitAssumptions!$E$105*BenefitAssumptions!$G$105=1298,AW52,IF(BenefitAssumptions!$E$105*BenefitAssumptions!$G$105=1408,BenefitCalculations3!AW53,IF(BenefitAssumptions!$E$105*BenefitAssumptions!$G$105=1475,BenefitCalculations3!AW54,IF(BenefitAssumptions!$E$105*BenefitAssumptions!$G$105=1600, BenefitCalculations3!AW55, "wrong"))))</f>
        <v>573.58579984372045</v>
      </c>
      <c r="AX232" s="25">
        <f>IF(BenefitAssumptions!$E$105*BenefitAssumptions!$G$105=1298,AX52,IF(BenefitAssumptions!$E$105*BenefitAssumptions!$G$105=1408,BenefitCalculations3!AX53,IF(BenefitAssumptions!$E$105*BenefitAssumptions!$G$105=1475,BenefitCalculations3!AX54,IF(BenefitAssumptions!$E$105*BenefitAssumptions!$G$105=1600, BenefitCalculations3!AX55, "wrong"))))</f>
        <v>577.19735658423667</v>
      </c>
      <c r="AY232" s="25">
        <f>IF(BenefitAssumptions!$E$105*BenefitAssumptions!$G$105=1298,AY52,IF(BenefitAssumptions!$E$105*BenefitAssumptions!$G$105=1408,BenefitCalculations3!AY53,IF(BenefitAssumptions!$E$105*BenefitAssumptions!$G$105=1475,BenefitCalculations3!AY54,IF(BenefitAssumptions!$E$105*BenefitAssumptions!$G$105=1600, BenefitCalculations3!AY55, "wrong"))))</f>
        <v>580.35223337289051</v>
      </c>
      <c r="AZ232" s="25">
        <f>IF(BenefitAssumptions!$E$105*BenefitAssumptions!$G$105=1298,AZ52,IF(BenefitAssumptions!$E$105*BenefitAssumptions!$G$105=1408,BenefitCalculations3!AZ53,IF(BenefitAssumptions!$E$105*BenefitAssumptions!$G$105=1475,BenefitCalculations3!AZ54,IF(BenefitAssumptions!$E$105*BenefitAssumptions!$G$105=1600, BenefitCalculations3!AZ55, "wrong"))))</f>
        <v>583.14000709159984</v>
      </c>
    </row>
    <row r="233" spans="1:52" ht="25.5">
      <c r="A233" s="117" t="s">
        <v>128</v>
      </c>
      <c r="AG233" s="26">
        <f>AG236/AG230</f>
        <v>0.4</v>
      </c>
      <c r="AH233" s="26">
        <f t="shared" ref="AH233:AZ233" si="81">AH236/AH230</f>
        <v>0.42500000000000004</v>
      </c>
      <c r="AI233" s="26">
        <f t="shared" si="81"/>
        <v>0.45000000000000007</v>
      </c>
      <c r="AJ233" s="26">
        <f t="shared" si="81"/>
        <v>0.47500000000000014</v>
      </c>
      <c r="AK233" s="26">
        <f t="shared" si="81"/>
        <v>0.5</v>
      </c>
      <c r="AL233" s="26">
        <f t="shared" si="81"/>
        <v>0.52666666666666662</v>
      </c>
      <c r="AM233" s="26">
        <f t="shared" si="81"/>
        <v>0.55333333333333334</v>
      </c>
      <c r="AN233" s="26">
        <f t="shared" si="81"/>
        <v>0.57999999999999985</v>
      </c>
      <c r="AO233" s="26">
        <f t="shared" si="81"/>
        <v>0.60666666666666647</v>
      </c>
      <c r="AP233" s="26">
        <f t="shared" si="81"/>
        <v>0.63333333333333319</v>
      </c>
      <c r="AQ233" s="26">
        <f t="shared" si="81"/>
        <v>0.65999999999999981</v>
      </c>
      <c r="AR233" s="26">
        <f t="shared" si="81"/>
        <v>0.68666666666666631</v>
      </c>
      <c r="AS233" s="26">
        <f t="shared" si="81"/>
        <v>0.71333333333333293</v>
      </c>
      <c r="AT233" s="26">
        <f t="shared" si="81"/>
        <v>0.73999999999999966</v>
      </c>
      <c r="AU233" s="26">
        <f t="shared" si="81"/>
        <v>0.76666666666666605</v>
      </c>
      <c r="AV233" s="26">
        <f t="shared" si="81"/>
        <v>0.79333333333333278</v>
      </c>
      <c r="AW233" s="26">
        <f t="shared" si="81"/>
        <v>0.8199999999999994</v>
      </c>
      <c r="AX233" s="26">
        <f t="shared" si="81"/>
        <v>0.84666666666666601</v>
      </c>
      <c r="AY233" s="26">
        <f t="shared" si="81"/>
        <v>0.87333333333333263</v>
      </c>
      <c r="AZ233" s="26">
        <f t="shared" si="81"/>
        <v>0.9</v>
      </c>
    </row>
    <row r="234" spans="1:52">
      <c r="A234" s="120" t="s">
        <v>1</v>
      </c>
      <c r="AG234" s="30">
        <f>BenefitAssumptions!E111</f>
        <v>0.4</v>
      </c>
      <c r="AH234" s="26">
        <f>AG234+($AK$234-$AG$234)/($AK$2-$AG$2)</f>
        <v>0.42500000000000004</v>
      </c>
      <c r="AI234" s="26">
        <f>AH234+($AK$234-$AG$234)/($AK$2-$AG$2)</f>
        <v>0.45000000000000007</v>
      </c>
      <c r="AJ234" s="26">
        <f>AI234+($AK$234-$AG$234)/($AK$2-$AG$2)</f>
        <v>0.47500000000000009</v>
      </c>
      <c r="AK234" s="30">
        <f>BenefitAssumptions!F111</f>
        <v>0.5</v>
      </c>
      <c r="AL234" s="26">
        <f t="shared" ref="AL234:AY234" si="82">AK234+($AZ$234-$AK$234)/($AZ$2-$AK$2)</f>
        <v>0.52666666666666662</v>
      </c>
      <c r="AM234" s="26">
        <f t="shared" si="82"/>
        <v>0.55333333333333323</v>
      </c>
      <c r="AN234" s="26">
        <f t="shared" si="82"/>
        <v>0.57999999999999985</v>
      </c>
      <c r="AO234" s="26">
        <f t="shared" si="82"/>
        <v>0.60666666666666647</v>
      </c>
      <c r="AP234" s="26">
        <f t="shared" si="82"/>
        <v>0.63333333333333308</v>
      </c>
      <c r="AQ234" s="26">
        <f t="shared" si="82"/>
        <v>0.6599999999999997</v>
      </c>
      <c r="AR234" s="26">
        <f t="shared" si="82"/>
        <v>0.68666666666666631</v>
      </c>
      <c r="AS234" s="26">
        <f t="shared" si="82"/>
        <v>0.71333333333333293</v>
      </c>
      <c r="AT234" s="26">
        <f t="shared" si="82"/>
        <v>0.73999999999999955</v>
      </c>
      <c r="AU234" s="26">
        <f t="shared" si="82"/>
        <v>0.76666666666666616</v>
      </c>
      <c r="AV234" s="26">
        <f t="shared" si="82"/>
        <v>0.79333333333333278</v>
      </c>
      <c r="AW234" s="26">
        <f t="shared" si="82"/>
        <v>0.8199999999999994</v>
      </c>
      <c r="AX234" s="26">
        <f t="shared" si="82"/>
        <v>0.84666666666666601</v>
      </c>
      <c r="AY234" s="26">
        <f t="shared" si="82"/>
        <v>0.87333333333333263</v>
      </c>
      <c r="AZ234" s="30">
        <f>BenefitAssumptions!G111</f>
        <v>0.9</v>
      </c>
    </row>
    <row r="235" spans="1:52">
      <c r="A235" s="120" t="s">
        <v>2</v>
      </c>
      <c r="AG235" s="30">
        <f>BenefitAssumptions!E112</f>
        <v>0.4</v>
      </c>
      <c r="AH235" s="26">
        <f>AG235+($AK$235-$AG$235)/($AK$2-$AG$2)</f>
        <v>0.42500000000000004</v>
      </c>
      <c r="AI235" s="26">
        <f>AH235+($AK$235-$AG$235)/($AK$2-$AG$2)</f>
        <v>0.45000000000000007</v>
      </c>
      <c r="AJ235" s="26">
        <f>AI235+($AK$235-$AG$235)/($AK$2-$AG$2)</f>
        <v>0.47500000000000009</v>
      </c>
      <c r="AK235" s="30">
        <f>BenefitAssumptions!F112</f>
        <v>0.5</v>
      </c>
      <c r="AL235" s="26">
        <f t="shared" ref="AL235:AY235" si="83">AK235+($AZ$235-$AK$235)/($AZ$2-$AK$2)</f>
        <v>0.52666666666666662</v>
      </c>
      <c r="AM235" s="26">
        <f t="shared" si="83"/>
        <v>0.55333333333333323</v>
      </c>
      <c r="AN235" s="26">
        <f t="shared" si="83"/>
        <v>0.57999999999999985</v>
      </c>
      <c r="AO235" s="26">
        <f t="shared" si="83"/>
        <v>0.60666666666666647</v>
      </c>
      <c r="AP235" s="26">
        <f t="shared" si="83"/>
        <v>0.63333333333333308</v>
      </c>
      <c r="AQ235" s="26">
        <f t="shared" si="83"/>
        <v>0.6599999999999997</v>
      </c>
      <c r="AR235" s="26">
        <f t="shared" si="83"/>
        <v>0.68666666666666631</v>
      </c>
      <c r="AS235" s="26">
        <f t="shared" si="83"/>
        <v>0.71333333333333293</v>
      </c>
      <c r="AT235" s="26">
        <f t="shared" si="83"/>
        <v>0.73999999999999955</v>
      </c>
      <c r="AU235" s="26">
        <f t="shared" si="83"/>
        <v>0.76666666666666616</v>
      </c>
      <c r="AV235" s="26">
        <f t="shared" si="83"/>
        <v>0.79333333333333278</v>
      </c>
      <c r="AW235" s="26">
        <f t="shared" si="83"/>
        <v>0.8199999999999994</v>
      </c>
      <c r="AX235" s="26">
        <f t="shared" si="83"/>
        <v>0.84666666666666601</v>
      </c>
      <c r="AY235" s="26">
        <f t="shared" si="83"/>
        <v>0.87333333333333263</v>
      </c>
      <c r="AZ235" s="30">
        <f>BenefitAssumptions!G112</f>
        <v>0.9</v>
      </c>
    </row>
    <row r="236" spans="1:52">
      <c r="A236" s="117" t="s">
        <v>153</v>
      </c>
      <c r="AG236" s="25">
        <f>SUM(AG237:AG238)</f>
        <v>271.11441433338734</v>
      </c>
      <c r="AH236" s="25">
        <f t="shared" ref="AH236:AZ236" si="84">SUM(AH237:AH238)</f>
        <v>297.72276083976425</v>
      </c>
      <c r="AI236" s="25">
        <f t="shared" si="84"/>
        <v>326.76670934977744</v>
      </c>
      <c r="AJ236" s="25">
        <f t="shared" si="84"/>
        <v>357.45782108155367</v>
      </c>
      <c r="AK236" s="25">
        <f t="shared" si="84"/>
        <v>389.41475217772887</v>
      </c>
      <c r="AL236" s="25">
        <f t="shared" si="84"/>
        <v>418.329465301195</v>
      </c>
      <c r="AM236" s="25">
        <f t="shared" si="84"/>
        <v>447.56500859352298</v>
      </c>
      <c r="AN236" s="25">
        <f t="shared" si="84"/>
        <v>477.16043005457027</v>
      </c>
      <c r="AO236" s="25">
        <f t="shared" si="84"/>
        <v>507.26841218665868</v>
      </c>
      <c r="AP236" s="25">
        <f t="shared" si="84"/>
        <v>537.9906251181219</v>
      </c>
      <c r="AQ236" s="25">
        <f t="shared" si="84"/>
        <v>569.31576675778854</v>
      </c>
      <c r="AR236" s="25">
        <f t="shared" si="84"/>
        <v>601.09166943763944</v>
      </c>
      <c r="AS236" s="25">
        <f t="shared" si="84"/>
        <v>633.12833788493322</v>
      </c>
      <c r="AT236" s="25">
        <f t="shared" si="84"/>
        <v>665.18023780516592</v>
      </c>
      <c r="AU236" s="25">
        <f t="shared" si="84"/>
        <v>697.06651511098562</v>
      </c>
      <c r="AV236" s="25">
        <f t="shared" si="84"/>
        <v>728.71270552812757</v>
      </c>
      <c r="AW236" s="25">
        <f t="shared" si="84"/>
        <v>760.14442101259101</v>
      </c>
      <c r="AX236" s="25">
        <f t="shared" si="84"/>
        <v>791.42361778517125</v>
      </c>
      <c r="AY236" s="25">
        <f t="shared" si="84"/>
        <v>822.67956134648909</v>
      </c>
      <c r="AZ236" s="25">
        <f t="shared" si="84"/>
        <v>854.03007492830989</v>
      </c>
    </row>
    <row r="237" spans="1:52">
      <c r="A237" s="119" t="s">
        <v>1</v>
      </c>
      <c r="AG237" s="25">
        <f>AG234*AG231</f>
        <v>97.971691057243191</v>
      </c>
      <c r="AH237" s="25">
        <f t="shared" ref="AH237:AZ238" si="85">AH234*AH231</f>
        <v>107.82525224464074</v>
      </c>
      <c r="AI237" s="25">
        <f t="shared" si="85"/>
        <v>118.79437228338223</v>
      </c>
      <c r="AJ237" s="25">
        <f t="shared" si="85"/>
        <v>130.40458931006677</v>
      </c>
      <c r="AK237" s="25">
        <f t="shared" si="85"/>
        <v>142.40017116193209</v>
      </c>
      <c r="AL237" s="25">
        <f t="shared" si="85"/>
        <v>153.69068180879972</v>
      </c>
      <c r="AM237" s="25">
        <f t="shared" si="85"/>
        <v>165.0609624976212</v>
      </c>
      <c r="AN237" s="25">
        <f t="shared" si="85"/>
        <v>176.55569433703727</v>
      </c>
      <c r="AO237" s="25">
        <f t="shared" si="85"/>
        <v>188.28916763233008</v>
      </c>
      <c r="AP237" s="25">
        <f t="shared" si="85"/>
        <v>200.3448100558202</v>
      </c>
      <c r="AQ237" s="25">
        <f t="shared" si="85"/>
        <v>212.73931108407717</v>
      </c>
      <c r="AR237" s="25">
        <f t="shared" si="85"/>
        <v>225.40773837856202</v>
      </c>
      <c r="AS237" s="25">
        <f t="shared" si="85"/>
        <v>238.2633811454503</v>
      </c>
      <c r="AT237" s="25">
        <f t="shared" si="85"/>
        <v>251.18575253070202</v>
      </c>
      <c r="AU237" s="25">
        <f t="shared" si="85"/>
        <v>264.09247162574695</v>
      </c>
      <c r="AV237" s="25">
        <f t="shared" si="85"/>
        <v>276.95143419054546</v>
      </c>
      <c r="AW237" s="25">
        <f t="shared" si="85"/>
        <v>289.80406514074065</v>
      </c>
      <c r="AX237" s="25">
        <f t="shared" si="85"/>
        <v>302.72985587718455</v>
      </c>
      <c r="AY237" s="25">
        <f t="shared" si="85"/>
        <v>315.83861086749846</v>
      </c>
      <c r="AZ237" s="25">
        <f t="shared" si="85"/>
        <v>329.20406854587003</v>
      </c>
    </row>
    <row r="238" spans="1:52">
      <c r="A238" s="119" t="s">
        <v>2</v>
      </c>
      <c r="AG238" s="25">
        <f>AG235*AG232</f>
        <v>173.14272327614415</v>
      </c>
      <c r="AH238" s="25">
        <f t="shared" si="85"/>
        <v>189.8975085951235</v>
      </c>
      <c r="AI238" s="25">
        <f t="shared" si="85"/>
        <v>207.9723370663952</v>
      </c>
      <c r="AJ238" s="25">
        <f t="shared" si="85"/>
        <v>227.05323177148691</v>
      </c>
      <c r="AK238" s="25">
        <f t="shared" si="85"/>
        <v>247.01458101579678</v>
      </c>
      <c r="AL238" s="25">
        <f t="shared" si="85"/>
        <v>264.63878349239525</v>
      </c>
      <c r="AM238" s="25">
        <f t="shared" si="85"/>
        <v>282.50404609590174</v>
      </c>
      <c r="AN238" s="25">
        <f t="shared" si="85"/>
        <v>300.604735717533</v>
      </c>
      <c r="AO238" s="25">
        <f t="shared" si="85"/>
        <v>318.9792445543286</v>
      </c>
      <c r="AP238" s="25">
        <f t="shared" si="85"/>
        <v>337.64581506230166</v>
      </c>
      <c r="AQ238" s="25">
        <f t="shared" si="85"/>
        <v>356.57645567371134</v>
      </c>
      <c r="AR238" s="25">
        <f t="shared" si="85"/>
        <v>375.68393105907739</v>
      </c>
      <c r="AS238" s="25">
        <f t="shared" si="85"/>
        <v>394.86495673948298</v>
      </c>
      <c r="AT238" s="25">
        <f t="shared" si="85"/>
        <v>413.99448527446384</v>
      </c>
      <c r="AU238" s="25">
        <f t="shared" si="85"/>
        <v>432.97404348523867</v>
      </c>
      <c r="AV238" s="25">
        <f t="shared" si="85"/>
        <v>451.76127133758212</v>
      </c>
      <c r="AW238" s="25">
        <f t="shared" si="85"/>
        <v>470.34035587185042</v>
      </c>
      <c r="AX238" s="25">
        <f t="shared" si="85"/>
        <v>488.6937619079867</v>
      </c>
      <c r="AY238" s="25">
        <f t="shared" si="85"/>
        <v>506.84095047899064</v>
      </c>
      <c r="AZ238" s="25">
        <f t="shared" si="85"/>
        <v>524.82600638243991</v>
      </c>
    </row>
    <row r="239" spans="1:52" ht="38.25">
      <c r="A239" s="117" t="s">
        <v>225</v>
      </c>
      <c r="AG239" s="25">
        <f>BenefitAssumptions!$E$107*Macroeconomics!AG38</f>
        <v>342045.36757261126</v>
      </c>
      <c r="AH239" s="25">
        <f>BenefitAssumptions!$E$107*Macroeconomics!AH38</f>
        <v>374099.04403442837</v>
      </c>
      <c r="AI239" s="25">
        <f>BenefitAssumptions!$E$107*Macroeconomics!AI38</f>
        <v>408508.84569394198</v>
      </c>
      <c r="AJ239" s="25">
        <f>BenefitAssumptions!$E$107*Macroeconomics!AJ38</f>
        <v>445346.66893480381</v>
      </c>
      <c r="AK239" s="25">
        <f>BenefitAssumptions!$E$107*Macroeconomics!AK38</f>
        <v>484652.43812118931</v>
      </c>
      <c r="AL239" s="25">
        <f>BenefitAssumptions!$E$107*Macroeconomics!AL38</f>
        <v>529786.40249750915</v>
      </c>
      <c r="AM239" s="25">
        <f>BenefitAssumptions!$E$107*Macroeconomics!AM38</f>
        <v>580451.29119995004</v>
      </c>
      <c r="AN239" s="25">
        <f>BenefitAssumptions!$E$107*Macroeconomics!AN38</f>
        <v>637445.35541106295</v>
      </c>
      <c r="AO239" s="25">
        <f>BenefitAssumptions!$E$107*Macroeconomics!AO38</f>
        <v>701709.33724610135</v>
      </c>
      <c r="AP239" s="25">
        <f>BenefitAssumptions!$E$107*Macroeconomics!AP38</f>
        <v>774322.78961702727</v>
      </c>
      <c r="AQ239" s="25">
        <f>BenefitAssumptions!$E$107*Macroeconomics!AQ38</f>
        <v>854396.27118521696</v>
      </c>
      <c r="AR239" s="25">
        <f>BenefitAssumptions!$E$107*Macroeconomics!AR38</f>
        <v>942666.07550189306</v>
      </c>
      <c r="AS239" s="25">
        <f>BenefitAssumptions!$E$107*Macroeconomics!AS38</f>
        <v>1039965.8865998511</v>
      </c>
      <c r="AT239" s="25">
        <f>BenefitAssumptions!$E$107*Macroeconomics!AT38</f>
        <v>1147216.8848722854</v>
      </c>
      <c r="AU239" s="25">
        <f>BenefitAssumptions!$E$107*Macroeconomics!AU38</f>
        <v>1265427.1346452539</v>
      </c>
      <c r="AV239" s="25">
        <f>BenefitAssumptions!$E$107*Macroeconomics!AV38</f>
        <v>1395693.686871036</v>
      </c>
      <c r="AW239" s="25">
        <f>BenefitAssumptions!$E$107*Macroeconomics!AW38</f>
        <v>1539208.3925281165</v>
      </c>
      <c r="AX239" s="25">
        <f>BenefitAssumptions!$E$107*Macroeconomics!AX38</f>
        <v>1697268.1951756708</v>
      </c>
      <c r="AY239" s="25">
        <f>BenefitAssumptions!$E$107*Macroeconomics!AY38</f>
        <v>1871280.5421977094</v>
      </c>
      <c r="AZ239" s="25">
        <f>BenefitAssumptions!$E$107*Macroeconomics!AZ38</f>
        <v>2062782.4818128957</v>
      </c>
    </row>
    <row r="240" spans="1:52" ht="39" customHeight="1">
      <c r="A240" s="117" t="s">
        <v>226</v>
      </c>
      <c r="AG240" s="30">
        <f>BenefitAssumptions!E109</f>
        <v>20</v>
      </c>
      <c r="AH240" s="26">
        <f>AG240+($AK$240-$AG$240)/($AK$2-$AG$2)</f>
        <v>21.25</v>
      </c>
      <c r="AI240" s="26">
        <f>AH240+($AK$240-$AG$240)/($AK$2-$AG$2)</f>
        <v>22.5</v>
      </c>
      <c r="AJ240" s="26">
        <f>AI240+($AK$240-$AG$240)/($AK$2-$AG$2)</f>
        <v>23.75</v>
      </c>
      <c r="AK240" s="30">
        <f>BenefitAssumptions!F109</f>
        <v>25</v>
      </c>
      <c r="AL240" s="26">
        <f t="shared" ref="AL240:AY240" si="86">AK240+($AZ$240-$AK$240)/($AZ$2-$AK$2)</f>
        <v>25.333333333333332</v>
      </c>
      <c r="AM240" s="26">
        <f t="shared" si="86"/>
        <v>25.666666666666664</v>
      </c>
      <c r="AN240" s="26">
        <f t="shared" si="86"/>
        <v>25.999999999999996</v>
      </c>
      <c r="AO240" s="26">
        <f t="shared" si="86"/>
        <v>26.333333333333329</v>
      </c>
      <c r="AP240" s="26">
        <f t="shared" si="86"/>
        <v>26.666666666666661</v>
      </c>
      <c r="AQ240" s="26">
        <f t="shared" si="86"/>
        <v>26.999999999999993</v>
      </c>
      <c r="AR240" s="26">
        <f t="shared" si="86"/>
        <v>27.333333333333325</v>
      </c>
      <c r="AS240" s="26">
        <f t="shared" si="86"/>
        <v>27.666666666666657</v>
      </c>
      <c r="AT240" s="26">
        <f t="shared" si="86"/>
        <v>27.999999999999989</v>
      </c>
      <c r="AU240" s="26">
        <f t="shared" si="86"/>
        <v>28.333333333333321</v>
      </c>
      <c r="AV240" s="26">
        <f t="shared" si="86"/>
        <v>28.666666666666654</v>
      </c>
      <c r="AW240" s="26">
        <f t="shared" si="86"/>
        <v>28.999999999999986</v>
      </c>
      <c r="AX240" s="26">
        <f t="shared" si="86"/>
        <v>29.333333333333318</v>
      </c>
      <c r="AY240" s="26">
        <f t="shared" si="86"/>
        <v>29.66666666666665</v>
      </c>
      <c r="AZ240" s="30">
        <f>BenefitAssumptions!G109</f>
        <v>30</v>
      </c>
    </row>
    <row r="241" spans="1:52" ht="38.25">
      <c r="A241" s="117" t="s">
        <v>228</v>
      </c>
      <c r="AG241" s="25">
        <f t="shared" ref="AG241:AZ241" si="87">AG240*AG56/100</f>
        <v>20</v>
      </c>
      <c r="AH241" s="25">
        <f t="shared" si="87"/>
        <v>23.439196865270556</v>
      </c>
      <c r="AI241" s="25">
        <f t="shared" si="87"/>
        <v>27.461870136113998</v>
      </c>
      <c r="AJ241" s="25">
        <f t="shared" si="87"/>
        <v>32.177376997660829</v>
      </c>
      <c r="AK241" s="25">
        <f t="shared" si="87"/>
        <v>37.717053608778713</v>
      </c>
      <c r="AL241" s="25">
        <f t="shared" si="87"/>
        <v>42.559921029747578</v>
      </c>
      <c r="AM241" s="25">
        <f t="shared" si="87"/>
        <v>48.016297826630861</v>
      </c>
      <c r="AN241" s="25">
        <f t="shared" si="87"/>
        <v>54.163070298397017</v>
      </c>
      <c r="AO241" s="25">
        <f t="shared" si="87"/>
        <v>61.086675313640214</v>
      </c>
      <c r="AP241" s="25">
        <f t="shared" si="87"/>
        <v>68.884277907784664</v>
      </c>
      <c r="AQ241" s="25">
        <f t="shared" si="87"/>
        <v>77.665093171844575</v>
      </c>
      <c r="AR241" s="25">
        <f t="shared" si="87"/>
        <v>87.551870017936494</v>
      </c>
      <c r="AS241" s="25">
        <f t="shared" si="87"/>
        <v>98.682556539906514</v>
      </c>
      <c r="AT241" s="25">
        <f t="shared" si="87"/>
        <v>111.21216907830787</v>
      </c>
      <c r="AU241" s="25">
        <f t="shared" si="87"/>
        <v>125.31488977856408</v>
      </c>
      <c r="AV241" s="25">
        <f t="shared" si="87"/>
        <v>141.18642043422273</v>
      </c>
      <c r="AW241" s="25">
        <f t="shared" si="87"/>
        <v>159.04662377265589</v>
      </c>
      <c r="AX241" s="25">
        <f t="shared" si="87"/>
        <v>179.14248711197172</v>
      </c>
      <c r="AY241" s="25">
        <f t="shared" si="87"/>
        <v>201.75144754406611</v>
      </c>
      <c r="AZ241" s="25">
        <f t="shared" si="87"/>
        <v>227.18512253431629</v>
      </c>
    </row>
    <row r="242" spans="1:52" ht="25.5">
      <c r="A242" s="117" t="s">
        <v>173</v>
      </c>
      <c r="AG242" s="25">
        <f>IF(BenefitAssumptions!$E$106= "yes", BenefitCalculations3!AG239, BenefitCalculations3!AG241)</f>
        <v>342045.36757261126</v>
      </c>
      <c r="AH242" s="25">
        <f>IF(BenefitAssumptions!$E$106= "yes", BenefitCalculations3!AH239, BenefitCalculations3!AH241)</f>
        <v>374099.04403442837</v>
      </c>
      <c r="AI242" s="25">
        <f>IF(BenefitAssumptions!$E$106= "yes", BenefitCalculations3!AI239, BenefitCalculations3!AI241)</f>
        <v>408508.84569394198</v>
      </c>
      <c r="AJ242" s="25">
        <f>IF(BenefitAssumptions!$E$106= "yes", BenefitCalculations3!AJ239, BenefitCalculations3!AJ241)</f>
        <v>445346.66893480381</v>
      </c>
      <c r="AK242" s="25">
        <f>IF(BenefitAssumptions!$E$106= "yes", BenefitCalculations3!AK239, BenefitCalculations3!AK241)</f>
        <v>484652.43812118931</v>
      </c>
      <c r="AL242" s="25">
        <f>IF(BenefitAssumptions!$E$106= "yes", BenefitCalculations3!AL239, BenefitCalculations3!AL241)</f>
        <v>529786.40249750915</v>
      </c>
      <c r="AM242" s="25">
        <f>IF(BenefitAssumptions!$E$106= "yes", BenefitCalculations3!AM239, BenefitCalculations3!AM241)</f>
        <v>580451.29119995004</v>
      </c>
      <c r="AN242" s="25">
        <f>IF(BenefitAssumptions!$E$106= "yes", BenefitCalculations3!AN239, BenefitCalculations3!AN241)</f>
        <v>637445.35541106295</v>
      </c>
      <c r="AO242" s="25">
        <f>IF(BenefitAssumptions!$E$106= "yes", BenefitCalculations3!AO239, BenefitCalculations3!AO241)</f>
        <v>701709.33724610135</v>
      </c>
      <c r="AP242" s="25">
        <f>IF(BenefitAssumptions!$E$106= "yes", BenefitCalculations3!AP239, BenefitCalculations3!AP241)</f>
        <v>774322.78961702727</v>
      </c>
      <c r="AQ242" s="25">
        <f>IF(BenefitAssumptions!$E$106= "yes", BenefitCalculations3!AQ239, BenefitCalculations3!AQ241)</f>
        <v>854396.27118521696</v>
      </c>
      <c r="AR242" s="25">
        <f>IF(BenefitAssumptions!$E$106= "yes", BenefitCalculations3!AR239, BenefitCalculations3!AR241)</f>
        <v>942666.07550189306</v>
      </c>
      <c r="AS242" s="25">
        <f>IF(BenefitAssumptions!$E$106= "yes", BenefitCalculations3!AS239, BenefitCalculations3!AS241)</f>
        <v>1039965.8865998511</v>
      </c>
      <c r="AT242" s="25">
        <f>IF(BenefitAssumptions!$E$106= "yes", BenefitCalculations3!AT239, BenefitCalculations3!AT241)</f>
        <v>1147216.8848722854</v>
      </c>
      <c r="AU242" s="25">
        <f>IF(BenefitAssumptions!$E$106= "yes", BenefitCalculations3!AU239, BenefitCalculations3!AU241)</f>
        <v>1265427.1346452539</v>
      </c>
      <c r="AV242" s="25">
        <f>IF(BenefitAssumptions!$E$106= "yes", BenefitCalculations3!AV239, BenefitCalculations3!AV241)</f>
        <v>1395693.686871036</v>
      </c>
      <c r="AW242" s="25">
        <f>IF(BenefitAssumptions!$E$106= "yes", BenefitCalculations3!AW239, BenefitCalculations3!AW241)</f>
        <v>1539208.3925281165</v>
      </c>
      <c r="AX242" s="25">
        <f>IF(BenefitAssumptions!$E$106= "yes", BenefitCalculations3!AX239, BenefitCalculations3!AX241)</f>
        <v>1697268.1951756708</v>
      </c>
      <c r="AY242" s="25">
        <f>IF(BenefitAssumptions!$E$106= "yes", BenefitCalculations3!AY239, BenefitCalculations3!AY241)</f>
        <v>1871280.5421977094</v>
      </c>
      <c r="AZ242" s="25">
        <f>IF(BenefitAssumptions!$E$106= "yes", BenefitCalculations3!AZ239, BenefitCalculations3!AZ241)</f>
        <v>2062782.4818128957</v>
      </c>
    </row>
    <row r="243" spans="1:52">
      <c r="A243" s="117" t="s">
        <v>150</v>
      </c>
      <c r="AG243" s="25">
        <f>AG236*AG242</f>
        <v>92733429.5048967</v>
      </c>
      <c r="AH243" s="25">
        <f t="shared" ref="AH243:AZ243" si="88">AH236*AH242</f>
        <v>111377800.21744655</v>
      </c>
      <c r="AI243" s="25">
        <f t="shared" si="88"/>
        <v>133487091.24768542</v>
      </c>
      <c r="AJ243" s="25">
        <f t="shared" si="88"/>
        <v>159192649.90336302</v>
      </c>
      <c r="AK243" s="25">
        <f t="shared" si="88"/>
        <v>188730809.08329502</v>
      </c>
      <c r="AL243" s="25">
        <f t="shared" si="88"/>
        <v>221625262.48062667</v>
      </c>
      <c r="AM243" s="25">
        <f t="shared" si="88"/>
        <v>259789687.13402715</v>
      </c>
      <c r="AN243" s="25">
        <f t="shared" si="88"/>
        <v>304163699.92423117</v>
      </c>
      <c r="AO243" s="25">
        <f t="shared" si="88"/>
        <v>355954981.3213824</v>
      </c>
      <c r="AP243" s="25">
        <f t="shared" si="88"/>
        <v>416578401.62927246</v>
      </c>
      <c r="AQ243" s="25">
        <f t="shared" si="88"/>
        <v>486421268.24480724</v>
      </c>
      <c r="AR243" s="25">
        <f t="shared" si="88"/>
        <v>566628725.04566073</v>
      </c>
      <c r="AS243" s="25">
        <f t="shared" si="88"/>
        <v>658431873.23999465</v>
      </c>
      <c r="AT243" s="25">
        <f t="shared" si="88"/>
        <v>763106000.29344845</v>
      </c>
      <c r="AU243" s="25">
        <f t="shared" si="88"/>
        <v>882086882.87404716</v>
      </c>
      <c r="AV243" s="25">
        <f t="shared" si="88"/>
        <v>1017059722.64832</v>
      </c>
      <c r="AW243" s="25">
        <f t="shared" si="88"/>
        <v>1170020672.3560059</v>
      </c>
      <c r="AX243" s="25">
        <f t="shared" si="88"/>
        <v>1343258135.3776376</v>
      </c>
      <c r="AY243" s="25">
        <f t="shared" si="88"/>
        <v>1539464255.6114318</v>
      </c>
      <c r="AZ243" s="25">
        <f t="shared" si="88"/>
        <v>1761678277.5034723</v>
      </c>
    </row>
    <row r="244" spans="1:52">
      <c r="A244" s="117" t="s">
        <v>169</v>
      </c>
      <c r="AG244" s="25">
        <f>BenefitAssumptions!$E$113*AG243</f>
        <v>9273342.95048967</v>
      </c>
      <c r="AH244" s="25">
        <f>BenefitAssumptions!$E$113*AH243</f>
        <v>11137780.021744655</v>
      </c>
      <c r="AI244" s="25">
        <f>BenefitAssumptions!$E$113*AI243</f>
        <v>13348709.124768542</v>
      </c>
      <c r="AJ244" s="25">
        <f>BenefitAssumptions!$E$113*AJ243</f>
        <v>15919264.990336303</v>
      </c>
      <c r="AK244" s="25">
        <f>BenefitAssumptions!$E$113*AK243</f>
        <v>18873080.908329502</v>
      </c>
      <c r="AL244" s="25">
        <f>BenefitAssumptions!$E$113*AL243</f>
        <v>22162526.24806267</v>
      </c>
      <c r="AM244" s="25">
        <f>BenefitAssumptions!$E$113*AM243</f>
        <v>25978968.713402718</v>
      </c>
      <c r="AN244" s="25">
        <f>BenefitAssumptions!$E$113*AN243</f>
        <v>30416369.992423117</v>
      </c>
      <c r="AO244" s="25">
        <f>BenefitAssumptions!$E$113*AO243</f>
        <v>35595498.132138245</v>
      </c>
      <c r="AP244" s="25">
        <f>BenefitAssumptions!$E$113*AP243</f>
        <v>41657840.162927248</v>
      </c>
      <c r="AQ244" s="25">
        <f>BenefitAssumptions!$E$113*AQ243</f>
        <v>48642126.824480727</v>
      </c>
      <c r="AR244" s="25">
        <f>BenefitAssumptions!$E$113*AR243</f>
        <v>56662872.504566073</v>
      </c>
      <c r="AS244" s="25">
        <f>BenefitAssumptions!$E$113*AS243</f>
        <v>65843187.323999465</v>
      </c>
      <c r="AT244" s="25">
        <f>BenefitAssumptions!$E$113*AT243</f>
        <v>76310600.029344842</v>
      </c>
      <c r="AU244" s="25">
        <f>BenefitAssumptions!$E$113*AU243</f>
        <v>88208688.287404716</v>
      </c>
      <c r="AV244" s="25">
        <f>BenefitAssumptions!$E$113*AV243</f>
        <v>101705972.264832</v>
      </c>
      <c r="AW244" s="25">
        <f>BenefitAssumptions!$E$113*AW243</f>
        <v>117002067.23560059</v>
      </c>
      <c r="AX244" s="25">
        <f>BenefitAssumptions!$E$113*AX243</f>
        <v>134325813.53776377</v>
      </c>
      <c r="AY244" s="25">
        <f>BenefitAssumptions!$E$113*AY243</f>
        <v>153946425.56114319</v>
      </c>
      <c r="AZ244" s="25">
        <f>BenefitAssumptions!$E$113*AZ243</f>
        <v>176167827.75034726</v>
      </c>
    </row>
    <row r="245" spans="1:52">
      <c r="A245" s="117" t="s">
        <v>158</v>
      </c>
      <c r="AG245" s="25">
        <f>SUM(AG243:AG244)</f>
        <v>102006772.45538637</v>
      </c>
      <c r="AH245" s="25">
        <f t="shared" ref="AH245:AZ245" si="89">SUM(AH243:AH244)</f>
        <v>122515580.2391912</v>
      </c>
      <c r="AI245" s="25">
        <f t="shared" si="89"/>
        <v>146835800.37245396</v>
      </c>
      <c r="AJ245" s="25">
        <f t="shared" si="89"/>
        <v>175111914.89369932</v>
      </c>
      <c r="AK245" s="25">
        <f t="shared" si="89"/>
        <v>207603889.99162453</v>
      </c>
      <c r="AL245" s="25">
        <f t="shared" si="89"/>
        <v>243787788.72868934</v>
      </c>
      <c r="AM245" s="25">
        <f t="shared" si="89"/>
        <v>285768655.84742987</v>
      </c>
      <c r="AN245" s="25">
        <f t="shared" si="89"/>
        <v>334580069.91665429</v>
      </c>
      <c r="AO245" s="25">
        <f t="shared" si="89"/>
        <v>391550479.45352066</v>
      </c>
      <c r="AP245" s="25">
        <f t="shared" si="89"/>
        <v>458236241.79219973</v>
      </c>
      <c r="AQ245" s="25">
        <f t="shared" si="89"/>
        <v>535063395.06928796</v>
      </c>
      <c r="AR245" s="25">
        <f t="shared" si="89"/>
        <v>623291597.55022681</v>
      </c>
      <c r="AS245" s="25">
        <f t="shared" si="89"/>
        <v>724275060.56399417</v>
      </c>
      <c r="AT245" s="25">
        <f t="shared" si="89"/>
        <v>839416600.32279325</v>
      </c>
      <c r="AU245" s="25">
        <f t="shared" si="89"/>
        <v>970295571.16145182</v>
      </c>
      <c r="AV245" s="25">
        <f t="shared" si="89"/>
        <v>1118765694.913152</v>
      </c>
      <c r="AW245" s="25">
        <f t="shared" si="89"/>
        <v>1287022739.5916066</v>
      </c>
      <c r="AX245" s="25">
        <f t="shared" si="89"/>
        <v>1477583948.9154015</v>
      </c>
      <c r="AY245" s="25">
        <f t="shared" si="89"/>
        <v>1693410681.172575</v>
      </c>
      <c r="AZ245" s="25">
        <f t="shared" si="89"/>
        <v>1937846105.2538195</v>
      </c>
    </row>
    <row r="246" spans="1:52" ht="25.5">
      <c r="A246" s="117" t="s">
        <v>191</v>
      </c>
      <c r="AG246" s="136">
        <f>1000*(AG245/(1000000*Macroeconomics!AG36))</f>
        <v>4.32733968925458E-3</v>
      </c>
      <c r="AH246" s="136">
        <f>1000*(AH245/(1000000*Macroeconomics!AH36))</f>
        <v>4.632084613326445E-3</v>
      </c>
      <c r="AI246" s="136">
        <f>1000*(AI245/(1000000*Macroeconomics!AI36))</f>
        <v>4.9573200641692128E-3</v>
      </c>
      <c r="AJ246" s="136">
        <f>1000*(AJ245/(1000000*Macroeconomics!AJ36))</f>
        <v>5.2897295906991632E-3</v>
      </c>
      <c r="AK246" s="136">
        <f>1000*(AK245/(1000000*Macroeconomics!AK36))</f>
        <v>5.6231582720529579E-3</v>
      </c>
      <c r="AL246" s="136">
        <f>1000*(AL245/(1000000*Macroeconomics!AL36))</f>
        <v>5.8966715703989347E-3</v>
      </c>
      <c r="AM246" s="136">
        <f>1000*(AM245/(1000000*Macroeconomics!AM36))</f>
        <v>6.1606569760526385E-3</v>
      </c>
      <c r="AN246" s="136">
        <f>1000*(AN245/(1000000*Macroeconomics!AN36))</f>
        <v>6.4162557123925009E-3</v>
      </c>
      <c r="AO246" s="136">
        <f>1000*(AO245/(1000000*Macroeconomics!AO36))</f>
        <v>6.6660296328482716E-3</v>
      </c>
      <c r="AP246" s="136">
        <f>1000*(AP245/(1000000*Macroeconomics!AP36))</f>
        <v>6.9116787873860714E-3</v>
      </c>
      <c r="AQ246" s="136">
        <f>1000*(AQ245/(1000000*Macroeconomics!AQ36))</f>
        <v>7.1533434337919047E-3</v>
      </c>
      <c r="AR246" s="136">
        <f>1000*(AR245/(1000000*Macroeconomics!AR36))</f>
        <v>7.3894336862465517E-3</v>
      </c>
      <c r="AS246" s="136">
        <f>1000*(AS245/(1000000*Macroeconomics!AS36))</f>
        <v>7.6180703386507526E-3</v>
      </c>
      <c r="AT246" s="136">
        <f>1000*(AT245/(1000000*Macroeconomics!AT36))</f>
        <v>7.8368880377945437E-3</v>
      </c>
      <c r="AU246" s="136">
        <f>1000*(AU245/(1000000*Macroeconomics!AU36))</f>
        <v>8.0444781763555559E-3</v>
      </c>
      <c r="AV246" s="136">
        <f>1000*(AV245/(1000000*Macroeconomics!AV36))</f>
        <v>8.2407498774565591E-3</v>
      </c>
      <c r="AW246" s="136">
        <f>1000*(AW245/(1000000*Macroeconomics!AW36))</f>
        <v>8.4267419527862559E-3</v>
      </c>
      <c r="AX246" s="136">
        <f>1000*(AX245/(1000000*Macroeconomics!AX36))</f>
        <v>8.6038184047376315E-3</v>
      </c>
      <c r="AY246" s="136">
        <f>1000*(AY245/(1000000*Macroeconomics!AY36))</f>
        <v>8.7739645004632997E-3</v>
      </c>
      <c r="AZ246" s="136">
        <f>1000*(AZ245/(1000000*Macroeconomics!AZ36))</f>
        <v>8.9389077753117153E-3</v>
      </c>
    </row>
    <row r="247" spans="1:52">
      <c r="A247" s="117"/>
    </row>
    <row r="248" spans="1:52">
      <c r="A248" s="117"/>
    </row>
    <row r="249" spans="1:52">
      <c r="A249" s="117"/>
    </row>
    <row r="250" spans="1:52">
      <c r="A250" s="117"/>
    </row>
    <row r="251" spans="1:52">
      <c r="A251" s="117"/>
    </row>
    <row r="252" spans="1:52">
      <c r="A252" s="117"/>
    </row>
    <row r="253" spans="1:52">
      <c r="A253" s="117"/>
    </row>
    <row r="254" spans="1:52">
      <c r="A254" s="117"/>
    </row>
    <row r="255" spans="1:52">
      <c r="A255" s="117"/>
    </row>
    <row r="256" spans="1:52">
      <c r="A256" s="117"/>
    </row>
    <row r="257" spans="1:1">
      <c r="A257" s="117"/>
    </row>
    <row r="258" spans="1:1">
      <c r="A258" s="117"/>
    </row>
    <row r="259" spans="1:1">
      <c r="A259" s="117"/>
    </row>
    <row r="260" spans="1:1">
      <c r="A260" s="117"/>
    </row>
    <row r="261" spans="1:1">
      <c r="A261" s="117"/>
    </row>
    <row r="262" spans="1:1">
      <c r="A262" s="117"/>
    </row>
    <row r="263" spans="1:1">
      <c r="A263" s="117"/>
    </row>
    <row r="264" spans="1:1">
      <c r="A264" s="117"/>
    </row>
    <row r="265" spans="1:1">
      <c r="A265" s="117"/>
    </row>
    <row r="266" spans="1:1">
      <c r="A266" s="117"/>
    </row>
    <row r="267" spans="1:1">
      <c r="A267" s="117"/>
    </row>
    <row r="268" spans="1:1">
      <c r="A268" s="117"/>
    </row>
    <row r="269" spans="1:1">
      <c r="A269" s="117"/>
    </row>
    <row r="270" spans="1:1">
      <c r="A270" s="117"/>
    </row>
    <row r="271" spans="1:1">
      <c r="A271" s="117"/>
    </row>
    <row r="272" spans="1:1">
      <c r="A272" s="117"/>
    </row>
    <row r="273" spans="1:1">
      <c r="A273" s="117"/>
    </row>
    <row r="274" spans="1:1">
      <c r="A274" s="117"/>
    </row>
    <row r="275" spans="1:1">
      <c r="A275" s="117"/>
    </row>
    <row r="276" spans="1:1">
      <c r="A276" s="117"/>
    </row>
    <row r="277" spans="1:1">
      <c r="A277" s="117"/>
    </row>
    <row r="278" spans="1:1">
      <c r="A278" s="117"/>
    </row>
    <row r="279" spans="1:1">
      <c r="A279" s="117"/>
    </row>
    <row r="280" spans="1:1">
      <c r="A280" s="117"/>
    </row>
    <row r="281" spans="1:1">
      <c r="A281" s="117"/>
    </row>
    <row r="282" spans="1:1">
      <c r="A282" s="117"/>
    </row>
    <row r="283" spans="1:1">
      <c r="A283" s="117"/>
    </row>
    <row r="284" spans="1:1">
      <c r="A284" s="117"/>
    </row>
    <row r="285" spans="1:1">
      <c r="A285" s="117"/>
    </row>
    <row r="286" spans="1:1">
      <c r="A286" s="117"/>
    </row>
    <row r="287" spans="1:1">
      <c r="A287" s="117"/>
    </row>
    <row r="288" spans="1:1">
      <c r="A288" s="117"/>
    </row>
    <row r="289" spans="1:1">
      <c r="A289" s="117"/>
    </row>
    <row r="290" spans="1:1">
      <c r="A290" s="117"/>
    </row>
    <row r="291" spans="1:1">
      <c r="A291" s="117"/>
    </row>
    <row r="292" spans="1:1">
      <c r="A292" s="117"/>
    </row>
    <row r="293" spans="1:1">
      <c r="A293" s="117"/>
    </row>
    <row r="294" spans="1:1">
      <c r="A294" s="117"/>
    </row>
    <row r="295" spans="1:1">
      <c r="A295" s="117"/>
    </row>
    <row r="296" spans="1:1">
      <c r="A296" s="117"/>
    </row>
    <row r="297" spans="1:1">
      <c r="A297" s="117"/>
    </row>
    <row r="298" spans="1:1">
      <c r="A298" s="117"/>
    </row>
    <row r="299" spans="1:1">
      <c r="A299" s="117"/>
    </row>
    <row r="300" spans="1:1">
      <c r="A300" s="117"/>
    </row>
    <row r="301" spans="1:1">
      <c r="A301" s="117"/>
    </row>
    <row r="302" spans="1:1">
      <c r="A302" s="117"/>
    </row>
    <row r="303" spans="1:1">
      <c r="A303" s="117"/>
    </row>
    <row r="304" spans="1:1">
      <c r="A304" s="117"/>
    </row>
    <row r="305" spans="1:1">
      <c r="A305" s="117"/>
    </row>
    <row r="306" spans="1:1">
      <c r="A306" s="117"/>
    </row>
    <row r="307" spans="1:1">
      <c r="A307" s="117"/>
    </row>
    <row r="308" spans="1:1">
      <c r="A308" s="117"/>
    </row>
    <row r="309" spans="1:1">
      <c r="A309" s="117"/>
    </row>
    <row r="310" spans="1:1">
      <c r="A310" s="117"/>
    </row>
    <row r="311" spans="1:1">
      <c r="A311" s="117"/>
    </row>
    <row r="312" spans="1:1">
      <c r="A312" s="117"/>
    </row>
    <row r="313" spans="1:1">
      <c r="A313" s="117"/>
    </row>
    <row r="314" spans="1:1">
      <c r="A314" s="117"/>
    </row>
    <row r="315" spans="1:1">
      <c r="A315" s="117"/>
    </row>
    <row r="316" spans="1:1">
      <c r="A316" s="117"/>
    </row>
    <row r="317" spans="1:1">
      <c r="A317" s="117"/>
    </row>
    <row r="318" spans="1:1">
      <c r="A318" s="117"/>
    </row>
    <row r="319" spans="1:1">
      <c r="A319" s="117"/>
    </row>
    <row r="320" spans="1:1">
      <c r="A320" s="117"/>
    </row>
    <row r="321" spans="1:1">
      <c r="A321" s="117"/>
    </row>
    <row r="322" spans="1:1">
      <c r="A322" s="117"/>
    </row>
    <row r="323" spans="1:1">
      <c r="A323" s="117"/>
    </row>
    <row r="324" spans="1:1">
      <c r="A324" s="117"/>
    </row>
    <row r="325" spans="1:1">
      <c r="A325" s="117"/>
    </row>
    <row r="326" spans="1:1">
      <c r="A326" s="117"/>
    </row>
    <row r="327" spans="1:1">
      <c r="A327" s="117"/>
    </row>
    <row r="328" spans="1:1">
      <c r="A328" s="117"/>
    </row>
    <row r="329" spans="1:1">
      <c r="A329" s="117"/>
    </row>
    <row r="330" spans="1:1">
      <c r="A330" s="117"/>
    </row>
    <row r="331" spans="1:1">
      <c r="A331" s="117"/>
    </row>
    <row r="332" spans="1:1">
      <c r="A332" s="117"/>
    </row>
    <row r="333" spans="1:1">
      <c r="A333" s="117"/>
    </row>
    <row r="334" spans="1:1">
      <c r="A334" s="117"/>
    </row>
    <row r="335" spans="1:1">
      <c r="A335" s="117"/>
    </row>
    <row r="336" spans="1:1">
      <c r="A336" s="117"/>
    </row>
    <row r="337" spans="1:1">
      <c r="A337" s="117"/>
    </row>
    <row r="338" spans="1:1">
      <c r="A338" s="117"/>
    </row>
    <row r="339" spans="1:1">
      <c r="A339" s="117"/>
    </row>
    <row r="340" spans="1:1">
      <c r="A340" s="117"/>
    </row>
    <row r="341" spans="1:1">
      <c r="A341" s="117"/>
    </row>
    <row r="342" spans="1:1">
      <c r="A342" s="117"/>
    </row>
    <row r="343" spans="1:1">
      <c r="A343" s="117"/>
    </row>
    <row r="344" spans="1:1">
      <c r="A344" s="117"/>
    </row>
    <row r="345" spans="1:1">
      <c r="A345" s="117"/>
    </row>
    <row r="346" spans="1:1">
      <c r="A346" s="117"/>
    </row>
    <row r="347" spans="1:1">
      <c r="A347" s="117"/>
    </row>
    <row r="348" spans="1:1">
      <c r="A348" s="117"/>
    </row>
    <row r="349" spans="1:1">
      <c r="A349" s="117"/>
    </row>
    <row r="350" spans="1:1">
      <c r="A350" s="117"/>
    </row>
    <row r="351" spans="1:1">
      <c r="A351" s="117"/>
    </row>
    <row r="352" spans="1:1">
      <c r="A352" s="117"/>
    </row>
    <row r="353" spans="1:1">
      <c r="A353" s="117"/>
    </row>
    <row r="354" spans="1:1">
      <c r="A354" s="117"/>
    </row>
    <row r="355" spans="1:1">
      <c r="A355" s="117"/>
    </row>
    <row r="356" spans="1:1">
      <c r="A356" s="117"/>
    </row>
    <row r="357" spans="1:1">
      <c r="A357" s="117"/>
    </row>
    <row r="358" spans="1:1">
      <c r="A358" s="117"/>
    </row>
    <row r="359" spans="1:1">
      <c r="A359" s="117"/>
    </row>
    <row r="360" spans="1:1">
      <c r="A360" s="117"/>
    </row>
    <row r="361" spans="1:1">
      <c r="A361" s="117"/>
    </row>
    <row r="362" spans="1:1">
      <c r="A362" s="117"/>
    </row>
    <row r="363" spans="1:1">
      <c r="A363" s="117"/>
    </row>
    <row r="364" spans="1:1">
      <c r="A364" s="117"/>
    </row>
    <row r="365" spans="1:1">
      <c r="A365" s="117"/>
    </row>
    <row r="366" spans="1:1">
      <c r="A366" s="117"/>
    </row>
    <row r="367" spans="1:1">
      <c r="A367" s="117"/>
    </row>
    <row r="368" spans="1:1">
      <c r="A368" s="117"/>
    </row>
    <row r="369" spans="1:1">
      <c r="A369" s="117"/>
    </row>
    <row r="370" spans="1:1">
      <c r="A370" s="117"/>
    </row>
    <row r="371" spans="1:1">
      <c r="A371" s="117"/>
    </row>
    <row r="372" spans="1:1">
      <c r="A372" s="117"/>
    </row>
    <row r="373" spans="1:1">
      <c r="A373" s="117"/>
    </row>
    <row r="374" spans="1:1">
      <c r="A374" s="117"/>
    </row>
    <row r="375" spans="1:1">
      <c r="A375" s="117"/>
    </row>
    <row r="376" spans="1:1">
      <c r="A376" s="117"/>
    </row>
    <row r="377" spans="1:1">
      <c r="A377" s="117"/>
    </row>
    <row r="378" spans="1:1">
      <c r="A378" s="117"/>
    </row>
    <row r="379" spans="1:1">
      <c r="A379" s="117"/>
    </row>
    <row r="380" spans="1:1">
      <c r="A380" s="117"/>
    </row>
    <row r="381" spans="1:1">
      <c r="A381" s="117"/>
    </row>
    <row r="382" spans="1:1">
      <c r="A382" s="117"/>
    </row>
    <row r="383" spans="1:1">
      <c r="A383" s="117"/>
    </row>
    <row r="384" spans="1:1">
      <c r="A384" s="117"/>
    </row>
    <row r="385" spans="1:1">
      <c r="A385" s="117"/>
    </row>
    <row r="386" spans="1:1">
      <c r="A386" s="117"/>
    </row>
    <row r="387" spans="1:1">
      <c r="A387" s="117"/>
    </row>
    <row r="388" spans="1:1">
      <c r="A388" s="117"/>
    </row>
    <row r="389" spans="1:1">
      <c r="A389" s="117"/>
    </row>
    <row r="390" spans="1:1">
      <c r="A390" s="117"/>
    </row>
    <row r="391" spans="1:1">
      <c r="A391" s="117"/>
    </row>
    <row r="392" spans="1:1">
      <c r="A392" s="117"/>
    </row>
    <row r="393" spans="1:1">
      <c r="A393" s="117"/>
    </row>
    <row r="394" spans="1:1">
      <c r="A394" s="117"/>
    </row>
    <row r="395" spans="1:1">
      <c r="A395" s="117"/>
    </row>
    <row r="396" spans="1:1">
      <c r="A396" s="117"/>
    </row>
    <row r="397" spans="1:1">
      <c r="A397" s="117"/>
    </row>
    <row r="398" spans="1:1">
      <c r="A398" s="117"/>
    </row>
    <row r="399" spans="1:1">
      <c r="A399" s="117"/>
    </row>
    <row r="400" spans="1:1">
      <c r="A400" s="117"/>
    </row>
    <row r="401" spans="1:1">
      <c r="A401" s="117"/>
    </row>
    <row r="402" spans="1:1">
      <c r="A402" s="117"/>
    </row>
    <row r="403" spans="1:1">
      <c r="A403" s="117"/>
    </row>
    <row r="404" spans="1:1">
      <c r="A404" s="117"/>
    </row>
    <row r="405" spans="1:1">
      <c r="A405" s="117"/>
    </row>
    <row r="406" spans="1:1">
      <c r="A406" s="117"/>
    </row>
    <row r="407" spans="1:1">
      <c r="A407" s="117"/>
    </row>
    <row r="408" spans="1:1">
      <c r="A408" s="117"/>
    </row>
    <row r="409" spans="1:1">
      <c r="A409" s="117"/>
    </row>
    <row r="410" spans="1:1">
      <c r="A410" s="117"/>
    </row>
    <row r="411" spans="1:1">
      <c r="A411" s="117"/>
    </row>
    <row r="412" spans="1:1">
      <c r="A412" s="117"/>
    </row>
    <row r="413" spans="1:1">
      <c r="A413" s="117"/>
    </row>
    <row r="414" spans="1:1">
      <c r="A414" s="117"/>
    </row>
    <row r="415" spans="1:1">
      <c r="A415" s="117"/>
    </row>
    <row r="416" spans="1:1">
      <c r="A416" s="117"/>
    </row>
    <row r="417" spans="1:1">
      <c r="A417" s="117"/>
    </row>
    <row r="418" spans="1:1">
      <c r="A418" s="117"/>
    </row>
    <row r="419" spans="1:1">
      <c r="A419" s="117"/>
    </row>
    <row r="420" spans="1:1">
      <c r="A420" s="117"/>
    </row>
    <row r="421" spans="1:1">
      <c r="A421" s="117"/>
    </row>
    <row r="422" spans="1:1">
      <c r="A422" s="117"/>
    </row>
    <row r="423" spans="1:1">
      <c r="A423" s="117"/>
    </row>
    <row r="424" spans="1:1">
      <c r="A424" s="117"/>
    </row>
    <row r="425" spans="1:1">
      <c r="A425" s="117"/>
    </row>
    <row r="426" spans="1:1">
      <c r="A426" s="117"/>
    </row>
    <row r="427" spans="1:1">
      <c r="A427" s="117"/>
    </row>
    <row r="428" spans="1:1">
      <c r="A428" s="117"/>
    </row>
    <row r="429" spans="1:1">
      <c r="A429" s="117"/>
    </row>
    <row r="430" spans="1:1">
      <c r="A430" s="117"/>
    </row>
    <row r="431" spans="1:1">
      <c r="A431" s="117"/>
    </row>
    <row r="432" spans="1:1">
      <c r="A432" s="117"/>
    </row>
    <row r="433" spans="1:1">
      <c r="A433" s="117"/>
    </row>
    <row r="434" spans="1:1">
      <c r="A434" s="117"/>
    </row>
    <row r="435" spans="1:1">
      <c r="A435" s="117"/>
    </row>
    <row r="436" spans="1:1">
      <c r="A436" s="117"/>
    </row>
    <row r="437" spans="1:1">
      <c r="A437" s="117"/>
    </row>
    <row r="438" spans="1:1">
      <c r="A438" s="117"/>
    </row>
    <row r="439" spans="1:1">
      <c r="A439" s="117"/>
    </row>
    <row r="440" spans="1:1">
      <c r="A440" s="117"/>
    </row>
    <row r="441" spans="1:1">
      <c r="A441" s="117"/>
    </row>
    <row r="442" spans="1:1">
      <c r="A442" s="117"/>
    </row>
    <row r="443" spans="1:1">
      <c r="A443" s="117"/>
    </row>
    <row r="444" spans="1:1">
      <c r="A444" s="117"/>
    </row>
    <row r="445" spans="1:1">
      <c r="A445" s="117"/>
    </row>
    <row r="446" spans="1:1">
      <c r="A446" s="117"/>
    </row>
    <row r="447" spans="1:1">
      <c r="A447" s="117"/>
    </row>
    <row r="448" spans="1:1">
      <c r="A448" s="117"/>
    </row>
    <row r="449" spans="1:1">
      <c r="A449" s="117"/>
    </row>
    <row r="450" spans="1:1">
      <c r="A450" s="117"/>
    </row>
    <row r="451" spans="1:1">
      <c r="A451" s="117"/>
    </row>
    <row r="452" spans="1:1">
      <c r="A452" s="117"/>
    </row>
    <row r="453" spans="1:1">
      <c r="A453" s="117"/>
    </row>
    <row r="454" spans="1:1">
      <c r="A454" s="117"/>
    </row>
    <row r="455" spans="1:1">
      <c r="A455" s="117"/>
    </row>
    <row r="456" spans="1:1">
      <c r="A456" s="117"/>
    </row>
    <row r="457" spans="1:1">
      <c r="A457" s="117"/>
    </row>
    <row r="458" spans="1:1">
      <c r="A458" s="117"/>
    </row>
    <row r="459" spans="1:1">
      <c r="A459" s="117"/>
    </row>
    <row r="460" spans="1:1">
      <c r="A460" s="117"/>
    </row>
    <row r="461" spans="1:1">
      <c r="A461" s="117"/>
    </row>
    <row r="462" spans="1:1">
      <c r="A462" s="117"/>
    </row>
    <row r="463" spans="1:1">
      <c r="A463" s="117"/>
    </row>
    <row r="464" spans="1:1">
      <c r="A464" s="117"/>
    </row>
    <row r="465" spans="1:1">
      <c r="A465" s="117"/>
    </row>
    <row r="466" spans="1:1">
      <c r="A466" s="117"/>
    </row>
    <row r="467" spans="1:1">
      <c r="A467" s="117"/>
    </row>
    <row r="468" spans="1:1">
      <c r="A468" s="117"/>
    </row>
    <row r="469" spans="1:1">
      <c r="A469" s="117"/>
    </row>
    <row r="470" spans="1:1">
      <c r="A470" s="117"/>
    </row>
    <row r="471" spans="1:1">
      <c r="A471" s="117"/>
    </row>
    <row r="472" spans="1:1">
      <c r="A472" s="117"/>
    </row>
    <row r="473" spans="1:1">
      <c r="A473" s="117"/>
    </row>
    <row r="474" spans="1:1">
      <c r="A474" s="117"/>
    </row>
    <row r="475" spans="1:1">
      <c r="A475" s="117"/>
    </row>
    <row r="476" spans="1:1">
      <c r="A476" s="117"/>
    </row>
    <row r="477" spans="1:1">
      <c r="A477" s="117"/>
    </row>
    <row r="478" spans="1:1">
      <c r="A478" s="117"/>
    </row>
    <row r="479" spans="1:1">
      <c r="A479" s="117"/>
    </row>
    <row r="480" spans="1:1">
      <c r="A480" s="117"/>
    </row>
    <row r="481" spans="1:1">
      <c r="A481" s="117"/>
    </row>
    <row r="482" spans="1:1">
      <c r="A482" s="117"/>
    </row>
    <row r="483" spans="1:1">
      <c r="A483" s="117"/>
    </row>
    <row r="484" spans="1:1">
      <c r="A484" s="117"/>
    </row>
    <row r="485" spans="1:1">
      <c r="A485" s="117"/>
    </row>
    <row r="486" spans="1:1">
      <c r="A486" s="117"/>
    </row>
    <row r="487" spans="1:1">
      <c r="A487" s="117"/>
    </row>
    <row r="488" spans="1:1">
      <c r="A488" s="117"/>
    </row>
    <row r="489" spans="1:1">
      <c r="A489" s="117"/>
    </row>
    <row r="490" spans="1:1">
      <c r="A490" s="117"/>
    </row>
    <row r="491" spans="1:1">
      <c r="A491" s="117"/>
    </row>
    <row r="492" spans="1:1">
      <c r="A492" s="117"/>
    </row>
    <row r="493" spans="1:1">
      <c r="A493" s="117"/>
    </row>
    <row r="494" spans="1:1">
      <c r="A494" s="117"/>
    </row>
    <row r="495" spans="1:1">
      <c r="A495" s="117"/>
    </row>
    <row r="496" spans="1:1">
      <c r="A496" s="117"/>
    </row>
    <row r="497" spans="1:1">
      <c r="A497" s="117"/>
    </row>
    <row r="498" spans="1:1">
      <c r="A498" s="117"/>
    </row>
  </sheetData>
  <mergeCells count="1">
    <mergeCell ref="A1:A2"/>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sheetPr codeName="Sheet20"/>
  <dimension ref="A1:AZ101"/>
  <sheetViews>
    <sheetView workbookViewId="0">
      <pane xSplit="1" ySplit="2" topLeftCell="Y3" activePane="bottomRight" state="frozen"/>
      <selection activeCell="B43" sqref="B43"/>
      <selection pane="topRight" activeCell="B43" sqref="B43"/>
      <selection pane="bottomLeft" activeCell="B43" sqref="B43"/>
      <selection pane="bottomRight" activeCell="B43" sqref="B43"/>
    </sheetView>
  </sheetViews>
  <sheetFormatPr defaultRowHeight="12.75"/>
  <cols>
    <col min="1" max="1" width="29.42578125" style="25" customWidth="1"/>
    <col min="2" max="29" width="9.140625" style="25" customWidth="1"/>
    <col min="30" max="16384" width="9.140625" style="25"/>
  </cols>
  <sheetData>
    <row r="1" spans="1:52" s="31" customFormat="1"/>
    <row r="2" spans="1:52" s="29" customFormat="1">
      <c r="A2" s="40" t="s">
        <v>69</v>
      </c>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c r="A3" s="29" t="s">
        <v>68</v>
      </c>
      <c r="B3" s="28">
        <f>PopSingleAge!B105</f>
        <v>8576.6959999999926</v>
      </c>
      <c r="C3" s="28">
        <f>PopSingleAge!C105</f>
        <v>8799.965000000002</v>
      </c>
      <c r="D3" s="28">
        <f>PopSingleAge!D105</f>
        <v>9023.8699999999935</v>
      </c>
      <c r="E3" s="28">
        <f>PopSingleAge!E105</f>
        <v>9252.2800000000007</v>
      </c>
      <c r="F3" s="28">
        <f>PopSingleAge!F105</f>
        <v>9490.5560000000005</v>
      </c>
      <c r="G3" s="28">
        <f>PopSingleAge!G105</f>
        <v>9742.777000000011</v>
      </c>
      <c r="H3" s="28">
        <f>PopSingleAge!H105</f>
        <v>10010.267999999998</v>
      </c>
      <c r="I3" s="28">
        <f>PopSingleAge!I105</f>
        <v>10292.611999999999</v>
      </c>
      <c r="J3" s="28">
        <f>PopSingleAge!J105</f>
        <v>10589.966000000002</v>
      </c>
      <c r="K3" s="28">
        <f>PopSingleAge!K105</f>
        <v>10901.962000000001</v>
      </c>
      <c r="L3" s="28">
        <f>PopSingleAge!L105</f>
        <v>11272.999000000005</v>
      </c>
      <c r="M3" s="28">
        <f>PopSingleAge!M105</f>
        <v>11614.756999999998</v>
      </c>
      <c r="N3" s="28">
        <f>PopSingleAge!N105</f>
        <v>11970.834999999995</v>
      </c>
      <c r="O3" s="28">
        <f>PopSingleAge!O105</f>
        <v>12340.944999999996</v>
      </c>
      <c r="P3" s="28">
        <f>PopSingleAge!P105</f>
        <v>12724.636999999995</v>
      </c>
      <c r="Q3" s="28">
        <f>PopSingleAge!Q105</f>
        <v>13121.371000000003</v>
      </c>
      <c r="R3" s="28">
        <f>PopSingleAge!R105</f>
        <v>13531.084000000008</v>
      </c>
      <c r="S3" s="28">
        <f>PopSingleAge!S105</f>
        <v>13953.180999999999</v>
      </c>
      <c r="T3" s="28">
        <f>PopSingleAge!T105</f>
        <v>14385.952000000001</v>
      </c>
      <c r="U3" s="28">
        <f>PopSingleAge!U105</f>
        <v>14827.223999999997</v>
      </c>
      <c r="V3" s="28">
        <f>PopSingleAge!V105</f>
        <v>15275.362000000001</v>
      </c>
      <c r="W3" s="28">
        <f>PopSingleAge!W105</f>
        <v>15729.514000000005</v>
      </c>
      <c r="X3" s="28">
        <f>PopSingleAge!X105</f>
        <v>16189.798000000001</v>
      </c>
      <c r="Y3" s="28">
        <f>PopSingleAge!Y105</f>
        <v>16656.729999999996</v>
      </c>
      <c r="Z3" s="28">
        <f>PopSingleAge!Z105</f>
        <v>17131.318999999996</v>
      </c>
      <c r="AA3" s="28">
        <f>PopSingleAge!AA105</f>
        <v>17614.261000000006</v>
      </c>
      <c r="AB3" s="28">
        <f>PopSingleAge!AB105</f>
        <v>18105.440000000002</v>
      </c>
      <c r="AC3" s="28">
        <f>PopSingleAge!AC105</f>
        <v>18604.361999999997</v>
      </c>
      <c r="AD3" s="28">
        <f>PopSingleAge!AD105</f>
        <v>19110.938999999995</v>
      </c>
      <c r="AE3" s="28">
        <f>PopSingleAge!AE105</f>
        <v>19625.028999999995</v>
      </c>
      <c r="AF3" s="28">
        <f>PopSingleAge!AF105</f>
        <v>20146.441999999992</v>
      </c>
      <c r="AG3" s="25">
        <f>PopSingleAge!AG105</f>
        <v>20675.002</v>
      </c>
      <c r="AH3" s="25">
        <f>PopSingleAge!AH105</f>
        <v>21210.430999999993</v>
      </c>
      <c r="AI3" s="25">
        <f>PopSingleAge!AI105</f>
        <v>21752.279999999977</v>
      </c>
      <c r="AJ3" s="25">
        <f>PopSingleAge!AJ105</f>
        <v>22300.020999999993</v>
      </c>
      <c r="AK3" s="25">
        <f>PopSingleAge!AK105</f>
        <v>22853.148000000001</v>
      </c>
      <c r="AL3" s="25">
        <f>PopSingleAge!AL105</f>
        <v>23411.296000000009</v>
      </c>
      <c r="AM3" s="25">
        <f>PopSingleAge!AM105</f>
        <v>23974.139999999992</v>
      </c>
      <c r="AN3" s="25">
        <f>PopSingleAge!AN105</f>
        <v>24541.250999999997</v>
      </c>
      <c r="AO3" s="25">
        <f>PopSingleAge!AO105</f>
        <v>25112.185999999972</v>
      </c>
      <c r="AP3" s="25">
        <f>PopSingleAge!AP105</f>
        <v>25686.510000000006</v>
      </c>
      <c r="AQ3" s="25">
        <f>PopSingleAge!AQ105</f>
        <v>26263.830999999991</v>
      </c>
      <c r="AR3" s="25">
        <f>PopSingleAge!AR105</f>
        <v>26843.769000000011</v>
      </c>
      <c r="AS3" s="25">
        <f>PopSingleAge!AS105</f>
        <v>27425.889000000003</v>
      </c>
      <c r="AT3" s="25">
        <f>PopSingleAge!AT105</f>
        <v>28009.776000000002</v>
      </c>
      <c r="AU3" s="25">
        <f>PopSingleAge!AU105</f>
        <v>28595.011999999999</v>
      </c>
      <c r="AV3" s="25">
        <f>PopSingleAge!AV105</f>
        <v>29181.227000000003</v>
      </c>
      <c r="AW3" s="25">
        <f>PopSingleAge!AW105</f>
        <v>29768.047999999999</v>
      </c>
      <c r="AX3" s="25">
        <f>PopSingleAge!AX105</f>
        <v>30355.103000000003</v>
      </c>
      <c r="AY3" s="25">
        <f>PopSingleAge!AY105</f>
        <v>30942.027999999991</v>
      </c>
      <c r="AZ3" s="25">
        <f>PopSingleAge!AZ105</f>
        <v>31528.452000000001</v>
      </c>
    </row>
    <row r="4" spans="1:52">
      <c r="A4" s="37" t="s">
        <v>59</v>
      </c>
      <c r="B4" s="28">
        <f>MaleSingleAge!B105</f>
        <v>4320.2509999999993</v>
      </c>
      <c r="C4" s="28">
        <f>MaleSingleAge!C105</f>
        <v>4430.0930000000017</v>
      </c>
      <c r="D4" s="28">
        <f>MaleSingleAge!D105</f>
        <v>4540.1819999999989</v>
      </c>
      <c r="E4" s="28">
        <f>MaleSingleAge!E105</f>
        <v>4652.4419999999991</v>
      </c>
      <c r="F4" s="28">
        <f>MaleSingleAge!F105</f>
        <v>4769.5490000000009</v>
      </c>
      <c r="G4" s="28">
        <f>MaleSingleAge!G105</f>
        <v>4893.534999999998</v>
      </c>
      <c r="H4" s="28">
        <f>MaleSingleAge!H105</f>
        <v>5025.0650000000014</v>
      </c>
      <c r="I4" s="28">
        <f>MaleSingleAge!I105</f>
        <v>5163.9250000000011</v>
      </c>
      <c r="J4" s="28">
        <f>MaleSingleAge!J105</f>
        <v>5310.1770000000042</v>
      </c>
      <c r="K4" s="28">
        <f>MaleSingleAge!K105</f>
        <v>5463.6179999999977</v>
      </c>
      <c r="L4" s="28">
        <f>MaleSingleAge!L105</f>
        <v>5644.4249999999993</v>
      </c>
      <c r="M4" s="28">
        <f>MaleSingleAge!M105</f>
        <v>5812.618000000004</v>
      </c>
      <c r="N4" s="28">
        <f>MaleSingleAge!N105</f>
        <v>5987.8809999999985</v>
      </c>
      <c r="O4" s="28">
        <f>MaleSingleAge!O105</f>
        <v>6170.0750000000035</v>
      </c>
      <c r="P4" s="28">
        <f>MaleSingleAge!P105</f>
        <v>6358.969000000001</v>
      </c>
      <c r="Q4" s="28">
        <f>MaleSingleAge!Q105</f>
        <v>6554.2969999999987</v>
      </c>
      <c r="R4" s="28">
        <f>MaleSingleAge!R105</f>
        <v>6756.0370000000039</v>
      </c>
      <c r="S4" s="28">
        <f>MaleSingleAge!S105</f>
        <v>6963.9160000000065</v>
      </c>
      <c r="T4" s="28">
        <f>MaleSingleAge!T105</f>
        <v>7177.1339999999991</v>
      </c>
      <c r="U4" s="28">
        <f>MaleSingleAge!U105</f>
        <v>7394.6820000000016</v>
      </c>
      <c r="V4" s="28">
        <f>MaleSingleAge!V105</f>
        <v>7615.7960000000012</v>
      </c>
      <c r="W4" s="28">
        <f>MaleSingleAge!W105</f>
        <v>7840.0800000000017</v>
      </c>
      <c r="X4" s="28">
        <f>MaleSingleAge!X105</f>
        <v>8067.5910000000003</v>
      </c>
      <c r="Y4" s="28">
        <f>MaleSingleAge!Y105</f>
        <v>8298.5909999999949</v>
      </c>
      <c r="Z4" s="28">
        <f>MaleSingleAge!Z105</f>
        <v>8533.5810000000019</v>
      </c>
      <c r="AA4" s="28">
        <f>MaleSingleAge!AA105</f>
        <v>8772.8970000000063</v>
      </c>
      <c r="AB4" s="28">
        <f>MaleSingleAge!AB105</f>
        <v>9016.4840000000022</v>
      </c>
      <c r="AC4" s="28">
        <f>MaleSingleAge!AC105</f>
        <v>9264.093000000008</v>
      </c>
      <c r="AD4" s="28">
        <f>MaleSingleAge!AD105</f>
        <v>9515.6979999999967</v>
      </c>
      <c r="AE4" s="28">
        <f>MaleSingleAge!AE105</f>
        <v>9771.2409999999982</v>
      </c>
      <c r="AF4" s="28">
        <f>MaleSingleAge!AF105</f>
        <v>10030.631999999992</v>
      </c>
      <c r="AG4" s="25">
        <f>MaleSingleAge!AG105</f>
        <v>10293.782999999999</v>
      </c>
      <c r="AH4" s="25">
        <f>MaleSingleAge!AH105</f>
        <v>10560.525000000001</v>
      </c>
      <c r="AI4" s="25">
        <f>MaleSingleAge!AI105</f>
        <v>10830.572000000002</v>
      </c>
      <c r="AJ4" s="25">
        <f>MaleSingleAge!AJ105</f>
        <v>11103.570999999994</v>
      </c>
      <c r="AK4" s="25">
        <f>MaleSingleAge!AK105</f>
        <v>11379.203999999992</v>
      </c>
      <c r="AL4" s="25">
        <f>MaleSingleAge!AL105</f>
        <v>11657.256999999994</v>
      </c>
      <c r="AM4" s="25">
        <f>MaleSingleAge!AM105</f>
        <v>11937.564000000004</v>
      </c>
      <c r="AN4" s="25">
        <f>MaleSingleAge!AN105</f>
        <v>12219.909000000001</v>
      </c>
      <c r="AO4" s="25">
        <f>MaleSingleAge!AO105</f>
        <v>12504.072999999995</v>
      </c>
      <c r="AP4" s="25">
        <f>MaleSingleAge!AP105</f>
        <v>12789.843999999996</v>
      </c>
      <c r="AQ4" s="25">
        <f>MaleSingleAge!AQ105</f>
        <v>13077.014999999992</v>
      </c>
      <c r="AR4" s="25">
        <f>MaleSingleAge!AR105</f>
        <v>13365.378000000004</v>
      </c>
      <c r="AS4" s="25">
        <f>MaleSingleAge!AS105</f>
        <v>13654.707000000002</v>
      </c>
      <c r="AT4" s="25">
        <f>MaleSingleAge!AT105</f>
        <v>13944.788999999999</v>
      </c>
      <c r="AU4" s="25">
        <f>MaleSingleAge!AU105</f>
        <v>14235.407000000003</v>
      </c>
      <c r="AV4" s="25">
        <f>MaleSingleAge!AV105</f>
        <v>14526.370000000003</v>
      </c>
      <c r="AW4" s="25">
        <f>MaleSingleAge!AW105</f>
        <v>14817.492999999997</v>
      </c>
      <c r="AX4" s="25">
        <f>MaleSingleAge!AX105</f>
        <v>15108.581000000002</v>
      </c>
      <c r="AY4" s="25">
        <f>MaleSingleAge!AY105</f>
        <v>15399.456</v>
      </c>
      <c r="AZ4" s="25">
        <f>MaleSingleAge!AZ105</f>
        <v>15689.933999999997</v>
      </c>
    </row>
    <row r="5" spans="1:52">
      <c r="A5" s="37" t="s">
        <v>58</v>
      </c>
      <c r="B5" s="28">
        <f>FemaleSingleAge!B105</f>
        <v>4256.4449999999997</v>
      </c>
      <c r="C5" s="28">
        <f>FemaleSingleAge!C105</f>
        <v>4369.8719999999985</v>
      </c>
      <c r="D5" s="28">
        <f>FemaleSingleAge!D105</f>
        <v>4483.6880000000037</v>
      </c>
      <c r="E5" s="28">
        <f>FemaleSingleAge!E105</f>
        <v>4599.8379999999997</v>
      </c>
      <c r="F5" s="28">
        <f>FemaleSingleAge!F105</f>
        <v>4721.0070000000014</v>
      </c>
      <c r="G5" s="28">
        <f>FemaleSingleAge!G105</f>
        <v>4849.2420000000002</v>
      </c>
      <c r="H5" s="28">
        <f>FemaleSingleAge!H105</f>
        <v>4985.2029999999995</v>
      </c>
      <c r="I5" s="28">
        <f>FemaleSingleAge!I105</f>
        <v>5128.6870000000008</v>
      </c>
      <c r="J5" s="28">
        <f>FemaleSingleAge!J105</f>
        <v>5279.7890000000007</v>
      </c>
      <c r="K5" s="28">
        <f>FemaleSingleAge!K105</f>
        <v>5438.3439999999982</v>
      </c>
      <c r="L5" s="28">
        <f>FemaleSingleAge!L105</f>
        <v>5628.5740000000042</v>
      </c>
      <c r="M5" s="28">
        <f>FemaleSingleAge!M105</f>
        <v>5802.1390000000019</v>
      </c>
      <c r="N5" s="28">
        <f>FemaleSingleAge!N105</f>
        <v>5982.9539999999997</v>
      </c>
      <c r="O5" s="28">
        <f>FemaleSingleAge!O105</f>
        <v>6170.869999999999</v>
      </c>
      <c r="P5" s="28">
        <f>FemaleSingleAge!P105</f>
        <v>6365.6680000000033</v>
      </c>
      <c r="Q5" s="28">
        <f>FemaleSingleAge!Q105</f>
        <v>6567.0740000000042</v>
      </c>
      <c r="R5" s="28">
        <f>FemaleSingleAge!R105</f>
        <v>6775.0470000000014</v>
      </c>
      <c r="S5" s="28">
        <f>FemaleSingleAge!S105</f>
        <v>6989.2650000000003</v>
      </c>
      <c r="T5" s="28">
        <f>FemaleSingleAge!T105</f>
        <v>7208.8180000000002</v>
      </c>
      <c r="U5" s="28">
        <f>FemaleSingleAge!U105</f>
        <v>7432.5419999999976</v>
      </c>
      <c r="V5" s="28">
        <f>FemaleSingleAge!V105</f>
        <v>7659.5659999999989</v>
      </c>
      <c r="W5" s="28">
        <f>FemaleSingleAge!W105</f>
        <v>7889.4340000000002</v>
      </c>
      <c r="X5" s="28">
        <f>FemaleSingleAge!X105</f>
        <v>8122.2069999999994</v>
      </c>
      <c r="Y5" s="28">
        <f>FemaleSingleAge!Y105</f>
        <v>8358.139000000001</v>
      </c>
      <c r="Z5" s="28">
        <f>FemaleSingleAge!Z105</f>
        <v>8597.7380000000012</v>
      </c>
      <c r="AA5" s="28">
        <f>FemaleSingleAge!AA105</f>
        <v>8841.3639999999978</v>
      </c>
      <c r="AB5" s="28">
        <f>FemaleSingleAge!AB105</f>
        <v>9088.9559999999965</v>
      </c>
      <c r="AC5" s="28">
        <f>FemaleSingleAge!AC105</f>
        <v>9340.2690000000021</v>
      </c>
      <c r="AD5" s="28">
        <f>FemaleSingleAge!AD105</f>
        <v>9595.2410000000018</v>
      </c>
      <c r="AE5" s="28">
        <f>FemaleSingleAge!AE105</f>
        <v>9853.787999999995</v>
      </c>
      <c r="AF5" s="28">
        <f>FemaleSingleAge!AF105</f>
        <v>10115.810000000007</v>
      </c>
      <c r="AG5" s="25">
        <f>FemaleSingleAge!AG105</f>
        <v>10381.219000000003</v>
      </c>
      <c r="AH5" s="25">
        <f>FemaleSingleAge!AH105</f>
        <v>10649.906000000004</v>
      </c>
      <c r="AI5" s="25">
        <f>FemaleSingleAge!AI105</f>
        <v>10921.707999999991</v>
      </c>
      <c r="AJ5" s="25">
        <f>FemaleSingleAge!AJ105</f>
        <v>11196.450000000003</v>
      </c>
      <c r="AK5" s="25">
        <f>FemaleSingleAge!AK105</f>
        <v>11473.944000000001</v>
      </c>
      <c r="AL5" s="25">
        <f>FemaleSingleAge!AL105</f>
        <v>11754.038999999997</v>
      </c>
      <c r="AM5" s="25">
        <f>FemaleSingleAge!AM105</f>
        <v>12036.575999999994</v>
      </c>
      <c r="AN5" s="25">
        <f>FemaleSingleAge!AN105</f>
        <v>12321.341999999997</v>
      </c>
      <c r="AO5" s="25">
        <f>FemaleSingleAge!AO105</f>
        <v>12608.113000000003</v>
      </c>
      <c r="AP5" s="25">
        <f>FemaleSingleAge!AP105</f>
        <v>12896.666000000003</v>
      </c>
      <c r="AQ5" s="25">
        <f>FemaleSingleAge!AQ105</f>
        <v>13186.815999999999</v>
      </c>
      <c r="AR5" s="25">
        <f>FemaleSingleAge!AR105</f>
        <v>13478.390999999998</v>
      </c>
      <c r="AS5" s="25">
        <f>FemaleSingleAge!AS105</f>
        <v>13771.181999999997</v>
      </c>
      <c r="AT5" s="25">
        <f>FemaleSingleAge!AT105</f>
        <v>14064.987000000003</v>
      </c>
      <c r="AU5" s="25">
        <f>FemaleSingleAge!AU105</f>
        <v>14359.60499999999</v>
      </c>
      <c r="AV5" s="25">
        <f>FemaleSingleAge!AV105</f>
        <v>14654.857000000009</v>
      </c>
      <c r="AW5" s="25">
        <f>FemaleSingleAge!AW105</f>
        <v>14950.555000000008</v>
      </c>
      <c r="AX5" s="25">
        <f>FemaleSingleAge!AX105</f>
        <v>15246.522000000004</v>
      </c>
      <c r="AY5" s="25">
        <f>FemaleSingleAge!AY105</f>
        <v>15542.571999999991</v>
      </c>
      <c r="AZ5" s="25">
        <f>FemaleSingleAge!AZ105</f>
        <v>15838.518000000005</v>
      </c>
    </row>
    <row r="6" spans="1:52">
      <c r="A6" s="29" t="s">
        <v>220</v>
      </c>
      <c r="B6" s="28">
        <f t="shared" ref="B6:Z6" si="0">SUM(B7:B8)</f>
        <v>3954.875</v>
      </c>
      <c r="C6" s="28">
        <f t="shared" si="0"/>
        <v>4048.6349999999998</v>
      </c>
      <c r="D6" s="28">
        <f t="shared" si="0"/>
        <v>4136.8330000000005</v>
      </c>
      <c r="E6" s="28">
        <f t="shared" si="0"/>
        <v>4223.4589999999998</v>
      </c>
      <c r="F6" s="28">
        <f t="shared" si="0"/>
        <v>4314.1629999999996</v>
      </c>
      <c r="G6" s="28">
        <f t="shared" si="0"/>
        <v>4413.1749999999993</v>
      </c>
      <c r="H6" s="28">
        <f t="shared" si="0"/>
        <v>4522.1359999999995</v>
      </c>
      <c r="I6" s="28">
        <f t="shared" si="0"/>
        <v>4640.3789999999999</v>
      </c>
      <c r="J6" s="28">
        <f t="shared" si="0"/>
        <v>4767.0360000000001</v>
      </c>
      <c r="K6" s="28">
        <f t="shared" si="0"/>
        <v>4900.3539999999994</v>
      </c>
      <c r="L6" s="28">
        <f t="shared" si="0"/>
        <v>5039.2039999999997</v>
      </c>
      <c r="M6" s="28">
        <f t="shared" si="0"/>
        <v>5182.5550000000003</v>
      </c>
      <c r="N6" s="28">
        <f t="shared" si="0"/>
        <v>5331.2929999999997</v>
      </c>
      <c r="O6" s="28">
        <f t="shared" si="0"/>
        <v>5488.3130000000001</v>
      </c>
      <c r="P6" s="28">
        <f t="shared" si="0"/>
        <v>5657.558</v>
      </c>
      <c r="Q6" s="28">
        <f t="shared" si="0"/>
        <v>5841.2529999999997</v>
      </c>
      <c r="R6" s="28">
        <f t="shared" si="0"/>
        <v>6040.6049999999996</v>
      </c>
      <c r="S6" s="28">
        <f t="shared" si="0"/>
        <v>6252.95</v>
      </c>
      <c r="T6" s="28">
        <f t="shared" si="0"/>
        <v>6471.8590000000004</v>
      </c>
      <c r="U6" s="28">
        <f t="shared" si="0"/>
        <v>6688.5650000000005</v>
      </c>
      <c r="V6" s="28">
        <f t="shared" si="0"/>
        <v>6896.5510000000004</v>
      </c>
      <c r="W6" s="28">
        <f t="shared" si="0"/>
        <v>7093.3060000000005</v>
      </c>
      <c r="X6" s="28">
        <f t="shared" si="0"/>
        <v>7279.84</v>
      </c>
      <c r="Y6" s="28">
        <f t="shared" si="0"/>
        <v>7457.4959999999992</v>
      </c>
      <c r="Z6" s="28">
        <f t="shared" si="0"/>
        <v>7629.0349999999999</v>
      </c>
      <c r="AA6" s="28">
        <f t="shared" ref="AA6:AC6" si="1">SUM(AA7:AA8)</f>
        <v>7796.48</v>
      </c>
      <c r="AB6" s="28">
        <f t="shared" si="1"/>
        <v>7959.884</v>
      </c>
      <c r="AC6" s="28">
        <f t="shared" si="1"/>
        <v>8118.2750000000005</v>
      </c>
      <c r="AD6" s="28">
        <f>SUM(AD7:AD8)</f>
        <v>8271.594000000001</v>
      </c>
      <c r="AE6" s="28">
        <f>SUM(AE7:AE8)</f>
        <v>8419.6880000000001</v>
      </c>
      <c r="AF6" s="28">
        <f t="shared" ref="AF6:AG6" si="2">SUM(AF7:AF8)</f>
        <v>8562.5730000000003</v>
      </c>
      <c r="AG6" s="25">
        <f t="shared" si="2"/>
        <v>8700.155999999999</v>
      </c>
      <c r="AH6" s="25">
        <f t="shared" ref="AH6" si="3">SUM(AH7:AH8)</f>
        <v>8832.8829999999998</v>
      </c>
      <c r="AI6" s="25">
        <f t="shared" ref="AI6" si="4">SUM(AI7:AI8)</f>
        <v>8961.9500000000007</v>
      </c>
      <c r="AJ6" s="25">
        <f t="shared" ref="AJ6" si="5">SUM(AJ7:AJ8)</f>
        <v>9088.9189999999999</v>
      </c>
      <c r="AK6" s="25">
        <f t="shared" ref="AK6" si="6">SUM(AK7:AK8)</f>
        <v>9214.8840000000018</v>
      </c>
      <c r="AL6" s="25">
        <f t="shared" ref="AL6" si="7">SUM(AL7:AL8)</f>
        <v>9340.3019999999997</v>
      </c>
      <c r="AM6" s="25">
        <f t="shared" ref="AM6" si="8">SUM(AM7:AM8)</f>
        <v>9464.8240000000005</v>
      </c>
      <c r="AN6" s="25">
        <f t="shared" ref="AN6" si="9">SUM(AN7:AN8)</f>
        <v>9587.6990000000005</v>
      </c>
      <c r="AO6" s="25">
        <f t="shared" ref="AO6" si="10">SUM(AO7:AO8)</f>
        <v>9707.7720000000008</v>
      </c>
      <c r="AP6" s="25">
        <f t="shared" ref="AP6" si="11">SUM(AP7:AP8)</f>
        <v>9824.1440000000002</v>
      </c>
      <c r="AQ6" s="25">
        <f t="shared" ref="AQ6" si="12">SUM(AQ7:AQ8)</f>
        <v>9936.6290000000008</v>
      </c>
      <c r="AR6" s="25">
        <f t="shared" ref="AR6" si="13">SUM(AR7:AR8)</f>
        <v>10045.332</v>
      </c>
      <c r="AS6" s="25">
        <f t="shared" ref="AS6" si="14">SUM(AS7:AS8)</f>
        <v>10149.969000000001</v>
      </c>
      <c r="AT6" s="25">
        <f t="shared" ref="AT6" si="15">SUM(AT7:AT8)</f>
        <v>10250.274000000001</v>
      </c>
      <c r="AU6" s="25">
        <f t="shared" ref="AU6" si="16">SUM(AU7:AU8)</f>
        <v>10346.037</v>
      </c>
      <c r="AV6" s="25">
        <f t="shared" ref="AV6" si="17">SUM(AV7:AV8)</f>
        <v>10437.121999999999</v>
      </c>
      <c r="AW6" s="25">
        <f t="shared" ref="AW6" si="18">SUM(AW7:AW8)</f>
        <v>10523.487000000001</v>
      </c>
      <c r="AX6" s="25">
        <f t="shared" ref="AX6" si="19">SUM(AX7:AX8)</f>
        <v>10605.178</v>
      </c>
      <c r="AY6" s="25">
        <f t="shared" ref="AY6" si="20">SUM(AY7:AY8)</f>
        <v>10682.315000000001</v>
      </c>
      <c r="AZ6" s="25">
        <f t="shared" ref="AZ6" si="21">SUM(AZ7:AZ8)</f>
        <v>10755.013000000001</v>
      </c>
    </row>
    <row r="7" spans="1:52">
      <c r="A7" s="37" t="s">
        <v>59</v>
      </c>
      <c r="B7" s="28">
        <f>SUM(MaleSingleAge!B107:B109)</f>
        <v>1981.357</v>
      </c>
      <c r="C7" s="28">
        <f>SUM(MaleSingleAge!C107:C109)</f>
        <v>2028.2449999999999</v>
      </c>
      <c r="D7" s="28">
        <f>SUM(MaleSingleAge!D107:D109)</f>
        <v>2072.3720000000003</v>
      </c>
      <c r="E7" s="28">
        <f>SUM(MaleSingleAge!E107:E109)</f>
        <v>2115.741</v>
      </c>
      <c r="F7" s="28">
        <f>SUM(MaleSingleAge!F107:F109)</f>
        <v>2161.1869999999999</v>
      </c>
      <c r="G7" s="28">
        <f>SUM(MaleSingleAge!G107:G109)</f>
        <v>2210.83</v>
      </c>
      <c r="H7" s="28">
        <f>SUM(MaleSingleAge!H107:H109)</f>
        <v>2265.4949999999999</v>
      </c>
      <c r="I7" s="28">
        <f>SUM(MaleSingleAge!I107:I109)</f>
        <v>2324.8359999999998</v>
      </c>
      <c r="J7" s="28">
        <f>SUM(MaleSingleAge!J107:J109)</f>
        <v>2388.3869999999997</v>
      </c>
      <c r="K7" s="28">
        <f>SUM(MaleSingleAge!K107:K109)</f>
        <v>2455.2299999999996</v>
      </c>
      <c r="L7" s="28">
        <f>SUM(MaleSingleAge!L107:L109)</f>
        <v>2524.768</v>
      </c>
      <c r="M7" s="28">
        <f>SUM(MaleSingleAge!M107:M109)</f>
        <v>2596.4859999999999</v>
      </c>
      <c r="N7" s="28">
        <f>SUM(MaleSingleAge!N107:N109)</f>
        <v>2670.8379999999997</v>
      </c>
      <c r="O7" s="28">
        <f>SUM(MaleSingleAge!O107:O109)</f>
        <v>2749.268</v>
      </c>
      <c r="P7" s="28">
        <f>SUM(MaleSingleAge!P107:P109)</f>
        <v>2833.7460000000001</v>
      </c>
      <c r="Q7" s="28">
        <f>SUM(MaleSingleAge!Q107:Q109)</f>
        <v>2925.3909999999996</v>
      </c>
      <c r="R7" s="28">
        <f>SUM(MaleSingleAge!R107:R109)</f>
        <v>3024.8049999999998</v>
      </c>
      <c r="S7" s="28">
        <f>SUM(MaleSingleAge!S107:S109)</f>
        <v>3130.6790000000001</v>
      </c>
      <c r="T7" s="28">
        <f>SUM(MaleSingleAge!T107:T109)</f>
        <v>3239.866</v>
      </c>
      <c r="U7" s="28">
        <f>SUM(MaleSingleAge!U107:U109)</f>
        <v>3348.069</v>
      </c>
      <c r="V7" s="28">
        <f>SUM(MaleSingleAge!V107:V109)</f>
        <v>3452.0950000000003</v>
      </c>
      <c r="W7" s="28">
        <f>SUM(MaleSingleAge!W107:W109)</f>
        <v>3550.7190000000005</v>
      </c>
      <c r="X7" s="28">
        <f>SUM(MaleSingleAge!X107:X109)</f>
        <v>3644.442</v>
      </c>
      <c r="Y7" s="28">
        <f>SUM(MaleSingleAge!Y107:Y109)</f>
        <v>3733.93</v>
      </c>
      <c r="Z7" s="28">
        <f>SUM(MaleSingleAge!Z107:Z109)</f>
        <v>3820.5459999999998</v>
      </c>
      <c r="AA7" s="28">
        <f>SUM(MaleSingleAge!AA107:AA109)</f>
        <v>3905.2850000000003</v>
      </c>
      <c r="AB7" s="28">
        <f>SUM(MaleSingleAge!AB107:AB109)</f>
        <v>3988.1620000000003</v>
      </c>
      <c r="AC7" s="28">
        <f>SUM(MaleSingleAge!AC107:AC109)</f>
        <v>4068.6970000000001</v>
      </c>
      <c r="AD7" s="28">
        <f>SUM(MaleSingleAge!AD107:AD109)</f>
        <v>4146.8890000000001</v>
      </c>
      <c r="AE7" s="28">
        <f>SUM(MaleSingleAge!AE107:AE109)</f>
        <v>4222.6980000000003</v>
      </c>
      <c r="AF7" s="28">
        <f>SUM(MaleSingleAge!AF107:AF109)</f>
        <v>4296.1489999999994</v>
      </c>
      <c r="AG7" s="25">
        <f>SUM(MaleSingleAge!AG107:AG109)</f>
        <v>4367.2020000000002</v>
      </c>
      <c r="AH7" s="25">
        <f>SUM(MaleSingleAge!AH107:AH109)</f>
        <v>4436.0360000000001</v>
      </c>
      <c r="AI7" s="25">
        <f>SUM(MaleSingleAge!AI107:AI109)</f>
        <v>4503.1480000000001</v>
      </c>
      <c r="AJ7" s="25">
        <f>SUM(MaleSingleAge!AJ107:AJ109)</f>
        <v>4569.1850000000004</v>
      </c>
      <c r="AK7" s="25">
        <f>SUM(MaleSingleAge!AK107:AK109)</f>
        <v>4634.5910000000003</v>
      </c>
      <c r="AL7" s="25">
        <f>SUM(MaleSingleAge!AL107:AL109)</f>
        <v>4699.5509999999995</v>
      </c>
      <c r="AM7" s="25">
        <f>SUM(MaleSingleAge!AM107:AM109)</f>
        <v>4763.893</v>
      </c>
      <c r="AN7" s="25">
        <f>SUM(MaleSingleAge!AN107:AN109)</f>
        <v>4827.2440000000006</v>
      </c>
      <c r="AO7" s="25">
        <f>SUM(MaleSingleAge!AO107:AO109)</f>
        <v>4889.0429999999997</v>
      </c>
      <c r="AP7" s="25">
        <f>SUM(MaleSingleAge!AP107:AP109)</f>
        <v>4948.8549999999996</v>
      </c>
      <c r="AQ7" s="25">
        <f>SUM(MaleSingleAge!AQ107:AQ109)</f>
        <v>5006.5840000000007</v>
      </c>
      <c r="AR7" s="25">
        <f>SUM(MaleSingleAge!AR107:AR109)</f>
        <v>5062.268</v>
      </c>
      <c r="AS7" s="25">
        <f>SUM(MaleSingleAge!AS107:AS109)</f>
        <v>5115.7449999999999</v>
      </c>
      <c r="AT7" s="25">
        <f>SUM(MaleSingleAge!AT107:AT109)</f>
        <v>5166.8620000000001</v>
      </c>
      <c r="AU7" s="25">
        <f>SUM(MaleSingleAge!AU107:AU109)</f>
        <v>5215.5040000000008</v>
      </c>
      <c r="AV7" s="25">
        <f>SUM(MaleSingleAge!AV107:AV109)</f>
        <v>5261.5950000000003</v>
      </c>
      <c r="AW7" s="25">
        <f>SUM(MaleSingleAge!AW107:AW109)</f>
        <v>5305.1360000000004</v>
      </c>
      <c r="AX7" s="25">
        <f>SUM(MaleSingleAge!AX107:AX109)</f>
        <v>5346.2070000000003</v>
      </c>
      <c r="AY7" s="25">
        <f>SUM(MaleSingleAge!AY107:AY109)</f>
        <v>5384.9459999999999</v>
      </c>
      <c r="AZ7" s="25">
        <f>SUM(MaleSingleAge!AZ107:AZ109)</f>
        <v>5421.4720000000007</v>
      </c>
    </row>
    <row r="8" spans="1:52">
      <c r="A8" s="37" t="s">
        <v>58</v>
      </c>
      <c r="B8" s="28">
        <f>SUM(FemaleSingleAge!B107:B109)</f>
        <v>1973.518</v>
      </c>
      <c r="C8" s="28">
        <f>SUM(FemaleSingleAge!C107:C109)</f>
        <v>2020.3899999999999</v>
      </c>
      <c r="D8" s="28">
        <f>SUM(FemaleSingleAge!D107:D109)</f>
        <v>2064.4610000000002</v>
      </c>
      <c r="E8" s="28">
        <f>SUM(FemaleSingleAge!E107:E109)</f>
        <v>2107.7179999999998</v>
      </c>
      <c r="F8" s="28">
        <f>SUM(FemaleSingleAge!F107:F109)</f>
        <v>2152.9759999999997</v>
      </c>
      <c r="G8" s="28">
        <f>SUM(FemaleSingleAge!G107:G109)</f>
        <v>2202.3449999999998</v>
      </c>
      <c r="H8" s="28">
        <f>SUM(FemaleSingleAge!H107:H109)</f>
        <v>2256.6409999999996</v>
      </c>
      <c r="I8" s="28">
        <f>SUM(FemaleSingleAge!I107:I109)</f>
        <v>2315.5430000000001</v>
      </c>
      <c r="J8" s="28">
        <f>SUM(FemaleSingleAge!J107:J109)</f>
        <v>2378.6490000000003</v>
      </c>
      <c r="K8" s="28">
        <f>SUM(FemaleSingleAge!K107:K109)</f>
        <v>2445.1240000000003</v>
      </c>
      <c r="L8" s="28">
        <f>SUM(FemaleSingleAge!L107:L109)</f>
        <v>2514.4360000000001</v>
      </c>
      <c r="M8" s="28">
        <f>SUM(FemaleSingleAge!M107:M109)</f>
        <v>2586.069</v>
      </c>
      <c r="N8" s="28">
        <f>SUM(FemaleSingleAge!N107:N109)</f>
        <v>2660.4549999999999</v>
      </c>
      <c r="O8" s="28">
        <f>SUM(FemaleSingleAge!O107:O109)</f>
        <v>2739.0450000000001</v>
      </c>
      <c r="P8" s="28">
        <f>SUM(FemaleSingleAge!P107:P109)</f>
        <v>2823.8119999999999</v>
      </c>
      <c r="Q8" s="28">
        <f>SUM(FemaleSingleAge!Q107:Q109)</f>
        <v>2915.8620000000001</v>
      </c>
      <c r="R8" s="28">
        <f>SUM(FemaleSingleAge!R107:R109)</f>
        <v>3015.8</v>
      </c>
      <c r="S8" s="28">
        <f>SUM(FemaleSingleAge!S107:S109)</f>
        <v>3122.2709999999997</v>
      </c>
      <c r="T8" s="28">
        <f>SUM(FemaleSingleAge!T107:T109)</f>
        <v>3231.9929999999999</v>
      </c>
      <c r="U8" s="28">
        <f>SUM(FemaleSingleAge!U107:U109)</f>
        <v>3340.4960000000001</v>
      </c>
      <c r="V8" s="28">
        <f>SUM(FemaleSingleAge!V107:V109)</f>
        <v>3444.4560000000001</v>
      </c>
      <c r="W8" s="28">
        <f>SUM(FemaleSingleAge!W107:W109)</f>
        <v>3542.587</v>
      </c>
      <c r="X8" s="28">
        <f>SUM(FemaleSingleAge!X107:X109)</f>
        <v>3635.3979999999997</v>
      </c>
      <c r="Y8" s="28">
        <f>SUM(FemaleSingleAge!Y107:Y109)</f>
        <v>3723.5659999999998</v>
      </c>
      <c r="Z8" s="28">
        <f>SUM(FemaleSingleAge!Z107:Z109)</f>
        <v>3808.489</v>
      </c>
      <c r="AA8" s="28">
        <f>SUM(FemaleSingleAge!AA107:AA109)</f>
        <v>3891.1949999999997</v>
      </c>
      <c r="AB8" s="28">
        <f>SUM(FemaleSingleAge!AB107:AB109)</f>
        <v>3971.7219999999998</v>
      </c>
      <c r="AC8" s="28">
        <f>SUM(FemaleSingleAge!AC107:AC109)</f>
        <v>4049.5780000000004</v>
      </c>
      <c r="AD8" s="28">
        <f>SUM(FemaleSingleAge!AD107:AD109)</f>
        <v>4124.7049999999999</v>
      </c>
      <c r="AE8" s="28">
        <f>SUM(FemaleSingleAge!AE107:AE109)</f>
        <v>4196.99</v>
      </c>
      <c r="AF8" s="28">
        <f>SUM(FemaleSingleAge!AF107:AF109)</f>
        <v>4266.424</v>
      </c>
      <c r="AG8" s="25">
        <f>SUM(FemaleSingleAge!AG107:AG109)</f>
        <v>4332.9539999999997</v>
      </c>
      <c r="AH8" s="25">
        <f>SUM(FemaleSingleAge!AH107:AH109)</f>
        <v>4396.8469999999998</v>
      </c>
      <c r="AI8" s="25">
        <f>SUM(FemaleSingleAge!AI107:AI109)</f>
        <v>4458.8019999999997</v>
      </c>
      <c r="AJ8" s="25">
        <f>SUM(FemaleSingleAge!AJ107:AJ109)</f>
        <v>4519.7339999999995</v>
      </c>
      <c r="AK8" s="25">
        <f>SUM(FemaleSingleAge!AK107:AK109)</f>
        <v>4580.2930000000006</v>
      </c>
      <c r="AL8" s="25">
        <f>SUM(FemaleSingleAge!AL107:AL109)</f>
        <v>4640.7510000000002</v>
      </c>
      <c r="AM8" s="25">
        <f>SUM(FemaleSingleAge!AM107:AM109)</f>
        <v>4700.9310000000005</v>
      </c>
      <c r="AN8" s="25">
        <f>SUM(FemaleSingleAge!AN107:AN109)</f>
        <v>4760.4549999999999</v>
      </c>
      <c r="AO8" s="25">
        <f>SUM(FemaleSingleAge!AO107:AO109)</f>
        <v>4818.7290000000003</v>
      </c>
      <c r="AP8" s="25">
        <f>SUM(FemaleSingleAge!AP107:AP109)</f>
        <v>4875.2890000000007</v>
      </c>
      <c r="AQ8" s="25">
        <f>SUM(FemaleSingleAge!AQ107:AQ109)</f>
        <v>4930.0450000000001</v>
      </c>
      <c r="AR8" s="25">
        <f>SUM(FemaleSingleAge!AR107:AR109)</f>
        <v>4983.0640000000003</v>
      </c>
      <c r="AS8" s="25">
        <f>SUM(FemaleSingleAge!AS107:AS109)</f>
        <v>5034.2240000000002</v>
      </c>
      <c r="AT8" s="25">
        <f>SUM(FemaleSingleAge!AT107:AT109)</f>
        <v>5083.4120000000003</v>
      </c>
      <c r="AU8" s="25">
        <f>SUM(FemaleSingleAge!AU107:AU109)</f>
        <v>5130.5329999999994</v>
      </c>
      <c r="AV8" s="25">
        <f>SUM(FemaleSingleAge!AV107:AV109)</f>
        <v>5175.527</v>
      </c>
      <c r="AW8" s="25">
        <f>SUM(FemaleSingleAge!AW107:AW109)</f>
        <v>5218.3510000000006</v>
      </c>
      <c r="AX8" s="25">
        <f>SUM(FemaleSingleAge!AX107:AX109)</f>
        <v>5258.9709999999995</v>
      </c>
      <c r="AY8" s="25">
        <f>SUM(FemaleSingleAge!AY107:AY109)</f>
        <v>5297.3690000000006</v>
      </c>
      <c r="AZ8" s="25">
        <f>SUM(FemaleSingleAge!AZ107:AZ109)</f>
        <v>5333.5410000000002</v>
      </c>
    </row>
    <row r="9" spans="1:52">
      <c r="A9" s="29" t="s">
        <v>67</v>
      </c>
      <c r="B9" s="28"/>
      <c r="C9" s="28"/>
      <c r="D9" s="28"/>
      <c r="E9" s="28"/>
      <c r="F9" s="28"/>
      <c r="G9" s="28"/>
      <c r="H9" s="28"/>
      <c r="I9" s="28"/>
      <c r="J9" s="28"/>
      <c r="K9" s="28">
        <f>SUM(PopSingleAge!K18:K68)</f>
        <v>5729.9390000000012</v>
      </c>
      <c r="L9" s="28">
        <f>SUM(PopSingleAge!L18:L68)</f>
        <v>5911.7369999999974</v>
      </c>
      <c r="M9" s="28">
        <f>SUM(PopSingleAge!M18:M68)</f>
        <v>6102.4280000000017</v>
      </c>
      <c r="N9" s="28">
        <f>SUM(PopSingleAge!N18:N68)</f>
        <v>6301.3370000000023</v>
      </c>
      <c r="O9" s="28">
        <f>SUM(PopSingleAge!O18:O68)</f>
        <v>6505.2420000000011</v>
      </c>
      <c r="P9" s="28">
        <f>SUM(PopSingleAge!P18:P68)</f>
        <v>6709.7039999999997</v>
      </c>
      <c r="Q9" s="28">
        <f>SUM(PopSingleAge!Q18:Q68)</f>
        <v>6911.9579999999996</v>
      </c>
      <c r="R9" s="28">
        <f>SUM(PopSingleAge!R18:R68)</f>
        <v>7110.7140000000009</v>
      </c>
      <c r="S9" s="28">
        <f>SUM(PopSingleAge!S18:S68)</f>
        <v>7308.1280000000024</v>
      </c>
      <c r="T9" s="28">
        <f>SUM(PopSingleAge!T18:T68)</f>
        <v>7509.1369999999997</v>
      </c>
      <c r="U9" s="28">
        <f>SUM(PopSingleAge!U18:U68)</f>
        <v>7720.6129999999966</v>
      </c>
      <c r="V9" s="28">
        <f>SUM(PopSingleAge!V18:V68)</f>
        <v>7947.6699999999983</v>
      </c>
      <c r="W9" s="28">
        <f>SUM(PopSingleAge!W18:W68)</f>
        <v>8192.0079999999998</v>
      </c>
      <c r="X9" s="28">
        <f>SUM(PopSingleAge!X18:X68)</f>
        <v>8452.7180000000008</v>
      </c>
      <c r="Y9" s="28">
        <f>SUM(PopSingleAge!Y18:Y68)</f>
        <v>8729.0280000000021</v>
      </c>
      <c r="Z9" s="28">
        <f>SUM(PopSingleAge!Z18:Z68)</f>
        <v>9019.223</v>
      </c>
      <c r="AA9" s="28">
        <f>SUM(PopSingleAge!AA18:AA68)</f>
        <v>9321.9819999999982</v>
      </c>
      <c r="AB9" s="28">
        <f>SUM(PopSingleAge!AB18:AB68)</f>
        <v>9637.0110000000004</v>
      </c>
      <c r="AC9" s="28">
        <f>SUM(PopSingleAge!AC18:AC68)</f>
        <v>9964.6989999999969</v>
      </c>
      <c r="AD9" s="28">
        <f>SUM(PopSingleAge!AD18:AD68)</f>
        <v>10305.032999999999</v>
      </c>
      <c r="AE9" s="28">
        <f>SUM(PopSingleAge!AE18:AE68)</f>
        <v>10658.084000000001</v>
      </c>
      <c r="AF9" s="28">
        <f>SUM(PopSingleAge!AF18:AF68)</f>
        <v>11023.567000000003</v>
      </c>
      <c r="AG9" s="25">
        <f>SUM(PopSingleAge!AG18:AG68)</f>
        <v>11401.484999999999</v>
      </c>
      <c r="AH9" s="25">
        <f>SUM(PopSingleAge!AH18:AH68)</f>
        <v>11790.768</v>
      </c>
      <c r="AI9" s="25">
        <f>SUM(PopSingleAge!AI18:AI68)</f>
        <v>12188.767999999998</v>
      </c>
      <c r="AJ9" s="25">
        <f>SUM(PopSingleAge!AJ18:AJ68)</f>
        <v>12592.067999999999</v>
      </c>
      <c r="AK9" s="25">
        <f>SUM(PopSingleAge!AK18:AK68)</f>
        <v>12998.142</v>
      </c>
      <c r="AL9" s="25">
        <f>SUM(PopSingleAge!AL18:AL68)</f>
        <v>13405.737000000003</v>
      </c>
      <c r="AM9" s="25">
        <f>SUM(PopSingleAge!AM18:AM68)</f>
        <v>13815.128999999999</v>
      </c>
      <c r="AN9" s="25">
        <f>SUM(PopSingleAge!AN18:AN68)</f>
        <v>14227.205999999996</v>
      </c>
      <c r="AO9" s="25">
        <f>SUM(PopSingleAge!AO18:AO68)</f>
        <v>14643.588000000003</v>
      </c>
      <c r="AP9" s="25">
        <f>SUM(PopSingleAge!AP18:AP68)</f>
        <v>15065.426999999996</v>
      </c>
      <c r="AQ9" s="25">
        <f>SUM(PopSingleAge!AQ18:AQ68)</f>
        <v>15492.633999999998</v>
      </c>
      <c r="AR9" s="25">
        <f>SUM(PopSingleAge!AR18:AR68)</f>
        <v>15924.566000000003</v>
      </c>
      <c r="AS9" s="25">
        <f>SUM(PopSingleAge!AS18:AS68)</f>
        <v>16361.137000000002</v>
      </c>
      <c r="AT9" s="25">
        <f>SUM(PopSingleAge!AT18:AT68)</f>
        <v>16802.214999999997</v>
      </c>
      <c r="AU9" s="25">
        <f>SUM(PopSingleAge!AU18:AU68)</f>
        <v>17247.605</v>
      </c>
      <c r="AV9" s="25">
        <f>SUM(PopSingleAge!AV18:AV68)</f>
        <v>17697.084999999995</v>
      </c>
      <c r="AW9" s="25">
        <f>SUM(PopSingleAge!AW18:AW68)</f>
        <v>18150.361999999997</v>
      </c>
      <c r="AX9" s="25">
        <f>SUM(PopSingleAge!AX18:AX68)</f>
        <v>18607.034000000003</v>
      </c>
      <c r="AY9" s="25">
        <f>SUM(PopSingleAge!AY18:AY68)</f>
        <v>19066.632999999994</v>
      </c>
      <c r="AZ9" s="25">
        <f>SUM(PopSingleAge!AZ18:AZ68)</f>
        <v>19528.647000000001</v>
      </c>
    </row>
    <row r="10" spans="1:52">
      <c r="A10" s="37" t="s">
        <v>59</v>
      </c>
      <c r="B10" s="28"/>
      <c r="C10" s="28"/>
      <c r="D10" s="28"/>
      <c r="E10" s="28"/>
      <c r="F10" s="28"/>
      <c r="G10" s="28"/>
      <c r="H10" s="28"/>
      <c r="I10" s="28"/>
      <c r="J10" s="28"/>
      <c r="K10" s="28">
        <f>SUM(MaleSingleAge!K18:K68)</f>
        <v>2861.0510000000004</v>
      </c>
      <c r="L10" s="28">
        <f>SUM(MaleSingleAge!L18:L68)</f>
        <v>2949.0929999999989</v>
      </c>
      <c r="M10" s="28">
        <f>SUM(MaleSingleAge!M18:M68)</f>
        <v>3041.7610000000004</v>
      </c>
      <c r="N10" s="28">
        <f>SUM(MaleSingleAge!N18:N68)</f>
        <v>3138.7249999999999</v>
      </c>
      <c r="O10" s="28">
        <f>SUM(MaleSingleAge!O18:O68)</f>
        <v>3238.3789999999995</v>
      </c>
      <c r="P10" s="28">
        <f>SUM(MaleSingleAge!P18:P68)</f>
        <v>3338.496000000001</v>
      </c>
      <c r="Q10" s="28">
        <f>SUM(MaleSingleAge!Q18:Q68)</f>
        <v>3437.6860000000001</v>
      </c>
      <c r="R10" s="28">
        <f>SUM(MaleSingleAge!R18:R68)</f>
        <v>3535.3109999999997</v>
      </c>
      <c r="S10" s="28">
        <f>SUM(MaleSingleAge!S18:S68)</f>
        <v>3632.4359999999997</v>
      </c>
      <c r="T10" s="28">
        <f>SUM(MaleSingleAge!T18:T68)</f>
        <v>3731.4879999999989</v>
      </c>
      <c r="U10" s="28">
        <f>SUM(MaleSingleAge!U18:U68)</f>
        <v>3835.8529999999987</v>
      </c>
      <c r="V10" s="28">
        <f>SUM(MaleSingleAge!V18:V68)</f>
        <v>3948.0429999999997</v>
      </c>
      <c r="W10" s="28">
        <f>SUM(MaleSingleAge!W18:W68)</f>
        <v>4068.8829999999998</v>
      </c>
      <c r="X10" s="28">
        <f>SUM(MaleSingleAge!X18:X68)</f>
        <v>4197.909999999998</v>
      </c>
      <c r="Y10" s="28">
        <f>SUM(MaleSingleAge!Y18:Y68)</f>
        <v>4334.7549999999983</v>
      </c>
      <c r="Z10" s="28">
        <f>SUM(MaleSingleAge!Z18:Z68)</f>
        <v>4478.5829999999969</v>
      </c>
      <c r="AA10" s="28">
        <f>SUM(MaleSingleAge!AA18:AA68)</f>
        <v>4628.7410000000018</v>
      </c>
      <c r="AB10" s="28">
        <f>SUM(MaleSingleAge!AB18:AB68)</f>
        <v>4785.0930000000008</v>
      </c>
      <c r="AC10" s="28">
        <f>SUM(MaleSingleAge!AC18:AC68)</f>
        <v>4947.7989999999991</v>
      </c>
      <c r="AD10" s="28">
        <f>SUM(MaleSingleAge!AD18:AD68)</f>
        <v>5116.7829999999985</v>
      </c>
      <c r="AE10" s="28">
        <f>SUM(MaleSingleAge!AE18:AE68)</f>
        <v>5291.9870000000019</v>
      </c>
      <c r="AF10" s="28">
        <f>SUM(MaleSingleAge!AF18:AF68)</f>
        <v>5473.2</v>
      </c>
      <c r="AG10" s="25">
        <f>SUM(MaleSingleAge!AG18:AG68)</f>
        <v>5660.402</v>
      </c>
      <c r="AH10" s="25">
        <f>SUM(MaleSingleAge!AH18:AH68)</f>
        <v>5853.0839999999989</v>
      </c>
      <c r="AI10" s="25">
        <f>SUM(MaleSingleAge!AI18:AI68)</f>
        <v>6049.9629999999988</v>
      </c>
      <c r="AJ10" s="25">
        <f>SUM(MaleSingleAge!AJ18:AJ68)</f>
        <v>6249.3980000000001</v>
      </c>
      <c r="AK10" s="25">
        <f>SUM(MaleSingleAge!AK18:AK68)</f>
        <v>6450.18</v>
      </c>
      <c r="AL10" s="25">
        <f>SUM(MaleSingleAge!AL18:AL68)</f>
        <v>6651.6949999999997</v>
      </c>
      <c r="AM10" s="25">
        <f>SUM(MaleSingleAge!AM18:AM68)</f>
        <v>6854.0860000000002</v>
      </c>
      <c r="AN10" s="25">
        <f>SUM(MaleSingleAge!AN18:AN68)</f>
        <v>7057.8369999999995</v>
      </c>
      <c r="AO10" s="25">
        <f>SUM(MaleSingleAge!AO18:AO68)</f>
        <v>7263.7979999999998</v>
      </c>
      <c r="AP10" s="25">
        <f>SUM(MaleSingleAge!AP18:AP68)</f>
        <v>7472.5789999999988</v>
      </c>
      <c r="AQ10" s="25">
        <f>SUM(MaleSingleAge!AQ18:AQ68)</f>
        <v>7684.15</v>
      </c>
      <c r="AR10" s="25">
        <f>SUM(MaleSingleAge!AR18:AR68)</f>
        <v>7898.1899999999987</v>
      </c>
      <c r="AS10" s="25">
        <f>SUM(MaleSingleAge!AS18:AS68)</f>
        <v>8114.6729999999989</v>
      </c>
      <c r="AT10" s="25">
        <f>SUM(MaleSingleAge!AT18:AT68)</f>
        <v>8333.5420000000013</v>
      </c>
      <c r="AU10" s="25">
        <f>SUM(MaleSingleAge!AU18:AU68)</f>
        <v>8554.7050000000036</v>
      </c>
      <c r="AV10" s="25">
        <f>SUM(MaleSingleAge!AV18:AV68)</f>
        <v>8778.0650000000023</v>
      </c>
      <c r="AW10" s="25">
        <f>SUM(MaleSingleAge!AW18:AW68)</f>
        <v>9003.4599999999991</v>
      </c>
      <c r="AX10" s="25">
        <f>SUM(MaleSingleAge!AX18:AX68)</f>
        <v>9230.6280000000006</v>
      </c>
      <c r="AY10" s="25">
        <f>SUM(MaleSingleAge!AY18:AY68)</f>
        <v>9459.2559999999994</v>
      </c>
      <c r="AZ10" s="25">
        <f>SUM(MaleSingleAge!AZ18:AZ68)</f>
        <v>9689.0289999999986</v>
      </c>
    </row>
    <row r="11" spans="1:52">
      <c r="A11" s="37" t="s">
        <v>58</v>
      </c>
      <c r="B11" s="28"/>
      <c r="C11" s="28"/>
      <c r="D11" s="28"/>
      <c r="E11" s="28"/>
      <c r="F11" s="28"/>
      <c r="G11" s="28"/>
      <c r="H11" s="28"/>
      <c r="I11" s="28"/>
      <c r="J11" s="28"/>
      <c r="K11" s="28">
        <f>SUM(FemaleSingleAge!K18:K68)</f>
        <v>2868.887999999999</v>
      </c>
      <c r="L11" s="28">
        <f>SUM(FemaleSingleAge!L18:L68)</f>
        <v>2962.6439999999993</v>
      </c>
      <c r="M11" s="28">
        <f>SUM(FemaleSingleAge!M18:M68)</f>
        <v>3060.6670000000008</v>
      </c>
      <c r="N11" s="28">
        <f>SUM(FemaleSingleAge!N18:N68)</f>
        <v>3162.6120000000005</v>
      </c>
      <c r="O11" s="28">
        <f>SUM(FemaleSingleAge!O18:O68)</f>
        <v>3266.8630000000012</v>
      </c>
      <c r="P11" s="28">
        <f>SUM(FemaleSingleAge!P18:P68)</f>
        <v>3371.2080000000001</v>
      </c>
      <c r="Q11" s="28">
        <f>SUM(FemaleSingleAge!Q18:Q68)</f>
        <v>3474.271999999999</v>
      </c>
      <c r="R11" s="28">
        <f>SUM(FemaleSingleAge!R18:R68)</f>
        <v>3575.4030000000002</v>
      </c>
      <c r="S11" s="28">
        <f>SUM(FemaleSingleAge!S18:S68)</f>
        <v>3675.6919999999991</v>
      </c>
      <c r="T11" s="28">
        <f>SUM(FemaleSingleAge!T18:T68)</f>
        <v>3777.6490000000013</v>
      </c>
      <c r="U11" s="28">
        <f>SUM(FemaleSingleAge!U18:U68)</f>
        <v>3884.7599999999998</v>
      </c>
      <c r="V11" s="28">
        <f>SUM(FemaleSingleAge!V18:V68)</f>
        <v>3999.627</v>
      </c>
      <c r="W11" s="28">
        <f>SUM(FemaleSingleAge!W18:W68)</f>
        <v>4123.1250000000009</v>
      </c>
      <c r="X11" s="28">
        <f>SUM(FemaleSingleAge!X18:X68)</f>
        <v>4254.8079999999991</v>
      </c>
      <c r="Y11" s="28">
        <f>SUM(FemaleSingleAge!Y18:Y68)</f>
        <v>4394.273000000001</v>
      </c>
      <c r="Z11" s="28">
        <f>SUM(FemaleSingleAge!Z18:Z68)</f>
        <v>4540.6400000000012</v>
      </c>
      <c r="AA11" s="28">
        <f>SUM(FemaleSingleAge!AA18:AA68)</f>
        <v>4693.2409999999982</v>
      </c>
      <c r="AB11" s="28">
        <f>SUM(FemaleSingleAge!AB18:AB68)</f>
        <v>4851.9180000000006</v>
      </c>
      <c r="AC11" s="28">
        <f>SUM(FemaleSingleAge!AC18:AC68)</f>
        <v>5016.8999999999996</v>
      </c>
      <c r="AD11" s="28">
        <f>SUM(FemaleSingleAge!AD18:AD68)</f>
        <v>5188.2499999999982</v>
      </c>
      <c r="AE11" s="28">
        <f>SUM(FemaleSingleAge!AE18:AE68)</f>
        <v>5366.0969999999998</v>
      </c>
      <c r="AF11" s="28">
        <f>SUM(FemaleSingleAge!AF18:AF68)</f>
        <v>5550.3670000000002</v>
      </c>
      <c r="AG11" s="25">
        <f>SUM(FemaleSingleAge!AG18:AG68)</f>
        <v>5741.0830000000005</v>
      </c>
      <c r="AH11" s="25">
        <f>SUM(FemaleSingleAge!AH18:AH68)</f>
        <v>5937.6840000000002</v>
      </c>
      <c r="AI11" s="25">
        <f>SUM(FemaleSingleAge!AI18:AI68)</f>
        <v>6138.8050000000012</v>
      </c>
      <c r="AJ11" s="25">
        <f>SUM(FemaleSingleAge!AJ18:AJ68)</f>
        <v>6342.6699999999973</v>
      </c>
      <c r="AK11" s="25">
        <f>SUM(FemaleSingleAge!AK18:AK68)</f>
        <v>6547.9619999999986</v>
      </c>
      <c r="AL11" s="25">
        <f>SUM(FemaleSingleAge!AL18:AL68)</f>
        <v>6754.0419999999967</v>
      </c>
      <c r="AM11" s="25">
        <f>SUM(FemaleSingleAge!AM18:AM68)</f>
        <v>6961.0430000000006</v>
      </c>
      <c r="AN11" s="25">
        <f>SUM(FemaleSingleAge!AN18:AN68)</f>
        <v>7169.3689999999997</v>
      </c>
      <c r="AO11" s="25">
        <f>SUM(FemaleSingleAge!AO18:AO68)</f>
        <v>7379.7900000000009</v>
      </c>
      <c r="AP11" s="25">
        <f>SUM(FemaleSingleAge!AP18:AP68)</f>
        <v>7592.8480000000009</v>
      </c>
      <c r="AQ11" s="25">
        <f>SUM(FemaleSingleAge!AQ18:AQ68)</f>
        <v>7808.4840000000004</v>
      </c>
      <c r="AR11" s="25">
        <f>SUM(FemaleSingleAge!AR18:AR68)</f>
        <v>8026.3759999999975</v>
      </c>
      <c r="AS11" s="25">
        <f>SUM(FemaleSingleAge!AS18:AS68)</f>
        <v>8246.4640000000018</v>
      </c>
      <c r="AT11" s="25">
        <f>SUM(FemaleSingleAge!AT18:AT68)</f>
        <v>8468.6730000000007</v>
      </c>
      <c r="AU11" s="25">
        <f>SUM(FemaleSingleAge!AU18:AU68)</f>
        <v>8692.9</v>
      </c>
      <c r="AV11" s="25">
        <f>SUM(FemaleSingleAge!AV18:AV68)</f>
        <v>8919.0200000000023</v>
      </c>
      <c r="AW11" s="25">
        <f>SUM(FemaleSingleAge!AW18:AW68)</f>
        <v>9146.9020000000019</v>
      </c>
      <c r="AX11" s="25">
        <f>SUM(FemaleSingleAge!AX18:AX68)</f>
        <v>9376.405999999999</v>
      </c>
      <c r="AY11" s="25">
        <f>SUM(FemaleSingleAge!AY18:AY68)</f>
        <v>9607.3769999999968</v>
      </c>
      <c r="AZ11" s="25">
        <f>SUM(FemaleSingleAge!AZ18:AZ68)</f>
        <v>9839.6180000000022</v>
      </c>
    </row>
    <row r="12" spans="1:52">
      <c r="A12" s="29" t="s">
        <v>174</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SUM(LaborForceTotal!AA18:AA68)</f>
        <v>8165.6027569852013</v>
      </c>
      <c r="AB12" s="28">
        <f>SUM(LaborForceTotal!AB18:AB68)</f>
        <v>8437.744858113896</v>
      </c>
      <c r="AC12" s="28">
        <f>SUM(LaborForceTotal!AC18:AC68)</f>
        <v>8721.6471053082005</v>
      </c>
      <c r="AD12" s="28">
        <f>SUM(LaborForceTotal!AD18:AD68)</f>
        <v>9017.3853134082001</v>
      </c>
      <c r="AE12" s="28">
        <f>SUM(LaborForceTotal!AE18:AE68)</f>
        <v>9324.9880856845994</v>
      </c>
      <c r="AF12" s="28">
        <f>SUM(LaborForceTotal!AF18:AF68)</f>
        <v>9644.2287870923974</v>
      </c>
      <c r="AG12" s="25">
        <f>SUM(LaborForceTotal!AG18:AG68)</f>
        <v>9938.9124275717004</v>
      </c>
      <c r="AH12" s="25">
        <f>SUM(LaborForceTotal!AH18:AH68)</f>
        <v>10242.065090930759</v>
      </c>
      <c r="AI12" s="25">
        <f>SUM(LaborForceTotal!AI18:AI68)</f>
        <v>10551.58271388104</v>
      </c>
      <c r="AJ12" s="25">
        <f>SUM(LaborForceTotal!AJ18:AJ68)</f>
        <v>10864.867785376397</v>
      </c>
      <c r="AK12" s="25">
        <f>SUM(LaborForceTotal!AK18:AK68)</f>
        <v>11180.02693232087</v>
      </c>
      <c r="AL12" s="25">
        <f>SUM(LaborForceTotal!AL18:AL68)</f>
        <v>11496.167496458615</v>
      </c>
      <c r="AM12" s="25">
        <f>SUM(LaborForceTotal!AM18:AM68)</f>
        <v>11813.375183277389</v>
      </c>
      <c r="AN12" s="25">
        <f>SUM(LaborForceTotal!AN18:AN68)</f>
        <v>12131.961478780462</v>
      </c>
      <c r="AO12" s="25">
        <f>SUM(LaborForceTotal!AO18:AO68)</f>
        <v>12452.619512900379</v>
      </c>
      <c r="AP12" s="25">
        <f>SUM(LaborForceTotal!AP18:AP68)</f>
        <v>12775.752971590256</v>
      </c>
      <c r="AQ12" s="25">
        <f>SUM(LaborForceTotal!AQ18:AQ68)</f>
        <v>13101.041479852995</v>
      </c>
      <c r="AR12" s="25">
        <f>SUM(LaborForceTotal!AR18:AR68)</f>
        <v>13427.927633090676</v>
      </c>
      <c r="AS12" s="25">
        <f>SUM(LaborForceTotal!AS18:AS68)</f>
        <v>13756.256881036168</v>
      </c>
      <c r="AT12" s="25">
        <f>SUM(LaborForceTotal!AT18:AT68)</f>
        <v>14085.911402268219</v>
      </c>
      <c r="AU12" s="25">
        <f>SUM(LaborForceTotal!AU18:AU68)</f>
        <v>14416.705375909345</v>
      </c>
      <c r="AV12" s="25">
        <f>SUM(LaborForceTotal!AV18:AV68)</f>
        <v>14748.361217036658</v>
      </c>
      <c r="AW12" s="25">
        <f>SUM(LaborForceTotal!AW18:AW68)</f>
        <v>15080.496062733659</v>
      </c>
      <c r="AX12" s="25">
        <f>SUM(LaborForceTotal!AX18:AX68)</f>
        <v>15412.672711288496</v>
      </c>
      <c r="AY12" s="25">
        <f>SUM(LaborForceTotal!AY18:AY68)</f>
        <v>15744.398264981121</v>
      </c>
      <c r="AZ12" s="25">
        <f>SUM(LaborForceTotal!AZ18:AZ68)</f>
        <v>16075.172220000006</v>
      </c>
    </row>
    <row r="13" spans="1:52">
      <c r="A13" s="37" t="s">
        <v>59</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SUM(LaborForceMale!AA18:AA68)</f>
        <v>4135.8322423912996</v>
      </c>
      <c r="AB13" s="28">
        <f>SUM(LaborForceMale!AB18:AB68)</f>
        <v>4273.3249745634002</v>
      </c>
      <c r="AC13" s="28">
        <f>SUM(LaborForceMale!AC18:AC68)</f>
        <v>4416.7502762449003</v>
      </c>
      <c r="AD13" s="28">
        <f>SUM(LaborForceMale!AD18:AD68)</f>
        <v>4566.1327595884004</v>
      </c>
      <c r="AE13" s="28">
        <f>SUM(LaborForceMale!AE18:AE68)</f>
        <v>4721.467528799998</v>
      </c>
      <c r="AF13" s="28">
        <f>SUM(LaborForceMale!AF18:AF68)</f>
        <v>4882.6250547872996</v>
      </c>
      <c r="AG13" s="25">
        <f>SUM(LaborForceMale!AG18:AG68)</f>
        <v>5031.0453423539639</v>
      </c>
      <c r="AH13" s="25">
        <f>SUM(LaborForceMale!AH18:AH68)</f>
        <v>5183.6990447257995</v>
      </c>
      <c r="AI13" s="25">
        <f>SUM(LaborForceMale!AI18:AI68)</f>
        <v>5339.5386941213701</v>
      </c>
      <c r="AJ13" s="25">
        <f>SUM(LaborForceMale!AJ18:AJ68)</f>
        <v>5497.2698079415204</v>
      </c>
      <c r="AK13" s="25">
        <f>SUM(LaborForceMale!AK18:AK68)</f>
        <v>5655.9438664660984</v>
      </c>
      <c r="AL13" s="25">
        <f>SUM(LaborForceMale!AL18:AL68)</f>
        <v>5815.1019433855299</v>
      </c>
      <c r="AM13" s="25">
        <f>SUM(LaborForceMale!AM18:AM68)</f>
        <v>5974.7887713385526</v>
      </c>
      <c r="AN13" s="25">
        <f>SUM(LaborForceMale!AN18:AN68)</f>
        <v>6135.192437522679</v>
      </c>
      <c r="AO13" s="25">
        <f>SUM(LaborForceMale!AO18:AO68)</f>
        <v>6296.7022806166633</v>
      </c>
      <c r="AP13" s="25">
        <f>SUM(LaborForceMale!AP18:AP68)</f>
        <v>6459.5549952553984</v>
      </c>
      <c r="AQ13" s="25">
        <f>SUM(LaborForceMale!AQ18:AQ68)</f>
        <v>6623.6039669926986</v>
      </c>
      <c r="AR13" s="25">
        <f>SUM(LaborForceMale!AR18:AR68)</f>
        <v>6788.5568919492389</v>
      </c>
      <c r="AS13" s="25">
        <f>SUM(LaborForceMale!AS18:AS68)</f>
        <v>6954.3237088031419</v>
      </c>
      <c r="AT13" s="25">
        <f>SUM(LaborForceMale!AT18:AT68)</f>
        <v>7120.8222256470799</v>
      </c>
      <c r="AU13" s="25">
        <f>SUM(LaborForceMale!AU18:AU68)</f>
        <v>7287.9471169983499</v>
      </c>
      <c r="AV13" s="25">
        <f>SUM(LaborForceMale!AV18:AV68)</f>
        <v>7455.5561875195772</v>
      </c>
      <c r="AW13" s="25">
        <f>SUM(LaborForceMale!AW18:AW68)</f>
        <v>7623.4646260599793</v>
      </c>
      <c r="AX13" s="25">
        <f>SUM(LaborForceMale!AX18:AX68)</f>
        <v>7791.4611915952401</v>
      </c>
      <c r="AY13" s="25">
        <f>SUM(LaborForceMale!AY18:AY68)</f>
        <v>7959.3117793771244</v>
      </c>
      <c r="AZ13" s="25">
        <f>SUM(LaborForceMale!AZ18:AZ68)</f>
        <v>8126.7665200000001</v>
      </c>
    </row>
    <row r="14" spans="1:52">
      <c r="A14" s="37" t="s">
        <v>58</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SUM(LaborForceFemale!AA18:AA68)</f>
        <v>4029.7705145938985</v>
      </c>
      <c r="AB14" s="28">
        <f>SUM(LaborForceFemale!AB18:AB68)</f>
        <v>4164.4198835504994</v>
      </c>
      <c r="AC14" s="28">
        <f>SUM(LaborForceFemale!AC18:AC68)</f>
        <v>4304.896829063302</v>
      </c>
      <c r="AD14" s="28">
        <f>SUM(LaborForceFemale!AD18:AD68)</f>
        <v>4451.2525538197988</v>
      </c>
      <c r="AE14" s="28">
        <f>SUM(LaborForceFemale!AE18:AE68)</f>
        <v>4603.5205568846022</v>
      </c>
      <c r="AF14" s="28">
        <f>SUM(LaborForceFemale!AF18:AF68)</f>
        <v>4761.6037323050996</v>
      </c>
      <c r="AG14" s="25">
        <f>SUM(LaborForceFemale!AG18:AG68)</f>
        <v>4907.8670852177338</v>
      </c>
      <c r="AH14" s="25">
        <f>SUM(LaborForceFemale!AH18:AH68)</f>
        <v>5058.3660462049556</v>
      </c>
      <c r="AI14" s="25">
        <f>SUM(LaborForceFemale!AI18:AI68)</f>
        <v>5212.0440197596699</v>
      </c>
      <c r="AJ14" s="25">
        <f>SUM(LaborForceFemale!AJ18:AJ68)</f>
        <v>5367.5979774348798</v>
      </c>
      <c r="AK14" s="25">
        <f>SUM(LaborForceFemale!AK18:AK68)</f>
        <v>5524.0830658547775</v>
      </c>
      <c r="AL14" s="25">
        <f>SUM(LaborForceFemale!AL18:AL68)</f>
        <v>5681.0655530730801</v>
      </c>
      <c r="AM14" s="25">
        <f>SUM(LaborForceFemale!AM18:AM68)</f>
        <v>5838.5864119388452</v>
      </c>
      <c r="AN14" s="25">
        <f>SUM(LaborForceFemale!AN18:AN68)</f>
        <v>5996.7690412577795</v>
      </c>
      <c r="AO14" s="25">
        <f>SUM(LaborForceFemale!AO18:AO68)</f>
        <v>6155.9172322837112</v>
      </c>
      <c r="AP14" s="25">
        <f>SUM(LaborForceFemale!AP18:AP68)</f>
        <v>6316.1979763348536</v>
      </c>
      <c r="AQ14" s="25">
        <f>SUM(LaborForceFemale!AQ18:AQ68)</f>
        <v>6477.4375128603006</v>
      </c>
      <c r="AR14" s="25">
        <f>SUM(LaborForceFemale!AR18:AR68)</f>
        <v>6639.3707411414407</v>
      </c>
      <c r="AS14" s="25">
        <f>SUM(LaborForceFemale!AS18:AS68)</f>
        <v>6801.9331722330298</v>
      </c>
      <c r="AT14" s="25">
        <f>SUM(LaborForceFemale!AT18:AT68)</f>
        <v>6965.0891766211425</v>
      </c>
      <c r="AU14" s="25">
        <f>SUM(LaborForceFemale!AU18:AU68)</f>
        <v>7128.7582589109998</v>
      </c>
      <c r="AV14" s="25">
        <f>SUM(LaborForceFemale!AV18:AV68)</f>
        <v>7292.8050295170824</v>
      </c>
      <c r="AW14" s="25">
        <f>SUM(LaborForceFemale!AW18:AW68)</f>
        <v>7457.0314366736811</v>
      </c>
      <c r="AX14" s="25">
        <f>SUM(LaborForceFemale!AX18:AX68)</f>
        <v>7621.2115196932618</v>
      </c>
      <c r="AY14" s="25">
        <f>SUM(LaborForceFemale!AY18:AY68)</f>
        <v>7785.0864856039962</v>
      </c>
      <c r="AZ14" s="25">
        <f>SUM(LaborForceFemale!AZ18:AZ68)</f>
        <v>7948.4057000000012</v>
      </c>
    </row>
    <row r="15" spans="1:52">
      <c r="A15" s="29" t="s">
        <v>61</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SUM(EmployedTotal!AA18:AA68)</f>
        <v>7251.8974185990819</v>
      </c>
      <c r="AB15" s="28">
        <f>SUM(EmployedTotal!AB18:AB68)</f>
        <v>7495.6290668564752</v>
      </c>
      <c r="AC15" s="28">
        <f>SUM(EmployedTotal!AC18:AC68)</f>
        <v>7749.6028185916994</v>
      </c>
      <c r="AD15" s="28">
        <f>SUM(EmployedTotal!AD18:AD68)</f>
        <v>8013.5234264632436</v>
      </c>
      <c r="AE15" s="28">
        <f>SUM(EmployedTotal!AE18:AE68)</f>
        <v>8287.7878820118312</v>
      </c>
      <c r="AF15" s="28">
        <f>SUM(EmployedTotal!AF18:AF68)</f>
        <v>8569.4273134701798</v>
      </c>
      <c r="AG15" s="25">
        <f>SUM(EmployedTotal!AG18:AG68)</f>
        <v>8827.5482003806956</v>
      </c>
      <c r="AH15" s="25">
        <f>SUM(EmployedTotal!AH18:AH68)</f>
        <v>9093.6361174087633</v>
      </c>
      <c r="AI15" s="25">
        <f>SUM(EmployedTotal!AI18:AI68)</f>
        <v>9363.849450403095</v>
      </c>
      <c r="AJ15" s="25">
        <f>SUM(EmployedTotal!AJ18:AJ68)</f>
        <v>9637.4950454117807</v>
      </c>
      <c r="AK15" s="25">
        <f>SUM(EmployedTotal!AK18:AK68)</f>
        <v>9913.4606510046087</v>
      </c>
      <c r="AL15" s="25">
        <f>SUM(EmployedTotal!AL18:AL68)</f>
        <v>10213.646499445831</v>
      </c>
      <c r="AM15" s="25">
        <f>SUM(EmployedTotal!AM18:AM68)</f>
        <v>10516.938048014099</v>
      </c>
      <c r="AN15" s="25">
        <f>SUM(EmployedTotal!AN18:AN68)</f>
        <v>10823.53193290807</v>
      </c>
      <c r="AO15" s="25">
        <f>SUM(EmployedTotal!AO18:AO68)</f>
        <v>11133.854491007785</v>
      </c>
      <c r="AP15" s="25">
        <f>SUM(EmployedTotal!AP18:AP68)</f>
        <v>11448.103750840362</v>
      </c>
      <c r="AQ15" s="25">
        <f>SUM(EmployedTotal!AQ18:AQ68)</f>
        <v>11765.935988537551</v>
      </c>
      <c r="AR15" s="25">
        <f>SUM(EmployedTotal!AR18:AR68)</f>
        <v>12086.848555413213</v>
      </c>
      <c r="AS15" s="25">
        <f>SUM(EmployedTotal!AS18:AS68)</f>
        <v>12410.639625978743</v>
      </c>
      <c r="AT15" s="25">
        <f>SUM(EmployedTotal!AT18:AT68)</f>
        <v>12737.147298012098</v>
      </c>
      <c r="AU15" s="25">
        <f>SUM(EmployedTotal!AU18:AU68)</f>
        <v>13066.133130432128</v>
      </c>
      <c r="AV15" s="25">
        <f>SUM(EmployedTotal!AV18:AV68)</f>
        <v>13397.259319613207</v>
      </c>
      <c r="AW15" s="25">
        <f>SUM(EmployedTotal!AW18:AW68)</f>
        <v>13730.069274438581</v>
      </c>
      <c r="AX15" s="25">
        <f>SUM(EmployedTotal!AX18:AX68)</f>
        <v>14064.029873238958</v>
      </c>
      <c r="AY15" s="25">
        <f>SUM(EmployedTotal!AY18:AY68)</f>
        <v>14398.522207703556</v>
      </c>
      <c r="AZ15" s="25">
        <f>SUM(EmployedTotal!AZ18:AZ68)</f>
        <v>14732.9248752941</v>
      </c>
    </row>
    <row r="16" spans="1:52">
      <c r="A16" s="37" t="s">
        <v>59</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SUM(EmployedMale!AA18:AA68)</f>
        <v>3798.1255557758955</v>
      </c>
      <c r="AB16" s="28">
        <f>SUM(EmployedMale!AB18:AB68)</f>
        <v>3926.2228074939871</v>
      </c>
      <c r="AC16" s="28">
        <f>SUM(EmployedMale!AC18:AC68)</f>
        <v>4060.1418249457047</v>
      </c>
      <c r="AD16" s="28">
        <f>SUM(EmployedMale!AD18:AD68)</f>
        <v>4199.4735699423645</v>
      </c>
      <c r="AE16" s="28">
        <f>SUM(EmployedMale!AE18:AE68)</f>
        <v>4344.0344043438208</v>
      </c>
      <c r="AF16" s="28">
        <f>SUM(EmployedMale!AF18:AF68)</f>
        <v>4492.0865541797757</v>
      </c>
      <c r="AG16" s="25">
        <f>SUM(EmployedMale!AG18:AG68)</f>
        <v>4627.1372385671193</v>
      </c>
      <c r="AH16" s="25">
        <f>SUM(EmployedMale!AH18:AH68)</f>
        <v>4765.9662068513107</v>
      </c>
      <c r="AI16" s="25">
        <f>SUM(EmployedMale!AI18:AI68)</f>
        <v>4906.71040354858</v>
      </c>
      <c r="AJ16" s="25">
        <f>SUM(EmployedMale!AJ18:AJ68)</f>
        <v>5049.2606201709195</v>
      </c>
      <c r="AK16" s="25">
        <f>SUM(EmployedMale!AK18:AK68)</f>
        <v>5193.2045074198968</v>
      </c>
      <c r="AL16" s="25">
        <f>SUM(EmployedMale!AL18:AL68)</f>
        <v>5343.8029646357681</v>
      </c>
      <c r="AM16" s="25">
        <f>SUM(EmployedMale!AM18:AM68)</f>
        <v>5495.7976664747312</v>
      </c>
      <c r="AN16" s="25">
        <f>SUM(EmployedMale!AN18:AN68)</f>
        <v>5649.2264461872428</v>
      </c>
      <c r="AO16" s="25">
        <f>SUM(EmployedMale!AO18:AO68)</f>
        <v>5804.2375759436109</v>
      </c>
      <c r="AP16" s="25">
        <f>SUM(EmployedMale!AP18:AP68)</f>
        <v>5960.9067229809461</v>
      </c>
      <c r="AQ16" s="25">
        <f>SUM(EmployedMale!AQ18:AQ68)</f>
        <v>6119.0640459397655</v>
      </c>
      <c r="AR16" s="25">
        <f>SUM(EmployedMale!AR18:AR68)</f>
        <v>6278.4876698314201</v>
      </c>
      <c r="AS16" s="25">
        <f>SUM(EmployedMale!AS18:AS68)</f>
        <v>6439.1287617179651</v>
      </c>
      <c r="AT16" s="25">
        <f>SUM(EmployedMale!AT18:AT68)</f>
        <v>6600.9590997061523</v>
      </c>
      <c r="AU16" s="25">
        <f>SUM(EmployedMale!AU18:AU68)</f>
        <v>6763.8864735910938</v>
      </c>
      <c r="AV16" s="25">
        <f>SUM(EmployedMale!AV18:AV68)</f>
        <v>6927.7491758462038</v>
      </c>
      <c r="AW16" s="25">
        <f>SUM(EmployedMale!AW18:AW68)</f>
        <v>7092.2894044206969</v>
      </c>
      <c r="AX16" s="25">
        <f>SUM(EmployedMale!AX18:AX68)</f>
        <v>7257.1967570407987</v>
      </c>
      <c r="AY16" s="25">
        <f>SUM(EmployedMale!AY18:AY68)</f>
        <v>7422.1308769159505</v>
      </c>
      <c r="AZ16" s="25">
        <f>SUM(EmployedMale!AZ18:AZ68)</f>
        <v>7586.7819242657015</v>
      </c>
    </row>
    <row r="17" spans="1:52">
      <c r="A17" s="37" t="s">
        <v>58</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SUM(EmployedFemale!AA18:AA68)</f>
        <v>3453.7718628231864</v>
      </c>
      <c r="AB17" s="28">
        <f>SUM(EmployedFemale!AB18:AB68)</f>
        <v>3569.4062593624863</v>
      </c>
      <c r="AC17" s="28">
        <f>SUM(EmployedFemale!AC18:AC68)</f>
        <v>3689.4609936459933</v>
      </c>
      <c r="AD17" s="28">
        <f>SUM(EmployedFemale!AD18:AD68)</f>
        <v>3814.04985652088</v>
      </c>
      <c r="AE17" s="28">
        <f>SUM(EmployedFemale!AE18:AE68)</f>
        <v>3943.7534776680086</v>
      </c>
      <c r="AF17" s="28">
        <f>SUM(EmployedFemale!AF18:AF68)</f>
        <v>4077.3407592904</v>
      </c>
      <c r="AG17" s="25">
        <f>SUM(EmployedFemale!AG18:AG68)</f>
        <v>4200.4109618135781</v>
      </c>
      <c r="AH17" s="25">
        <f>SUM(EmployedFemale!AH18:AH68)</f>
        <v>4327.6699105574544</v>
      </c>
      <c r="AI17" s="25">
        <f>SUM(EmployedFemale!AI18:AI68)</f>
        <v>4457.1390468545114</v>
      </c>
      <c r="AJ17" s="25">
        <f>SUM(EmployedFemale!AJ18:AJ68)</f>
        <v>4588.234425240862</v>
      </c>
      <c r="AK17" s="25">
        <f>SUM(EmployedFemale!AK18:AK68)</f>
        <v>4720.2561435847092</v>
      </c>
      <c r="AL17" s="25">
        <f>SUM(EmployedFemale!AL18:AL68)</f>
        <v>4869.8435348100675</v>
      </c>
      <c r="AM17" s="25">
        <f>SUM(EmployedFemale!AM18:AM68)</f>
        <v>5021.1403815393669</v>
      </c>
      <c r="AN17" s="25">
        <f>SUM(EmployedFemale!AN18:AN68)</f>
        <v>5174.3054867208348</v>
      </c>
      <c r="AO17" s="25">
        <f>SUM(EmployedFemale!AO18:AO68)</f>
        <v>5329.6169150641717</v>
      </c>
      <c r="AP17" s="25">
        <f>SUM(EmployedFemale!AP18:AP68)</f>
        <v>5487.1970278594154</v>
      </c>
      <c r="AQ17" s="25">
        <f>SUM(EmployedFemale!AQ18:AQ68)</f>
        <v>5646.8719425977843</v>
      </c>
      <c r="AR17" s="25">
        <f>SUM(EmployedFemale!AR18:AR68)</f>
        <v>5808.3608855817938</v>
      </c>
      <c r="AS17" s="25">
        <f>SUM(EmployedFemale!AS18:AS68)</f>
        <v>5971.5108642607747</v>
      </c>
      <c r="AT17" s="25">
        <f>SUM(EmployedFemale!AT18:AT68)</f>
        <v>6136.1881983059448</v>
      </c>
      <c r="AU17" s="25">
        <f>SUM(EmployedFemale!AU18:AU68)</f>
        <v>6302.2466568410427</v>
      </c>
      <c r="AV17" s="25">
        <f>SUM(EmployedFemale!AV18:AV68)</f>
        <v>6469.510143767001</v>
      </c>
      <c r="AW17" s="25">
        <f>SUM(EmployedFemale!AW18:AW68)</f>
        <v>6637.7798700178828</v>
      </c>
      <c r="AX17" s="25">
        <f>SUM(EmployedFemale!AX18:AX68)</f>
        <v>6806.8331161981578</v>
      </c>
      <c r="AY17" s="25">
        <f>SUM(EmployedFemale!AY18:AY68)</f>
        <v>6976.3913307876073</v>
      </c>
      <c r="AZ17" s="25">
        <f>SUM(EmployedFemale!AZ18:AZ68)</f>
        <v>7146.1429510284015</v>
      </c>
    </row>
    <row r="18" spans="1:52">
      <c r="A18" s="29" t="s">
        <v>60</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SUM(UnemployedTotal!AA18:AA68)</f>
        <v>913.70533838611743</v>
      </c>
      <c r="AB18" s="28">
        <f>SUM(UnemployedTotal!AB18:AB68)</f>
        <v>942.1157912574256</v>
      </c>
      <c r="AC18" s="28">
        <f>SUM(UnemployedTotal!AC18:AC68)</f>
        <v>972.04428671650032</v>
      </c>
      <c r="AD18" s="28">
        <f>SUM(UnemployedTotal!AD18:AD68)</f>
        <v>1003.8618869449572</v>
      </c>
      <c r="AE18" s="28">
        <f>SUM(UnemployedTotal!AE18:AE68)</f>
        <v>1037.2002036727706</v>
      </c>
      <c r="AF18" s="28">
        <f>SUM(UnemployedTotal!AF18:AF68)</f>
        <v>1074.8014736222244</v>
      </c>
      <c r="AG18" s="25">
        <f>SUM(UnemployedTotal!AG18:AG68)</f>
        <v>1111.3642271910035</v>
      </c>
      <c r="AH18" s="25">
        <f>SUM(UnemployedTotal!AH18:AH68)</f>
        <v>1148.4289735219954</v>
      </c>
      <c r="AI18" s="25">
        <f>SUM(UnemployedTotal!AI18:AI68)</f>
        <v>1187.7332634779475</v>
      </c>
      <c r="AJ18" s="25">
        <f>SUM(UnemployedTotal!AJ18:AJ68)</f>
        <v>1227.3727399646164</v>
      </c>
      <c r="AK18" s="25">
        <f>SUM(UnemployedTotal!AK18:AK68)</f>
        <v>1266.5662813162685</v>
      </c>
      <c r="AL18" s="25">
        <f>SUM(UnemployedTotal!AL18:AL68)</f>
        <v>1282.5209970127762</v>
      </c>
      <c r="AM18" s="25">
        <f>SUM(UnemployedTotal!AM18:AM68)</f>
        <v>1296.4371352632993</v>
      </c>
      <c r="AN18" s="25">
        <f>SUM(UnemployedTotal!AN18:AN68)</f>
        <v>1308.4295458723857</v>
      </c>
      <c r="AO18" s="25">
        <f>SUM(UnemployedTotal!AO18:AO68)</f>
        <v>1318.7650218925942</v>
      </c>
      <c r="AP18" s="25">
        <f>SUM(UnemployedTotal!AP18:AP68)</f>
        <v>1327.6492207498873</v>
      </c>
      <c r="AQ18" s="25">
        <f>SUM(UnemployedTotal!AQ18:AQ68)</f>
        <v>1335.1054913154499</v>
      </c>
      <c r="AR18" s="25">
        <f>SUM(UnemployedTotal!AR18:AR68)</f>
        <v>1341.0790776774679</v>
      </c>
      <c r="AS18" s="25">
        <f>SUM(UnemployedTotal!AS18:AS68)</f>
        <v>1345.6172550574265</v>
      </c>
      <c r="AT18" s="25">
        <f>SUM(UnemployedTotal!AT18:AT68)</f>
        <v>1348.7641042561229</v>
      </c>
      <c r="AU18" s="25">
        <f>SUM(UnemployedTotal!AU18:AU68)</f>
        <v>1350.572245477216</v>
      </c>
      <c r="AV18" s="25">
        <f>SUM(UnemployedTotal!AV18:AV68)</f>
        <v>1351.1018974234557</v>
      </c>
      <c r="AW18" s="25">
        <f>SUM(UnemployedTotal!AW18:AW68)</f>
        <v>1350.4267882950789</v>
      </c>
      <c r="AX18" s="25">
        <f>SUM(UnemployedTotal!AX18:AX68)</f>
        <v>1348.6428380495406</v>
      </c>
      <c r="AY18" s="25">
        <f>SUM(UnemployedTotal!AY18:AY68)</f>
        <v>1345.8760572775616</v>
      </c>
      <c r="AZ18" s="25">
        <f>SUM(UnemployedTotal!AZ18:AZ68)</f>
        <v>1342.2473447058999</v>
      </c>
    </row>
    <row r="19" spans="1:52">
      <c r="A19" s="37" t="s">
        <v>59</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SUM(UnemployedMale!AA18:AA68)</f>
        <v>337.70668661540446</v>
      </c>
      <c r="AB19" s="28">
        <f>SUM(UnemployedMale!AB18:AB68)</f>
        <v>347.10216706941276</v>
      </c>
      <c r="AC19" s="28">
        <f>SUM(UnemployedMale!AC18:AC68)</f>
        <v>356.60845129919386</v>
      </c>
      <c r="AD19" s="28">
        <f>SUM(UnemployedMale!AD18:AD68)</f>
        <v>366.65918964603668</v>
      </c>
      <c r="AE19" s="28">
        <f>SUM(UnemployedMale!AE18:AE68)</f>
        <v>377.43312445617988</v>
      </c>
      <c r="AF19" s="28">
        <f>SUM(UnemployedMale!AF18:AF68)</f>
        <v>390.53850060752336</v>
      </c>
      <c r="AG19" s="25">
        <f>SUM(UnemployedMale!AG18:AG68)</f>
        <v>403.90810378684733</v>
      </c>
      <c r="AH19" s="25">
        <f>SUM(UnemployedMale!AH18:AH68)</f>
        <v>417.73283787449003</v>
      </c>
      <c r="AI19" s="25">
        <f>SUM(UnemployedMale!AI18:AI68)</f>
        <v>432.82829057278849</v>
      </c>
      <c r="AJ19" s="25">
        <f>SUM(UnemployedMale!AJ18:AJ68)</f>
        <v>448.00918777059871</v>
      </c>
      <c r="AK19" s="25">
        <f>SUM(UnemployedMale!AK18:AK68)</f>
        <v>462.73935904620123</v>
      </c>
      <c r="AL19" s="25">
        <f>SUM(UnemployedMale!AL18:AL68)</f>
        <v>471.29897874976336</v>
      </c>
      <c r="AM19" s="25">
        <f>SUM(UnemployedMale!AM18:AM68)</f>
        <v>478.99110486381971</v>
      </c>
      <c r="AN19" s="25">
        <f>SUM(UnemployedMale!AN18:AN68)</f>
        <v>485.96599133543879</v>
      </c>
      <c r="AO19" s="25">
        <f>SUM(UnemployedMale!AO18:AO68)</f>
        <v>492.46470467305562</v>
      </c>
      <c r="AP19" s="25">
        <f>SUM(UnemployedMale!AP18:AP68)</f>
        <v>498.64827227445181</v>
      </c>
      <c r="AQ19" s="25">
        <f>SUM(UnemployedMale!AQ18:AQ68)</f>
        <v>504.53992105293446</v>
      </c>
      <c r="AR19" s="25">
        <f>SUM(UnemployedMale!AR18:AR68)</f>
        <v>510.06922211782057</v>
      </c>
      <c r="AS19" s="25">
        <f>SUM(UnemployedMale!AS18:AS68)</f>
        <v>515.19494708516925</v>
      </c>
      <c r="AT19" s="25">
        <f>SUM(UnemployedMale!AT18:AT68)</f>
        <v>519.86312594092533</v>
      </c>
      <c r="AU19" s="25">
        <f>SUM(UnemployedMale!AU18:AU68)</f>
        <v>524.06064340725743</v>
      </c>
      <c r="AV19" s="25">
        <f>SUM(UnemployedMale!AV18:AV68)</f>
        <v>527.80701167337679</v>
      </c>
      <c r="AW19" s="25">
        <f>SUM(UnemployedMale!AW18:AW68)</f>
        <v>531.17522163927902</v>
      </c>
      <c r="AX19" s="25">
        <f>SUM(UnemployedMale!AX18:AX68)</f>
        <v>534.26443455443518</v>
      </c>
      <c r="AY19" s="25">
        <f>SUM(UnemployedMale!AY18:AY68)</f>
        <v>537.18090246117288</v>
      </c>
      <c r="AZ19" s="25">
        <f>SUM(UnemployedMale!AZ18:AZ68)</f>
        <v>539.98459573429989</v>
      </c>
    </row>
    <row r="20" spans="1:52">
      <c r="A20" s="37" t="s">
        <v>58</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SUM(UnemployedFemale!AA18:AA68)</f>
        <v>575.99865177071263</v>
      </c>
      <c r="AB20" s="28">
        <f>SUM(UnemployedFemale!AB18:AB68)</f>
        <v>595.01362418801307</v>
      </c>
      <c r="AC20" s="28">
        <f>SUM(UnemployedFemale!AC18:AC68)</f>
        <v>615.43583541730663</v>
      </c>
      <c r="AD20" s="28">
        <f>SUM(UnemployedFemale!AD18:AD68)</f>
        <v>637.20269729892038</v>
      </c>
      <c r="AE20" s="28">
        <f>SUM(UnemployedFemale!AE18:AE68)</f>
        <v>659.76707921659124</v>
      </c>
      <c r="AF20" s="28">
        <f>SUM(UnemployedFemale!AF18:AF68)</f>
        <v>684.26297301470117</v>
      </c>
      <c r="AG20" s="25">
        <f>SUM(UnemployedFemale!AG18:AG68)</f>
        <v>707.45612340415641</v>
      </c>
      <c r="AH20" s="25">
        <f>SUM(UnemployedFemale!AH18:AH68)</f>
        <v>730.696135647505</v>
      </c>
      <c r="AI20" s="25">
        <f>SUM(UnemployedFemale!AI18:AI68)</f>
        <v>754.90497290515884</v>
      </c>
      <c r="AJ20" s="25">
        <f>SUM(UnemployedFemale!AJ18:AJ68)</f>
        <v>779.36355219401764</v>
      </c>
      <c r="AK20" s="25">
        <f>SUM(UnemployedFemale!AK18:AK68)</f>
        <v>803.82692227006692</v>
      </c>
      <c r="AL20" s="25">
        <f>SUM(UnemployedFemale!AL18:AL68)</f>
        <v>811.22201826301239</v>
      </c>
      <c r="AM20" s="25">
        <f>SUM(UnemployedFemale!AM18:AM68)</f>
        <v>817.44603039947958</v>
      </c>
      <c r="AN20" s="25">
        <f>SUM(UnemployedFemale!AN18:AN68)</f>
        <v>822.46355453694673</v>
      </c>
      <c r="AO20" s="25">
        <f>SUM(UnemployedFemale!AO18:AO68)</f>
        <v>826.30031721953867</v>
      </c>
      <c r="AP20" s="25">
        <f>SUM(UnemployedFemale!AP18:AP68)</f>
        <v>829.00094847543494</v>
      </c>
      <c r="AQ20" s="25">
        <f>SUM(UnemployedFemale!AQ18:AQ68)</f>
        <v>830.56557026251562</v>
      </c>
      <c r="AR20" s="25">
        <f>SUM(UnemployedFemale!AR18:AR68)</f>
        <v>831.00985555964689</v>
      </c>
      <c r="AS20" s="25">
        <f>SUM(UnemployedFemale!AS18:AS68)</f>
        <v>830.42230797225739</v>
      </c>
      <c r="AT20" s="25">
        <f>SUM(UnemployedFemale!AT18:AT68)</f>
        <v>828.90097831519722</v>
      </c>
      <c r="AU20" s="25">
        <f>SUM(UnemployedFemale!AU18:AU68)</f>
        <v>826.51160206995792</v>
      </c>
      <c r="AV20" s="25">
        <f>SUM(UnemployedFemale!AV18:AV68)</f>
        <v>823.29488575007849</v>
      </c>
      <c r="AW20" s="25">
        <f>SUM(UnemployedFemale!AW18:AW68)</f>
        <v>819.25156665579993</v>
      </c>
      <c r="AX20" s="25">
        <f>SUM(UnemployedFemale!AX18:AX68)</f>
        <v>814.37840349510566</v>
      </c>
      <c r="AY20" s="25">
        <f>SUM(UnemployedFemale!AY18:AY68)</f>
        <v>808.69515481638825</v>
      </c>
      <c r="AZ20" s="25">
        <f>SUM(UnemployedFemale!AZ18:AZ68)</f>
        <v>802.26274897160022</v>
      </c>
    </row>
    <row r="21" spans="1:52">
      <c r="A21" s="29" t="s">
        <v>62</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 t="shared" ref="AA21:AC21" si="22">AA9-AA12</f>
        <v>1156.3792430147969</v>
      </c>
      <c r="AB21" s="28">
        <f t="shared" si="22"/>
        <v>1199.2661418861044</v>
      </c>
      <c r="AC21" s="28">
        <f t="shared" si="22"/>
        <v>1243.0518946917964</v>
      </c>
      <c r="AD21" s="28">
        <f>AD9-AD12</f>
        <v>1287.6476865917994</v>
      </c>
      <c r="AE21" s="28">
        <f t="shared" ref="AE21:AG21" si="23">AE9-AE12</f>
        <v>1333.0959143154014</v>
      </c>
      <c r="AF21" s="28">
        <f t="shared" si="23"/>
        <v>1379.3382129076053</v>
      </c>
      <c r="AG21" s="25">
        <f t="shared" si="23"/>
        <v>1462.5725724282984</v>
      </c>
      <c r="AH21" s="25">
        <f t="shared" ref="AH21:AZ21" si="24">AH9-AH12</f>
        <v>1548.7029090692413</v>
      </c>
      <c r="AI21" s="25">
        <f t="shared" si="24"/>
        <v>1637.1852861189582</v>
      </c>
      <c r="AJ21" s="25">
        <f t="shared" si="24"/>
        <v>1727.2002146236027</v>
      </c>
      <c r="AK21" s="25">
        <f t="shared" si="24"/>
        <v>1818.1150676791294</v>
      </c>
      <c r="AL21" s="25">
        <f t="shared" si="24"/>
        <v>1909.5695035413883</v>
      </c>
      <c r="AM21" s="25">
        <f t="shared" si="24"/>
        <v>2001.7538167226103</v>
      </c>
      <c r="AN21" s="25">
        <f t="shared" si="24"/>
        <v>2095.2445212195344</v>
      </c>
      <c r="AO21" s="25">
        <f t="shared" si="24"/>
        <v>2190.9684870996243</v>
      </c>
      <c r="AP21" s="25">
        <f t="shared" si="24"/>
        <v>2289.6740284097395</v>
      </c>
      <c r="AQ21" s="25">
        <f t="shared" si="24"/>
        <v>2391.5925201470036</v>
      </c>
      <c r="AR21" s="25">
        <f t="shared" si="24"/>
        <v>2496.6383669093266</v>
      </c>
      <c r="AS21" s="25">
        <f t="shared" si="24"/>
        <v>2604.8801189638343</v>
      </c>
      <c r="AT21" s="25">
        <f t="shared" si="24"/>
        <v>2716.3035977317777</v>
      </c>
      <c r="AU21" s="25">
        <f t="shared" si="24"/>
        <v>2830.8996240906545</v>
      </c>
      <c r="AV21" s="25">
        <f t="shared" si="24"/>
        <v>2948.7237829633377</v>
      </c>
      <c r="AW21" s="25">
        <f t="shared" si="24"/>
        <v>3069.8659372663387</v>
      </c>
      <c r="AX21" s="25">
        <f t="shared" si="24"/>
        <v>3194.3612887115069</v>
      </c>
      <c r="AY21" s="25">
        <f t="shared" si="24"/>
        <v>3322.2347350188738</v>
      </c>
      <c r="AZ21" s="25">
        <f t="shared" si="24"/>
        <v>3453.474779999995</v>
      </c>
    </row>
    <row r="22" spans="1:52">
      <c r="A22" s="37" t="s">
        <v>59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 t="shared" ref="AA22:AC22" si="25">AA10-AA13</f>
        <v>492.90875760870222</v>
      </c>
      <c r="AB22" s="28">
        <f t="shared" si="25"/>
        <v>511.76802543660051</v>
      </c>
      <c r="AC22" s="28">
        <f t="shared" si="25"/>
        <v>531.04872375509876</v>
      </c>
      <c r="AD22" s="28">
        <f>AD10-AD13</f>
        <v>550.65024041159813</v>
      </c>
      <c r="AE22" s="28">
        <f t="shared" ref="AE22:AG22" si="26">AE10-AE13</f>
        <v>570.51947120000386</v>
      </c>
      <c r="AF22" s="28">
        <f t="shared" si="26"/>
        <v>590.57494521270019</v>
      </c>
      <c r="AG22" s="25">
        <f t="shared" si="26"/>
        <v>629.35665764603618</v>
      </c>
      <c r="AH22" s="25">
        <f t="shared" ref="AH22:AZ22" si="27">AH10-AH13</f>
        <v>669.38495527419946</v>
      </c>
      <c r="AI22" s="25">
        <f t="shared" si="27"/>
        <v>710.42430587862873</v>
      </c>
      <c r="AJ22" s="25">
        <f t="shared" si="27"/>
        <v>752.12819205847973</v>
      </c>
      <c r="AK22" s="25">
        <f t="shared" si="27"/>
        <v>794.23613353390192</v>
      </c>
      <c r="AL22" s="25">
        <f t="shared" si="27"/>
        <v>836.59305661446979</v>
      </c>
      <c r="AM22" s="25">
        <f t="shared" si="27"/>
        <v>879.29722866144766</v>
      </c>
      <c r="AN22" s="25">
        <f t="shared" si="27"/>
        <v>922.64456247732051</v>
      </c>
      <c r="AO22" s="25">
        <f t="shared" si="27"/>
        <v>967.09571938333647</v>
      </c>
      <c r="AP22" s="25">
        <f t="shared" si="27"/>
        <v>1013.0240047446005</v>
      </c>
      <c r="AQ22" s="25">
        <f t="shared" si="27"/>
        <v>1060.546033007301</v>
      </c>
      <c r="AR22" s="25">
        <f t="shared" si="27"/>
        <v>1109.6331080507598</v>
      </c>
      <c r="AS22" s="25">
        <f t="shared" si="27"/>
        <v>1160.3492911968569</v>
      </c>
      <c r="AT22" s="25">
        <f t="shared" si="27"/>
        <v>1212.7197743529214</v>
      </c>
      <c r="AU22" s="25">
        <f t="shared" si="27"/>
        <v>1266.7578830016537</v>
      </c>
      <c r="AV22" s="25">
        <f t="shared" si="27"/>
        <v>1322.5088124804251</v>
      </c>
      <c r="AW22" s="25">
        <f t="shared" si="27"/>
        <v>1379.9953739400198</v>
      </c>
      <c r="AX22" s="25">
        <f t="shared" si="27"/>
        <v>1439.1668084047606</v>
      </c>
      <c r="AY22" s="25">
        <f t="shared" si="27"/>
        <v>1499.944220622875</v>
      </c>
      <c r="AZ22" s="25">
        <f t="shared" si="27"/>
        <v>1562.2624799999985</v>
      </c>
    </row>
    <row r="23" spans="1:52">
      <c r="A23" s="37" t="s">
        <v>58</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 t="shared" ref="AA23:AC23" si="28">AA11-AA14</f>
        <v>663.47048540609967</v>
      </c>
      <c r="AB23" s="28">
        <f t="shared" si="28"/>
        <v>687.49811644950114</v>
      </c>
      <c r="AC23" s="28">
        <f t="shared" si="28"/>
        <v>712.00317093669764</v>
      </c>
      <c r="AD23" s="28">
        <f>AD11-AD14</f>
        <v>736.9974461801994</v>
      </c>
      <c r="AE23" s="28">
        <f t="shared" ref="AE23:AG23" si="29">AE11-AE14</f>
        <v>762.57644311539752</v>
      </c>
      <c r="AF23" s="28">
        <f t="shared" si="29"/>
        <v>788.76326769490061</v>
      </c>
      <c r="AG23" s="25">
        <f t="shared" si="29"/>
        <v>833.21591478226674</v>
      </c>
      <c r="AH23" s="25">
        <f t="shared" ref="AH23:AZ23" si="30">AH11-AH14</f>
        <v>879.31795379504456</v>
      </c>
      <c r="AI23" s="25">
        <f t="shared" si="30"/>
        <v>926.76098024033126</v>
      </c>
      <c r="AJ23" s="25">
        <f t="shared" si="30"/>
        <v>975.07202256511755</v>
      </c>
      <c r="AK23" s="25">
        <f t="shared" si="30"/>
        <v>1023.8789341452211</v>
      </c>
      <c r="AL23" s="25">
        <f t="shared" si="30"/>
        <v>1072.9764469269167</v>
      </c>
      <c r="AM23" s="25">
        <f t="shared" si="30"/>
        <v>1122.4565880611553</v>
      </c>
      <c r="AN23" s="25">
        <f t="shared" si="30"/>
        <v>1172.5999587422202</v>
      </c>
      <c r="AO23" s="25">
        <f t="shared" si="30"/>
        <v>1223.8727677162897</v>
      </c>
      <c r="AP23" s="25">
        <f t="shared" si="30"/>
        <v>1276.6500236651473</v>
      </c>
      <c r="AQ23" s="25">
        <f t="shared" si="30"/>
        <v>1331.0464871396998</v>
      </c>
      <c r="AR23" s="25">
        <f t="shared" si="30"/>
        <v>1387.0052588585568</v>
      </c>
      <c r="AS23" s="25">
        <f t="shared" si="30"/>
        <v>1444.5308277669719</v>
      </c>
      <c r="AT23" s="25">
        <f t="shared" si="30"/>
        <v>1503.5838233788581</v>
      </c>
      <c r="AU23" s="25">
        <f t="shared" si="30"/>
        <v>1564.1417410889999</v>
      </c>
      <c r="AV23" s="25">
        <f t="shared" si="30"/>
        <v>1626.2149704829199</v>
      </c>
      <c r="AW23" s="25">
        <f t="shared" si="30"/>
        <v>1689.8705633263207</v>
      </c>
      <c r="AX23" s="25">
        <f t="shared" si="30"/>
        <v>1755.1944803067372</v>
      </c>
      <c r="AY23" s="25">
        <f t="shared" si="30"/>
        <v>1822.2905143960006</v>
      </c>
      <c r="AZ23" s="25">
        <f t="shared" si="30"/>
        <v>1891.2123000000011</v>
      </c>
    </row>
    <row r="24" spans="1:52">
      <c r="A24" s="29" t="s">
        <v>218</v>
      </c>
      <c r="B24" s="28"/>
      <c r="C24" s="28"/>
      <c r="D24" s="28"/>
      <c r="E24" s="28"/>
      <c r="F24" s="28"/>
      <c r="G24" s="28"/>
      <c r="H24" s="28"/>
      <c r="I24" s="28"/>
      <c r="J24" s="28"/>
      <c r="K24" s="28"/>
      <c r="L24" s="28">
        <f t="shared" ref="L24:Z24" si="31">SUM(L25:L26)</f>
        <v>357.06899999999996</v>
      </c>
      <c r="M24" s="28">
        <f t="shared" si="31"/>
        <v>365.84200000000004</v>
      </c>
      <c r="N24" s="28">
        <f t="shared" si="31"/>
        <v>375.28299999999996</v>
      </c>
      <c r="O24" s="28">
        <f t="shared" si="31"/>
        <v>385.44399999999996</v>
      </c>
      <c r="P24" s="28">
        <f t="shared" si="31"/>
        <v>396.39499999999998</v>
      </c>
      <c r="Q24" s="28">
        <f t="shared" si="31"/>
        <v>408.15900000000005</v>
      </c>
      <c r="R24" s="28">
        <f t="shared" si="31"/>
        <v>420.76200000000006</v>
      </c>
      <c r="S24" s="28">
        <f t="shared" si="31"/>
        <v>434.10699999999997</v>
      </c>
      <c r="T24" s="28">
        <f t="shared" si="31"/>
        <v>447.93800000000005</v>
      </c>
      <c r="U24" s="28">
        <f t="shared" si="31"/>
        <v>461.92500000000001</v>
      </c>
      <c r="V24" s="28">
        <f t="shared" si="31"/>
        <v>475.80999999999995</v>
      </c>
      <c r="W24" s="28">
        <f t="shared" si="31"/>
        <v>489.55300000000005</v>
      </c>
      <c r="X24" s="28">
        <f t="shared" si="31"/>
        <v>503.20399999999995</v>
      </c>
      <c r="Y24" s="28">
        <f t="shared" si="31"/>
        <v>516.73299999999995</v>
      </c>
      <c r="Z24" s="28">
        <f t="shared" si="31"/>
        <v>530.13800000000003</v>
      </c>
      <c r="AA24" s="28">
        <f t="shared" ref="AA24:AC24" si="32">SUM(AA25:AA26)</f>
        <v>543.45200000000011</v>
      </c>
      <c r="AB24" s="28">
        <f t="shared" si="32"/>
        <v>556.79900000000009</v>
      </c>
      <c r="AC24" s="28">
        <f t="shared" si="32"/>
        <v>570.30800000000011</v>
      </c>
      <c r="AD24" s="28">
        <f>SUM(AD25:AD26)</f>
        <v>584.08899999999994</v>
      </c>
      <c r="AE24" s="28">
        <f t="shared" ref="AE24:AF24" si="33">SUM(AE25:AE26)</f>
        <v>598.24300000000005</v>
      </c>
      <c r="AF24" s="28">
        <f t="shared" si="33"/>
        <v>612.96100000000001</v>
      </c>
      <c r="AG24" s="25">
        <f>SUM(AG25:AG26)</f>
        <v>628.19200000000012</v>
      </c>
      <c r="AH24" s="25">
        <f t="shared" ref="AH24:AZ24" si="34">SUM(AH25:AH26)</f>
        <v>644.245</v>
      </c>
      <c r="AI24" s="25">
        <f t="shared" si="34"/>
        <v>662.09400000000005</v>
      </c>
      <c r="AJ24" s="25">
        <f t="shared" si="34"/>
        <v>683.00199999999995</v>
      </c>
      <c r="AK24" s="25">
        <f t="shared" si="34"/>
        <v>707.83499999999981</v>
      </c>
      <c r="AL24" s="25">
        <f t="shared" si="34"/>
        <v>737.04</v>
      </c>
      <c r="AM24" s="25">
        <f t="shared" si="34"/>
        <v>770.33400000000006</v>
      </c>
      <c r="AN24" s="25">
        <f t="shared" si="34"/>
        <v>806.96799999999996</v>
      </c>
      <c r="AO24" s="25">
        <f t="shared" si="34"/>
        <v>845.79499999999985</v>
      </c>
      <c r="AP24" s="25">
        <f t="shared" si="34"/>
        <v>885.96900000000005</v>
      </c>
      <c r="AQ24" s="25">
        <f t="shared" si="34"/>
        <v>927.29099999999994</v>
      </c>
      <c r="AR24" s="25">
        <f t="shared" si="34"/>
        <v>969.98299999999995</v>
      </c>
      <c r="AS24" s="25">
        <f t="shared" si="34"/>
        <v>1014.116</v>
      </c>
      <c r="AT24" s="25">
        <f t="shared" si="34"/>
        <v>1059.883</v>
      </c>
      <c r="AU24" s="25">
        <f t="shared" si="34"/>
        <v>1107.4279999999999</v>
      </c>
      <c r="AV24" s="25">
        <f t="shared" si="34"/>
        <v>1156.7810000000002</v>
      </c>
      <c r="AW24" s="25">
        <f t="shared" si="34"/>
        <v>1207.8800000000001</v>
      </c>
      <c r="AX24" s="25">
        <f t="shared" si="34"/>
        <v>1260.7240000000002</v>
      </c>
      <c r="AY24" s="25">
        <f t="shared" si="34"/>
        <v>1315.297</v>
      </c>
      <c r="AZ24" s="25">
        <f t="shared" si="34"/>
        <v>1371.6280000000002</v>
      </c>
    </row>
    <row r="25" spans="1:52">
      <c r="A25" s="37" t="s">
        <v>59</v>
      </c>
      <c r="B25" s="28"/>
      <c r="C25" s="28"/>
      <c r="D25" s="28"/>
      <c r="E25" s="28"/>
      <c r="F25" s="28"/>
      <c r="G25" s="28"/>
      <c r="H25" s="28"/>
      <c r="I25" s="28"/>
      <c r="J25" s="28"/>
      <c r="K25" s="28"/>
      <c r="L25" s="28">
        <f>SUM(MaleSingleAge!L120:L126)</f>
        <v>189.10899999999998</v>
      </c>
      <c r="M25" s="28">
        <f>SUM(MaleSingleAge!M120:M126)</f>
        <v>193.26200000000003</v>
      </c>
      <c r="N25" s="28">
        <f>SUM(MaleSingleAge!N120:N126)</f>
        <v>197.52499999999998</v>
      </c>
      <c r="O25" s="28">
        <f>SUM(MaleSingleAge!O120:O126)</f>
        <v>201.93199999999999</v>
      </c>
      <c r="P25" s="28">
        <f>SUM(MaleSingleAge!P120:P126)</f>
        <v>206.51900000000001</v>
      </c>
      <c r="Q25" s="28">
        <f>SUM(MaleSingleAge!Q120:Q126)</f>
        <v>211.30800000000005</v>
      </c>
      <c r="R25" s="28">
        <f>SUM(MaleSingleAge!R120:R126)</f>
        <v>216.31700000000001</v>
      </c>
      <c r="S25" s="28">
        <f>SUM(MaleSingleAge!S120:S126)</f>
        <v>221.51400000000001</v>
      </c>
      <c r="T25" s="28">
        <f>SUM(MaleSingleAge!T120:T126)</f>
        <v>226.80200000000002</v>
      </c>
      <c r="U25" s="28">
        <f>SUM(MaleSingleAge!U120:U126)</f>
        <v>232.05799999999999</v>
      </c>
      <c r="V25" s="28">
        <f>SUM(MaleSingleAge!V120:V126)</f>
        <v>237.18799999999999</v>
      </c>
      <c r="W25" s="28">
        <f>SUM(MaleSingleAge!W120:W126)</f>
        <v>242.19800000000004</v>
      </c>
      <c r="X25" s="28">
        <f>SUM(MaleSingleAge!X120:X126)</f>
        <v>247.124</v>
      </c>
      <c r="Y25" s="28">
        <f>SUM(MaleSingleAge!Y120:Y126)</f>
        <v>251.94499999999996</v>
      </c>
      <c r="Z25" s="28">
        <f>SUM(MaleSingleAge!Z120:Z126)</f>
        <v>256.65300000000002</v>
      </c>
      <c r="AA25" s="28">
        <f>SUM(MaleSingleAge!AA120:AA126)</f>
        <v>261.26200000000006</v>
      </c>
      <c r="AB25" s="28">
        <f>SUM(MaleSingleAge!AB120:AB126)</f>
        <v>265.83500000000004</v>
      </c>
      <c r="AC25" s="28">
        <f>SUM(MaleSingleAge!AC120:AC126)</f>
        <v>270.46400000000006</v>
      </c>
      <c r="AD25" s="28">
        <f>SUM(MaleSingleAge!AD120:AD126)</f>
        <v>275.267</v>
      </c>
      <c r="AE25" s="28">
        <f>SUM(MaleSingleAge!AE120:AE126)</f>
        <v>280.37300000000005</v>
      </c>
      <c r="AF25" s="28">
        <f>SUM(MaleSingleAge!AF120:AF126)</f>
        <v>285.93599999999998</v>
      </c>
      <c r="AG25" s="25">
        <f>SUM(MaleSingleAge!AG120:AG126)</f>
        <v>291.94800000000004</v>
      </c>
      <c r="AH25" s="25">
        <f>SUM(MaleSingleAge!AH120:AH126)</f>
        <v>298.54699999999997</v>
      </c>
      <c r="AI25" s="25">
        <f>SUM(MaleSingleAge!AI120:AI126)</f>
        <v>306.20300000000003</v>
      </c>
      <c r="AJ25" s="25">
        <f>SUM(MaleSingleAge!AJ120:AJ126)</f>
        <v>315.50599999999997</v>
      </c>
      <c r="AK25" s="25">
        <f>SUM(MaleSingleAge!AK120:AK126)</f>
        <v>326.85899999999998</v>
      </c>
      <c r="AL25" s="25">
        <f>SUM(MaleSingleAge!AL120:AL126)</f>
        <v>340.47899999999998</v>
      </c>
      <c r="AM25" s="25">
        <f>SUM(MaleSingleAge!AM120:AM126)</f>
        <v>356.21700000000004</v>
      </c>
      <c r="AN25" s="25">
        <f>SUM(MaleSingleAge!AN120:AN126)</f>
        <v>373.65899999999999</v>
      </c>
      <c r="AO25" s="25">
        <f>SUM(MaleSingleAge!AO120:AO126)</f>
        <v>392.18300000000005</v>
      </c>
      <c r="AP25" s="25">
        <f>SUM(MaleSingleAge!AP120:AP126)</f>
        <v>411.32800000000003</v>
      </c>
      <c r="AQ25" s="25">
        <f>SUM(MaleSingleAge!AQ120:AQ126)</f>
        <v>430.97300000000001</v>
      </c>
      <c r="AR25" s="25">
        <f>SUM(MaleSingleAge!AR120:AR126)</f>
        <v>451.22399999999999</v>
      </c>
      <c r="AS25" s="25">
        <f>SUM(MaleSingleAge!AS120:AS126)</f>
        <v>472.11399999999998</v>
      </c>
      <c r="AT25" s="25">
        <f>SUM(MaleSingleAge!AT120:AT126)</f>
        <v>493.74900000000008</v>
      </c>
      <c r="AU25" s="25">
        <f>SUM(MaleSingleAge!AU120:AU126)</f>
        <v>516.20199999999988</v>
      </c>
      <c r="AV25" s="25">
        <f>SUM(MaleSingleAge!AV120:AV126)</f>
        <v>539.47900000000016</v>
      </c>
      <c r="AW25" s="25">
        <f>SUM(MaleSingleAge!AW120:AW126)</f>
        <v>563.54000000000008</v>
      </c>
      <c r="AX25" s="25">
        <f>SUM(MaleSingleAge!AX120:AX126)</f>
        <v>588.37900000000002</v>
      </c>
      <c r="AY25" s="25">
        <f>SUM(MaleSingleAge!AY120:AY126)</f>
        <v>613.98700000000008</v>
      </c>
      <c r="AZ25" s="25">
        <f>SUM(MaleSingleAge!AZ120:AZ126)</f>
        <v>640.37400000000002</v>
      </c>
    </row>
    <row r="26" spans="1:52">
      <c r="A26" s="37" t="s">
        <v>58</v>
      </c>
      <c r="B26" s="28"/>
      <c r="C26" s="28"/>
      <c r="D26" s="28"/>
      <c r="E26" s="28"/>
      <c r="F26" s="28"/>
      <c r="G26" s="28"/>
      <c r="H26" s="28"/>
      <c r="I26" s="28"/>
      <c r="J26" s="28"/>
      <c r="K26" s="28"/>
      <c r="L26" s="28">
        <f>SUM(FemaleSingleAge!L120:L126)</f>
        <v>167.95999999999998</v>
      </c>
      <c r="M26" s="28">
        <f>SUM(FemaleSingleAge!M120:M126)</f>
        <v>172.58</v>
      </c>
      <c r="N26" s="28">
        <f>SUM(FemaleSingleAge!N120:N126)</f>
        <v>177.75799999999998</v>
      </c>
      <c r="O26" s="28">
        <f>SUM(FemaleSingleAge!O120:O126)</f>
        <v>183.512</v>
      </c>
      <c r="P26" s="28">
        <f>SUM(FemaleSingleAge!P120:P126)</f>
        <v>189.876</v>
      </c>
      <c r="Q26" s="28">
        <f>SUM(FemaleSingleAge!Q120:Q126)</f>
        <v>196.851</v>
      </c>
      <c r="R26" s="28">
        <f>SUM(FemaleSingleAge!R120:R126)</f>
        <v>204.44500000000002</v>
      </c>
      <c r="S26" s="28">
        <f>SUM(FemaleSingleAge!S120:S126)</f>
        <v>212.59299999999999</v>
      </c>
      <c r="T26" s="28">
        <f>SUM(FemaleSingleAge!T120:T126)</f>
        <v>221.13600000000002</v>
      </c>
      <c r="U26" s="28">
        <f>SUM(FemaleSingleAge!U120:U126)</f>
        <v>229.86700000000002</v>
      </c>
      <c r="V26" s="28">
        <f>SUM(FemaleSingleAge!V120:V126)</f>
        <v>238.62199999999999</v>
      </c>
      <c r="W26" s="28">
        <f>SUM(FemaleSingleAge!W120:W126)</f>
        <v>247.35500000000002</v>
      </c>
      <c r="X26" s="28">
        <f>SUM(FemaleSingleAge!X120:X126)</f>
        <v>256.08</v>
      </c>
      <c r="Y26" s="28">
        <f>SUM(FemaleSingleAge!Y120:Y126)</f>
        <v>264.78800000000001</v>
      </c>
      <c r="Z26" s="28">
        <f>SUM(FemaleSingleAge!Z120:Z126)</f>
        <v>273.48500000000001</v>
      </c>
      <c r="AA26" s="28">
        <f>SUM(FemaleSingleAge!AA120:AA126)</f>
        <v>282.19000000000005</v>
      </c>
      <c r="AB26" s="28">
        <f>SUM(FemaleSingleAge!AB120:AB126)</f>
        <v>290.96400000000006</v>
      </c>
      <c r="AC26" s="28">
        <f>SUM(FemaleSingleAge!AC120:AC126)</f>
        <v>299.84400000000005</v>
      </c>
      <c r="AD26" s="28">
        <f>SUM(FemaleSingleAge!AD120:AD126)</f>
        <v>308.822</v>
      </c>
      <c r="AE26" s="28">
        <f>SUM(FemaleSingleAge!AE120:AE126)</f>
        <v>317.87</v>
      </c>
      <c r="AF26" s="28">
        <f>SUM(FemaleSingleAge!AF120:AF126)</f>
        <v>327.02500000000003</v>
      </c>
      <c r="AG26" s="25">
        <f>SUM(FemaleSingleAge!AG120:AG126)</f>
        <v>336.24400000000009</v>
      </c>
      <c r="AH26" s="25">
        <f>SUM(FemaleSingleAge!AH120:AH126)</f>
        <v>345.69800000000004</v>
      </c>
      <c r="AI26" s="25">
        <f>SUM(FemaleSingleAge!AI120:AI126)</f>
        <v>355.89100000000002</v>
      </c>
      <c r="AJ26" s="25">
        <f>SUM(FemaleSingleAge!AJ120:AJ126)</f>
        <v>367.49599999999992</v>
      </c>
      <c r="AK26" s="25">
        <f>SUM(FemaleSingleAge!AK120:AK126)</f>
        <v>380.97599999999989</v>
      </c>
      <c r="AL26" s="25">
        <f>SUM(FemaleSingleAge!AL120:AL126)</f>
        <v>396.56099999999998</v>
      </c>
      <c r="AM26" s="25">
        <f>SUM(FemaleSingleAge!AM120:AM126)</f>
        <v>414.11700000000002</v>
      </c>
      <c r="AN26" s="25">
        <f>SUM(FemaleSingleAge!AN120:AN126)</f>
        <v>433.30899999999997</v>
      </c>
      <c r="AO26" s="25">
        <f>SUM(FemaleSingleAge!AO120:AO126)</f>
        <v>453.61199999999985</v>
      </c>
      <c r="AP26" s="25">
        <f>SUM(FemaleSingleAge!AP120:AP126)</f>
        <v>474.64100000000002</v>
      </c>
      <c r="AQ26" s="25">
        <f>SUM(FemaleSingleAge!AQ120:AQ126)</f>
        <v>496.31799999999993</v>
      </c>
      <c r="AR26" s="25">
        <f>SUM(FemaleSingleAge!AR120:AR126)</f>
        <v>518.75900000000001</v>
      </c>
      <c r="AS26" s="25">
        <f>SUM(FemaleSingleAge!AS120:AS126)</f>
        <v>542.00199999999995</v>
      </c>
      <c r="AT26" s="25">
        <f>SUM(FemaleSingleAge!AT120:AT126)</f>
        <v>566.13400000000001</v>
      </c>
      <c r="AU26" s="25">
        <f>SUM(FemaleSingleAge!AU120:AU126)</f>
        <v>591.226</v>
      </c>
      <c r="AV26" s="25">
        <f>SUM(FemaleSingleAge!AV120:AV126)</f>
        <v>617.30200000000002</v>
      </c>
      <c r="AW26" s="25">
        <f>SUM(FemaleSingleAge!AW120:AW126)</f>
        <v>644.34000000000015</v>
      </c>
      <c r="AX26" s="25">
        <f>SUM(FemaleSingleAge!AX120:AX126)</f>
        <v>672.34500000000003</v>
      </c>
      <c r="AY26" s="25">
        <f>SUM(FemaleSingleAge!AY120:AY126)</f>
        <v>701.31</v>
      </c>
      <c r="AZ26" s="25">
        <f>SUM(FemaleSingleAge!AZ120:AZ126)</f>
        <v>731.25400000000013</v>
      </c>
    </row>
    <row r="27" spans="1:52">
      <c r="A27" s="39" t="s">
        <v>66</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 t="shared" ref="AA27:AB27" si="35">AA$15*AA42/100</f>
        <v>0</v>
      </c>
      <c r="AB27" s="28">
        <f t="shared" si="35"/>
        <v>0</v>
      </c>
      <c r="AC27" s="28">
        <f>AC$15*AC42/100</f>
        <v>0</v>
      </c>
      <c r="AD27" s="28">
        <f>AD$15*AD42/100</f>
        <v>0</v>
      </c>
      <c r="AE27" s="28">
        <f t="shared" ref="AE27:AG27" si="36">AE$15*AE42/100</f>
        <v>0</v>
      </c>
      <c r="AF27" s="28">
        <f t="shared" si="36"/>
        <v>0</v>
      </c>
      <c r="AG27" s="25">
        <f t="shared" si="36"/>
        <v>0</v>
      </c>
      <c r="AH27" s="25">
        <f t="shared" ref="AH27:AZ27" si="37">AH$15*AH42/100</f>
        <v>0</v>
      </c>
      <c r="AI27" s="25">
        <f t="shared" si="37"/>
        <v>0</v>
      </c>
      <c r="AJ27" s="25">
        <f t="shared" si="37"/>
        <v>0</v>
      </c>
      <c r="AK27" s="25">
        <f t="shared" si="37"/>
        <v>0</v>
      </c>
      <c r="AL27" s="25">
        <f t="shared" si="37"/>
        <v>0</v>
      </c>
      <c r="AM27" s="25">
        <f t="shared" si="37"/>
        <v>0</v>
      </c>
      <c r="AN27" s="25">
        <f t="shared" si="37"/>
        <v>0</v>
      </c>
      <c r="AO27" s="25">
        <f t="shared" si="37"/>
        <v>0</v>
      </c>
      <c r="AP27" s="25">
        <f t="shared" si="37"/>
        <v>0</v>
      </c>
      <c r="AQ27" s="25">
        <f t="shared" si="37"/>
        <v>0</v>
      </c>
      <c r="AR27" s="25">
        <f t="shared" si="37"/>
        <v>0</v>
      </c>
      <c r="AS27" s="25">
        <f t="shared" si="37"/>
        <v>0</v>
      </c>
      <c r="AT27" s="25">
        <f t="shared" si="37"/>
        <v>0</v>
      </c>
      <c r="AU27" s="25">
        <f t="shared" si="37"/>
        <v>0</v>
      </c>
      <c r="AV27" s="25">
        <f t="shared" si="37"/>
        <v>0</v>
      </c>
      <c r="AW27" s="25">
        <f t="shared" si="37"/>
        <v>0</v>
      </c>
      <c r="AX27" s="25">
        <f t="shared" si="37"/>
        <v>0</v>
      </c>
      <c r="AY27" s="25">
        <f t="shared" si="37"/>
        <v>0</v>
      </c>
      <c r="AZ27" s="25">
        <f t="shared" si="37"/>
        <v>0</v>
      </c>
    </row>
    <row r="28" spans="1:52">
      <c r="A28" s="39" t="s">
        <v>65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 t="shared" ref="AA28:AC28" si="38">AA$15*AA43/100</f>
        <v>7251.8974185990819</v>
      </c>
      <c r="AB28" s="28">
        <f t="shared" si="38"/>
        <v>7495.6290668564752</v>
      </c>
      <c r="AC28" s="28">
        <f t="shared" si="38"/>
        <v>7749.6028185916994</v>
      </c>
      <c r="AD28" s="28">
        <f>AD$15*AD43/100</f>
        <v>8013.5234264632427</v>
      </c>
      <c r="AE28" s="28">
        <f t="shared" ref="AE28:AG28" si="39">AE$15*AE43/100</f>
        <v>8287.7878820118312</v>
      </c>
      <c r="AF28" s="28">
        <f t="shared" si="39"/>
        <v>8569.4273134701798</v>
      </c>
      <c r="AG28" s="25">
        <f t="shared" si="39"/>
        <v>8827.5482003806956</v>
      </c>
      <c r="AH28" s="25">
        <f t="shared" ref="AH28:AZ28" si="40">AH$15*AH43/100</f>
        <v>9093.6361174087633</v>
      </c>
      <c r="AI28" s="25">
        <f t="shared" si="40"/>
        <v>9363.849450403095</v>
      </c>
      <c r="AJ28" s="25">
        <f t="shared" si="40"/>
        <v>9637.4950454117807</v>
      </c>
      <c r="AK28" s="25">
        <f t="shared" si="40"/>
        <v>9913.4606510046087</v>
      </c>
      <c r="AL28" s="25">
        <f t="shared" si="40"/>
        <v>10213.646499445831</v>
      </c>
      <c r="AM28" s="25">
        <f t="shared" si="40"/>
        <v>10516.938048014099</v>
      </c>
      <c r="AN28" s="25">
        <f t="shared" si="40"/>
        <v>10823.53193290807</v>
      </c>
      <c r="AO28" s="25">
        <f t="shared" si="40"/>
        <v>11133.854491007784</v>
      </c>
      <c r="AP28" s="25">
        <f t="shared" si="40"/>
        <v>11448.103750840362</v>
      </c>
      <c r="AQ28" s="25">
        <f t="shared" si="40"/>
        <v>11765.935988537551</v>
      </c>
      <c r="AR28" s="25">
        <f t="shared" si="40"/>
        <v>12086.848555413213</v>
      </c>
      <c r="AS28" s="25">
        <f t="shared" si="40"/>
        <v>12410.639625978745</v>
      </c>
      <c r="AT28" s="25">
        <f t="shared" si="40"/>
        <v>12737.147298012098</v>
      </c>
      <c r="AU28" s="25">
        <f t="shared" si="40"/>
        <v>13066.133130432128</v>
      </c>
      <c r="AV28" s="25">
        <f t="shared" si="40"/>
        <v>13397.259319613207</v>
      </c>
      <c r="AW28" s="25">
        <f t="shared" si="40"/>
        <v>13730.069274438581</v>
      </c>
      <c r="AX28" s="25">
        <f t="shared" si="40"/>
        <v>14064.029873238958</v>
      </c>
      <c r="AY28" s="25">
        <f t="shared" si="40"/>
        <v>14398.522207703556</v>
      </c>
      <c r="AZ28" s="25">
        <f t="shared" si="40"/>
        <v>14732.9248752941</v>
      </c>
    </row>
    <row r="29" spans="1:52">
      <c r="A29" s="38" t="s">
        <v>64</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row>
    <row r="30" spans="1:52">
      <c r="A30" s="29" t="s">
        <v>63</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34">
        <f t="shared" ref="AA30:AC30" si="41">100*AA12/AA9</f>
        <v>87.595135422758844</v>
      </c>
      <c r="AB30" s="34">
        <f t="shared" si="41"/>
        <v>87.555621324017338</v>
      </c>
      <c r="AC30" s="34">
        <f t="shared" si="41"/>
        <v>87.525444625153284</v>
      </c>
      <c r="AD30" s="34">
        <f t="shared" ref="AD30:AZ30" si="42">100*AD12/AD9</f>
        <v>87.504671876433591</v>
      </c>
      <c r="AE30" s="34">
        <f t="shared" si="42"/>
        <v>87.492161683888014</v>
      </c>
      <c r="AF30" s="34">
        <f t="shared" si="42"/>
        <v>87.487369443052287</v>
      </c>
      <c r="AG30" s="33">
        <f t="shared" si="42"/>
        <v>87.172087035782624</v>
      </c>
      <c r="AH30" s="33">
        <f t="shared" si="42"/>
        <v>86.865122703887977</v>
      </c>
      <c r="AI30" s="33">
        <f t="shared" si="42"/>
        <v>86.568082302338027</v>
      </c>
      <c r="AJ30" s="33">
        <f t="shared" si="42"/>
        <v>86.283426879337028</v>
      </c>
      <c r="AK30" s="33">
        <f t="shared" si="42"/>
        <v>86.012500342901859</v>
      </c>
      <c r="AL30" s="33">
        <f t="shared" si="42"/>
        <v>85.755579842112468</v>
      </c>
      <c r="AM30" s="33">
        <f t="shared" si="42"/>
        <v>85.510422546741253</v>
      </c>
      <c r="AN30" s="33">
        <f t="shared" si="42"/>
        <v>85.272972632718364</v>
      </c>
      <c r="AO30" s="33">
        <f t="shared" si="42"/>
        <v>85.038035165291291</v>
      </c>
      <c r="AP30" s="33">
        <f t="shared" si="42"/>
        <v>84.801797994774788</v>
      </c>
      <c r="AQ30" s="33">
        <f t="shared" si="42"/>
        <v>84.563034793521851</v>
      </c>
      <c r="AR30" s="33">
        <f t="shared" si="42"/>
        <v>84.322094762837949</v>
      </c>
      <c r="AS30" s="33">
        <f t="shared" si="42"/>
        <v>84.07885638410194</v>
      </c>
      <c r="AT30" s="33">
        <f t="shared" si="42"/>
        <v>83.833657659232557</v>
      </c>
      <c r="AU30" s="33">
        <f t="shared" si="42"/>
        <v>83.586708855573534</v>
      </c>
      <c r="AV30" s="33">
        <f t="shared" si="42"/>
        <v>83.337799513516842</v>
      </c>
      <c r="AW30" s="33">
        <f t="shared" si="42"/>
        <v>83.086475425303703</v>
      </c>
      <c r="AX30" s="33">
        <f t="shared" si="42"/>
        <v>82.832506842780489</v>
      </c>
      <c r="AY30" s="33">
        <f t="shared" si="42"/>
        <v>82.575661182449593</v>
      </c>
      <c r="AZ30" s="33">
        <f t="shared" si="42"/>
        <v>82.315852296372626</v>
      </c>
    </row>
    <row r="31" spans="1:52">
      <c r="A31" s="37" t="s">
        <v>59</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34">
        <f t="shared" ref="AA31:AC31" si="43">100*AA13/AA10</f>
        <v>89.351126848343824</v>
      </c>
      <c r="AB31" s="34">
        <f t="shared" si="43"/>
        <v>89.304951326199912</v>
      </c>
      <c r="AC31" s="34">
        <f t="shared" si="43"/>
        <v>89.266970550842927</v>
      </c>
      <c r="AD31" s="34">
        <f t="shared" ref="AD31:AZ31" si="44">100*AD13/AD10</f>
        <v>89.238350729128086</v>
      </c>
      <c r="AE31" s="34">
        <f t="shared" si="44"/>
        <v>89.21918229957852</v>
      </c>
      <c r="AF31" s="34">
        <f t="shared" si="44"/>
        <v>89.209695512447922</v>
      </c>
      <c r="AG31" s="33">
        <f t="shared" si="44"/>
        <v>88.881414117830559</v>
      </c>
      <c r="AH31" s="33">
        <f t="shared" si="44"/>
        <v>88.563551193282038</v>
      </c>
      <c r="AI31" s="33">
        <f t="shared" si="44"/>
        <v>88.257377675224973</v>
      </c>
      <c r="AJ31" s="33">
        <f t="shared" si="44"/>
        <v>87.964789695607806</v>
      </c>
      <c r="AK31" s="33">
        <f t="shared" si="44"/>
        <v>87.68660512522284</v>
      </c>
      <c r="AL31" s="33">
        <f t="shared" si="44"/>
        <v>87.422859036464089</v>
      </c>
      <c r="AM31" s="33">
        <f t="shared" si="44"/>
        <v>87.171196441634265</v>
      </c>
      <c r="AN31" s="33">
        <f t="shared" si="44"/>
        <v>86.927375023292257</v>
      </c>
      <c r="AO31" s="33">
        <f t="shared" si="44"/>
        <v>86.68608736939909</v>
      </c>
      <c r="AP31" s="33">
        <f t="shared" si="44"/>
        <v>86.4434487110193</v>
      </c>
      <c r="AQ31" s="33">
        <f t="shared" si="44"/>
        <v>86.198264830758106</v>
      </c>
      <c r="AR31" s="33">
        <f t="shared" si="44"/>
        <v>85.950792421418569</v>
      </c>
      <c r="AS31" s="33">
        <f t="shared" si="44"/>
        <v>85.700603201178197</v>
      </c>
      <c r="AT31" s="33">
        <f t="shared" si="44"/>
        <v>85.447727096678449</v>
      </c>
      <c r="AU31" s="33">
        <f t="shared" si="44"/>
        <v>85.192266910411846</v>
      </c>
      <c r="AV31" s="33">
        <f t="shared" si="44"/>
        <v>84.933936892920869</v>
      </c>
      <c r="AW31" s="33">
        <f t="shared" si="44"/>
        <v>84.672610597036922</v>
      </c>
      <c r="AX31" s="33">
        <f t="shared" si="44"/>
        <v>84.408787696733512</v>
      </c>
      <c r="AY31" s="33">
        <f t="shared" si="44"/>
        <v>84.14310575141559</v>
      </c>
      <c r="AZ31" s="33">
        <f t="shared" si="44"/>
        <v>83.875964454229631</v>
      </c>
    </row>
    <row r="32" spans="1:52">
      <c r="A32" s="37" t="s">
        <v>58</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34">
        <f t="shared" ref="AA32:AC32" si="45">100*AA14/AA11</f>
        <v>85.863276882518932</v>
      </c>
      <c r="AB32" s="34">
        <f t="shared" si="45"/>
        <v>85.830384675719969</v>
      </c>
      <c r="AC32" s="34">
        <f t="shared" si="45"/>
        <v>85.807905859461073</v>
      </c>
      <c r="AD32" s="34">
        <f t="shared" ref="AD32:AZ32" si="46">100*AD14/AD11</f>
        <v>85.794874067745397</v>
      </c>
      <c r="AE32" s="34">
        <f t="shared" si="46"/>
        <v>85.788992574763427</v>
      </c>
      <c r="AF32" s="34">
        <f t="shared" si="46"/>
        <v>85.788988949831605</v>
      </c>
      <c r="AG32" s="33">
        <f t="shared" si="46"/>
        <v>85.486781591865736</v>
      </c>
      <c r="AH32" s="33">
        <f t="shared" si="46"/>
        <v>85.190893388818864</v>
      </c>
      <c r="AI32" s="33">
        <f t="shared" si="46"/>
        <v>84.903234746170781</v>
      </c>
      <c r="AJ32" s="33">
        <f t="shared" si="46"/>
        <v>84.626789308522788</v>
      </c>
      <c r="AK32" s="33">
        <f t="shared" si="46"/>
        <v>84.363395295433591</v>
      </c>
      <c r="AL32" s="33">
        <f t="shared" si="46"/>
        <v>84.113565670350923</v>
      </c>
      <c r="AM32" s="33">
        <f t="shared" si="46"/>
        <v>83.875166579761753</v>
      </c>
      <c r="AN32" s="33">
        <f t="shared" si="46"/>
        <v>83.644307347798389</v>
      </c>
      <c r="AO32" s="33">
        <f t="shared" si="46"/>
        <v>83.41588625535023</v>
      </c>
      <c r="AP32" s="33">
        <f t="shared" si="46"/>
        <v>83.186150655654544</v>
      </c>
      <c r="AQ32" s="33">
        <f t="shared" si="46"/>
        <v>82.953842421400878</v>
      </c>
      <c r="AR32" s="33">
        <f t="shared" si="46"/>
        <v>82.71940837485613</v>
      </c>
      <c r="AS32" s="33">
        <f t="shared" si="46"/>
        <v>82.48302754044677</v>
      </c>
      <c r="AT32" s="33">
        <f t="shared" si="46"/>
        <v>82.245343238794817</v>
      </c>
      <c r="AU32" s="33">
        <f t="shared" si="46"/>
        <v>82.006675090142537</v>
      </c>
      <c r="AV32" s="33">
        <f t="shared" si="46"/>
        <v>81.766887275923594</v>
      </c>
      <c r="AW32" s="33">
        <f t="shared" si="46"/>
        <v>81.525214074379278</v>
      </c>
      <c r="AX32" s="33">
        <f t="shared" si="46"/>
        <v>81.280732934274212</v>
      </c>
      <c r="AY32" s="33">
        <f t="shared" si="46"/>
        <v>81.032382570227014</v>
      </c>
      <c r="AZ32" s="33">
        <f t="shared" si="46"/>
        <v>80.779616647719436</v>
      </c>
    </row>
    <row r="33" spans="1:52">
      <c r="A33" s="29" t="s">
        <v>62</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34">
        <f t="shared" ref="AA33:AC33" si="47">100*AA21/AA9</f>
        <v>12.40486457724116</v>
      </c>
      <c r="AB33" s="34">
        <f t="shared" si="47"/>
        <v>12.444378675982669</v>
      </c>
      <c r="AC33" s="34">
        <f t="shared" si="47"/>
        <v>12.474555374846714</v>
      </c>
      <c r="AD33" s="34">
        <f t="shared" ref="AD33:AZ33" si="48">100*AD21/AD9</f>
        <v>12.495328123566411</v>
      </c>
      <c r="AE33" s="34">
        <f t="shared" si="48"/>
        <v>12.507838316111989</v>
      </c>
      <c r="AF33" s="34">
        <f t="shared" si="48"/>
        <v>12.51263055694772</v>
      </c>
      <c r="AG33" s="33">
        <f t="shared" si="48"/>
        <v>12.827912964217367</v>
      </c>
      <c r="AH33" s="33">
        <f t="shared" si="48"/>
        <v>13.134877296112018</v>
      </c>
      <c r="AI33" s="33">
        <f t="shared" si="48"/>
        <v>13.431917697661964</v>
      </c>
      <c r="AJ33" s="33">
        <f t="shared" si="48"/>
        <v>13.716573120662968</v>
      </c>
      <c r="AK33" s="33">
        <f t="shared" si="48"/>
        <v>13.987499657098141</v>
      </c>
      <c r="AL33" s="33">
        <f t="shared" si="48"/>
        <v>14.244420157887536</v>
      </c>
      <c r="AM33" s="33">
        <f t="shared" si="48"/>
        <v>14.489577453258745</v>
      </c>
      <c r="AN33" s="33">
        <f t="shared" si="48"/>
        <v>14.727027367281634</v>
      </c>
      <c r="AO33" s="33">
        <f t="shared" si="48"/>
        <v>14.961964834708706</v>
      </c>
      <c r="AP33" s="33">
        <f t="shared" si="48"/>
        <v>15.198202005225209</v>
      </c>
      <c r="AQ33" s="33">
        <f t="shared" si="48"/>
        <v>15.436965206478149</v>
      </c>
      <c r="AR33" s="33">
        <f t="shared" si="48"/>
        <v>15.677905237162044</v>
      </c>
      <c r="AS33" s="33">
        <f t="shared" si="48"/>
        <v>15.921143615898051</v>
      </c>
      <c r="AT33" s="33">
        <f t="shared" si="48"/>
        <v>16.166342340767443</v>
      </c>
      <c r="AU33" s="33">
        <f t="shared" si="48"/>
        <v>16.413291144426456</v>
      </c>
      <c r="AV33" s="33">
        <f t="shared" si="48"/>
        <v>16.662200486483162</v>
      </c>
      <c r="AW33" s="33">
        <f t="shared" si="48"/>
        <v>16.9135245746963</v>
      </c>
      <c r="AX33" s="33">
        <f t="shared" si="48"/>
        <v>17.1674931572195</v>
      </c>
      <c r="AY33" s="33">
        <f t="shared" si="48"/>
        <v>17.424338817550403</v>
      </c>
      <c r="AZ33" s="33">
        <f t="shared" si="48"/>
        <v>17.684147703627367</v>
      </c>
    </row>
    <row r="34" spans="1:52">
      <c r="A34" s="37" t="s">
        <v>59</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34">
        <f t="shared" ref="AA34:AC34" si="49">100*AA22/AA10</f>
        <v>10.648873151656185</v>
      </c>
      <c r="AB34" s="34">
        <f t="shared" si="49"/>
        <v>10.695048673800079</v>
      </c>
      <c r="AC34" s="34">
        <f t="shared" si="49"/>
        <v>10.733029449157067</v>
      </c>
      <c r="AD34" s="34">
        <f t="shared" ref="AD34:AZ34" si="50">100*AD22/AD10</f>
        <v>10.761649270871919</v>
      </c>
      <c r="AE34" s="34">
        <f t="shared" si="50"/>
        <v>10.78081770042148</v>
      </c>
      <c r="AF34" s="34">
        <f t="shared" si="50"/>
        <v>10.790304487552076</v>
      </c>
      <c r="AG34" s="33">
        <f t="shared" si="50"/>
        <v>11.118585882169432</v>
      </c>
      <c r="AH34" s="33">
        <f t="shared" si="50"/>
        <v>11.436448806717955</v>
      </c>
      <c r="AI34" s="33">
        <f t="shared" si="50"/>
        <v>11.742622324775027</v>
      </c>
      <c r="AJ34" s="33">
        <f t="shared" si="50"/>
        <v>12.035210304392194</v>
      </c>
      <c r="AK34" s="33">
        <f t="shared" si="50"/>
        <v>12.313394874777167</v>
      </c>
      <c r="AL34" s="33">
        <f t="shared" si="50"/>
        <v>12.577140963535909</v>
      </c>
      <c r="AM34" s="33">
        <f t="shared" si="50"/>
        <v>12.828803558365733</v>
      </c>
      <c r="AN34" s="33">
        <f t="shared" si="50"/>
        <v>13.072624976707743</v>
      </c>
      <c r="AO34" s="33">
        <f t="shared" si="50"/>
        <v>13.313912630600914</v>
      </c>
      <c r="AP34" s="33">
        <f t="shared" si="50"/>
        <v>13.556551288980693</v>
      </c>
      <c r="AQ34" s="33">
        <f t="shared" si="50"/>
        <v>13.801735169241894</v>
      </c>
      <c r="AR34" s="33">
        <f t="shared" si="50"/>
        <v>14.049207578581422</v>
      </c>
      <c r="AS34" s="33">
        <f t="shared" si="50"/>
        <v>14.299396798821801</v>
      </c>
      <c r="AT34" s="33">
        <f t="shared" si="50"/>
        <v>14.552272903321555</v>
      </c>
      <c r="AU34" s="33">
        <f t="shared" si="50"/>
        <v>14.807733089588163</v>
      </c>
      <c r="AV34" s="33">
        <f t="shared" si="50"/>
        <v>15.06606310707912</v>
      </c>
      <c r="AW34" s="33">
        <f t="shared" si="50"/>
        <v>15.327389402963083</v>
      </c>
      <c r="AX34" s="33">
        <f t="shared" si="50"/>
        <v>15.591212303266479</v>
      </c>
      <c r="AY34" s="33">
        <f t="shared" si="50"/>
        <v>15.856894248584405</v>
      </c>
      <c r="AZ34" s="33">
        <f t="shared" si="50"/>
        <v>16.124035545770361</v>
      </c>
    </row>
    <row r="35" spans="1:52">
      <c r="A35" s="37" t="s">
        <v>58</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34">
        <f t="shared" ref="AA35:AC35" si="51">100*AA23/AA11</f>
        <v>14.136723117481072</v>
      </c>
      <c r="AB35" s="34">
        <f t="shared" si="51"/>
        <v>14.169615324280027</v>
      </c>
      <c r="AC35" s="34">
        <f t="shared" si="51"/>
        <v>14.192094140538931</v>
      </c>
      <c r="AD35" s="34">
        <f t="shared" ref="AD35:AZ35" si="52">100*AD23/AD11</f>
        <v>14.205125932254607</v>
      </c>
      <c r="AE35" s="34">
        <f t="shared" si="52"/>
        <v>14.211007425236584</v>
      </c>
      <c r="AF35" s="34">
        <f t="shared" si="52"/>
        <v>14.211011050168404</v>
      </c>
      <c r="AG35" s="33">
        <f t="shared" si="52"/>
        <v>14.513218408134261</v>
      </c>
      <c r="AH35" s="33">
        <f t="shared" si="52"/>
        <v>14.809106611181138</v>
      </c>
      <c r="AI35" s="33">
        <f t="shared" si="52"/>
        <v>15.096765253829224</v>
      </c>
      <c r="AJ35" s="33">
        <f t="shared" si="52"/>
        <v>15.373210691477215</v>
      </c>
      <c r="AK35" s="33">
        <f t="shared" si="52"/>
        <v>15.636604704566418</v>
      </c>
      <c r="AL35" s="33">
        <f t="shared" si="52"/>
        <v>15.886434329649079</v>
      </c>
      <c r="AM35" s="33">
        <f t="shared" si="52"/>
        <v>16.12483342023825</v>
      </c>
      <c r="AN35" s="33">
        <f t="shared" si="52"/>
        <v>16.355692652201611</v>
      </c>
      <c r="AO35" s="33">
        <f t="shared" si="52"/>
        <v>16.584113744649773</v>
      </c>
      <c r="AP35" s="33">
        <f t="shared" si="52"/>
        <v>16.813849344345456</v>
      </c>
      <c r="AQ35" s="33">
        <f t="shared" si="52"/>
        <v>17.046157578599118</v>
      </c>
      <c r="AR35" s="33">
        <f t="shared" si="52"/>
        <v>17.280591625143863</v>
      </c>
      <c r="AS35" s="33">
        <f t="shared" si="52"/>
        <v>17.516972459553227</v>
      </c>
      <c r="AT35" s="33">
        <f t="shared" si="52"/>
        <v>17.754656761205187</v>
      </c>
      <c r="AU35" s="33">
        <f t="shared" si="52"/>
        <v>17.993324909857471</v>
      </c>
      <c r="AV35" s="33">
        <f t="shared" si="52"/>
        <v>18.233112724076406</v>
      </c>
      <c r="AW35" s="33">
        <f t="shared" si="52"/>
        <v>18.474785925620722</v>
      </c>
      <c r="AX35" s="33">
        <f t="shared" si="52"/>
        <v>18.719267065725795</v>
      </c>
      <c r="AY35" s="33">
        <f t="shared" si="52"/>
        <v>18.967617429772989</v>
      </c>
      <c r="AZ35" s="33">
        <f t="shared" si="52"/>
        <v>19.220383352280553</v>
      </c>
    </row>
    <row r="36" spans="1:52">
      <c r="A36" s="29" t="s">
        <v>61</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34">
        <f t="shared" ref="AA36:AC36" si="53">100*AA15/AA12</f>
        <v>88.810313634171138</v>
      </c>
      <c r="AB36" s="34">
        <f t="shared" si="53"/>
        <v>88.834507239793297</v>
      </c>
      <c r="AC36" s="34">
        <f t="shared" si="53"/>
        <v>88.854808329439379</v>
      </c>
      <c r="AD36" s="34">
        <f t="shared" ref="AD36:AZ36" si="54">100*AD15/AD12</f>
        <v>88.867483732204647</v>
      </c>
      <c r="AE36" s="34">
        <f t="shared" si="54"/>
        <v>88.877195400763654</v>
      </c>
      <c r="AF36" s="34">
        <f t="shared" si="54"/>
        <v>88.855495889306297</v>
      </c>
      <c r="AG36" s="33">
        <f t="shared" si="54"/>
        <v>88.818049909485552</v>
      </c>
      <c r="AH36" s="33">
        <f t="shared" si="54"/>
        <v>88.787134593208975</v>
      </c>
      <c r="AI36" s="33">
        <f t="shared" si="54"/>
        <v>88.743553496335352</v>
      </c>
      <c r="AJ36" s="33">
        <f t="shared" si="54"/>
        <v>88.703288763287105</v>
      </c>
      <c r="AK36" s="33">
        <f t="shared" si="54"/>
        <v>88.671169676213523</v>
      </c>
      <c r="AL36" s="33">
        <f t="shared" si="54"/>
        <v>88.843925617751623</v>
      </c>
      <c r="AM36" s="33">
        <f t="shared" si="54"/>
        <v>89.025683895162473</v>
      </c>
      <c r="AN36" s="33">
        <f t="shared" si="54"/>
        <v>89.215020603544502</v>
      </c>
      <c r="AO36" s="33">
        <f t="shared" si="54"/>
        <v>89.409738083409593</v>
      </c>
      <c r="AP36" s="33">
        <f t="shared" si="54"/>
        <v>89.608055010908402</v>
      </c>
      <c r="AQ36" s="33">
        <f t="shared" si="54"/>
        <v>89.809165222714611</v>
      </c>
      <c r="AR36" s="33">
        <f t="shared" si="54"/>
        <v>90.01276210058937</v>
      </c>
      <c r="AS36" s="33">
        <f t="shared" si="54"/>
        <v>90.218143883948272</v>
      </c>
      <c r="AT36" s="33">
        <f t="shared" si="54"/>
        <v>90.424729605789423</v>
      </c>
      <c r="AU36" s="33">
        <f t="shared" si="54"/>
        <v>90.631893971183899</v>
      </c>
      <c r="AV36" s="33">
        <f t="shared" si="54"/>
        <v>90.838969309602234</v>
      </c>
      <c r="AW36" s="33">
        <f t="shared" si="54"/>
        <v>91.045209768449197</v>
      </c>
      <c r="AX36" s="33">
        <f t="shared" si="54"/>
        <v>91.249779559246917</v>
      </c>
      <c r="AY36" s="33">
        <f t="shared" si="54"/>
        <v>91.451714859937965</v>
      </c>
      <c r="AZ36" s="33">
        <f t="shared" si="54"/>
        <v>91.650183734666669</v>
      </c>
    </row>
    <row r="37" spans="1:52">
      <c r="A37" s="37" t="s">
        <v>59</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34">
        <f t="shared" ref="AA37:AC37" si="55">100*AA16/AA13</f>
        <v>91.834613523392207</v>
      </c>
      <c r="AB37" s="34">
        <f t="shared" si="55"/>
        <v>91.877468502032741</v>
      </c>
      <c r="AC37" s="34">
        <f t="shared" si="55"/>
        <v>91.925999230312328</v>
      </c>
      <c r="AD37" s="34">
        <f t="shared" ref="AD37:AZ37" si="56">100*AD16/AD13</f>
        <v>91.970027834252306</v>
      </c>
      <c r="AE37" s="34">
        <f t="shared" si="56"/>
        <v>92.006020963738251</v>
      </c>
      <c r="AF37" s="34">
        <f t="shared" si="56"/>
        <v>92.001464453540009</v>
      </c>
      <c r="AG37" s="33">
        <f t="shared" si="56"/>
        <v>91.971686273893511</v>
      </c>
      <c r="AH37" s="33">
        <f t="shared" si="56"/>
        <v>91.941414147113449</v>
      </c>
      <c r="AI37" s="33">
        <f t="shared" si="56"/>
        <v>91.893901039628801</v>
      </c>
      <c r="AJ37" s="33">
        <f t="shared" si="56"/>
        <v>91.850332921200391</v>
      </c>
      <c r="AK37" s="33">
        <f t="shared" si="56"/>
        <v>91.818529851582014</v>
      </c>
      <c r="AL37" s="33">
        <f t="shared" si="56"/>
        <v>91.895258529631676</v>
      </c>
      <c r="AM37" s="33">
        <f t="shared" si="56"/>
        <v>91.983129057857695</v>
      </c>
      <c r="AN37" s="33">
        <f t="shared" si="56"/>
        <v>92.079042405201818</v>
      </c>
      <c r="AO37" s="33">
        <f t="shared" si="56"/>
        <v>92.179006045926258</v>
      </c>
      <c r="AP37" s="33">
        <f t="shared" si="56"/>
        <v>92.280454727288273</v>
      </c>
      <c r="AQ37" s="33">
        <f t="shared" si="56"/>
        <v>92.382697945601834</v>
      </c>
      <c r="AR37" s="33">
        <f t="shared" si="56"/>
        <v>92.486337962008889</v>
      </c>
      <c r="AS37" s="33">
        <f t="shared" si="56"/>
        <v>92.591731868434351</v>
      </c>
      <c r="AT37" s="33">
        <f t="shared" si="56"/>
        <v>92.699394684106338</v>
      </c>
      <c r="AU37" s="33">
        <f t="shared" si="56"/>
        <v>92.809214515498596</v>
      </c>
      <c r="AV37" s="33">
        <f t="shared" si="56"/>
        <v>92.92062190401154</v>
      </c>
      <c r="AW37" s="33">
        <f t="shared" si="56"/>
        <v>93.032364578389746</v>
      </c>
      <c r="AX37" s="33">
        <f t="shared" si="56"/>
        <v>93.142949423520719</v>
      </c>
      <c r="AY37" s="33">
        <f t="shared" si="56"/>
        <v>93.25091267497487</v>
      </c>
      <c r="AZ37" s="33">
        <f t="shared" si="56"/>
        <v>93.355480381952717</v>
      </c>
    </row>
    <row r="38" spans="1:52">
      <c r="A38" s="37" t="s">
        <v>58</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34">
        <f t="shared" ref="AA38:AC38" si="57">100*AA17/AA14</f>
        <v>85.706415546872449</v>
      </c>
      <c r="AB38" s="34">
        <f t="shared" si="57"/>
        <v>85.711968513590023</v>
      </c>
      <c r="AC38" s="34">
        <f t="shared" si="57"/>
        <v>85.703819165598432</v>
      </c>
      <c r="AD38" s="34">
        <f t="shared" ref="AD38:AZ38" si="58">100*AD17/AD14</f>
        <v>85.684867582898448</v>
      </c>
      <c r="AE38" s="34">
        <f t="shared" si="58"/>
        <v>85.668206081323845</v>
      </c>
      <c r="AF38" s="34">
        <f t="shared" si="58"/>
        <v>85.629569122429956</v>
      </c>
      <c r="AG38" s="33">
        <f t="shared" si="58"/>
        <v>85.585263188259916</v>
      </c>
      <c r="AH38" s="33">
        <f t="shared" si="58"/>
        <v>85.554700293077715</v>
      </c>
      <c r="AI38" s="33">
        <f t="shared" si="58"/>
        <v>85.516143569716675</v>
      </c>
      <c r="AJ38" s="33">
        <f t="shared" si="58"/>
        <v>85.480217492621023</v>
      </c>
      <c r="AK38" s="33">
        <f t="shared" si="58"/>
        <v>85.448681479128211</v>
      </c>
      <c r="AL38" s="33">
        <f t="shared" si="58"/>
        <v>85.720600991407409</v>
      </c>
      <c r="AM38" s="33">
        <f t="shared" si="58"/>
        <v>85.999247545125812</v>
      </c>
      <c r="AN38" s="33">
        <f t="shared" si="58"/>
        <v>86.284888597870051</v>
      </c>
      <c r="AO38" s="33">
        <f t="shared" si="58"/>
        <v>86.577137312923213</v>
      </c>
      <c r="AP38" s="33">
        <f t="shared" si="58"/>
        <v>86.875000568672988</v>
      </c>
      <c r="AQ38" s="33">
        <f t="shared" si="58"/>
        <v>87.177559511558215</v>
      </c>
      <c r="AR38" s="33">
        <f t="shared" si="58"/>
        <v>87.483605179475489</v>
      </c>
      <c r="AS38" s="33">
        <f t="shared" si="58"/>
        <v>87.791378025261722</v>
      </c>
      <c r="AT38" s="33">
        <f t="shared" si="58"/>
        <v>88.099205088465084</v>
      </c>
      <c r="AU38" s="33">
        <f t="shared" si="58"/>
        <v>88.405952733257422</v>
      </c>
      <c r="AV38" s="33">
        <f t="shared" si="58"/>
        <v>88.710861151259934</v>
      </c>
      <c r="AW38" s="33">
        <f t="shared" si="58"/>
        <v>89.013703728983643</v>
      </c>
      <c r="AX38" s="33">
        <f t="shared" si="58"/>
        <v>89.314318315523124</v>
      </c>
      <c r="AY38" s="33">
        <f t="shared" si="58"/>
        <v>89.612252139885541</v>
      </c>
      <c r="AZ38" s="33">
        <f t="shared" si="58"/>
        <v>89.906620531818106</v>
      </c>
    </row>
    <row r="39" spans="1:52">
      <c r="A39" s="29" t="s">
        <v>60</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34">
        <f t="shared" ref="AA39:AC39" si="59">100*AA18/AA12</f>
        <v>11.189686365828845</v>
      </c>
      <c r="AB39" s="34">
        <f t="shared" si="59"/>
        <v>11.165492760206764</v>
      </c>
      <c r="AC39" s="34">
        <f t="shared" si="59"/>
        <v>11.145191670560612</v>
      </c>
      <c r="AD39" s="34">
        <f t="shared" ref="AD39:AZ39" si="60">100*AD18/AD12</f>
        <v>11.132516267795356</v>
      </c>
      <c r="AE39" s="34">
        <f t="shared" si="60"/>
        <v>11.122804599236375</v>
      </c>
      <c r="AF39" s="34">
        <f t="shared" si="60"/>
        <v>11.144504110693774</v>
      </c>
      <c r="AG39" s="33">
        <f t="shared" si="60"/>
        <v>11.181950090514428</v>
      </c>
      <c r="AH39" s="33">
        <f t="shared" si="60"/>
        <v>11.21286540679103</v>
      </c>
      <c r="AI39" s="33">
        <f t="shared" si="60"/>
        <v>11.256446503664664</v>
      </c>
      <c r="AJ39" s="33">
        <f t="shared" si="60"/>
        <v>11.296711236712909</v>
      </c>
      <c r="AK39" s="33">
        <f t="shared" si="60"/>
        <v>11.328830323786537</v>
      </c>
      <c r="AL39" s="33">
        <f t="shared" si="60"/>
        <v>11.156074382248308</v>
      </c>
      <c r="AM39" s="33">
        <f t="shared" si="60"/>
        <v>10.974316104837603</v>
      </c>
      <c r="AN39" s="33">
        <f t="shared" si="60"/>
        <v>10.784979396455457</v>
      </c>
      <c r="AO39" s="33">
        <f t="shared" si="60"/>
        <v>10.590261916590404</v>
      </c>
      <c r="AP39" s="33">
        <f t="shared" si="60"/>
        <v>10.39194498909154</v>
      </c>
      <c r="AQ39" s="33">
        <f t="shared" si="60"/>
        <v>10.190834777285438</v>
      </c>
      <c r="AR39" s="33">
        <f t="shared" si="60"/>
        <v>9.9872378994106548</v>
      </c>
      <c r="AS39" s="33">
        <f t="shared" si="60"/>
        <v>9.7818561160517525</v>
      </c>
      <c r="AT39" s="33">
        <f t="shared" si="60"/>
        <v>9.5752703942105928</v>
      </c>
      <c r="AU39" s="33">
        <f t="shared" si="60"/>
        <v>9.3681060288160847</v>
      </c>
      <c r="AV39" s="33">
        <f t="shared" si="60"/>
        <v>9.1610306903978067</v>
      </c>
      <c r="AW39" s="33">
        <f t="shared" si="60"/>
        <v>8.954790231550815</v>
      </c>
      <c r="AX39" s="33">
        <f t="shared" si="60"/>
        <v>8.7502204407530968</v>
      </c>
      <c r="AY39" s="33">
        <f t="shared" si="60"/>
        <v>8.5482851400620081</v>
      </c>
      <c r="AZ39" s="33">
        <f t="shared" si="60"/>
        <v>8.3498162653332955</v>
      </c>
    </row>
    <row r="40" spans="1:52">
      <c r="A40" s="37" t="s">
        <v>59</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34">
        <f t="shared" ref="AA40:AC40" si="61">100*AA19/AA13</f>
        <v>8.1653864766078037</v>
      </c>
      <c r="AB40" s="34">
        <f t="shared" si="61"/>
        <v>8.1225314979672412</v>
      </c>
      <c r="AC40" s="34">
        <f t="shared" si="61"/>
        <v>8.0740007696876308</v>
      </c>
      <c r="AD40" s="34">
        <f t="shared" ref="AD40:AZ40" si="62">100*AD19/AD13</f>
        <v>8.0299721657477168</v>
      </c>
      <c r="AE40" s="34">
        <f t="shared" si="62"/>
        <v>7.9939790362617993</v>
      </c>
      <c r="AF40" s="34">
        <f t="shared" si="62"/>
        <v>7.9985355464599834</v>
      </c>
      <c r="AG40" s="33">
        <f t="shared" si="62"/>
        <v>8.0283137261065463</v>
      </c>
      <c r="AH40" s="33">
        <f t="shared" si="62"/>
        <v>8.0585858528865781</v>
      </c>
      <c r="AI40" s="33">
        <f t="shared" si="62"/>
        <v>8.1060989603711651</v>
      </c>
      <c r="AJ40" s="33">
        <f t="shared" si="62"/>
        <v>8.1496670787995757</v>
      </c>
      <c r="AK40" s="33">
        <f t="shared" si="62"/>
        <v>8.1814701484179739</v>
      </c>
      <c r="AL40" s="33">
        <f t="shared" si="62"/>
        <v>8.1047414703683582</v>
      </c>
      <c r="AM40" s="33">
        <f t="shared" si="62"/>
        <v>8.0168709421422726</v>
      </c>
      <c r="AN40" s="33">
        <f t="shared" si="62"/>
        <v>7.9209575947982218</v>
      </c>
      <c r="AO40" s="33">
        <f t="shared" si="62"/>
        <v>7.8209939540737885</v>
      </c>
      <c r="AP40" s="33">
        <f t="shared" si="62"/>
        <v>7.7195452727117191</v>
      </c>
      <c r="AQ40" s="33">
        <f t="shared" si="62"/>
        <v>7.6173020543981842</v>
      </c>
      <c r="AR40" s="33">
        <f t="shared" si="62"/>
        <v>7.5136620379911321</v>
      </c>
      <c r="AS40" s="33">
        <f t="shared" si="62"/>
        <v>7.4082681315655305</v>
      </c>
      <c r="AT40" s="33">
        <f t="shared" si="62"/>
        <v>7.3006053158936233</v>
      </c>
      <c r="AU40" s="33">
        <f t="shared" si="62"/>
        <v>7.1907854845014256</v>
      </c>
      <c r="AV40" s="33">
        <f t="shared" si="62"/>
        <v>7.0793780959885071</v>
      </c>
      <c r="AW40" s="33">
        <f t="shared" si="62"/>
        <v>6.967635421610205</v>
      </c>
      <c r="AX40" s="33">
        <f t="shared" si="62"/>
        <v>6.8570505764792085</v>
      </c>
      <c r="AY40" s="33">
        <f t="shared" si="62"/>
        <v>6.7490873250251209</v>
      </c>
      <c r="AZ40" s="33">
        <f t="shared" si="62"/>
        <v>6.6445196180473003</v>
      </c>
    </row>
    <row r="41" spans="1:52">
      <c r="A41" s="37" t="s">
        <v>58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34">
        <f t="shared" ref="AA41:AC41" si="63">100*AA20/AA14</f>
        <v>14.293584453127576</v>
      </c>
      <c r="AB41" s="34">
        <f t="shared" si="63"/>
        <v>14.288031486409977</v>
      </c>
      <c r="AC41" s="34">
        <f t="shared" si="63"/>
        <v>14.296180834401524</v>
      </c>
      <c r="AD41" s="34">
        <f t="shared" ref="AD41:AZ41" si="64">100*AD20/AD14</f>
        <v>14.315132417101589</v>
      </c>
      <c r="AE41" s="34">
        <f t="shared" si="64"/>
        <v>14.331793918676093</v>
      </c>
      <c r="AF41" s="34">
        <f t="shared" si="64"/>
        <v>14.370430877570074</v>
      </c>
      <c r="AG41" s="33">
        <f t="shared" si="64"/>
        <v>14.414736811740097</v>
      </c>
      <c r="AH41" s="33">
        <f t="shared" si="64"/>
        <v>14.445299706922368</v>
      </c>
      <c r="AI41" s="33">
        <f t="shared" si="64"/>
        <v>14.483856430283332</v>
      </c>
      <c r="AJ41" s="33">
        <f t="shared" si="64"/>
        <v>14.519782507378981</v>
      </c>
      <c r="AK41" s="33">
        <f t="shared" si="64"/>
        <v>14.551318520871762</v>
      </c>
      <c r="AL41" s="33">
        <f t="shared" si="64"/>
        <v>14.279399008592588</v>
      </c>
      <c r="AM41" s="33">
        <f t="shared" si="64"/>
        <v>14.000752454874204</v>
      </c>
      <c r="AN41" s="33">
        <f t="shared" si="64"/>
        <v>13.715111402129986</v>
      </c>
      <c r="AO41" s="33">
        <f t="shared" si="64"/>
        <v>13.42286268707676</v>
      </c>
      <c r="AP41" s="33">
        <f t="shared" si="64"/>
        <v>13.124999431326968</v>
      </c>
      <c r="AQ41" s="33">
        <f t="shared" si="64"/>
        <v>12.822440488441785</v>
      </c>
      <c r="AR41" s="33">
        <f t="shared" si="64"/>
        <v>12.516394820524509</v>
      </c>
      <c r="AS41" s="33">
        <f t="shared" si="64"/>
        <v>12.208621974738326</v>
      </c>
      <c r="AT41" s="33">
        <f t="shared" si="64"/>
        <v>11.900794911534904</v>
      </c>
      <c r="AU41" s="33">
        <f t="shared" si="64"/>
        <v>11.594047266742596</v>
      </c>
      <c r="AV41" s="33">
        <f t="shared" si="64"/>
        <v>11.289138848740013</v>
      </c>
      <c r="AW41" s="33">
        <f t="shared" si="64"/>
        <v>10.986296271016382</v>
      </c>
      <c r="AX41" s="33">
        <f t="shared" si="64"/>
        <v>10.685681684476888</v>
      </c>
      <c r="AY41" s="33">
        <f t="shared" si="64"/>
        <v>10.387747860114448</v>
      </c>
      <c r="AZ41" s="33">
        <f t="shared" si="64"/>
        <v>10.093379468181904</v>
      </c>
    </row>
    <row r="42" spans="1:52" s="33" customFormat="1">
      <c r="A42" s="36" t="s">
        <v>57</v>
      </c>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f>LabourForceAssumption!A46</f>
        <v>0</v>
      </c>
      <c r="AC42" s="34"/>
      <c r="AD42" s="34">
        <f>LabourForceAssumption!C46</f>
        <v>0</v>
      </c>
      <c r="AE42" s="34">
        <f>AD42</f>
        <v>0</v>
      </c>
      <c r="AF42" s="34">
        <f>AD42</f>
        <v>0</v>
      </c>
      <c r="AG42" s="33">
        <f t="shared" ref="AG42:AY42" si="65">AF42+($AZ$42-$AF$42)/($AZ$2-$AF$2)</f>
        <v>0</v>
      </c>
      <c r="AH42" s="33">
        <f t="shared" si="65"/>
        <v>0</v>
      </c>
      <c r="AI42" s="33">
        <f t="shared" si="65"/>
        <v>0</v>
      </c>
      <c r="AJ42" s="33">
        <f t="shared" si="65"/>
        <v>0</v>
      </c>
      <c r="AK42" s="33">
        <f t="shared" si="65"/>
        <v>0</v>
      </c>
      <c r="AL42" s="33">
        <f t="shared" si="65"/>
        <v>0</v>
      </c>
      <c r="AM42" s="33">
        <f t="shared" si="65"/>
        <v>0</v>
      </c>
      <c r="AN42" s="33">
        <f t="shared" si="65"/>
        <v>0</v>
      </c>
      <c r="AO42" s="33">
        <f t="shared" si="65"/>
        <v>0</v>
      </c>
      <c r="AP42" s="33">
        <f t="shared" si="65"/>
        <v>0</v>
      </c>
      <c r="AQ42" s="33">
        <f t="shared" si="65"/>
        <v>0</v>
      </c>
      <c r="AR42" s="33">
        <f t="shared" si="65"/>
        <v>0</v>
      </c>
      <c r="AS42" s="33">
        <f t="shared" si="65"/>
        <v>0</v>
      </c>
      <c r="AT42" s="33">
        <f t="shared" si="65"/>
        <v>0</v>
      </c>
      <c r="AU42" s="33">
        <f t="shared" si="65"/>
        <v>0</v>
      </c>
      <c r="AV42" s="33">
        <f t="shared" si="65"/>
        <v>0</v>
      </c>
      <c r="AW42" s="33">
        <f t="shared" si="65"/>
        <v>0</v>
      </c>
      <c r="AX42" s="33">
        <f t="shared" si="65"/>
        <v>0</v>
      </c>
      <c r="AY42" s="33">
        <f t="shared" si="65"/>
        <v>0</v>
      </c>
      <c r="AZ42" s="35">
        <f>LabourForceAssumption!D46</f>
        <v>0</v>
      </c>
    </row>
    <row r="43" spans="1:52">
      <c r="A43" s="29" t="s">
        <v>56</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34">
        <f>100-AA42</f>
        <v>100</v>
      </c>
      <c r="AB43" s="34">
        <f t="shared" ref="AB43:AC43" si="66">100-AB42</f>
        <v>100</v>
      </c>
      <c r="AC43" s="34">
        <f t="shared" si="66"/>
        <v>100</v>
      </c>
      <c r="AD43" s="34">
        <f t="shared" ref="AD43:AZ43" si="67">100-AD42</f>
        <v>100</v>
      </c>
      <c r="AE43" s="34">
        <f t="shared" si="67"/>
        <v>100</v>
      </c>
      <c r="AF43" s="34">
        <f t="shared" si="67"/>
        <v>100</v>
      </c>
      <c r="AG43" s="33">
        <f t="shared" si="67"/>
        <v>100</v>
      </c>
      <c r="AH43" s="33">
        <f t="shared" si="67"/>
        <v>100</v>
      </c>
      <c r="AI43" s="33">
        <f t="shared" si="67"/>
        <v>100</v>
      </c>
      <c r="AJ43" s="33">
        <f t="shared" si="67"/>
        <v>100</v>
      </c>
      <c r="AK43" s="33">
        <f t="shared" si="67"/>
        <v>100</v>
      </c>
      <c r="AL43" s="33">
        <f t="shared" si="67"/>
        <v>100</v>
      </c>
      <c r="AM43" s="33">
        <f t="shared" si="67"/>
        <v>100</v>
      </c>
      <c r="AN43" s="33">
        <f t="shared" si="67"/>
        <v>100</v>
      </c>
      <c r="AO43" s="33">
        <f t="shared" si="67"/>
        <v>100</v>
      </c>
      <c r="AP43" s="33">
        <f t="shared" si="67"/>
        <v>100</v>
      </c>
      <c r="AQ43" s="33">
        <f t="shared" si="67"/>
        <v>100</v>
      </c>
      <c r="AR43" s="33">
        <f t="shared" si="67"/>
        <v>100</v>
      </c>
      <c r="AS43" s="33">
        <f t="shared" si="67"/>
        <v>100</v>
      </c>
      <c r="AT43" s="33">
        <f t="shared" si="67"/>
        <v>100</v>
      </c>
      <c r="AU43" s="33">
        <f t="shared" si="67"/>
        <v>100</v>
      </c>
      <c r="AV43" s="33">
        <f t="shared" si="67"/>
        <v>100</v>
      </c>
      <c r="AW43" s="33">
        <f t="shared" si="67"/>
        <v>100</v>
      </c>
      <c r="AX43" s="33">
        <f t="shared" si="67"/>
        <v>100</v>
      </c>
      <c r="AY43" s="33">
        <f t="shared" si="67"/>
        <v>100</v>
      </c>
      <c r="AZ43" s="33">
        <f t="shared" si="67"/>
        <v>100</v>
      </c>
    </row>
    <row r="44" spans="1:52">
      <c r="A44" s="29"/>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row>
    <row r="45" spans="1:52">
      <c r="A45" s="38" t="s">
        <v>217</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7"/>
    </row>
    <row r="46" spans="1:52">
      <c r="A46" s="29" t="s">
        <v>68</v>
      </c>
      <c r="B46" s="27"/>
      <c r="C46" s="27"/>
      <c r="D46" s="27"/>
      <c r="E46" s="27"/>
      <c r="F46" s="27"/>
      <c r="G46" s="27"/>
      <c r="H46" s="27"/>
      <c r="I46" s="27"/>
      <c r="J46" s="27"/>
      <c r="K46" s="27"/>
      <c r="L46" s="27">
        <f>100*(L3/K3-1)</f>
        <v>3.4033965629306273</v>
      </c>
      <c r="M46" s="27">
        <f>100*(M3/L3-1)</f>
        <v>3.0316511160871418</v>
      </c>
      <c r="N46" s="27">
        <f t="shared" ref="N46" si="68">100*(N3/M3-1)</f>
        <v>3.0657378367881183</v>
      </c>
      <c r="O46" s="27">
        <f>100*(O3/N3-1)</f>
        <v>3.0917642754243913</v>
      </c>
      <c r="P46" s="27">
        <f t="shared" ref="P46" si="69">100*(P3/O3-1)</f>
        <v>3.1090973989430948</v>
      </c>
      <c r="Q46" s="27">
        <f t="shared" ref="Q46" si="70">100*(Q3/P3-1)</f>
        <v>3.1178413969688012</v>
      </c>
      <c r="R46" s="27">
        <f t="shared" ref="R46" si="71">100*(R3/Q3-1)</f>
        <v>3.1224862097108952</v>
      </c>
      <c r="S46" s="27">
        <f t="shared" ref="S46" si="72">100*(S3/R3-1)</f>
        <v>3.1194618258226114</v>
      </c>
      <c r="T46" s="27">
        <f t="shared" ref="T46" si="73">100*(T3/S3-1)</f>
        <v>3.1015938229426165</v>
      </c>
      <c r="U46" s="27">
        <f t="shared" ref="U46" si="74">100*(U3/T3-1)</f>
        <v>3.0673812897470842</v>
      </c>
      <c r="V46" s="27">
        <f t="shared" ref="V46" si="75">100*(V3/U3-1)</f>
        <v>3.0223998774147054</v>
      </c>
      <c r="W46" s="27">
        <f t="shared" ref="W46" si="76">100*(W3/V3-1)</f>
        <v>2.9731013903304238</v>
      </c>
      <c r="X46" s="27">
        <f t="shared" ref="X46" si="77">100*(X3/W3-1)</f>
        <v>2.9262442564976565</v>
      </c>
      <c r="Y46" s="27">
        <f t="shared" ref="Y46" si="78">100*(Y3/X3-1)</f>
        <v>2.8841125750920238</v>
      </c>
      <c r="Z46" s="27">
        <f t="shared" ref="Z46" si="79">100*(Z3/Y3-1)</f>
        <v>2.849232712543226</v>
      </c>
      <c r="AA46" s="27">
        <f t="shared" ref="AA46" si="80">100*(AA3/Z3-1)</f>
        <v>2.8190590578577757</v>
      </c>
      <c r="AB46" s="27">
        <f t="shared" ref="AB46:AD46" si="81">100*(AB3/AA3-1)</f>
        <v>2.7885302710116244</v>
      </c>
      <c r="AC46" s="27">
        <f t="shared" si="81"/>
        <v>2.755646921588184</v>
      </c>
      <c r="AD46" s="27">
        <f t="shared" si="81"/>
        <v>2.722893695575257</v>
      </c>
      <c r="AE46" s="27">
        <f>100*(AE3/AD3-1)</f>
        <v>2.6900300398635668</v>
      </c>
      <c r="AF46" s="27">
        <f t="shared" ref="AF46:AG46" si="82">100*(AF3/AE3-1)</f>
        <v>2.6568776025757579</v>
      </c>
      <c r="AG46" s="26">
        <f t="shared" si="82"/>
        <v>2.6235898130300583</v>
      </c>
      <c r="AH46" s="26">
        <f t="shared" ref="AH46:AZ46" si="83">100*(AH3/AG3-1)</f>
        <v>2.5897409828545159</v>
      </c>
      <c r="AI46" s="26">
        <f t="shared" si="83"/>
        <v>2.5546345569309015</v>
      </c>
      <c r="AJ46" s="26">
        <f t="shared" si="83"/>
        <v>2.5180854604667458</v>
      </c>
      <c r="AK46" s="26">
        <f t="shared" si="83"/>
        <v>2.4803877987379819</v>
      </c>
      <c r="AL46" s="26">
        <f t="shared" si="83"/>
        <v>2.442324357239567</v>
      </c>
      <c r="AM46" s="26">
        <f t="shared" si="83"/>
        <v>2.4041556691264843</v>
      </c>
      <c r="AN46" s="26">
        <f t="shared" si="83"/>
        <v>2.3655113384672077</v>
      </c>
      <c r="AO46" s="26">
        <f t="shared" si="83"/>
        <v>2.3264298955256058</v>
      </c>
      <c r="AP46" s="26">
        <f t="shared" si="83"/>
        <v>2.2870330762922553</v>
      </c>
      <c r="AQ46" s="26">
        <f t="shared" si="83"/>
        <v>2.2475649669806641</v>
      </c>
      <c r="AR46" s="26">
        <f t="shared" si="83"/>
        <v>2.2081241689379638</v>
      </c>
      <c r="AS46" s="26">
        <f t="shared" si="83"/>
        <v>2.1685479412372866</v>
      </c>
      <c r="AT46" s="26">
        <f t="shared" si="83"/>
        <v>2.1289628934179516</v>
      </c>
      <c r="AU46" s="26">
        <f t="shared" si="83"/>
        <v>2.089399072666609</v>
      </c>
      <c r="AV46" s="26">
        <f t="shared" si="83"/>
        <v>2.0500603391948369</v>
      </c>
      <c r="AW46" s="26">
        <f t="shared" si="83"/>
        <v>2.0109538231548596</v>
      </c>
      <c r="AX46" s="26">
        <f t="shared" si="83"/>
        <v>1.9720977337849055</v>
      </c>
      <c r="AY46" s="26">
        <f t="shared" si="83"/>
        <v>1.9335299241118875</v>
      </c>
      <c r="AZ46" s="26">
        <f t="shared" si="83"/>
        <v>1.8952345334313891</v>
      </c>
    </row>
    <row r="47" spans="1:52">
      <c r="A47" s="29" t="str">
        <f>A9</f>
        <v>Population in working age (15-65)</v>
      </c>
      <c r="B47" s="27"/>
      <c r="C47" s="27"/>
      <c r="D47" s="27"/>
      <c r="E47" s="27"/>
      <c r="F47" s="27"/>
      <c r="G47" s="27"/>
      <c r="H47" s="27"/>
      <c r="I47" s="27"/>
      <c r="J47" s="27"/>
      <c r="K47" s="27"/>
      <c r="L47" s="27">
        <f t="shared" ref="L47" si="84">100*(L9/K9-1)</f>
        <v>3.1727737415703006</v>
      </c>
      <c r="M47" s="27">
        <f>100*(M9/L9-1)</f>
        <v>3.2256340226232139</v>
      </c>
      <c r="N47" s="27">
        <f t="shared" ref="N47" si="85">100*(N9/M9-1)</f>
        <v>3.2595058884758776</v>
      </c>
      <c r="O47" s="27">
        <f t="shared" ref="O47" si="86">100*(O9/N9-1)</f>
        <v>3.2359005715770994</v>
      </c>
      <c r="P47" s="27">
        <f t="shared" ref="P47" si="87">100*(P9/O9-1)</f>
        <v>3.1430344943354616</v>
      </c>
      <c r="Q47" s="27">
        <f t="shared" ref="Q47" si="88">100*(Q9/P9-1)</f>
        <v>3.0143505585343178</v>
      </c>
      <c r="R47" s="27">
        <f t="shared" ref="R47" si="89">100*(R9/Q9-1)</f>
        <v>2.8755383062223583</v>
      </c>
      <c r="S47" s="27">
        <f t="shared" ref="S47" si="90">100*(S9/R9-1)</f>
        <v>2.7762894134119476</v>
      </c>
      <c r="T47" s="27">
        <f t="shared" ref="T47" si="91">100*(T9/S9-1)</f>
        <v>2.7504854868442008</v>
      </c>
      <c r="U47" s="27">
        <f t="shared" ref="U47" si="92">100*(U9/T9-1)</f>
        <v>2.8162490576479904</v>
      </c>
      <c r="V47" s="27">
        <f t="shared" ref="V47" si="93">100*(V9/U9-1)</f>
        <v>2.9409193285559354</v>
      </c>
      <c r="W47" s="27">
        <f t="shared" ref="W47" si="94">100*(W9/V9-1)</f>
        <v>3.0743349937780717</v>
      </c>
      <c r="X47" s="27">
        <f t="shared" ref="X47" si="95">100*(X9/W9-1)</f>
        <v>3.1824920092851539</v>
      </c>
      <c r="Y47" s="27">
        <f t="shared" ref="Y47" si="96">100*(Y9/X9-1)</f>
        <v>3.2688893678932684</v>
      </c>
      <c r="Z47" s="27">
        <f t="shared" ref="Z47" si="97">100*(Z9/Y9-1)</f>
        <v>3.3244824051429145</v>
      </c>
      <c r="AA47" s="27">
        <f t="shared" ref="AA47" si="98">100*(AA9/Z9-1)</f>
        <v>3.3568190962791178</v>
      </c>
      <c r="AB47" s="27">
        <f t="shared" ref="AB47:AD47" si="99">100*(AB9/AA9-1)</f>
        <v>3.3794208141573634</v>
      </c>
      <c r="AC47" s="27">
        <f t="shared" si="99"/>
        <v>3.4003074189704385</v>
      </c>
      <c r="AD47" s="27">
        <f t="shared" si="99"/>
        <v>3.4153966918619716</v>
      </c>
      <c r="AE47" s="27">
        <f>100*(AE9/AD9-1)</f>
        <v>3.426005525649467</v>
      </c>
      <c r="AF47" s="27">
        <f t="shared" ref="AF47:AG47" si="100">100*(AF9/AE9-1)</f>
        <v>3.4291623147274963</v>
      </c>
      <c r="AG47" s="26">
        <f t="shared" si="100"/>
        <v>3.4282732621845113</v>
      </c>
      <c r="AH47" s="26">
        <f t="shared" ref="AH47:AZ47" si="101">100*(AH9/AG9-1)</f>
        <v>3.4143183979981728</v>
      </c>
      <c r="AI47" s="26">
        <f t="shared" si="101"/>
        <v>3.3755222730190049</v>
      </c>
      <c r="AJ47" s="26">
        <f t="shared" si="101"/>
        <v>3.3087839558518128</v>
      </c>
      <c r="AK47" s="26">
        <f t="shared" si="101"/>
        <v>3.2248396371429955</v>
      </c>
      <c r="AL47" s="26">
        <f t="shared" si="101"/>
        <v>3.1357943312205983</v>
      </c>
      <c r="AM47" s="26">
        <f t="shared" si="101"/>
        <v>3.0538567182095022</v>
      </c>
      <c r="AN47" s="26">
        <f t="shared" si="101"/>
        <v>2.9827951660820418</v>
      </c>
      <c r="AO47" s="26">
        <f t="shared" si="101"/>
        <v>2.9266603716851192</v>
      </c>
      <c r="AP47" s="26">
        <f t="shared" si="101"/>
        <v>2.8807079248609924</v>
      </c>
      <c r="AQ47" s="26">
        <f t="shared" si="101"/>
        <v>2.8356780063386378</v>
      </c>
      <c r="AR47" s="26">
        <f t="shared" si="101"/>
        <v>2.7879829859790428</v>
      </c>
      <c r="AS47" s="26">
        <f t="shared" si="101"/>
        <v>2.7414938655156984</v>
      </c>
      <c r="AT47" s="26">
        <f t="shared" si="101"/>
        <v>2.695888433670568</v>
      </c>
      <c r="AU47" s="26">
        <f t="shared" si="101"/>
        <v>2.6507814594683099</v>
      </c>
      <c r="AV47" s="26">
        <f t="shared" si="101"/>
        <v>2.6060429839389165</v>
      </c>
      <c r="AW47" s="26">
        <f t="shared" si="101"/>
        <v>2.5613088257190553</v>
      </c>
      <c r="AX47" s="26">
        <f t="shared" si="101"/>
        <v>2.5160489911992157</v>
      </c>
      <c r="AY47" s="26">
        <f t="shared" si="101"/>
        <v>2.4700282699542164</v>
      </c>
      <c r="AZ47" s="26">
        <f t="shared" si="101"/>
        <v>2.4231546282975414</v>
      </c>
    </row>
    <row r="48" spans="1:52">
      <c r="A48" s="29" t="str">
        <f>A12</f>
        <v>Labor force (15 -65)</v>
      </c>
      <c r="B48" s="27"/>
      <c r="C48" s="27"/>
      <c r="D48" s="27"/>
      <c r="E48" s="27"/>
      <c r="F48" s="27"/>
      <c r="G48" s="27"/>
      <c r="H48" s="27"/>
      <c r="I48" s="27"/>
      <c r="J48" s="27"/>
      <c r="K48" s="27"/>
      <c r="L48" s="27" t="e">
        <f t="shared" ref="L48" si="102">100*(L12/K12-1)</f>
        <v>#DIV/0!</v>
      </c>
      <c r="M48" s="27"/>
      <c r="N48" s="27"/>
      <c r="O48" s="27"/>
      <c r="P48" s="27"/>
      <c r="Q48" s="27"/>
      <c r="R48" s="27"/>
      <c r="S48" s="27"/>
      <c r="T48" s="27"/>
      <c r="U48" s="27"/>
      <c r="V48" s="27"/>
      <c r="W48" s="27"/>
      <c r="X48" s="27"/>
      <c r="Y48" s="27"/>
      <c r="Z48" s="27"/>
      <c r="AA48" s="27"/>
      <c r="AB48" s="27">
        <f t="shared" ref="AB48:AD48" si="103">100*(AB12/AA12-1)</f>
        <v>3.3327864363214665</v>
      </c>
      <c r="AC48" s="27">
        <f t="shared" si="103"/>
        <v>3.3646697306958684</v>
      </c>
      <c r="AD48" s="27">
        <f t="shared" si="103"/>
        <v>3.3908527200098071</v>
      </c>
      <c r="AE48" s="27">
        <f>100*(AE12/AD12-1)</f>
        <v>3.4112191237854361</v>
      </c>
      <c r="AF48" s="27">
        <f t="shared" ref="AF48:AG48" si="104">100*(AF12/AE12-1)</f>
        <v>3.4234971506063916</v>
      </c>
      <c r="AG48" s="26">
        <f t="shared" si="104"/>
        <v>3.0555438592840156</v>
      </c>
      <c r="AH48" s="26">
        <f t="shared" ref="AH48:AZ48" si="105">100*(AH12/AG12-1)</f>
        <v>3.0501593164064644</v>
      </c>
      <c r="AI48" s="26">
        <f t="shared" si="105"/>
        <v>3.0220235880394464</v>
      </c>
      <c r="AJ48" s="26">
        <f t="shared" si="105"/>
        <v>2.9690813216411316</v>
      </c>
      <c r="AK48" s="26">
        <f t="shared" si="105"/>
        <v>2.9007177369306136</v>
      </c>
      <c r="AL48" s="26">
        <f t="shared" si="105"/>
        <v>2.8277263199053548</v>
      </c>
      <c r="AM48" s="26">
        <f t="shared" si="105"/>
        <v>2.7592472614589969</v>
      </c>
      <c r="AN48" s="26">
        <f t="shared" si="105"/>
        <v>2.696827033429483</v>
      </c>
      <c r="AO48" s="26">
        <f t="shared" si="105"/>
        <v>2.6430848357107628</v>
      </c>
      <c r="AP48" s="26">
        <f t="shared" si="105"/>
        <v>2.5949034928363979</v>
      </c>
      <c r="AQ48" s="26">
        <f t="shared" si="105"/>
        <v>2.5461396207807852</v>
      </c>
      <c r="AR48" s="26">
        <f t="shared" si="105"/>
        <v>2.4951157794620649</v>
      </c>
      <c r="AS48" s="26">
        <f t="shared" si="105"/>
        <v>2.4451222624732205</v>
      </c>
      <c r="AT48" s="26">
        <f t="shared" si="105"/>
        <v>2.3963969565478083</v>
      </c>
      <c r="AU48" s="26">
        <f t="shared" si="105"/>
        <v>2.3484030546142787</v>
      </c>
      <c r="AV48" s="26">
        <f t="shared" si="105"/>
        <v>2.3004967673232679</v>
      </c>
      <c r="AW48" s="26">
        <f t="shared" si="105"/>
        <v>2.2520118731112593</v>
      </c>
      <c r="AX48" s="26">
        <f t="shared" si="105"/>
        <v>2.2026904630524813</v>
      </c>
      <c r="AY48" s="26">
        <f t="shared" si="105"/>
        <v>2.1522909096075349</v>
      </c>
      <c r="AZ48" s="26">
        <f t="shared" si="105"/>
        <v>2.1008993132153986</v>
      </c>
    </row>
    <row r="49" spans="1:52">
      <c r="A49" s="29" t="str">
        <f>A15</f>
        <v>Employed</v>
      </c>
      <c r="B49" s="27"/>
      <c r="C49" s="27"/>
      <c r="D49" s="27"/>
      <c r="E49" s="27"/>
      <c r="F49" s="27"/>
      <c r="G49" s="27"/>
      <c r="H49" s="27"/>
      <c r="I49" s="27"/>
      <c r="J49" s="27"/>
      <c r="K49" s="27"/>
      <c r="L49" s="27" t="e">
        <f t="shared" ref="L49" si="106">100*(L15/K15-1)</f>
        <v>#DIV/0!</v>
      </c>
      <c r="M49" s="27"/>
      <c r="N49" s="27"/>
      <c r="O49" s="27"/>
      <c r="P49" s="27"/>
      <c r="Q49" s="27"/>
      <c r="R49" s="27"/>
      <c r="S49" s="27"/>
      <c r="T49" s="27"/>
      <c r="U49" s="27"/>
      <c r="V49" s="27"/>
      <c r="W49" s="27"/>
      <c r="X49" s="27"/>
      <c r="Y49" s="27"/>
      <c r="Z49" s="27"/>
      <c r="AA49" s="27"/>
      <c r="AB49" s="27">
        <f t="shared" ref="AB49:AD49" si="107">100*(AB15/AA15-1)</f>
        <v>3.3609362376292085</v>
      </c>
      <c r="AC49" s="27">
        <f t="shared" si="107"/>
        <v>3.388291355801254</v>
      </c>
      <c r="AD49" s="27">
        <f t="shared" si="107"/>
        <v>3.4056017327544152</v>
      </c>
      <c r="AE49" s="27">
        <f>100*(AE15/AD15-1)</f>
        <v>3.4225201693786511</v>
      </c>
      <c r="AF49" s="27">
        <f t="shared" ref="AF49:AG49" si="108">100*(AF15/AE15-1)</f>
        <v>3.3982461359759242</v>
      </c>
      <c r="AG49" s="26">
        <f t="shared" si="108"/>
        <v>3.0121136158629769</v>
      </c>
      <c r="AH49" s="26">
        <f t="shared" ref="AH49:AZ49" si="109">100*(AH15/AG15-1)</f>
        <v>3.01429016288568</v>
      </c>
      <c r="AI49" s="26">
        <f t="shared" si="109"/>
        <v>2.971455306827564</v>
      </c>
      <c r="AJ49" s="26">
        <f t="shared" si="109"/>
        <v>2.9223621808326383</v>
      </c>
      <c r="AK49" s="26">
        <f t="shared" si="109"/>
        <v>2.8634578206523598</v>
      </c>
      <c r="AL49" s="26">
        <f t="shared" si="109"/>
        <v>3.0280631457472174</v>
      </c>
      <c r="AM49" s="26">
        <f t="shared" si="109"/>
        <v>2.969473719153326</v>
      </c>
      <c r="AN49" s="26">
        <f t="shared" si="109"/>
        <v>2.9152390505130521</v>
      </c>
      <c r="AO49" s="26">
        <f t="shared" si="109"/>
        <v>2.867109923297817</v>
      </c>
      <c r="AP49" s="26">
        <f t="shared" si="109"/>
        <v>2.8224660209667629</v>
      </c>
      <c r="AQ49" s="26">
        <f t="shared" si="109"/>
        <v>2.776287187944626</v>
      </c>
      <c r="AR49" s="26">
        <f t="shared" si="109"/>
        <v>2.7274716366662011</v>
      </c>
      <c r="AS49" s="26">
        <f t="shared" si="109"/>
        <v>2.6788709156161161</v>
      </c>
      <c r="AT49" s="26">
        <f t="shared" si="109"/>
        <v>2.6308690113754363</v>
      </c>
      <c r="AU49" s="26">
        <f t="shared" si="109"/>
        <v>2.582884728603041</v>
      </c>
      <c r="AV49" s="26">
        <f t="shared" si="109"/>
        <v>2.5342324762470003</v>
      </c>
      <c r="AW49" s="26">
        <f t="shared" si="109"/>
        <v>2.4841644614443714</v>
      </c>
      <c r="AX49" s="26">
        <f t="shared" si="109"/>
        <v>2.4323300350866717</v>
      </c>
      <c r="AY49" s="26">
        <f t="shared" si="109"/>
        <v>2.3783534127801431</v>
      </c>
      <c r="AZ49" s="26">
        <f t="shared" si="109"/>
        <v>2.3224790903307424</v>
      </c>
    </row>
    <row r="50" spans="1:52">
      <c r="A50" s="29" t="str">
        <f>A18</f>
        <v>Unemployed</v>
      </c>
      <c r="B50" s="27"/>
      <c r="C50" s="27"/>
      <c r="D50" s="27"/>
      <c r="E50" s="27"/>
      <c r="F50" s="27"/>
      <c r="G50" s="27"/>
      <c r="H50" s="27"/>
      <c r="I50" s="27"/>
      <c r="J50" s="27"/>
      <c r="K50" s="27"/>
      <c r="L50" s="27" t="e">
        <f t="shared" ref="L50" si="110">100*(L18/K18-1)</f>
        <v>#DIV/0!</v>
      </c>
      <c r="M50" s="27"/>
      <c r="N50" s="27"/>
      <c r="O50" s="27"/>
      <c r="P50" s="27"/>
      <c r="Q50" s="27"/>
      <c r="R50" s="27"/>
      <c r="S50" s="27"/>
      <c r="T50" s="27"/>
      <c r="U50" s="27"/>
      <c r="V50" s="27"/>
      <c r="W50" s="27"/>
      <c r="X50" s="27"/>
      <c r="Y50" s="27"/>
      <c r="Z50" s="27"/>
      <c r="AA50" s="27"/>
      <c r="AB50" s="27">
        <f t="shared" ref="AB50:AD50" si="111">100*(AB18/AA18-1)</f>
        <v>3.1093670659175121</v>
      </c>
      <c r="AC50" s="27">
        <f t="shared" si="111"/>
        <v>3.1767321741980048</v>
      </c>
      <c r="AD50" s="27">
        <f t="shared" si="111"/>
        <v>3.2732665232707125</v>
      </c>
      <c r="AE50" s="27">
        <f>100*(AE18/AD18-1)</f>
        <v>3.3210063218229724</v>
      </c>
      <c r="AF50" s="27">
        <f t="shared" ref="AF50:AG50" si="112">100*(AF18/AE18-1)</f>
        <v>3.6252663484162451</v>
      </c>
      <c r="AG50" s="26">
        <f t="shared" si="112"/>
        <v>3.4018146109864977</v>
      </c>
      <c r="AH50" s="26">
        <f t="shared" ref="AH50:AZ50" si="113">100*(AH18/AG18-1)</f>
        <v>3.3350674265154145</v>
      </c>
      <c r="AI50" s="26">
        <f t="shared" si="113"/>
        <v>3.4224397731288381</v>
      </c>
      <c r="AJ50" s="26">
        <f t="shared" si="113"/>
        <v>3.3374056032240418</v>
      </c>
      <c r="AK50" s="26">
        <f t="shared" si="113"/>
        <v>3.1932875870114286</v>
      </c>
      <c r="AL50" s="26">
        <f t="shared" si="113"/>
        <v>1.2596826500012925</v>
      </c>
      <c r="AM50" s="26">
        <f t="shared" si="113"/>
        <v>1.0850612413314309</v>
      </c>
      <c r="AN50" s="26">
        <f t="shared" si="113"/>
        <v>0.92502831667582441</v>
      </c>
      <c r="AO50" s="26">
        <f t="shared" si="113"/>
        <v>0.78991460050814588</v>
      </c>
      <c r="AP50" s="26">
        <f t="shared" si="113"/>
        <v>0.67367565182636646</v>
      </c>
      <c r="AQ50" s="26">
        <f t="shared" si="113"/>
        <v>0.56161450246257072</v>
      </c>
      <c r="AR50" s="26">
        <f t="shared" si="113"/>
        <v>0.44742429724653476</v>
      </c>
      <c r="AS50" s="26">
        <f t="shared" si="113"/>
        <v>0.33839744840535868</v>
      </c>
      <c r="AT50" s="26">
        <f t="shared" si="113"/>
        <v>0.23385915919769129</v>
      </c>
      <c r="AU50" s="26">
        <f t="shared" si="113"/>
        <v>0.1340591149621595</v>
      </c>
      <c r="AV50" s="26">
        <f t="shared" si="113"/>
        <v>3.9216854041934646E-2</v>
      </c>
      <c r="AW50" s="26">
        <f t="shared" si="113"/>
        <v>-4.9967299258790732E-2</v>
      </c>
      <c r="AX50" s="26">
        <f t="shared" si="113"/>
        <v>-0.13210269975394429</v>
      </c>
      <c r="AY50" s="26">
        <f t="shared" si="113"/>
        <v>-0.20515296518242021</v>
      </c>
      <c r="AZ50" s="26">
        <f t="shared" si="113"/>
        <v>-0.26961714282977001</v>
      </c>
    </row>
    <row r="51" spans="1:52">
      <c r="A51" s="29" t="str">
        <f>A21</f>
        <v>Economically Inactive (15-65)</v>
      </c>
      <c r="B51" s="27"/>
      <c r="C51" s="27"/>
      <c r="D51" s="27"/>
      <c r="E51" s="27"/>
      <c r="F51" s="27"/>
      <c r="G51" s="27"/>
      <c r="H51" s="27"/>
      <c r="I51" s="27"/>
      <c r="J51" s="27"/>
      <c r="K51" s="27"/>
      <c r="L51" s="27" t="e">
        <f t="shared" ref="L51" si="114">100*(L21/K21-1)</f>
        <v>#DIV/0!</v>
      </c>
      <c r="M51" s="27"/>
      <c r="N51" s="27"/>
      <c r="O51" s="27"/>
      <c r="P51" s="27"/>
      <c r="Q51" s="27"/>
      <c r="R51" s="27"/>
      <c r="S51" s="27"/>
      <c r="T51" s="27"/>
      <c r="U51" s="27"/>
      <c r="V51" s="27"/>
      <c r="W51" s="27"/>
      <c r="X51" s="27"/>
      <c r="Y51" s="27"/>
      <c r="Z51" s="27"/>
      <c r="AA51" s="27"/>
      <c r="AB51" s="27">
        <f t="shared" ref="AB51:AD51" si="115">100*(AB21/AA21-1)</f>
        <v>3.7087226470355006</v>
      </c>
      <c r="AC51" s="27">
        <f t="shared" si="115"/>
        <v>3.6510455249599172</v>
      </c>
      <c r="AD51" s="27">
        <f t="shared" si="115"/>
        <v>3.587604997863747</v>
      </c>
      <c r="AE51" s="27">
        <f>100*(AE21/AD21-1)</f>
        <v>3.5295545665830597</v>
      </c>
      <c r="AF51" s="27">
        <f>100*(AF21/AE21-1)</f>
        <v>3.4687900619627454</v>
      </c>
      <c r="AG51" s="26">
        <f>100*(AG21/AF21-1)</f>
        <v>6.0343691446956615</v>
      </c>
      <c r="AH51" s="26">
        <f t="shared" ref="AH51:AZ51" si="116">100*(AH21/AG21-1)</f>
        <v>5.8889615643442195</v>
      </c>
      <c r="AI51" s="26">
        <f t="shared" si="116"/>
        <v>5.7133215500249968</v>
      </c>
      <c r="AJ51" s="26">
        <f t="shared" si="116"/>
        <v>5.4981515695166072</v>
      </c>
      <c r="AK51" s="26">
        <f t="shared" si="116"/>
        <v>5.2637124686404135</v>
      </c>
      <c r="AL51" s="26">
        <f t="shared" si="116"/>
        <v>5.0301786442484397</v>
      </c>
      <c r="AM51" s="26">
        <f t="shared" si="116"/>
        <v>4.8274919038171493</v>
      </c>
      <c r="AN51" s="26">
        <f t="shared" si="116"/>
        <v>4.6704396772422552</v>
      </c>
      <c r="AO51" s="26">
        <f t="shared" si="116"/>
        <v>4.5686298143557069</v>
      </c>
      <c r="AP51" s="26">
        <f t="shared" si="116"/>
        <v>4.5051100411206857</v>
      </c>
      <c r="AQ51" s="26">
        <f t="shared" si="116"/>
        <v>4.4512227711317465</v>
      </c>
      <c r="AR51" s="26">
        <f t="shared" si="116"/>
        <v>4.3922970103563497</v>
      </c>
      <c r="AS51" s="26">
        <f t="shared" si="116"/>
        <v>4.3354998260522581</v>
      </c>
      <c r="AT51" s="26">
        <f t="shared" si="116"/>
        <v>4.2774896993058364</v>
      </c>
      <c r="AU51" s="26">
        <f t="shared" si="116"/>
        <v>4.2188224635334892</v>
      </c>
      <c r="AV51" s="26">
        <f t="shared" si="116"/>
        <v>4.1620747648561052</v>
      </c>
      <c r="AW51" s="26">
        <f t="shared" si="116"/>
        <v>4.1082910173857901</v>
      </c>
      <c r="AX51" s="26">
        <f t="shared" si="116"/>
        <v>4.0554002679357826</v>
      </c>
      <c r="AY51" s="26">
        <f t="shared" si="116"/>
        <v>4.0030990470381944</v>
      </c>
      <c r="AZ51" s="26">
        <f t="shared" si="116"/>
        <v>3.9503543683337972</v>
      </c>
    </row>
    <row r="52" spans="1:52">
      <c r="A52" s="29" t="s">
        <v>218</v>
      </c>
      <c r="B52" s="27"/>
      <c r="C52" s="27"/>
      <c r="D52" s="27"/>
      <c r="E52" s="27"/>
      <c r="F52" s="27"/>
      <c r="G52" s="27"/>
      <c r="H52" s="27"/>
      <c r="I52" s="27"/>
      <c r="J52" s="27"/>
      <c r="K52" s="27"/>
      <c r="L52" s="27" t="e">
        <f>100*(L24/K24-1)</f>
        <v>#DIV/0!</v>
      </c>
      <c r="M52" s="27">
        <f>100*(M24/L24-1)</f>
        <v>2.4569480968664514</v>
      </c>
      <c r="N52" s="27">
        <f t="shared" ref="N52" si="117">100*(N24/M24-1)</f>
        <v>2.5806222358285558</v>
      </c>
      <c r="O52" s="27">
        <f t="shared" ref="O52" si="118">100*(O24/N24-1)</f>
        <v>2.7075566972124987</v>
      </c>
      <c r="P52" s="27">
        <f t="shared" ref="P52" si="119">100*(P24/O24-1)</f>
        <v>2.8411390500306277</v>
      </c>
      <c r="Q52" s="27">
        <f t="shared" ref="Q52" si="120">100*(Q24/P24-1)</f>
        <v>2.9677468181990463</v>
      </c>
      <c r="R52" s="27">
        <f t="shared" ref="R52" si="121">100*(R24/Q24-1)</f>
        <v>3.0877672671679512</v>
      </c>
      <c r="S52" s="27">
        <f t="shared" ref="S52" si="122">100*(S24/R24-1)</f>
        <v>3.1716267153402367</v>
      </c>
      <c r="T52" s="27">
        <f t="shared" ref="T52" si="123">100*(T24/S24-1)</f>
        <v>3.1860808510344452</v>
      </c>
      <c r="U52" s="27">
        <f t="shared" ref="U52" si="124">100*(U24/T24-1)</f>
        <v>3.1225303501823731</v>
      </c>
      <c r="V52" s="27">
        <f t="shared" ref="V52" si="125">100*(V24/U24-1)</f>
        <v>3.0058992260648232</v>
      </c>
      <c r="W52" s="27">
        <f t="shared" ref="W52" si="126">100*(W24/V24-1)</f>
        <v>2.8883377818877509</v>
      </c>
      <c r="X52" s="27">
        <f t="shared" ref="X52" si="127">100*(X24/W24-1)</f>
        <v>2.7884621276960564</v>
      </c>
      <c r="Y52" s="27">
        <f t="shared" ref="Y52" si="128">100*(Y24/X24-1)</f>
        <v>2.6885716329758891</v>
      </c>
      <c r="Z52" s="27">
        <f t="shared" ref="Z52" si="129">100*(Z24/Y24-1)</f>
        <v>2.5941830693994916</v>
      </c>
      <c r="AA52" s="27">
        <f t="shared" ref="AA52" si="130">100*(AA24/Z24-1)</f>
        <v>2.5114215543877494</v>
      </c>
      <c r="AB52" s="27">
        <f t="shared" ref="AB52:AD52" si="131">100*(AB24/AA24-1)</f>
        <v>2.4559666723096063</v>
      </c>
      <c r="AC52" s="27">
        <f t="shared" si="131"/>
        <v>2.4261897022085144</v>
      </c>
      <c r="AD52" s="27">
        <f t="shared" si="131"/>
        <v>2.4164135870441639</v>
      </c>
      <c r="AE52" s="27">
        <f>100*(AE24/AD24-1)</f>
        <v>2.4232608386735688</v>
      </c>
      <c r="AF52" s="27">
        <f t="shared" ref="AF52:AZ52" si="132">100*(AF24/AE24-1)</f>
        <v>2.4602042982533767</v>
      </c>
      <c r="AG52" s="26">
        <f t="shared" si="132"/>
        <v>2.4848236674111623</v>
      </c>
      <c r="AH52" s="26">
        <f t="shared" si="132"/>
        <v>2.5554289134531949</v>
      </c>
      <c r="AI52" s="26">
        <f t="shared" si="132"/>
        <v>2.7705298450123816</v>
      </c>
      <c r="AJ52" s="26">
        <f t="shared" si="132"/>
        <v>3.1578597600944835</v>
      </c>
      <c r="AK52" s="26">
        <f t="shared" si="132"/>
        <v>3.6358605099252816</v>
      </c>
      <c r="AL52" s="26">
        <f t="shared" si="132"/>
        <v>4.1259615588378873</v>
      </c>
      <c r="AM52" s="26">
        <f t="shared" si="132"/>
        <v>4.5172582220775137</v>
      </c>
      <c r="AN52" s="26">
        <f t="shared" si="132"/>
        <v>4.7555995191695954</v>
      </c>
      <c r="AO52" s="26">
        <f t="shared" si="132"/>
        <v>4.8114671213728366</v>
      </c>
      <c r="AP52" s="26">
        <f t="shared" si="132"/>
        <v>4.7498507321514394</v>
      </c>
      <c r="AQ52" s="26">
        <f t="shared" si="132"/>
        <v>4.6640458074718172</v>
      </c>
      <c r="AR52" s="26">
        <f t="shared" si="132"/>
        <v>4.6039484908189543</v>
      </c>
      <c r="AS52" s="26">
        <f t="shared" si="132"/>
        <v>4.5498735544849733</v>
      </c>
      <c r="AT52" s="26">
        <f t="shared" si="132"/>
        <v>4.5129945686686712</v>
      </c>
      <c r="AU52" s="26">
        <f t="shared" si="132"/>
        <v>4.485872497247323</v>
      </c>
      <c r="AV52" s="26">
        <f t="shared" si="132"/>
        <v>4.456542547235598</v>
      </c>
      <c r="AW52" s="26">
        <f t="shared" si="132"/>
        <v>4.4173443374329269</v>
      </c>
      <c r="AX52" s="26">
        <f t="shared" si="132"/>
        <v>4.3749379077391737</v>
      </c>
      <c r="AY52" s="26">
        <f t="shared" si="132"/>
        <v>4.3287031895958172</v>
      </c>
      <c r="AZ52" s="26">
        <f t="shared" si="132"/>
        <v>4.2827589510201935</v>
      </c>
    </row>
    <row r="53" spans="1:52">
      <c r="A53" s="29" t="s">
        <v>219</v>
      </c>
      <c r="B53" s="27"/>
      <c r="C53" s="27"/>
      <c r="D53" s="27"/>
      <c r="E53" s="27"/>
      <c r="F53" s="27"/>
      <c r="G53" s="27"/>
      <c r="H53" s="27"/>
      <c r="I53" s="27"/>
      <c r="J53" s="27"/>
      <c r="K53" s="27"/>
      <c r="L53" s="27">
        <f t="shared" ref="L53" si="133">100*(L6/K6-1)</f>
        <v>2.8334687657259217</v>
      </c>
      <c r="M53" s="27">
        <f>100*(M6/L6-1)</f>
        <v>2.8447151573939067</v>
      </c>
      <c r="N53" s="27">
        <f t="shared" ref="N53" si="134">100*(N6/M6-1)</f>
        <v>2.8699743659256649</v>
      </c>
      <c r="O53" s="27">
        <f t="shared" ref="O53" si="135">100*(O6/N6-1)</f>
        <v>2.945251742869881</v>
      </c>
      <c r="P53" s="27">
        <f t="shared" ref="P53" si="136">100*(P6/O6-1)</f>
        <v>3.0837344735987093</v>
      </c>
      <c r="Q53" s="27">
        <f t="shared" ref="Q53" si="137">100*(Q6/P6-1)</f>
        <v>3.246895568724173</v>
      </c>
      <c r="R53" s="27">
        <f t="shared" ref="R53" si="138">100*(R6/Q6-1)</f>
        <v>3.4128294049239116</v>
      </c>
      <c r="S53" s="27">
        <f t="shared" ref="S53" si="139">100*(S6/R6-1)</f>
        <v>3.5152935840035981</v>
      </c>
      <c r="T53" s="27">
        <f t="shared" ref="T53" si="140">100*(T6/S6-1)</f>
        <v>3.5008915791746364</v>
      </c>
      <c r="U53" s="27">
        <f t="shared" ref="U53" si="141">100*(U6/T6-1)</f>
        <v>3.3484351250544941</v>
      </c>
      <c r="V53" s="27">
        <f t="shared" ref="V53" si="142">100*(V6/U6-1)</f>
        <v>3.109575820822541</v>
      </c>
      <c r="W53" s="27">
        <f t="shared" ref="W53" si="143">100*(W6/V6-1)</f>
        <v>2.8529477995595132</v>
      </c>
      <c r="X53" s="27">
        <f t="shared" ref="X53" si="144">100*(X6/W6-1)</f>
        <v>2.6297187799313892</v>
      </c>
      <c r="Y53" s="27">
        <f t="shared" ref="Y53" si="145">100*(Y6/X6-1)</f>
        <v>2.4403833051275692</v>
      </c>
      <c r="Z53" s="27">
        <f t="shared" ref="Z53" si="146">100*(Z6/Y6-1)</f>
        <v>2.3002224875481092</v>
      </c>
      <c r="AA53" s="27">
        <f t="shared" ref="AA53" si="147">100*(AA6/Z6-1)</f>
        <v>2.1948385346246324</v>
      </c>
      <c r="AB53" s="27">
        <f t="shared" ref="AB53:AD53" si="148">100*(AB6/AA6-1)</f>
        <v>2.0958689049417334</v>
      </c>
      <c r="AC53" s="27">
        <f t="shared" si="148"/>
        <v>1.9898656814596904</v>
      </c>
      <c r="AD53" s="27">
        <f t="shared" si="148"/>
        <v>1.8885662286631133</v>
      </c>
      <c r="AE53" s="27">
        <f>100*(AE6/AD6-1)</f>
        <v>1.7903925168474055</v>
      </c>
      <c r="AF53" s="27">
        <f>100*(AF6/AE6-1)</f>
        <v>1.6970343794211917</v>
      </c>
      <c r="AG53" s="26">
        <f>100*(AG6/AF6-1)</f>
        <v>1.6067950603165571</v>
      </c>
      <c r="AH53" s="26">
        <f t="shared" ref="AH53:AZ53" si="149">100*(AH6/AG6-1)</f>
        <v>1.525570346094951</v>
      </c>
      <c r="AI53" s="26">
        <f t="shared" si="149"/>
        <v>1.4612103432141144</v>
      </c>
      <c r="AJ53" s="26">
        <f t="shared" si="149"/>
        <v>1.4167563978821462</v>
      </c>
      <c r="AK53" s="26">
        <f t="shared" si="149"/>
        <v>1.3859183913950801</v>
      </c>
      <c r="AL53" s="26">
        <f t="shared" si="149"/>
        <v>1.361037208932836</v>
      </c>
      <c r="AM53" s="26">
        <f t="shared" si="149"/>
        <v>1.3331688846891732</v>
      </c>
      <c r="AN53" s="26">
        <f t="shared" si="149"/>
        <v>1.2982280494597598</v>
      </c>
      <c r="AO53" s="26">
        <f t="shared" si="149"/>
        <v>1.2523651399569458</v>
      </c>
      <c r="AP53" s="26">
        <f t="shared" si="149"/>
        <v>1.1987508565302063</v>
      </c>
      <c r="AQ53" s="26">
        <f t="shared" si="149"/>
        <v>1.1449852526591586</v>
      </c>
      <c r="AR53" s="26">
        <f t="shared" si="149"/>
        <v>1.0939625500760775</v>
      </c>
      <c r="AS53" s="26">
        <f t="shared" si="149"/>
        <v>1.0416480012805929</v>
      </c>
      <c r="AT53" s="26">
        <f t="shared" si="149"/>
        <v>0.98822961922346853</v>
      </c>
      <c r="AU53" s="26">
        <f t="shared" si="149"/>
        <v>0.93424819668235237</v>
      </c>
      <c r="AV53" s="26">
        <f t="shared" si="149"/>
        <v>0.8803854074753259</v>
      </c>
      <c r="AW53" s="26">
        <f t="shared" si="149"/>
        <v>0.82747906942164384</v>
      </c>
      <c r="AX53" s="26">
        <f t="shared" si="149"/>
        <v>0.77627311175467728</v>
      </c>
      <c r="AY53" s="26">
        <f t="shared" si="149"/>
        <v>0.72735224246118779</v>
      </c>
      <c r="AZ53" s="26">
        <f t="shared" si="149"/>
        <v>0.68054536867712123</v>
      </c>
    </row>
    <row r="54" spans="1:52">
      <c r="A54" s="29"/>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row>
    <row r="55" spans="1:52">
      <c r="A55" s="38" t="s">
        <v>235</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52">
      <c r="A56" s="29" t="s">
        <v>236</v>
      </c>
      <c r="B56" s="34"/>
      <c r="C56" s="34"/>
      <c r="D56" s="34"/>
      <c r="E56" s="34"/>
      <c r="F56" s="34"/>
      <c r="G56" s="34"/>
      <c r="H56" s="34"/>
      <c r="I56" s="34"/>
      <c r="J56" s="34"/>
      <c r="K56" s="34"/>
      <c r="L56" s="34">
        <f t="shared" ref="L56:Z56" si="150">100*L6/L9</f>
        <v>85.240666152773741</v>
      </c>
      <c r="M56" s="34">
        <f t="shared" si="150"/>
        <v>84.926114654691517</v>
      </c>
      <c r="N56" s="34">
        <f t="shared" si="150"/>
        <v>84.60574319386501</v>
      </c>
      <c r="O56" s="34">
        <f t="shared" si="150"/>
        <v>84.367545434896954</v>
      </c>
      <c r="P56" s="34">
        <f t="shared" si="150"/>
        <v>84.319040005341535</v>
      </c>
      <c r="Q56" s="34">
        <f t="shared" si="150"/>
        <v>84.509382146129937</v>
      </c>
      <c r="R56" s="34">
        <f t="shared" si="150"/>
        <v>84.950751781044758</v>
      </c>
      <c r="S56" s="34">
        <f t="shared" si="150"/>
        <v>85.561582938886644</v>
      </c>
      <c r="T56" s="34">
        <f t="shared" si="150"/>
        <v>86.186455247786796</v>
      </c>
      <c r="U56" s="34">
        <f t="shared" si="150"/>
        <v>86.632564020499444</v>
      </c>
      <c r="V56" s="34">
        <f t="shared" si="150"/>
        <v>86.774501206013866</v>
      </c>
      <c r="W56" s="34">
        <f t="shared" si="150"/>
        <v>86.588123449098205</v>
      </c>
      <c r="X56" s="34">
        <f t="shared" si="150"/>
        <v>86.124250211588745</v>
      </c>
      <c r="Y56" s="34">
        <f t="shared" si="150"/>
        <v>85.433292229100388</v>
      </c>
      <c r="Z56" s="34">
        <f t="shared" si="150"/>
        <v>84.586388428360181</v>
      </c>
      <c r="AA56" s="34">
        <f>100*AA6/AA9</f>
        <v>83.635432893991876</v>
      </c>
      <c r="AB56" s="34">
        <f t="shared" ref="AB56:AG56" si="151">100*AB6/AB9</f>
        <v>82.597021005786956</v>
      </c>
      <c r="AC56" s="34">
        <f t="shared" si="151"/>
        <v>81.470348477159249</v>
      </c>
      <c r="AD56" s="34">
        <f t="shared" si="151"/>
        <v>80.267515882773026</v>
      </c>
      <c r="AE56" s="34">
        <f t="shared" si="151"/>
        <v>78.998138877494299</v>
      </c>
      <c r="AF56" s="34">
        <f t="shared" si="151"/>
        <v>77.67515723358872</v>
      </c>
      <c r="AG56" s="33">
        <f t="shared" si="151"/>
        <v>76.307217875566209</v>
      </c>
      <c r="AH56" s="33">
        <f t="shared" ref="AH56:AZ56" si="152">100*AH6/AH9</f>
        <v>74.913551008721399</v>
      </c>
      <c r="AI56" s="33">
        <f t="shared" si="152"/>
        <v>73.526298966392687</v>
      </c>
      <c r="AJ56" s="33">
        <f t="shared" si="152"/>
        <v>72.179716627959763</v>
      </c>
      <c r="AK56" s="33">
        <f t="shared" si="152"/>
        <v>70.893855444878213</v>
      </c>
      <c r="AL56" s="33">
        <f t="shared" si="152"/>
        <v>69.673916473223343</v>
      </c>
      <c r="AM56" s="33">
        <f t="shared" si="152"/>
        <v>68.51057272067456</v>
      </c>
      <c r="AN56" s="33">
        <f t="shared" si="152"/>
        <v>67.389893700843317</v>
      </c>
      <c r="AO56" s="33">
        <f t="shared" si="152"/>
        <v>66.293670649570302</v>
      </c>
      <c r="AP56" s="33">
        <f t="shared" si="152"/>
        <v>65.209860961790213</v>
      </c>
      <c r="AQ56" s="33">
        <f t="shared" si="152"/>
        <v>64.137763791489576</v>
      </c>
      <c r="AR56" s="33">
        <f t="shared" si="152"/>
        <v>63.080726972402253</v>
      </c>
      <c r="AS56" s="33">
        <f t="shared" si="152"/>
        <v>62.037063805528916</v>
      </c>
      <c r="AT56" s="33">
        <f t="shared" si="152"/>
        <v>61.005492430611106</v>
      </c>
      <c r="AU56" s="33">
        <f t="shared" si="152"/>
        <v>59.985354488347809</v>
      </c>
      <c r="AV56" s="33">
        <f t="shared" si="152"/>
        <v>58.976503757539746</v>
      </c>
      <c r="AW56" s="33">
        <f t="shared" si="152"/>
        <v>57.979488232796697</v>
      </c>
      <c r="AX56" s="33">
        <f t="shared" si="152"/>
        <v>56.995531904762458</v>
      </c>
      <c r="AY56" s="33">
        <f t="shared" si="152"/>
        <v>56.026226549805635</v>
      </c>
      <c r="AZ56" s="33">
        <f t="shared" si="152"/>
        <v>55.073006337817461</v>
      </c>
    </row>
    <row r="57" spans="1:52">
      <c r="A57" s="29" t="s">
        <v>237</v>
      </c>
      <c r="B57" s="34"/>
      <c r="C57" s="34"/>
      <c r="D57" s="34"/>
      <c r="E57" s="34"/>
      <c r="F57" s="34"/>
      <c r="G57" s="34"/>
      <c r="H57" s="34"/>
      <c r="I57" s="34"/>
      <c r="J57" s="34"/>
      <c r="K57" s="34"/>
      <c r="L57" s="34">
        <f t="shared" ref="L57:Z57" si="153">100*L24/L9</f>
        <v>6.0400014412007854</v>
      </c>
      <c r="M57" s="34">
        <f t="shared" si="153"/>
        <v>5.9950236201066192</v>
      </c>
      <c r="N57" s="34">
        <f t="shared" si="153"/>
        <v>5.9556091032744289</v>
      </c>
      <c r="O57" s="34">
        <f t="shared" si="153"/>
        <v>5.9251293034140753</v>
      </c>
      <c r="P57" s="34">
        <f t="shared" si="153"/>
        <v>5.9077866922296423</v>
      </c>
      <c r="Q57" s="34">
        <f t="shared" si="153"/>
        <v>5.9051140067691392</v>
      </c>
      <c r="R57" s="34">
        <f t="shared" si="153"/>
        <v>5.9172960690023535</v>
      </c>
      <c r="S57" s="34">
        <f t="shared" si="153"/>
        <v>5.9400574264709078</v>
      </c>
      <c r="T57" s="34">
        <f t="shared" si="153"/>
        <v>5.9652394143295036</v>
      </c>
      <c r="U57" s="34">
        <f t="shared" si="153"/>
        <v>5.9830093802137236</v>
      </c>
      <c r="V57" s="34">
        <f t="shared" si="153"/>
        <v>5.986786064343387</v>
      </c>
      <c r="W57" s="34">
        <f t="shared" si="153"/>
        <v>5.9759829336104167</v>
      </c>
      <c r="X57" s="34">
        <f t="shared" si="153"/>
        <v>5.9531620479945015</v>
      </c>
      <c r="Y57" s="34">
        <f t="shared" si="153"/>
        <v>5.9197083569900322</v>
      </c>
      <c r="Z57" s="34">
        <f t="shared" si="153"/>
        <v>5.8778677498050556</v>
      </c>
      <c r="AA57" s="34">
        <f>100*AA24/AA9</f>
        <v>5.8297902742142202</v>
      </c>
      <c r="AB57" s="34">
        <f t="shared" ref="AB57:AG57" si="154">100*AB24/AB9</f>
        <v>5.7777146876765011</v>
      </c>
      <c r="AC57" s="34">
        <f t="shared" si="154"/>
        <v>5.7232837640153535</v>
      </c>
      <c r="AD57" s="34">
        <f t="shared" si="154"/>
        <v>5.6679973756512956</v>
      </c>
      <c r="AE57" s="34">
        <f t="shared" si="154"/>
        <v>5.6130445209476676</v>
      </c>
      <c r="AF57" s="34">
        <f t="shared" si="154"/>
        <v>5.5604596951240906</v>
      </c>
      <c r="AG57" s="33">
        <f t="shared" si="154"/>
        <v>5.5097384244245395</v>
      </c>
      <c r="AH57" s="33">
        <f t="shared" ref="AH57:AZ57" si="155">100*AH24/AH9</f>
        <v>5.4639782582440768</v>
      </c>
      <c r="AI57" s="33">
        <f t="shared" si="155"/>
        <v>5.4320010028905319</v>
      </c>
      <c r="AJ57" s="33">
        <f t="shared" si="155"/>
        <v>5.4240653719468481</v>
      </c>
      <c r="AK57" s="33">
        <f t="shared" si="155"/>
        <v>5.4456629262859249</v>
      </c>
      <c r="AL57" s="33">
        <f t="shared" si="155"/>
        <v>5.4979446486231964</v>
      </c>
      <c r="AM57" s="33">
        <f t="shared" si="155"/>
        <v>5.5760174226386168</v>
      </c>
      <c r="AN57" s="33">
        <f t="shared" si="155"/>
        <v>5.672006154968166</v>
      </c>
      <c r="AO57" s="33">
        <f t="shared" si="155"/>
        <v>5.7758726891250944</v>
      </c>
      <c r="AP57" s="33">
        <f t="shared" si="155"/>
        <v>5.8808090869246543</v>
      </c>
      <c r="AQ57" s="33">
        <f t="shared" si="155"/>
        <v>5.9853669814958517</v>
      </c>
      <c r="AR57" s="33">
        <f t="shared" si="155"/>
        <v>6.0911110544551086</v>
      </c>
      <c r="AS57" s="33">
        <f t="shared" si="155"/>
        <v>6.1983222804136409</v>
      </c>
      <c r="AT57" s="33">
        <f t="shared" si="155"/>
        <v>6.3079957017571804</v>
      </c>
      <c r="AU57" s="33">
        <f t="shared" si="155"/>
        <v>6.4207639263538328</v>
      </c>
      <c r="AV57" s="33">
        <f t="shared" si="155"/>
        <v>6.5365623773632802</v>
      </c>
      <c r="AW57" s="33">
        <f t="shared" si="155"/>
        <v>6.6548534954840033</v>
      </c>
      <c r="AX57" s="33">
        <f t="shared" si="155"/>
        <v>6.7755237078623063</v>
      </c>
      <c r="AY57" s="33">
        <f t="shared" si="155"/>
        <v>6.8984230199427481</v>
      </c>
      <c r="AZ57" s="33">
        <f t="shared" si="155"/>
        <v>7.0236714299766909</v>
      </c>
    </row>
    <row r="58" spans="1:52">
      <c r="A58" s="29" t="s">
        <v>238</v>
      </c>
      <c r="B58" s="34"/>
      <c r="C58" s="34"/>
      <c r="D58" s="34"/>
      <c r="E58" s="34"/>
      <c r="F58" s="34"/>
      <c r="G58" s="34"/>
      <c r="H58" s="34"/>
      <c r="I58" s="34"/>
      <c r="J58" s="34"/>
      <c r="K58" s="34"/>
      <c r="L58" s="34">
        <f t="shared" ref="L58:Z58" si="156">L56+L57</f>
        <v>91.280667593974528</v>
      </c>
      <c r="M58" s="34">
        <f t="shared" si="156"/>
        <v>90.921138274798139</v>
      </c>
      <c r="N58" s="34">
        <f t="shared" si="156"/>
        <v>90.561352297139436</v>
      </c>
      <c r="O58" s="34">
        <f t="shared" si="156"/>
        <v>90.292674738311035</v>
      </c>
      <c r="P58" s="34">
        <f t="shared" si="156"/>
        <v>90.22682669757117</v>
      </c>
      <c r="Q58" s="34">
        <f t="shared" si="156"/>
        <v>90.414496152899076</v>
      </c>
      <c r="R58" s="34">
        <f t="shared" si="156"/>
        <v>90.868047850047105</v>
      </c>
      <c r="S58" s="34">
        <f t="shared" si="156"/>
        <v>91.501640365357559</v>
      </c>
      <c r="T58" s="34">
        <f t="shared" si="156"/>
        <v>92.151694662116299</v>
      </c>
      <c r="U58" s="34">
        <f t="shared" si="156"/>
        <v>92.615573400713174</v>
      </c>
      <c r="V58" s="34">
        <f t="shared" si="156"/>
        <v>92.761287270357258</v>
      </c>
      <c r="W58" s="34">
        <f t="shared" si="156"/>
        <v>92.564106382708616</v>
      </c>
      <c r="X58" s="34">
        <f t="shared" si="156"/>
        <v>92.077412259583241</v>
      </c>
      <c r="Y58" s="34">
        <f t="shared" si="156"/>
        <v>91.353000586090417</v>
      </c>
      <c r="Z58" s="34">
        <f t="shared" si="156"/>
        <v>90.464256178165243</v>
      </c>
      <c r="AA58" s="34">
        <f>AA56+AA57</f>
        <v>89.465223168206094</v>
      </c>
      <c r="AB58" s="34">
        <f t="shared" ref="AB58:AG58" si="157">AB56+AB57</f>
        <v>88.374735693463464</v>
      </c>
      <c r="AC58" s="34">
        <f t="shared" si="157"/>
        <v>87.193632241174598</v>
      </c>
      <c r="AD58" s="34">
        <f t="shared" si="157"/>
        <v>85.935513258424322</v>
      </c>
      <c r="AE58" s="34">
        <f t="shared" si="157"/>
        <v>84.611183398441966</v>
      </c>
      <c r="AF58" s="34">
        <f t="shared" si="157"/>
        <v>83.235616928712815</v>
      </c>
      <c r="AG58" s="33">
        <f t="shared" si="157"/>
        <v>81.81695629999075</v>
      </c>
      <c r="AH58" s="33">
        <f t="shared" ref="AH58" si="158">AH56+AH57</f>
        <v>80.377529266965482</v>
      </c>
      <c r="AI58" s="33">
        <f t="shared" ref="AI58" si="159">AI56+AI57</f>
        <v>78.958299969283217</v>
      </c>
      <c r="AJ58" s="33">
        <f t="shared" ref="AJ58" si="160">AJ56+AJ57</f>
        <v>77.603781999906616</v>
      </c>
      <c r="AK58" s="33">
        <f t="shared" ref="AK58" si="161">AK56+AK57</f>
        <v>76.339518371164132</v>
      </c>
      <c r="AL58" s="33">
        <f t="shared" ref="AL58" si="162">AL56+AL57</f>
        <v>75.171861121846547</v>
      </c>
      <c r="AM58" s="33">
        <f t="shared" ref="AM58" si="163">AM56+AM57</f>
        <v>74.086590143313174</v>
      </c>
      <c r="AN58" s="33">
        <f t="shared" ref="AN58" si="164">AN56+AN57</f>
        <v>73.061899855811475</v>
      </c>
      <c r="AO58" s="33">
        <f t="shared" ref="AO58" si="165">AO56+AO57</f>
        <v>72.069543338695397</v>
      </c>
      <c r="AP58" s="33">
        <f t="shared" ref="AP58" si="166">AP56+AP57</f>
        <v>71.09067004871487</v>
      </c>
      <c r="AQ58" s="33">
        <f t="shared" ref="AQ58" si="167">AQ56+AQ57</f>
        <v>70.123130772985434</v>
      </c>
      <c r="AR58" s="33">
        <f t="shared" ref="AR58" si="168">AR56+AR57</f>
        <v>69.171838026857358</v>
      </c>
      <c r="AS58" s="33">
        <f t="shared" ref="AS58" si="169">AS56+AS57</f>
        <v>68.235386085942551</v>
      </c>
      <c r="AT58" s="33">
        <f t="shared" ref="AT58" si="170">AT56+AT57</f>
        <v>67.313488132368292</v>
      </c>
      <c r="AU58" s="33">
        <f t="shared" ref="AU58" si="171">AU56+AU57</f>
        <v>66.406118414701638</v>
      </c>
      <c r="AV58" s="33">
        <f t="shared" ref="AV58" si="172">AV56+AV57</f>
        <v>65.513066134903028</v>
      </c>
      <c r="AW58" s="33">
        <f t="shared" ref="AW58" si="173">AW56+AW57</f>
        <v>64.634341728280702</v>
      </c>
      <c r="AX58" s="33">
        <f t="shared" ref="AX58" si="174">AX56+AX57</f>
        <v>63.771055612624764</v>
      </c>
      <c r="AY58" s="33">
        <f t="shared" ref="AY58" si="175">AY56+AY57</f>
        <v>62.924649569748382</v>
      </c>
      <c r="AZ58" s="33">
        <f t="shared" ref="AZ58" si="176">AZ56+AZ57</f>
        <v>62.096677767794148</v>
      </c>
    </row>
    <row r="59" spans="1:52">
      <c r="A59" s="29"/>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1:52">
      <c r="A60" s="29"/>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row>
    <row r="61" spans="1:52">
      <c r="A61" s="29"/>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row>
    <row r="62" spans="1:52">
      <c r="A62" s="29"/>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row>
    <row r="63" spans="1:52">
      <c r="A63" s="29"/>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row>
    <row r="64" spans="1:52">
      <c r="A64" s="29"/>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row>
    <row r="65" spans="1:32">
      <c r="A65" s="29"/>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row>
    <row r="66" spans="1:32">
      <c r="A66" s="29"/>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row>
    <row r="67" spans="1:32">
      <c r="A67" s="29"/>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row>
    <row r="68" spans="1:32">
      <c r="A68" s="29"/>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row>
    <row r="69" spans="1:32">
      <c r="A69" s="29"/>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row>
    <row r="70" spans="1:32">
      <c r="A70" s="29"/>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row>
    <row r="71" spans="1:32">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row>
    <row r="72" spans="1:32">
      <c r="A72" s="29"/>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row>
    <row r="73" spans="1:32">
      <c r="A73" s="29"/>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row>
    <row r="74" spans="1:32">
      <c r="A74" s="29"/>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row>
    <row r="75" spans="1:32">
      <c r="A75" s="29"/>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row>
    <row r="76" spans="1:32">
      <c r="A76" s="29"/>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row>
    <row r="77" spans="1:32">
      <c r="A77" s="29"/>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row>
    <row r="78" spans="1:32">
      <c r="A78" s="29"/>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row>
    <row r="79" spans="1:32">
      <c r="A79" s="29"/>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row>
    <row r="80" spans="1:32">
      <c r="A80" s="29"/>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row>
    <row r="81" spans="1:32">
      <c r="A81" s="29"/>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row>
    <row r="82" spans="1:32">
      <c r="A82" s="29"/>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row>
    <row r="83" spans="1:32">
      <c r="A83" s="29"/>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row>
    <row r="84" spans="1:32">
      <c r="A84" s="29"/>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row>
    <row r="85" spans="1:32">
      <c r="A85" s="29"/>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row>
    <row r="86" spans="1:32">
      <c r="A86" s="29"/>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row>
    <row r="87" spans="1:32">
      <c r="A87" s="29"/>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row>
    <row r="88" spans="1:32">
      <c r="A88" s="29"/>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row>
    <row r="89" spans="1:32">
      <c r="A89" s="29"/>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row>
    <row r="90" spans="1:32">
      <c r="A90" s="29"/>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row>
    <row r="91" spans="1:32">
      <c r="A91" s="29"/>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row>
    <row r="92" spans="1:32">
      <c r="A92" s="29"/>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row>
    <row r="93" spans="1:32">
      <c r="A93" s="29"/>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row>
    <row r="94" spans="1:32">
      <c r="A94" s="29"/>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row>
    <row r="95" spans="1:32">
      <c r="A95" s="29"/>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row>
    <row r="96" spans="1:32">
      <c r="A96" s="29"/>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row>
    <row r="97" spans="1:32">
      <c r="A97" s="29"/>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row>
    <row r="98" spans="1:32">
      <c r="A98" s="29"/>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row>
    <row r="99" spans="1:32">
      <c r="A99" s="29"/>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row>
    <row r="100" spans="1:32">
      <c r="A100" s="29"/>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row>
    <row r="101" spans="1:32">
      <c r="A101" s="29"/>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row>
  </sheetData>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sheetPr codeName="Sheet21"/>
  <dimension ref="A1:BR456"/>
  <sheetViews>
    <sheetView workbookViewId="0">
      <pane xSplit="29" ySplit="2" topLeftCell="AD3" activePane="bottomRight" state="frozen"/>
      <selection activeCell="B43" sqref="B43"/>
      <selection pane="topRight" activeCell="B43" sqref="B43"/>
      <selection pane="bottomLeft" activeCell="B43" sqref="B43"/>
      <selection pane="bottomRight" activeCell="AF11" sqref="AF11"/>
    </sheetView>
  </sheetViews>
  <sheetFormatPr defaultRowHeight="15"/>
  <cols>
    <col min="1" max="1" width="27" style="64" bestFit="1" customWidth="1"/>
    <col min="2" max="26" width="9.140625" style="63" hidden="1" customWidth="1"/>
    <col min="27" max="27" width="9.140625" style="63" customWidth="1"/>
    <col min="28" max="29" width="8.85546875" style="63" bestFit="1" customWidth="1"/>
    <col min="30" max="30" width="10.28515625" style="63" customWidth="1"/>
    <col min="31" max="31" width="11" style="63" customWidth="1"/>
    <col min="32" max="32" width="10.140625" style="63" bestFit="1" customWidth="1"/>
    <col min="33" max="34" width="10.140625" style="62" bestFit="1" customWidth="1"/>
    <col min="35" max="40" width="9.28515625" style="62" bestFit="1" customWidth="1"/>
    <col min="41" max="46" width="9.28515625" style="61" bestFit="1" customWidth="1"/>
    <col min="47" max="51" width="10" style="61" bestFit="1" customWidth="1"/>
    <col min="52" max="52" width="13.42578125" style="61" customWidth="1"/>
    <col min="53" max="56" width="9.140625" style="61"/>
    <col min="57" max="16384" width="9.140625" style="20"/>
  </cols>
  <sheetData>
    <row r="1" spans="1:70" s="31" customFormat="1" ht="12.75"/>
    <row r="2" spans="1:70" s="29" customFormat="1" ht="12.75">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70" s="82" customFormat="1">
      <c r="A3" s="88" t="s">
        <v>163</v>
      </c>
      <c r="B3" s="86"/>
      <c r="C3" s="86"/>
      <c r="D3" s="86"/>
      <c r="E3" s="86"/>
      <c r="F3" s="86"/>
      <c r="G3" s="86"/>
      <c r="H3" s="86"/>
      <c r="I3" s="86"/>
      <c r="J3" s="86"/>
      <c r="K3" s="86"/>
      <c r="L3" s="86"/>
      <c r="M3" s="86"/>
      <c r="N3" s="86"/>
      <c r="O3" s="86"/>
      <c r="P3" s="86"/>
      <c r="Q3" s="86"/>
      <c r="R3" s="86"/>
      <c r="S3" s="86"/>
      <c r="T3" s="86"/>
      <c r="U3" s="86"/>
      <c r="V3" s="86"/>
      <c r="W3" s="86"/>
      <c r="X3" s="86"/>
      <c r="Y3" s="86"/>
      <c r="Z3" s="86"/>
      <c r="AA3" s="85">
        <f>EconomicAssumptions!D11</f>
        <v>10000000</v>
      </c>
      <c r="AB3" s="85">
        <f>EconomicAssumptions!E11</f>
        <v>12000000</v>
      </c>
      <c r="AC3" s="85">
        <f>EconomicAssumptions!F11</f>
        <v>14000000</v>
      </c>
      <c r="AD3" s="85">
        <f>EconomicAssumptions!G11</f>
        <v>16166000</v>
      </c>
      <c r="AE3" s="85">
        <f>EconomicAssumptions!H11</f>
        <v>18571999.999999002</v>
      </c>
      <c r="AF3" s="85">
        <f>EconomicAssumptions!I11</f>
        <v>20977999.999998003</v>
      </c>
      <c r="AG3" s="84">
        <f>AF3*(1+AG9/100)*AG10</f>
        <v>23647634.893402454</v>
      </c>
      <c r="AH3" s="84">
        <f t="shared" ref="AH3:AZ3" si="0">AG3*(1+AH9/100)*AH10</f>
        <v>26703179.586961597</v>
      </c>
      <c r="AI3" s="84">
        <f t="shared" si="0"/>
        <v>30192525.214368816</v>
      </c>
      <c r="AJ3" s="84">
        <f t="shared" si="0"/>
        <v>34179836.053502545</v>
      </c>
      <c r="AK3" s="84">
        <f t="shared" si="0"/>
        <v>38737575.206016824</v>
      </c>
      <c r="AL3" s="84">
        <f t="shared" si="0"/>
        <v>44007582.313124783</v>
      </c>
      <c r="AM3" s="84">
        <f t="shared" si="0"/>
        <v>50005006.286197059</v>
      </c>
      <c r="AN3" s="84">
        <f t="shared" si="0"/>
        <v>56834014.651144437</v>
      </c>
      <c r="AO3" s="84">
        <f t="shared" si="0"/>
        <v>64615610.327410057</v>
      </c>
      <c r="AP3" s="84">
        <f t="shared" si="0"/>
        <v>73487791.829773068</v>
      </c>
      <c r="AQ3" s="84">
        <f t="shared" si="0"/>
        <v>83540650.776398972</v>
      </c>
      <c r="AR3" s="84">
        <f t="shared" si="0"/>
        <v>94923596.567334548</v>
      </c>
      <c r="AS3" s="84">
        <f t="shared" si="0"/>
        <v>107806513.45272312</v>
      </c>
      <c r="AT3" s="84">
        <f t="shared" si="0"/>
        <v>122380645.2416134</v>
      </c>
      <c r="AU3" s="84">
        <f t="shared" si="0"/>
        <v>138860069.37196171</v>
      </c>
      <c r="AV3" s="84">
        <f t="shared" si="0"/>
        <v>157483839.43489191</v>
      </c>
      <c r="AW3" s="84">
        <f t="shared" si="0"/>
        <v>178518196.45621869</v>
      </c>
      <c r="AX3" s="84">
        <f t="shared" si="0"/>
        <v>202259660.48422763</v>
      </c>
      <c r="AY3" s="84">
        <f t="shared" si="0"/>
        <v>229037790.69316334</v>
      </c>
      <c r="AZ3" s="84">
        <f t="shared" si="0"/>
        <v>259219656.7177</v>
      </c>
      <c r="BA3" s="83"/>
      <c r="BB3" s="83"/>
      <c r="BC3" s="83"/>
      <c r="BD3" s="83"/>
      <c r="BE3" s="83"/>
      <c r="BF3" s="83"/>
      <c r="BG3" s="83"/>
      <c r="BH3" s="83"/>
      <c r="BI3" s="83"/>
      <c r="BJ3" s="83"/>
      <c r="BK3" s="83"/>
      <c r="BL3" s="83"/>
      <c r="BM3" s="83"/>
      <c r="BN3" s="83"/>
      <c r="BO3" s="83"/>
      <c r="BP3" s="83"/>
      <c r="BQ3" s="83"/>
      <c r="BR3" s="83"/>
    </row>
    <row r="4" spans="1:70" s="82" customFormat="1">
      <c r="A4" s="88" t="s">
        <v>97</v>
      </c>
      <c r="B4" s="86"/>
      <c r="C4" s="86"/>
      <c r="D4" s="86"/>
      <c r="E4" s="86"/>
      <c r="F4" s="86"/>
      <c r="G4" s="86"/>
      <c r="H4" s="86"/>
      <c r="I4" s="86"/>
      <c r="J4" s="86"/>
      <c r="K4" s="86"/>
      <c r="L4" s="86"/>
      <c r="M4" s="86"/>
      <c r="N4" s="86"/>
      <c r="O4" s="86"/>
      <c r="P4" s="86"/>
      <c r="Q4" s="86"/>
      <c r="R4" s="86"/>
      <c r="S4" s="86"/>
      <c r="T4" s="86"/>
      <c r="U4" s="86"/>
      <c r="V4" s="86"/>
      <c r="W4" s="86"/>
      <c r="X4" s="86"/>
      <c r="Y4" s="86"/>
      <c r="Z4" s="86"/>
      <c r="AA4" s="85">
        <f>PopSingleAge!AA105</f>
        <v>17614.261000000006</v>
      </c>
      <c r="AB4" s="85">
        <f>PopSingleAge!AB105</f>
        <v>18105.440000000002</v>
      </c>
      <c r="AC4" s="85">
        <f>PopSingleAge!AC105</f>
        <v>18604.361999999997</v>
      </c>
      <c r="AD4" s="85">
        <f>PopSingleAge!AD105</f>
        <v>19110.938999999995</v>
      </c>
      <c r="AE4" s="85">
        <f>PopSingleAge!AE105</f>
        <v>19625.028999999995</v>
      </c>
      <c r="AF4" s="85">
        <f>PopSingleAge!AF105</f>
        <v>20146.441999999992</v>
      </c>
      <c r="AG4" s="84">
        <f>PopSingleAge!AG105</f>
        <v>20675.002</v>
      </c>
      <c r="AH4" s="84">
        <f>PopSingleAge!AH105</f>
        <v>21210.430999999993</v>
      </c>
      <c r="AI4" s="84">
        <f>PopSingleAge!AI105</f>
        <v>21752.279999999977</v>
      </c>
      <c r="AJ4" s="84">
        <f>PopSingleAge!AJ105</f>
        <v>22300.020999999993</v>
      </c>
      <c r="AK4" s="84">
        <f>PopSingleAge!AK105</f>
        <v>22853.148000000001</v>
      </c>
      <c r="AL4" s="84">
        <f>PopSingleAge!AL105</f>
        <v>23411.296000000009</v>
      </c>
      <c r="AM4" s="84">
        <f>PopSingleAge!AM105</f>
        <v>23974.139999999992</v>
      </c>
      <c r="AN4" s="84">
        <f>PopSingleAge!AN105</f>
        <v>24541.250999999997</v>
      </c>
      <c r="AO4" s="84">
        <f>PopSingleAge!AO105</f>
        <v>25112.185999999972</v>
      </c>
      <c r="AP4" s="84">
        <f>PopSingleAge!AP105</f>
        <v>25686.510000000006</v>
      </c>
      <c r="AQ4" s="84">
        <f>PopSingleAge!AQ105</f>
        <v>26263.830999999991</v>
      </c>
      <c r="AR4" s="84">
        <f>PopSingleAge!AR105</f>
        <v>26843.769000000011</v>
      </c>
      <c r="AS4" s="84">
        <f>PopSingleAge!AS105</f>
        <v>27425.889000000003</v>
      </c>
      <c r="AT4" s="84">
        <f>PopSingleAge!AT105</f>
        <v>28009.776000000002</v>
      </c>
      <c r="AU4" s="84">
        <f>PopSingleAge!AU105</f>
        <v>28595.011999999999</v>
      </c>
      <c r="AV4" s="84">
        <f>PopSingleAge!AV105</f>
        <v>29181.227000000003</v>
      </c>
      <c r="AW4" s="84">
        <f>PopSingleAge!AW105</f>
        <v>29768.047999999999</v>
      </c>
      <c r="AX4" s="84">
        <f>PopSingleAge!AX105</f>
        <v>30355.103000000003</v>
      </c>
      <c r="AY4" s="84">
        <f>PopSingleAge!AY105</f>
        <v>30942.027999999991</v>
      </c>
      <c r="AZ4" s="84">
        <f>PopSingleAge!AZ105</f>
        <v>31528.452000000001</v>
      </c>
      <c r="BA4" s="83"/>
      <c r="BB4" s="83"/>
      <c r="BC4" s="83"/>
      <c r="BD4" s="83"/>
      <c r="BE4" s="83"/>
      <c r="BF4" s="83"/>
      <c r="BG4" s="83"/>
      <c r="BH4" s="83"/>
      <c r="BI4" s="83"/>
      <c r="BJ4" s="83"/>
      <c r="BK4" s="83"/>
      <c r="BL4" s="83"/>
      <c r="BM4" s="83"/>
      <c r="BN4" s="83"/>
      <c r="BO4" s="83"/>
      <c r="BP4" s="83"/>
      <c r="BQ4" s="83"/>
      <c r="BR4" s="83"/>
    </row>
    <row r="5" spans="1:70" s="82" customFormat="1" ht="22.5">
      <c r="A5" s="88" t="s">
        <v>175</v>
      </c>
      <c r="B5" s="86"/>
      <c r="C5" s="86"/>
      <c r="D5" s="86"/>
      <c r="E5" s="86"/>
      <c r="F5" s="86"/>
      <c r="G5" s="86"/>
      <c r="H5" s="86"/>
      <c r="I5" s="86"/>
      <c r="J5" s="86"/>
      <c r="K5" s="86"/>
      <c r="L5" s="86"/>
      <c r="M5" s="86"/>
      <c r="N5" s="86"/>
      <c r="O5" s="86"/>
      <c r="P5" s="86"/>
      <c r="Q5" s="86"/>
      <c r="R5" s="86"/>
      <c r="S5" s="86"/>
      <c r="T5" s="86"/>
      <c r="U5" s="86"/>
      <c r="V5" s="86"/>
      <c r="W5" s="86"/>
      <c r="X5" s="86"/>
      <c r="Y5" s="86"/>
      <c r="Z5" s="86"/>
      <c r="AA5" s="85">
        <f>1000*AA3/AA4</f>
        <v>567721.80223740276</v>
      </c>
      <c r="AB5" s="85">
        <f t="shared" ref="AB5:AC5" si="1">1000*AB3/AB4</f>
        <v>662784.22396804485</v>
      </c>
      <c r="AC5" s="85">
        <f t="shared" si="1"/>
        <v>752511.69591303379</v>
      </c>
      <c r="AD5" s="85">
        <f>1000*AD3/AD4</f>
        <v>845902.96688195202</v>
      </c>
      <c r="AE5" s="85">
        <f>1000*AE3/AE4</f>
        <v>946342.55062751786</v>
      </c>
      <c r="AF5" s="85">
        <f t="shared" ref="AF5:AG5" si="2">1000*AF3/AF4</f>
        <v>1041275.6753772211</v>
      </c>
      <c r="AG5" s="84">
        <f t="shared" si="2"/>
        <v>1143779.0861351527</v>
      </c>
      <c r="AH5" s="84">
        <f t="shared" ref="AH5" si="3">1000*AH3/AH4</f>
        <v>1258964.4966178013</v>
      </c>
      <c r="AI5" s="84">
        <f t="shared" ref="AI5" si="4">1000*AI3/AI4</f>
        <v>1388016.5763942376</v>
      </c>
      <c r="AJ5" s="84">
        <f t="shared" ref="AJ5" si="5">1000*AJ3/AJ4</f>
        <v>1532726.6307732426</v>
      </c>
      <c r="AK5" s="84">
        <f t="shared" ref="AK5" si="6">1000*AK3/AK4</f>
        <v>1695065.1702783713</v>
      </c>
      <c r="AL5" s="84">
        <f t="shared" ref="AL5" si="7">1000*AL3/AL4</f>
        <v>1879758.4855244567</v>
      </c>
      <c r="AM5" s="84">
        <f t="shared" ref="AM5" si="8">1000*AM3/AM4</f>
        <v>2085789.366634093</v>
      </c>
      <c r="AN5" s="84">
        <f t="shared" ref="AN5" si="9">1000*AN3/AN4</f>
        <v>2315856.4594422854</v>
      </c>
      <c r="AO5" s="84">
        <f t="shared" ref="AO5" si="10">1000*AO3/AO4</f>
        <v>2573077.8804923682</v>
      </c>
      <c r="AP5" s="84">
        <f t="shared" ref="AP5" si="11">1000*AP3/AP4</f>
        <v>2860948.8727652398</v>
      </c>
      <c r="AQ5" s="84">
        <f t="shared" ref="AQ5" si="12">1000*AQ3/AQ4</f>
        <v>3180825.0204015933</v>
      </c>
      <c r="AR5" s="84">
        <f t="shared" ref="AR5" si="13">1000*AR3/AR4</f>
        <v>3536150.1049772301</v>
      </c>
      <c r="AS5" s="84">
        <f t="shared" ref="AS5" si="14">1000*AS3/AS4</f>
        <v>3930830.2258761092</v>
      </c>
      <c r="AT5" s="84">
        <f t="shared" ref="AT5" si="15">1000*AT3/AT4</f>
        <v>4369211.8509485191</v>
      </c>
      <c r="AU5" s="84">
        <f t="shared" ref="AU5" si="16">1000*AU3/AU4</f>
        <v>4856094.110817709</v>
      </c>
      <c r="AV5" s="84">
        <f t="shared" ref="AV5" si="17">1000*AV3/AV4</f>
        <v>5396751.803304635</v>
      </c>
      <c r="AW5" s="84">
        <f t="shared" ref="AW5" si="18">1000*AW3/AW4</f>
        <v>5996973.5488272086</v>
      </c>
      <c r="AX5" s="84">
        <f t="shared" ref="AX5" si="19">1000*AX3/AX4</f>
        <v>6663118.8991263714</v>
      </c>
      <c r="AY5" s="84">
        <f t="shared" ref="AY5" si="20">1000*AY3/AY4</f>
        <v>7402158.3424707456</v>
      </c>
      <c r="AZ5" s="84">
        <f t="shared" ref="AZ5" si="21">1000*AZ3/AZ4</f>
        <v>8221769.2361711888</v>
      </c>
      <c r="BA5" s="83"/>
      <c r="BB5" s="83"/>
      <c r="BC5" s="83"/>
      <c r="BD5" s="83"/>
      <c r="BE5" s="83"/>
      <c r="BF5" s="83"/>
      <c r="BG5" s="83"/>
      <c r="BH5" s="83"/>
      <c r="BI5" s="83"/>
      <c r="BJ5" s="83"/>
      <c r="BK5" s="83"/>
      <c r="BL5" s="83"/>
      <c r="BM5" s="83"/>
      <c r="BN5" s="83"/>
      <c r="BO5" s="83"/>
      <c r="BP5" s="83"/>
      <c r="BQ5" s="83"/>
      <c r="BR5" s="83"/>
    </row>
    <row r="6" spans="1:70" s="82" customFormat="1">
      <c r="A6" s="87" t="s">
        <v>92</v>
      </c>
      <c r="B6" s="86"/>
      <c r="C6" s="86"/>
      <c r="D6" s="86"/>
      <c r="E6" s="86"/>
      <c r="F6" s="86"/>
      <c r="G6" s="86"/>
      <c r="H6" s="86"/>
      <c r="I6" s="86"/>
      <c r="J6" s="86"/>
      <c r="K6" s="86"/>
      <c r="L6" s="86"/>
      <c r="M6" s="86"/>
      <c r="N6" s="86"/>
      <c r="O6" s="86"/>
      <c r="P6" s="86"/>
      <c r="Q6" s="86"/>
      <c r="R6" s="86"/>
      <c r="S6" s="86"/>
      <c r="T6" s="86"/>
      <c r="U6" s="86"/>
      <c r="V6" s="86"/>
      <c r="W6" s="86"/>
      <c r="X6" s="86"/>
      <c r="Y6" s="86"/>
      <c r="Z6" s="86"/>
      <c r="AA6" s="85">
        <f>LaborForceAggregates!AA15</f>
        <v>7251.8974185990819</v>
      </c>
      <c r="AB6" s="85">
        <f>LaborForceAggregates!AB15</f>
        <v>7495.6290668564752</v>
      </c>
      <c r="AC6" s="85">
        <f>LaborForceAggregates!AC15</f>
        <v>7749.6028185916994</v>
      </c>
      <c r="AD6" s="85">
        <f>LaborForceAggregates!AD15</f>
        <v>8013.5234264632436</v>
      </c>
      <c r="AE6" s="85">
        <f>LaborForceAggregates!AE15</f>
        <v>8287.7878820118312</v>
      </c>
      <c r="AF6" s="85">
        <f>LaborForceAggregates!AF15</f>
        <v>8569.4273134701798</v>
      </c>
      <c r="AG6" s="84">
        <f>LaborForceAggregates!AG15</f>
        <v>8827.5482003806956</v>
      </c>
      <c r="AH6" s="84">
        <f>LaborForceAggregates!AH15</f>
        <v>9093.6361174087633</v>
      </c>
      <c r="AI6" s="84">
        <f>LaborForceAggregates!AI15</f>
        <v>9363.849450403095</v>
      </c>
      <c r="AJ6" s="84">
        <f>LaborForceAggregates!AJ15</f>
        <v>9637.4950454117807</v>
      </c>
      <c r="AK6" s="84">
        <f>LaborForceAggregates!AK15</f>
        <v>9913.4606510046087</v>
      </c>
      <c r="AL6" s="84">
        <f>LaborForceAggregates!AL15</f>
        <v>10213.646499445831</v>
      </c>
      <c r="AM6" s="84">
        <f>LaborForceAggregates!AM15</f>
        <v>10516.938048014099</v>
      </c>
      <c r="AN6" s="84">
        <f>LaborForceAggregates!AN15</f>
        <v>10823.53193290807</v>
      </c>
      <c r="AO6" s="84">
        <f>LaborForceAggregates!AO15</f>
        <v>11133.854491007785</v>
      </c>
      <c r="AP6" s="84">
        <f>LaborForceAggregates!AP15</f>
        <v>11448.103750840362</v>
      </c>
      <c r="AQ6" s="84">
        <f>LaborForceAggregates!AQ15</f>
        <v>11765.935988537551</v>
      </c>
      <c r="AR6" s="84">
        <f>LaborForceAggregates!AR15</f>
        <v>12086.848555413213</v>
      </c>
      <c r="AS6" s="84">
        <f>LaborForceAggregates!AS15</f>
        <v>12410.639625978743</v>
      </c>
      <c r="AT6" s="84">
        <f>LaborForceAggregates!AT15</f>
        <v>12737.147298012098</v>
      </c>
      <c r="AU6" s="84">
        <f>LaborForceAggregates!AU15</f>
        <v>13066.133130432128</v>
      </c>
      <c r="AV6" s="84">
        <f>LaborForceAggregates!AV15</f>
        <v>13397.259319613207</v>
      </c>
      <c r="AW6" s="84">
        <f>LaborForceAggregates!AW15</f>
        <v>13730.069274438581</v>
      </c>
      <c r="AX6" s="84">
        <f>LaborForceAggregates!AX15</f>
        <v>14064.029873238958</v>
      </c>
      <c r="AY6" s="84">
        <f>LaborForceAggregates!AY15</f>
        <v>14398.522207703556</v>
      </c>
      <c r="AZ6" s="84">
        <f>LaborForceAggregates!AZ15</f>
        <v>14732.9248752941</v>
      </c>
      <c r="BA6" s="83"/>
      <c r="BB6" s="83"/>
      <c r="BC6" s="83"/>
      <c r="BD6" s="83"/>
      <c r="BE6" s="83"/>
      <c r="BF6" s="83"/>
      <c r="BG6" s="83"/>
      <c r="BH6" s="83"/>
      <c r="BI6" s="83"/>
      <c r="BJ6" s="83"/>
      <c r="BK6" s="83"/>
      <c r="BL6" s="83"/>
      <c r="BM6" s="83"/>
      <c r="BN6" s="83"/>
      <c r="BO6" s="83"/>
      <c r="BP6" s="83"/>
      <c r="BQ6" s="83"/>
      <c r="BR6" s="83"/>
    </row>
    <row r="7" spans="1:70" s="81" customFormat="1">
      <c r="A7" s="65" t="s">
        <v>91</v>
      </c>
      <c r="B7" s="69"/>
      <c r="C7" s="69"/>
      <c r="D7" s="69"/>
      <c r="E7" s="69"/>
      <c r="F7" s="69"/>
      <c r="G7" s="69"/>
      <c r="H7" s="69"/>
      <c r="I7" s="69"/>
      <c r="J7" s="69"/>
      <c r="K7" s="69"/>
      <c r="L7" s="69"/>
      <c r="M7" s="69"/>
      <c r="N7" s="69"/>
      <c r="O7" s="69"/>
      <c r="P7" s="69"/>
      <c r="Q7" s="69"/>
      <c r="R7" s="69"/>
      <c r="S7" s="69"/>
      <c r="T7" s="69"/>
      <c r="U7" s="69"/>
      <c r="V7" s="69"/>
      <c r="W7" s="69"/>
      <c r="X7" s="69"/>
      <c r="Y7" s="69"/>
      <c r="Z7" s="69"/>
      <c r="AA7" s="73"/>
      <c r="AB7" s="73">
        <f t="shared" ref="AB7:AD7" si="22">100*(AB6/AA6 -1)</f>
        <v>3.3609362376292085</v>
      </c>
      <c r="AC7" s="73">
        <f t="shared" si="22"/>
        <v>3.388291355801254</v>
      </c>
      <c r="AD7" s="73">
        <f t="shared" si="22"/>
        <v>3.4056017327544152</v>
      </c>
      <c r="AE7" s="73">
        <f>100*(AE6/AD6 -1)</f>
        <v>3.4225201693786511</v>
      </c>
      <c r="AF7" s="73">
        <f>100*(AF6/AE6 -1)</f>
        <v>3.3982461359759242</v>
      </c>
      <c r="AG7" s="71">
        <f>100*(AG6/AF6 -1)</f>
        <v>3.0121136158629769</v>
      </c>
      <c r="AH7" s="71">
        <f t="shared" ref="AH7:AZ7" si="23">100*(AH6/AG6 -1)</f>
        <v>3.01429016288568</v>
      </c>
      <c r="AI7" s="71">
        <f t="shared" si="23"/>
        <v>2.971455306827564</v>
      </c>
      <c r="AJ7" s="71">
        <f t="shared" si="23"/>
        <v>2.9223621808326383</v>
      </c>
      <c r="AK7" s="71">
        <f t="shared" si="23"/>
        <v>2.8634578206523598</v>
      </c>
      <c r="AL7" s="71">
        <f t="shared" si="23"/>
        <v>3.0280631457472174</v>
      </c>
      <c r="AM7" s="71">
        <f t="shared" si="23"/>
        <v>2.969473719153326</v>
      </c>
      <c r="AN7" s="71">
        <f t="shared" si="23"/>
        <v>2.9152390505130521</v>
      </c>
      <c r="AO7" s="71">
        <f t="shared" si="23"/>
        <v>2.867109923297817</v>
      </c>
      <c r="AP7" s="71">
        <f t="shared" si="23"/>
        <v>2.8224660209667629</v>
      </c>
      <c r="AQ7" s="71">
        <f t="shared" si="23"/>
        <v>2.776287187944626</v>
      </c>
      <c r="AR7" s="71">
        <f t="shared" si="23"/>
        <v>2.7274716366662011</v>
      </c>
      <c r="AS7" s="71">
        <f t="shared" si="23"/>
        <v>2.6788709156161161</v>
      </c>
      <c r="AT7" s="71">
        <f t="shared" si="23"/>
        <v>2.6308690113754363</v>
      </c>
      <c r="AU7" s="71">
        <f t="shared" si="23"/>
        <v>2.582884728603041</v>
      </c>
      <c r="AV7" s="71">
        <f t="shared" si="23"/>
        <v>2.5342324762470003</v>
      </c>
      <c r="AW7" s="71">
        <f t="shared" si="23"/>
        <v>2.4841644614443714</v>
      </c>
      <c r="AX7" s="71">
        <f t="shared" si="23"/>
        <v>2.4323300350866717</v>
      </c>
      <c r="AY7" s="71">
        <f t="shared" si="23"/>
        <v>2.3783534127801431</v>
      </c>
      <c r="AZ7" s="71">
        <f t="shared" si="23"/>
        <v>2.3224790903307424</v>
      </c>
      <c r="BA7" s="71"/>
      <c r="BB7" s="66"/>
      <c r="BC7" s="66"/>
      <c r="BD7" s="66"/>
      <c r="BE7" s="66"/>
      <c r="BF7" s="66"/>
      <c r="BG7" s="66"/>
      <c r="BH7" s="66"/>
      <c r="BI7" s="66"/>
      <c r="BJ7" s="66"/>
      <c r="BK7" s="66"/>
      <c r="BL7" s="66"/>
      <c r="BM7" s="66"/>
      <c r="BN7" s="66"/>
      <c r="BO7" s="66"/>
      <c r="BP7" s="66"/>
      <c r="BQ7" s="66"/>
      <c r="BR7" s="66"/>
    </row>
    <row r="8" spans="1:70">
      <c r="A8" s="65" t="s">
        <v>216</v>
      </c>
      <c r="B8" s="69"/>
      <c r="C8" s="69"/>
      <c r="D8" s="69"/>
      <c r="E8" s="69"/>
      <c r="F8" s="69"/>
      <c r="G8" s="69"/>
      <c r="H8" s="69"/>
      <c r="I8" s="69"/>
      <c r="J8" s="69"/>
      <c r="K8" s="69"/>
      <c r="L8" s="69"/>
      <c r="M8" s="69"/>
      <c r="N8" s="69"/>
      <c r="O8" s="69"/>
      <c r="P8" s="69"/>
      <c r="Q8" s="69"/>
      <c r="R8" s="69"/>
      <c r="S8" s="69"/>
      <c r="T8" s="69"/>
      <c r="U8" s="69"/>
      <c r="V8" s="69"/>
      <c r="W8" s="69"/>
      <c r="X8" s="69"/>
      <c r="Y8" s="69"/>
      <c r="Z8" s="69"/>
      <c r="AA8" s="73"/>
      <c r="AB8" s="73">
        <f>((1+AB9/100)/(1+AB7/100)-1)*100</f>
        <v>2.5532506364914553</v>
      </c>
      <c r="AC8" s="73">
        <f>((1+AC9/100)/(1+AC7/100)-1)*100</f>
        <v>1.5588889448343801</v>
      </c>
      <c r="AD8" s="73">
        <f t="shared" ref="AD8" si="24">((1+AD9/100)/(1+AD7/100)-1)*100</f>
        <v>3.4760189071140424</v>
      </c>
      <c r="AE8" s="73">
        <f>((1+AE9/100)/(1+AE7/100)-1)*100</f>
        <v>-2.9224971161296076</v>
      </c>
      <c r="AF8" s="73">
        <f>((1+AF9/100)/(1+AF7/100)-1)*100</f>
        <v>0.58197685793697218</v>
      </c>
      <c r="AG8" s="71">
        <f>AF8+($AK$8-$AF$8)/($AK$2-$AF$2)</f>
        <v>0.67548701555946744</v>
      </c>
      <c r="AH8" s="71">
        <f>AG8+($AK$8-$AF$8)/($AK$2-$AF$2)</f>
        <v>0.7689971731819627</v>
      </c>
      <c r="AI8" s="71">
        <f>AH8+($AK$8-$AF$8)/($AK$2-$AF$2)</f>
        <v>0.86250733080445796</v>
      </c>
      <c r="AJ8" s="71">
        <f>AI8+($AK$8-$AF$8)/($AK$2-$AF$2)</f>
        <v>0.95601748842695322</v>
      </c>
      <c r="AK8" s="77">
        <f>IF(EconomicAssumptions!$D$20="Yes",EconomicAssumptions!$D$19,EconomicAssumptions!D22)</f>
        <v>1.0495276460494485</v>
      </c>
      <c r="AL8" s="71">
        <f>AK8+($AP$8-$AK$8)/($AP$2-$AK$2)</f>
        <v>1.0495276460494485</v>
      </c>
      <c r="AM8" s="71">
        <f>AL8+($AP$8-$AK$8)/($AP$2-$AK$2)</f>
        <v>1.0495276460494485</v>
      </c>
      <c r="AN8" s="71">
        <f>AM8+($AP$8-$AK$8)/($AP$2-$AK$2)</f>
        <v>1.0495276460494485</v>
      </c>
      <c r="AO8" s="71">
        <f>AN8+($AP$8-$AK$8)/($AP$2-$AK$2)</f>
        <v>1.0495276460494485</v>
      </c>
      <c r="AP8" s="77">
        <f>IF(EconomicAssumptions!D20="Yes",EconomicAssumptions!$D$19,EconomicAssumptions!E22)</f>
        <v>1.0495276460494485</v>
      </c>
      <c r="AQ8" s="71">
        <f>AP8+($AZ$8-$AP$8)/($AZ$2-$AP$2)</f>
        <v>1.0495276460494485</v>
      </c>
      <c r="AR8" s="71">
        <f t="shared" ref="AR8:AY8" si="25">AQ8+($AZ$8-$AP$8)/($AZ$2-$AP$2)</f>
        <v>1.0495276460494485</v>
      </c>
      <c r="AS8" s="71">
        <f t="shared" si="25"/>
        <v>1.0495276460494485</v>
      </c>
      <c r="AT8" s="71">
        <f t="shared" si="25"/>
        <v>1.0495276460494485</v>
      </c>
      <c r="AU8" s="71">
        <f t="shared" si="25"/>
        <v>1.0495276460494485</v>
      </c>
      <c r="AV8" s="71">
        <f t="shared" si="25"/>
        <v>1.0495276460494485</v>
      </c>
      <c r="AW8" s="71">
        <f t="shared" si="25"/>
        <v>1.0495276460494485</v>
      </c>
      <c r="AX8" s="71">
        <f t="shared" si="25"/>
        <v>1.0495276460494485</v>
      </c>
      <c r="AY8" s="71">
        <f t="shared" si="25"/>
        <v>1.0495276460494485</v>
      </c>
      <c r="AZ8" s="77">
        <f>IF(EconomicAssumptions!D20="yes",EconomicAssumptions!$D$19,EconomicAssumptions!F22)</f>
        <v>1.0495276460494485</v>
      </c>
      <c r="BA8" s="71"/>
      <c r="BB8" s="66"/>
      <c r="BC8" s="66"/>
      <c r="BD8" s="66"/>
      <c r="BE8" s="66"/>
      <c r="BF8" s="66"/>
      <c r="BG8" s="66"/>
      <c r="BH8" s="66"/>
      <c r="BI8" s="66"/>
      <c r="BJ8" s="66"/>
      <c r="BK8" s="66"/>
      <c r="BL8" s="66"/>
      <c r="BM8" s="66"/>
      <c r="BN8" s="66"/>
      <c r="BO8" s="66"/>
      <c r="BP8" s="66"/>
      <c r="BQ8" s="66"/>
      <c r="BR8" s="66"/>
    </row>
    <row r="9" spans="1:70">
      <c r="A9" s="65" t="s">
        <v>90</v>
      </c>
      <c r="B9" s="78"/>
      <c r="C9" s="78"/>
      <c r="D9" s="78"/>
      <c r="E9" s="78"/>
      <c r="F9" s="78"/>
      <c r="G9" s="78"/>
      <c r="H9" s="78"/>
      <c r="I9" s="78"/>
      <c r="J9" s="78"/>
      <c r="K9" s="78"/>
      <c r="L9" s="78"/>
      <c r="M9" s="78"/>
      <c r="N9" s="78"/>
      <c r="O9" s="78"/>
      <c r="P9" s="78"/>
      <c r="Q9" s="78"/>
      <c r="R9" s="78"/>
      <c r="S9" s="78"/>
      <c r="T9" s="78"/>
      <c r="U9" s="78"/>
      <c r="V9" s="78"/>
      <c r="W9" s="78"/>
      <c r="X9" s="78"/>
      <c r="Y9" s="78"/>
      <c r="Z9" s="78"/>
      <c r="AA9" s="80">
        <f>EconomicAssumptions!D12</f>
        <v>5</v>
      </c>
      <c r="AB9" s="80">
        <f>EconomicAssumptions!E12</f>
        <v>6</v>
      </c>
      <c r="AC9" s="80">
        <f>EconomicAssumptions!F12</f>
        <v>5</v>
      </c>
      <c r="AD9" s="80">
        <f>EconomicAssumptions!G12</f>
        <v>7</v>
      </c>
      <c r="AE9" s="80">
        <f>EconomicAssumptions!H12</f>
        <v>0.4</v>
      </c>
      <c r="AF9" s="80">
        <f>EconomicAssumptions!I12</f>
        <v>4</v>
      </c>
      <c r="AG9" s="79">
        <f>100*((1+AG7/100)*(1+AG8/100)-1)</f>
        <v>3.707947067791495</v>
      </c>
      <c r="AH9" s="79">
        <f>100*((1+AH7/100)*(1+AH8/100)-1)</f>
        <v>3.8064671422117557</v>
      </c>
      <c r="AI9" s="79">
        <f>100*((1+AI7/100)*(1+AI8/100)-1)</f>
        <v>3.8595916574849953</v>
      </c>
      <c r="AJ9" s="79">
        <f t="shared" ref="AJ9:AZ9" si="26">100*((1+AJ7/100)*(1+AJ8/100)-1)</f>
        <v>3.9063179627835343</v>
      </c>
      <c r="AK9" s="79">
        <f t="shared" si="26"/>
        <v>3.9430382481625115</v>
      </c>
      <c r="AL9" s="79">
        <f t="shared" si="26"/>
        <v>4.1093711516511089</v>
      </c>
      <c r="AM9" s="79">
        <f t="shared" si="26"/>
        <v>4.0501668128274604</v>
      </c>
      <c r="AN9" s="79">
        <f t="shared" si="26"/>
        <v>3.9953629363460585</v>
      </c>
      <c r="AO9" s="79">
        <f t="shared" si="26"/>
        <v>3.9467286806349033</v>
      </c>
      <c r="AP9" s="79">
        <f t="shared" si="26"/>
        <v>3.9016162282065947</v>
      </c>
      <c r="AQ9" s="79">
        <f t="shared" si="26"/>
        <v>3.8549527355652646</v>
      </c>
      <c r="AR9" s="79">
        <f t="shared" si="26"/>
        <v>3.8056248515806024</v>
      </c>
      <c r="AS9" s="79">
        <f>100*((1+AS7/100)*(1+AS8/100)-1)</f>
        <v>3.7565140525269269</v>
      </c>
      <c r="AT9" s="79">
        <f t="shared" si="26"/>
        <v>3.7080083550306009</v>
      </c>
      <c r="AU9" s="79">
        <f t="shared" si="26"/>
        <v>3.6595204639447543</v>
      </c>
      <c r="AV9" s="79">
        <f t="shared" si="26"/>
        <v>3.6103575927498133</v>
      </c>
      <c r="AW9" s="79">
        <f t="shared" si="26"/>
        <v>3.5597641002899971</v>
      </c>
      <c r="AX9" s="79">
        <f t="shared" si="26"/>
        <v>3.5073856572975126</v>
      </c>
      <c r="AY9" s="79">
        <f t="shared" si="26"/>
        <v>3.4528425354174663</v>
      </c>
      <c r="AZ9" s="79">
        <f t="shared" si="26"/>
        <v>3.3963817965069198</v>
      </c>
      <c r="BA9" s="71"/>
      <c r="BB9" s="66"/>
      <c r="BC9" s="66"/>
      <c r="BD9" s="66"/>
      <c r="BE9" s="66"/>
      <c r="BF9" s="66"/>
      <c r="BG9" s="66"/>
      <c r="BH9" s="66"/>
      <c r="BI9" s="66"/>
      <c r="BJ9" s="66"/>
      <c r="BK9" s="66"/>
      <c r="BL9" s="66"/>
      <c r="BM9" s="66"/>
      <c r="BN9" s="66"/>
      <c r="BO9" s="66"/>
      <c r="BP9" s="66"/>
      <c r="BQ9" s="66"/>
      <c r="BR9" s="66"/>
    </row>
    <row r="10" spans="1:70">
      <c r="A10" s="65" t="s">
        <v>89</v>
      </c>
      <c r="B10" s="69"/>
      <c r="C10" s="69"/>
      <c r="D10" s="69"/>
      <c r="E10" s="69"/>
      <c r="F10" s="69"/>
      <c r="G10" s="69"/>
      <c r="H10" s="69"/>
      <c r="I10" s="69"/>
      <c r="J10" s="69"/>
      <c r="K10" s="69"/>
      <c r="L10" s="69"/>
      <c r="M10" s="69"/>
      <c r="N10" s="69"/>
      <c r="O10" s="69"/>
      <c r="P10" s="69"/>
      <c r="Q10" s="69"/>
      <c r="R10" s="69"/>
      <c r="S10" s="69"/>
      <c r="T10" s="69"/>
      <c r="U10" s="69"/>
      <c r="V10" s="69"/>
      <c r="W10" s="69"/>
      <c r="X10" s="69"/>
      <c r="Y10" s="69"/>
      <c r="Z10" s="78"/>
      <c r="AA10" s="69"/>
      <c r="AB10" s="69">
        <f>(AB3/AA3)/(1+AB9/100)</f>
        <v>1.1320754716981132</v>
      </c>
      <c r="AC10" s="69">
        <f t="shared" ref="AC10:AD10" si="27">(AC3/AB3)/(1+AC9/100)</f>
        <v>1.1111111111111112</v>
      </c>
      <c r="AD10" s="69">
        <f t="shared" si="27"/>
        <v>1.0791722296395194</v>
      </c>
      <c r="AE10" s="69">
        <f>(AE3/AD3)/(1+AE9/100)</f>
        <v>1.1442538641671716</v>
      </c>
      <c r="AF10" s="69">
        <f>(AF3/AE3)/(1+AF9/100)</f>
        <v>1.0861056346194815</v>
      </c>
      <c r="AG10" s="71">
        <f>AF10+($AP$10-$AF$10)/($AP$2-$AF$2)</f>
        <v>1.0869550711575333</v>
      </c>
      <c r="AH10" s="71">
        <f t="shared" ref="AH10:AO10" si="28">AG10+($AP$10-$AF$10)/($AP$2-$AF$2)</f>
        <v>1.0878045076955851</v>
      </c>
      <c r="AI10" s="71">
        <f t="shared" si="28"/>
        <v>1.0886539442336369</v>
      </c>
      <c r="AJ10" s="71">
        <f t="shared" si="28"/>
        <v>1.0895033807716887</v>
      </c>
      <c r="AK10" s="71">
        <f t="shared" si="28"/>
        <v>1.0903528173097405</v>
      </c>
      <c r="AL10" s="71">
        <f t="shared" si="28"/>
        <v>1.0912022538477923</v>
      </c>
      <c r="AM10" s="71">
        <f t="shared" si="28"/>
        <v>1.0920516903858442</v>
      </c>
      <c r="AN10" s="71">
        <f t="shared" si="28"/>
        <v>1.092901126923896</v>
      </c>
      <c r="AO10" s="71">
        <f t="shared" si="28"/>
        <v>1.0937505634619478</v>
      </c>
      <c r="AP10" s="77">
        <f>1+(AP11/100)</f>
        <v>1.0946</v>
      </c>
      <c r="AQ10" s="66">
        <f>1+(AQ11/100)</f>
        <v>1.0946</v>
      </c>
      <c r="AR10" s="66">
        <f t="shared" ref="AR10:AZ10" si="29">1+(AR11/100)</f>
        <v>1.0946</v>
      </c>
      <c r="AS10" s="66">
        <f t="shared" si="29"/>
        <v>1.0946</v>
      </c>
      <c r="AT10" s="66">
        <f t="shared" si="29"/>
        <v>1.0946</v>
      </c>
      <c r="AU10" s="66">
        <f t="shared" si="29"/>
        <v>1.0946</v>
      </c>
      <c r="AV10" s="66">
        <f t="shared" si="29"/>
        <v>1.0946</v>
      </c>
      <c r="AW10" s="66">
        <f t="shared" si="29"/>
        <v>1.0946</v>
      </c>
      <c r="AX10" s="66">
        <f t="shared" si="29"/>
        <v>1.0946</v>
      </c>
      <c r="AY10" s="66">
        <f t="shared" si="29"/>
        <v>1.0946</v>
      </c>
      <c r="AZ10" s="66">
        <f t="shared" si="29"/>
        <v>1.0946</v>
      </c>
      <c r="BA10" s="66"/>
      <c r="BB10" s="66"/>
      <c r="BC10" s="66"/>
      <c r="BD10" s="66"/>
      <c r="BE10" s="66"/>
      <c r="BF10" s="66"/>
      <c r="BG10" s="66"/>
      <c r="BH10" s="66"/>
      <c r="BI10" s="66"/>
      <c r="BJ10" s="66"/>
      <c r="BK10" s="66"/>
      <c r="BL10" s="66"/>
      <c r="BM10" s="66"/>
      <c r="BN10" s="66"/>
      <c r="BO10" s="66"/>
      <c r="BP10" s="66"/>
      <c r="BQ10" s="66"/>
      <c r="BR10" s="66"/>
    </row>
    <row r="11" spans="1:70">
      <c r="A11" s="65" t="s">
        <v>86</v>
      </c>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f>EconomicAssumptions!D13</f>
        <v>8</v>
      </c>
      <c r="AB11" s="69">
        <f>EconomicAssumptions!E13</f>
        <v>8.5</v>
      </c>
      <c r="AC11" s="69">
        <f>EconomicAssumptions!F13</f>
        <v>9</v>
      </c>
      <c r="AD11" s="69">
        <f>EconomicAssumptions!G13</f>
        <v>9.1999999999999993</v>
      </c>
      <c r="AE11" s="69">
        <f>EconomicAssumptions!H13</f>
        <v>11</v>
      </c>
      <c r="AF11" s="69">
        <f>EconomicAssumptions!I13</f>
        <v>9.6</v>
      </c>
      <c r="AG11" s="71">
        <f>AF11+($AK$11-$AF$11)/($AK$2-$AF$2)</f>
        <v>9.5719999999999992</v>
      </c>
      <c r="AH11" s="71">
        <f>AG11+($AK$11-$AF$11)/($AK$2-$AF$2)</f>
        <v>9.5439999999999987</v>
      </c>
      <c r="AI11" s="71">
        <f>AH11+($AK$11-$AF$11)/($AK$2-$AF$2)</f>
        <v>9.5159999999999982</v>
      </c>
      <c r="AJ11" s="71">
        <f>AI11+($AK$11-$AF$11)/($AK$2-$AF$2)</f>
        <v>9.4879999999999978</v>
      </c>
      <c r="AK11" s="77">
        <f>IF(EconomicAssumptions!$D$25="Yes",EconomicAssumptions!$D$24,EconomicAssumptions!D27)</f>
        <v>9.4600000000000009</v>
      </c>
      <c r="AL11" s="71">
        <f>AK11+($AP$11-$AK$11)/($AP$2-$AK$2)</f>
        <v>9.4600000000000009</v>
      </c>
      <c r="AM11" s="71">
        <f>AL11+($AP$11-$AK$11)/($AP$2-$AK$2)</f>
        <v>9.4600000000000009</v>
      </c>
      <c r="AN11" s="71">
        <f>AM11+($AP$11-$AK$11)/($AP$2-$AK$2)</f>
        <v>9.4600000000000009</v>
      </c>
      <c r="AO11" s="71">
        <f>AN11+($AP$11-$AK$11)/($AP$2-$AK$2)</f>
        <v>9.4600000000000009</v>
      </c>
      <c r="AP11" s="77">
        <f>IF(EconomicAssumptions!$D$25="Yes",EconomicAssumptions!$D$24,EconomicAssumptions!E27)</f>
        <v>9.4600000000000009</v>
      </c>
      <c r="AQ11" s="71">
        <f t="shared" ref="AQ11:AY11" si="30">AP11+($AZ$11-$AP$11)/($AZ$2-$AP$2)</f>
        <v>9.4600000000000009</v>
      </c>
      <c r="AR11" s="71">
        <f t="shared" si="30"/>
        <v>9.4600000000000009</v>
      </c>
      <c r="AS11" s="71">
        <f t="shared" si="30"/>
        <v>9.4600000000000009</v>
      </c>
      <c r="AT11" s="71">
        <f t="shared" si="30"/>
        <v>9.4600000000000009</v>
      </c>
      <c r="AU11" s="71">
        <f t="shared" si="30"/>
        <v>9.4600000000000009</v>
      </c>
      <c r="AV11" s="71">
        <f t="shared" si="30"/>
        <v>9.4600000000000009</v>
      </c>
      <c r="AW11" s="71">
        <f t="shared" si="30"/>
        <v>9.4600000000000009</v>
      </c>
      <c r="AX11" s="71">
        <f t="shared" si="30"/>
        <v>9.4600000000000009</v>
      </c>
      <c r="AY11" s="71">
        <f t="shared" si="30"/>
        <v>9.4600000000000009</v>
      </c>
      <c r="AZ11" s="77">
        <f>IF(EconomicAssumptions!$D$25="Yes",EconomicAssumptions!$D$24,EconomicAssumptions!F27)</f>
        <v>9.4600000000000009</v>
      </c>
      <c r="BA11" s="67"/>
      <c r="BB11" s="67"/>
      <c r="BC11" s="67"/>
      <c r="BD11" s="67"/>
      <c r="BE11" s="67"/>
      <c r="BF11" s="67"/>
      <c r="BG11" s="67"/>
      <c r="BH11" s="67"/>
      <c r="BI11" s="67"/>
      <c r="BJ11" s="67"/>
      <c r="BK11" s="67"/>
      <c r="BL11" s="67"/>
      <c r="BM11" s="67"/>
      <c r="BN11" s="67"/>
      <c r="BO11" s="67"/>
      <c r="BP11" s="67"/>
      <c r="BQ11" s="67"/>
      <c r="BR11" s="67"/>
    </row>
    <row r="12" spans="1:70" s="74" customFormat="1">
      <c r="A12" s="76" t="s">
        <v>176</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8">
        <f>LaborForceAggregates!AA27</f>
        <v>0</v>
      </c>
      <c r="AB12" s="68">
        <f>LaborForceAggregates!AB27</f>
        <v>0</v>
      </c>
      <c r="AC12" s="68">
        <f>LaborForceAggregates!AC27</f>
        <v>0</v>
      </c>
      <c r="AD12" s="68">
        <f>LaborForceAggregates!AD27</f>
        <v>0</v>
      </c>
      <c r="AE12" s="68">
        <f>LaborForceAggregates!AE27</f>
        <v>0</v>
      </c>
      <c r="AF12" s="68">
        <f>LaborForceAggregates!AF27</f>
        <v>0</v>
      </c>
      <c r="AG12" s="75">
        <f>LaborForceAggregates!AG27</f>
        <v>0</v>
      </c>
      <c r="AH12" s="75">
        <f>LaborForceAggregates!AH27</f>
        <v>0</v>
      </c>
      <c r="AI12" s="75">
        <f>LaborForceAggregates!AI27</f>
        <v>0</v>
      </c>
      <c r="AJ12" s="75">
        <f>LaborForceAggregates!AJ27</f>
        <v>0</v>
      </c>
      <c r="AK12" s="75">
        <f>LaborForceAggregates!AK27</f>
        <v>0</v>
      </c>
      <c r="AL12" s="75">
        <f>LaborForceAggregates!AL27</f>
        <v>0</v>
      </c>
      <c r="AM12" s="75">
        <f>LaborForceAggregates!AM27</f>
        <v>0</v>
      </c>
      <c r="AN12" s="75">
        <f>LaborForceAggregates!AN27</f>
        <v>0</v>
      </c>
      <c r="AO12" s="75">
        <f>LaborForceAggregates!AO27</f>
        <v>0</v>
      </c>
      <c r="AP12" s="75">
        <f>LaborForceAggregates!AP27</f>
        <v>0</v>
      </c>
      <c r="AQ12" s="75">
        <f>LaborForceAggregates!AQ27</f>
        <v>0</v>
      </c>
      <c r="AR12" s="75">
        <f>LaborForceAggregates!AR27</f>
        <v>0</v>
      </c>
      <c r="AS12" s="75">
        <f>LaborForceAggregates!AS27</f>
        <v>0</v>
      </c>
      <c r="AT12" s="75">
        <f>LaborForceAggregates!AT27</f>
        <v>0</v>
      </c>
      <c r="AU12" s="75">
        <f>LaborForceAggregates!AU27</f>
        <v>0</v>
      </c>
      <c r="AV12" s="75">
        <f>LaborForceAggregates!AV27</f>
        <v>0</v>
      </c>
      <c r="AW12" s="75">
        <f>LaborForceAggregates!AW27</f>
        <v>0</v>
      </c>
      <c r="AX12" s="75">
        <f>LaborForceAggregates!AX27</f>
        <v>0</v>
      </c>
      <c r="AY12" s="75">
        <f>LaborForceAggregates!AY27</f>
        <v>0</v>
      </c>
      <c r="AZ12" s="75">
        <f>LaborForceAggregates!AZ27</f>
        <v>0</v>
      </c>
      <c r="BA12" s="67"/>
      <c r="BB12" s="67"/>
      <c r="BC12" s="67"/>
      <c r="BD12" s="67"/>
      <c r="BE12" s="67"/>
      <c r="BF12" s="67"/>
      <c r="BG12" s="67"/>
      <c r="BH12" s="67"/>
      <c r="BI12" s="67"/>
      <c r="BJ12" s="67"/>
      <c r="BK12" s="67"/>
      <c r="BL12" s="67"/>
      <c r="BM12" s="67"/>
      <c r="BN12" s="67"/>
      <c r="BO12" s="67"/>
      <c r="BP12" s="67"/>
      <c r="BQ12" s="67"/>
      <c r="BR12" s="67"/>
    </row>
    <row r="13" spans="1:70">
      <c r="A13" s="65" t="s">
        <v>177</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8">
        <f>EconomicAssumptions!D14</f>
        <v>0</v>
      </c>
      <c r="AB13" s="68">
        <f>EconomicAssumptions!E14</f>
        <v>0</v>
      </c>
      <c r="AC13" s="68">
        <f>EconomicAssumptions!F14</f>
        <v>0</v>
      </c>
      <c r="AD13" s="68">
        <f>EconomicAssumptions!G14</f>
        <v>1691805.933763904</v>
      </c>
      <c r="AE13" s="68">
        <f>EconomicAssumptions!H14</f>
        <v>1892685.1012550357</v>
      </c>
      <c r="AF13" s="68">
        <f>EconomicAssumptions!I14</f>
        <v>2082551.3507544422</v>
      </c>
      <c r="AG13" s="75">
        <f>AF13*(1+AG8/100)*(1+AG11/100)</f>
        <v>2297307.0580942547</v>
      </c>
      <c r="AH13" s="75">
        <f>AG13*(1+AH8/100)*(1+AH11/100)</f>
        <v>2535914.3346963385</v>
      </c>
      <c r="AI13" s="75">
        <f t="shared" ref="AI13:AZ13" si="31">AH13*(1+AI8/100)*(1+AI11/100)</f>
        <v>2801185.7718860148</v>
      </c>
      <c r="AJ13" s="75">
        <f t="shared" si="31"/>
        <v>3096282.9736629571</v>
      </c>
      <c r="AK13" s="75">
        <f t="shared" si="31"/>
        <v>3424761.8430934725</v>
      </c>
      <c r="AL13" s="75">
        <f t="shared" si="31"/>
        <v>3788088.4213994807</v>
      </c>
      <c r="AM13" s="75">
        <f t="shared" si="31"/>
        <v>4189959.6368369027</v>
      </c>
      <c r="AN13" s="75">
        <f t="shared" si="31"/>
        <v>4634464.6178656481</v>
      </c>
      <c r="AO13" s="75">
        <f t="shared" si="31"/>
        <v>5126126.3009356875</v>
      </c>
      <c r="AP13" s="75">
        <f t="shared" si="31"/>
        <v>5669947.4523653295</v>
      </c>
      <c r="AQ13" s="75">
        <f t="shared" si="31"/>
        <v>6271461.572594488</v>
      </c>
      <c r="AR13" s="75">
        <f t="shared" si="31"/>
        <v>6936789.2007749621</v>
      </c>
      <c r="AS13" s="75">
        <f t="shared" si="31"/>
        <v>7672700.192609393</v>
      </c>
      <c r="AT13" s="75">
        <f t="shared" si="31"/>
        <v>8486682.6051296704</v>
      </c>
      <c r="AU13" s="75">
        <f t="shared" si="31"/>
        <v>9387018.8893326353</v>
      </c>
      <c r="AV13" s="75">
        <f t="shared" si="31"/>
        <v>10382870.165950006</v>
      </c>
      <c r="AW13" s="75">
        <f t="shared" si="31"/>
        <v>11484369.441877086</v>
      </c>
      <c r="AX13" s="75">
        <f t="shared" si="31"/>
        <v>12702724.715758065</v>
      </c>
      <c r="AY13" s="75">
        <f t="shared" si="31"/>
        <v>14050333.021850012</v>
      </c>
      <c r="AZ13" s="75">
        <f t="shared" si="31"/>
        <v>15540906.572587084</v>
      </c>
      <c r="BA13" s="67"/>
      <c r="BB13" s="67"/>
      <c r="BC13" s="67"/>
      <c r="BD13" s="67"/>
      <c r="BE13" s="67"/>
      <c r="BF13" s="67"/>
      <c r="BG13" s="67"/>
      <c r="BH13" s="67"/>
      <c r="BI13" s="67"/>
      <c r="BJ13" s="67"/>
      <c r="BK13" s="67"/>
      <c r="BL13" s="67"/>
      <c r="BM13" s="67"/>
      <c r="BN13" s="67"/>
      <c r="BO13" s="67"/>
      <c r="BP13" s="67"/>
      <c r="BQ13" s="67"/>
      <c r="BR13" s="67"/>
    </row>
    <row r="14" spans="1:70" s="72" customFormat="1">
      <c r="A14" s="65" t="s">
        <v>215</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73" t="e">
        <f t="shared" ref="AA14" si="32">100*((AA13/Z13)/(1+AA11/100)-1)</f>
        <v>#DIV/0!</v>
      </c>
      <c r="AB14" s="73" t="e">
        <f t="shared" ref="AB14" si="33">100*((AB13/AA13)/(1+AB11/100)-1)</f>
        <v>#DIV/0!</v>
      </c>
      <c r="AC14" s="73" t="e">
        <f t="shared" ref="AC14" si="34">100*((AC13/AB13)/(1+AC11/100)-1)</f>
        <v>#DIV/0!</v>
      </c>
      <c r="AD14" s="73" t="e">
        <f t="shared" ref="AD14" si="35">100*((AD13/AC13)/(1+AD11/100)-1)</f>
        <v>#DIV/0!</v>
      </c>
      <c r="AE14" s="73">
        <f>100*((AE13/AD13)/(1+AE11/100)-1)</f>
        <v>0.78707485372424557</v>
      </c>
      <c r="AF14" s="73">
        <f>100*((AF13/AE13)/(1+AF11/100)-1)</f>
        <v>0.39377879046413877</v>
      </c>
      <c r="AG14" s="71">
        <f t="shared" ref="AG14:AZ14" si="36">100*((AG13/AF13)/(1+AG11/100)-1)</f>
        <v>0.67548701555946167</v>
      </c>
      <c r="AH14" s="71">
        <f>100*((AH13/AG13)/(1+AH11/100)-1)</f>
        <v>0.76899717318199556</v>
      </c>
      <c r="AI14" s="71">
        <f t="shared" si="36"/>
        <v>0.86250733080448505</v>
      </c>
      <c r="AJ14" s="71">
        <f t="shared" si="36"/>
        <v>0.95601748842693013</v>
      </c>
      <c r="AK14" s="71">
        <f t="shared" si="36"/>
        <v>1.0495276460494418</v>
      </c>
      <c r="AL14" s="71">
        <f t="shared" si="36"/>
        <v>1.0495276460494418</v>
      </c>
      <c r="AM14" s="71">
        <f t="shared" si="36"/>
        <v>1.0495276460494418</v>
      </c>
      <c r="AN14" s="71">
        <f t="shared" si="36"/>
        <v>1.0495276460494418</v>
      </c>
      <c r="AO14" s="71">
        <f t="shared" si="36"/>
        <v>1.0495276460494418</v>
      </c>
      <c r="AP14" s="71">
        <f t="shared" si="36"/>
        <v>1.0495276460494418</v>
      </c>
      <c r="AQ14" s="71">
        <f t="shared" si="36"/>
        <v>1.0495276460494418</v>
      </c>
      <c r="AR14" s="71">
        <f t="shared" si="36"/>
        <v>1.0495276460494418</v>
      </c>
      <c r="AS14" s="71">
        <f t="shared" si="36"/>
        <v>1.0495276460494418</v>
      </c>
      <c r="AT14" s="71">
        <f t="shared" si="36"/>
        <v>1.0495276460494418</v>
      </c>
      <c r="AU14" s="71">
        <f t="shared" si="36"/>
        <v>1.0495276460494418</v>
      </c>
      <c r="AV14" s="71">
        <f t="shared" si="36"/>
        <v>1.0495276460494418</v>
      </c>
      <c r="AW14" s="71">
        <f t="shared" si="36"/>
        <v>1.0495276460494418</v>
      </c>
      <c r="AX14" s="71">
        <f t="shared" si="36"/>
        <v>1.0495276460494418</v>
      </c>
      <c r="AY14" s="71">
        <f t="shared" si="36"/>
        <v>1.0495276460494418</v>
      </c>
      <c r="AZ14" s="71">
        <f t="shared" si="36"/>
        <v>1.0495276460494418</v>
      </c>
      <c r="BA14" s="71"/>
      <c r="BB14" s="71"/>
      <c r="BC14" s="71"/>
      <c r="BD14" s="71"/>
      <c r="BE14" s="71"/>
      <c r="BF14" s="71"/>
      <c r="BG14" s="71"/>
      <c r="BH14" s="71"/>
      <c r="BI14" s="71"/>
      <c r="BJ14" s="71"/>
      <c r="BK14" s="71"/>
      <c r="BL14" s="71"/>
      <c r="BM14" s="71"/>
      <c r="BN14" s="71"/>
      <c r="BO14" s="71"/>
      <c r="BP14" s="71"/>
      <c r="BQ14" s="71"/>
      <c r="BR14" s="71"/>
    </row>
    <row r="15" spans="1:70">
      <c r="A15" s="65" t="s">
        <v>88</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f t="shared" ref="AA15:AE15" si="37">AA12*AA13/1000</f>
        <v>0</v>
      </c>
      <c r="AB15" s="68">
        <f t="shared" si="37"/>
        <v>0</v>
      </c>
      <c r="AC15" s="68">
        <f t="shared" si="37"/>
        <v>0</v>
      </c>
      <c r="AD15" s="68">
        <f t="shared" si="37"/>
        <v>0</v>
      </c>
      <c r="AE15" s="68">
        <f t="shared" si="37"/>
        <v>0</v>
      </c>
      <c r="AF15" s="68">
        <f>AF12*AF13/1000</f>
        <v>0</v>
      </c>
      <c r="AG15" s="67">
        <f t="shared" ref="AG15:AZ15" si="38">AG12*AG13/1000</f>
        <v>0</v>
      </c>
      <c r="AH15" s="67">
        <f t="shared" si="38"/>
        <v>0</v>
      </c>
      <c r="AI15" s="67">
        <f t="shared" si="38"/>
        <v>0</v>
      </c>
      <c r="AJ15" s="67">
        <f t="shared" si="38"/>
        <v>0</v>
      </c>
      <c r="AK15" s="67">
        <f t="shared" si="38"/>
        <v>0</v>
      </c>
      <c r="AL15" s="67">
        <f t="shared" si="38"/>
        <v>0</v>
      </c>
      <c r="AM15" s="67">
        <f t="shared" si="38"/>
        <v>0</v>
      </c>
      <c r="AN15" s="67">
        <f t="shared" si="38"/>
        <v>0</v>
      </c>
      <c r="AO15" s="67">
        <f t="shared" si="38"/>
        <v>0</v>
      </c>
      <c r="AP15" s="67">
        <f t="shared" si="38"/>
        <v>0</v>
      </c>
      <c r="AQ15" s="67">
        <f t="shared" si="38"/>
        <v>0</v>
      </c>
      <c r="AR15" s="67">
        <f t="shared" si="38"/>
        <v>0</v>
      </c>
      <c r="AS15" s="67">
        <f t="shared" si="38"/>
        <v>0</v>
      </c>
      <c r="AT15" s="67">
        <f t="shared" si="38"/>
        <v>0</v>
      </c>
      <c r="AU15" s="67">
        <f t="shared" si="38"/>
        <v>0</v>
      </c>
      <c r="AV15" s="67">
        <f t="shared" si="38"/>
        <v>0</v>
      </c>
      <c r="AW15" s="67">
        <f t="shared" si="38"/>
        <v>0</v>
      </c>
      <c r="AX15" s="67">
        <f t="shared" si="38"/>
        <v>0</v>
      </c>
      <c r="AY15" s="67">
        <f t="shared" si="38"/>
        <v>0</v>
      </c>
      <c r="AZ15" s="67">
        <f t="shared" si="38"/>
        <v>0</v>
      </c>
      <c r="BA15" s="66"/>
      <c r="BB15" s="66"/>
      <c r="BC15" s="66"/>
      <c r="BD15" s="66"/>
      <c r="BE15" s="66"/>
      <c r="BF15" s="66"/>
      <c r="BG15" s="66"/>
      <c r="BH15" s="66"/>
      <c r="BI15" s="66"/>
      <c r="BJ15" s="66"/>
      <c r="BK15" s="66"/>
      <c r="BL15" s="66"/>
      <c r="BM15" s="66"/>
      <c r="BN15" s="66"/>
      <c r="BO15" s="66"/>
      <c r="BP15" s="66"/>
      <c r="BQ15" s="66"/>
      <c r="BR15" s="66"/>
    </row>
    <row r="16" spans="1:70">
      <c r="A16" s="65" t="s">
        <v>87</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f t="shared" ref="AA16:AE16" si="39">100*AA15/AA3</f>
        <v>0</v>
      </c>
      <c r="AB16" s="69">
        <f t="shared" si="39"/>
        <v>0</v>
      </c>
      <c r="AC16" s="69">
        <f t="shared" si="39"/>
        <v>0</v>
      </c>
      <c r="AD16" s="69">
        <f t="shared" si="39"/>
        <v>0</v>
      </c>
      <c r="AE16" s="69">
        <f t="shared" si="39"/>
        <v>0</v>
      </c>
      <c r="AF16" s="69">
        <f t="shared" ref="AF16:AZ16" si="40">100*AF15/AF3</f>
        <v>0</v>
      </c>
      <c r="AG16" s="71">
        <f t="shared" si="40"/>
        <v>0</v>
      </c>
      <c r="AH16" s="71">
        <f t="shared" si="40"/>
        <v>0</v>
      </c>
      <c r="AI16" s="71">
        <f t="shared" si="40"/>
        <v>0</v>
      </c>
      <c r="AJ16" s="71">
        <f t="shared" si="40"/>
        <v>0</v>
      </c>
      <c r="AK16" s="71">
        <f t="shared" si="40"/>
        <v>0</v>
      </c>
      <c r="AL16" s="71">
        <f t="shared" si="40"/>
        <v>0</v>
      </c>
      <c r="AM16" s="71">
        <f t="shared" si="40"/>
        <v>0</v>
      </c>
      <c r="AN16" s="71">
        <f t="shared" si="40"/>
        <v>0</v>
      </c>
      <c r="AO16" s="71">
        <f t="shared" si="40"/>
        <v>0</v>
      </c>
      <c r="AP16" s="71">
        <f t="shared" si="40"/>
        <v>0</v>
      </c>
      <c r="AQ16" s="71">
        <f t="shared" si="40"/>
        <v>0</v>
      </c>
      <c r="AR16" s="71">
        <f t="shared" si="40"/>
        <v>0</v>
      </c>
      <c r="AS16" s="71">
        <f t="shared" si="40"/>
        <v>0</v>
      </c>
      <c r="AT16" s="71">
        <f t="shared" si="40"/>
        <v>0</v>
      </c>
      <c r="AU16" s="71">
        <f t="shared" si="40"/>
        <v>0</v>
      </c>
      <c r="AV16" s="71">
        <f t="shared" si="40"/>
        <v>0</v>
      </c>
      <c r="AW16" s="71">
        <f t="shared" si="40"/>
        <v>0</v>
      </c>
      <c r="AX16" s="71">
        <f t="shared" si="40"/>
        <v>0</v>
      </c>
      <c r="AY16" s="71">
        <f t="shared" si="40"/>
        <v>0</v>
      </c>
      <c r="AZ16" s="71">
        <f t="shared" si="40"/>
        <v>0</v>
      </c>
      <c r="BA16" s="67"/>
      <c r="BB16" s="67"/>
      <c r="BC16" s="67"/>
      <c r="BD16" s="67"/>
      <c r="BE16" s="67"/>
      <c r="BF16" s="67"/>
      <c r="BG16" s="67"/>
      <c r="BH16" s="67"/>
      <c r="BI16" s="67"/>
      <c r="BJ16" s="67"/>
      <c r="BK16" s="67"/>
      <c r="BL16" s="67"/>
      <c r="BM16" s="67"/>
      <c r="BN16" s="67"/>
      <c r="BO16" s="67"/>
      <c r="BP16" s="67"/>
      <c r="BQ16" s="67"/>
      <c r="BR16" s="67"/>
    </row>
    <row r="17" spans="1:70">
      <c r="A17" s="65"/>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7"/>
      <c r="AH17" s="67"/>
      <c r="AI17" s="67"/>
      <c r="AJ17" s="67"/>
      <c r="AK17" s="67"/>
      <c r="AL17" s="67"/>
      <c r="AM17" s="67"/>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row>
    <row r="18" spans="1:70">
      <c r="A18" s="204" t="s">
        <v>273</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row>
    <row r="19" spans="1:70">
      <c r="A19" s="70" t="s">
        <v>274</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row>
    <row r="20" spans="1:70" s="82" customFormat="1">
      <c r="A20" s="88" t="str">
        <f>A3</f>
        <v>GDP (current, million local currency)</v>
      </c>
      <c r="B20" s="86">
        <f t="shared" ref="B20:AE20" si="41">B3</f>
        <v>0</v>
      </c>
      <c r="C20" s="86">
        <f t="shared" si="41"/>
        <v>0</v>
      </c>
      <c r="D20" s="86">
        <f t="shared" si="41"/>
        <v>0</v>
      </c>
      <c r="E20" s="86">
        <f t="shared" si="41"/>
        <v>0</v>
      </c>
      <c r="F20" s="86">
        <f t="shared" si="41"/>
        <v>0</v>
      </c>
      <c r="G20" s="86">
        <f t="shared" si="41"/>
        <v>0</v>
      </c>
      <c r="H20" s="86">
        <f t="shared" si="41"/>
        <v>0</v>
      </c>
      <c r="I20" s="86">
        <f t="shared" si="41"/>
        <v>0</v>
      </c>
      <c r="J20" s="86">
        <f t="shared" si="41"/>
        <v>0</v>
      </c>
      <c r="K20" s="86">
        <f t="shared" si="41"/>
        <v>0</v>
      </c>
      <c r="L20" s="86">
        <f t="shared" si="41"/>
        <v>0</v>
      </c>
      <c r="M20" s="86">
        <f t="shared" si="41"/>
        <v>0</v>
      </c>
      <c r="N20" s="86">
        <f t="shared" si="41"/>
        <v>0</v>
      </c>
      <c r="O20" s="86">
        <f t="shared" si="41"/>
        <v>0</v>
      </c>
      <c r="P20" s="86">
        <f t="shared" si="41"/>
        <v>0</v>
      </c>
      <c r="Q20" s="86">
        <f t="shared" si="41"/>
        <v>0</v>
      </c>
      <c r="R20" s="86">
        <f t="shared" si="41"/>
        <v>0</v>
      </c>
      <c r="S20" s="86">
        <f t="shared" si="41"/>
        <v>0</v>
      </c>
      <c r="T20" s="86">
        <f t="shared" si="41"/>
        <v>0</v>
      </c>
      <c r="U20" s="86">
        <f t="shared" si="41"/>
        <v>0</v>
      </c>
      <c r="V20" s="86">
        <f t="shared" si="41"/>
        <v>0</v>
      </c>
      <c r="W20" s="86">
        <f t="shared" si="41"/>
        <v>0</v>
      </c>
      <c r="X20" s="86">
        <f t="shared" si="41"/>
        <v>0</v>
      </c>
      <c r="Y20" s="86">
        <f t="shared" si="41"/>
        <v>0</v>
      </c>
      <c r="Z20" s="86">
        <f t="shared" si="41"/>
        <v>0</v>
      </c>
      <c r="AA20" s="85">
        <f t="shared" si="41"/>
        <v>10000000</v>
      </c>
      <c r="AB20" s="85">
        <f t="shared" si="41"/>
        <v>12000000</v>
      </c>
      <c r="AC20" s="85">
        <f t="shared" si="41"/>
        <v>14000000</v>
      </c>
      <c r="AD20" s="85">
        <f t="shared" si="41"/>
        <v>16166000</v>
      </c>
      <c r="AE20" s="85">
        <f t="shared" si="41"/>
        <v>18571999.999999002</v>
      </c>
      <c r="AF20" s="85">
        <f>AF3</f>
        <v>20977999.999998003</v>
      </c>
      <c r="AG20" s="84">
        <f>AF20*(1+AG26/100)*AG27</f>
        <v>23701518.640517883</v>
      </c>
      <c r="AH20" s="84">
        <f t="shared" ref="AH20:AZ20" si="42">AG20*(1+AH26/100)*AH27</f>
        <v>26885176.269864466</v>
      </c>
      <c r="AI20" s="84">
        <f t="shared" si="42"/>
        <v>30603315.063862741</v>
      </c>
      <c r="AJ20" s="84">
        <f t="shared" si="42"/>
        <v>34954303.759897113</v>
      </c>
      <c r="AK20" s="84">
        <f t="shared" si="42"/>
        <v>40054589.19418437</v>
      </c>
      <c r="AL20" s="84">
        <f t="shared" si="42"/>
        <v>45887361.483251274</v>
      </c>
      <c r="AM20" s="84">
        <f t="shared" si="42"/>
        <v>52442104.978893436</v>
      </c>
      <c r="AN20" s="84">
        <f t="shared" si="42"/>
        <v>59790213.488950491</v>
      </c>
      <c r="AO20" s="84">
        <f t="shared" si="42"/>
        <v>68009127.372814149</v>
      </c>
      <c r="AP20" s="84">
        <f t="shared" si="42"/>
        <v>77179955.481424838</v>
      </c>
      <c r="AQ20" s="84">
        <f t="shared" si="42"/>
        <v>87548105.827906072</v>
      </c>
      <c r="AR20" s="84">
        <f t="shared" si="42"/>
        <v>99261917.23170121</v>
      </c>
      <c r="AS20" s="84">
        <f t="shared" si="42"/>
        <v>112489775.36487524</v>
      </c>
      <c r="AT20" s="84">
        <f t="shared" si="42"/>
        <v>127420810.02083714</v>
      </c>
      <c r="AU20" s="84">
        <f t="shared" si="42"/>
        <v>144266194.20256579</v>
      </c>
      <c r="AV20" s="84">
        <f t="shared" si="42"/>
        <v>163261117.83676508</v>
      </c>
      <c r="AW20" s="84">
        <f t="shared" si="42"/>
        <v>184666805.41195184</v>
      </c>
      <c r="AX20" s="84">
        <f t="shared" si="42"/>
        <v>208773414.358374</v>
      </c>
      <c r="AY20" s="84">
        <f t="shared" si="42"/>
        <v>235902552.51656234</v>
      </c>
      <c r="AZ20" s="84">
        <f t="shared" si="42"/>
        <v>266411519.55682614</v>
      </c>
      <c r="BA20" s="83"/>
      <c r="BB20" s="83"/>
      <c r="BC20" s="83"/>
      <c r="BD20" s="83"/>
      <c r="BE20" s="83"/>
      <c r="BF20" s="83"/>
      <c r="BG20" s="83"/>
      <c r="BH20" s="83"/>
      <c r="BI20" s="83"/>
      <c r="BJ20" s="83"/>
      <c r="BK20" s="83"/>
      <c r="BL20" s="83"/>
      <c r="BM20" s="83"/>
      <c r="BN20" s="83"/>
      <c r="BO20" s="83"/>
      <c r="BP20" s="83"/>
      <c r="BQ20" s="83"/>
      <c r="BR20" s="83"/>
    </row>
    <row r="21" spans="1:70" s="82" customFormat="1">
      <c r="A21" s="88" t="str">
        <f t="shared" ref="A21:A33" si="43">A4</f>
        <v>Population (000)</v>
      </c>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5">
        <f t="shared" ref="AA21:AF21" si="44">AA4</f>
        <v>17614.261000000006</v>
      </c>
      <c r="AB21" s="85">
        <f t="shared" si="44"/>
        <v>18105.440000000002</v>
      </c>
      <c r="AC21" s="85">
        <f t="shared" si="44"/>
        <v>18604.361999999997</v>
      </c>
      <c r="AD21" s="85">
        <f t="shared" si="44"/>
        <v>19110.938999999995</v>
      </c>
      <c r="AE21" s="85">
        <f t="shared" si="44"/>
        <v>19625.028999999995</v>
      </c>
      <c r="AF21" s="85">
        <f t="shared" si="44"/>
        <v>20146.441999999992</v>
      </c>
      <c r="AG21" s="84">
        <f>AG4</f>
        <v>20675.002</v>
      </c>
      <c r="AH21" s="84">
        <f t="shared" ref="AH21:AZ21" si="45">AH4</f>
        <v>21210.430999999993</v>
      </c>
      <c r="AI21" s="84">
        <f t="shared" si="45"/>
        <v>21752.279999999977</v>
      </c>
      <c r="AJ21" s="84">
        <f t="shared" si="45"/>
        <v>22300.020999999993</v>
      </c>
      <c r="AK21" s="84">
        <f t="shared" si="45"/>
        <v>22853.148000000001</v>
      </c>
      <c r="AL21" s="84">
        <f t="shared" si="45"/>
        <v>23411.296000000009</v>
      </c>
      <c r="AM21" s="84">
        <f t="shared" si="45"/>
        <v>23974.139999999992</v>
      </c>
      <c r="AN21" s="84">
        <f t="shared" si="45"/>
        <v>24541.250999999997</v>
      </c>
      <c r="AO21" s="84">
        <f t="shared" si="45"/>
        <v>25112.185999999972</v>
      </c>
      <c r="AP21" s="84">
        <f t="shared" si="45"/>
        <v>25686.510000000006</v>
      </c>
      <c r="AQ21" s="84">
        <f t="shared" si="45"/>
        <v>26263.830999999991</v>
      </c>
      <c r="AR21" s="84">
        <f t="shared" si="45"/>
        <v>26843.769000000011</v>
      </c>
      <c r="AS21" s="84">
        <f t="shared" si="45"/>
        <v>27425.889000000003</v>
      </c>
      <c r="AT21" s="84">
        <f t="shared" si="45"/>
        <v>28009.776000000002</v>
      </c>
      <c r="AU21" s="84">
        <f t="shared" si="45"/>
        <v>28595.011999999999</v>
      </c>
      <c r="AV21" s="84">
        <f t="shared" si="45"/>
        <v>29181.227000000003</v>
      </c>
      <c r="AW21" s="84">
        <f t="shared" si="45"/>
        <v>29768.047999999999</v>
      </c>
      <c r="AX21" s="84">
        <f t="shared" si="45"/>
        <v>30355.103000000003</v>
      </c>
      <c r="AY21" s="84">
        <f t="shared" si="45"/>
        <v>30942.027999999991</v>
      </c>
      <c r="AZ21" s="84">
        <f t="shared" si="45"/>
        <v>31528.452000000001</v>
      </c>
      <c r="BA21" s="83"/>
      <c r="BB21" s="83"/>
      <c r="BC21" s="83"/>
      <c r="BD21" s="83"/>
      <c r="BE21" s="83"/>
      <c r="BF21" s="83"/>
      <c r="BG21" s="83"/>
      <c r="BH21" s="83"/>
      <c r="BI21" s="83"/>
      <c r="BJ21" s="83"/>
      <c r="BK21" s="83"/>
      <c r="BL21" s="83"/>
      <c r="BM21" s="83"/>
      <c r="BN21" s="83"/>
      <c r="BO21" s="83"/>
      <c r="BP21" s="83"/>
      <c r="BQ21" s="83"/>
      <c r="BR21" s="83"/>
    </row>
    <row r="22" spans="1:70" s="82" customFormat="1" ht="22.5">
      <c r="A22" s="88" t="str">
        <f t="shared" si="43"/>
        <v>GDP per capita( current, local currency)</v>
      </c>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5">
        <f t="shared" ref="AA22:AF22" si="46">AA5</f>
        <v>567721.80223740276</v>
      </c>
      <c r="AB22" s="85">
        <f t="shared" si="46"/>
        <v>662784.22396804485</v>
      </c>
      <c r="AC22" s="85">
        <f t="shared" si="46"/>
        <v>752511.69591303379</v>
      </c>
      <c r="AD22" s="85">
        <f t="shared" si="46"/>
        <v>845902.96688195202</v>
      </c>
      <c r="AE22" s="85">
        <f t="shared" si="46"/>
        <v>946342.55062751786</v>
      </c>
      <c r="AF22" s="85">
        <f t="shared" si="46"/>
        <v>1041275.6753772211</v>
      </c>
      <c r="AG22" s="84">
        <f>1000*AG20/AG21</f>
        <v>1146385.3130712095</v>
      </c>
      <c r="AH22" s="84">
        <f t="shared" ref="AH22:AZ22" si="47">1000*AH20/AH21</f>
        <v>1267545.0239490408</v>
      </c>
      <c r="AI22" s="84">
        <f t="shared" si="47"/>
        <v>1406901.486366614</v>
      </c>
      <c r="AJ22" s="84">
        <f t="shared" si="47"/>
        <v>1567456.0916286635</v>
      </c>
      <c r="AK22" s="84">
        <f t="shared" si="47"/>
        <v>1752694.6044450582</v>
      </c>
      <c r="AL22" s="84">
        <f t="shared" si="47"/>
        <v>1960052.168117957</v>
      </c>
      <c r="AM22" s="84">
        <f t="shared" si="47"/>
        <v>2187444.6790956194</v>
      </c>
      <c r="AN22" s="84">
        <f t="shared" si="47"/>
        <v>2436314.8190347143</v>
      </c>
      <c r="AO22" s="84">
        <f t="shared" si="47"/>
        <v>2708212.1553581287</v>
      </c>
      <c r="AP22" s="84">
        <f t="shared" si="47"/>
        <v>3004688.2772873705</v>
      </c>
      <c r="AQ22" s="84">
        <f t="shared" si="47"/>
        <v>3333409.5786675639</v>
      </c>
      <c r="AR22" s="84">
        <f t="shared" si="47"/>
        <v>3697763.7988056438</v>
      </c>
      <c r="AS22" s="84">
        <f t="shared" si="47"/>
        <v>4101590.8496120302</v>
      </c>
      <c r="AT22" s="84">
        <f t="shared" si="47"/>
        <v>4549154.9100870043</v>
      </c>
      <c r="AU22" s="84">
        <f t="shared" si="47"/>
        <v>5045152.4273732007</v>
      </c>
      <c r="AV22" s="84">
        <f t="shared" si="47"/>
        <v>5594731.0864195349</v>
      </c>
      <c r="AW22" s="84">
        <f t="shared" si="47"/>
        <v>6203524.1750467429</v>
      </c>
      <c r="AX22" s="84">
        <f t="shared" si="47"/>
        <v>6877704.0340918619</v>
      </c>
      <c r="AY22" s="84">
        <f t="shared" si="47"/>
        <v>7624017.1625648588</v>
      </c>
      <c r="AZ22" s="84">
        <f t="shared" si="47"/>
        <v>8449876.3071788661</v>
      </c>
      <c r="BA22" s="83"/>
      <c r="BB22" s="83"/>
      <c r="BC22" s="83"/>
      <c r="BD22" s="83"/>
      <c r="BE22" s="83"/>
      <c r="BF22" s="83"/>
      <c r="BG22" s="83"/>
      <c r="BH22" s="83"/>
      <c r="BI22" s="83"/>
      <c r="BJ22" s="83"/>
      <c r="BK22" s="83"/>
      <c r="BL22" s="83"/>
      <c r="BM22" s="83"/>
      <c r="BN22" s="83"/>
      <c r="BO22" s="83"/>
      <c r="BP22" s="83"/>
      <c r="BQ22" s="83"/>
      <c r="BR22" s="83"/>
    </row>
    <row r="23" spans="1:70" s="82" customFormat="1">
      <c r="A23" s="87" t="str">
        <f t="shared" si="43"/>
        <v>Employed, 000</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5">
        <f t="shared" ref="AA23:AF23" si="48">AA6</f>
        <v>7251.8974185990819</v>
      </c>
      <c r="AB23" s="85">
        <f t="shared" si="48"/>
        <v>7495.6290668564752</v>
      </c>
      <c r="AC23" s="85">
        <f t="shared" si="48"/>
        <v>7749.6028185916994</v>
      </c>
      <c r="AD23" s="85">
        <f t="shared" si="48"/>
        <v>8013.5234264632436</v>
      </c>
      <c r="AE23" s="85">
        <f t="shared" si="48"/>
        <v>8287.7878820118312</v>
      </c>
      <c r="AF23" s="85">
        <f t="shared" si="48"/>
        <v>8569.4273134701798</v>
      </c>
      <c r="AG23" s="84">
        <f>AG6</f>
        <v>8827.5482003806956</v>
      </c>
      <c r="AH23" s="84">
        <f t="shared" ref="AH23:AZ23" si="49">AH6</f>
        <v>9093.6361174087633</v>
      </c>
      <c r="AI23" s="84">
        <f t="shared" si="49"/>
        <v>9363.849450403095</v>
      </c>
      <c r="AJ23" s="84">
        <f t="shared" si="49"/>
        <v>9637.4950454117807</v>
      </c>
      <c r="AK23" s="84">
        <f t="shared" si="49"/>
        <v>9913.4606510046087</v>
      </c>
      <c r="AL23" s="84">
        <f t="shared" si="49"/>
        <v>10213.646499445831</v>
      </c>
      <c r="AM23" s="84">
        <f t="shared" si="49"/>
        <v>10516.938048014099</v>
      </c>
      <c r="AN23" s="84">
        <f t="shared" si="49"/>
        <v>10823.53193290807</v>
      </c>
      <c r="AO23" s="84">
        <f t="shared" si="49"/>
        <v>11133.854491007785</v>
      </c>
      <c r="AP23" s="84">
        <f t="shared" si="49"/>
        <v>11448.103750840362</v>
      </c>
      <c r="AQ23" s="84">
        <f t="shared" si="49"/>
        <v>11765.935988537551</v>
      </c>
      <c r="AR23" s="84">
        <f t="shared" si="49"/>
        <v>12086.848555413213</v>
      </c>
      <c r="AS23" s="84">
        <f t="shared" si="49"/>
        <v>12410.639625978743</v>
      </c>
      <c r="AT23" s="84">
        <f t="shared" si="49"/>
        <v>12737.147298012098</v>
      </c>
      <c r="AU23" s="84">
        <f t="shared" si="49"/>
        <v>13066.133130432128</v>
      </c>
      <c r="AV23" s="84">
        <f t="shared" si="49"/>
        <v>13397.259319613207</v>
      </c>
      <c r="AW23" s="84">
        <f t="shared" si="49"/>
        <v>13730.069274438581</v>
      </c>
      <c r="AX23" s="84">
        <f t="shared" si="49"/>
        <v>14064.029873238958</v>
      </c>
      <c r="AY23" s="84">
        <f t="shared" si="49"/>
        <v>14398.522207703556</v>
      </c>
      <c r="AZ23" s="84">
        <f t="shared" si="49"/>
        <v>14732.9248752941</v>
      </c>
      <c r="BA23" s="83"/>
      <c r="BB23" s="83"/>
      <c r="BC23" s="83"/>
      <c r="BD23" s="83"/>
      <c r="BE23" s="83"/>
      <c r="BF23" s="83"/>
      <c r="BG23" s="83"/>
      <c r="BH23" s="83"/>
      <c r="BI23" s="83"/>
      <c r="BJ23" s="83"/>
      <c r="BK23" s="83"/>
      <c r="BL23" s="83"/>
      <c r="BM23" s="83"/>
      <c r="BN23" s="83"/>
      <c r="BO23" s="83"/>
      <c r="BP23" s="83"/>
      <c r="BQ23" s="83"/>
      <c r="BR23" s="83"/>
    </row>
    <row r="24" spans="1:70" s="81" customFormat="1">
      <c r="A24" s="65" t="str">
        <f t="shared" si="43"/>
        <v>Employment growth</v>
      </c>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73">
        <f t="shared" ref="AA24:AF24" si="50">AA7</f>
        <v>0</v>
      </c>
      <c r="AB24" s="73">
        <f t="shared" si="50"/>
        <v>3.3609362376292085</v>
      </c>
      <c r="AC24" s="73">
        <f t="shared" si="50"/>
        <v>3.388291355801254</v>
      </c>
      <c r="AD24" s="73">
        <f t="shared" si="50"/>
        <v>3.4056017327544152</v>
      </c>
      <c r="AE24" s="73">
        <f t="shared" si="50"/>
        <v>3.4225201693786511</v>
      </c>
      <c r="AF24" s="73">
        <f t="shared" si="50"/>
        <v>3.3982461359759242</v>
      </c>
      <c r="AG24" s="71">
        <f>100*(AG23/AF23 -1)</f>
        <v>3.0121136158629769</v>
      </c>
      <c r="AH24" s="71">
        <f>100*(AH23/AG23 -1)</f>
        <v>3.01429016288568</v>
      </c>
      <c r="AI24" s="71">
        <f t="shared" ref="AI24:AZ24" si="51">100*(AI23/AH23 -1)</f>
        <v>2.971455306827564</v>
      </c>
      <c r="AJ24" s="71">
        <f t="shared" si="51"/>
        <v>2.9223621808326383</v>
      </c>
      <c r="AK24" s="71">
        <f t="shared" si="51"/>
        <v>2.8634578206523598</v>
      </c>
      <c r="AL24" s="71">
        <f t="shared" si="51"/>
        <v>3.0280631457472174</v>
      </c>
      <c r="AM24" s="71">
        <f t="shared" si="51"/>
        <v>2.969473719153326</v>
      </c>
      <c r="AN24" s="71">
        <f t="shared" si="51"/>
        <v>2.9152390505130521</v>
      </c>
      <c r="AO24" s="71">
        <f t="shared" si="51"/>
        <v>2.867109923297817</v>
      </c>
      <c r="AP24" s="71">
        <f t="shared" si="51"/>
        <v>2.8224660209667629</v>
      </c>
      <c r="AQ24" s="71">
        <f t="shared" si="51"/>
        <v>2.776287187944626</v>
      </c>
      <c r="AR24" s="71">
        <f t="shared" si="51"/>
        <v>2.7274716366662011</v>
      </c>
      <c r="AS24" s="71">
        <f t="shared" si="51"/>
        <v>2.6788709156161161</v>
      </c>
      <c r="AT24" s="71">
        <f t="shared" si="51"/>
        <v>2.6308690113754363</v>
      </c>
      <c r="AU24" s="71">
        <f t="shared" si="51"/>
        <v>2.582884728603041</v>
      </c>
      <c r="AV24" s="71">
        <f t="shared" si="51"/>
        <v>2.5342324762470003</v>
      </c>
      <c r="AW24" s="71">
        <f t="shared" si="51"/>
        <v>2.4841644614443714</v>
      </c>
      <c r="AX24" s="71">
        <f t="shared" si="51"/>
        <v>2.4323300350866717</v>
      </c>
      <c r="AY24" s="71">
        <f t="shared" si="51"/>
        <v>2.3783534127801431</v>
      </c>
      <c r="AZ24" s="71">
        <f t="shared" si="51"/>
        <v>2.3224790903307424</v>
      </c>
      <c r="BA24" s="71"/>
      <c r="BB24" s="66"/>
      <c r="BC24" s="66"/>
      <c r="BD24" s="66"/>
      <c r="BE24" s="66"/>
      <c r="BF24" s="66"/>
      <c r="BG24" s="66"/>
      <c r="BH24" s="66"/>
      <c r="BI24" s="66"/>
      <c r="BJ24" s="66"/>
      <c r="BK24" s="66"/>
      <c r="BL24" s="66"/>
      <c r="BM24" s="66"/>
      <c r="BN24" s="66"/>
      <c r="BO24" s="66"/>
      <c r="BP24" s="66"/>
      <c r="BQ24" s="66"/>
      <c r="BR24" s="66"/>
    </row>
    <row r="25" spans="1:70">
      <c r="A25" s="65" t="str">
        <f t="shared" si="43"/>
        <v>Labor Productivity growth</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73">
        <f t="shared" ref="AA25:AF25" si="52">AA8</f>
        <v>0</v>
      </c>
      <c r="AB25" s="73">
        <f t="shared" si="52"/>
        <v>2.5532506364914553</v>
      </c>
      <c r="AC25" s="73">
        <f t="shared" si="52"/>
        <v>1.5588889448343801</v>
      </c>
      <c r="AD25" s="73">
        <f t="shared" si="52"/>
        <v>3.4760189071140424</v>
      </c>
      <c r="AE25" s="73">
        <f t="shared" si="52"/>
        <v>-2.9224971161296076</v>
      </c>
      <c r="AF25" s="73">
        <f t="shared" si="52"/>
        <v>0.58197685793697218</v>
      </c>
      <c r="AG25" s="71">
        <f>AF25+($AK$25-$AF$25)/($AK$2-$AF$2)</f>
        <v>1.1694918339118268</v>
      </c>
      <c r="AH25" s="71">
        <f t="shared" ref="AH25:AJ25" si="53">AG25+($AK$25-$AF$25)/($AK$2-$AF$2)</f>
        <v>1.7570068098866813</v>
      </c>
      <c r="AI25" s="71">
        <f>AH25+($AK$25-$AF$25)/($AK$2-$AF$2)</f>
        <v>2.3445217858615361</v>
      </c>
      <c r="AJ25" s="71">
        <f t="shared" si="53"/>
        <v>2.9320367618363905</v>
      </c>
      <c r="AK25" s="77">
        <f>IF(EconomicAssumptions!$I$19="yes", EconomicAssumptions!$K$20, EconomicAssumptions!$I$22)</f>
        <v>3.5195517378112449</v>
      </c>
      <c r="AL25" s="71">
        <f>AK25+($AP$25-$AK$25)/($AP$2-$AK$2)</f>
        <v>3.5195517378112449</v>
      </c>
      <c r="AM25" s="71">
        <f t="shared" ref="AM25:AO25" si="54">AL25+($AP$25-$AK$25)/($AP$2-$AK$2)</f>
        <v>3.5195517378112449</v>
      </c>
      <c r="AN25" s="71">
        <f t="shared" si="54"/>
        <v>3.5195517378112449</v>
      </c>
      <c r="AO25" s="71">
        <f t="shared" si="54"/>
        <v>3.5195517378112449</v>
      </c>
      <c r="AP25" s="77">
        <f>IF(EconomicAssumptions!$I$19="yes", EconomicAssumptions!$K$20, EconomicAssumptions!$J$22)</f>
        <v>3.5195517378112449</v>
      </c>
      <c r="AQ25" s="71">
        <f>AP25+($AZ$25-$AP$25)/($AZ$2-$AP$2)</f>
        <v>3.5195517378112449</v>
      </c>
      <c r="AR25" s="71">
        <f t="shared" ref="AR25:AY25" si="55">AQ25+($AZ$25-$AP$25)/($AZ$2-$AP$2)</f>
        <v>3.5195517378112449</v>
      </c>
      <c r="AS25" s="71">
        <f t="shared" si="55"/>
        <v>3.5195517378112449</v>
      </c>
      <c r="AT25" s="71">
        <f t="shared" si="55"/>
        <v>3.5195517378112449</v>
      </c>
      <c r="AU25" s="71">
        <f t="shared" si="55"/>
        <v>3.5195517378112449</v>
      </c>
      <c r="AV25" s="71">
        <f t="shared" si="55"/>
        <v>3.5195517378112449</v>
      </c>
      <c r="AW25" s="71">
        <f t="shared" si="55"/>
        <v>3.5195517378112449</v>
      </c>
      <c r="AX25" s="71">
        <f t="shared" si="55"/>
        <v>3.5195517378112449</v>
      </c>
      <c r="AY25" s="71">
        <f t="shared" si="55"/>
        <v>3.5195517378112449</v>
      </c>
      <c r="AZ25" s="77">
        <f>IF(EconomicAssumptions!$I$19="yes", EconomicAssumptions!$K$20, EconomicAssumptions!$K$22)</f>
        <v>3.5195517378112449</v>
      </c>
      <c r="BA25" s="71"/>
      <c r="BB25" s="66"/>
      <c r="BC25" s="66"/>
      <c r="BD25" s="66"/>
      <c r="BE25" s="66"/>
      <c r="BF25" s="66"/>
      <c r="BG25" s="66"/>
      <c r="BH25" s="66"/>
      <c r="BI25" s="66"/>
      <c r="BJ25" s="66"/>
      <c r="BK25" s="66"/>
      <c r="BL25" s="66"/>
      <c r="BM25" s="66"/>
      <c r="BN25" s="66"/>
      <c r="BO25" s="66"/>
      <c r="BP25" s="66"/>
      <c r="BQ25" s="66"/>
      <c r="BR25" s="66"/>
    </row>
    <row r="26" spans="1:70">
      <c r="A26" s="65" t="str">
        <f t="shared" si="43"/>
        <v>GDP growth, real</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80">
        <f t="shared" ref="AA26:AF26" si="56">AA9</f>
        <v>5</v>
      </c>
      <c r="AB26" s="80">
        <f t="shared" si="56"/>
        <v>6</v>
      </c>
      <c r="AC26" s="80">
        <f t="shared" si="56"/>
        <v>5</v>
      </c>
      <c r="AD26" s="80">
        <f>AD9</f>
        <v>7</v>
      </c>
      <c r="AE26" s="80">
        <f t="shared" si="56"/>
        <v>0.4</v>
      </c>
      <c r="AF26" s="80">
        <f t="shared" si="56"/>
        <v>4</v>
      </c>
      <c r="AG26" s="79">
        <f>100*((1+AG24/100)*(1+AG25/100)-1)</f>
        <v>4.2168318725404497</v>
      </c>
      <c r="AH26" s="79">
        <f t="shared" ref="AH26:AZ26" si="57">100*((1+AH24/100)*(1+AH25/100)-1)</f>
        <v>4.8242582562040059</v>
      </c>
      <c r="AI26" s="79">
        <f t="shared" si="57"/>
        <v>5.3856435097147992</v>
      </c>
      <c r="AJ26" s="79">
        <f t="shared" si="57"/>
        <v>5.9400836761250631</v>
      </c>
      <c r="AK26" s="79">
        <f t="shared" si="57"/>
        <v>6.483790437951864</v>
      </c>
      <c r="AL26" s="79">
        <f t="shared" si="57"/>
        <v>6.6541891326266311</v>
      </c>
      <c r="AM26" s="79">
        <f t="shared" si="57"/>
        <v>6.5935376208508867</v>
      </c>
      <c r="AN26" s="79">
        <f t="shared" si="57"/>
        <v>6.5373941349879727</v>
      </c>
      <c r="AO26" s="79">
        <f t="shared" si="57"/>
        <v>6.4875710782394513</v>
      </c>
      <c r="AP26" s="79">
        <f t="shared" si="57"/>
        <v>6.4413559106680784</v>
      </c>
      <c r="AQ26" s="79">
        <f t="shared" si="57"/>
        <v>6.3935517897258043</v>
      </c>
      <c r="AR26" s="79">
        <f t="shared" si="57"/>
        <v>6.3430181498640437</v>
      </c>
      <c r="AS26" s="79">
        <f t="shared" si="57"/>
        <v>6.2927069012916448</v>
      </c>
      <c r="AT26" s="79">
        <f t="shared" si="57"/>
        <v>6.2430155451960845</v>
      </c>
      <c r="AU26" s="79">
        <f t="shared" si="57"/>
        <v>6.1933424307655027</v>
      </c>
      <c r="AV26" s="79">
        <f t="shared" si="57"/>
        <v>6.1429778372161792</v>
      </c>
      <c r="AW26" s="79">
        <f t="shared" si="57"/>
        <v>6.091147652728468</v>
      </c>
      <c r="AX26" s="79">
        <f t="shared" si="57"/>
        <v>6.0374888869171084</v>
      </c>
      <c r="AY26" s="79">
        <f t="shared" si="57"/>
        <v>5.981612529462188</v>
      </c>
      <c r="AZ26" s="79">
        <f t="shared" si="57"/>
        <v>5.9237716813260288</v>
      </c>
      <c r="BA26" s="71"/>
      <c r="BB26" s="66"/>
      <c r="BC26" s="66"/>
      <c r="BD26" s="66"/>
      <c r="BE26" s="66"/>
      <c r="BF26" s="66"/>
      <c r="BG26" s="66"/>
      <c r="BH26" s="66"/>
      <c r="BI26" s="66"/>
      <c r="BJ26" s="66"/>
      <c r="BK26" s="66"/>
      <c r="BL26" s="66"/>
      <c r="BM26" s="66"/>
      <c r="BN26" s="66"/>
      <c r="BO26" s="66"/>
      <c r="BP26" s="66"/>
      <c r="BQ26" s="66"/>
      <c r="BR26" s="66"/>
    </row>
    <row r="27" spans="1:70">
      <c r="A27" s="65" t="str">
        <f t="shared" si="43"/>
        <v>GDP deflator</v>
      </c>
      <c r="B27" s="69"/>
      <c r="C27" s="69"/>
      <c r="D27" s="69"/>
      <c r="E27" s="69"/>
      <c r="F27" s="69"/>
      <c r="G27" s="69"/>
      <c r="H27" s="69"/>
      <c r="I27" s="69"/>
      <c r="J27" s="69"/>
      <c r="K27" s="69"/>
      <c r="L27" s="69"/>
      <c r="M27" s="69"/>
      <c r="N27" s="69"/>
      <c r="O27" s="69"/>
      <c r="P27" s="69"/>
      <c r="Q27" s="69"/>
      <c r="R27" s="69"/>
      <c r="S27" s="69"/>
      <c r="T27" s="69"/>
      <c r="U27" s="69"/>
      <c r="V27" s="69"/>
      <c r="W27" s="69"/>
      <c r="X27" s="69"/>
      <c r="Y27" s="69"/>
      <c r="Z27" s="78"/>
      <c r="AA27" s="69">
        <f t="shared" ref="AA27:AF27" si="58">AA10</f>
        <v>0</v>
      </c>
      <c r="AB27" s="69">
        <f t="shared" si="58"/>
        <v>1.1320754716981132</v>
      </c>
      <c r="AC27" s="69">
        <f t="shared" si="58"/>
        <v>1.1111111111111112</v>
      </c>
      <c r="AD27" s="69">
        <f t="shared" si="58"/>
        <v>1.0791722296395194</v>
      </c>
      <c r="AE27" s="69">
        <f t="shared" si="58"/>
        <v>1.1442538641671716</v>
      </c>
      <c r="AF27" s="69">
        <f t="shared" si="58"/>
        <v>1.0861056346194815</v>
      </c>
      <c r="AG27" s="71">
        <f>AF27+($AP$27-$AF$27)/($AP$2-$AF$2)</f>
        <v>1.0841121852998177</v>
      </c>
      <c r="AH27" s="71">
        <f t="shared" ref="AH27:AO27" si="59">AG27+($AP$27-$AF$27)/($AP$2-$AF$2)</f>
        <v>1.0821187359801538</v>
      </c>
      <c r="AI27" s="71">
        <f t="shared" si="59"/>
        <v>1.08012528666049</v>
      </c>
      <c r="AJ27" s="71">
        <f t="shared" si="59"/>
        <v>1.0781318373408262</v>
      </c>
      <c r="AK27" s="71">
        <f t="shared" si="59"/>
        <v>1.0761383880211624</v>
      </c>
      <c r="AL27" s="71">
        <f t="shared" si="59"/>
        <v>1.0741449387014985</v>
      </c>
      <c r="AM27" s="71">
        <f t="shared" si="59"/>
        <v>1.0721514893818347</v>
      </c>
      <c r="AN27" s="71">
        <f t="shared" si="59"/>
        <v>1.0701580400621709</v>
      </c>
      <c r="AO27" s="71">
        <f t="shared" si="59"/>
        <v>1.068164590742507</v>
      </c>
      <c r="AP27" s="77">
        <f>1+(AP28/100)</f>
        <v>1.0661711414228434</v>
      </c>
      <c r="AQ27" s="66">
        <f>1+(AQ28/100)</f>
        <v>1.0661711414228434</v>
      </c>
      <c r="AR27" s="66">
        <f t="shared" ref="AR27:AZ27" si="60">1+(AR28/100)</f>
        <v>1.0661711414228434</v>
      </c>
      <c r="AS27" s="66">
        <f t="shared" si="60"/>
        <v>1.0661711414228434</v>
      </c>
      <c r="AT27" s="66">
        <f t="shared" si="60"/>
        <v>1.0661711414228434</v>
      </c>
      <c r="AU27" s="66">
        <f t="shared" si="60"/>
        <v>1.0661711414228434</v>
      </c>
      <c r="AV27" s="66">
        <f t="shared" si="60"/>
        <v>1.0661711414228434</v>
      </c>
      <c r="AW27" s="66">
        <f t="shared" si="60"/>
        <v>1.0661711414228434</v>
      </c>
      <c r="AX27" s="66">
        <f t="shared" si="60"/>
        <v>1.0661711414228434</v>
      </c>
      <c r="AY27" s="66">
        <f t="shared" si="60"/>
        <v>1.0661711414228434</v>
      </c>
      <c r="AZ27" s="66">
        <f t="shared" si="60"/>
        <v>1.0661711414228434</v>
      </c>
      <c r="BA27" s="66"/>
      <c r="BB27" s="66"/>
      <c r="BC27" s="66"/>
      <c r="BD27" s="66"/>
      <c r="BE27" s="66"/>
      <c r="BF27" s="66"/>
      <c r="BG27" s="66"/>
      <c r="BH27" s="66"/>
      <c r="BI27" s="66"/>
      <c r="BJ27" s="66"/>
      <c r="BK27" s="66"/>
      <c r="BL27" s="66"/>
      <c r="BM27" s="66"/>
      <c r="BN27" s="66"/>
      <c r="BO27" s="66"/>
      <c r="BP27" s="66"/>
      <c r="BQ27" s="66"/>
      <c r="BR27" s="66"/>
    </row>
    <row r="28" spans="1:70">
      <c r="A28" s="65" t="str">
        <f t="shared" si="43"/>
        <v>CPI</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f t="shared" ref="AA28:AF28" si="61">AA11</f>
        <v>8</v>
      </c>
      <c r="AB28" s="69">
        <f t="shared" si="61"/>
        <v>8.5</v>
      </c>
      <c r="AC28" s="69">
        <f t="shared" si="61"/>
        <v>9</v>
      </c>
      <c r="AD28" s="69">
        <f t="shared" si="61"/>
        <v>9.1999999999999993</v>
      </c>
      <c r="AE28" s="69">
        <f t="shared" si="61"/>
        <v>11</v>
      </c>
      <c r="AF28" s="69">
        <f t="shared" si="61"/>
        <v>9.6</v>
      </c>
      <c r="AG28" s="71">
        <f>AF28+($AK$28-$AF$28)/($AK$2-$AF$2)</f>
        <v>9.003422828456868</v>
      </c>
      <c r="AH28" s="71">
        <f t="shared" ref="AH28:AJ28" si="62">AG28+($AK$28-$AF$28)/($AK$2-$AF$2)</f>
        <v>8.4068456569137364</v>
      </c>
      <c r="AI28" s="71">
        <f>AH28+($AK$28-$AF$28)/($AK$2-$AF$2)</f>
        <v>7.8102684853706048</v>
      </c>
      <c r="AJ28" s="71">
        <f t="shared" si="62"/>
        <v>7.2136913138274732</v>
      </c>
      <c r="AK28" s="77">
        <f>IF(EconomicAssumptions!$I$24="yes", EconomicAssumptions!$K$25, EconomicAssumptions!$I$27)</f>
        <v>6.6171141422843398</v>
      </c>
      <c r="AL28" s="71">
        <f>AK28+($AP$28-$AK$28)/($AP$2-$AK$2)</f>
        <v>6.6171141422843398</v>
      </c>
      <c r="AM28" s="71">
        <f>AL28+($AP$28-$AK$28)/($AP$2-$AK$2)</f>
        <v>6.6171141422843398</v>
      </c>
      <c r="AN28" s="71">
        <f t="shared" ref="AN28:AO28" si="63">AM28+($AP$28-$AK$28)/($AP$2-$AK$2)</f>
        <v>6.6171141422843398</v>
      </c>
      <c r="AO28" s="71">
        <f t="shared" si="63"/>
        <v>6.6171141422843398</v>
      </c>
      <c r="AP28" s="77">
        <f>IF(EconomicAssumptions!$I$24="yes", EconomicAssumptions!$K$25, EconomicAssumptions!$J$27)</f>
        <v>6.6171141422843398</v>
      </c>
      <c r="AQ28" s="71">
        <f>AP28+($AZ$28-$AP$28)/($AZ$2-$AP$2)</f>
        <v>6.6171141422843398</v>
      </c>
      <c r="AR28" s="71">
        <f t="shared" ref="AR28:AY28" si="64">AQ28+($AZ$28-$AP$28)/($AZ$2-$AP$2)</f>
        <v>6.6171141422843398</v>
      </c>
      <c r="AS28" s="71">
        <f t="shared" si="64"/>
        <v>6.6171141422843398</v>
      </c>
      <c r="AT28" s="71">
        <f t="shared" si="64"/>
        <v>6.6171141422843398</v>
      </c>
      <c r="AU28" s="71">
        <f t="shared" si="64"/>
        <v>6.6171141422843398</v>
      </c>
      <c r="AV28" s="71">
        <f t="shared" si="64"/>
        <v>6.6171141422843398</v>
      </c>
      <c r="AW28" s="71">
        <f t="shared" si="64"/>
        <v>6.6171141422843398</v>
      </c>
      <c r="AX28" s="71">
        <f t="shared" si="64"/>
        <v>6.6171141422843398</v>
      </c>
      <c r="AY28" s="71">
        <f t="shared" si="64"/>
        <v>6.6171141422843398</v>
      </c>
      <c r="AZ28" s="77">
        <f>IF(EconomicAssumptions!$I$24="yes", EconomicAssumptions!$K$25, EconomicAssumptions!$K$27)</f>
        <v>6.6171141422843398</v>
      </c>
      <c r="BA28" s="67"/>
      <c r="BB28" s="67"/>
      <c r="BC28" s="67"/>
      <c r="BD28" s="67"/>
      <c r="BE28" s="67"/>
      <c r="BF28" s="67"/>
      <c r="BG28" s="67"/>
      <c r="BH28" s="67"/>
      <c r="BI28" s="67"/>
      <c r="BJ28" s="67"/>
      <c r="BK28" s="67"/>
      <c r="BL28" s="67"/>
      <c r="BM28" s="67"/>
      <c r="BN28" s="67"/>
      <c r="BO28" s="67"/>
      <c r="BP28" s="67"/>
      <c r="BQ28" s="67"/>
      <c r="BR28" s="67"/>
    </row>
    <row r="29" spans="1:70" s="74" customFormat="1">
      <c r="A29" s="76" t="str">
        <f t="shared" si="43"/>
        <v>Employees, formal, 000</v>
      </c>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8">
        <f t="shared" ref="AA29:AF29" si="65">AA12</f>
        <v>0</v>
      </c>
      <c r="AB29" s="68">
        <f t="shared" si="65"/>
        <v>0</v>
      </c>
      <c r="AC29" s="68">
        <f t="shared" si="65"/>
        <v>0</v>
      </c>
      <c r="AD29" s="68">
        <f t="shared" si="65"/>
        <v>0</v>
      </c>
      <c r="AE29" s="68">
        <f t="shared" si="65"/>
        <v>0</v>
      </c>
      <c r="AF29" s="68">
        <f t="shared" si="65"/>
        <v>0</v>
      </c>
      <c r="AG29" s="75">
        <f>AG12</f>
        <v>0</v>
      </c>
      <c r="AH29" s="75">
        <f t="shared" ref="AH29:AZ29" si="66">AH12</f>
        <v>0</v>
      </c>
      <c r="AI29" s="75">
        <f t="shared" si="66"/>
        <v>0</v>
      </c>
      <c r="AJ29" s="75">
        <f t="shared" si="66"/>
        <v>0</v>
      </c>
      <c r="AK29" s="75">
        <f t="shared" si="66"/>
        <v>0</v>
      </c>
      <c r="AL29" s="75">
        <f t="shared" si="66"/>
        <v>0</v>
      </c>
      <c r="AM29" s="75">
        <f t="shared" si="66"/>
        <v>0</v>
      </c>
      <c r="AN29" s="75">
        <f t="shared" si="66"/>
        <v>0</v>
      </c>
      <c r="AO29" s="75">
        <f t="shared" si="66"/>
        <v>0</v>
      </c>
      <c r="AP29" s="75">
        <f t="shared" si="66"/>
        <v>0</v>
      </c>
      <c r="AQ29" s="75">
        <f t="shared" si="66"/>
        <v>0</v>
      </c>
      <c r="AR29" s="75">
        <f t="shared" si="66"/>
        <v>0</v>
      </c>
      <c r="AS29" s="75">
        <f t="shared" si="66"/>
        <v>0</v>
      </c>
      <c r="AT29" s="75">
        <f t="shared" si="66"/>
        <v>0</v>
      </c>
      <c r="AU29" s="75">
        <f t="shared" si="66"/>
        <v>0</v>
      </c>
      <c r="AV29" s="75">
        <f t="shared" si="66"/>
        <v>0</v>
      </c>
      <c r="AW29" s="75">
        <f t="shared" si="66"/>
        <v>0</v>
      </c>
      <c r="AX29" s="75">
        <f t="shared" si="66"/>
        <v>0</v>
      </c>
      <c r="AY29" s="75">
        <f t="shared" si="66"/>
        <v>0</v>
      </c>
      <c r="AZ29" s="75">
        <f t="shared" si="66"/>
        <v>0</v>
      </c>
      <c r="BA29" s="67"/>
      <c r="BB29" s="67"/>
      <c r="BC29" s="67"/>
      <c r="BD29" s="67"/>
      <c r="BE29" s="67"/>
      <c r="BF29" s="67"/>
      <c r="BG29" s="67"/>
      <c r="BH29" s="67"/>
      <c r="BI29" s="67"/>
      <c r="BJ29" s="67"/>
      <c r="BK29" s="67"/>
      <c r="BL29" s="67"/>
      <c r="BM29" s="67"/>
      <c r="BN29" s="67"/>
      <c r="BO29" s="67"/>
      <c r="BP29" s="67"/>
      <c r="BQ29" s="67"/>
      <c r="BR29" s="67"/>
    </row>
    <row r="30" spans="1:70">
      <c r="A30" s="65" t="str">
        <f t="shared" si="43"/>
        <v>Average wage (current, local currency)</v>
      </c>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8">
        <f t="shared" ref="AA30:AE30" si="67">AA13</f>
        <v>0</v>
      </c>
      <c r="AB30" s="68">
        <f t="shared" si="67"/>
        <v>0</v>
      </c>
      <c r="AC30" s="68">
        <f t="shared" si="67"/>
        <v>0</v>
      </c>
      <c r="AD30" s="68">
        <f t="shared" si="67"/>
        <v>1691805.933763904</v>
      </c>
      <c r="AE30" s="68">
        <f t="shared" si="67"/>
        <v>1892685.1012550357</v>
      </c>
      <c r="AF30" s="68">
        <f>AF13</f>
        <v>2082551.3507544422</v>
      </c>
      <c r="AG30" s="75">
        <f>AF30*(1+AG25/100)*(1+AG28/100)</f>
        <v>2296600.33022431</v>
      </c>
      <c r="AH30" s="75">
        <f>AG30*(1+AH25/100)*(1+AH28/100)</f>
        <v>2533415.6814930458</v>
      </c>
      <c r="AI30" s="75">
        <f t="shared" ref="AI30:AZ30" si="68">AH30*(1+AI25/100)*(1+AI28/100)</f>
        <v>2795317.75540746</v>
      </c>
      <c r="AJ30" s="75">
        <f t="shared" si="68"/>
        <v>3084835.416669948</v>
      </c>
      <c r="AK30" s="75">
        <f t="shared" si="68"/>
        <v>3404719.2340220334</v>
      </c>
      <c r="AL30" s="75">
        <f t="shared" si="68"/>
        <v>3757773.5913811452</v>
      </c>
      <c r="AM30" s="75">
        <f t="shared" si="68"/>
        <v>4147438.1273431513</v>
      </c>
      <c r="AN30" s="75">
        <f t="shared" si="68"/>
        <v>4577509.1558449799</v>
      </c>
      <c r="AO30" s="75">
        <f t="shared" si="68"/>
        <v>5052176.6518232515</v>
      </c>
      <c r="AP30" s="75">
        <f t="shared" si="68"/>
        <v>5576065.0721224695</v>
      </c>
      <c r="AQ30" s="75">
        <f t="shared" si="68"/>
        <v>6154278.4093512185</v>
      </c>
      <c r="AR30" s="75">
        <f t="shared" si="68"/>
        <v>6792449.9176243991</v>
      </c>
      <c r="AS30" s="75">
        <f t="shared" si="68"/>
        <v>7496796.9946454689</v>
      </c>
      <c r="AT30" s="75">
        <f t="shared" si="68"/>
        <v>8274181.7548183687</v>
      </c>
      <c r="AU30" s="75">
        <f t="shared" si="68"/>
        <v>9132177.8835238181</v>
      </c>
      <c r="AV30" s="75">
        <f t="shared" si="68"/>
        <v>10079144.423888987</v>
      </c>
      <c r="AW30" s="75">
        <f t="shared" si="68"/>
        <v>11124307.214919517</v>
      </c>
      <c r="AX30" s="75">
        <f t="shared" si="68"/>
        <v>12277848.774406394</v>
      </c>
      <c r="AY30" s="75">
        <f t="shared" si="68"/>
        <v>13551007.502293544</v>
      </c>
      <c r="AZ30" s="75">
        <f t="shared" si="68"/>
        <v>14956187.170996819</v>
      </c>
      <c r="BA30" s="67"/>
      <c r="BB30" s="67"/>
      <c r="BC30" s="67"/>
      <c r="BD30" s="67"/>
      <c r="BE30" s="67"/>
      <c r="BF30" s="67"/>
      <c r="BG30" s="67"/>
      <c r="BH30" s="67"/>
      <c r="BI30" s="67"/>
      <c r="BJ30" s="67"/>
      <c r="BK30" s="67"/>
      <c r="BL30" s="67"/>
      <c r="BM30" s="67"/>
      <c r="BN30" s="67"/>
      <c r="BO30" s="67"/>
      <c r="BP30" s="67"/>
      <c r="BQ30" s="67"/>
      <c r="BR30" s="67"/>
    </row>
    <row r="31" spans="1:70" s="72" customFormat="1">
      <c r="A31" s="65" t="str">
        <f t="shared" si="43"/>
        <v>Wage growth, real</v>
      </c>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73" t="e">
        <f t="shared" ref="AA31:AF31" si="69">AA14</f>
        <v>#DIV/0!</v>
      </c>
      <c r="AB31" s="73" t="e">
        <f t="shared" si="69"/>
        <v>#DIV/0!</v>
      </c>
      <c r="AC31" s="73" t="e">
        <f t="shared" si="69"/>
        <v>#DIV/0!</v>
      </c>
      <c r="AD31" s="73" t="e">
        <f t="shared" si="69"/>
        <v>#DIV/0!</v>
      </c>
      <c r="AE31" s="73">
        <f t="shared" si="69"/>
        <v>0.78707485372424557</v>
      </c>
      <c r="AF31" s="73">
        <f t="shared" si="69"/>
        <v>0.39377879046413877</v>
      </c>
      <c r="AG31" s="71">
        <f t="shared" ref="AG31" si="70">100*((AG30/AF30)/(1+AG28/100)-1)</f>
        <v>1.1694918339118399</v>
      </c>
      <c r="AH31" s="71">
        <f t="shared" ref="AH31" si="71">100*((AH30/AG30)/(1+AH28/100)-1)</f>
        <v>1.7570068098866631</v>
      </c>
      <c r="AI31" s="71">
        <f t="shared" ref="AI31" si="72">100*((AI30/AH30)/(1+AI28/100)-1)</f>
        <v>2.3445217858615308</v>
      </c>
      <c r="AJ31" s="71">
        <f t="shared" ref="AJ31" si="73">100*((AJ30/AI30)/(1+AJ28/100)-1)</f>
        <v>2.9320367618363985</v>
      </c>
      <c r="AK31" s="71">
        <f t="shared" ref="AK31" si="74">100*((AK30/AJ30)/(1+AK28/100)-1)</f>
        <v>3.519551737811244</v>
      </c>
      <c r="AL31" s="71">
        <f t="shared" ref="AL31" si="75">100*((AL30/AK30)/(1+AL28/100)-1)</f>
        <v>3.519551737811244</v>
      </c>
      <c r="AM31" s="71">
        <f t="shared" ref="AM31" si="76">100*((AM30/AL30)/(1+AM28/100)-1)</f>
        <v>3.519551737811244</v>
      </c>
      <c r="AN31" s="71">
        <f t="shared" ref="AN31" si="77">100*((AN30/AM30)/(1+AN28/100)-1)</f>
        <v>3.519551737811244</v>
      </c>
      <c r="AO31" s="71">
        <f t="shared" ref="AO31" si="78">100*((AO30/AN30)/(1+AO28/100)-1)</f>
        <v>3.5195517378112218</v>
      </c>
      <c r="AP31" s="71">
        <f t="shared" ref="AP31" si="79">100*((AP30/AO30)/(1+AP28/100)-1)</f>
        <v>3.519551737811244</v>
      </c>
      <c r="AQ31" s="71">
        <f t="shared" ref="AQ31" si="80">100*((AQ30/AP30)/(1+AQ28/100)-1)</f>
        <v>3.519551737811244</v>
      </c>
      <c r="AR31" s="71">
        <f t="shared" ref="AR31" si="81">100*((AR30/AQ30)/(1+AR28/100)-1)</f>
        <v>3.5195517378112218</v>
      </c>
      <c r="AS31" s="71">
        <f t="shared" ref="AS31" si="82">100*((AS30/AR30)/(1+AS28/100)-1)</f>
        <v>3.519551737811244</v>
      </c>
      <c r="AT31" s="71">
        <f t="shared" ref="AT31" si="83">100*((AT30/AS30)/(1+AT28/100)-1)</f>
        <v>3.519551737811244</v>
      </c>
      <c r="AU31" s="71">
        <f t="shared" ref="AU31" si="84">100*((AU30/AT30)/(1+AU28/100)-1)</f>
        <v>3.519551737811244</v>
      </c>
      <c r="AV31" s="71">
        <f t="shared" ref="AV31" si="85">100*((AV30/AU30)/(1+AV28/100)-1)</f>
        <v>3.5195517378112218</v>
      </c>
      <c r="AW31" s="71">
        <f t="shared" ref="AW31" si="86">100*((AW30/AV30)/(1+AW28/100)-1)</f>
        <v>3.5195517378112218</v>
      </c>
      <c r="AX31" s="71">
        <f t="shared" ref="AX31" si="87">100*((AX30/AW30)/(1+AX28/100)-1)</f>
        <v>3.519551737811244</v>
      </c>
      <c r="AY31" s="71">
        <f t="shared" ref="AY31" si="88">100*((AY30/AX30)/(1+AY28/100)-1)</f>
        <v>3.5195517378112218</v>
      </c>
      <c r="AZ31" s="71">
        <f t="shared" ref="AZ31" si="89">100*((AZ30/AY30)/(1+AZ28/100)-1)</f>
        <v>3.519551737811244</v>
      </c>
      <c r="BA31" s="71"/>
      <c r="BB31" s="71"/>
      <c r="BC31" s="71"/>
      <c r="BD31" s="71"/>
      <c r="BE31" s="71"/>
      <c r="BF31" s="71"/>
      <c r="BG31" s="71"/>
      <c r="BH31" s="71"/>
      <c r="BI31" s="71"/>
      <c r="BJ31" s="71"/>
      <c r="BK31" s="71"/>
      <c r="BL31" s="71"/>
      <c r="BM31" s="71"/>
      <c r="BN31" s="71"/>
      <c r="BO31" s="71"/>
      <c r="BP31" s="71"/>
      <c r="BQ31" s="71"/>
      <c r="BR31" s="71"/>
    </row>
    <row r="32" spans="1:70">
      <c r="A32" s="65" t="str">
        <f t="shared" si="43"/>
        <v>wage bill, formal (current, millions)</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f t="shared" ref="AA32:AF32" si="90">AA15</f>
        <v>0</v>
      </c>
      <c r="AB32" s="68">
        <f t="shared" si="90"/>
        <v>0</v>
      </c>
      <c r="AC32" s="68">
        <f t="shared" si="90"/>
        <v>0</v>
      </c>
      <c r="AD32" s="68">
        <f t="shared" si="90"/>
        <v>0</v>
      </c>
      <c r="AE32" s="68">
        <f t="shared" si="90"/>
        <v>0</v>
      </c>
      <c r="AF32" s="68">
        <f t="shared" si="90"/>
        <v>0</v>
      </c>
      <c r="AG32" s="67">
        <f t="shared" ref="AG32:AZ32" si="91">AG29*AG30/1000</f>
        <v>0</v>
      </c>
      <c r="AH32" s="67">
        <f t="shared" si="91"/>
        <v>0</v>
      </c>
      <c r="AI32" s="67">
        <f t="shared" si="91"/>
        <v>0</v>
      </c>
      <c r="AJ32" s="67">
        <f t="shared" si="91"/>
        <v>0</v>
      </c>
      <c r="AK32" s="67">
        <f t="shared" si="91"/>
        <v>0</v>
      </c>
      <c r="AL32" s="67">
        <f t="shared" si="91"/>
        <v>0</v>
      </c>
      <c r="AM32" s="67">
        <f t="shared" si="91"/>
        <v>0</v>
      </c>
      <c r="AN32" s="67">
        <f t="shared" si="91"/>
        <v>0</v>
      </c>
      <c r="AO32" s="67">
        <f t="shared" si="91"/>
        <v>0</v>
      </c>
      <c r="AP32" s="67">
        <f t="shared" si="91"/>
        <v>0</v>
      </c>
      <c r="AQ32" s="67">
        <f t="shared" si="91"/>
        <v>0</v>
      </c>
      <c r="AR32" s="67">
        <f t="shared" si="91"/>
        <v>0</v>
      </c>
      <c r="AS32" s="67">
        <f t="shared" si="91"/>
        <v>0</v>
      </c>
      <c r="AT32" s="67">
        <f t="shared" si="91"/>
        <v>0</v>
      </c>
      <c r="AU32" s="67">
        <f t="shared" si="91"/>
        <v>0</v>
      </c>
      <c r="AV32" s="67">
        <f t="shared" si="91"/>
        <v>0</v>
      </c>
      <c r="AW32" s="67">
        <f t="shared" si="91"/>
        <v>0</v>
      </c>
      <c r="AX32" s="67">
        <f t="shared" si="91"/>
        <v>0</v>
      </c>
      <c r="AY32" s="67">
        <f t="shared" si="91"/>
        <v>0</v>
      </c>
      <c r="AZ32" s="67">
        <f t="shared" si="91"/>
        <v>0</v>
      </c>
      <c r="BA32" s="66"/>
      <c r="BB32" s="66"/>
      <c r="BC32" s="66"/>
      <c r="BD32" s="66"/>
      <c r="BE32" s="66"/>
      <c r="BF32" s="66"/>
      <c r="BG32" s="66"/>
      <c r="BH32" s="66"/>
      <c r="BI32" s="66"/>
      <c r="BJ32" s="66"/>
      <c r="BK32" s="66"/>
      <c r="BL32" s="66"/>
      <c r="BM32" s="66"/>
      <c r="BN32" s="66"/>
      <c r="BO32" s="66"/>
      <c r="BP32" s="66"/>
      <c r="BQ32" s="66"/>
      <c r="BR32" s="66"/>
    </row>
    <row r="33" spans="1:70">
      <c r="A33" s="65" t="str">
        <f t="shared" si="43"/>
        <v>Formal wages/ GDP</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f t="shared" ref="AA33:AF33" si="92">AA16</f>
        <v>0</v>
      </c>
      <c r="AB33" s="69">
        <f t="shared" si="92"/>
        <v>0</v>
      </c>
      <c r="AC33" s="69">
        <f t="shared" si="92"/>
        <v>0</v>
      </c>
      <c r="AD33" s="69">
        <f t="shared" si="92"/>
        <v>0</v>
      </c>
      <c r="AE33" s="69">
        <f t="shared" si="92"/>
        <v>0</v>
      </c>
      <c r="AF33" s="69">
        <f t="shared" si="92"/>
        <v>0</v>
      </c>
      <c r="AG33" s="71">
        <f>100*AG32/AG20</f>
        <v>0</v>
      </c>
      <c r="AH33" s="71">
        <f t="shared" ref="AH33:AZ33" si="93">100*AH32/AH20</f>
        <v>0</v>
      </c>
      <c r="AI33" s="71">
        <f t="shared" si="93"/>
        <v>0</v>
      </c>
      <c r="AJ33" s="71">
        <f t="shared" si="93"/>
        <v>0</v>
      </c>
      <c r="AK33" s="71">
        <f t="shared" si="93"/>
        <v>0</v>
      </c>
      <c r="AL33" s="71">
        <f t="shared" si="93"/>
        <v>0</v>
      </c>
      <c r="AM33" s="71">
        <f t="shared" si="93"/>
        <v>0</v>
      </c>
      <c r="AN33" s="71">
        <f t="shared" si="93"/>
        <v>0</v>
      </c>
      <c r="AO33" s="71">
        <f t="shared" si="93"/>
        <v>0</v>
      </c>
      <c r="AP33" s="71">
        <f t="shared" si="93"/>
        <v>0</v>
      </c>
      <c r="AQ33" s="71">
        <f t="shared" si="93"/>
        <v>0</v>
      </c>
      <c r="AR33" s="71">
        <f t="shared" si="93"/>
        <v>0</v>
      </c>
      <c r="AS33" s="71">
        <f t="shared" si="93"/>
        <v>0</v>
      </c>
      <c r="AT33" s="71">
        <f t="shared" si="93"/>
        <v>0</v>
      </c>
      <c r="AU33" s="71">
        <f t="shared" si="93"/>
        <v>0</v>
      </c>
      <c r="AV33" s="71">
        <f t="shared" si="93"/>
        <v>0</v>
      </c>
      <c r="AW33" s="71">
        <f t="shared" si="93"/>
        <v>0</v>
      </c>
      <c r="AX33" s="71">
        <f t="shared" si="93"/>
        <v>0</v>
      </c>
      <c r="AY33" s="71">
        <f t="shared" si="93"/>
        <v>0</v>
      </c>
      <c r="AZ33" s="71">
        <f t="shared" si="93"/>
        <v>0</v>
      </c>
      <c r="BA33" s="67"/>
      <c r="BB33" s="67"/>
      <c r="BC33" s="67"/>
      <c r="BD33" s="67"/>
      <c r="BE33" s="67"/>
      <c r="BF33" s="67"/>
      <c r="BG33" s="67"/>
      <c r="BH33" s="67"/>
      <c r="BI33" s="67"/>
      <c r="BJ33" s="67"/>
      <c r="BK33" s="67"/>
      <c r="BL33" s="67"/>
      <c r="BM33" s="67"/>
      <c r="BN33" s="67"/>
      <c r="BO33" s="67"/>
      <c r="BP33" s="67"/>
      <c r="BQ33" s="67"/>
      <c r="BR33" s="67"/>
    </row>
    <row r="34" spans="1:70">
      <c r="A34" s="65"/>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row>
    <row r="35" spans="1:70">
      <c r="A35" s="70" t="s">
        <v>275</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6"/>
      <c r="AH35" s="66"/>
      <c r="AI35" s="66"/>
      <c r="AJ35" s="66"/>
      <c r="AK35" s="66"/>
      <c r="AL35" s="66"/>
      <c r="AM35" s="66"/>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row>
    <row r="36" spans="1:70" s="82" customFormat="1">
      <c r="A36" s="88" t="str">
        <f>A3</f>
        <v>GDP (current, million local currency)</v>
      </c>
      <c r="B36" s="86">
        <f t="shared" ref="B36:AF36" si="94">B3</f>
        <v>0</v>
      </c>
      <c r="C36" s="86">
        <f t="shared" si="94"/>
        <v>0</v>
      </c>
      <c r="D36" s="86">
        <f t="shared" si="94"/>
        <v>0</v>
      </c>
      <c r="E36" s="86">
        <f t="shared" si="94"/>
        <v>0</v>
      </c>
      <c r="F36" s="86">
        <f t="shared" si="94"/>
        <v>0</v>
      </c>
      <c r="G36" s="86">
        <f t="shared" si="94"/>
        <v>0</v>
      </c>
      <c r="H36" s="86">
        <f t="shared" si="94"/>
        <v>0</v>
      </c>
      <c r="I36" s="86">
        <f t="shared" si="94"/>
        <v>0</v>
      </c>
      <c r="J36" s="86">
        <f t="shared" si="94"/>
        <v>0</v>
      </c>
      <c r="K36" s="86">
        <f t="shared" si="94"/>
        <v>0</v>
      </c>
      <c r="L36" s="86">
        <f t="shared" si="94"/>
        <v>0</v>
      </c>
      <c r="M36" s="86">
        <f t="shared" si="94"/>
        <v>0</v>
      </c>
      <c r="N36" s="86">
        <f t="shared" si="94"/>
        <v>0</v>
      </c>
      <c r="O36" s="86">
        <f t="shared" si="94"/>
        <v>0</v>
      </c>
      <c r="P36" s="86">
        <f t="shared" si="94"/>
        <v>0</v>
      </c>
      <c r="Q36" s="86">
        <f t="shared" si="94"/>
        <v>0</v>
      </c>
      <c r="R36" s="86">
        <f t="shared" si="94"/>
        <v>0</v>
      </c>
      <c r="S36" s="86">
        <f t="shared" si="94"/>
        <v>0</v>
      </c>
      <c r="T36" s="86">
        <f t="shared" si="94"/>
        <v>0</v>
      </c>
      <c r="U36" s="86">
        <f t="shared" si="94"/>
        <v>0</v>
      </c>
      <c r="V36" s="86">
        <f t="shared" si="94"/>
        <v>0</v>
      </c>
      <c r="W36" s="86">
        <f t="shared" si="94"/>
        <v>0</v>
      </c>
      <c r="X36" s="86">
        <f t="shared" si="94"/>
        <v>0</v>
      </c>
      <c r="Y36" s="86">
        <f t="shared" si="94"/>
        <v>0</v>
      </c>
      <c r="Z36" s="86">
        <f t="shared" si="94"/>
        <v>0</v>
      </c>
      <c r="AA36" s="85">
        <f t="shared" si="94"/>
        <v>10000000</v>
      </c>
      <c r="AB36" s="85">
        <f t="shared" si="94"/>
        <v>12000000</v>
      </c>
      <c r="AC36" s="85">
        <f t="shared" si="94"/>
        <v>14000000</v>
      </c>
      <c r="AD36" s="85">
        <f t="shared" si="94"/>
        <v>16166000</v>
      </c>
      <c r="AE36" s="85">
        <f t="shared" si="94"/>
        <v>18571999.999999002</v>
      </c>
      <c r="AF36" s="85">
        <f t="shared" si="94"/>
        <v>20977999.999998003</v>
      </c>
      <c r="AG36" s="84">
        <f>AF36*(1+AG42/100)*AG43</f>
        <v>23572628.862181574</v>
      </c>
      <c r="AH36" s="84">
        <f t="shared" ref="AH36:AZ36" si="95">AG36*(1+AH42/100)*AH43</f>
        <v>26449339.868860673</v>
      </c>
      <c r="AI36" s="84">
        <f t="shared" si="95"/>
        <v>29619995.980038036</v>
      </c>
      <c r="AJ36" s="84">
        <f t="shared" si="95"/>
        <v>33104133.565087233</v>
      </c>
      <c r="AK36" s="84">
        <f t="shared" si="95"/>
        <v>36919446.323147945</v>
      </c>
      <c r="AL36" s="84">
        <f t="shared" si="95"/>
        <v>41343287.618814439</v>
      </c>
      <c r="AM36" s="84">
        <f t="shared" si="95"/>
        <v>46386068.394694559</v>
      </c>
      <c r="AN36" s="84">
        <f t="shared" si="95"/>
        <v>52145688.219757013</v>
      </c>
      <c r="AO36" s="84">
        <f t="shared" si="95"/>
        <v>58738184.649536029</v>
      </c>
      <c r="AP36" s="84">
        <f t="shared" si="95"/>
        <v>66298833.595752232</v>
      </c>
      <c r="AQ36" s="84">
        <f t="shared" si="95"/>
        <v>74799064.244795665</v>
      </c>
      <c r="AR36" s="84">
        <f t="shared" si="95"/>
        <v>84349034.583031297</v>
      </c>
      <c r="AS36" s="84">
        <f t="shared" si="95"/>
        <v>95073296.565580353</v>
      </c>
      <c r="AT36" s="84">
        <f t="shared" si="95"/>
        <v>107110959.89563502</v>
      </c>
      <c r="AU36" s="84">
        <f t="shared" si="95"/>
        <v>120616347.00102217</v>
      </c>
      <c r="AV36" s="84">
        <f t="shared" si="95"/>
        <v>135760180.99683544</v>
      </c>
      <c r="AW36" s="84">
        <f t="shared" si="95"/>
        <v>152730764.36926606</v>
      </c>
      <c r="AX36" s="84">
        <f t="shared" si="95"/>
        <v>171735836.27727199</v>
      </c>
      <c r="AY36" s="84">
        <f t="shared" si="95"/>
        <v>193004049.77512231</v>
      </c>
      <c r="AZ36" s="84">
        <f t="shared" si="95"/>
        <v>216787794.8809292</v>
      </c>
      <c r="BA36" s="83"/>
      <c r="BB36" s="83"/>
      <c r="BC36" s="83"/>
      <c r="BD36" s="83"/>
      <c r="BE36" s="83"/>
      <c r="BF36" s="83"/>
      <c r="BG36" s="83"/>
      <c r="BH36" s="83"/>
      <c r="BI36" s="83"/>
      <c r="BJ36" s="83"/>
      <c r="BK36" s="83"/>
      <c r="BL36" s="83"/>
      <c r="BM36" s="83"/>
      <c r="BN36" s="83"/>
      <c r="BO36" s="83"/>
      <c r="BP36" s="83"/>
      <c r="BQ36" s="83"/>
      <c r="BR36" s="83"/>
    </row>
    <row r="37" spans="1:70" s="82" customFormat="1">
      <c r="A37" s="88" t="str">
        <f t="shared" ref="A37:AF37" si="96">A4</f>
        <v>Population (000)</v>
      </c>
      <c r="B37" s="86">
        <f t="shared" si="96"/>
        <v>0</v>
      </c>
      <c r="C37" s="86">
        <f t="shared" si="96"/>
        <v>0</v>
      </c>
      <c r="D37" s="86">
        <f t="shared" si="96"/>
        <v>0</v>
      </c>
      <c r="E37" s="86">
        <f t="shared" si="96"/>
        <v>0</v>
      </c>
      <c r="F37" s="86">
        <f t="shared" si="96"/>
        <v>0</v>
      </c>
      <c r="G37" s="86">
        <f t="shared" si="96"/>
        <v>0</v>
      </c>
      <c r="H37" s="86">
        <f t="shared" si="96"/>
        <v>0</v>
      </c>
      <c r="I37" s="86">
        <f t="shared" si="96"/>
        <v>0</v>
      </c>
      <c r="J37" s="86">
        <f t="shared" si="96"/>
        <v>0</v>
      </c>
      <c r="K37" s="86">
        <f t="shared" si="96"/>
        <v>0</v>
      </c>
      <c r="L37" s="86">
        <f t="shared" si="96"/>
        <v>0</v>
      </c>
      <c r="M37" s="86">
        <f t="shared" si="96"/>
        <v>0</v>
      </c>
      <c r="N37" s="86">
        <f t="shared" si="96"/>
        <v>0</v>
      </c>
      <c r="O37" s="86">
        <f t="shared" si="96"/>
        <v>0</v>
      </c>
      <c r="P37" s="86">
        <f t="shared" si="96"/>
        <v>0</v>
      </c>
      <c r="Q37" s="86">
        <f t="shared" si="96"/>
        <v>0</v>
      </c>
      <c r="R37" s="86">
        <f t="shared" si="96"/>
        <v>0</v>
      </c>
      <c r="S37" s="86">
        <f t="shared" si="96"/>
        <v>0</v>
      </c>
      <c r="T37" s="86">
        <f t="shared" si="96"/>
        <v>0</v>
      </c>
      <c r="U37" s="86">
        <f t="shared" si="96"/>
        <v>0</v>
      </c>
      <c r="V37" s="86">
        <f t="shared" si="96"/>
        <v>0</v>
      </c>
      <c r="W37" s="86">
        <f t="shared" si="96"/>
        <v>0</v>
      </c>
      <c r="X37" s="86">
        <f t="shared" si="96"/>
        <v>0</v>
      </c>
      <c r="Y37" s="86">
        <f t="shared" si="96"/>
        <v>0</v>
      </c>
      <c r="Z37" s="86">
        <f t="shared" si="96"/>
        <v>0</v>
      </c>
      <c r="AA37" s="85">
        <f t="shared" si="96"/>
        <v>17614.261000000006</v>
      </c>
      <c r="AB37" s="85">
        <f t="shared" si="96"/>
        <v>18105.440000000002</v>
      </c>
      <c r="AC37" s="85">
        <f t="shared" si="96"/>
        <v>18604.361999999997</v>
      </c>
      <c r="AD37" s="85">
        <f t="shared" si="96"/>
        <v>19110.938999999995</v>
      </c>
      <c r="AE37" s="85">
        <f t="shared" si="96"/>
        <v>19625.028999999995</v>
      </c>
      <c r="AF37" s="85">
        <f t="shared" si="96"/>
        <v>20146.441999999992</v>
      </c>
      <c r="AG37" s="84">
        <f>AG4</f>
        <v>20675.002</v>
      </c>
      <c r="AH37" s="84">
        <f t="shared" ref="AH37:AZ37" si="97">AH4</f>
        <v>21210.430999999993</v>
      </c>
      <c r="AI37" s="84">
        <f t="shared" si="97"/>
        <v>21752.279999999977</v>
      </c>
      <c r="AJ37" s="84">
        <f t="shared" si="97"/>
        <v>22300.020999999993</v>
      </c>
      <c r="AK37" s="84">
        <f t="shared" si="97"/>
        <v>22853.148000000001</v>
      </c>
      <c r="AL37" s="84">
        <f t="shared" si="97"/>
        <v>23411.296000000009</v>
      </c>
      <c r="AM37" s="84">
        <f t="shared" si="97"/>
        <v>23974.139999999992</v>
      </c>
      <c r="AN37" s="84">
        <f t="shared" si="97"/>
        <v>24541.250999999997</v>
      </c>
      <c r="AO37" s="84">
        <f t="shared" si="97"/>
        <v>25112.185999999972</v>
      </c>
      <c r="AP37" s="84">
        <f t="shared" si="97"/>
        <v>25686.510000000006</v>
      </c>
      <c r="AQ37" s="84">
        <f t="shared" si="97"/>
        <v>26263.830999999991</v>
      </c>
      <c r="AR37" s="84">
        <f t="shared" si="97"/>
        <v>26843.769000000011</v>
      </c>
      <c r="AS37" s="84">
        <f t="shared" si="97"/>
        <v>27425.889000000003</v>
      </c>
      <c r="AT37" s="84">
        <f t="shared" si="97"/>
        <v>28009.776000000002</v>
      </c>
      <c r="AU37" s="84">
        <f t="shared" si="97"/>
        <v>28595.011999999999</v>
      </c>
      <c r="AV37" s="84">
        <f t="shared" si="97"/>
        <v>29181.227000000003</v>
      </c>
      <c r="AW37" s="84">
        <f t="shared" si="97"/>
        <v>29768.047999999999</v>
      </c>
      <c r="AX37" s="84">
        <f t="shared" si="97"/>
        <v>30355.103000000003</v>
      </c>
      <c r="AY37" s="84">
        <f t="shared" si="97"/>
        <v>30942.027999999991</v>
      </c>
      <c r="AZ37" s="84">
        <f t="shared" si="97"/>
        <v>31528.452000000001</v>
      </c>
      <c r="BA37" s="83"/>
      <c r="BB37" s="83"/>
      <c r="BC37" s="83"/>
      <c r="BD37" s="83"/>
      <c r="BE37" s="83"/>
      <c r="BF37" s="83"/>
      <c r="BG37" s="83"/>
      <c r="BH37" s="83"/>
      <c r="BI37" s="83"/>
      <c r="BJ37" s="83"/>
      <c r="BK37" s="83"/>
      <c r="BL37" s="83"/>
      <c r="BM37" s="83"/>
      <c r="BN37" s="83"/>
      <c r="BO37" s="83"/>
      <c r="BP37" s="83"/>
      <c r="BQ37" s="83"/>
      <c r="BR37" s="83"/>
    </row>
    <row r="38" spans="1:70" s="82" customFormat="1" ht="22.5">
      <c r="A38" s="88" t="str">
        <f t="shared" ref="A38:AF38" si="98">A5</f>
        <v>GDP per capita( current, local currency)</v>
      </c>
      <c r="B38" s="86">
        <f t="shared" si="98"/>
        <v>0</v>
      </c>
      <c r="C38" s="86">
        <f t="shared" si="98"/>
        <v>0</v>
      </c>
      <c r="D38" s="86">
        <f t="shared" si="98"/>
        <v>0</v>
      </c>
      <c r="E38" s="86">
        <f t="shared" si="98"/>
        <v>0</v>
      </c>
      <c r="F38" s="86">
        <f t="shared" si="98"/>
        <v>0</v>
      </c>
      <c r="G38" s="86">
        <f t="shared" si="98"/>
        <v>0</v>
      </c>
      <c r="H38" s="86">
        <f t="shared" si="98"/>
        <v>0</v>
      </c>
      <c r="I38" s="86">
        <f t="shared" si="98"/>
        <v>0</v>
      </c>
      <c r="J38" s="86">
        <f t="shared" si="98"/>
        <v>0</v>
      </c>
      <c r="K38" s="86">
        <f t="shared" si="98"/>
        <v>0</v>
      </c>
      <c r="L38" s="86">
        <f t="shared" si="98"/>
        <v>0</v>
      </c>
      <c r="M38" s="86">
        <f t="shared" si="98"/>
        <v>0</v>
      </c>
      <c r="N38" s="86">
        <f t="shared" si="98"/>
        <v>0</v>
      </c>
      <c r="O38" s="86">
        <f t="shared" si="98"/>
        <v>0</v>
      </c>
      <c r="P38" s="86">
        <f t="shared" si="98"/>
        <v>0</v>
      </c>
      <c r="Q38" s="86">
        <f t="shared" si="98"/>
        <v>0</v>
      </c>
      <c r="R38" s="86">
        <f t="shared" si="98"/>
        <v>0</v>
      </c>
      <c r="S38" s="86">
        <f t="shared" si="98"/>
        <v>0</v>
      </c>
      <c r="T38" s="86">
        <f t="shared" si="98"/>
        <v>0</v>
      </c>
      <c r="U38" s="86">
        <f t="shared" si="98"/>
        <v>0</v>
      </c>
      <c r="V38" s="86">
        <f t="shared" si="98"/>
        <v>0</v>
      </c>
      <c r="W38" s="86">
        <f t="shared" si="98"/>
        <v>0</v>
      </c>
      <c r="X38" s="86">
        <f t="shared" si="98"/>
        <v>0</v>
      </c>
      <c r="Y38" s="86">
        <f t="shared" si="98"/>
        <v>0</v>
      </c>
      <c r="Z38" s="86">
        <f t="shared" si="98"/>
        <v>0</v>
      </c>
      <c r="AA38" s="85">
        <f t="shared" si="98"/>
        <v>567721.80223740276</v>
      </c>
      <c r="AB38" s="85">
        <f t="shared" si="98"/>
        <v>662784.22396804485</v>
      </c>
      <c r="AC38" s="85">
        <f t="shared" si="98"/>
        <v>752511.69591303379</v>
      </c>
      <c r="AD38" s="85">
        <f t="shared" si="98"/>
        <v>845902.96688195202</v>
      </c>
      <c r="AE38" s="85">
        <f t="shared" si="98"/>
        <v>946342.55062751786</v>
      </c>
      <c r="AF38" s="85">
        <f t="shared" si="98"/>
        <v>1041275.6753772211</v>
      </c>
      <c r="AG38" s="84">
        <f>1000*AG36/AG37</f>
        <v>1140151.2252420376</v>
      </c>
      <c r="AH38" s="84">
        <f t="shared" ref="AH38:AZ38" si="99">1000*AH36/AH37</f>
        <v>1246996.8134480945</v>
      </c>
      <c r="AI38" s="84">
        <f t="shared" si="99"/>
        <v>1361696.15231314</v>
      </c>
      <c r="AJ38" s="84">
        <f t="shared" si="99"/>
        <v>1484488.8964493461</v>
      </c>
      <c r="AK38" s="84">
        <f t="shared" si="99"/>
        <v>1615508.1270706311</v>
      </c>
      <c r="AL38" s="84">
        <f t="shared" si="99"/>
        <v>1765954.6749916973</v>
      </c>
      <c r="AM38" s="84">
        <f t="shared" si="99"/>
        <v>1934837.637333167</v>
      </c>
      <c r="AN38" s="84">
        <f t="shared" si="99"/>
        <v>2124817.8513702098</v>
      </c>
      <c r="AO38" s="84">
        <f t="shared" si="99"/>
        <v>2339031.1241536713</v>
      </c>
      <c r="AP38" s="84">
        <f t="shared" si="99"/>
        <v>2581075.9653900908</v>
      </c>
      <c r="AQ38" s="84">
        <f t="shared" si="99"/>
        <v>2847987.5706173899</v>
      </c>
      <c r="AR38" s="84">
        <f t="shared" si="99"/>
        <v>3142220.2516729771</v>
      </c>
      <c r="AS38" s="84">
        <f t="shared" si="99"/>
        <v>3466552.9553328371</v>
      </c>
      <c r="AT38" s="84">
        <f t="shared" si="99"/>
        <v>3824056.2829076182</v>
      </c>
      <c r="AU38" s="84">
        <f t="shared" si="99"/>
        <v>4218090.448817513</v>
      </c>
      <c r="AV38" s="84">
        <f t="shared" si="99"/>
        <v>4652312.2895701202</v>
      </c>
      <c r="AW38" s="84">
        <f t="shared" si="99"/>
        <v>5130694.6417603884</v>
      </c>
      <c r="AX38" s="84">
        <f t="shared" si="99"/>
        <v>5657560.6505855694</v>
      </c>
      <c r="AY38" s="84">
        <f t="shared" si="99"/>
        <v>6237601.8073256984</v>
      </c>
      <c r="AZ38" s="84">
        <f t="shared" si="99"/>
        <v>6875941.6060429858</v>
      </c>
      <c r="BA38" s="83"/>
      <c r="BB38" s="83"/>
      <c r="BC38" s="83"/>
      <c r="BD38" s="83"/>
      <c r="BE38" s="83"/>
      <c r="BF38" s="83"/>
      <c r="BG38" s="83"/>
      <c r="BH38" s="83"/>
      <c r="BI38" s="83"/>
      <c r="BJ38" s="83"/>
      <c r="BK38" s="83"/>
      <c r="BL38" s="83"/>
      <c r="BM38" s="83"/>
      <c r="BN38" s="83"/>
      <c r="BO38" s="83"/>
      <c r="BP38" s="83"/>
      <c r="BQ38" s="83"/>
      <c r="BR38" s="83"/>
    </row>
    <row r="39" spans="1:70" s="82" customFormat="1">
      <c r="A39" s="87" t="str">
        <f t="shared" ref="A39:AF39" si="100">A6</f>
        <v>Employed, 000</v>
      </c>
      <c r="B39" s="86">
        <f t="shared" si="100"/>
        <v>0</v>
      </c>
      <c r="C39" s="86">
        <f t="shared" si="100"/>
        <v>0</v>
      </c>
      <c r="D39" s="86">
        <f t="shared" si="100"/>
        <v>0</v>
      </c>
      <c r="E39" s="86">
        <f t="shared" si="100"/>
        <v>0</v>
      </c>
      <c r="F39" s="86">
        <f t="shared" si="100"/>
        <v>0</v>
      </c>
      <c r="G39" s="86">
        <f t="shared" si="100"/>
        <v>0</v>
      </c>
      <c r="H39" s="86">
        <f t="shared" si="100"/>
        <v>0</v>
      </c>
      <c r="I39" s="86">
        <f t="shared" si="100"/>
        <v>0</v>
      </c>
      <c r="J39" s="86">
        <f t="shared" si="100"/>
        <v>0</v>
      </c>
      <c r="K39" s="86">
        <f t="shared" si="100"/>
        <v>0</v>
      </c>
      <c r="L39" s="86">
        <f t="shared" si="100"/>
        <v>0</v>
      </c>
      <c r="M39" s="86">
        <f t="shared" si="100"/>
        <v>0</v>
      </c>
      <c r="N39" s="86">
        <f t="shared" si="100"/>
        <v>0</v>
      </c>
      <c r="O39" s="86">
        <f t="shared" si="100"/>
        <v>0</v>
      </c>
      <c r="P39" s="86">
        <f t="shared" si="100"/>
        <v>0</v>
      </c>
      <c r="Q39" s="86">
        <f t="shared" si="100"/>
        <v>0</v>
      </c>
      <c r="R39" s="86">
        <f t="shared" si="100"/>
        <v>0</v>
      </c>
      <c r="S39" s="86">
        <f t="shared" si="100"/>
        <v>0</v>
      </c>
      <c r="T39" s="86">
        <f t="shared" si="100"/>
        <v>0</v>
      </c>
      <c r="U39" s="86">
        <f t="shared" si="100"/>
        <v>0</v>
      </c>
      <c r="V39" s="86">
        <f t="shared" si="100"/>
        <v>0</v>
      </c>
      <c r="W39" s="86">
        <f t="shared" si="100"/>
        <v>0</v>
      </c>
      <c r="X39" s="86">
        <f t="shared" si="100"/>
        <v>0</v>
      </c>
      <c r="Y39" s="86">
        <f t="shared" si="100"/>
        <v>0</v>
      </c>
      <c r="Z39" s="86">
        <f t="shared" si="100"/>
        <v>0</v>
      </c>
      <c r="AA39" s="85">
        <f t="shared" si="100"/>
        <v>7251.8974185990819</v>
      </c>
      <c r="AB39" s="85">
        <f t="shared" si="100"/>
        <v>7495.6290668564752</v>
      </c>
      <c r="AC39" s="85">
        <f t="shared" si="100"/>
        <v>7749.6028185916994</v>
      </c>
      <c r="AD39" s="85">
        <f t="shared" si="100"/>
        <v>8013.5234264632436</v>
      </c>
      <c r="AE39" s="85">
        <f t="shared" si="100"/>
        <v>8287.7878820118312</v>
      </c>
      <c r="AF39" s="85">
        <f t="shared" si="100"/>
        <v>8569.4273134701798</v>
      </c>
      <c r="AG39" s="84">
        <f>AG6</f>
        <v>8827.5482003806956</v>
      </c>
      <c r="AH39" s="84">
        <f t="shared" ref="AH39:AZ39" si="101">AH6</f>
        <v>9093.6361174087633</v>
      </c>
      <c r="AI39" s="84">
        <f t="shared" si="101"/>
        <v>9363.849450403095</v>
      </c>
      <c r="AJ39" s="84">
        <f t="shared" si="101"/>
        <v>9637.4950454117807</v>
      </c>
      <c r="AK39" s="84">
        <f t="shared" si="101"/>
        <v>9913.4606510046087</v>
      </c>
      <c r="AL39" s="84">
        <f t="shared" si="101"/>
        <v>10213.646499445831</v>
      </c>
      <c r="AM39" s="84">
        <f t="shared" si="101"/>
        <v>10516.938048014099</v>
      </c>
      <c r="AN39" s="84">
        <f t="shared" si="101"/>
        <v>10823.53193290807</v>
      </c>
      <c r="AO39" s="84">
        <f t="shared" si="101"/>
        <v>11133.854491007785</v>
      </c>
      <c r="AP39" s="84">
        <f t="shared" si="101"/>
        <v>11448.103750840362</v>
      </c>
      <c r="AQ39" s="84">
        <f t="shared" si="101"/>
        <v>11765.935988537551</v>
      </c>
      <c r="AR39" s="84">
        <f t="shared" si="101"/>
        <v>12086.848555413213</v>
      </c>
      <c r="AS39" s="84">
        <f t="shared" si="101"/>
        <v>12410.639625978743</v>
      </c>
      <c r="AT39" s="84">
        <f t="shared" si="101"/>
        <v>12737.147298012098</v>
      </c>
      <c r="AU39" s="84">
        <f t="shared" si="101"/>
        <v>13066.133130432128</v>
      </c>
      <c r="AV39" s="84">
        <f t="shared" si="101"/>
        <v>13397.259319613207</v>
      </c>
      <c r="AW39" s="84">
        <f t="shared" si="101"/>
        <v>13730.069274438581</v>
      </c>
      <c r="AX39" s="84">
        <f t="shared" si="101"/>
        <v>14064.029873238958</v>
      </c>
      <c r="AY39" s="84">
        <f t="shared" si="101"/>
        <v>14398.522207703556</v>
      </c>
      <c r="AZ39" s="84">
        <f t="shared" si="101"/>
        <v>14732.9248752941</v>
      </c>
      <c r="BA39" s="83"/>
      <c r="BB39" s="83"/>
      <c r="BC39" s="83"/>
      <c r="BD39" s="83"/>
      <c r="BE39" s="83"/>
      <c r="BF39" s="83"/>
      <c r="BG39" s="83"/>
      <c r="BH39" s="83"/>
      <c r="BI39" s="83"/>
      <c r="BJ39" s="83"/>
      <c r="BK39" s="83"/>
      <c r="BL39" s="83"/>
      <c r="BM39" s="83"/>
      <c r="BN39" s="83"/>
      <c r="BO39" s="83"/>
      <c r="BP39" s="83"/>
      <c r="BQ39" s="83"/>
      <c r="BR39" s="83"/>
    </row>
    <row r="40" spans="1:70" s="81" customFormat="1">
      <c r="A40" s="65" t="str">
        <f t="shared" ref="A40:AF40" si="102">A7</f>
        <v>Employment growth</v>
      </c>
      <c r="B40" s="69">
        <f t="shared" si="102"/>
        <v>0</v>
      </c>
      <c r="C40" s="69">
        <f t="shared" si="102"/>
        <v>0</v>
      </c>
      <c r="D40" s="69">
        <f t="shared" si="102"/>
        <v>0</v>
      </c>
      <c r="E40" s="69">
        <f t="shared" si="102"/>
        <v>0</v>
      </c>
      <c r="F40" s="69">
        <f t="shared" si="102"/>
        <v>0</v>
      </c>
      <c r="G40" s="69">
        <f t="shared" si="102"/>
        <v>0</v>
      </c>
      <c r="H40" s="69">
        <f t="shared" si="102"/>
        <v>0</v>
      </c>
      <c r="I40" s="69">
        <f t="shared" si="102"/>
        <v>0</v>
      </c>
      <c r="J40" s="69">
        <f t="shared" si="102"/>
        <v>0</v>
      </c>
      <c r="K40" s="69">
        <f t="shared" si="102"/>
        <v>0</v>
      </c>
      <c r="L40" s="69">
        <f t="shared" si="102"/>
        <v>0</v>
      </c>
      <c r="M40" s="69">
        <f t="shared" si="102"/>
        <v>0</v>
      </c>
      <c r="N40" s="69">
        <f t="shared" si="102"/>
        <v>0</v>
      </c>
      <c r="O40" s="69">
        <f t="shared" si="102"/>
        <v>0</v>
      </c>
      <c r="P40" s="69">
        <f t="shared" si="102"/>
        <v>0</v>
      </c>
      <c r="Q40" s="69">
        <f t="shared" si="102"/>
        <v>0</v>
      </c>
      <c r="R40" s="69">
        <f t="shared" si="102"/>
        <v>0</v>
      </c>
      <c r="S40" s="69">
        <f t="shared" si="102"/>
        <v>0</v>
      </c>
      <c r="T40" s="69">
        <f t="shared" si="102"/>
        <v>0</v>
      </c>
      <c r="U40" s="69">
        <f t="shared" si="102"/>
        <v>0</v>
      </c>
      <c r="V40" s="69">
        <f t="shared" si="102"/>
        <v>0</v>
      </c>
      <c r="W40" s="69">
        <f t="shared" si="102"/>
        <v>0</v>
      </c>
      <c r="X40" s="69">
        <f t="shared" si="102"/>
        <v>0</v>
      </c>
      <c r="Y40" s="69">
        <f t="shared" si="102"/>
        <v>0</v>
      </c>
      <c r="Z40" s="69">
        <f t="shared" si="102"/>
        <v>0</v>
      </c>
      <c r="AA40" s="73">
        <f t="shared" si="102"/>
        <v>0</v>
      </c>
      <c r="AB40" s="73">
        <f t="shared" si="102"/>
        <v>3.3609362376292085</v>
      </c>
      <c r="AC40" s="73">
        <f t="shared" si="102"/>
        <v>3.388291355801254</v>
      </c>
      <c r="AD40" s="73">
        <f t="shared" si="102"/>
        <v>3.4056017327544152</v>
      </c>
      <c r="AE40" s="73">
        <f t="shared" si="102"/>
        <v>3.4225201693786511</v>
      </c>
      <c r="AF40" s="73">
        <f t="shared" si="102"/>
        <v>3.3982461359759242</v>
      </c>
      <c r="AG40" s="71">
        <f>100*(AG39/AF39 -1)</f>
        <v>3.0121136158629769</v>
      </c>
      <c r="AH40" s="71">
        <f t="shared" ref="AH40:AZ40" si="103">100*(AH39/AG39 -1)</f>
        <v>3.01429016288568</v>
      </c>
      <c r="AI40" s="71">
        <f t="shared" si="103"/>
        <v>2.971455306827564</v>
      </c>
      <c r="AJ40" s="71">
        <f t="shared" si="103"/>
        <v>2.9223621808326383</v>
      </c>
      <c r="AK40" s="71">
        <f t="shared" si="103"/>
        <v>2.8634578206523598</v>
      </c>
      <c r="AL40" s="71">
        <f t="shared" si="103"/>
        <v>3.0280631457472174</v>
      </c>
      <c r="AM40" s="71">
        <f t="shared" si="103"/>
        <v>2.969473719153326</v>
      </c>
      <c r="AN40" s="71">
        <f t="shared" si="103"/>
        <v>2.9152390505130521</v>
      </c>
      <c r="AO40" s="71">
        <f t="shared" si="103"/>
        <v>2.867109923297817</v>
      </c>
      <c r="AP40" s="71">
        <f t="shared" si="103"/>
        <v>2.8224660209667629</v>
      </c>
      <c r="AQ40" s="71">
        <f t="shared" si="103"/>
        <v>2.776287187944626</v>
      </c>
      <c r="AR40" s="71">
        <f t="shared" si="103"/>
        <v>2.7274716366662011</v>
      </c>
      <c r="AS40" s="71">
        <f t="shared" si="103"/>
        <v>2.6788709156161161</v>
      </c>
      <c r="AT40" s="71">
        <f t="shared" si="103"/>
        <v>2.6308690113754363</v>
      </c>
      <c r="AU40" s="71">
        <f t="shared" si="103"/>
        <v>2.582884728603041</v>
      </c>
      <c r="AV40" s="71">
        <f t="shared" si="103"/>
        <v>2.5342324762470003</v>
      </c>
      <c r="AW40" s="71">
        <f t="shared" si="103"/>
        <v>2.4841644614443714</v>
      </c>
      <c r="AX40" s="71">
        <f t="shared" si="103"/>
        <v>2.4323300350866717</v>
      </c>
      <c r="AY40" s="71">
        <f t="shared" si="103"/>
        <v>2.3783534127801431</v>
      </c>
      <c r="AZ40" s="71">
        <f t="shared" si="103"/>
        <v>2.3224790903307424</v>
      </c>
      <c r="BA40" s="71"/>
      <c r="BB40" s="66"/>
      <c r="BC40" s="66"/>
      <c r="BD40" s="66"/>
      <c r="BE40" s="66"/>
      <c r="BF40" s="66"/>
      <c r="BG40" s="66"/>
      <c r="BH40" s="66"/>
      <c r="BI40" s="66"/>
      <c r="BJ40" s="66"/>
      <c r="BK40" s="66"/>
      <c r="BL40" s="66"/>
      <c r="BM40" s="66"/>
      <c r="BN40" s="66"/>
      <c r="BO40" s="66"/>
      <c r="BP40" s="66"/>
      <c r="BQ40" s="66"/>
      <c r="BR40" s="66"/>
    </row>
    <row r="41" spans="1:70">
      <c r="A41" s="65" t="str">
        <f t="shared" ref="A41:AF41" si="104">A8</f>
        <v>Labor Productivity growth</v>
      </c>
      <c r="B41" s="69">
        <f t="shared" si="104"/>
        <v>0</v>
      </c>
      <c r="C41" s="69">
        <f t="shared" si="104"/>
        <v>0</v>
      </c>
      <c r="D41" s="69">
        <f t="shared" si="104"/>
        <v>0</v>
      </c>
      <c r="E41" s="69">
        <f t="shared" si="104"/>
        <v>0</v>
      </c>
      <c r="F41" s="69">
        <f t="shared" si="104"/>
        <v>0</v>
      </c>
      <c r="G41" s="69">
        <f t="shared" si="104"/>
        <v>0</v>
      </c>
      <c r="H41" s="69">
        <f t="shared" si="104"/>
        <v>0</v>
      </c>
      <c r="I41" s="69">
        <f t="shared" si="104"/>
        <v>0</v>
      </c>
      <c r="J41" s="69">
        <f t="shared" si="104"/>
        <v>0</v>
      </c>
      <c r="K41" s="69">
        <f t="shared" si="104"/>
        <v>0</v>
      </c>
      <c r="L41" s="69">
        <f t="shared" si="104"/>
        <v>0</v>
      </c>
      <c r="M41" s="69">
        <f t="shared" si="104"/>
        <v>0</v>
      </c>
      <c r="N41" s="69">
        <f t="shared" si="104"/>
        <v>0</v>
      </c>
      <c r="O41" s="69">
        <f t="shared" si="104"/>
        <v>0</v>
      </c>
      <c r="P41" s="69">
        <f t="shared" si="104"/>
        <v>0</v>
      </c>
      <c r="Q41" s="69">
        <f t="shared" si="104"/>
        <v>0</v>
      </c>
      <c r="R41" s="69">
        <f t="shared" si="104"/>
        <v>0</v>
      </c>
      <c r="S41" s="69">
        <f t="shared" si="104"/>
        <v>0</v>
      </c>
      <c r="T41" s="69">
        <f t="shared" si="104"/>
        <v>0</v>
      </c>
      <c r="U41" s="69">
        <f t="shared" si="104"/>
        <v>0</v>
      </c>
      <c r="V41" s="69">
        <f t="shared" si="104"/>
        <v>0</v>
      </c>
      <c r="W41" s="69">
        <f t="shared" si="104"/>
        <v>0</v>
      </c>
      <c r="X41" s="69">
        <f t="shared" si="104"/>
        <v>0</v>
      </c>
      <c r="Y41" s="69">
        <f t="shared" si="104"/>
        <v>0</v>
      </c>
      <c r="Z41" s="69">
        <f t="shared" si="104"/>
        <v>0</v>
      </c>
      <c r="AA41" s="73">
        <f t="shared" si="104"/>
        <v>0</v>
      </c>
      <c r="AB41" s="73">
        <f t="shared" si="104"/>
        <v>2.5532506364914553</v>
      </c>
      <c r="AC41" s="73">
        <f t="shared" si="104"/>
        <v>1.5588889448343801</v>
      </c>
      <c r="AD41" s="73">
        <f t="shared" si="104"/>
        <v>3.4760189071140424</v>
      </c>
      <c r="AE41" s="73">
        <f t="shared" si="104"/>
        <v>-2.9224971161296076</v>
      </c>
      <c r="AF41" s="73">
        <f t="shared" si="104"/>
        <v>0.58197685793697218</v>
      </c>
      <c r="AG41" s="71">
        <f>AF41+($AK$41-$AF$41)/($AK$2-$AF$2)</f>
        <v>0.18148219720710818</v>
      </c>
      <c r="AH41" s="71">
        <f t="shared" ref="AH41:AI41" si="105">AG41+($AK$41-$AF$41)/($AK$2-$AF$2)</f>
        <v>-0.21901246352275583</v>
      </c>
      <c r="AI41" s="71">
        <f t="shared" si="105"/>
        <v>-0.61950712425261978</v>
      </c>
      <c r="AJ41" s="71">
        <f>AI41+($AK$41-$AF$41)/($AK$2-$AF$2)</f>
        <v>-1.0200017849824838</v>
      </c>
      <c r="AK41" s="77">
        <f>IF(EconomicAssumptions!$N$19="yes", EconomicAssumptions!$P$20, EconomicAssumptions!$N$22)</f>
        <v>-1.4204964457123479</v>
      </c>
      <c r="AL41" s="71">
        <f>AK41+($AP$41-$AK$41)/($AP$2-$AK$2)</f>
        <v>-1.4204964457123479</v>
      </c>
      <c r="AM41" s="71">
        <f t="shared" ref="AM41:AO41" si="106">AL41+($AP$41-$AK$41)/($AP$2-$AK$2)</f>
        <v>-1.4204964457123479</v>
      </c>
      <c r="AN41" s="71">
        <f t="shared" si="106"/>
        <v>-1.4204964457123479</v>
      </c>
      <c r="AO41" s="71">
        <f t="shared" si="106"/>
        <v>-1.4204964457123479</v>
      </c>
      <c r="AP41" s="77">
        <f>IF(EconomicAssumptions!$N$19="yes", EconomicAssumptions!$P$20, EconomicAssumptions!$O$22)</f>
        <v>-1.4204964457123479</v>
      </c>
      <c r="AQ41" s="71">
        <f>AP41+($AZ$41-$AP$41)/($AZ$2-$AP$2)</f>
        <v>-1.4204964457123479</v>
      </c>
      <c r="AR41" s="71">
        <f t="shared" ref="AR41:AY41" si="107">AQ41+($AZ$41-$AP$41)/($AZ$2-$AP$2)</f>
        <v>-1.4204964457123479</v>
      </c>
      <c r="AS41" s="71">
        <f t="shared" si="107"/>
        <v>-1.4204964457123479</v>
      </c>
      <c r="AT41" s="71">
        <f t="shared" si="107"/>
        <v>-1.4204964457123479</v>
      </c>
      <c r="AU41" s="71">
        <f t="shared" si="107"/>
        <v>-1.4204964457123479</v>
      </c>
      <c r="AV41" s="71">
        <f t="shared" si="107"/>
        <v>-1.4204964457123479</v>
      </c>
      <c r="AW41" s="71">
        <f t="shared" si="107"/>
        <v>-1.4204964457123479</v>
      </c>
      <c r="AX41" s="71">
        <f t="shared" si="107"/>
        <v>-1.4204964457123479</v>
      </c>
      <c r="AY41" s="71">
        <f t="shared" si="107"/>
        <v>-1.4204964457123479</v>
      </c>
      <c r="AZ41" s="77">
        <f>IF(EconomicAssumptions!$N$19="yes", EconomicAssumptions!$P$20, EconomicAssumptions!$P$22)</f>
        <v>-1.4204964457123479</v>
      </c>
      <c r="BA41" s="71"/>
      <c r="BB41" s="66"/>
      <c r="BC41" s="66"/>
      <c r="BD41" s="66"/>
      <c r="BE41" s="66"/>
      <c r="BF41" s="66"/>
      <c r="BG41" s="66"/>
      <c r="BH41" s="66"/>
      <c r="BI41" s="66"/>
      <c r="BJ41" s="66"/>
      <c r="BK41" s="66"/>
      <c r="BL41" s="66"/>
      <c r="BM41" s="66"/>
      <c r="BN41" s="66"/>
      <c r="BO41" s="66"/>
      <c r="BP41" s="66"/>
      <c r="BQ41" s="66"/>
      <c r="BR41" s="66"/>
    </row>
    <row r="42" spans="1:70">
      <c r="A42" s="65" t="str">
        <f t="shared" ref="A42:AF42" si="108">A9</f>
        <v>GDP growth, real</v>
      </c>
      <c r="B42" s="78">
        <f t="shared" si="108"/>
        <v>0</v>
      </c>
      <c r="C42" s="78">
        <f t="shared" si="108"/>
        <v>0</v>
      </c>
      <c r="D42" s="78">
        <f t="shared" si="108"/>
        <v>0</v>
      </c>
      <c r="E42" s="78">
        <f t="shared" si="108"/>
        <v>0</v>
      </c>
      <c r="F42" s="78">
        <f t="shared" si="108"/>
        <v>0</v>
      </c>
      <c r="G42" s="78">
        <f t="shared" si="108"/>
        <v>0</v>
      </c>
      <c r="H42" s="78">
        <f t="shared" si="108"/>
        <v>0</v>
      </c>
      <c r="I42" s="78">
        <f t="shared" si="108"/>
        <v>0</v>
      </c>
      <c r="J42" s="78">
        <f t="shared" si="108"/>
        <v>0</v>
      </c>
      <c r="K42" s="78">
        <f t="shared" si="108"/>
        <v>0</v>
      </c>
      <c r="L42" s="78">
        <f t="shared" si="108"/>
        <v>0</v>
      </c>
      <c r="M42" s="78">
        <f t="shared" si="108"/>
        <v>0</v>
      </c>
      <c r="N42" s="78">
        <f t="shared" si="108"/>
        <v>0</v>
      </c>
      <c r="O42" s="78">
        <f t="shared" si="108"/>
        <v>0</v>
      </c>
      <c r="P42" s="78">
        <f t="shared" si="108"/>
        <v>0</v>
      </c>
      <c r="Q42" s="78">
        <f t="shared" si="108"/>
        <v>0</v>
      </c>
      <c r="R42" s="78">
        <f t="shared" si="108"/>
        <v>0</v>
      </c>
      <c r="S42" s="78">
        <f t="shared" si="108"/>
        <v>0</v>
      </c>
      <c r="T42" s="78">
        <f t="shared" si="108"/>
        <v>0</v>
      </c>
      <c r="U42" s="78">
        <f t="shared" si="108"/>
        <v>0</v>
      </c>
      <c r="V42" s="78">
        <f t="shared" si="108"/>
        <v>0</v>
      </c>
      <c r="W42" s="78">
        <f t="shared" si="108"/>
        <v>0</v>
      </c>
      <c r="X42" s="78">
        <f t="shared" si="108"/>
        <v>0</v>
      </c>
      <c r="Y42" s="78">
        <f t="shared" si="108"/>
        <v>0</v>
      </c>
      <c r="Z42" s="78">
        <f t="shared" si="108"/>
        <v>0</v>
      </c>
      <c r="AA42" s="80">
        <f t="shared" si="108"/>
        <v>5</v>
      </c>
      <c r="AB42" s="80">
        <f t="shared" si="108"/>
        <v>6</v>
      </c>
      <c r="AC42" s="80">
        <f t="shared" si="108"/>
        <v>5</v>
      </c>
      <c r="AD42" s="80">
        <f t="shared" si="108"/>
        <v>7</v>
      </c>
      <c r="AE42" s="80">
        <f t="shared" si="108"/>
        <v>0.4</v>
      </c>
      <c r="AF42" s="80">
        <f t="shared" si="108"/>
        <v>4</v>
      </c>
      <c r="AG42" s="79">
        <f>100*((1+AG40/100)*(1+AG41/100)-1)</f>
        <v>3.1990622630425181</v>
      </c>
      <c r="AH42" s="79">
        <f t="shared" ref="AH42:AZ42" si="109">100*((1+AH40/100)*(1+AH41/100)-1)</f>
        <v>2.7886760282194611</v>
      </c>
      <c r="AI42" s="79">
        <f t="shared" si="109"/>
        <v>2.3335398052551692</v>
      </c>
      <c r="AJ42" s="79">
        <f t="shared" si="109"/>
        <v>1.8725522494420055</v>
      </c>
      <c r="AK42" s="79">
        <f t="shared" si="109"/>
        <v>1.4022860583731811</v>
      </c>
      <c r="AL42" s="79">
        <f t="shared" si="109"/>
        <v>1.5645531706756088</v>
      </c>
      <c r="AM42" s="79">
        <f t="shared" si="109"/>
        <v>1.5067960048040341</v>
      </c>
      <c r="AN42" s="79">
        <f t="shared" si="109"/>
        <v>1.4533317377041444</v>
      </c>
      <c r="AO42" s="79">
        <f t="shared" si="109"/>
        <v>1.4058862830303553</v>
      </c>
      <c r="AP42" s="79">
        <f t="shared" si="109"/>
        <v>1.3618765457451332</v>
      </c>
      <c r="AQ42" s="79">
        <f t="shared" si="109"/>
        <v>1.3163536814047472</v>
      </c>
      <c r="AR42" s="79">
        <f t="shared" si="109"/>
        <v>1.2682315532972055</v>
      </c>
      <c r="AS42" s="79">
        <f t="shared" si="109"/>
        <v>1.2203212037622091</v>
      </c>
      <c r="AT42" s="79">
        <f t="shared" si="109"/>
        <v>1.1730011648651617</v>
      </c>
      <c r="AU42" s="79">
        <f t="shared" si="109"/>
        <v>1.125698497124028</v>
      </c>
      <c r="AV42" s="79">
        <f t="shared" si="109"/>
        <v>1.0777373482834696</v>
      </c>
      <c r="AW42" s="79">
        <f t="shared" si="109"/>
        <v>1.0283805478515484</v>
      </c>
      <c r="AX42" s="79">
        <f t="shared" si="109"/>
        <v>0.97728242767791684</v>
      </c>
      <c r="AY42" s="79">
        <f t="shared" si="109"/>
        <v>0.92407254137276684</v>
      </c>
      <c r="AZ42" s="79">
        <f t="shared" si="109"/>
        <v>0.86899191168783307</v>
      </c>
      <c r="BA42" s="71"/>
      <c r="BB42" s="66"/>
      <c r="BC42" s="66"/>
      <c r="BD42" s="66"/>
      <c r="BE42" s="66"/>
      <c r="BF42" s="66"/>
      <c r="BG42" s="66"/>
      <c r="BH42" s="66"/>
      <c r="BI42" s="66"/>
      <c r="BJ42" s="66"/>
      <c r="BK42" s="66"/>
      <c r="BL42" s="66"/>
      <c r="BM42" s="66"/>
      <c r="BN42" s="66"/>
      <c r="BO42" s="66"/>
      <c r="BP42" s="66"/>
      <c r="BQ42" s="66"/>
      <c r="BR42" s="66"/>
    </row>
    <row r="43" spans="1:70">
      <c r="A43" s="65" t="str">
        <f t="shared" ref="A43:AF43" si="110">A10</f>
        <v>GDP deflator</v>
      </c>
      <c r="B43" s="69">
        <f t="shared" si="110"/>
        <v>0</v>
      </c>
      <c r="C43" s="69">
        <f t="shared" si="110"/>
        <v>0</v>
      </c>
      <c r="D43" s="69">
        <f t="shared" si="110"/>
        <v>0</v>
      </c>
      <c r="E43" s="69">
        <f t="shared" si="110"/>
        <v>0</v>
      </c>
      <c r="F43" s="69">
        <f t="shared" si="110"/>
        <v>0</v>
      </c>
      <c r="G43" s="69">
        <f t="shared" si="110"/>
        <v>0</v>
      </c>
      <c r="H43" s="69">
        <f t="shared" si="110"/>
        <v>0</v>
      </c>
      <c r="I43" s="69">
        <f t="shared" si="110"/>
        <v>0</v>
      </c>
      <c r="J43" s="69">
        <f t="shared" si="110"/>
        <v>0</v>
      </c>
      <c r="K43" s="69">
        <f t="shared" si="110"/>
        <v>0</v>
      </c>
      <c r="L43" s="69">
        <f t="shared" si="110"/>
        <v>0</v>
      </c>
      <c r="M43" s="69">
        <f t="shared" si="110"/>
        <v>0</v>
      </c>
      <c r="N43" s="69">
        <f t="shared" si="110"/>
        <v>0</v>
      </c>
      <c r="O43" s="69">
        <f t="shared" si="110"/>
        <v>0</v>
      </c>
      <c r="P43" s="69">
        <f t="shared" si="110"/>
        <v>0</v>
      </c>
      <c r="Q43" s="69">
        <f t="shared" si="110"/>
        <v>0</v>
      </c>
      <c r="R43" s="69">
        <f t="shared" si="110"/>
        <v>0</v>
      </c>
      <c r="S43" s="69">
        <f t="shared" si="110"/>
        <v>0</v>
      </c>
      <c r="T43" s="69">
        <f t="shared" si="110"/>
        <v>0</v>
      </c>
      <c r="U43" s="69">
        <f t="shared" si="110"/>
        <v>0</v>
      </c>
      <c r="V43" s="69">
        <f t="shared" si="110"/>
        <v>0</v>
      </c>
      <c r="W43" s="69">
        <f t="shared" si="110"/>
        <v>0</v>
      </c>
      <c r="X43" s="69">
        <f t="shared" si="110"/>
        <v>0</v>
      </c>
      <c r="Y43" s="69">
        <f t="shared" si="110"/>
        <v>0</v>
      </c>
      <c r="Z43" s="78">
        <f t="shared" si="110"/>
        <v>0</v>
      </c>
      <c r="AA43" s="69">
        <f t="shared" si="110"/>
        <v>0</v>
      </c>
      <c r="AB43" s="69">
        <f t="shared" si="110"/>
        <v>1.1320754716981132</v>
      </c>
      <c r="AC43" s="69">
        <f t="shared" si="110"/>
        <v>1.1111111111111112</v>
      </c>
      <c r="AD43" s="69">
        <f t="shared" si="110"/>
        <v>1.0791722296395194</v>
      </c>
      <c r="AE43" s="69">
        <f t="shared" si="110"/>
        <v>1.1442538641671716</v>
      </c>
      <c r="AF43" s="69">
        <f t="shared" si="110"/>
        <v>1.0861056346194815</v>
      </c>
      <c r="AG43" s="71">
        <f>AF43+($AP$43-$AF$43)/($AP$2-$AF$2)</f>
        <v>1.0888503283960105</v>
      </c>
      <c r="AH43" s="71">
        <f t="shared" ref="AH43:AO43" si="111">AG43+($AP$43-$AF$43)/($AP$2-$AF$2)</f>
        <v>1.0915950221725395</v>
      </c>
      <c r="AI43" s="71">
        <f t="shared" si="111"/>
        <v>1.0943397159490684</v>
      </c>
      <c r="AJ43" s="71">
        <f t="shared" si="111"/>
        <v>1.0970844097255974</v>
      </c>
      <c r="AK43" s="71">
        <f t="shared" si="111"/>
        <v>1.0998291035021264</v>
      </c>
      <c r="AL43" s="71">
        <f t="shared" si="111"/>
        <v>1.1025737972786553</v>
      </c>
      <c r="AM43" s="71">
        <f t="shared" si="111"/>
        <v>1.1053184910551843</v>
      </c>
      <c r="AN43" s="71">
        <f t="shared" si="111"/>
        <v>1.1080631848317133</v>
      </c>
      <c r="AO43" s="71">
        <f t="shared" si="111"/>
        <v>1.1108078786082423</v>
      </c>
      <c r="AP43" s="77">
        <f>1+(AP44/100)</f>
        <v>1.113552572384771</v>
      </c>
      <c r="AQ43" s="66">
        <f>1+(AQ44/100)</f>
        <v>1.113552572384771</v>
      </c>
      <c r="AR43" s="66">
        <f t="shared" ref="AR43:AZ43" si="112">1+(AR44/100)</f>
        <v>1.113552572384771</v>
      </c>
      <c r="AS43" s="66">
        <f t="shared" si="112"/>
        <v>1.113552572384771</v>
      </c>
      <c r="AT43" s="66">
        <f t="shared" si="112"/>
        <v>1.113552572384771</v>
      </c>
      <c r="AU43" s="66">
        <f t="shared" si="112"/>
        <v>1.113552572384771</v>
      </c>
      <c r="AV43" s="66">
        <f t="shared" si="112"/>
        <v>1.113552572384771</v>
      </c>
      <c r="AW43" s="66">
        <f t="shared" si="112"/>
        <v>1.113552572384771</v>
      </c>
      <c r="AX43" s="66">
        <f>1+(AX44/100)</f>
        <v>1.113552572384771</v>
      </c>
      <c r="AY43" s="66">
        <f t="shared" si="112"/>
        <v>1.113552572384771</v>
      </c>
      <c r="AZ43" s="66">
        <f t="shared" si="112"/>
        <v>1.113552572384771</v>
      </c>
      <c r="BA43" s="66"/>
      <c r="BB43" s="66"/>
      <c r="BC43" s="66"/>
      <c r="BD43" s="66"/>
      <c r="BE43" s="66"/>
      <c r="BF43" s="66"/>
      <c r="BG43" s="66"/>
      <c r="BH43" s="66"/>
      <c r="BI43" s="66"/>
      <c r="BJ43" s="66"/>
      <c r="BK43" s="66"/>
      <c r="BL43" s="66"/>
      <c r="BM43" s="66"/>
      <c r="BN43" s="66"/>
      <c r="BO43" s="66"/>
      <c r="BP43" s="66"/>
      <c r="BQ43" s="66"/>
      <c r="BR43" s="66"/>
    </row>
    <row r="44" spans="1:70">
      <c r="A44" s="65" t="str">
        <f t="shared" ref="A44:AF44" si="113">A11</f>
        <v>CPI</v>
      </c>
      <c r="B44" s="69">
        <f t="shared" si="113"/>
        <v>0</v>
      </c>
      <c r="C44" s="69">
        <f t="shared" si="113"/>
        <v>0</v>
      </c>
      <c r="D44" s="69">
        <f t="shared" si="113"/>
        <v>0</v>
      </c>
      <c r="E44" s="69">
        <f t="shared" si="113"/>
        <v>0</v>
      </c>
      <c r="F44" s="69">
        <f t="shared" si="113"/>
        <v>0</v>
      </c>
      <c r="G44" s="69">
        <f t="shared" si="113"/>
        <v>0</v>
      </c>
      <c r="H44" s="69">
        <f t="shared" si="113"/>
        <v>0</v>
      </c>
      <c r="I44" s="69">
        <f t="shared" si="113"/>
        <v>0</v>
      </c>
      <c r="J44" s="69">
        <f t="shared" si="113"/>
        <v>0</v>
      </c>
      <c r="K44" s="69">
        <f t="shared" si="113"/>
        <v>0</v>
      </c>
      <c r="L44" s="69">
        <f t="shared" si="113"/>
        <v>0</v>
      </c>
      <c r="M44" s="69">
        <f t="shared" si="113"/>
        <v>0</v>
      </c>
      <c r="N44" s="69">
        <f t="shared" si="113"/>
        <v>0</v>
      </c>
      <c r="O44" s="69">
        <f t="shared" si="113"/>
        <v>0</v>
      </c>
      <c r="P44" s="69">
        <f t="shared" si="113"/>
        <v>0</v>
      </c>
      <c r="Q44" s="69">
        <f t="shared" si="113"/>
        <v>0</v>
      </c>
      <c r="R44" s="69">
        <f t="shared" si="113"/>
        <v>0</v>
      </c>
      <c r="S44" s="69">
        <f t="shared" si="113"/>
        <v>0</v>
      </c>
      <c r="T44" s="69">
        <f t="shared" si="113"/>
        <v>0</v>
      </c>
      <c r="U44" s="69">
        <f t="shared" si="113"/>
        <v>0</v>
      </c>
      <c r="V44" s="69">
        <f t="shared" si="113"/>
        <v>0</v>
      </c>
      <c r="W44" s="69">
        <f t="shared" si="113"/>
        <v>0</v>
      </c>
      <c r="X44" s="69">
        <f t="shared" si="113"/>
        <v>0</v>
      </c>
      <c r="Y44" s="69">
        <f t="shared" si="113"/>
        <v>0</v>
      </c>
      <c r="Z44" s="69">
        <f t="shared" si="113"/>
        <v>0</v>
      </c>
      <c r="AA44" s="69">
        <f t="shared" si="113"/>
        <v>8</v>
      </c>
      <c r="AB44" s="69">
        <f t="shared" si="113"/>
        <v>8.5</v>
      </c>
      <c r="AC44" s="69">
        <f t="shared" si="113"/>
        <v>9</v>
      </c>
      <c r="AD44" s="69">
        <f t="shared" si="113"/>
        <v>9.1999999999999993</v>
      </c>
      <c r="AE44" s="69">
        <f t="shared" si="113"/>
        <v>11</v>
      </c>
      <c r="AF44" s="69">
        <f t="shared" si="113"/>
        <v>9.6</v>
      </c>
      <c r="AG44" s="71">
        <f>AF44+($AK$44-$AF$44)/($AK$2-$AF$2)</f>
        <v>9.9510514476954217</v>
      </c>
      <c r="AH44" s="71">
        <f t="shared" ref="AH44:AJ44" si="114">AG44+($AK$44-$AF$44)/($AK$2-$AF$2)</f>
        <v>10.302102895390844</v>
      </c>
      <c r="AI44" s="71">
        <f t="shared" si="114"/>
        <v>10.653154343086266</v>
      </c>
      <c r="AJ44" s="71">
        <f t="shared" si="114"/>
        <v>11.004205790781688</v>
      </c>
      <c r="AK44" s="77">
        <f>IF(EconomicAssumptions!$N$24="yes", EconomicAssumptions!$P$25, EconomicAssumptions!$N$27)</f>
        <v>11.355257238477108</v>
      </c>
      <c r="AL44" s="71">
        <f>AK44+($AP$44-$AK$44)/($AP$2-$AK$2)</f>
        <v>11.355257238477108</v>
      </c>
      <c r="AM44" s="71">
        <f t="shared" ref="AM44:AO44" si="115">AL44+($AP$44-$AK$44)/($AP$2-$AK$2)</f>
        <v>11.355257238477108</v>
      </c>
      <c r="AN44" s="71">
        <f t="shared" si="115"/>
        <v>11.355257238477108</v>
      </c>
      <c r="AO44" s="71">
        <f t="shared" si="115"/>
        <v>11.355257238477108</v>
      </c>
      <c r="AP44" s="77">
        <f>IF(EconomicAssumptions!$N$24="yes", EconomicAssumptions!$P$25, EconomicAssumptions!$O$27)</f>
        <v>11.355257238477108</v>
      </c>
      <c r="AQ44" s="71">
        <f>AP44+($AZ$44-$AP$44)/($AZ$2-$AP$2)</f>
        <v>11.355257238477108</v>
      </c>
      <c r="AR44" s="71">
        <f t="shared" ref="AR44:AY44" si="116">AQ44+($AZ$44-$AP$44)/($AZ$2-$AP$2)</f>
        <v>11.355257238477108</v>
      </c>
      <c r="AS44" s="71">
        <f t="shared" si="116"/>
        <v>11.355257238477108</v>
      </c>
      <c r="AT44" s="71">
        <f t="shared" si="116"/>
        <v>11.355257238477108</v>
      </c>
      <c r="AU44" s="71">
        <f t="shared" si="116"/>
        <v>11.355257238477108</v>
      </c>
      <c r="AV44" s="71">
        <f t="shared" si="116"/>
        <v>11.355257238477108</v>
      </c>
      <c r="AW44" s="71">
        <f t="shared" si="116"/>
        <v>11.355257238477108</v>
      </c>
      <c r="AX44" s="71">
        <f t="shared" si="116"/>
        <v>11.355257238477108</v>
      </c>
      <c r="AY44" s="71">
        <f t="shared" si="116"/>
        <v>11.355257238477108</v>
      </c>
      <c r="AZ44" s="77">
        <f>IF(EconomicAssumptions!$N$24="yes", EconomicAssumptions!$P$25, EconomicAssumptions!$P$27)</f>
        <v>11.355257238477108</v>
      </c>
      <c r="BA44" s="67"/>
      <c r="BB44" s="67"/>
      <c r="BC44" s="67"/>
      <c r="BD44" s="67"/>
      <c r="BE44" s="67"/>
      <c r="BF44" s="67"/>
      <c r="BG44" s="67"/>
      <c r="BH44" s="67"/>
      <c r="BI44" s="67"/>
      <c r="BJ44" s="67"/>
      <c r="BK44" s="67"/>
      <c r="BL44" s="67"/>
      <c r="BM44" s="67"/>
      <c r="BN44" s="67"/>
      <c r="BO44" s="67"/>
      <c r="BP44" s="67"/>
      <c r="BQ44" s="67"/>
      <c r="BR44" s="67"/>
    </row>
    <row r="45" spans="1:70" s="74" customFormat="1">
      <c r="A45" s="76" t="str">
        <f t="shared" ref="A45:AF45" si="117">A12</f>
        <v>Employees, formal, 000</v>
      </c>
      <c r="B45" s="69">
        <f t="shared" si="117"/>
        <v>0</v>
      </c>
      <c r="C45" s="69">
        <f t="shared" si="117"/>
        <v>0</v>
      </c>
      <c r="D45" s="69">
        <f t="shared" si="117"/>
        <v>0</v>
      </c>
      <c r="E45" s="69">
        <f t="shared" si="117"/>
        <v>0</v>
      </c>
      <c r="F45" s="69">
        <f t="shared" si="117"/>
        <v>0</v>
      </c>
      <c r="G45" s="69">
        <f t="shared" si="117"/>
        <v>0</v>
      </c>
      <c r="H45" s="69">
        <f t="shared" si="117"/>
        <v>0</v>
      </c>
      <c r="I45" s="69">
        <f t="shared" si="117"/>
        <v>0</v>
      </c>
      <c r="J45" s="69">
        <f t="shared" si="117"/>
        <v>0</v>
      </c>
      <c r="K45" s="69">
        <f t="shared" si="117"/>
        <v>0</v>
      </c>
      <c r="L45" s="69">
        <f t="shared" si="117"/>
        <v>0</v>
      </c>
      <c r="M45" s="69">
        <f t="shared" si="117"/>
        <v>0</v>
      </c>
      <c r="N45" s="69">
        <f t="shared" si="117"/>
        <v>0</v>
      </c>
      <c r="O45" s="69">
        <f t="shared" si="117"/>
        <v>0</v>
      </c>
      <c r="P45" s="69">
        <f t="shared" si="117"/>
        <v>0</v>
      </c>
      <c r="Q45" s="69">
        <f t="shared" si="117"/>
        <v>0</v>
      </c>
      <c r="R45" s="69">
        <f t="shared" si="117"/>
        <v>0</v>
      </c>
      <c r="S45" s="69">
        <f t="shared" si="117"/>
        <v>0</v>
      </c>
      <c r="T45" s="69">
        <f t="shared" si="117"/>
        <v>0</v>
      </c>
      <c r="U45" s="69">
        <f t="shared" si="117"/>
        <v>0</v>
      </c>
      <c r="V45" s="69">
        <f t="shared" si="117"/>
        <v>0</v>
      </c>
      <c r="W45" s="69">
        <f t="shared" si="117"/>
        <v>0</v>
      </c>
      <c r="X45" s="69">
        <f t="shared" si="117"/>
        <v>0</v>
      </c>
      <c r="Y45" s="69">
        <f t="shared" si="117"/>
        <v>0</v>
      </c>
      <c r="Z45" s="69">
        <f t="shared" si="117"/>
        <v>0</v>
      </c>
      <c r="AA45" s="68">
        <f t="shared" si="117"/>
        <v>0</v>
      </c>
      <c r="AB45" s="68">
        <f t="shared" si="117"/>
        <v>0</v>
      </c>
      <c r="AC45" s="68">
        <f t="shared" si="117"/>
        <v>0</v>
      </c>
      <c r="AD45" s="68">
        <f t="shared" si="117"/>
        <v>0</v>
      </c>
      <c r="AE45" s="68">
        <f t="shared" si="117"/>
        <v>0</v>
      </c>
      <c r="AF45" s="68">
        <f t="shared" si="117"/>
        <v>0</v>
      </c>
      <c r="AG45" s="75">
        <f>AG12</f>
        <v>0</v>
      </c>
      <c r="AH45" s="75">
        <f t="shared" ref="AH45:AZ45" si="118">AH12</f>
        <v>0</v>
      </c>
      <c r="AI45" s="75">
        <f t="shared" si="118"/>
        <v>0</v>
      </c>
      <c r="AJ45" s="75">
        <f t="shared" si="118"/>
        <v>0</v>
      </c>
      <c r="AK45" s="75">
        <f t="shared" si="118"/>
        <v>0</v>
      </c>
      <c r="AL45" s="75">
        <f t="shared" si="118"/>
        <v>0</v>
      </c>
      <c r="AM45" s="75">
        <f t="shared" si="118"/>
        <v>0</v>
      </c>
      <c r="AN45" s="75">
        <f t="shared" si="118"/>
        <v>0</v>
      </c>
      <c r="AO45" s="75">
        <f t="shared" si="118"/>
        <v>0</v>
      </c>
      <c r="AP45" s="75">
        <f t="shared" si="118"/>
        <v>0</v>
      </c>
      <c r="AQ45" s="75">
        <f t="shared" si="118"/>
        <v>0</v>
      </c>
      <c r="AR45" s="75">
        <f t="shared" si="118"/>
        <v>0</v>
      </c>
      <c r="AS45" s="75">
        <f t="shared" si="118"/>
        <v>0</v>
      </c>
      <c r="AT45" s="75">
        <f t="shared" si="118"/>
        <v>0</v>
      </c>
      <c r="AU45" s="75">
        <f t="shared" si="118"/>
        <v>0</v>
      </c>
      <c r="AV45" s="75">
        <f t="shared" si="118"/>
        <v>0</v>
      </c>
      <c r="AW45" s="75">
        <f t="shared" si="118"/>
        <v>0</v>
      </c>
      <c r="AX45" s="75">
        <f t="shared" si="118"/>
        <v>0</v>
      </c>
      <c r="AY45" s="75">
        <f t="shared" si="118"/>
        <v>0</v>
      </c>
      <c r="AZ45" s="75">
        <f t="shared" si="118"/>
        <v>0</v>
      </c>
      <c r="BA45" s="67"/>
      <c r="BB45" s="67"/>
      <c r="BC45" s="67"/>
      <c r="BD45" s="67"/>
      <c r="BE45" s="67"/>
      <c r="BF45" s="67"/>
      <c r="BG45" s="67"/>
      <c r="BH45" s="67"/>
      <c r="BI45" s="67"/>
      <c r="BJ45" s="67"/>
      <c r="BK45" s="67"/>
      <c r="BL45" s="67"/>
      <c r="BM45" s="67"/>
      <c r="BN45" s="67"/>
      <c r="BO45" s="67"/>
      <c r="BP45" s="67"/>
      <c r="BQ45" s="67"/>
      <c r="BR45" s="67"/>
    </row>
    <row r="46" spans="1:70">
      <c r="A46" s="65" t="str">
        <f t="shared" ref="A46:AF46" si="119">A13</f>
        <v>Average wage (current, local currency)</v>
      </c>
      <c r="B46" s="69">
        <f t="shared" si="119"/>
        <v>0</v>
      </c>
      <c r="C46" s="69">
        <f t="shared" si="119"/>
        <v>0</v>
      </c>
      <c r="D46" s="69">
        <f t="shared" si="119"/>
        <v>0</v>
      </c>
      <c r="E46" s="69">
        <f t="shared" si="119"/>
        <v>0</v>
      </c>
      <c r="F46" s="69">
        <f t="shared" si="119"/>
        <v>0</v>
      </c>
      <c r="G46" s="69">
        <f t="shared" si="119"/>
        <v>0</v>
      </c>
      <c r="H46" s="69">
        <f t="shared" si="119"/>
        <v>0</v>
      </c>
      <c r="I46" s="69">
        <f t="shared" si="119"/>
        <v>0</v>
      </c>
      <c r="J46" s="69">
        <f t="shared" si="119"/>
        <v>0</v>
      </c>
      <c r="K46" s="69">
        <f t="shared" si="119"/>
        <v>0</v>
      </c>
      <c r="L46" s="69">
        <f t="shared" si="119"/>
        <v>0</v>
      </c>
      <c r="M46" s="69">
        <f t="shared" si="119"/>
        <v>0</v>
      </c>
      <c r="N46" s="69">
        <f t="shared" si="119"/>
        <v>0</v>
      </c>
      <c r="O46" s="69">
        <f t="shared" si="119"/>
        <v>0</v>
      </c>
      <c r="P46" s="69">
        <f t="shared" si="119"/>
        <v>0</v>
      </c>
      <c r="Q46" s="69">
        <f t="shared" si="119"/>
        <v>0</v>
      </c>
      <c r="R46" s="69">
        <f t="shared" si="119"/>
        <v>0</v>
      </c>
      <c r="S46" s="69">
        <f t="shared" si="119"/>
        <v>0</v>
      </c>
      <c r="T46" s="69">
        <f t="shared" si="119"/>
        <v>0</v>
      </c>
      <c r="U46" s="69">
        <f t="shared" si="119"/>
        <v>0</v>
      </c>
      <c r="V46" s="69">
        <f t="shared" si="119"/>
        <v>0</v>
      </c>
      <c r="W46" s="69">
        <f t="shared" si="119"/>
        <v>0</v>
      </c>
      <c r="X46" s="69">
        <f t="shared" si="119"/>
        <v>0</v>
      </c>
      <c r="Y46" s="69">
        <f t="shared" si="119"/>
        <v>0</v>
      </c>
      <c r="Z46" s="69">
        <f t="shared" si="119"/>
        <v>0</v>
      </c>
      <c r="AA46" s="68">
        <f t="shared" si="119"/>
        <v>0</v>
      </c>
      <c r="AB46" s="68">
        <f t="shared" si="119"/>
        <v>0</v>
      </c>
      <c r="AC46" s="68">
        <f t="shared" si="119"/>
        <v>0</v>
      </c>
      <c r="AD46" s="68">
        <f t="shared" si="119"/>
        <v>1691805.933763904</v>
      </c>
      <c r="AE46" s="68">
        <f t="shared" si="119"/>
        <v>1892685.1012550357</v>
      </c>
      <c r="AF46" s="68">
        <f t="shared" si="119"/>
        <v>2082551.3507544422</v>
      </c>
      <c r="AG46" s="75">
        <f>AF46*(1+AG41/100)*(1+AG44/100)</f>
        <v>2293942.6630460094</v>
      </c>
      <c r="AH46" s="75">
        <f t="shared" ref="AH46:AZ46" si="120">AG46*(1+AH41/100)*(1+AH44/100)</f>
        <v>2524725.3964714212</v>
      </c>
      <c r="AI46" s="75">
        <f t="shared" si="120"/>
        <v>2776381.1917125368</v>
      </c>
      <c r="AJ46" s="75">
        <f t="shared" si="120"/>
        <v>3050464.4576796</v>
      </c>
      <c r="AK46" s="75">
        <f t="shared" si="120"/>
        <v>3348600.3741664179</v>
      </c>
      <c r="AL46" s="75">
        <f t="shared" si="120"/>
        <v>3675874.4845029181</v>
      </c>
      <c r="AM46" s="75">
        <f t="shared" si="120"/>
        <v>4035134.5983419148</v>
      </c>
      <c r="AN46" s="75">
        <f t="shared" si="120"/>
        <v>4429506.8548668884</v>
      </c>
      <c r="AO46" s="75">
        <f t="shared" si="120"/>
        <v>4862422.9252166878</v>
      </c>
      <c r="AP46" s="75">
        <f t="shared" si="120"/>
        <v>5337649.8735282598</v>
      </c>
      <c r="AQ46" s="75">
        <f t="shared" si="120"/>
        <v>5859322.9364363868</v>
      </c>
      <c r="AR46" s="75">
        <f t="shared" si="120"/>
        <v>6431981.5062646326</v>
      </c>
      <c r="AS46" s="75">
        <f t="shared" si="120"/>
        <v>7060608.6310189841</v>
      </c>
      <c r="AT46" s="75">
        <f t="shared" si="120"/>
        <v>7750674.3748974791</v>
      </c>
      <c r="AU46" s="75">
        <f t="shared" si="120"/>
        <v>8508183.4166217931</v>
      </c>
      <c r="AV46" s="75">
        <f t="shared" si="120"/>
        <v>9339727.2997726221</v>
      </c>
      <c r="AW46" s="75">
        <f t="shared" si="120"/>
        <v>10252541.789790565</v>
      </c>
      <c r="AX46" s="75">
        <f t="shared" si="120"/>
        <v>11254569.83674041</v>
      </c>
      <c r="AY46" s="75">
        <f t="shared" si="120"/>
        <v>12354530.691715866</v>
      </c>
      <c r="AZ46" s="75">
        <f t="shared" si="120"/>
        <v>13561995.778308297</v>
      </c>
      <c r="BA46" s="67"/>
      <c r="BB46" s="67"/>
      <c r="BC46" s="67"/>
      <c r="BD46" s="67"/>
      <c r="BE46" s="67"/>
      <c r="BF46" s="67"/>
      <c r="BG46" s="67"/>
      <c r="BH46" s="67"/>
      <c r="BI46" s="67"/>
      <c r="BJ46" s="67"/>
      <c r="BK46" s="67"/>
      <c r="BL46" s="67"/>
      <c r="BM46" s="67"/>
      <c r="BN46" s="67"/>
      <c r="BO46" s="67"/>
      <c r="BP46" s="67"/>
      <c r="BQ46" s="67"/>
      <c r="BR46" s="67"/>
    </row>
    <row r="47" spans="1:70" s="72" customFormat="1">
      <c r="A47" s="65" t="str">
        <f t="shared" ref="A47:AF47" si="121">A14</f>
        <v>Wage growth, real</v>
      </c>
      <c r="B47" s="69">
        <f t="shared" si="121"/>
        <v>0</v>
      </c>
      <c r="C47" s="69">
        <f t="shared" si="121"/>
        <v>0</v>
      </c>
      <c r="D47" s="69">
        <f t="shared" si="121"/>
        <v>0</v>
      </c>
      <c r="E47" s="69">
        <f t="shared" si="121"/>
        <v>0</v>
      </c>
      <c r="F47" s="69">
        <f t="shared" si="121"/>
        <v>0</v>
      </c>
      <c r="G47" s="69">
        <f t="shared" si="121"/>
        <v>0</v>
      </c>
      <c r="H47" s="69">
        <f t="shared" si="121"/>
        <v>0</v>
      </c>
      <c r="I47" s="69">
        <f t="shared" si="121"/>
        <v>0</v>
      </c>
      <c r="J47" s="69">
        <f t="shared" si="121"/>
        <v>0</v>
      </c>
      <c r="K47" s="69">
        <f t="shared" si="121"/>
        <v>0</v>
      </c>
      <c r="L47" s="69">
        <f t="shared" si="121"/>
        <v>0</v>
      </c>
      <c r="M47" s="69">
        <f t="shared" si="121"/>
        <v>0</v>
      </c>
      <c r="N47" s="69">
        <f t="shared" si="121"/>
        <v>0</v>
      </c>
      <c r="O47" s="69">
        <f t="shared" si="121"/>
        <v>0</v>
      </c>
      <c r="P47" s="69">
        <f t="shared" si="121"/>
        <v>0</v>
      </c>
      <c r="Q47" s="69">
        <f t="shared" si="121"/>
        <v>0</v>
      </c>
      <c r="R47" s="69">
        <f t="shared" si="121"/>
        <v>0</v>
      </c>
      <c r="S47" s="69">
        <f t="shared" si="121"/>
        <v>0</v>
      </c>
      <c r="T47" s="69">
        <f t="shared" si="121"/>
        <v>0</v>
      </c>
      <c r="U47" s="69">
        <f t="shared" si="121"/>
        <v>0</v>
      </c>
      <c r="V47" s="69">
        <f t="shared" si="121"/>
        <v>0</v>
      </c>
      <c r="W47" s="69">
        <f t="shared" si="121"/>
        <v>0</v>
      </c>
      <c r="X47" s="69">
        <f t="shared" si="121"/>
        <v>0</v>
      </c>
      <c r="Y47" s="69">
        <f t="shared" si="121"/>
        <v>0</v>
      </c>
      <c r="Z47" s="69">
        <f t="shared" si="121"/>
        <v>0</v>
      </c>
      <c r="AA47" s="73" t="e">
        <f t="shared" si="121"/>
        <v>#DIV/0!</v>
      </c>
      <c r="AB47" s="73" t="e">
        <f t="shared" si="121"/>
        <v>#DIV/0!</v>
      </c>
      <c r="AC47" s="73" t="e">
        <f t="shared" si="121"/>
        <v>#DIV/0!</v>
      </c>
      <c r="AD47" s="73" t="e">
        <f t="shared" si="121"/>
        <v>#DIV/0!</v>
      </c>
      <c r="AE47" s="73">
        <f t="shared" si="121"/>
        <v>0.78707485372424557</v>
      </c>
      <c r="AF47" s="73">
        <f t="shared" si="121"/>
        <v>0.39377879046413877</v>
      </c>
      <c r="AG47" s="71">
        <f t="shared" ref="AG47" si="122">100*((AG46/AF46)/(1+AG44/100)-1)</f>
        <v>0.18148219720710568</v>
      </c>
      <c r="AH47" s="71">
        <f t="shared" ref="AH47" si="123">100*((AH46/AG46)/(1+AH44/100)-1)</f>
        <v>-0.21901246352274972</v>
      </c>
      <c r="AI47" s="71">
        <f t="shared" ref="AI47" si="124">100*((AI46/AH46)/(1+AI44/100)-1)</f>
        <v>-0.61950712425261623</v>
      </c>
      <c r="AJ47" s="71">
        <f t="shared" ref="AJ47" si="125">100*((AJ46/AI46)/(1+AJ44/100)-1)</f>
        <v>-1.0200017849824938</v>
      </c>
      <c r="AK47" s="71">
        <f t="shared" ref="AK47" si="126">100*((AK46/AJ46)/(1+AK44/100)-1)</f>
        <v>-1.4204964457123492</v>
      </c>
      <c r="AL47" s="71">
        <f t="shared" ref="AL47" si="127">100*((AL46/AK46)/(1+AL44/100)-1)</f>
        <v>-1.4204964457123492</v>
      </c>
      <c r="AM47" s="71">
        <f t="shared" ref="AM47" si="128">100*((AM46/AL46)/(1+AM44/100)-1)</f>
        <v>-1.4204964457123492</v>
      </c>
      <c r="AN47" s="71">
        <f t="shared" ref="AN47" si="129">100*((AN46/AM46)/(1+AN44/100)-1)</f>
        <v>-1.4204964457123492</v>
      </c>
      <c r="AO47" s="71">
        <f t="shared" ref="AO47" si="130">100*((AO46/AN46)/(1+AO44/100)-1)</f>
        <v>-1.420496445712327</v>
      </c>
      <c r="AP47" s="71">
        <f t="shared" ref="AP47" si="131">100*((AP46/AO46)/(1+AP44/100)-1)</f>
        <v>-1.4204964457123492</v>
      </c>
      <c r="AQ47" s="71">
        <f t="shared" ref="AQ47" si="132">100*((AQ46/AP46)/(1+AQ44/100)-1)</f>
        <v>-1.4204964457123492</v>
      </c>
      <c r="AR47" s="71">
        <f t="shared" ref="AR47" si="133">100*((AR46/AQ46)/(1+AR44/100)-1)</f>
        <v>-1.4204964457123492</v>
      </c>
      <c r="AS47" s="71">
        <f t="shared" ref="AS47" si="134">100*((AS46/AR46)/(1+AS44/100)-1)</f>
        <v>-1.4204964457123492</v>
      </c>
      <c r="AT47" s="71">
        <f t="shared" ref="AT47" si="135">100*((AT46/AS46)/(1+AT44/100)-1)</f>
        <v>-1.4204964457123492</v>
      </c>
      <c r="AU47" s="71">
        <f t="shared" ref="AU47" si="136">100*((AU46/AT46)/(1+AU44/100)-1)</f>
        <v>-1.4204964457123492</v>
      </c>
      <c r="AV47" s="71">
        <f t="shared" ref="AV47" si="137">100*((AV46/AU46)/(1+AV44/100)-1)</f>
        <v>-1.4204964457123492</v>
      </c>
      <c r="AW47" s="71">
        <f t="shared" ref="AW47" si="138">100*((AW46/AV46)/(1+AW44/100)-1)</f>
        <v>-1.4204964457123492</v>
      </c>
      <c r="AX47" s="71">
        <f t="shared" ref="AX47" si="139">100*((AX46/AW46)/(1+AX44/100)-1)</f>
        <v>-1.4204964457123714</v>
      </c>
      <c r="AY47" s="71">
        <f t="shared" ref="AY47" si="140">100*((AY46/AX46)/(1+AY44/100)-1)</f>
        <v>-1.4204964457123714</v>
      </c>
      <c r="AZ47" s="71">
        <f t="shared" ref="AZ47" si="141">100*((AZ46/AY46)/(1+AZ44/100)-1)</f>
        <v>-1.4204964457123492</v>
      </c>
      <c r="BA47" s="71"/>
      <c r="BB47" s="71"/>
      <c r="BC47" s="71"/>
      <c r="BD47" s="71"/>
      <c r="BE47" s="71"/>
      <c r="BF47" s="71"/>
      <c r="BG47" s="71"/>
      <c r="BH47" s="71"/>
      <c r="BI47" s="71"/>
      <c r="BJ47" s="71"/>
      <c r="BK47" s="71"/>
      <c r="BL47" s="71"/>
      <c r="BM47" s="71"/>
      <c r="BN47" s="71"/>
      <c r="BO47" s="71"/>
      <c r="BP47" s="71"/>
      <c r="BQ47" s="71"/>
      <c r="BR47" s="71"/>
    </row>
    <row r="48" spans="1:70">
      <c r="A48" s="65" t="str">
        <f t="shared" ref="A48:AF48" si="142">A15</f>
        <v>wage bill, formal (current, millions)</v>
      </c>
      <c r="B48" s="68">
        <f t="shared" si="142"/>
        <v>0</v>
      </c>
      <c r="C48" s="68">
        <f t="shared" si="142"/>
        <v>0</v>
      </c>
      <c r="D48" s="68">
        <f t="shared" si="142"/>
        <v>0</v>
      </c>
      <c r="E48" s="68">
        <f t="shared" si="142"/>
        <v>0</v>
      </c>
      <c r="F48" s="68">
        <f t="shared" si="142"/>
        <v>0</v>
      </c>
      <c r="G48" s="68">
        <f t="shared" si="142"/>
        <v>0</v>
      </c>
      <c r="H48" s="68">
        <f t="shared" si="142"/>
        <v>0</v>
      </c>
      <c r="I48" s="68">
        <f t="shared" si="142"/>
        <v>0</v>
      </c>
      <c r="J48" s="68">
        <f t="shared" si="142"/>
        <v>0</v>
      </c>
      <c r="K48" s="68">
        <f t="shared" si="142"/>
        <v>0</v>
      </c>
      <c r="L48" s="68">
        <f t="shared" si="142"/>
        <v>0</v>
      </c>
      <c r="M48" s="68">
        <f t="shared" si="142"/>
        <v>0</v>
      </c>
      <c r="N48" s="68">
        <f t="shared" si="142"/>
        <v>0</v>
      </c>
      <c r="O48" s="68">
        <f t="shared" si="142"/>
        <v>0</v>
      </c>
      <c r="P48" s="68">
        <f t="shared" si="142"/>
        <v>0</v>
      </c>
      <c r="Q48" s="68">
        <f t="shared" si="142"/>
        <v>0</v>
      </c>
      <c r="R48" s="68">
        <f t="shared" si="142"/>
        <v>0</v>
      </c>
      <c r="S48" s="68">
        <f t="shared" si="142"/>
        <v>0</v>
      </c>
      <c r="T48" s="68">
        <f t="shared" si="142"/>
        <v>0</v>
      </c>
      <c r="U48" s="68">
        <f t="shared" si="142"/>
        <v>0</v>
      </c>
      <c r="V48" s="68">
        <f t="shared" si="142"/>
        <v>0</v>
      </c>
      <c r="W48" s="68">
        <f t="shared" si="142"/>
        <v>0</v>
      </c>
      <c r="X48" s="68">
        <f t="shared" si="142"/>
        <v>0</v>
      </c>
      <c r="Y48" s="68">
        <f t="shared" si="142"/>
        <v>0</v>
      </c>
      <c r="Z48" s="68">
        <f t="shared" si="142"/>
        <v>0</v>
      </c>
      <c r="AA48" s="68">
        <f t="shared" si="142"/>
        <v>0</v>
      </c>
      <c r="AB48" s="68">
        <f t="shared" si="142"/>
        <v>0</v>
      </c>
      <c r="AC48" s="68">
        <f t="shared" si="142"/>
        <v>0</v>
      </c>
      <c r="AD48" s="68">
        <f t="shared" si="142"/>
        <v>0</v>
      </c>
      <c r="AE48" s="68">
        <f t="shared" si="142"/>
        <v>0</v>
      </c>
      <c r="AF48" s="68">
        <f t="shared" si="142"/>
        <v>0</v>
      </c>
      <c r="AG48" s="67">
        <f t="shared" ref="AG48:AZ48" si="143">AG45*AG46/1000</f>
        <v>0</v>
      </c>
      <c r="AH48" s="67">
        <f t="shared" si="143"/>
        <v>0</v>
      </c>
      <c r="AI48" s="67">
        <f t="shared" si="143"/>
        <v>0</v>
      </c>
      <c r="AJ48" s="67">
        <f t="shared" si="143"/>
        <v>0</v>
      </c>
      <c r="AK48" s="67">
        <f t="shared" si="143"/>
        <v>0</v>
      </c>
      <c r="AL48" s="67">
        <f t="shared" si="143"/>
        <v>0</v>
      </c>
      <c r="AM48" s="67">
        <f t="shared" si="143"/>
        <v>0</v>
      </c>
      <c r="AN48" s="67">
        <f t="shared" si="143"/>
        <v>0</v>
      </c>
      <c r="AO48" s="67">
        <f t="shared" si="143"/>
        <v>0</v>
      </c>
      <c r="AP48" s="67">
        <f t="shared" si="143"/>
        <v>0</v>
      </c>
      <c r="AQ48" s="67">
        <f t="shared" si="143"/>
        <v>0</v>
      </c>
      <c r="AR48" s="67">
        <f t="shared" si="143"/>
        <v>0</v>
      </c>
      <c r="AS48" s="67">
        <f t="shared" si="143"/>
        <v>0</v>
      </c>
      <c r="AT48" s="67">
        <f t="shared" si="143"/>
        <v>0</v>
      </c>
      <c r="AU48" s="67">
        <f t="shared" si="143"/>
        <v>0</v>
      </c>
      <c r="AV48" s="67">
        <f t="shared" si="143"/>
        <v>0</v>
      </c>
      <c r="AW48" s="67">
        <f t="shared" si="143"/>
        <v>0</v>
      </c>
      <c r="AX48" s="67">
        <f t="shared" si="143"/>
        <v>0</v>
      </c>
      <c r="AY48" s="67">
        <f t="shared" si="143"/>
        <v>0</v>
      </c>
      <c r="AZ48" s="67">
        <f t="shared" si="143"/>
        <v>0</v>
      </c>
      <c r="BA48" s="66"/>
      <c r="BB48" s="66"/>
      <c r="BC48" s="66"/>
      <c r="BD48" s="66"/>
      <c r="BE48" s="66"/>
      <c r="BF48" s="66"/>
      <c r="BG48" s="66"/>
      <c r="BH48" s="66"/>
      <c r="BI48" s="66"/>
      <c r="BJ48" s="66"/>
      <c r="BK48" s="66"/>
      <c r="BL48" s="66"/>
      <c r="BM48" s="66"/>
      <c r="BN48" s="66"/>
      <c r="BO48" s="66"/>
      <c r="BP48" s="66"/>
      <c r="BQ48" s="66"/>
      <c r="BR48" s="66"/>
    </row>
    <row r="49" spans="1:70">
      <c r="A49" s="65" t="str">
        <f t="shared" ref="A49:AF49" si="144">A16</f>
        <v>Formal wages/ GDP</v>
      </c>
      <c r="B49" s="69">
        <f t="shared" si="144"/>
        <v>0</v>
      </c>
      <c r="C49" s="69">
        <f t="shared" si="144"/>
        <v>0</v>
      </c>
      <c r="D49" s="69">
        <f t="shared" si="144"/>
        <v>0</v>
      </c>
      <c r="E49" s="69">
        <f t="shared" si="144"/>
        <v>0</v>
      </c>
      <c r="F49" s="69">
        <f t="shared" si="144"/>
        <v>0</v>
      </c>
      <c r="G49" s="69">
        <f t="shared" si="144"/>
        <v>0</v>
      </c>
      <c r="H49" s="69">
        <f t="shared" si="144"/>
        <v>0</v>
      </c>
      <c r="I49" s="69">
        <f t="shared" si="144"/>
        <v>0</v>
      </c>
      <c r="J49" s="69">
        <f t="shared" si="144"/>
        <v>0</v>
      </c>
      <c r="K49" s="69">
        <f t="shared" si="144"/>
        <v>0</v>
      </c>
      <c r="L49" s="69">
        <f t="shared" si="144"/>
        <v>0</v>
      </c>
      <c r="M49" s="69">
        <f t="shared" si="144"/>
        <v>0</v>
      </c>
      <c r="N49" s="69">
        <f t="shared" si="144"/>
        <v>0</v>
      </c>
      <c r="O49" s="69">
        <f t="shared" si="144"/>
        <v>0</v>
      </c>
      <c r="P49" s="69">
        <f t="shared" si="144"/>
        <v>0</v>
      </c>
      <c r="Q49" s="69">
        <f t="shared" si="144"/>
        <v>0</v>
      </c>
      <c r="R49" s="69">
        <f t="shared" si="144"/>
        <v>0</v>
      </c>
      <c r="S49" s="69">
        <f t="shared" si="144"/>
        <v>0</v>
      </c>
      <c r="T49" s="69">
        <f t="shared" si="144"/>
        <v>0</v>
      </c>
      <c r="U49" s="69">
        <f t="shared" si="144"/>
        <v>0</v>
      </c>
      <c r="V49" s="69">
        <f t="shared" si="144"/>
        <v>0</v>
      </c>
      <c r="W49" s="69">
        <f t="shared" si="144"/>
        <v>0</v>
      </c>
      <c r="X49" s="69">
        <f t="shared" si="144"/>
        <v>0</v>
      </c>
      <c r="Y49" s="69">
        <f t="shared" si="144"/>
        <v>0</v>
      </c>
      <c r="Z49" s="69">
        <f t="shared" si="144"/>
        <v>0</v>
      </c>
      <c r="AA49" s="69">
        <f t="shared" si="144"/>
        <v>0</v>
      </c>
      <c r="AB49" s="69">
        <f t="shared" si="144"/>
        <v>0</v>
      </c>
      <c r="AC49" s="69">
        <f t="shared" si="144"/>
        <v>0</v>
      </c>
      <c r="AD49" s="69">
        <f t="shared" si="144"/>
        <v>0</v>
      </c>
      <c r="AE49" s="69">
        <f t="shared" si="144"/>
        <v>0</v>
      </c>
      <c r="AF49" s="69">
        <f t="shared" si="144"/>
        <v>0</v>
      </c>
      <c r="AG49" s="71">
        <f>100*AG48/AG36</f>
        <v>0</v>
      </c>
      <c r="AH49" s="71">
        <f t="shared" ref="AH49:AZ49" si="145">100*AH48/AH36</f>
        <v>0</v>
      </c>
      <c r="AI49" s="71">
        <f t="shared" si="145"/>
        <v>0</v>
      </c>
      <c r="AJ49" s="71">
        <f t="shared" si="145"/>
        <v>0</v>
      </c>
      <c r="AK49" s="71">
        <f t="shared" si="145"/>
        <v>0</v>
      </c>
      <c r="AL49" s="71">
        <f t="shared" si="145"/>
        <v>0</v>
      </c>
      <c r="AM49" s="71">
        <f t="shared" si="145"/>
        <v>0</v>
      </c>
      <c r="AN49" s="71">
        <f t="shared" si="145"/>
        <v>0</v>
      </c>
      <c r="AO49" s="71">
        <f t="shared" si="145"/>
        <v>0</v>
      </c>
      <c r="AP49" s="71">
        <f t="shared" si="145"/>
        <v>0</v>
      </c>
      <c r="AQ49" s="71">
        <f t="shared" si="145"/>
        <v>0</v>
      </c>
      <c r="AR49" s="71">
        <f t="shared" si="145"/>
        <v>0</v>
      </c>
      <c r="AS49" s="71">
        <f t="shared" si="145"/>
        <v>0</v>
      </c>
      <c r="AT49" s="71">
        <f t="shared" si="145"/>
        <v>0</v>
      </c>
      <c r="AU49" s="71">
        <f t="shared" si="145"/>
        <v>0</v>
      </c>
      <c r="AV49" s="71">
        <f t="shared" si="145"/>
        <v>0</v>
      </c>
      <c r="AW49" s="71">
        <f t="shared" si="145"/>
        <v>0</v>
      </c>
      <c r="AX49" s="71">
        <f t="shared" si="145"/>
        <v>0</v>
      </c>
      <c r="AY49" s="71">
        <f t="shared" si="145"/>
        <v>0</v>
      </c>
      <c r="AZ49" s="71">
        <f t="shared" si="145"/>
        <v>0</v>
      </c>
      <c r="BA49" s="67"/>
      <c r="BB49" s="67"/>
      <c r="BC49" s="67"/>
      <c r="BD49" s="67"/>
      <c r="BE49" s="67"/>
      <c r="BF49" s="67"/>
      <c r="BG49" s="67"/>
      <c r="BH49" s="67"/>
      <c r="BI49" s="67"/>
      <c r="BJ49" s="67"/>
      <c r="BK49" s="67"/>
      <c r="BL49" s="67"/>
      <c r="BM49" s="67"/>
      <c r="BN49" s="67"/>
      <c r="BO49" s="67"/>
      <c r="BP49" s="67"/>
      <c r="BQ49" s="67"/>
      <c r="BR49" s="67"/>
    </row>
    <row r="50" spans="1:70">
      <c r="A50" s="65"/>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7"/>
      <c r="AH50" s="67"/>
      <c r="AI50" s="67"/>
      <c r="AJ50" s="67"/>
      <c r="AK50" s="67"/>
      <c r="AL50" s="67"/>
      <c r="AM50" s="67"/>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row>
    <row r="51" spans="1:70">
      <c r="A51" s="65"/>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7"/>
      <c r="AH51" s="67"/>
      <c r="AI51" s="67"/>
      <c r="AJ51" s="67"/>
      <c r="AK51" s="67"/>
      <c r="AL51" s="67"/>
      <c r="AM51" s="67"/>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row>
    <row r="52" spans="1:70">
      <c r="A52" s="65"/>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7"/>
      <c r="AH52" s="67"/>
      <c r="AI52" s="67"/>
      <c r="AJ52" s="67"/>
      <c r="AK52" s="67"/>
      <c r="AL52" s="67"/>
      <c r="AM52" s="67"/>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row>
    <row r="53" spans="1:70">
      <c r="A53" s="65"/>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7"/>
      <c r="AH53" s="67"/>
      <c r="AI53" s="67"/>
      <c r="AJ53" s="67"/>
      <c r="AK53" s="67"/>
      <c r="AL53" s="67"/>
      <c r="AM53" s="67"/>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row>
    <row r="54" spans="1:70">
      <c r="A54" s="65"/>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row>
    <row r="55" spans="1:70">
      <c r="A55" s="65"/>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row>
    <row r="56" spans="1:70">
      <c r="A56" s="65"/>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row>
    <row r="57" spans="1:70">
      <c r="A57" s="65"/>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7"/>
      <c r="AH57" s="67"/>
      <c r="AI57" s="67"/>
      <c r="AJ57" s="67"/>
      <c r="AK57" s="67"/>
      <c r="AL57" s="67"/>
      <c r="AM57" s="67"/>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row>
    <row r="58" spans="1:70">
      <c r="A58" s="65"/>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7"/>
      <c r="AH58" s="67"/>
      <c r="AI58" s="67"/>
      <c r="AJ58" s="67"/>
      <c r="AK58" s="67"/>
      <c r="AL58" s="67"/>
      <c r="AM58" s="67"/>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row>
    <row r="59" spans="1:70">
      <c r="A59" s="65"/>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7"/>
      <c r="AH59" s="67"/>
      <c r="AI59" s="67"/>
      <c r="AJ59" s="67"/>
      <c r="AK59" s="67"/>
      <c r="AL59" s="67"/>
      <c r="AM59" s="67"/>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row>
    <row r="60" spans="1:70">
      <c r="A60" s="65"/>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7"/>
      <c r="AH60" s="67"/>
      <c r="AI60" s="67"/>
      <c r="AJ60" s="67"/>
      <c r="AK60" s="67"/>
      <c r="AL60" s="67"/>
      <c r="AM60" s="67"/>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row>
    <row r="61" spans="1:70">
      <c r="A61" s="65"/>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7"/>
      <c r="AH61" s="67"/>
      <c r="AI61" s="67"/>
      <c r="AJ61" s="67"/>
      <c r="AK61" s="67"/>
      <c r="AL61" s="67"/>
      <c r="AM61" s="67"/>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row>
    <row r="62" spans="1:70">
      <c r="A62" s="65"/>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row>
    <row r="63" spans="1:70">
      <c r="A63" s="65"/>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row>
    <row r="64" spans="1:70">
      <c r="A64" s="65"/>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row>
    <row r="65" spans="1:70">
      <c r="A65" s="65"/>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7"/>
      <c r="AH65" s="67"/>
      <c r="AI65" s="67"/>
      <c r="AJ65" s="67"/>
      <c r="AK65" s="67"/>
      <c r="AL65" s="67"/>
      <c r="AM65" s="67"/>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row>
    <row r="66" spans="1:70">
      <c r="A66" s="65"/>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7"/>
      <c r="AH66" s="67"/>
      <c r="AI66" s="67"/>
      <c r="AJ66" s="67"/>
      <c r="AK66" s="67"/>
      <c r="AL66" s="67"/>
      <c r="AM66" s="67"/>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row>
    <row r="67" spans="1:70">
      <c r="A67" s="65"/>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7"/>
      <c r="AH67" s="67"/>
      <c r="AI67" s="67"/>
      <c r="AJ67" s="67"/>
      <c r="AK67" s="67"/>
      <c r="AL67" s="67"/>
      <c r="AM67" s="67"/>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row>
    <row r="68" spans="1:70">
      <c r="A68" s="65"/>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7"/>
      <c r="AH68" s="67"/>
      <c r="AI68" s="67"/>
      <c r="AJ68" s="67"/>
      <c r="AK68" s="67"/>
      <c r="AL68" s="67"/>
      <c r="AM68" s="67"/>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row>
    <row r="69" spans="1:70">
      <c r="A69" s="65"/>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7"/>
      <c r="AH69" s="67"/>
      <c r="AI69" s="67"/>
      <c r="AJ69" s="67"/>
      <c r="AK69" s="67"/>
      <c r="AL69" s="67"/>
      <c r="AM69" s="67"/>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row>
    <row r="70" spans="1:70">
      <c r="A70" s="65"/>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row>
    <row r="71" spans="1:70">
      <c r="A71" s="65"/>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row>
    <row r="72" spans="1:70">
      <c r="A72" s="65"/>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row>
    <row r="73" spans="1:70">
      <c r="A73" s="65"/>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7"/>
      <c r="AH73" s="67"/>
      <c r="AI73" s="67"/>
      <c r="AJ73" s="67"/>
      <c r="AK73" s="67"/>
      <c r="AL73" s="67"/>
      <c r="AM73" s="67"/>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row>
    <row r="74" spans="1:70">
      <c r="A74" s="65"/>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7"/>
      <c r="AH74" s="67"/>
      <c r="AI74" s="67"/>
      <c r="AJ74" s="67"/>
      <c r="AK74" s="67"/>
      <c r="AL74" s="67"/>
      <c r="AM74" s="67"/>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row>
    <row r="75" spans="1:70">
      <c r="A75" s="65"/>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7"/>
      <c r="AH75" s="67"/>
      <c r="AI75" s="67"/>
      <c r="AJ75" s="67"/>
      <c r="AK75" s="67"/>
      <c r="AL75" s="67"/>
      <c r="AM75" s="67"/>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row>
    <row r="76" spans="1:70">
      <c r="A76" s="65"/>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7"/>
      <c r="AH76" s="67"/>
      <c r="AI76" s="67"/>
      <c r="AJ76" s="67"/>
      <c r="AK76" s="67"/>
      <c r="AL76" s="67"/>
      <c r="AM76" s="67"/>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row>
    <row r="77" spans="1:70">
      <c r="A77" s="65"/>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7"/>
      <c r="AH77" s="67"/>
      <c r="AI77" s="67"/>
      <c r="AJ77" s="67"/>
      <c r="AK77" s="67"/>
      <c r="AL77" s="67"/>
      <c r="AM77" s="67"/>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row>
    <row r="78" spans="1:70">
      <c r="A78" s="65"/>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row>
    <row r="79" spans="1:70">
      <c r="A79" s="65"/>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row>
    <row r="80" spans="1:70">
      <c r="A80" s="65"/>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row>
    <row r="81" spans="1:70">
      <c r="A81" s="65"/>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7"/>
      <c r="AH81" s="67"/>
      <c r="AI81" s="67"/>
      <c r="AJ81" s="67"/>
      <c r="AK81" s="67"/>
      <c r="AL81" s="67"/>
      <c r="AM81" s="67"/>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row>
    <row r="82" spans="1:70">
      <c r="A82" s="65"/>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7"/>
      <c r="AH82" s="67"/>
      <c r="AI82" s="67"/>
      <c r="AJ82" s="67"/>
      <c r="AK82" s="67"/>
      <c r="AL82" s="67"/>
      <c r="AM82" s="67"/>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row>
    <row r="83" spans="1:70">
      <c r="A83" s="65"/>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7"/>
      <c r="AH83" s="67"/>
      <c r="AI83" s="67"/>
      <c r="AJ83" s="67"/>
      <c r="AK83" s="67"/>
      <c r="AL83" s="67"/>
      <c r="AM83" s="67"/>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row>
    <row r="84" spans="1:70">
      <c r="A84" s="65"/>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7"/>
      <c r="AH84" s="67"/>
      <c r="AI84" s="67"/>
      <c r="AJ84" s="67"/>
      <c r="AK84" s="67"/>
      <c r="AL84" s="67"/>
      <c r="AM84" s="67"/>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row>
    <row r="85" spans="1:70">
      <c r="A85" s="65"/>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7"/>
      <c r="AH85" s="67"/>
      <c r="AI85" s="67"/>
      <c r="AJ85" s="67"/>
      <c r="AK85" s="67"/>
      <c r="AL85" s="67"/>
      <c r="AM85" s="67"/>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row>
    <row r="86" spans="1:70">
      <c r="A86" s="65"/>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row>
    <row r="87" spans="1:70">
      <c r="A87" s="65"/>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row>
    <row r="88" spans="1:70">
      <c r="A88" s="65"/>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row>
    <row r="89" spans="1:70">
      <c r="A89" s="65"/>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7"/>
      <c r="AH89" s="67"/>
      <c r="AI89" s="67"/>
      <c r="AJ89" s="67"/>
      <c r="AK89" s="67"/>
      <c r="AL89" s="67"/>
      <c r="AM89" s="67"/>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row>
    <row r="90" spans="1:70">
      <c r="A90" s="65"/>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7"/>
      <c r="AH90" s="67"/>
      <c r="AI90" s="67"/>
      <c r="AJ90" s="67"/>
      <c r="AK90" s="67"/>
      <c r="AL90" s="67"/>
      <c r="AM90" s="67"/>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row>
    <row r="91" spans="1:70">
      <c r="A91" s="65"/>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7"/>
      <c r="AH91" s="67"/>
      <c r="AI91" s="67"/>
      <c r="AJ91" s="67"/>
      <c r="AK91" s="67"/>
      <c r="AL91" s="67"/>
      <c r="AM91" s="67"/>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row>
    <row r="92" spans="1:70">
      <c r="A92" s="65"/>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7"/>
      <c r="AH92" s="67"/>
      <c r="AI92" s="67"/>
      <c r="AJ92" s="67"/>
      <c r="AK92" s="67"/>
      <c r="AL92" s="67"/>
      <c r="AM92" s="67"/>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row>
    <row r="93" spans="1:70">
      <c r="A93" s="65"/>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7"/>
      <c r="AH93" s="67"/>
      <c r="AI93" s="67"/>
      <c r="AJ93" s="67"/>
      <c r="AK93" s="67"/>
      <c r="AL93" s="67"/>
      <c r="AM93" s="67"/>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row>
    <row r="94" spans="1:70">
      <c r="A94" s="65"/>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row>
    <row r="95" spans="1:70">
      <c r="A95" s="65"/>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row>
    <row r="96" spans="1:70">
      <c r="A96" s="65"/>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7"/>
      <c r="BR96" s="67"/>
    </row>
    <row r="97" spans="1:70">
      <c r="A97" s="65"/>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7"/>
      <c r="AH97" s="67"/>
      <c r="AI97" s="67"/>
      <c r="AJ97" s="67"/>
      <c r="AK97" s="67"/>
      <c r="AL97" s="67"/>
      <c r="AM97" s="67"/>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row>
    <row r="98" spans="1:70">
      <c r="A98" s="65"/>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7"/>
      <c r="AH98" s="67"/>
      <c r="AI98" s="67"/>
      <c r="AJ98" s="67"/>
      <c r="AK98" s="67"/>
      <c r="AL98" s="67"/>
      <c r="AM98" s="67"/>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row>
    <row r="99" spans="1:70">
      <c r="A99" s="65"/>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7"/>
      <c r="AH99" s="67"/>
      <c r="AI99" s="67"/>
      <c r="AJ99" s="67"/>
      <c r="AK99" s="67"/>
      <c r="AL99" s="67"/>
      <c r="AM99" s="67"/>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row>
    <row r="100" spans="1:70">
      <c r="A100" s="65"/>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7"/>
      <c r="AH100" s="67"/>
      <c r="AI100" s="67"/>
      <c r="AJ100" s="67"/>
      <c r="AK100" s="67"/>
      <c r="AL100" s="67"/>
      <c r="AM100" s="67"/>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row>
    <row r="101" spans="1:70">
      <c r="A101" s="65"/>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7"/>
      <c r="AH101" s="67"/>
      <c r="AI101" s="67"/>
      <c r="AJ101" s="67"/>
      <c r="AK101" s="67"/>
      <c r="AL101" s="67"/>
      <c r="AM101" s="67"/>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row>
    <row r="102" spans="1:70">
      <c r="A102" s="65"/>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row>
    <row r="103" spans="1:70">
      <c r="A103" s="65"/>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row>
    <row r="104" spans="1:70">
      <c r="A104" s="65"/>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row>
    <row r="105" spans="1:70">
      <c r="A105" s="65"/>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7"/>
      <c r="AH105" s="67"/>
      <c r="AI105" s="67"/>
      <c r="AJ105" s="67"/>
      <c r="AK105" s="67"/>
      <c r="AL105" s="67"/>
      <c r="AM105" s="67"/>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row>
    <row r="106" spans="1:70">
      <c r="A106" s="65"/>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7"/>
      <c r="AH106" s="67"/>
      <c r="AI106" s="67"/>
      <c r="AJ106" s="67"/>
      <c r="AK106" s="67"/>
      <c r="AL106" s="67"/>
      <c r="AM106" s="67"/>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row>
    <row r="107" spans="1:70">
      <c r="A107" s="65"/>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7"/>
      <c r="AH107" s="67"/>
      <c r="AI107" s="67"/>
      <c r="AJ107" s="67"/>
      <c r="AK107" s="67"/>
      <c r="AL107" s="67"/>
      <c r="AM107" s="67"/>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row>
    <row r="108" spans="1:70">
      <c r="A108" s="65"/>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7"/>
      <c r="AH108" s="67"/>
      <c r="AI108" s="67"/>
      <c r="AJ108" s="67"/>
      <c r="AK108" s="67"/>
      <c r="AL108" s="67"/>
      <c r="AM108" s="67"/>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row>
    <row r="109" spans="1:70">
      <c r="A109" s="65"/>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7"/>
      <c r="AH109" s="67"/>
      <c r="AI109" s="67"/>
      <c r="AJ109" s="67"/>
      <c r="AK109" s="67"/>
      <c r="AL109" s="67"/>
      <c r="AM109" s="67"/>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row>
    <row r="110" spans="1:70">
      <c r="A110" s="65"/>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row>
    <row r="111" spans="1:70">
      <c r="A111" s="65"/>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67"/>
      <c r="BP111" s="67"/>
      <c r="BQ111" s="67"/>
      <c r="BR111" s="67"/>
    </row>
    <row r="112" spans="1:70">
      <c r="A112" s="65"/>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row>
    <row r="113" spans="1:70">
      <c r="A113" s="65"/>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7"/>
      <c r="AH113" s="67"/>
      <c r="AI113" s="67"/>
      <c r="AJ113" s="67"/>
      <c r="AK113" s="67"/>
      <c r="AL113" s="67"/>
      <c r="AM113" s="67"/>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row>
    <row r="114" spans="1:70">
      <c r="A114" s="65"/>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7"/>
      <c r="AH114" s="67"/>
      <c r="AI114" s="67"/>
      <c r="AJ114" s="67"/>
      <c r="AK114" s="67"/>
      <c r="AL114" s="67"/>
      <c r="AM114" s="67"/>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row>
    <row r="115" spans="1:70">
      <c r="A115" s="65"/>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7"/>
      <c r="AH115" s="67"/>
      <c r="AI115" s="67"/>
      <c r="AJ115" s="67"/>
      <c r="AK115" s="67"/>
      <c r="AL115" s="67"/>
      <c r="AM115" s="67"/>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row>
    <row r="116" spans="1:70">
      <c r="A116" s="65"/>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7"/>
      <c r="AH116" s="67"/>
      <c r="AI116" s="67"/>
      <c r="AJ116" s="67"/>
      <c r="AK116" s="67"/>
      <c r="AL116" s="67"/>
      <c r="AM116" s="67"/>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row>
    <row r="117" spans="1:70">
      <c r="A117" s="65"/>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7"/>
      <c r="AH117" s="67"/>
      <c r="AI117" s="67"/>
      <c r="AJ117" s="67"/>
      <c r="AK117" s="67"/>
      <c r="AL117" s="67"/>
      <c r="AM117" s="67"/>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row>
    <row r="118" spans="1:70">
      <c r="A118" s="65"/>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row>
    <row r="119" spans="1:70">
      <c r="A119" s="65"/>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row>
    <row r="120" spans="1:70">
      <c r="A120" s="65"/>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row>
    <row r="121" spans="1:70">
      <c r="A121" s="65"/>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7"/>
      <c r="AH121" s="67"/>
      <c r="AI121" s="67"/>
      <c r="AJ121" s="67"/>
      <c r="AK121" s="67"/>
      <c r="AL121" s="67"/>
      <c r="AM121" s="67"/>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row>
    <row r="122" spans="1:70">
      <c r="A122" s="65"/>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7"/>
      <c r="AH122" s="67"/>
      <c r="AI122" s="67"/>
      <c r="AJ122" s="67"/>
      <c r="AK122" s="67"/>
      <c r="AL122" s="67"/>
      <c r="AM122" s="67"/>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row>
    <row r="123" spans="1:70">
      <c r="A123" s="65"/>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row>
    <row r="124" spans="1:70">
      <c r="A124" s="65"/>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row>
    <row r="125" spans="1:70">
      <c r="A125" s="65"/>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row>
    <row r="126" spans="1:70">
      <c r="A126" s="65"/>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c r="BL126" s="67"/>
      <c r="BM126" s="67"/>
      <c r="BN126" s="67"/>
      <c r="BO126" s="67"/>
      <c r="BP126" s="67"/>
      <c r="BQ126" s="67"/>
      <c r="BR126" s="67"/>
    </row>
    <row r="127" spans="1:70">
      <c r="A127" s="65"/>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row>
    <row r="128" spans="1:70">
      <c r="A128" s="65"/>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c r="BM128" s="67"/>
      <c r="BN128" s="67"/>
      <c r="BO128" s="67"/>
      <c r="BP128" s="67"/>
      <c r="BQ128" s="67"/>
      <c r="BR128" s="67"/>
    </row>
    <row r="129" spans="1:70">
      <c r="A129" s="65"/>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row>
    <row r="130" spans="1:70">
      <c r="A130" s="65"/>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row>
    <row r="131" spans="1:70">
      <c r="A131" s="65"/>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row>
    <row r="132" spans="1:70">
      <c r="A132" s="65"/>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row>
    <row r="133" spans="1:70">
      <c r="A133" s="65"/>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row>
    <row r="134" spans="1:70">
      <c r="A134" s="65"/>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row>
    <row r="135" spans="1:70">
      <c r="A135" s="65"/>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row>
    <row r="136" spans="1:70">
      <c r="A136" s="65"/>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c r="BL136" s="67"/>
      <c r="BM136" s="67"/>
      <c r="BN136" s="67"/>
      <c r="BO136" s="67"/>
      <c r="BP136" s="67"/>
      <c r="BQ136" s="67"/>
      <c r="BR136" s="67"/>
    </row>
    <row r="137" spans="1:70">
      <c r="A137" s="65"/>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row>
    <row r="138" spans="1:70">
      <c r="A138" s="65"/>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row>
    <row r="139" spans="1:70">
      <c r="A139" s="65"/>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row>
    <row r="140" spans="1:70">
      <c r="A140" s="65"/>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row>
    <row r="141" spans="1:70">
      <c r="A141" s="65"/>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row>
    <row r="142" spans="1:70">
      <c r="A142" s="65"/>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row>
    <row r="143" spans="1:70">
      <c r="A143" s="65"/>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row>
    <row r="144" spans="1:70">
      <c r="A144" s="65"/>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c r="BM144" s="67"/>
      <c r="BN144" s="67"/>
      <c r="BO144" s="67"/>
      <c r="BP144" s="67"/>
      <c r="BQ144" s="67"/>
      <c r="BR144" s="67"/>
    </row>
    <row r="145" spans="1:70">
      <c r="A145" s="65"/>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row>
    <row r="146" spans="1:70">
      <c r="A146" s="65"/>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row>
    <row r="147" spans="1:70">
      <c r="A147" s="65"/>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row>
    <row r="148" spans="1:70">
      <c r="A148" s="65"/>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row>
    <row r="149" spans="1:70">
      <c r="A149" s="65"/>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row>
    <row r="150" spans="1:70">
      <c r="A150" s="65"/>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row>
    <row r="151" spans="1:70">
      <c r="A151" s="65"/>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row>
    <row r="152" spans="1:70">
      <c r="A152" s="65"/>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row>
    <row r="153" spans="1:70">
      <c r="A153" s="65"/>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row>
    <row r="154" spans="1:70">
      <c r="A154" s="65"/>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row>
    <row r="155" spans="1:70">
      <c r="A155" s="65"/>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row>
    <row r="156" spans="1:70">
      <c r="A156" s="65"/>
    </row>
    <row r="157" spans="1:70">
      <c r="A157" s="65"/>
    </row>
    <row r="158" spans="1:70">
      <c r="A158" s="65"/>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row>
    <row r="159" spans="1:70">
      <c r="A159" s="65"/>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row>
    <row r="160" spans="1:70">
      <c r="A160" s="65"/>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row>
    <row r="161" spans="1:56">
      <c r="A161" s="65"/>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row>
    <row r="162" spans="1:56">
      <c r="A162" s="65"/>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row>
    <row r="163" spans="1:56">
      <c r="A163" s="65"/>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row>
    <row r="164" spans="1:56">
      <c r="A164" s="65"/>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row>
    <row r="165" spans="1:56">
      <c r="A165" s="65"/>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row>
    <row r="166" spans="1:56">
      <c r="A166" s="65"/>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row>
    <row r="167" spans="1:56">
      <c r="A167" s="65"/>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row>
    <row r="168" spans="1:56">
      <c r="A168" s="65"/>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row>
    <row r="169" spans="1:56">
      <c r="A169" s="65"/>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row>
    <row r="170" spans="1:56">
      <c r="A170" s="65"/>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row>
    <row r="171" spans="1:56">
      <c r="A171" s="65"/>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row>
    <row r="172" spans="1:56">
      <c r="A172" s="65"/>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row>
    <row r="173" spans="1:56">
      <c r="A173" s="65"/>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row>
    <row r="174" spans="1:56">
      <c r="A174" s="65"/>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row>
    <row r="175" spans="1:56">
      <c r="A175" s="65"/>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row>
    <row r="176" spans="1:56">
      <c r="A176" s="65"/>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row>
    <row r="177" spans="1:56">
      <c r="A177" s="65"/>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row>
    <row r="178" spans="1:56">
      <c r="A178" s="65"/>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row>
    <row r="179" spans="1:56">
      <c r="A179" s="65"/>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row>
    <row r="180" spans="1:56">
      <c r="A180" s="65"/>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row>
    <row r="181" spans="1:56">
      <c r="A181" s="65"/>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row>
    <row r="182" spans="1:56">
      <c r="A182" s="65"/>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row>
    <row r="183" spans="1:56">
      <c r="A183" s="65"/>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row>
    <row r="184" spans="1:56">
      <c r="A184" s="65"/>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row>
    <row r="185" spans="1:56">
      <c r="A185" s="65"/>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row>
    <row r="186" spans="1:56">
      <c r="A186" s="65"/>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row>
    <row r="187" spans="1:56">
      <c r="A187" s="65"/>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row>
    <row r="188" spans="1:56">
      <c r="A188" s="65"/>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row>
    <row r="189" spans="1:56">
      <c r="A189" s="65"/>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row>
    <row r="190" spans="1:56">
      <c r="A190" s="65"/>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row>
    <row r="191" spans="1:56">
      <c r="A191" s="65"/>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row>
    <row r="192" spans="1:56">
      <c r="A192" s="65"/>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row>
    <row r="193" spans="1:56">
      <c r="A193" s="65"/>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row>
    <row r="194" spans="1:56">
      <c r="A194" s="65"/>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row>
    <row r="195" spans="1:56">
      <c r="A195" s="65"/>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row>
    <row r="196" spans="1:56">
      <c r="A196" s="65"/>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row>
    <row r="197" spans="1:56">
      <c r="A197" s="65"/>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row>
    <row r="198" spans="1:56">
      <c r="A198" s="65"/>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row>
    <row r="199" spans="1:56">
      <c r="A199" s="65"/>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row>
    <row r="200" spans="1:56">
      <c r="A200" s="65"/>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row>
    <row r="201" spans="1:56">
      <c r="A201" s="65"/>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row>
    <row r="202" spans="1:56">
      <c r="A202" s="65"/>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row>
    <row r="203" spans="1:56">
      <c r="A203" s="65"/>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row>
    <row r="204" spans="1:56">
      <c r="A204" s="65"/>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row>
    <row r="205" spans="1:56">
      <c r="A205" s="65"/>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row>
    <row r="206" spans="1:56">
      <c r="A206" s="65"/>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row>
    <row r="207" spans="1:56">
      <c r="A207" s="65"/>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row>
    <row r="208" spans="1:56">
      <c r="A208" s="65"/>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row>
    <row r="209" spans="1:56">
      <c r="A209" s="65"/>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row>
    <row r="210" spans="1:56">
      <c r="A210" s="65"/>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row>
    <row r="211" spans="1:56">
      <c r="A211" s="65"/>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row>
    <row r="212" spans="1:56">
      <c r="A212" s="65"/>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row>
    <row r="213" spans="1:56">
      <c r="A213" s="65"/>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row>
    <row r="214" spans="1:56">
      <c r="A214" s="65"/>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row>
    <row r="215" spans="1:56">
      <c r="A215" s="65"/>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row>
    <row r="216" spans="1:56">
      <c r="A216" s="65"/>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row>
    <row r="217" spans="1:56">
      <c r="A217" s="65"/>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row>
    <row r="218" spans="1:56">
      <c r="A218" s="65"/>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row>
    <row r="219" spans="1:56">
      <c r="A219" s="65"/>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row>
    <row r="220" spans="1:56">
      <c r="A220" s="65"/>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row>
    <row r="221" spans="1:56">
      <c r="A221" s="65"/>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row>
    <row r="222" spans="1:56">
      <c r="A222" s="65"/>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row>
    <row r="223" spans="1:56">
      <c r="A223" s="65"/>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row>
    <row r="224" spans="1:56">
      <c r="A224" s="65"/>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row>
    <row r="225" spans="1:56">
      <c r="A225" s="65"/>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row>
    <row r="226" spans="1:56">
      <c r="A226" s="65"/>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row>
    <row r="227" spans="1:56">
      <c r="A227" s="65"/>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row>
    <row r="228" spans="1:56">
      <c r="A228" s="65"/>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row>
    <row r="229" spans="1:56">
      <c r="A229" s="65"/>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row>
    <row r="230" spans="1:56">
      <c r="A230" s="65"/>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row>
    <row r="231" spans="1:56">
      <c r="A231" s="65"/>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row>
    <row r="232" spans="1:56">
      <c r="A232" s="65"/>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row>
    <row r="233" spans="1:56">
      <c r="A233" s="65"/>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row>
    <row r="234" spans="1:56">
      <c r="A234" s="65"/>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row>
    <row r="235" spans="1:56">
      <c r="A235" s="65"/>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row>
    <row r="236" spans="1:56">
      <c r="A236" s="65"/>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row>
    <row r="237" spans="1:56">
      <c r="A237" s="65"/>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row>
    <row r="238" spans="1:56">
      <c r="A238" s="65"/>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row>
    <row r="239" spans="1:56">
      <c r="A239" s="65"/>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row>
    <row r="240" spans="1:56">
      <c r="A240" s="65"/>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row>
    <row r="241" spans="1:56">
      <c r="A241" s="65"/>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row>
    <row r="242" spans="1:56">
      <c r="A242" s="65"/>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row>
    <row r="243" spans="1:56">
      <c r="A243" s="65"/>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row>
    <row r="244" spans="1:56">
      <c r="A244" s="65"/>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row>
    <row r="245" spans="1:56">
      <c r="A245" s="65"/>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row>
    <row r="246" spans="1:56">
      <c r="A246" s="65"/>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row>
    <row r="247" spans="1:56">
      <c r="A247" s="65"/>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row>
    <row r="248" spans="1:56">
      <c r="A248" s="65"/>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row>
    <row r="249" spans="1:56">
      <c r="A249" s="65"/>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row>
    <row r="250" spans="1:56">
      <c r="A250" s="65"/>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row>
    <row r="251" spans="1:56">
      <c r="A251" s="65"/>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row>
    <row r="252" spans="1:56">
      <c r="A252" s="65"/>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row>
    <row r="253" spans="1:56">
      <c r="A253" s="65"/>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row>
    <row r="254" spans="1:56">
      <c r="A254" s="65"/>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row>
    <row r="255" spans="1:56">
      <c r="A255" s="65"/>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row>
    <row r="256" spans="1:56">
      <c r="A256" s="65"/>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row>
    <row r="257" spans="1:56">
      <c r="A257" s="65"/>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row>
    <row r="258" spans="1:56">
      <c r="A258" s="65"/>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row>
    <row r="259" spans="1:56">
      <c r="A259" s="65"/>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row>
    <row r="260" spans="1:56">
      <c r="A260" s="65"/>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row>
    <row r="261" spans="1:56">
      <c r="A261" s="65"/>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row>
    <row r="262" spans="1:56">
      <c r="A262" s="65"/>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row>
    <row r="263" spans="1:56">
      <c r="A263" s="65"/>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row>
    <row r="264" spans="1:56">
      <c r="A264" s="65"/>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row>
    <row r="265" spans="1:56">
      <c r="A265" s="65"/>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row>
    <row r="266" spans="1:56">
      <c r="A266" s="65"/>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row>
    <row r="267" spans="1:56">
      <c r="A267" s="65"/>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row>
    <row r="268" spans="1:56">
      <c r="A268" s="65"/>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row>
    <row r="269" spans="1:56">
      <c r="A269" s="65"/>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row>
    <row r="270" spans="1:56">
      <c r="A270" s="65"/>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row>
    <row r="271" spans="1:56">
      <c r="A271" s="65"/>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row>
    <row r="272" spans="1:56">
      <c r="A272" s="65"/>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row>
    <row r="273" spans="1:56">
      <c r="A273" s="65"/>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row>
    <row r="274" spans="1:56">
      <c r="A274" s="65"/>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row>
    <row r="275" spans="1:56">
      <c r="A275" s="65"/>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row>
    <row r="276" spans="1:56">
      <c r="A276" s="65"/>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row>
    <row r="277" spans="1:56">
      <c r="A277" s="65"/>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row>
    <row r="278" spans="1:56">
      <c r="A278" s="65"/>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row>
    <row r="279" spans="1:56">
      <c r="A279" s="65"/>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row>
    <row r="280" spans="1:56">
      <c r="A280" s="65"/>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row>
    <row r="281" spans="1:56">
      <c r="A281" s="65"/>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row>
    <row r="282" spans="1:56">
      <c r="A282" s="65"/>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row>
    <row r="283" spans="1:56">
      <c r="A283" s="65"/>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row>
    <row r="284" spans="1:56">
      <c r="A284" s="65"/>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row>
    <row r="285" spans="1:56">
      <c r="A285" s="65"/>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row>
    <row r="286" spans="1:56">
      <c r="A286" s="65"/>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row>
    <row r="287" spans="1:56">
      <c r="A287" s="65"/>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row>
    <row r="288" spans="1:56">
      <c r="A288" s="65"/>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row>
    <row r="289" spans="1:56">
      <c r="A289" s="65"/>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row>
    <row r="290" spans="1:56">
      <c r="A290" s="65"/>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row>
    <row r="291" spans="1:56">
      <c r="A291" s="65"/>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row>
    <row r="292" spans="1:56">
      <c r="A292" s="65"/>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row>
    <row r="293" spans="1:56">
      <c r="A293" s="65"/>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row>
    <row r="294" spans="1:56">
      <c r="A294" s="65"/>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row>
    <row r="295" spans="1:56">
      <c r="A295" s="65"/>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row>
    <row r="296" spans="1:56">
      <c r="A296" s="65"/>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row>
    <row r="297" spans="1:56">
      <c r="A297" s="65"/>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row>
    <row r="298" spans="1:56">
      <c r="A298" s="65"/>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row>
    <row r="299" spans="1:56">
      <c r="A299" s="65"/>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row>
    <row r="300" spans="1:56">
      <c r="A300" s="65"/>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row>
    <row r="301" spans="1:56">
      <c r="A301" s="65"/>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row>
    <row r="302" spans="1:56">
      <c r="A302" s="65"/>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row>
    <row r="303" spans="1:56">
      <c r="A303" s="65"/>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row>
    <row r="304" spans="1:56">
      <c r="A304" s="65"/>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row>
    <row r="305" spans="1:56">
      <c r="A305" s="65"/>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row>
    <row r="306" spans="1:56">
      <c r="A306" s="65"/>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row>
    <row r="307" spans="1:56">
      <c r="A307" s="65"/>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row>
    <row r="308" spans="1:56">
      <c r="A308" s="65"/>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row>
    <row r="309" spans="1:56">
      <c r="A309" s="65"/>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row>
    <row r="310" spans="1:56">
      <c r="A310" s="65"/>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row>
    <row r="311" spans="1:56">
      <c r="A311" s="65"/>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row>
    <row r="312" spans="1:56">
      <c r="A312" s="65"/>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row>
    <row r="313" spans="1:56">
      <c r="A313" s="65"/>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row>
    <row r="314" spans="1:56">
      <c r="A314" s="65"/>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row>
    <row r="315" spans="1:56">
      <c r="A315" s="65"/>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row>
    <row r="316" spans="1:56">
      <c r="A316" s="65"/>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row>
    <row r="317" spans="1:56">
      <c r="A317" s="65"/>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row>
    <row r="318" spans="1:56">
      <c r="A318" s="65"/>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row>
    <row r="319" spans="1:56">
      <c r="A319" s="65"/>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row>
    <row r="320" spans="1:56">
      <c r="A320" s="65"/>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row>
    <row r="321" spans="1:56">
      <c r="A321" s="65"/>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row>
    <row r="322" spans="1:56">
      <c r="A322" s="65"/>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row>
    <row r="323" spans="1:56">
      <c r="A323" s="65"/>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row>
    <row r="324" spans="1:56">
      <c r="A324" s="65"/>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row>
    <row r="325" spans="1:56">
      <c r="A325" s="65"/>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row>
    <row r="326" spans="1:56">
      <c r="A326" s="65"/>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row>
    <row r="327" spans="1:56">
      <c r="A327" s="65"/>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row>
    <row r="328" spans="1:56">
      <c r="A328" s="65"/>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row>
    <row r="329" spans="1:56">
      <c r="A329" s="65"/>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row>
    <row r="330" spans="1:56">
      <c r="A330" s="65"/>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row>
    <row r="331" spans="1:56">
      <c r="A331" s="65"/>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row>
    <row r="332" spans="1:56">
      <c r="A332" s="65"/>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row>
    <row r="333" spans="1:56">
      <c r="A333" s="65"/>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row>
    <row r="334" spans="1:56">
      <c r="A334" s="65"/>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row>
    <row r="335" spans="1:56">
      <c r="A335" s="65"/>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row>
    <row r="336" spans="1:56">
      <c r="A336" s="65"/>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row>
    <row r="337" spans="1:56">
      <c r="A337" s="65"/>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row>
    <row r="338" spans="1:56">
      <c r="A338" s="65"/>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row>
    <row r="339" spans="1:56">
      <c r="A339" s="65"/>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row>
    <row r="340" spans="1:56">
      <c r="A340" s="65"/>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row>
    <row r="341" spans="1:56">
      <c r="A341" s="65"/>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row>
    <row r="342" spans="1:56">
      <c r="A342" s="65"/>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row>
    <row r="343" spans="1:56">
      <c r="A343" s="65"/>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row>
    <row r="344" spans="1:56">
      <c r="A344" s="65"/>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row>
    <row r="345" spans="1:56">
      <c r="A345" s="65"/>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row>
    <row r="346" spans="1:56">
      <c r="A346" s="65"/>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row>
    <row r="347" spans="1:56">
      <c r="A347" s="65"/>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row>
    <row r="348" spans="1:56">
      <c r="A348" s="65"/>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row>
    <row r="349" spans="1:56">
      <c r="A349" s="65"/>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row>
    <row r="350" spans="1:56">
      <c r="A350" s="65"/>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row>
    <row r="351" spans="1:56">
      <c r="A351" s="65"/>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row>
    <row r="352" spans="1:56">
      <c r="A352" s="65"/>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row>
    <row r="353" spans="1:56">
      <c r="A353" s="65"/>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row>
    <row r="354" spans="1:56">
      <c r="A354" s="65"/>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row>
    <row r="355" spans="1:56">
      <c r="A355" s="65"/>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row>
    <row r="356" spans="1:56">
      <c r="A356" s="65"/>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row>
    <row r="357" spans="1:56">
      <c r="A357" s="65"/>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row>
    <row r="358" spans="1:56">
      <c r="A358" s="65"/>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row>
    <row r="359" spans="1:56">
      <c r="A359" s="65"/>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row>
    <row r="360" spans="1:56">
      <c r="A360" s="65"/>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row>
    <row r="361" spans="1:56">
      <c r="A361" s="65"/>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row>
    <row r="362" spans="1:56">
      <c r="A362" s="65"/>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row>
    <row r="363" spans="1:56">
      <c r="A363" s="65"/>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row>
    <row r="364" spans="1:56">
      <c r="A364" s="65"/>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c r="BB364" s="20"/>
      <c r="BC364" s="20"/>
      <c r="BD364" s="20"/>
    </row>
    <row r="365" spans="1:56">
      <c r="A365" s="65"/>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c r="BB365" s="20"/>
      <c r="BC365" s="20"/>
      <c r="BD365" s="20"/>
    </row>
    <row r="366" spans="1:56">
      <c r="A366" s="65"/>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row>
    <row r="367" spans="1:56">
      <c r="A367" s="65"/>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row>
    <row r="368" spans="1:56">
      <c r="A368" s="65"/>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row>
    <row r="369" spans="1:56">
      <c r="A369" s="65"/>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row>
    <row r="370" spans="1:56">
      <c r="A370" s="65"/>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row>
    <row r="371" spans="1:56">
      <c r="A371" s="65"/>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row>
    <row r="372" spans="1:56">
      <c r="A372" s="65"/>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row>
    <row r="373" spans="1:56">
      <c r="A373" s="65"/>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row>
    <row r="374" spans="1:56">
      <c r="A374" s="65"/>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row>
    <row r="375" spans="1:56">
      <c r="A375" s="65"/>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row>
    <row r="376" spans="1:56">
      <c r="A376" s="65"/>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row>
    <row r="377" spans="1:56">
      <c r="A377" s="65"/>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row>
    <row r="378" spans="1:56">
      <c r="A378" s="65"/>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row>
    <row r="379" spans="1:56">
      <c r="A379" s="65"/>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row>
    <row r="380" spans="1:56">
      <c r="A380" s="65"/>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row>
    <row r="381" spans="1:56">
      <c r="A381" s="65"/>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row>
    <row r="382" spans="1:56">
      <c r="A382" s="65"/>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row>
    <row r="383" spans="1:56">
      <c r="A383" s="65"/>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row>
    <row r="384" spans="1:56">
      <c r="A384" s="65"/>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row>
    <row r="385" spans="1:56">
      <c r="A385" s="65"/>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row>
    <row r="386" spans="1:56">
      <c r="A386" s="65"/>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row>
    <row r="387" spans="1:56">
      <c r="A387" s="65"/>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row>
    <row r="388" spans="1:56">
      <c r="A388" s="65"/>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row>
    <row r="389" spans="1:56">
      <c r="A389" s="65"/>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row>
    <row r="390" spans="1:56">
      <c r="A390" s="65"/>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row>
    <row r="391" spans="1:56">
      <c r="A391" s="65"/>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row>
    <row r="392" spans="1:56">
      <c r="A392" s="65"/>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row>
    <row r="393" spans="1:56">
      <c r="A393" s="65"/>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row>
    <row r="394" spans="1:56">
      <c r="A394" s="65"/>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row>
    <row r="395" spans="1:56">
      <c r="A395" s="65"/>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row>
    <row r="396" spans="1:56">
      <c r="A396" s="65"/>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row>
    <row r="397" spans="1:56">
      <c r="A397" s="65"/>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row>
    <row r="398" spans="1:56">
      <c r="A398" s="65"/>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c r="BC398" s="20"/>
      <c r="BD398" s="20"/>
    </row>
    <row r="399" spans="1:56">
      <c r="A399" s="65"/>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row>
    <row r="400" spans="1:56">
      <c r="A400" s="65"/>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row>
    <row r="401" spans="1:56">
      <c r="A401" s="65"/>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row>
    <row r="402" spans="1:56">
      <c r="A402" s="65"/>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row>
    <row r="403" spans="1:56">
      <c r="A403" s="65"/>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row>
    <row r="404" spans="1:56">
      <c r="A404" s="65"/>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row>
    <row r="405" spans="1:56">
      <c r="A405" s="65"/>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row>
    <row r="406" spans="1:56">
      <c r="A406" s="65"/>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row>
    <row r="407" spans="1:56">
      <c r="A407" s="65"/>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row>
    <row r="408" spans="1:56">
      <c r="A408" s="65"/>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row>
    <row r="409" spans="1:56">
      <c r="A409" s="65"/>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row>
    <row r="410" spans="1:56">
      <c r="A410" s="65"/>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row>
    <row r="411" spans="1:56">
      <c r="A411" s="65"/>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row>
    <row r="412" spans="1:56">
      <c r="A412" s="65"/>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row>
    <row r="413" spans="1:56">
      <c r="A413" s="65"/>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c r="BB413" s="20"/>
      <c r="BC413" s="20"/>
      <c r="BD413" s="20"/>
    </row>
    <row r="414" spans="1:56">
      <c r="A414" s="65"/>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0"/>
    </row>
    <row r="415" spans="1:56">
      <c r="A415" s="65"/>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c r="BC415" s="20"/>
      <c r="BD415" s="20"/>
    </row>
    <row r="416" spans="1:56">
      <c r="A416" s="65"/>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c r="BB416" s="20"/>
      <c r="BC416" s="20"/>
      <c r="BD416" s="20"/>
    </row>
    <row r="417" spans="1:56">
      <c r="A417" s="65"/>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c r="BB417" s="20"/>
      <c r="BC417" s="20"/>
      <c r="BD417" s="20"/>
    </row>
    <row r="418" spans="1:56">
      <c r="A418" s="65"/>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c r="BB418" s="20"/>
      <c r="BC418" s="20"/>
      <c r="BD418" s="20"/>
    </row>
    <row r="419" spans="1:56">
      <c r="A419" s="65"/>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c r="BB419" s="20"/>
      <c r="BC419" s="20"/>
      <c r="BD419" s="20"/>
    </row>
    <row r="420" spans="1:56">
      <c r="A420" s="65"/>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c r="BB420" s="20"/>
      <c r="BC420" s="20"/>
      <c r="BD420" s="20"/>
    </row>
    <row r="421" spans="1:56">
      <c r="A421" s="65"/>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c r="BB421" s="20"/>
      <c r="BC421" s="20"/>
      <c r="BD421" s="20"/>
    </row>
    <row r="422" spans="1:56">
      <c r="A422" s="65"/>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row>
    <row r="423" spans="1:56">
      <c r="A423" s="65"/>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c r="BB423" s="20"/>
      <c r="BC423" s="20"/>
      <c r="BD423" s="20"/>
    </row>
    <row r="424" spans="1:56">
      <c r="A424" s="65"/>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c r="BB424" s="20"/>
      <c r="BC424" s="20"/>
      <c r="BD424" s="20"/>
    </row>
    <row r="425" spans="1:56">
      <c r="A425" s="65"/>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c r="BB425" s="20"/>
      <c r="BC425" s="20"/>
      <c r="BD425" s="20"/>
    </row>
    <row r="426" spans="1:56">
      <c r="A426" s="65"/>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c r="BB426" s="20"/>
      <c r="BC426" s="20"/>
      <c r="BD426" s="20"/>
    </row>
    <row r="427" spans="1:56">
      <c r="A427" s="65"/>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c r="BB427" s="20"/>
      <c r="BC427" s="20"/>
      <c r="BD427" s="20"/>
    </row>
    <row r="428" spans="1:56">
      <c r="A428" s="65"/>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row>
    <row r="429" spans="1:56">
      <c r="A429" s="65"/>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row>
    <row r="430" spans="1:56">
      <c r="A430" s="65"/>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row>
    <row r="431" spans="1:56">
      <c r="A431" s="65"/>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c r="BB431" s="20"/>
      <c r="BC431" s="20"/>
      <c r="BD431" s="20"/>
    </row>
    <row r="432" spans="1:56">
      <c r="A432" s="65"/>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c r="AZ432" s="20"/>
      <c r="BA432" s="20"/>
      <c r="BB432" s="20"/>
      <c r="BC432" s="20"/>
      <c r="BD432" s="20"/>
    </row>
    <row r="433" spans="1:56">
      <c r="A433" s="65"/>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c r="BB433" s="20"/>
      <c r="BC433" s="20"/>
      <c r="BD433" s="20"/>
    </row>
    <row r="434" spans="1:56">
      <c r="A434" s="65"/>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row>
    <row r="435" spans="1:56">
      <c r="A435" s="65"/>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row>
    <row r="436" spans="1:56">
      <c r="A436" s="65"/>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row>
    <row r="437" spans="1:56">
      <c r="A437" s="65"/>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row>
    <row r="438" spans="1:56">
      <c r="A438" s="65"/>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row>
    <row r="439" spans="1:56">
      <c r="A439" s="65"/>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row>
    <row r="440" spans="1:56">
      <c r="A440" s="65"/>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row>
    <row r="441" spans="1:56">
      <c r="A441" s="65"/>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c r="BB441" s="20"/>
      <c r="BC441" s="20"/>
      <c r="BD441" s="20"/>
    </row>
    <row r="442" spans="1:56">
      <c r="A442" s="65"/>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c r="AZ442" s="20"/>
      <c r="BA442" s="20"/>
      <c r="BB442" s="20"/>
      <c r="BC442" s="20"/>
      <c r="BD442" s="20"/>
    </row>
    <row r="443" spans="1:56">
      <c r="A443" s="65"/>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c r="BB443" s="20"/>
      <c r="BC443" s="20"/>
      <c r="BD443" s="20"/>
    </row>
    <row r="444" spans="1:56">
      <c r="A444" s="65"/>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c r="BC444" s="20"/>
      <c r="BD444" s="20"/>
    </row>
    <row r="445" spans="1:56">
      <c r="A445" s="65"/>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c r="BC445" s="20"/>
      <c r="BD445" s="20"/>
    </row>
    <row r="446" spans="1:56">
      <c r="A446" s="65"/>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c r="BB446" s="20"/>
      <c r="BC446" s="20"/>
      <c r="BD446" s="20"/>
    </row>
    <row r="447" spans="1:56">
      <c r="A447" s="65"/>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c r="BB447" s="20"/>
      <c r="BC447" s="20"/>
      <c r="BD447" s="20"/>
    </row>
    <row r="448" spans="1:56">
      <c r="A448" s="65"/>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c r="BB448" s="20"/>
      <c r="BC448" s="20"/>
      <c r="BD448" s="20"/>
    </row>
    <row r="449" spans="1:56">
      <c r="A449" s="65"/>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c r="BB449" s="20"/>
      <c r="BC449" s="20"/>
      <c r="BD449" s="20"/>
    </row>
    <row r="450" spans="1:56">
      <c r="A450" s="65"/>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c r="BB450" s="20"/>
      <c r="BC450" s="20"/>
      <c r="BD450" s="20"/>
    </row>
    <row r="451" spans="1:56">
      <c r="A451" s="65"/>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c r="BB451" s="20"/>
      <c r="BC451" s="20"/>
      <c r="BD451" s="20"/>
    </row>
    <row r="452" spans="1:56">
      <c r="A452" s="65"/>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c r="BB452" s="20"/>
      <c r="BC452" s="20"/>
      <c r="BD452" s="20"/>
    </row>
    <row r="453" spans="1:56">
      <c r="A453" s="65"/>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c r="BB453" s="20"/>
      <c r="BC453" s="20"/>
      <c r="BD453" s="20"/>
    </row>
    <row r="454" spans="1:56">
      <c r="A454" s="65"/>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D454" s="20"/>
    </row>
    <row r="455" spans="1:56">
      <c r="A455" s="65"/>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c r="AZ455" s="20"/>
      <c r="BA455" s="20"/>
      <c r="BB455" s="20"/>
      <c r="BC455" s="20"/>
      <c r="BD455" s="20"/>
    </row>
    <row r="456" spans="1:56">
      <c r="A456" s="65"/>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c r="AZ456" s="20"/>
      <c r="BA456" s="20"/>
      <c r="BB456" s="20"/>
      <c r="BC456" s="20"/>
      <c r="BD456" s="2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2"/>
  <dimension ref="A1:AZ45"/>
  <sheetViews>
    <sheetView workbookViewId="0">
      <pane xSplit="1" ySplit="2" topLeftCell="B3" activePane="bottomRight" state="frozen"/>
      <selection activeCell="B43" sqref="B43"/>
      <selection pane="topRight" activeCell="B43" sqref="B43"/>
      <selection pane="bottomLeft" activeCell="B43" sqref="B43"/>
      <selection pane="bottomRight" activeCell="AG8" sqref="AG8"/>
    </sheetView>
  </sheetViews>
  <sheetFormatPr defaultRowHeight="12.75"/>
  <cols>
    <col min="1" max="1" width="34.7109375" style="25" customWidth="1"/>
    <col min="2" max="29" width="9.140625" style="25" hidden="1" customWidth="1"/>
    <col min="30" max="16384" width="9.140625" style="25"/>
  </cols>
  <sheetData>
    <row r="1" spans="1:52" s="31" customFormat="1">
      <c r="AD1" s="31" t="str">
        <f>IF(AD2=EconomicAssumptions!$D$35,"T","F")</f>
        <v>T</v>
      </c>
      <c r="AE1" s="31" t="str">
        <f>IF(AE2=EconomicAssumptions!$D$35,"T","F")</f>
        <v>F</v>
      </c>
      <c r="AF1" s="31" t="str">
        <f>IF(AF2=EconomicAssumptions!$D$35,"T","F")</f>
        <v>F</v>
      </c>
    </row>
    <row r="2" spans="1:52" s="29" customFormat="1">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c r="A3" s="89" t="s">
        <v>178</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row>
    <row r="4" spans="1:52">
      <c r="A4" s="48" t="s">
        <v>82</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52">
      <c r="A5" s="52" t="s">
        <v>81</v>
      </c>
      <c r="B5" s="41">
        <f>B6+B9</f>
        <v>0</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28">
        <f>AD6+AD9</f>
        <v>1762094</v>
      </c>
      <c r="AE5" s="28">
        <f>AE6+AE9</f>
        <v>1955924.34</v>
      </c>
      <c r="AF5" s="28">
        <f>AF6+AF9</f>
        <v>2171076.0174000002</v>
      </c>
      <c r="AG5" s="25">
        <f>Macroeconomics!AG$3*AG27/100</f>
        <v>2484617.83336807</v>
      </c>
      <c r="AH5" s="25">
        <f>Macroeconomics!AH$3*AH27/100</f>
        <v>2847725.7164263069</v>
      </c>
      <c r="AI5" s="25">
        <f>Macroeconomics!AI$3*AI27/100</f>
        <v>3267406.2286893148</v>
      </c>
      <c r="AJ5" s="25">
        <f>Macroeconomics!AJ$3*AJ27/100</f>
        <v>3752754.4135410623</v>
      </c>
      <c r="AK5" s="25">
        <f>Macroeconomics!AK$3*AK27/100</f>
        <v>4314193.8771183603</v>
      </c>
      <c r="AL5" s="25">
        <f>Macroeconomics!AL$3*AL27/100</f>
        <v>4970440.5845230781</v>
      </c>
      <c r="AM5" s="25">
        <f>Macroeconomics!AM$3*AM27/100</f>
        <v>5726595.6105007799</v>
      </c>
      <c r="AN5" s="25">
        <f>Macroeconomics!AN$3*AN27/100</f>
        <v>6598190.1760890093</v>
      </c>
      <c r="AO5" s="25">
        <f>Macroeconomics!AO$3*AO27/100</f>
        <v>7603392.9437660957</v>
      </c>
      <c r="AP5" s="25">
        <f>Macroeconomics!AP$3*AP27/100</f>
        <v>8763161.7291684467</v>
      </c>
      <c r="AQ5" s="25">
        <f>Macroeconomics!AQ$3*AQ27/100</f>
        <v>10093535.732216962</v>
      </c>
      <c r="AR5" s="25">
        <f>Macroeconomics!AR$3*AR27/100</f>
        <v>11618382.186530558</v>
      </c>
      <c r="AS5" s="25">
        <f>Macroeconomics!AS$3*AS27/100</f>
        <v>13365048.133646868</v>
      </c>
      <c r="AT5" s="25">
        <f>Macroeconomics!AT$3*AT27/100</f>
        <v>15364632.771662373</v>
      </c>
      <c r="AU5" s="25">
        <f>Macroeconomics!AU$3*AU27/100</f>
        <v>17652343.087739833</v>
      </c>
      <c r="AV5" s="25">
        <f>Macroeconomics!AV$3*AV27/100</f>
        <v>20267949.452801846</v>
      </c>
      <c r="AW5" s="25">
        <f>Macroeconomics!AW$3*AW27/100</f>
        <v>23256270.424862441</v>
      </c>
      <c r="AX5" s="25">
        <f>Macroeconomics!AX$3*AX27/100</f>
        <v>26667794.521380197</v>
      </c>
      <c r="AY5" s="25">
        <f>Macroeconomics!AY$3*AY27/100</f>
        <v>30559286.985438742</v>
      </c>
      <c r="AZ5" s="25">
        <f>Macroeconomics!AZ$3*AZ27/100</f>
        <v>34994653.656889498</v>
      </c>
    </row>
    <row r="6" spans="1:52">
      <c r="A6" s="53" t="s">
        <v>80</v>
      </c>
      <c r="B6" s="41">
        <f>SUM(B7:B8)</f>
        <v>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8">
        <f>SUM(AD7:AD8)</f>
        <v>1277114</v>
      </c>
      <c r="AE6" s="28">
        <f>SUM(AE7:AE8)</f>
        <v>1417596.54</v>
      </c>
      <c r="AF6" s="28">
        <f>SUM(AF7:AF8)</f>
        <v>1573532.1594000002</v>
      </c>
      <c r="AG6" s="25">
        <f>Macroeconomics!AG$3*AG28/100</f>
        <v>1803327.2343676609</v>
      </c>
      <c r="AH6" s="25">
        <f>Macroeconomics!AH$3*AH28/100</f>
        <v>2069705.1038346039</v>
      </c>
      <c r="AI6" s="25">
        <f>Macroeconomics!AI$3*AI28/100</f>
        <v>2377884.2071583704</v>
      </c>
      <c r="AJ6" s="25">
        <f>Macroeconomics!AJ$3*AJ28/100</f>
        <v>2734624.3207730143</v>
      </c>
      <c r="AK6" s="25">
        <f>Macroeconomics!AK$3*AK28/100</f>
        <v>3147680.2645477424</v>
      </c>
      <c r="AL6" s="25">
        <f>Macroeconomics!AL$3*AL28/100</f>
        <v>3630893.0342238396</v>
      </c>
      <c r="AM6" s="25">
        <f>Macroeconomics!AM$3*AM28/100</f>
        <v>4188201.513730288</v>
      </c>
      <c r="AN6" s="25">
        <f>Macroeconomics!AN$3*AN28/100</f>
        <v>4831187.3512682496</v>
      </c>
      <c r="AO6" s="25">
        <f>Macroeconomics!AO$3*AO28/100</f>
        <v>5573404.9848591313</v>
      </c>
      <c r="AP6" s="25">
        <f>Macroeconomics!AP$3*AP28/100</f>
        <v>6430500.8453606023</v>
      </c>
      <c r="AQ6" s="25">
        <f>Macroeconomics!AQ$3*AQ28/100</f>
        <v>7414559.192275133</v>
      </c>
      <c r="AR6" s="25">
        <f>Macroeconomics!AR$3*AR28/100</f>
        <v>8543453.3931367751</v>
      </c>
      <c r="AS6" s="25">
        <f>Macroeconomics!AS$3*AS28/100</f>
        <v>9837671.9953028057</v>
      </c>
      <c r="AT6" s="25">
        <f>Macroeconomics!AT$3*AT28/100</f>
        <v>11320528.487188742</v>
      </c>
      <c r="AU6" s="25">
        <f>Macroeconomics!AU$3*AU28/100</f>
        <v>13018432.946406009</v>
      </c>
      <c r="AV6" s="25">
        <f>Macroeconomics!AV$3*AV28/100</f>
        <v>14961238.243900053</v>
      </c>
      <c r="AW6" s="25">
        <f>Macroeconomics!AW$3*AW28/100</f>
        <v>17182608.929415256</v>
      </c>
      <c r="AX6" s="25">
        <f>Macroeconomics!AX$3*AX28/100</f>
        <v>19720492.526435319</v>
      </c>
      <c r="AY6" s="25">
        <f>Macroeconomics!AY$3*AY28/100</f>
        <v>22617581.271760635</v>
      </c>
      <c r="AZ6" s="25">
        <f>Macroeconomics!AZ$3*AZ28/100</f>
        <v>25921965.671769999</v>
      </c>
    </row>
    <row r="7" spans="1:52">
      <c r="A7" s="54" t="s">
        <v>79</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f>IF(AD$1="T", EconomicAssumptions!$D39, "-")</f>
        <v>1277114</v>
      </c>
      <c r="AE7" s="28">
        <f>IF(AD$1="T",AD7*(1+Macroeconomics!$AE$11/100),IF(AE$1="T",EconomicAssumptions!$D39,"-"))</f>
        <v>1417596.54</v>
      </c>
      <c r="AF7" s="28">
        <f>IF(AD$1="T",AE7*(1+Macroeconomics!$AE$11/100),IF(AE$1="T",AE7*(1+Macroeconomics!$AE$11/100),EconomicAssumptions!$D39 ))</f>
        <v>1573532.1594000002</v>
      </c>
      <c r="AG7" s="25">
        <f>Macroeconomics!AG$3*AG29/100</f>
        <v>1803327.2343676609</v>
      </c>
      <c r="AH7" s="25">
        <f>Macroeconomics!AH$3*AH29/100</f>
        <v>2069705.1038346039</v>
      </c>
      <c r="AI7" s="25">
        <f>Macroeconomics!AI$3*AI29/100</f>
        <v>2377884.2071583704</v>
      </c>
      <c r="AJ7" s="25">
        <f>Macroeconomics!AJ$3*AJ29/100</f>
        <v>2734624.3207730143</v>
      </c>
      <c r="AK7" s="25">
        <f>Macroeconomics!AK$3*AK29/100</f>
        <v>3147680.2645477424</v>
      </c>
      <c r="AL7" s="25">
        <f>Macroeconomics!AL$3*AL29/100</f>
        <v>3630893.0342238396</v>
      </c>
      <c r="AM7" s="25">
        <f>Macroeconomics!AM$3*AM29/100</f>
        <v>4188201.513730288</v>
      </c>
      <c r="AN7" s="25">
        <f>Macroeconomics!AN$3*AN29/100</f>
        <v>4831187.3512682496</v>
      </c>
      <c r="AO7" s="25">
        <f>Macroeconomics!AO$3*AO29/100</f>
        <v>5573404.9848591313</v>
      </c>
      <c r="AP7" s="25">
        <f>Macroeconomics!AP$3*AP29/100</f>
        <v>6430500.8453606023</v>
      </c>
      <c r="AQ7" s="25">
        <f>Macroeconomics!AQ$3*AQ29/100</f>
        <v>7414559.192275133</v>
      </c>
      <c r="AR7" s="25">
        <f>Macroeconomics!AR$3*AR29/100</f>
        <v>8543453.3931367751</v>
      </c>
      <c r="AS7" s="25">
        <f>Macroeconomics!AS$3*AS29/100</f>
        <v>9837671.9953028057</v>
      </c>
      <c r="AT7" s="25">
        <f>Macroeconomics!AT$3*AT29/100</f>
        <v>11320528.487188742</v>
      </c>
      <c r="AU7" s="25">
        <f>Macroeconomics!AU$3*AU29/100</f>
        <v>13018432.946406009</v>
      </c>
      <c r="AV7" s="25">
        <f>Macroeconomics!AV$3*AV29/100</f>
        <v>14961238.243900053</v>
      </c>
      <c r="AW7" s="25">
        <f>Macroeconomics!AW$3*AW29/100</f>
        <v>17182608.929415256</v>
      </c>
      <c r="AX7" s="25">
        <f>Macroeconomics!AX$3*AX29/100</f>
        <v>19720492.526435319</v>
      </c>
      <c r="AY7" s="25">
        <f>Macroeconomics!AY$3*AY29/100</f>
        <v>22617581.271760635</v>
      </c>
      <c r="AZ7" s="25">
        <f>Macroeconomics!AZ$3*AZ29/100</f>
        <v>25921965.671769999</v>
      </c>
    </row>
    <row r="8" spans="1:52">
      <c r="A8" s="54" t="s">
        <v>78</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f>IF(AD$1="T", EconomicAssumptions!$D40, "-")</f>
        <v>0</v>
      </c>
      <c r="AE8" s="28">
        <f>IF(AD$1="T",AD8*(1+Macroeconomics!$AE$11/100),IF(AE$1="T",EconomicAssumptions!$D40,"-"))</f>
        <v>0</v>
      </c>
      <c r="AF8" s="28">
        <f>IF(AD$1="T",AE8*(1+Macroeconomics!$AE$11/100),IF(AE$1="T",AE8*(1+Macroeconomics!$AE$11/100),EconomicAssumptions!$D40 ))</f>
        <v>0</v>
      </c>
      <c r="AG8" s="25">
        <f>Macroeconomics!AG$3*AG30/100</f>
        <v>0</v>
      </c>
      <c r="AH8" s="25">
        <f>Macroeconomics!AH$3*AH30/100</f>
        <v>0</v>
      </c>
      <c r="AI8" s="25">
        <f>Macroeconomics!AI$3*AI30/100</f>
        <v>0</v>
      </c>
      <c r="AJ8" s="25">
        <f>Macroeconomics!AJ$3*AJ30/100</f>
        <v>0</v>
      </c>
      <c r="AK8" s="25">
        <f>Macroeconomics!AK$3*AK30/100</f>
        <v>0</v>
      </c>
      <c r="AL8" s="25">
        <f>Macroeconomics!AL$3*AL30/100</f>
        <v>0</v>
      </c>
      <c r="AM8" s="25">
        <f>Macroeconomics!AM$3*AM30/100</f>
        <v>0</v>
      </c>
      <c r="AN8" s="25">
        <f>Macroeconomics!AN$3*AN30/100</f>
        <v>0</v>
      </c>
      <c r="AO8" s="25">
        <f>Macroeconomics!AO$3*AO30/100</f>
        <v>0</v>
      </c>
      <c r="AP8" s="25">
        <f>Macroeconomics!AP$3*AP30/100</f>
        <v>0</v>
      </c>
      <c r="AQ8" s="25">
        <f>Macroeconomics!AQ$3*AQ30/100</f>
        <v>0</v>
      </c>
      <c r="AR8" s="25">
        <f>Macroeconomics!AR$3*AR30/100</f>
        <v>0</v>
      </c>
      <c r="AS8" s="25">
        <f>Macroeconomics!AS$3*AS30/100</f>
        <v>0</v>
      </c>
      <c r="AT8" s="25">
        <f>Macroeconomics!AT$3*AT30/100</f>
        <v>0</v>
      </c>
      <c r="AU8" s="25">
        <f>Macroeconomics!AU$3*AU30/100</f>
        <v>0</v>
      </c>
      <c r="AV8" s="25">
        <f>Macroeconomics!AV$3*AV30/100</f>
        <v>0</v>
      </c>
      <c r="AW8" s="25">
        <f>Macroeconomics!AW$3*AW30/100</f>
        <v>0</v>
      </c>
      <c r="AX8" s="25">
        <f>Macroeconomics!AX$3*AX30/100</f>
        <v>0</v>
      </c>
      <c r="AY8" s="25">
        <f>Macroeconomics!AY$3*AY30/100</f>
        <v>0</v>
      </c>
      <c r="AZ8" s="25">
        <f>Macroeconomics!AZ$3*AZ30/100</f>
        <v>0</v>
      </c>
    </row>
    <row r="9" spans="1:52">
      <c r="A9" s="53" t="s">
        <v>77</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f>IF(AD$1="T", EconomicAssumptions!$D41, "-")</f>
        <v>484980</v>
      </c>
      <c r="AE9" s="28">
        <f>IF(AD$1="T",AD9*(1+Macroeconomics!$AE$11/100),IF(AE$1="T",EconomicAssumptions!$D41,"-"))</f>
        <v>538327.80000000005</v>
      </c>
      <c r="AF9" s="28">
        <f>IF(AD$1="T",AE9*(1+Macroeconomics!$AE$11/100),IF(AE$1="T",AE9*(1+Macroeconomics!$AE$11/100),EconomicAssumptions!$D41 ))</f>
        <v>597543.85800000012</v>
      </c>
      <c r="AG9" s="25">
        <f>Macroeconomics!AG$3*AG31/100</f>
        <v>681290.59900040936</v>
      </c>
      <c r="AH9" s="25">
        <f>Macroeconomics!AH$3*AH31/100</f>
        <v>778020.61259170284</v>
      </c>
      <c r="AI9" s="25">
        <f>Macroeconomics!AI$3*AI31/100</f>
        <v>889522.02153094439</v>
      </c>
      <c r="AJ9" s="25">
        <f>Macroeconomics!AJ$3*AJ31/100</f>
        <v>1018130.0927680482</v>
      </c>
      <c r="AK9" s="25">
        <f>Macroeconomics!AK$3*AK31/100</f>
        <v>1166513.6125706176</v>
      </c>
      <c r="AL9" s="25">
        <f>Macroeconomics!AL$3*AL31/100</f>
        <v>1339547.5502992391</v>
      </c>
      <c r="AM9" s="25">
        <f>Macroeconomics!AM$3*AM31/100</f>
        <v>1538394.0967704928</v>
      </c>
      <c r="AN9" s="25">
        <f>Macroeconomics!AN$3*AN31/100</f>
        <v>1767002.8248207583</v>
      </c>
      <c r="AO9" s="25">
        <f>Macroeconomics!AO$3*AO31/100</f>
        <v>2029987.9589069658</v>
      </c>
      <c r="AP9" s="25">
        <f>Macroeconomics!AP$3*AP31/100</f>
        <v>2332660.883807844</v>
      </c>
      <c r="AQ9" s="25">
        <f>Macroeconomics!AQ$3*AQ31/100</f>
        <v>2678976.5399418278</v>
      </c>
      <c r="AR9" s="25">
        <f>Macroeconomics!AR$3*AR31/100</f>
        <v>3074928.7933937847</v>
      </c>
      <c r="AS9" s="25">
        <f>Macroeconomics!AS$3*AS31/100</f>
        <v>3527376.1383440588</v>
      </c>
      <c r="AT9" s="25">
        <f>Macroeconomics!AT$3*AT31/100</f>
        <v>4044104.2844736306</v>
      </c>
      <c r="AU9" s="25">
        <f>Macroeconomics!AU$3*AU31/100</f>
        <v>4633910.1413338222</v>
      </c>
      <c r="AV9" s="25">
        <f>Macroeconomics!AV$3*AV31/100</f>
        <v>5306711.2089017956</v>
      </c>
      <c r="AW9" s="25">
        <f>Macroeconomics!AW$3*AW31/100</f>
        <v>6073661.4954471886</v>
      </c>
      <c r="AX9" s="25">
        <f>Macroeconomics!AX$3*AX31/100</f>
        <v>6947301.9949448761</v>
      </c>
      <c r="AY9" s="25">
        <f>Macroeconomics!AY$3*AY31/100</f>
        <v>7941705.7136781039</v>
      </c>
      <c r="AZ9" s="25">
        <f>Macroeconomics!AZ$3*AZ31/100</f>
        <v>9072687.9851194993</v>
      </c>
    </row>
    <row r="10" spans="1:52">
      <c r="A10" s="52" t="s">
        <v>76</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f>IF(AD$1="T", EconomicAssumptions!$D42, "-")</f>
        <v>0</v>
      </c>
      <c r="AE10" s="28">
        <f>IF(AD$1="T",AD10*(1+Macroeconomics!$AE$11/100),IF(AE$1="T",EconomicAssumptions!$D42,"-"))</f>
        <v>0</v>
      </c>
      <c r="AF10" s="28">
        <f>IF(AD$1="T",AE10*(1+Macroeconomics!$AE$11/100),IF(AE$1="T",AE10*(1+Macroeconomics!$AE$11/100),EconomicAssumptions!$D42 ))</f>
        <v>0</v>
      </c>
      <c r="AG10" s="25">
        <f>Macroeconomics!AG$3*AG32/100</f>
        <v>0</v>
      </c>
      <c r="AH10" s="25">
        <f>Macroeconomics!AH$3*AH32/100</f>
        <v>0</v>
      </c>
      <c r="AI10" s="25">
        <f>Macroeconomics!AI$3*AI32/100</f>
        <v>0</v>
      </c>
      <c r="AJ10" s="25">
        <f>Macroeconomics!AJ$3*AJ32/100</f>
        <v>0</v>
      </c>
      <c r="AK10" s="25">
        <f>Macroeconomics!AK$3*AK32/100</f>
        <v>0</v>
      </c>
      <c r="AL10" s="25">
        <f>Macroeconomics!AL$3*AL32/100</f>
        <v>0</v>
      </c>
      <c r="AM10" s="25">
        <f>Macroeconomics!AM$3*AM32/100</f>
        <v>0</v>
      </c>
      <c r="AN10" s="25">
        <f>Macroeconomics!AN$3*AN32/100</f>
        <v>0</v>
      </c>
      <c r="AO10" s="25">
        <f>Macroeconomics!AO$3*AO32/100</f>
        <v>0</v>
      </c>
      <c r="AP10" s="25">
        <f>Macroeconomics!AP$3*AP32/100</f>
        <v>0</v>
      </c>
      <c r="AQ10" s="25">
        <f>Macroeconomics!AQ$3*AQ32/100</f>
        <v>0</v>
      </c>
      <c r="AR10" s="25">
        <f>Macroeconomics!AR$3*AR32/100</f>
        <v>0</v>
      </c>
      <c r="AS10" s="25">
        <f>Macroeconomics!AS$3*AS32/100</f>
        <v>0</v>
      </c>
      <c r="AT10" s="25">
        <f>Macroeconomics!AT$3*AT32/100</f>
        <v>0</v>
      </c>
      <c r="AU10" s="25">
        <f>Macroeconomics!AU$3*AU32/100</f>
        <v>0</v>
      </c>
      <c r="AV10" s="25">
        <f>Macroeconomics!AV$3*AV32/100</f>
        <v>0</v>
      </c>
      <c r="AW10" s="25">
        <f>Macroeconomics!AW$3*AW32/100</f>
        <v>0</v>
      </c>
      <c r="AX10" s="25">
        <f>Macroeconomics!AX$3*AX32/100</f>
        <v>0</v>
      </c>
      <c r="AY10" s="25">
        <f>Macroeconomics!AY$3*AY32/100</f>
        <v>0</v>
      </c>
      <c r="AZ10" s="25">
        <f>Macroeconomics!AZ$3*AZ32/100</f>
        <v>0</v>
      </c>
    </row>
    <row r="11" spans="1:52">
      <c r="A11" s="48" t="s">
        <v>75</v>
      </c>
      <c r="B11" s="51">
        <f>B5+B10</f>
        <v>0</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28">
        <f>AD5+AD10</f>
        <v>1762094</v>
      </c>
      <c r="AE11" s="28">
        <f>AE5+AE10</f>
        <v>1955924.34</v>
      </c>
      <c r="AF11" s="28">
        <f>AF5+AF10</f>
        <v>2171076.0174000002</v>
      </c>
      <c r="AG11" s="25">
        <f>Macroeconomics!AG$3*AG33/100</f>
        <v>2484617.83336807</v>
      </c>
      <c r="AH11" s="25">
        <f>Macroeconomics!AH$3*AH33/100</f>
        <v>2847725.7164263069</v>
      </c>
      <c r="AI11" s="25">
        <f>Macroeconomics!AI$3*AI33/100</f>
        <v>3267406.2286893148</v>
      </c>
      <c r="AJ11" s="25">
        <f>Macroeconomics!AJ$3*AJ33/100</f>
        <v>3752754.4135410623</v>
      </c>
      <c r="AK11" s="25">
        <f>Macroeconomics!AK$3*AK33/100</f>
        <v>4314193.8771183603</v>
      </c>
      <c r="AL11" s="25">
        <f>Macroeconomics!AL$3*AL33/100</f>
        <v>4970440.5845230781</v>
      </c>
      <c r="AM11" s="25">
        <f>Macroeconomics!AM$3*AM33/100</f>
        <v>5726595.6105007799</v>
      </c>
      <c r="AN11" s="25">
        <f>Macroeconomics!AN$3*AN33/100</f>
        <v>6598190.1760890093</v>
      </c>
      <c r="AO11" s="25">
        <f>Macroeconomics!AO$3*AO33/100</f>
        <v>7603392.9437660957</v>
      </c>
      <c r="AP11" s="25">
        <f>Macroeconomics!AP$3*AP33/100</f>
        <v>8763161.7291684467</v>
      </c>
      <c r="AQ11" s="25">
        <f>Macroeconomics!AQ$3*AQ33/100</f>
        <v>10093535.732216962</v>
      </c>
      <c r="AR11" s="25">
        <f>Macroeconomics!AR$3*AR33/100</f>
        <v>11618382.186530558</v>
      </c>
      <c r="AS11" s="25">
        <f>Macroeconomics!AS$3*AS33/100</f>
        <v>13365048.133646868</v>
      </c>
      <c r="AT11" s="25">
        <f>Macroeconomics!AT$3*AT33/100</f>
        <v>15364632.771662373</v>
      </c>
      <c r="AU11" s="25">
        <f>Macroeconomics!AU$3*AU33/100</f>
        <v>17652343.087739833</v>
      </c>
      <c r="AV11" s="25">
        <f>Macroeconomics!AV$3*AV33/100</f>
        <v>20267949.452801846</v>
      </c>
      <c r="AW11" s="25">
        <f>Macroeconomics!AW$3*AW33/100</f>
        <v>23256270.424862441</v>
      </c>
      <c r="AX11" s="25">
        <f>Macroeconomics!AX$3*AX33/100</f>
        <v>26667794.521380197</v>
      </c>
      <c r="AY11" s="25">
        <f>Macroeconomics!AY$3*AY33/100</f>
        <v>30559286.985438742</v>
      </c>
      <c r="AZ11" s="25">
        <f>Macroeconomics!AZ$3*AZ33/100</f>
        <v>34994653.656889498</v>
      </c>
    </row>
    <row r="12" spans="1:52">
      <c r="A12" s="45"/>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5">
        <f>Macroeconomics!AG$3*AG34/100</f>
        <v>0</v>
      </c>
      <c r="AH12" s="25">
        <f>Macroeconomics!AH$3*AH34/100</f>
        <v>0</v>
      </c>
      <c r="AI12" s="25">
        <f>Macroeconomics!AI$3*AI34/100</f>
        <v>0</v>
      </c>
      <c r="AJ12" s="25">
        <f>Macroeconomics!AJ$3*AJ34/100</f>
        <v>0</v>
      </c>
      <c r="AK12" s="25">
        <f>Macroeconomics!AK$3*AK34/100</f>
        <v>0</v>
      </c>
      <c r="AL12" s="25">
        <f>Macroeconomics!AL$3*AL34/100</f>
        <v>0</v>
      </c>
      <c r="AM12" s="25">
        <f>Macroeconomics!AM$3*AM34/100</f>
        <v>0</v>
      </c>
      <c r="AN12" s="25">
        <f>Macroeconomics!AN$3*AN34/100</f>
        <v>0</v>
      </c>
      <c r="AO12" s="25">
        <f>Macroeconomics!AO$3*AO34/100</f>
        <v>0</v>
      </c>
      <c r="AP12" s="25">
        <f>Macroeconomics!AP$3*AP34/100</f>
        <v>0</v>
      </c>
      <c r="AQ12" s="25">
        <f>Macroeconomics!AQ$3*AQ34/100</f>
        <v>0</v>
      </c>
      <c r="AR12" s="25">
        <f>Macroeconomics!AR$3*AR34/100</f>
        <v>0</v>
      </c>
      <c r="AS12" s="25">
        <f>Macroeconomics!AS$3*AS34/100</f>
        <v>0</v>
      </c>
      <c r="AT12" s="25">
        <f>Macroeconomics!AT$3*AT34/100</f>
        <v>0</v>
      </c>
      <c r="AU12" s="25">
        <f>Macroeconomics!AU$3*AU34/100</f>
        <v>0</v>
      </c>
      <c r="AV12" s="25">
        <f>Macroeconomics!AV$3*AV34/100</f>
        <v>0</v>
      </c>
      <c r="AW12" s="25">
        <f>Macroeconomics!AW$3*AW34/100</f>
        <v>0</v>
      </c>
      <c r="AX12" s="25">
        <f>Macroeconomics!AX$3*AX34/100</f>
        <v>0</v>
      </c>
      <c r="AY12" s="25">
        <f>Macroeconomics!AY$3*AY34/100</f>
        <v>0</v>
      </c>
      <c r="AZ12" s="25">
        <f>Macroeconomics!AZ$3*AZ34/100</f>
        <v>0</v>
      </c>
    </row>
    <row r="13" spans="1:52">
      <c r="A13" s="48" t="s">
        <v>74</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5">
        <f>Macroeconomics!AG$3*AG35/100</f>
        <v>0</v>
      </c>
      <c r="AH13" s="25">
        <f>Macroeconomics!AH$3*AH35/100</f>
        <v>0</v>
      </c>
      <c r="AI13" s="25">
        <f>Macroeconomics!AI$3*AI35/100</f>
        <v>0</v>
      </c>
      <c r="AJ13" s="25">
        <f>Macroeconomics!AJ$3*AJ35/100</f>
        <v>0</v>
      </c>
      <c r="AK13" s="25">
        <f>Macroeconomics!AK$3*AK35/100</f>
        <v>0</v>
      </c>
      <c r="AL13" s="25">
        <f>Macroeconomics!AL$3*AL35/100</f>
        <v>0</v>
      </c>
      <c r="AM13" s="25">
        <f>Macroeconomics!AM$3*AM35/100</f>
        <v>0</v>
      </c>
      <c r="AN13" s="25">
        <f>Macroeconomics!AN$3*AN35/100</f>
        <v>0</v>
      </c>
      <c r="AO13" s="25">
        <f>Macroeconomics!AO$3*AO35/100</f>
        <v>0</v>
      </c>
      <c r="AP13" s="25">
        <f>Macroeconomics!AP$3*AP35/100</f>
        <v>0</v>
      </c>
      <c r="AQ13" s="25">
        <f>Macroeconomics!AQ$3*AQ35/100</f>
        <v>0</v>
      </c>
      <c r="AR13" s="25">
        <f>Macroeconomics!AR$3*AR35/100</f>
        <v>0</v>
      </c>
      <c r="AS13" s="25">
        <f>Macroeconomics!AS$3*AS35/100</f>
        <v>0</v>
      </c>
      <c r="AT13" s="25">
        <f>Macroeconomics!AT$3*AT35/100</f>
        <v>0</v>
      </c>
      <c r="AU13" s="25">
        <f>Macroeconomics!AU$3*AU35/100</f>
        <v>0</v>
      </c>
      <c r="AV13" s="25">
        <f>Macroeconomics!AV$3*AV35/100</f>
        <v>0</v>
      </c>
      <c r="AW13" s="25">
        <f>Macroeconomics!AW$3*AW35/100</f>
        <v>0</v>
      </c>
      <c r="AX13" s="25">
        <f>Macroeconomics!AX$3*AX35/100</f>
        <v>0</v>
      </c>
      <c r="AY13" s="25">
        <f>Macroeconomics!AY$3*AY35/100</f>
        <v>0</v>
      </c>
      <c r="AZ13" s="25">
        <f>Macroeconomics!AZ$3*AZ35/100</f>
        <v>0</v>
      </c>
    </row>
    <row r="14" spans="1:52">
      <c r="A14" s="45" t="s">
        <v>73</v>
      </c>
      <c r="B14" s="41">
        <f>SUM(B15:B17)</f>
        <v>0</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28">
        <f>SUM(AD15:AD17)</f>
        <v>3168536</v>
      </c>
      <c r="AE14" s="28">
        <f>SUM(AE15:AE17)</f>
        <v>3517074.96</v>
      </c>
      <c r="AF14" s="28">
        <f>SUM(AF15:AF17)</f>
        <v>3903953.2056000009</v>
      </c>
      <c r="AG14" s="25">
        <f>Macroeconomics!AG$3*AG36/100</f>
        <v>4405379.8193420973</v>
      </c>
      <c r="AH14" s="25">
        <f>Macroeconomics!AH$3*AH36/100</f>
        <v>4979815.7078628745</v>
      </c>
      <c r="AI14" s="25">
        <f>Macroeconomics!AI$3*AI36/100</f>
        <v>5636427.2277588323</v>
      </c>
      <c r="AJ14" s="25">
        <f>Macroeconomics!AJ$3*AJ36/100</f>
        <v>6387459.2072708309</v>
      </c>
      <c r="AK14" s="25">
        <f>Macroeconomics!AK$3*AK36/100</f>
        <v>7246759.0418032082</v>
      </c>
      <c r="AL14" s="25">
        <f>Macroeconomics!AL$3*AL36/100</f>
        <v>8241222.707122785</v>
      </c>
      <c r="AM14" s="25">
        <f>Macroeconomics!AM$3*AM36/100</f>
        <v>9374107.0138273593</v>
      </c>
      <c r="AN14" s="25">
        <f>Macroeconomics!AN$3*AN36/100</f>
        <v>10665385.69555793</v>
      </c>
      <c r="AO14" s="25">
        <f>Macroeconomics!AO$3*AO36/100</f>
        <v>12138276.378495252</v>
      </c>
      <c r="AP14" s="25">
        <f>Macroeconomics!AP$3*AP36/100</f>
        <v>13819287.132168982</v>
      </c>
      <c r="AQ14" s="25">
        <f>Macroeconomics!AQ$3*AQ36/100</f>
        <v>15726015.554441871</v>
      </c>
      <c r="AR14" s="25">
        <f>Macroeconomics!AR$3*AR36/100</f>
        <v>17887307.343143921</v>
      </c>
      <c r="AS14" s="25">
        <f>Macroeconomics!AS$3*AS36/100</f>
        <v>20335987.065736104</v>
      </c>
      <c r="AT14" s="25">
        <f>Macroeconomics!AT$3*AT36/100</f>
        <v>23109045.194021411</v>
      </c>
      <c r="AU14" s="25">
        <f>Macroeconomics!AU$3*AU36/100</f>
        <v>26247937.578260791</v>
      </c>
      <c r="AV14" s="25">
        <f>Macroeconomics!AV$3*AV36/100</f>
        <v>29799013.131639119</v>
      </c>
      <c r="AW14" s="25">
        <f>Macroeconomics!AW$3*AW36/100</f>
        <v>33813957.046727292</v>
      </c>
      <c r="AX14" s="25">
        <f>Macroeconomics!AX$3*AX36/100</f>
        <v>38350403.515455469</v>
      </c>
      <c r="AY14" s="25">
        <f>Macroeconomics!AY$3*AY36/100</f>
        <v>43472489.15123482</v>
      </c>
      <c r="AZ14" s="25">
        <f>Macroeconomics!AZ$3*AZ36/100</f>
        <v>49251734.776363</v>
      </c>
    </row>
    <row r="15" spans="1:52">
      <c r="A15" s="44" t="s">
        <v>72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f>IF(AD$1="T", EconomicAssumptions!$D47, "-")</f>
        <v>1842924</v>
      </c>
      <c r="AE15" s="28">
        <f>IF(AD$1="T",AD15*(1+Macroeconomics!$AE$11/100),IF(AE$1="T",EconomicAssumptions!$D47,"-"))</f>
        <v>2045645.6400000001</v>
      </c>
      <c r="AF15" s="28">
        <f>IF(AD$1="T",AE15*(1+Macroeconomics!$AE$11/100),IF(AE$1="T",AE15*(1+Macroeconomics!$AE$11/100),EconomicAssumptions!$D47 ))</f>
        <v>2270666.6604000004</v>
      </c>
      <c r="AG15" s="25">
        <f>Macroeconomics!AG$3*AG37/100</f>
        <v>2561709.4960741433</v>
      </c>
      <c r="AH15" s="25">
        <f>Macroeconomics!AH$3*AH37/100</f>
        <v>2895061.0147984601</v>
      </c>
      <c r="AI15" s="25">
        <f>Macroeconomics!AI$3*AI37/100</f>
        <v>3276019.4698280175</v>
      </c>
      <c r="AJ15" s="25">
        <f>Macroeconomics!AJ$3*AJ37/100</f>
        <v>3711667.1066724728</v>
      </c>
      <c r="AK15" s="25">
        <f>Macroeconomics!AK$3*AK37/100</f>
        <v>4210010.6703337524</v>
      </c>
      <c r="AL15" s="25">
        <f>Macroeconomics!AL$3*AL37/100</f>
        <v>4786628.3731765505</v>
      </c>
      <c r="AM15" s="25">
        <f>Macroeconomics!AM$3*AM37/100</f>
        <v>5443357.2671239898</v>
      </c>
      <c r="AN15" s="25">
        <f>Macroeconomics!AN$3*AN37/100</f>
        <v>6191737.7995283576</v>
      </c>
      <c r="AO15" s="25">
        <f>Macroeconomics!AO$3*AO37/100</f>
        <v>7045182.6769577824</v>
      </c>
      <c r="AP15" s="25">
        <f>Macroeconomics!AP$3*AP37/100</f>
        <v>8019001.7524274262</v>
      </c>
      <c r="AQ15" s="25">
        <f>Macroeconomics!AQ$3*AQ37/100</f>
        <v>9123321.6194575094</v>
      </c>
      <c r="AR15" s="25">
        <f>Macroeconomics!AR$3*AR37/100</f>
        <v>10374783.782267179</v>
      </c>
      <c r="AS15" s="25">
        <f>Macroeconomics!AS$3*AS37/100</f>
        <v>11792321.94958923</v>
      </c>
      <c r="AT15" s="25">
        <f>Macroeconomics!AT$3*AT37/100</f>
        <v>13397267.89260984</v>
      </c>
      <c r="AU15" s="25">
        <f>Macroeconomics!AU$3*AU37/100</f>
        <v>15213522.34040221</v>
      </c>
      <c r="AV15" s="25">
        <f>Macroeconomics!AV$3*AV37/100</f>
        <v>17267799.948224839</v>
      </c>
      <c r="AW15" s="25">
        <f>Macroeconomics!AW$3*AW37/100</f>
        <v>19589882.941980273</v>
      </c>
      <c r="AX15" s="25">
        <f>Macroeconomics!AX$3*AX37/100</f>
        <v>22212972.608767062</v>
      </c>
      <c r="AY15" s="25">
        <f>Macroeconomics!AY$3*AY37/100</f>
        <v>25174005.985331226</v>
      </c>
      <c r="AZ15" s="25">
        <f>Macroeconomics!AZ$3*AZ37/100</f>
        <v>28514162.238947</v>
      </c>
    </row>
    <row r="16" spans="1:52">
      <c r="A16" s="44" t="s">
        <v>71</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f>IF(AD$1="T", EconomicAssumptions!$D48, "-")</f>
        <v>1325612</v>
      </c>
      <c r="AE16" s="28">
        <f>IF(AD$1="T",AD16*(1+Macroeconomics!$AE$11/100),IF(AE$1="T",EconomicAssumptions!$D48,"-"))</f>
        <v>1471429.32</v>
      </c>
      <c r="AF16" s="28">
        <f>IF(AD$1="T",AE16*(1+Macroeconomics!$AE$11/100),IF(AE$1="T",AE16*(1+Macroeconomics!$AE$11/100),EconomicAssumptions!$D48 ))</f>
        <v>1633286.5452000003</v>
      </c>
      <c r="AG16" s="25">
        <f>Macroeconomics!AG$3*AG38/100</f>
        <v>1843670.3232679539</v>
      </c>
      <c r="AH16" s="25">
        <f>Macroeconomics!AH$3*AH38/100</f>
        <v>2084754.6930644149</v>
      </c>
      <c r="AI16" s="25">
        <f>Macroeconomics!AI$3*AI38/100</f>
        <v>2360407.7579308148</v>
      </c>
      <c r="AJ16" s="25">
        <f>Macroeconomics!AJ$3*AJ38/100</f>
        <v>2675792.1005983581</v>
      </c>
      <c r="AK16" s="25">
        <f>Macroeconomics!AK$3*AK38/100</f>
        <v>3036748.3714694567</v>
      </c>
      <c r="AL16" s="25">
        <f>Macroeconomics!AL$3*AL38/100</f>
        <v>3454594.333946235</v>
      </c>
      <c r="AM16" s="25">
        <f>Macroeconomics!AM$3*AM38/100</f>
        <v>3930749.7467033686</v>
      </c>
      <c r="AN16" s="25">
        <f>Macroeconomics!AN$3*AN38/100</f>
        <v>4473647.8960295701</v>
      </c>
      <c r="AO16" s="25">
        <f>Macroeconomics!AO$3*AO38/100</f>
        <v>5093093.7015374694</v>
      </c>
      <c r="AP16" s="25">
        <f>Macroeconomics!AP$3*AP38/100</f>
        <v>5800285.3797415569</v>
      </c>
      <c r="AQ16" s="25">
        <f>Macroeconomics!AQ$3*AQ38/100</f>
        <v>6602693.9349843636</v>
      </c>
      <c r="AR16" s="25">
        <f>Macroeconomics!AR$3*AR38/100</f>
        <v>7512523.5608767411</v>
      </c>
      <c r="AS16" s="25">
        <f>Macroeconomics!AS$3*AS38/100</f>
        <v>8543665.1161468737</v>
      </c>
      <c r="AT16" s="25">
        <f>Macroeconomics!AT$3*AT38/100</f>
        <v>9711777.3014115747</v>
      </c>
      <c r="AU16" s="25">
        <f>Macroeconomics!AU$3*AU38/100</f>
        <v>11034415.237858577</v>
      </c>
      <c r="AV16" s="25">
        <f>Macroeconomics!AV$3*AV38/100</f>
        <v>12531213.183414275</v>
      </c>
      <c r="AW16" s="25">
        <f>Macroeconomics!AW$3*AW38/100</f>
        <v>14224074.104747022</v>
      </c>
      <c r="AX16" s="25">
        <f>Macroeconomics!AX$3*AX38/100</f>
        <v>16137430.906688409</v>
      </c>
      <c r="AY16" s="25">
        <f>Macroeconomics!AY$3*AY38/100</f>
        <v>18298483.165903598</v>
      </c>
      <c r="AZ16" s="25">
        <f>Macroeconomics!AZ$3*AZ38/100</f>
        <v>20737572.537416</v>
      </c>
    </row>
    <row r="17" spans="1:52">
      <c r="A17" s="44" t="s">
        <v>70</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f>IF(AD$1="T", EconomicAssumptions!$D49, "-")</f>
        <v>0</v>
      </c>
      <c r="AE17" s="28">
        <f>IF(AD$1="T",AD17*(1+Macroeconomics!$AE$11/100),IF(AE$1="T",EconomicAssumptions!$D49,"-"))</f>
        <v>0</v>
      </c>
      <c r="AF17" s="28">
        <f>IF(AD$1="T",AE17*(1+Macroeconomics!$AE$11/100),IF(AE$1="T",AE17*(1+Macroeconomics!$AE$11/100),EconomicAssumptions!$D49 ))</f>
        <v>0</v>
      </c>
      <c r="AG17" s="25">
        <f>Macroeconomics!AG$3*AG39/100</f>
        <v>0</v>
      </c>
      <c r="AH17" s="25">
        <f>Macroeconomics!AH$3*AH39/100</f>
        <v>0</v>
      </c>
      <c r="AI17" s="25">
        <f>Macroeconomics!AI$3*AI39/100</f>
        <v>0</v>
      </c>
      <c r="AJ17" s="25">
        <f>Macroeconomics!AJ$3*AJ39/100</f>
        <v>0</v>
      </c>
      <c r="AK17" s="25">
        <f>Macroeconomics!AK$3*AK39/100</f>
        <v>0</v>
      </c>
      <c r="AL17" s="25">
        <f>Macroeconomics!AL$3*AL39/100</f>
        <v>0</v>
      </c>
      <c r="AM17" s="25">
        <f>Macroeconomics!AM$3*AM39/100</f>
        <v>0</v>
      </c>
      <c r="AN17" s="25">
        <f>Macroeconomics!AN$3*AN39/100</f>
        <v>0</v>
      </c>
      <c r="AO17" s="25">
        <f>Macroeconomics!AO$3*AO39/100</f>
        <v>0</v>
      </c>
      <c r="AP17" s="25">
        <f>Macroeconomics!AP$3*AP39/100</f>
        <v>0</v>
      </c>
      <c r="AQ17" s="25">
        <f>Macroeconomics!AQ$3*AQ39/100</f>
        <v>0</v>
      </c>
      <c r="AR17" s="25">
        <f>Macroeconomics!AR$3*AR39/100</f>
        <v>0</v>
      </c>
      <c r="AS17" s="25">
        <f>Macroeconomics!AS$3*AS39/100</f>
        <v>0</v>
      </c>
      <c r="AT17" s="25">
        <f>Macroeconomics!AT$3*AT39/100</f>
        <v>0</v>
      </c>
      <c r="AU17" s="25">
        <f>Macroeconomics!AU$3*AU39/100</f>
        <v>0</v>
      </c>
      <c r="AV17" s="25">
        <f>Macroeconomics!AV$3*AV39/100</f>
        <v>0</v>
      </c>
      <c r="AW17" s="25">
        <f>Macroeconomics!AW$3*AW39/100</f>
        <v>0</v>
      </c>
      <c r="AX17" s="25">
        <f>Macroeconomics!AX$3*AX39/100</f>
        <v>0</v>
      </c>
      <c r="AY17" s="25">
        <f>Macroeconomics!AY$3*AY39/100</f>
        <v>0</v>
      </c>
      <c r="AZ17" s="25">
        <f>Macroeconomics!AZ$3*AZ39/100</f>
        <v>0</v>
      </c>
    </row>
    <row r="18" spans="1:52">
      <c r="A18" s="29"/>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row>
    <row r="19" spans="1:52">
      <c r="A19" s="29"/>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row>
    <row r="20" spans="1:52">
      <c r="A20" s="29" t="s">
        <v>96</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f t="shared" ref="AD20:AZ20" si="0">AD11-AD14</f>
        <v>-1406442</v>
      </c>
      <c r="AE20" s="28">
        <f t="shared" si="0"/>
        <v>-1561150.6199999999</v>
      </c>
      <c r="AF20" s="28">
        <f t="shared" si="0"/>
        <v>-1732877.1882000007</v>
      </c>
      <c r="AG20" s="25">
        <f t="shared" si="0"/>
        <v>-1920761.9859740273</v>
      </c>
      <c r="AH20" s="25">
        <f t="shared" si="0"/>
        <v>-2132089.9914365676</v>
      </c>
      <c r="AI20" s="25">
        <f t="shared" si="0"/>
        <v>-2369020.9990695175</v>
      </c>
      <c r="AJ20" s="25">
        <f t="shared" si="0"/>
        <v>-2634704.7937297686</v>
      </c>
      <c r="AK20" s="25">
        <f t="shared" si="0"/>
        <v>-2932565.1646848479</v>
      </c>
      <c r="AL20" s="25">
        <f t="shared" si="0"/>
        <v>-3270782.122599707</v>
      </c>
      <c r="AM20" s="25">
        <f t="shared" si="0"/>
        <v>-3647511.4033265794</v>
      </c>
      <c r="AN20" s="25">
        <f t="shared" si="0"/>
        <v>-4067195.5194689203</v>
      </c>
      <c r="AO20" s="25">
        <f t="shared" si="0"/>
        <v>-4534883.4347291561</v>
      </c>
      <c r="AP20" s="25">
        <f t="shared" si="0"/>
        <v>-5056125.4030005354</v>
      </c>
      <c r="AQ20" s="25">
        <f t="shared" si="0"/>
        <v>-5632479.8222249094</v>
      </c>
      <c r="AR20" s="25">
        <f t="shared" si="0"/>
        <v>-6268925.156613363</v>
      </c>
      <c r="AS20" s="25">
        <f t="shared" si="0"/>
        <v>-6970938.9320892356</v>
      </c>
      <c r="AT20" s="25">
        <f t="shared" si="0"/>
        <v>-7744412.4223590381</v>
      </c>
      <c r="AU20" s="25">
        <f t="shared" si="0"/>
        <v>-8595594.4905209579</v>
      </c>
      <c r="AV20" s="25">
        <f t="shared" si="0"/>
        <v>-9531063.6788372733</v>
      </c>
      <c r="AW20" s="25">
        <f t="shared" si="0"/>
        <v>-10557686.621864852</v>
      </c>
      <c r="AX20" s="25">
        <f t="shared" si="0"/>
        <v>-11682608.994075272</v>
      </c>
      <c r="AY20" s="25">
        <f t="shared" si="0"/>
        <v>-12913202.165796079</v>
      </c>
      <c r="AZ20" s="25">
        <f t="shared" si="0"/>
        <v>-14257081.119473502</v>
      </c>
    </row>
    <row r="21" spans="1:52">
      <c r="A21" s="29" t="s">
        <v>95</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row>
    <row r="22" spans="1:52">
      <c r="A22" s="29" t="s">
        <v>94</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row>
    <row r="23" spans="1:52">
      <c r="A23" s="29" t="s">
        <v>93</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row>
    <row r="24" spans="1:52">
      <c r="A24" s="29"/>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row>
    <row r="25" spans="1:52">
      <c r="A25" s="89" t="s">
        <v>85</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row>
    <row r="26" spans="1:52">
      <c r="A26" s="48" t="s">
        <v>82</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row>
    <row r="27" spans="1:52">
      <c r="A27" s="52" t="s">
        <v>81</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f>AD5/Macroeconomics!AD$3</f>
        <v>0.109</v>
      </c>
      <c r="AE27" s="27">
        <f>100*AE5/Macroeconomics!AE$3</f>
        <v>10.531576243808448</v>
      </c>
      <c r="AF27" s="27">
        <f>100*AF5/Macroeconomics!AF$3</f>
        <v>10.34929934884263</v>
      </c>
      <c r="AG27" s="26">
        <f t="shared" ref="AG27:AZ27" si="1">AG28+AG31</f>
        <v>10.506834381400498</v>
      </c>
      <c r="AH27" s="26">
        <f t="shared" si="1"/>
        <v>10.664369413958367</v>
      </c>
      <c r="AI27" s="26">
        <f t="shared" si="1"/>
        <v>10.821904446516236</v>
      </c>
      <c r="AJ27" s="26">
        <f t="shared" si="1"/>
        <v>10.979439479074104</v>
      </c>
      <c r="AK27" s="26">
        <f t="shared" si="1"/>
        <v>11.136974511631973</v>
      </c>
      <c r="AL27" s="26">
        <f t="shared" si="1"/>
        <v>11.29450954418984</v>
      </c>
      <c r="AM27" s="26">
        <f t="shared" si="1"/>
        <v>11.452044576747708</v>
      </c>
      <c r="AN27" s="26">
        <f t="shared" si="1"/>
        <v>11.609579609305577</v>
      </c>
      <c r="AO27" s="26">
        <f t="shared" si="1"/>
        <v>11.767114641863444</v>
      </c>
      <c r="AP27" s="26">
        <f t="shared" si="1"/>
        <v>11.924649674421312</v>
      </c>
      <c r="AQ27" s="26">
        <f t="shared" si="1"/>
        <v>12.082184706979181</v>
      </c>
      <c r="AR27" s="26">
        <f t="shared" si="1"/>
        <v>12.239719739537049</v>
      </c>
      <c r="AS27" s="26">
        <f t="shared" si="1"/>
        <v>12.397254772094918</v>
      </c>
      <c r="AT27" s="26">
        <f t="shared" si="1"/>
        <v>12.554789804652785</v>
      </c>
      <c r="AU27" s="26">
        <f t="shared" si="1"/>
        <v>12.712324837210653</v>
      </c>
      <c r="AV27" s="26">
        <f t="shared" si="1"/>
        <v>12.869859869768522</v>
      </c>
      <c r="AW27" s="26">
        <f t="shared" si="1"/>
        <v>13.027394902326389</v>
      </c>
      <c r="AX27" s="26">
        <f t="shared" si="1"/>
        <v>13.184929934884257</v>
      </c>
      <c r="AY27" s="26">
        <f t="shared" si="1"/>
        <v>13.342464967442126</v>
      </c>
      <c r="AZ27" s="26">
        <f t="shared" si="1"/>
        <v>13.5</v>
      </c>
    </row>
    <row r="28" spans="1:52">
      <c r="A28" s="53" t="s">
        <v>80</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f>AD6/Macroeconomics!AD$3</f>
        <v>7.9000000000000001E-2</v>
      </c>
      <c r="AE28" s="27">
        <f>100*AE6/Macroeconomics!AE$3</f>
        <v>7.6329772776226372</v>
      </c>
      <c r="AF28" s="27">
        <f>100*AF6/Macroeconomics!AF$3</f>
        <v>7.500868335399705</v>
      </c>
      <c r="AG28" s="26">
        <f t="shared" ref="AG28:AZ28" si="2">SUM(AG29:AG30)</f>
        <v>7.6258249186297196</v>
      </c>
      <c r="AH28" s="26">
        <f t="shared" si="2"/>
        <v>7.7507815018597341</v>
      </c>
      <c r="AI28" s="26">
        <f t="shared" si="2"/>
        <v>7.8757380850897487</v>
      </c>
      <c r="AJ28" s="26">
        <f t="shared" si="2"/>
        <v>8.0006946683197633</v>
      </c>
      <c r="AK28" s="26">
        <f t="shared" si="2"/>
        <v>8.1256512515497779</v>
      </c>
      <c r="AL28" s="26">
        <f t="shared" si="2"/>
        <v>8.2506078347797924</v>
      </c>
      <c r="AM28" s="26">
        <f t="shared" si="2"/>
        <v>8.375564418009807</v>
      </c>
      <c r="AN28" s="26">
        <f t="shared" si="2"/>
        <v>8.5005210012398216</v>
      </c>
      <c r="AO28" s="26">
        <f t="shared" si="2"/>
        <v>8.6254775844698361</v>
      </c>
      <c r="AP28" s="26">
        <f t="shared" si="2"/>
        <v>8.7504341676998507</v>
      </c>
      <c r="AQ28" s="26">
        <f t="shared" si="2"/>
        <v>8.8753907509298653</v>
      </c>
      <c r="AR28" s="26">
        <f t="shared" si="2"/>
        <v>9.0003473341598799</v>
      </c>
      <c r="AS28" s="26">
        <f t="shared" si="2"/>
        <v>9.1253039173898944</v>
      </c>
      <c r="AT28" s="26">
        <f t="shared" si="2"/>
        <v>9.250260500619909</v>
      </c>
      <c r="AU28" s="26">
        <f t="shared" si="2"/>
        <v>9.3752170838499236</v>
      </c>
      <c r="AV28" s="26">
        <f t="shared" si="2"/>
        <v>9.5001736670799382</v>
      </c>
      <c r="AW28" s="26">
        <f t="shared" si="2"/>
        <v>9.6251302503099527</v>
      </c>
      <c r="AX28" s="26">
        <f t="shared" si="2"/>
        <v>9.7500868335399673</v>
      </c>
      <c r="AY28" s="26">
        <f t="shared" si="2"/>
        <v>9.8750434167699819</v>
      </c>
      <c r="AZ28" s="26">
        <f t="shared" si="2"/>
        <v>10</v>
      </c>
    </row>
    <row r="29" spans="1:52">
      <c r="A29" s="54" t="s">
        <v>79</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f>AD7/Macroeconomics!AD$3</f>
        <v>7.9000000000000001E-2</v>
      </c>
      <c r="AE29" s="27">
        <f>100*AE7/Macroeconomics!AE$3</f>
        <v>7.6329772776226372</v>
      </c>
      <c r="AF29" s="27">
        <f>100*AF7/Macroeconomics!AF$3</f>
        <v>7.500868335399705</v>
      </c>
      <c r="AG29" s="26">
        <f t="shared" ref="AG29:AY29" si="3">AF29+($AZ29-$AF29)/($AZ$2-$AF$2)</f>
        <v>7.6258249186297196</v>
      </c>
      <c r="AH29" s="26">
        <f t="shared" si="3"/>
        <v>7.7507815018597341</v>
      </c>
      <c r="AI29" s="26">
        <f t="shared" si="3"/>
        <v>7.8757380850897487</v>
      </c>
      <c r="AJ29" s="26">
        <f t="shared" si="3"/>
        <v>8.0006946683197633</v>
      </c>
      <c r="AK29" s="26">
        <f t="shared" si="3"/>
        <v>8.1256512515497779</v>
      </c>
      <c r="AL29" s="26">
        <f t="shared" si="3"/>
        <v>8.2506078347797924</v>
      </c>
      <c r="AM29" s="26">
        <f t="shared" si="3"/>
        <v>8.375564418009807</v>
      </c>
      <c r="AN29" s="26">
        <f t="shared" si="3"/>
        <v>8.5005210012398216</v>
      </c>
      <c r="AO29" s="26">
        <f t="shared" si="3"/>
        <v>8.6254775844698361</v>
      </c>
      <c r="AP29" s="26">
        <f t="shared" si="3"/>
        <v>8.7504341676998507</v>
      </c>
      <c r="AQ29" s="26">
        <f t="shared" si="3"/>
        <v>8.8753907509298653</v>
      </c>
      <c r="AR29" s="26">
        <f t="shared" si="3"/>
        <v>9.0003473341598799</v>
      </c>
      <c r="AS29" s="26">
        <f t="shared" si="3"/>
        <v>9.1253039173898944</v>
      </c>
      <c r="AT29" s="26">
        <f t="shared" si="3"/>
        <v>9.250260500619909</v>
      </c>
      <c r="AU29" s="26">
        <f t="shared" si="3"/>
        <v>9.3752170838499236</v>
      </c>
      <c r="AV29" s="26">
        <f t="shared" si="3"/>
        <v>9.5001736670799382</v>
      </c>
      <c r="AW29" s="26">
        <f t="shared" si="3"/>
        <v>9.6251302503099527</v>
      </c>
      <c r="AX29" s="26">
        <f t="shared" si="3"/>
        <v>9.7500868335399673</v>
      </c>
      <c r="AY29" s="26">
        <f t="shared" si="3"/>
        <v>9.8750434167699819</v>
      </c>
      <c r="AZ29" s="30">
        <f>EconomicAssumptions!F39</f>
        <v>10</v>
      </c>
    </row>
    <row r="30" spans="1:52">
      <c r="A30" s="54" t="s">
        <v>78</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f>AD8/Macroeconomics!AD$3</f>
        <v>0</v>
      </c>
      <c r="AE30" s="27">
        <f>100*AE8/Macroeconomics!AE$3</f>
        <v>0</v>
      </c>
      <c r="AF30" s="27">
        <f>100*AF8/Macroeconomics!AF$3</f>
        <v>0</v>
      </c>
      <c r="AG30" s="26">
        <f t="shared" ref="AG30:AY30" si="4">AF30+($AZ30-$AF30)/($AZ$2-$AF$2)</f>
        <v>0</v>
      </c>
      <c r="AH30" s="26">
        <f t="shared" si="4"/>
        <v>0</v>
      </c>
      <c r="AI30" s="26">
        <f t="shared" si="4"/>
        <v>0</v>
      </c>
      <c r="AJ30" s="26">
        <f t="shared" si="4"/>
        <v>0</v>
      </c>
      <c r="AK30" s="26">
        <f t="shared" si="4"/>
        <v>0</v>
      </c>
      <c r="AL30" s="26">
        <f t="shared" si="4"/>
        <v>0</v>
      </c>
      <c r="AM30" s="26">
        <f t="shared" si="4"/>
        <v>0</v>
      </c>
      <c r="AN30" s="26">
        <f t="shared" si="4"/>
        <v>0</v>
      </c>
      <c r="AO30" s="26">
        <f t="shared" si="4"/>
        <v>0</v>
      </c>
      <c r="AP30" s="26">
        <f t="shared" si="4"/>
        <v>0</v>
      </c>
      <c r="AQ30" s="26">
        <f t="shared" si="4"/>
        <v>0</v>
      </c>
      <c r="AR30" s="26">
        <f t="shared" si="4"/>
        <v>0</v>
      </c>
      <c r="AS30" s="26">
        <f t="shared" si="4"/>
        <v>0</v>
      </c>
      <c r="AT30" s="26">
        <f t="shared" si="4"/>
        <v>0</v>
      </c>
      <c r="AU30" s="26">
        <f t="shared" si="4"/>
        <v>0</v>
      </c>
      <c r="AV30" s="26">
        <f t="shared" si="4"/>
        <v>0</v>
      </c>
      <c r="AW30" s="26">
        <f t="shared" si="4"/>
        <v>0</v>
      </c>
      <c r="AX30" s="26">
        <f t="shared" si="4"/>
        <v>0</v>
      </c>
      <c r="AY30" s="26">
        <f t="shared" si="4"/>
        <v>0</v>
      </c>
      <c r="AZ30" s="30">
        <f>EconomicAssumptions!F40</f>
        <v>0</v>
      </c>
    </row>
    <row r="31" spans="1:52">
      <c r="A31" s="53" t="s">
        <v>77</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f>AD9/Macroeconomics!AD$3</f>
        <v>0.03</v>
      </c>
      <c r="AE31" s="27">
        <f>100*AE9/Macroeconomics!AE$3</f>
        <v>2.898598966185812</v>
      </c>
      <c r="AF31" s="27">
        <f>100*AF9/Macroeconomics!AF$3</f>
        <v>2.848431013442926</v>
      </c>
      <c r="AG31" s="26">
        <f t="shared" ref="AG31:AY31" si="5">AF31+($AZ31-$AF31)/($AZ$2-$AF$2)</f>
        <v>2.8810094627707796</v>
      </c>
      <c r="AH31" s="26">
        <f t="shared" si="5"/>
        <v>2.9135879120986332</v>
      </c>
      <c r="AI31" s="26">
        <f t="shared" si="5"/>
        <v>2.9461663614264868</v>
      </c>
      <c r="AJ31" s="26">
        <f t="shared" si="5"/>
        <v>2.9787448107543404</v>
      </c>
      <c r="AK31" s="26">
        <f t="shared" si="5"/>
        <v>3.011323260082194</v>
      </c>
      <c r="AL31" s="26">
        <f t="shared" si="5"/>
        <v>3.0439017094100476</v>
      </c>
      <c r="AM31" s="26">
        <f t="shared" si="5"/>
        <v>3.0764801587379011</v>
      </c>
      <c r="AN31" s="26">
        <f t="shared" si="5"/>
        <v>3.1090586080657547</v>
      </c>
      <c r="AO31" s="26">
        <f t="shared" si="5"/>
        <v>3.1416370573936083</v>
      </c>
      <c r="AP31" s="26">
        <f t="shared" si="5"/>
        <v>3.1742155067214619</v>
      </c>
      <c r="AQ31" s="26">
        <f t="shared" si="5"/>
        <v>3.2067939560493155</v>
      </c>
      <c r="AR31" s="26">
        <f t="shared" si="5"/>
        <v>3.2393724053771691</v>
      </c>
      <c r="AS31" s="26">
        <f t="shared" si="5"/>
        <v>3.2719508547050227</v>
      </c>
      <c r="AT31" s="26">
        <f t="shared" si="5"/>
        <v>3.3045293040328763</v>
      </c>
      <c r="AU31" s="26">
        <f t="shared" si="5"/>
        <v>3.3371077533607298</v>
      </c>
      <c r="AV31" s="26">
        <f t="shared" si="5"/>
        <v>3.3696862026885834</v>
      </c>
      <c r="AW31" s="26">
        <f t="shared" si="5"/>
        <v>3.402264652016437</v>
      </c>
      <c r="AX31" s="26">
        <f t="shared" si="5"/>
        <v>3.4348431013442906</v>
      </c>
      <c r="AY31" s="26">
        <f t="shared" si="5"/>
        <v>3.4674215506721442</v>
      </c>
      <c r="AZ31" s="30">
        <f>EconomicAssumptions!F41</f>
        <v>3.5</v>
      </c>
    </row>
    <row r="32" spans="1:52">
      <c r="A32" s="52" t="s">
        <v>76</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f>AD10/Macroeconomics!AD$3</f>
        <v>0</v>
      </c>
      <c r="AE32" s="27">
        <f>100*AE10/Macroeconomics!AE$3</f>
        <v>0</v>
      </c>
      <c r="AF32" s="27">
        <f>100*AF10/Macroeconomics!AF$3</f>
        <v>0</v>
      </c>
      <c r="AG32" s="26">
        <f t="shared" ref="AG32:AY32" si="6">AF32+($AZ32-$AF32)/($AZ$2-$AF$2)</f>
        <v>0</v>
      </c>
      <c r="AH32" s="26">
        <f t="shared" si="6"/>
        <v>0</v>
      </c>
      <c r="AI32" s="26">
        <f t="shared" si="6"/>
        <v>0</v>
      </c>
      <c r="AJ32" s="26">
        <f t="shared" si="6"/>
        <v>0</v>
      </c>
      <c r="AK32" s="26">
        <f t="shared" si="6"/>
        <v>0</v>
      </c>
      <c r="AL32" s="26">
        <f t="shared" si="6"/>
        <v>0</v>
      </c>
      <c r="AM32" s="26">
        <f t="shared" si="6"/>
        <v>0</v>
      </c>
      <c r="AN32" s="26">
        <f t="shared" si="6"/>
        <v>0</v>
      </c>
      <c r="AO32" s="26">
        <f t="shared" si="6"/>
        <v>0</v>
      </c>
      <c r="AP32" s="26">
        <f t="shared" si="6"/>
        <v>0</v>
      </c>
      <c r="AQ32" s="26">
        <f t="shared" si="6"/>
        <v>0</v>
      </c>
      <c r="AR32" s="26">
        <f t="shared" si="6"/>
        <v>0</v>
      </c>
      <c r="AS32" s="26">
        <f t="shared" si="6"/>
        <v>0</v>
      </c>
      <c r="AT32" s="26">
        <f t="shared" si="6"/>
        <v>0</v>
      </c>
      <c r="AU32" s="26">
        <f t="shared" si="6"/>
        <v>0</v>
      </c>
      <c r="AV32" s="26">
        <f t="shared" si="6"/>
        <v>0</v>
      </c>
      <c r="AW32" s="26">
        <f t="shared" si="6"/>
        <v>0</v>
      </c>
      <c r="AX32" s="26">
        <f t="shared" si="6"/>
        <v>0</v>
      </c>
      <c r="AY32" s="26">
        <f t="shared" si="6"/>
        <v>0</v>
      </c>
      <c r="AZ32" s="30">
        <f>EconomicAssumptions!F42</f>
        <v>0</v>
      </c>
    </row>
    <row r="33" spans="1:52">
      <c r="A33" s="48" t="s">
        <v>75</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f>AD11/Macroeconomics!AD$3</f>
        <v>0.109</v>
      </c>
      <c r="AE33" s="27">
        <f>100*AE11/Macroeconomics!AE$3</f>
        <v>10.531576243808448</v>
      </c>
      <c r="AF33" s="27">
        <f>100*AF11/Macroeconomics!AF$3</f>
        <v>10.34929934884263</v>
      </c>
      <c r="AG33" s="26">
        <f t="shared" ref="AG33:AZ33" si="7">AG27+AG32</f>
        <v>10.506834381400498</v>
      </c>
      <c r="AH33" s="26">
        <f t="shared" si="7"/>
        <v>10.664369413958367</v>
      </c>
      <c r="AI33" s="26">
        <f t="shared" si="7"/>
        <v>10.821904446516236</v>
      </c>
      <c r="AJ33" s="26">
        <f t="shared" si="7"/>
        <v>10.979439479074104</v>
      </c>
      <c r="AK33" s="26">
        <f t="shared" si="7"/>
        <v>11.136974511631973</v>
      </c>
      <c r="AL33" s="26">
        <f t="shared" si="7"/>
        <v>11.29450954418984</v>
      </c>
      <c r="AM33" s="26">
        <f t="shared" si="7"/>
        <v>11.452044576747708</v>
      </c>
      <c r="AN33" s="26">
        <f t="shared" si="7"/>
        <v>11.609579609305577</v>
      </c>
      <c r="AO33" s="26">
        <f t="shared" si="7"/>
        <v>11.767114641863444</v>
      </c>
      <c r="AP33" s="26">
        <f t="shared" si="7"/>
        <v>11.924649674421312</v>
      </c>
      <c r="AQ33" s="26">
        <f t="shared" si="7"/>
        <v>12.082184706979181</v>
      </c>
      <c r="AR33" s="26">
        <f t="shared" si="7"/>
        <v>12.239719739537049</v>
      </c>
      <c r="AS33" s="26">
        <f t="shared" si="7"/>
        <v>12.397254772094918</v>
      </c>
      <c r="AT33" s="26">
        <f t="shared" si="7"/>
        <v>12.554789804652785</v>
      </c>
      <c r="AU33" s="26">
        <f t="shared" si="7"/>
        <v>12.712324837210653</v>
      </c>
      <c r="AV33" s="26">
        <f t="shared" si="7"/>
        <v>12.869859869768522</v>
      </c>
      <c r="AW33" s="26">
        <f t="shared" si="7"/>
        <v>13.027394902326389</v>
      </c>
      <c r="AX33" s="26">
        <f t="shared" si="7"/>
        <v>13.184929934884257</v>
      </c>
      <c r="AY33" s="26">
        <f t="shared" si="7"/>
        <v>13.342464967442126</v>
      </c>
      <c r="AZ33" s="26">
        <f t="shared" si="7"/>
        <v>13.5</v>
      </c>
    </row>
    <row r="34" spans="1:52">
      <c r="A34" s="45"/>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7"/>
      <c r="AF34" s="27"/>
      <c r="AZ34" s="26"/>
    </row>
    <row r="35" spans="1:52">
      <c r="A35" s="48" t="s">
        <v>74</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7"/>
      <c r="AF35" s="27"/>
      <c r="AZ35" s="26"/>
    </row>
    <row r="36" spans="1:52">
      <c r="A36" s="45" t="s">
        <v>73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f>AD14/Macroeconomics!AD$3</f>
        <v>0.19600000000000001</v>
      </c>
      <c r="AE36" s="27">
        <f>100*AE14/Macroeconomics!AE$3</f>
        <v>18.937513245747304</v>
      </c>
      <c r="AF36" s="27">
        <f>100*AF14/Macroeconomics!AF$3</f>
        <v>18.609749287827114</v>
      </c>
      <c r="AG36" s="26">
        <f t="shared" ref="AG36:AZ36" si="8">SUM(AG37:AG39)</f>
        <v>18.629261823435762</v>
      </c>
      <c r="AH36" s="26">
        <f t="shared" si="8"/>
        <v>18.648774359044406</v>
      </c>
      <c r="AI36" s="26">
        <f t="shared" si="8"/>
        <v>18.66828689465305</v>
      </c>
      <c r="AJ36" s="26">
        <f t="shared" si="8"/>
        <v>18.687799430261698</v>
      </c>
      <c r="AK36" s="26">
        <f t="shared" si="8"/>
        <v>18.707311965870343</v>
      </c>
      <c r="AL36" s="26">
        <f t="shared" si="8"/>
        <v>18.726824501478987</v>
      </c>
      <c r="AM36" s="26">
        <f t="shared" si="8"/>
        <v>18.746337037087635</v>
      </c>
      <c r="AN36" s="26">
        <f t="shared" si="8"/>
        <v>18.765849572696279</v>
      </c>
      <c r="AO36" s="26">
        <f t="shared" si="8"/>
        <v>18.785362108304923</v>
      </c>
      <c r="AP36" s="26">
        <f t="shared" si="8"/>
        <v>18.804874643913568</v>
      </c>
      <c r="AQ36" s="26">
        <f t="shared" si="8"/>
        <v>18.824387179522212</v>
      </c>
      <c r="AR36" s="26">
        <f t="shared" si="8"/>
        <v>18.84389971513086</v>
      </c>
      <c r="AS36" s="26">
        <f t="shared" si="8"/>
        <v>18.863412250739504</v>
      </c>
      <c r="AT36" s="26">
        <f t="shared" si="8"/>
        <v>18.882924786348148</v>
      </c>
      <c r="AU36" s="26">
        <f t="shared" si="8"/>
        <v>18.902437321956796</v>
      </c>
      <c r="AV36" s="26">
        <f t="shared" si="8"/>
        <v>18.921949857565441</v>
      </c>
      <c r="AW36" s="26">
        <f t="shared" si="8"/>
        <v>18.941462393174085</v>
      </c>
      <c r="AX36" s="26">
        <f t="shared" si="8"/>
        <v>18.960974928782729</v>
      </c>
      <c r="AY36" s="26">
        <f t="shared" si="8"/>
        <v>18.980487464391373</v>
      </c>
      <c r="AZ36" s="26">
        <f t="shared" si="8"/>
        <v>19</v>
      </c>
    </row>
    <row r="37" spans="1:52">
      <c r="A37" s="44" t="s">
        <v>72</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f>AD15/Macroeconomics!AD$3</f>
        <v>0.114</v>
      </c>
      <c r="AE37" s="27">
        <f>100*AE15/Macroeconomics!AE$3</f>
        <v>11.014676071506084</v>
      </c>
      <c r="AF37" s="27">
        <f>100*AF15/Macroeconomics!AF$3</f>
        <v>10.824037851083119</v>
      </c>
      <c r="AG37" s="26">
        <f t="shared" ref="AG37:AY37" si="9">AF37+($AZ37-$AF37)/($AZ$2-$AF$2)</f>
        <v>10.832835958528964</v>
      </c>
      <c r="AH37" s="26">
        <f t="shared" si="9"/>
        <v>10.841634065974809</v>
      </c>
      <c r="AI37" s="26">
        <f t="shared" si="9"/>
        <v>10.850432173420653</v>
      </c>
      <c r="AJ37" s="26">
        <f t="shared" si="9"/>
        <v>10.859230280866498</v>
      </c>
      <c r="AK37" s="26">
        <f t="shared" si="9"/>
        <v>10.868028388312343</v>
      </c>
      <c r="AL37" s="26">
        <f t="shared" si="9"/>
        <v>10.876826495758188</v>
      </c>
      <c r="AM37" s="26">
        <f t="shared" si="9"/>
        <v>10.885624603204032</v>
      </c>
      <c r="AN37" s="26">
        <f t="shared" si="9"/>
        <v>10.894422710649877</v>
      </c>
      <c r="AO37" s="26">
        <f t="shared" si="9"/>
        <v>10.903220818095722</v>
      </c>
      <c r="AP37" s="26">
        <f t="shared" si="9"/>
        <v>10.912018925541567</v>
      </c>
      <c r="AQ37" s="26">
        <f t="shared" si="9"/>
        <v>10.920817032987411</v>
      </c>
      <c r="AR37" s="26">
        <f t="shared" si="9"/>
        <v>10.929615140433256</v>
      </c>
      <c r="AS37" s="26">
        <f t="shared" si="9"/>
        <v>10.938413247879101</v>
      </c>
      <c r="AT37" s="26">
        <f t="shared" si="9"/>
        <v>10.947211355324946</v>
      </c>
      <c r="AU37" s="26">
        <f t="shared" si="9"/>
        <v>10.95600946277079</v>
      </c>
      <c r="AV37" s="26">
        <f t="shared" si="9"/>
        <v>10.964807570216635</v>
      </c>
      <c r="AW37" s="26">
        <f t="shared" si="9"/>
        <v>10.97360567766248</v>
      </c>
      <c r="AX37" s="26">
        <f t="shared" si="9"/>
        <v>10.982403785108325</v>
      </c>
      <c r="AY37" s="26">
        <f t="shared" si="9"/>
        <v>10.991201892554169</v>
      </c>
      <c r="AZ37" s="30">
        <f>EconomicAssumptions!F47</f>
        <v>11</v>
      </c>
    </row>
    <row r="38" spans="1:52">
      <c r="A38" s="44" t="s">
        <v>71</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f>AD16/Macroeconomics!AD$3</f>
        <v>8.2000000000000003E-2</v>
      </c>
      <c r="AE38" s="27">
        <f>100*AE16/Macroeconomics!AE$3</f>
        <v>7.9228371742412182</v>
      </c>
      <c r="AF38" s="27">
        <f>100*AF16/Macroeconomics!AF$3</f>
        <v>7.7857114367439975</v>
      </c>
      <c r="AG38" s="26">
        <f t="shared" ref="AG38:AY38" si="10">AF38+($AZ38-$AF38)/($AZ$2-$AF$2)</f>
        <v>7.7964258649067979</v>
      </c>
      <c r="AH38" s="26">
        <f t="shared" si="10"/>
        <v>7.8071402930695983</v>
      </c>
      <c r="AI38" s="26">
        <f t="shared" si="10"/>
        <v>7.8178547212323988</v>
      </c>
      <c r="AJ38" s="26">
        <f t="shared" si="10"/>
        <v>7.8285691493951992</v>
      </c>
      <c r="AK38" s="26">
        <f t="shared" si="10"/>
        <v>7.8392835775579996</v>
      </c>
      <c r="AL38" s="26">
        <f t="shared" si="10"/>
        <v>7.8499980057208001</v>
      </c>
      <c r="AM38" s="26">
        <f t="shared" si="10"/>
        <v>7.8607124338836005</v>
      </c>
      <c r="AN38" s="26">
        <f t="shared" si="10"/>
        <v>7.871426862046401</v>
      </c>
      <c r="AO38" s="26">
        <f t="shared" si="10"/>
        <v>7.8821412902092014</v>
      </c>
      <c r="AP38" s="26">
        <f t="shared" si="10"/>
        <v>7.8928557183720018</v>
      </c>
      <c r="AQ38" s="26">
        <f t="shared" si="10"/>
        <v>7.9035701465348023</v>
      </c>
      <c r="AR38" s="26">
        <f t="shared" si="10"/>
        <v>7.9142845746976027</v>
      </c>
      <c r="AS38" s="26">
        <f t="shared" si="10"/>
        <v>7.9249990028604032</v>
      </c>
      <c r="AT38" s="26">
        <f t="shared" si="10"/>
        <v>7.9357134310232036</v>
      </c>
      <c r="AU38" s="26">
        <f t="shared" si="10"/>
        <v>7.946427859186004</v>
      </c>
      <c r="AV38" s="26">
        <f t="shared" si="10"/>
        <v>7.9571422873488045</v>
      </c>
      <c r="AW38" s="26">
        <f t="shared" si="10"/>
        <v>7.9678567155116049</v>
      </c>
      <c r="AX38" s="26">
        <f t="shared" si="10"/>
        <v>7.9785711436744053</v>
      </c>
      <c r="AY38" s="26">
        <f t="shared" si="10"/>
        <v>7.9892855718372058</v>
      </c>
      <c r="AZ38" s="30">
        <f>EconomicAssumptions!F48</f>
        <v>8</v>
      </c>
    </row>
    <row r="39" spans="1:52">
      <c r="A39" s="44" t="s">
        <v>70</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f>AD17/Macroeconomics!AD$3</f>
        <v>0</v>
      </c>
      <c r="AE39" s="27">
        <f>100*AE17/Macroeconomics!AE$3</f>
        <v>0</v>
      </c>
      <c r="AF39" s="27">
        <f>100*AF17/Macroeconomics!AF$3</f>
        <v>0</v>
      </c>
      <c r="AG39" s="26">
        <f t="shared" ref="AG39:AY39" si="11">AF39+($AZ39-$AF39)/($AZ$2-$AF$2)</f>
        <v>0</v>
      </c>
      <c r="AH39" s="26">
        <f t="shared" si="11"/>
        <v>0</v>
      </c>
      <c r="AI39" s="26">
        <f t="shared" si="11"/>
        <v>0</v>
      </c>
      <c r="AJ39" s="26">
        <f t="shared" si="11"/>
        <v>0</v>
      </c>
      <c r="AK39" s="26">
        <f t="shared" si="11"/>
        <v>0</v>
      </c>
      <c r="AL39" s="26">
        <f t="shared" si="11"/>
        <v>0</v>
      </c>
      <c r="AM39" s="26">
        <f t="shared" si="11"/>
        <v>0</v>
      </c>
      <c r="AN39" s="26">
        <f t="shared" si="11"/>
        <v>0</v>
      </c>
      <c r="AO39" s="26">
        <f t="shared" si="11"/>
        <v>0</v>
      </c>
      <c r="AP39" s="26">
        <f t="shared" si="11"/>
        <v>0</v>
      </c>
      <c r="AQ39" s="26">
        <f t="shared" si="11"/>
        <v>0</v>
      </c>
      <c r="AR39" s="26">
        <f t="shared" si="11"/>
        <v>0</v>
      </c>
      <c r="AS39" s="26">
        <f t="shared" si="11"/>
        <v>0</v>
      </c>
      <c r="AT39" s="26">
        <f t="shared" si="11"/>
        <v>0</v>
      </c>
      <c r="AU39" s="26">
        <f t="shared" si="11"/>
        <v>0</v>
      </c>
      <c r="AV39" s="26">
        <f t="shared" si="11"/>
        <v>0</v>
      </c>
      <c r="AW39" s="26">
        <f t="shared" si="11"/>
        <v>0</v>
      </c>
      <c r="AX39" s="26">
        <f t="shared" si="11"/>
        <v>0</v>
      </c>
      <c r="AY39" s="26">
        <f t="shared" si="11"/>
        <v>0</v>
      </c>
      <c r="AZ39" s="30">
        <f>EconomicAssumptions!F49</f>
        <v>0</v>
      </c>
    </row>
    <row r="40" spans="1:52">
      <c r="A40" s="29"/>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row>
    <row r="41" spans="1:52">
      <c r="A41" s="29"/>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row>
    <row r="42" spans="1:52">
      <c r="A42" s="29"/>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row>
    <row r="43" spans="1:52">
      <c r="A43" s="29"/>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row>
    <row r="44" spans="1:52">
      <c r="A44" s="29"/>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row>
    <row r="45" spans="1:52">
      <c r="A45" s="29"/>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row>
  </sheetData>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sheetPr codeName="Sheet30"/>
  <dimension ref="A1:AZ45"/>
  <sheetViews>
    <sheetView workbookViewId="0">
      <pane xSplit="1" ySplit="2" topLeftCell="AL3" activePane="bottomRight" state="frozen"/>
      <selection activeCell="B43" sqref="B43"/>
      <selection pane="topRight" activeCell="B43" sqref="B43"/>
      <selection pane="bottomLeft" activeCell="B43" sqref="B43"/>
      <selection pane="bottomRight" activeCell="B43" sqref="B43"/>
    </sheetView>
  </sheetViews>
  <sheetFormatPr defaultRowHeight="12.75"/>
  <cols>
    <col min="1" max="1" width="34.7109375" style="25" customWidth="1"/>
    <col min="2" max="29" width="9.140625" style="25" hidden="1" customWidth="1"/>
    <col min="30" max="16384" width="9.140625" style="25"/>
  </cols>
  <sheetData>
    <row r="1" spans="1:52" s="31" customFormat="1">
      <c r="A1" s="300" t="s">
        <v>274</v>
      </c>
      <c r="AD1" s="31" t="str">
        <f>IF(AD2=EconomicAssumptions!$D$35,"T","F")</f>
        <v>T</v>
      </c>
      <c r="AE1" s="31" t="str">
        <f>IF(AE2=EconomicAssumptions!$D$35,"T","F")</f>
        <v>F</v>
      </c>
      <c r="AF1" s="31" t="str">
        <f>IF(AF2=EconomicAssumptions!$D$35,"T","F")</f>
        <v>F</v>
      </c>
    </row>
    <row r="2" spans="1:52" s="29" customFormat="1">
      <c r="A2" s="301"/>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c r="A3" s="89" t="s">
        <v>178</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row>
    <row r="4" spans="1:52">
      <c r="A4" s="48" t="s">
        <v>82</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52">
      <c r="A5" s="52" t="s">
        <v>81</v>
      </c>
      <c r="B5" s="41">
        <f>B6+B9</f>
        <v>0</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28">
        <f>AD6+AD9</f>
        <v>1762094</v>
      </c>
      <c r="AE5" s="28">
        <f>AE6+AE9</f>
        <v>1955924.34</v>
      </c>
      <c r="AF5" s="28">
        <f>AF6+AF9</f>
        <v>2171076.0174000002</v>
      </c>
      <c r="AG5" s="25">
        <f>Macroeconomics!AG$20*AG27/100</f>
        <v>2490279.3094359809</v>
      </c>
      <c r="AH5" s="25">
        <f>Macroeconomics!AH$20*AH27/100</f>
        <v>2867134.5150122191</v>
      </c>
      <c r="AI5" s="25">
        <f>Macroeconomics!AI$20*AI27/100</f>
        <v>3311861.5136775351</v>
      </c>
      <c r="AJ5" s="25">
        <f>Macroeconomics!AJ$20*AJ27/100</f>
        <v>3837786.6266496275</v>
      </c>
      <c r="AK5" s="25">
        <f>Macroeconomics!AK$20*AK27/100</f>
        <v>4460869.3892952083</v>
      </c>
      <c r="AL5" s="25">
        <f>Macroeconomics!AL$20*AL27/100</f>
        <v>5182752.4223027071</v>
      </c>
      <c r="AM5" s="25">
        <f>Macroeconomics!AM$20*AM27/100</f>
        <v>6005693.2391677061</v>
      </c>
      <c r="AN5" s="25">
        <f>Macroeconomics!AN$20*AN27/100</f>
        <v>6941392.4335734686</v>
      </c>
      <c r="AO5" s="25">
        <f>Macroeconomics!AO$20*AO27/100</f>
        <v>8002711.984889972</v>
      </c>
      <c r="AP5" s="25">
        <f>Macroeconomics!AP$20*AP27/100</f>
        <v>9203439.3100342397</v>
      </c>
      <c r="AQ5" s="25">
        <f>Macroeconomics!AQ$20*AQ27/100</f>
        <v>10577723.853589216</v>
      </c>
      <c r="AR5" s="25">
        <f>Macroeconomics!AR$20*AR27/100</f>
        <v>12149380.477251461</v>
      </c>
      <c r="AS5" s="25">
        <f>Macroeconomics!AS$20*AS27/100</f>
        <v>13945644.044540849</v>
      </c>
      <c r="AT5" s="25">
        <f>Macroeconomics!AT$20*AT27/100</f>
        <v>15997414.865502054</v>
      </c>
      <c r="AU5" s="25">
        <f>Macroeconomics!AU$20*AU27/100</f>
        <v>18339587.237311326</v>
      </c>
      <c r="AV5" s="25">
        <f>Macroeconomics!AV$20*AV27/100</f>
        <v>21011477.087409329</v>
      </c>
      <c r="AW5" s="25">
        <f>Macroeconomics!AW$20*AW27/100</f>
        <v>24057273.994525604</v>
      </c>
      <c r="AX5" s="25">
        <f>Macroeconomics!AX$20*AX27/100</f>
        <v>27526628.405817203</v>
      </c>
      <c r="AY5" s="25">
        <f>Macroeconomics!AY$20*AY27/100</f>
        <v>31475215.426824093</v>
      </c>
      <c r="AZ5" s="25">
        <f>Macroeconomics!AZ$20*AZ27/100</f>
        <v>35965555.140171528</v>
      </c>
    </row>
    <row r="6" spans="1:52">
      <c r="A6" s="53" t="s">
        <v>80</v>
      </c>
      <c r="B6" s="41">
        <f>SUM(B7:B8)</f>
        <v>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8">
        <f>SUM(AD7:AD8)</f>
        <v>1277114</v>
      </c>
      <c r="AE6" s="28">
        <f>SUM(AE7:AE8)</f>
        <v>1417596.54</v>
      </c>
      <c r="AF6" s="28">
        <f>SUM(AF7:AF8)</f>
        <v>1573532.1594000002</v>
      </c>
      <c r="AG6" s="25">
        <f>Macroeconomics!AG$20*AG28/100</f>
        <v>1807436.3145822806</v>
      </c>
      <c r="AH6" s="25">
        <f>Macroeconomics!AH$20*AH28/100</f>
        <v>2083811.2690670381</v>
      </c>
      <c r="AI6" s="25">
        <f>Macroeconomics!AI$20*AI28/100</f>
        <v>2410236.939784646</v>
      </c>
      <c r="AJ6" s="25">
        <f>Macroeconomics!AJ$20*AJ28/100</f>
        <v>2796587.1172663826</v>
      </c>
      <c r="AK6" s="25">
        <f>Macroeconomics!AK$20*AK28/100</f>
        <v>3254696.2281603646</v>
      </c>
      <c r="AL6" s="25">
        <f>Macroeconomics!AL$20*AL28/100</f>
        <v>3785986.2417108542</v>
      </c>
      <c r="AM6" s="25">
        <f>Macroeconomics!AM$20*AM28/100</f>
        <v>4392322.2846675478</v>
      </c>
      <c r="AN6" s="25">
        <f>Macroeconomics!AN$20*AN28/100</f>
        <v>5082479.6543143615</v>
      </c>
      <c r="AO6" s="25">
        <f>Macroeconomics!AO$20*AO28/100</f>
        <v>5866112.0369356237</v>
      </c>
      <c r="AP6" s="25">
        <f>Macroeconomics!AP$20*AP28/100</f>
        <v>6753581.1950621335</v>
      </c>
      <c r="AQ6" s="25">
        <f>Macroeconomics!AQ$20*AQ28/100</f>
        <v>7770236.4872642662</v>
      </c>
      <c r="AR6" s="25">
        <f>Macroeconomics!AR$20*AR28/100</f>
        <v>8933917.3213994056</v>
      </c>
      <c r="AS6" s="25">
        <f>Macroeconomics!AS$20*AS28/100</f>
        <v>10265033.878034053</v>
      </c>
      <c r="AT6" s="25">
        <f>Macroeconomics!AT$20*AT28/100</f>
        <v>11786756.858927434</v>
      </c>
      <c r="AU6" s="25">
        <f>Macroeconomics!AU$20*AU28/100</f>
        <v>13525268.885099055</v>
      </c>
      <c r="AV6" s="25">
        <f>Macroeconomics!AV$20*AV28/100</f>
        <v>15510089.725308705</v>
      </c>
      <c r="AW6" s="25">
        <f>Macroeconomics!AW$20*AW28/100</f>
        <v>17774420.549986795</v>
      </c>
      <c r="AX6" s="25">
        <f>Macroeconomics!AX$20*AX28/100</f>
        <v>20355589.185287666</v>
      </c>
      <c r="AY6" s="25">
        <f>Macroeconomics!AY$20*AY28/100</f>
        <v>23295479.482279137</v>
      </c>
      <c r="AZ6" s="25">
        <f>Macroeconomics!AZ$20*AZ28/100</f>
        <v>26641151.955682617</v>
      </c>
    </row>
    <row r="7" spans="1:52">
      <c r="A7" s="54" t="s">
        <v>79</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f>IF(AD$1="T", EconomicAssumptions!$D39, "-")</f>
        <v>1277114</v>
      </c>
      <c r="AE7" s="28">
        <f>IF(AD$1="T",AD7*(1+Macroeconomics!$AE$11/100),IF(AE$1="T",EconomicAssumptions!$D39,"-"))</f>
        <v>1417596.54</v>
      </c>
      <c r="AF7" s="28">
        <f>IF(AD$1="T",AE7*(1+Macroeconomics!$AE$11/100),IF(AE$1="T",AE7*(1+Macroeconomics!$AE$11/100),EconomicAssumptions!$D39 ))</f>
        <v>1573532.1594000002</v>
      </c>
      <c r="AG7" s="25">
        <f>Macroeconomics!AG$20*AG29/100</f>
        <v>1807436.3145822806</v>
      </c>
      <c r="AH7" s="25">
        <f>Macroeconomics!AH$20*AH29/100</f>
        <v>2083811.2690670381</v>
      </c>
      <c r="AI7" s="25">
        <f>Macroeconomics!AI$20*AI29/100</f>
        <v>2410236.939784646</v>
      </c>
      <c r="AJ7" s="25">
        <f>Macroeconomics!AJ$20*AJ29/100</f>
        <v>2796587.1172663826</v>
      </c>
      <c r="AK7" s="25">
        <f>Macroeconomics!AK$20*AK29/100</f>
        <v>3254696.2281603646</v>
      </c>
      <c r="AL7" s="25">
        <f>Macroeconomics!AL$20*AL29/100</f>
        <v>3785986.2417108542</v>
      </c>
      <c r="AM7" s="25">
        <f>Macroeconomics!AM$20*AM29/100</f>
        <v>4392322.2846675478</v>
      </c>
      <c r="AN7" s="25">
        <f>Macroeconomics!AN$20*AN29/100</f>
        <v>5082479.6543143615</v>
      </c>
      <c r="AO7" s="25">
        <f>Macroeconomics!AO$20*AO29/100</f>
        <v>5866112.0369356237</v>
      </c>
      <c r="AP7" s="25">
        <f>Macroeconomics!AP$20*AP29/100</f>
        <v>6753581.1950621335</v>
      </c>
      <c r="AQ7" s="25">
        <f>Macroeconomics!AQ$20*AQ29/100</f>
        <v>7770236.4872642662</v>
      </c>
      <c r="AR7" s="25">
        <f>Macroeconomics!AR$20*AR29/100</f>
        <v>8933917.3213994056</v>
      </c>
      <c r="AS7" s="25">
        <f>Macroeconomics!AS$20*AS29/100</f>
        <v>10265033.878034053</v>
      </c>
      <c r="AT7" s="25">
        <f>Macroeconomics!AT$20*AT29/100</f>
        <v>11786756.858927434</v>
      </c>
      <c r="AU7" s="25">
        <f>Macroeconomics!AU$20*AU29/100</f>
        <v>13525268.885099055</v>
      </c>
      <c r="AV7" s="25">
        <f>Macroeconomics!AV$20*AV29/100</f>
        <v>15510089.725308705</v>
      </c>
      <c r="AW7" s="25">
        <f>Macroeconomics!AW$20*AW29/100</f>
        <v>17774420.549986795</v>
      </c>
      <c r="AX7" s="25">
        <f>Macroeconomics!AX$20*AX29/100</f>
        <v>20355589.185287666</v>
      </c>
      <c r="AY7" s="25">
        <f>Macroeconomics!AY$20*AY29/100</f>
        <v>23295479.482279137</v>
      </c>
      <c r="AZ7" s="25">
        <f>Macroeconomics!AZ$20*AZ29/100</f>
        <v>26641151.955682617</v>
      </c>
    </row>
    <row r="8" spans="1:52">
      <c r="A8" s="54" t="s">
        <v>78</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f>IF(AD$1="T", EconomicAssumptions!$D40, "-")</f>
        <v>0</v>
      </c>
      <c r="AE8" s="28">
        <f>IF(AD$1="T",AD8*(1+Macroeconomics!$AE$11/100),IF(AE$1="T",EconomicAssumptions!$D40,"-"))</f>
        <v>0</v>
      </c>
      <c r="AF8" s="28">
        <f>IF(AD$1="T",AE8*(1+Macroeconomics!$AE$11/100),IF(AE$1="T",AE8*(1+Macroeconomics!$AE$11/100),EconomicAssumptions!$D40 ))</f>
        <v>0</v>
      </c>
    </row>
    <row r="9" spans="1:52">
      <c r="A9" s="53" t="s">
        <v>77</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f>IF(AD$1="T", EconomicAssumptions!$D41, "-")</f>
        <v>484980</v>
      </c>
      <c r="AE9" s="28">
        <f>IF(AD$1="T",AD9*(1+Macroeconomics!$AE$11/100),IF(AE$1="T",EconomicAssumptions!$D41,"-"))</f>
        <v>538327.80000000005</v>
      </c>
      <c r="AF9" s="28">
        <f>IF(AD$1="T",AE9*(1+Macroeconomics!$AE$11/100),IF(AE$1="T",AE9*(1+Macroeconomics!$AE$11/100),EconomicAssumptions!$D41 ))</f>
        <v>597543.85800000012</v>
      </c>
      <c r="AG9" s="25">
        <f>Macroeconomics!AG$20*AG31/100</f>
        <v>682842.99485370039</v>
      </c>
      <c r="AH9" s="25">
        <f>Macroeconomics!AH$20*AH31/100</f>
        <v>783323.24594518123</v>
      </c>
      <c r="AI9" s="25">
        <f>Macroeconomics!AI$20*AI31/100</f>
        <v>901624.57389288885</v>
      </c>
      <c r="AJ9" s="25">
        <f>Macroeconomics!AJ$20*AJ31/100</f>
        <v>1041199.5093832446</v>
      </c>
      <c r="AK9" s="25">
        <f>Macroeconomics!AK$20*AK31/100</f>
        <v>1206173.161134843</v>
      </c>
      <c r="AL9" s="25">
        <f>Macroeconomics!AL$20*AL31/100</f>
        <v>1396766.1805918533</v>
      </c>
      <c r="AM9" s="25">
        <f>Macroeconomics!AM$20*AM31/100</f>
        <v>1613370.9545001576</v>
      </c>
      <c r="AN9" s="25">
        <f>Macroeconomics!AN$20*AN31/100</f>
        <v>1858912.7792591073</v>
      </c>
      <c r="AO9" s="25">
        <f>Macroeconomics!AO$20*AO31/100</f>
        <v>2136599.9479543497</v>
      </c>
      <c r="AP9" s="25">
        <f>Macroeconomics!AP$20*AP31/100</f>
        <v>2449858.114972108</v>
      </c>
      <c r="AQ9" s="25">
        <f>Macroeconomics!AQ$20*AQ31/100</f>
        <v>2807487.3663249505</v>
      </c>
      <c r="AR9" s="25">
        <f>Macroeconomics!AR$20*AR31/100</f>
        <v>3215463.1558520542</v>
      </c>
      <c r="AS9" s="25">
        <f>Macroeconomics!AS$20*AS31/100</f>
        <v>3680610.1665067952</v>
      </c>
      <c r="AT9" s="25">
        <f>Macroeconomics!AT$20*AT31/100</f>
        <v>4210658.0065746233</v>
      </c>
      <c r="AU9" s="25">
        <f>Macroeconomics!AU$20*AU31/100</f>
        <v>4814318.3522122707</v>
      </c>
      <c r="AV9" s="25">
        <f>Macroeconomics!AV$20*AV31/100</f>
        <v>5501387.3621006226</v>
      </c>
      <c r="AW9" s="25">
        <f>Macroeconomics!AW$20*AW31/100</f>
        <v>6282853.444538814</v>
      </c>
      <c r="AX9" s="25">
        <f>Macroeconomics!AX$20*AX31/100</f>
        <v>7171039.2205295395</v>
      </c>
      <c r="AY9" s="25">
        <f>Macroeconomics!AY$20*AY31/100</f>
        <v>8179735.9445449552</v>
      </c>
      <c r="AZ9" s="25">
        <f>Macroeconomics!AZ$20*AZ31/100</f>
        <v>9324403.1844889149</v>
      </c>
    </row>
    <row r="10" spans="1:52">
      <c r="A10" s="52" t="s">
        <v>76</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f>IF(AD$1="T", EconomicAssumptions!$D42, "-")</f>
        <v>0</v>
      </c>
      <c r="AE10" s="28">
        <f>IF(AD$1="T",AD10*(1+Macroeconomics!$AE$11/100),IF(AE$1="T",EconomicAssumptions!$D42,"-"))</f>
        <v>0</v>
      </c>
      <c r="AF10" s="28">
        <f>IF(AD$1="T",AE10*(1+Macroeconomics!$AE$11/100),IF(AE$1="T",AE10*(1+Macroeconomics!$AE$11/100),EconomicAssumptions!$D42 ))</f>
        <v>0</v>
      </c>
    </row>
    <row r="11" spans="1:52">
      <c r="A11" s="48" t="s">
        <v>75</v>
      </c>
      <c r="B11" s="51">
        <f>B5+B10</f>
        <v>0</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28">
        <f>AD5+AD10</f>
        <v>1762094</v>
      </c>
      <c r="AE11" s="28">
        <f>AE5+AE10</f>
        <v>1955924.34</v>
      </c>
      <c r="AF11" s="28">
        <f>AF5+AF10</f>
        <v>2171076.0174000002</v>
      </c>
      <c r="AG11" s="25">
        <f>Macroeconomics!AG$20*AG33/100</f>
        <v>2490279.3094359809</v>
      </c>
      <c r="AH11" s="25">
        <f>Macroeconomics!AH$20*AH33/100</f>
        <v>2867134.5150122191</v>
      </c>
      <c r="AI11" s="25">
        <f>Macroeconomics!AI$20*AI33/100</f>
        <v>3311861.5136775351</v>
      </c>
      <c r="AJ11" s="25">
        <f>Macroeconomics!AJ$20*AJ33/100</f>
        <v>3837786.6266496275</v>
      </c>
      <c r="AK11" s="25">
        <f>Macroeconomics!AK$20*AK33/100</f>
        <v>4460869.3892952083</v>
      </c>
      <c r="AL11" s="25">
        <f>Macroeconomics!AL$20*AL33/100</f>
        <v>5182752.4223027071</v>
      </c>
      <c r="AM11" s="25">
        <f>Macroeconomics!AM$20*AM33/100</f>
        <v>6005693.2391677061</v>
      </c>
      <c r="AN11" s="25">
        <f>Macroeconomics!AN$20*AN33/100</f>
        <v>6941392.4335734686</v>
      </c>
      <c r="AO11" s="25">
        <f>Macroeconomics!AO$20*AO33/100</f>
        <v>8002711.984889972</v>
      </c>
      <c r="AP11" s="25">
        <f>Macroeconomics!AP$20*AP33/100</f>
        <v>9203439.3100342397</v>
      </c>
      <c r="AQ11" s="25">
        <f>Macroeconomics!AQ$20*AQ33/100</f>
        <v>10577723.853589216</v>
      </c>
      <c r="AR11" s="25">
        <f>Macroeconomics!AR$20*AR33/100</f>
        <v>12149380.477251461</v>
      </c>
      <c r="AS11" s="25">
        <f>Macroeconomics!AS$20*AS33/100</f>
        <v>13945644.044540849</v>
      </c>
      <c r="AT11" s="25">
        <f>Macroeconomics!AT$20*AT33/100</f>
        <v>15997414.865502054</v>
      </c>
      <c r="AU11" s="25">
        <f>Macroeconomics!AU$20*AU33/100</f>
        <v>18339587.237311326</v>
      </c>
      <c r="AV11" s="25">
        <f>Macroeconomics!AV$20*AV33/100</f>
        <v>21011477.087409329</v>
      </c>
      <c r="AW11" s="25">
        <f>Macroeconomics!AW$20*AW33/100</f>
        <v>24057273.994525604</v>
      </c>
      <c r="AX11" s="25">
        <f>Macroeconomics!AX$20*AX33/100</f>
        <v>27526628.405817203</v>
      </c>
      <c r="AY11" s="25">
        <f>Macroeconomics!AY$20*AY33/100</f>
        <v>31475215.426824093</v>
      </c>
      <c r="AZ11" s="25">
        <f>Macroeconomics!AZ$20*AZ33/100</f>
        <v>35965555.140171528</v>
      </c>
    </row>
    <row r="12" spans="1:52">
      <c r="A12" s="45"/>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row>
    <row r="13" spans="1:52">
      <c r="A13" s="48" t="s">
        <v>74</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row>
    <row r="14" spans="1:52">
      <c r="A14" s="45" t="s">
        <v>73</v>
      </c>
      <c r="B14" s="41">
        <f>SUM(B15:B17)</f>
        <v>0</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28">
        <f>SUM(AD15:AD17)</f>
        <v>3168536</v>
      </c>
      <c r="AE14" s="28">
        <f>SUM(AE15:AE17)</f>
        <v>3517074.96</v>
      </c>
      <c r="AF14" s="28">
        <f>SUM(AF15:AF17)</f>
        <v>3903953.2056000009</v>
      </c>
      <c r="AG14" s="25">
        <f>Macroeconomics!AG$20*AG36/100</f>
        <v>4415417.9636725085</v>
      </c>
      <c r="AH14" s="25">
        <f>Macroeconomics!AH$20*AH36/100</f>
        <v>5013755.8585983757</v>
      </c>
      <c r="AI14" s="25">
        <f>Macroeconomics!AI$20*AI36/100</f>
        <v>5713114.6553964708</v>
      </c>
      <c r="AJ14" s="25">
        <f>Macroeconomics!AJ$20*AJ36/100</f>
        <v>6532190.1788939964</v>
      </c>
      <c r="AK14" s="25">
        <f>Macroeconomics!AK$20*AK36/100</f>
        <v>7493136.9572038613</v>
      </c>
      <c r="AL14" s="25">
        <f>Macroeconomics!AL$20*AL36/100</f>
        <v>8593245.6533277314</v>
      </c>
      <c r="AM14" s="25">
        <f>Macroeconomics!AM$20*AM36/100</f>
        <v>9830973.7486866787</v>
      </c>
      <c r="AN14" s="25">
        <f>Macroeconomics!AN$20*AN36/100</f>
        <v>11220141.522530409</v>
      </c>
      <c r="AO14" s="25">
        <f>Macroeconomics!AO$20*AO36/100</f>
        <v>12775760.843681462</v>
      </c>
      <c r="AP14" s="25">
        <f>Macroeconomics!AP$20*AP36/100</f>
        <v>14513593.878510239</v>
      </c>
      <c r="AQ14" s="25">
        <f>Macroeconomics!AQ$20*AQ36/100</f>
        <v>16480394.409382889</v>
      </c>
      <c r="AR14" s="25">
        <f>Macroeconomics!AR$20*AR36/100</f>
        <v>18704816.138457973</v>
      </c>
      <c r="AS14" s="25">
        <f>Macroeconomics!AS$20*AS36/100</f>
        <v>21219410.067007225</v>
      </c>
      <c r="AT14" s="25">
        <f>Macroeconomics!AT$20*AT36/100</f>
        <v>24060775.718390241</v>
      </c>
      <c r="AU14" s="25">
        <f>Macroeconomics!AU$20*AU36/100</f>
        <v>27269826.935912468</v>
      </c>
      <c r="AV14" s="25">
        <f>Macroeconomics!AV$20*AV36/100</f>
        <v>30892186.853973519</v>
      </c>
      <c r="AW14" s="25">
        <f>Macroeconomics!AW$20*AW36/100</f>
        <v>34978593.499780819</v>
      </c>
      <c r="AX14" s="25">
        <f>Macroeconomics!AX$20*AX36/100</f>
        <v>39585474.754454978</v>
      </c>
      <c r="AY14" s="25">
        <f>Macroeconomics!AY$20*AY36/100</f>
        <v>44775454.408585399</v>
      </c>
      <c r="AZ14" s="25">
        <f>Macroeconomics!AZ$20*AZ36/100</f>
        <v>50618188.71579697</v>
      </c>
    </row>
    <row r="15" spans="1:52">
      <c r="A15" s="44" t="s">
        <v>72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f>IF(AD$1="T", EconomicAssumptions!$D47, "-")</f>
        <v>1842924</v>
      </c>
      <c r="AE15" s="28">
        <f>IF(AD$1="T",AD15*(1+Macroeconomics!$AE$11/100),IF(AE$1="T",EconomicAssumptions!$D47,"-"))</f>
        <v>2045645.6400000001</v>
      </c>
      <c r="AF15" s="28">
        <f>IF(AD$1="T",AE15*(1+Macroeconomics!$AE$11/100),IF(AE$1="T",AE15*(1+Macroeconomics!$AE$11/100),EconomicAssumptions!$D47 ))</f>
        <v>2270666.6604000004</v>
      </c>
      <c r="AG15" s="25">
        <f>Macroeconomics!AG$20*AG37/100</f>
        <v>2567546.6340074665</v>
      </c>
      <c r="AH15" s="25">
        <f>Macroeconomics!AH$20*AH37/100</f>
        <v>2914792.4291710015</v>
      </c>
      <c r="AI15" s="25">
        <f>Macroeconomics!AI$20*AI37/100</f>
        <v>3320591.9438226521</v>
      </c>
      <c r="AJ15" s="25">
        <f>Macroeconomics!AJ$20*AJ37/100</f>
        <v>3795768.3383608041</v>
      </c>
      <c r="AK15" s="25">
        <f>Macroeconomics!AK$20*AK37/100</f>
        <v>4353144.1244458454</v>
      </c>
      <c r="AL15" s="25">
        <f>Macroeconomics!AL$20*AL37/100</f>
        <v>4991088.6920146123</v>
      </c>
      <c r="AM15" s="25">
        <f>Macroeconomics!AM$20*AM37/100</f>
        <v>5708650.6820205105</v>
      </c>
      <c r="AN15" s="25">
        <f>Macroeconomics!AN$20*AN37/100</f>
        <v>6513798.5970862685</v>
      </c>
      <c r="AO15" s="25">
        <f>Macroeconomics!AO$20*AO37/100</f>
        <v>7415185.3339179084</v>
      </c>
      <c r="AP15" s="25">
        <f>Macroeconomics!AP$20*AP37/100</f>
        <v>8421891.3488576338</v>
      </c>
      <c r="AQ15" s="25">
        <f>Macroeconomics!AQ$20*AQ37/100</f>
        <v>9560968.4533118103</v>
      </c>
      <c r="AR15" s="25">
        <f>Macroeconomics!AR$20*AR37/100</f>
        <v>10848945.534440344</v>
      </c>
      <c r="AS15" s="25">
        <f>Macroeconomics!AS$20*AS37/100</f>
        <v>12304596.491020953</v>
      </c>
      <c r="AT15" s="25">
        <f>Macroeconomics!AT$20*AT37/100</f>
        <v>13949025.383648109</v>
      </c>
      <c r="AU15" s="25">
        <f>Macroeconomics!AU$20*AU37/100</f>
        <v>15805817.888412394</v>
      </c>
      <c r="AV15" s="25">
        <f>Macroeconomics!AV$20*AV37/100</f>
        <v>17901267.407785919</v>
      </c>
      <c r="AW15" s="25">
        <f>Macroeconomics!AW$20*AW37/100</f>
        <v>20264607.04344387</v>
      </c>
      <c r="AX15" s="25">
        <f>Macroeconomics!AX$20*AX37/100</f>
        <v>22928339.360793952</v>
      </c>
      <c r="AY15" s="25">
        <f>Macroeconomics!AY$20*AY37/100</f>
        <v>25928525.816783994</v>
      </c>
      <c r="AZ15" s="25">
        <f>Macroeconomics!AZ$20*AZ37/100</f>
        <v>29305267.151250876</v>
      </c>
    </row>
    <row r="16" spans="1:52">
      <c r="A16" s="44" t="s">
        <v>71</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f>IF(AD$1="T", EconomicAssumptions!$D48, "-")</f>
        <v>1325612</v>
      </c>
      <c r="AE16" s="28">
        <f>IF(AD$1="T",AD16*(1+Macroeconomics!$AE$11/100),IF(AE$1="T",EconomicAssumptions!$D48,"-"))</f>
        <v>1471429.32</v>
      </c>
      <c r="AF16" s="28">
        <f>IF(AD$1="T",AE16*(1+Macroeconomics!$AE$11/100),IF(AE$1="T",AE16*(1+Macroeconomics!$AE$11/100),EconomicAssumptions!$D48 ))</f>
        <v>1633286.5452000003</v>
      </c>
      <c r="AG16" s="25">
        <f>Macroeconomics!AG$20*AG38/100</f>
        <v>1847871.3296650422</v>
      </c>
      <c r="AH16" s="25">
        <f>Macroeconomics!AH$20*AH38/100</f>
        <v>2098963.4294273751</v>
      </c>
      <c r="AI16" s="25">
        <f>Macroeconomics!AI$20*AI38/100</f>
        <v>2392522.7115738192</v>
      </c>
      <c r="AJ16" s="25">
        <f>Macroeconomics!AJ$20*AJ38/100</f>
        <v>2736421.8405331913</v>
      </c>
      <c r="AK16" s="25">
        <f>Macroeconomics!AK$20*AK38/100</f>
        <v>3139992.8327580164</v>
      </c>
      <c r="AL16" s="25">
        <f>Macroeconomics!AL$20*AL38/100</f>
        <v>3602156.9613131196</v>
      </c>
      <c r="AM16" s="25">
        <f>Macroeconomics!AM$20*AM38/100</f>
        <v>4122323.0666661672</v>
      </c>
      <c r="AN16" s="25">
        <f>Macroeconomics!AN$20*AN38/100</f>
        <v>4706342.9254441401</v>
      </c>
      <c r="AO16" s="25">
        <f>Macroeconomics!AO$20*AO38/100</f>
        <v>5360575.5097635528</v>
      </c>
      <c r="AP16" s="25">
        <f>Macroeconomics!AP$20*AP38/100</f>
        <v>6091702.5296526048</v>
      </c>
      <c r="AQ16" s="25">
        <f>Macroeconomics!AQ$20*AQ38/100</f>
        <v>6919425.9560710797</v>
      </c>
      <c r="AR16" s="25">
        <f>Macroeconomics!AR$20*AR38/100</f>
        <v>7855870.6040176312</v>
      </c>
      <c r="AS16" s="25">
        <f>Macroeconomics!AS$20*AS38/100</f>
        <v>8914813.5759862717</v>
      </c>
      <c r="AT16" s="25">
        <f>Macroeconomics!AT$20*AT38/100</f>
        <v>10111750.334742134</v>
      </c>
      <c r="AU16" s="25">
        <f>Macroeconomics!AU$20*AU38/100</f>
        <v>11464009.047500072</v>
      </c>
      <c r="AV16" s="25">
        <f>Macroeconomics!AV$20*AV38/100</f>
        <v>12990919.446187597</v>
      </c>
      <c r="AW16" s="25">
        <f>Macroeconomics!AW$20*AW38/100</f>
        <v>14713986.456336953</v>
      </c>
      <c r="AX16" s="25">
        <f>Macroeconomics!AX$20*AX38/100</f>
        <v>16657135.393661024</v>
      </c>
      <c r="AY16" s="25">
        <f>Macroeconomics!AY$20*AY38/100</f>
        <v>18846928.591801401</v>
      </c>
      <c r="AZ16" s="25">
        <f>Macroeconomics!AZ$20*AZ38/100</f>
        <v>21312921.564546093</v>
      </c>
    </row>
    <row r="17" spans="1:52">
      <c r="A17" s="44" t="s">
        <v>70</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f>IF(AD$1="T", EconomicAssumptions!$D49, "-")</f>
        <v>0</v>
      </c>
      <c r="AE17" s="28">
        <f>IF(AD$1="T",AD17*(1+Macroeconomics!$AE$11/100),IF(AE$1="T",EconomicAssumptions!$D49,"-"))</f>
        <v>0</v>
      </c>
      <c r="AF17" s="28">
        <f>IF(AD$1="T",AE17*(1+Macroeconomics!$AE$11/100),IF(AE$1="T",AE17*(1+Macroeconomics!$AE$11/100),EconomicAssumptions!$D49 ))</f>
        <v>0</v>
      </c>
      <c r="AG17" s="25">
        <f>Macroeconomics!AG$20*AG39/100</f>
        <v>0</v>
      </c>
      <c r="AH17" s="25">
        <f>Macroeconomics!AH$20*AH39/100</f>
        <v>0</v>
      </c>
      <c r="AI17" s="25">
        <f>Macroeconomics!AI$20*AI39/100</f>
        <v>0</v>
      </c>
      <c r="AJ17" s="25">
        <f>Macroeconomics!AJ$20*AJ39/100</f>
        <v>0</v>
      </c>
      <c r="AK17" s="25">
        <f>Macroeconomics!AK$20*AK39/100</f>
        <v>0</v>
      </c>
      <c r="AL17" s="25">
        <f>Macroeconomics!AL$20*AL39/100</f>
        <v>0</v>
      </c>
      <c r="AM17" s="25">
        <f>Macroeconomics!AM$20*AM39/100</f>
        <v>0</v>
      </c>
      <c r="AN17" s="25">
        <f>Macroeconomics!AN$20*AN39/100</f>
        <v>0</v>
      </c>
      <c r="AO17" s="25">
        <f>Macroeconomics!AO$20*AO39/100</f>
        <v>0</v>
      </c>
      <c r="AP17" s="25">
        <f>Macroeconomics!AP$20*AP39/100</f>
        <v>0</v>
      </c>
      <c r="AQ17" s="25">
        <f>Macroeconomics!AQ$20*AQ39/100</f>
        <v>0</v>
      </c>
      <c r="AR17" s="25">
        <f>Macroeconomics!AR$20*AR39/100</f>
        <v>0</v>
      </c>
      <c r="AS17" s="25">
        <f>Macroeconomics!AS$20*AS39/100</f>
        <v>0</v>
      </c>
      <c r="AT17" s="25">
        <f>Macroeconomics!AT$20*AT39/100</f>
        <v>0</v>
      </c>
      <c r="AU17" s="25">
        <f>Macroeconomics!AU$20*AU39/100</f>
        <v>0</v>
      </c>
      <c r="AV17" s="25">
        <f>Macroeconomics!AV$20*AV39/100</f>
        <v>0</v>
      </c>
      <c r="AW17" s="25">
        <f>Macroeconomics!AW$20*AW39/100</f>
        <v>0</v>
      </c>
      <c r="AX17" s="25">
        <f>Macroeconomics!AX$20*AX39/100</f>
        <v>0</v>
      </c>
      <c r="AY17" s="25">
        <f>Macroeconomics!AY$20*AY39/100</f>
        <v>0</v>
      </c>
      <c r="AZ17" s="25">
        <f>Macroeconomics!AZ$20*AZ39/100</f>
        <v>0</v>
      </c>
    </row>
    <row r="18" spans="1:52">
      <c r="A18" s="29"/>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row>
    <row r="19" spans="1:52">
      <c r="A19" s="29"/>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row>
    <row r="20" spans="1:52">
      <c r="A20" s="29" t="s">
        <v>96</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f t="shared" ref="AD20:AZ20" si="0">AD11-AD14</f>
        <v>-1406442</v>
      </c>
      <c r="AE20" s="28">
        <f t="shared" si="0"/>
        <v>-1561150.6199999999</v>
      </c>
      <c r="AF20" s="28">
        <f t="shared" si="0"/>
        <v>-1732877.1882000007</v>
      </c>
      <c r="AG20" s="25">
        <f t="shared" si="0"/>
        <v>-1925138.6542365276</v>
      </c>
      <c r="AH20" s="25">
        <f t="shared" si="0"/>
        <v>-2146621.3435861566</v>
      </c>
      <c r="AI20" s="25">
        <f t="shared" si="0"/>
        <v>-2401253.1417189357</v>
      </c>
      <c r="AJ20" s="25">
        <f t="shared" si="0"/>
        <v>-2694403.5522443689</v>
      </c>
      <c r="AK20" s="25">
        <f t="shared" si="0"/>
        <v>-3032267.5679086531</v>
      </c>
      <c r="AL20" s="25">
        <f t="shared" si="0"/>
        <v>-3410493.2310250243</v>
      </c>
      <c r="AM20" s="25">
        <f t="shared" si="0"/>
        <v>-3825280.5095189726</v>
      </c>
      <c r="AN20" s="25">
        <f t="shared" si="0"/>
        <v>-4278749.08895694</v>
      </c>
      <c r="AO20" s="25">
        <f t="shared" si="0"/>
        <v>-4773048.8587914901</v>
      </c>
      <c r="AP20" s="25">
        <f t="shared" si="0"/>
        <v>-5310154.5684759989</v>
      </c>
      <c r="AQ20" s="25">
        <f t="shared" si="0"/>
        <v>-5902670.5557936728</v>
      </c>
      <c r="AR20" s="25">
        <f t="shared" si="0"/>
        <v>-6555435.6612065118</v>
      </c>
      <c r="AS20" s="25">
        <f t="shared" si="0"/>
        <v>-7273766.0224663764</v>
      </c>
      <c r="AT20" s="25">
        <f t="shared" si="0"/>
        <v>-8063360.8528881874</v>
      </c>
      <c r="AU20" s="25">
        <f t="shared" si="0"/>
        <v>-8930239.6986011416</v>
      </c>
      <c r="AV20" s="25">
        <f t="shared" si="0"/>
        <v>-9880709.7665641904</v>
      </c>
      <c r="AW20" s="25">
        <f t="shared" si="0"/>
        <v>-10921319.505255215</v>
      </c>
      <c r="AX20" s="25">
        <f t="shared" si="0"/>
        <v>-12058846.348637775</v>
      </c>
      <c r="AY20" s="25">
        <f t="shared" si="0"/>
        <v>-13300238.981761307</v>
      </c>
      <c r="AZ20" s="25">
        <f t="shared" si="0"/>
        <v>-14652633.575625442</v>
      </c>
    </row>
    <row r="21" spans="1:52">
      <c r="A21" s="29" t="s">
        <v>95</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row>
    <row r="22" spans="1:52">
      <c r="A22" s="29" t="s">
        <v>94</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row>
    <row r="23" spans="1:52">
      <c r="A23" s="29" t="s">
        <v>93</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row>
    <row r="24" spans="1:52">
      <c r="A24" s="29"/>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row>
    <row r="25" spans="1:52">
      <c r="A25" s="89" t="s">
        <v>85</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row>
    <row r="26" spans="1:52">
      <c r="A26" s="48" t="s">
        <v>82</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row>
    <row r="27" spans="1:52">
      <c r="A27" s="52" t="s">
        <v>81</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f>AD5/Macroeconomics!AD$3</f>
        <v>0.109</v>
      </c>
      <c r="AE27" s="27">
        <f>100*AE5/Macroeconomics!AE$3</f>
        <v>10.531576243808448</v>
      </c>
      <c r="AF27" s="27">
        <f>100*AF5/Macroeconomics!AF$3</f>
        <v>10.34929934884263</v>
      </c>
      <c r="AG27" s="26">
        <f t="shared" ref="AG27:AZ27" si="1">AG28+AG31</f>
        <v>10.506834381400498</v>
      </c>
      <c r="AH27" s="26">
        <f t="shared" si="1"/>
        <v>10.664369413958367</v>
      </c>
      <c r="AI27" s="26">
        <f t="shared" si="1"/>
        <v>10.821904446516236</v>
      </c>
      <c r="AJ27" s="26">
        <f t="shared" si="1"/>
        <v>10.979439479074104</v>
      </c>
      <c r="AK27" s="26">
        <f t="shared" si="1"/>
        <v>11.136974511631973</v>
      </c>
      <c r="AL27" s="26">
        <f t="shared" si="1"/>
        <v>11.29450954418984</v>
      </c>
      <c r="AM27" s="26">
        <f t="shared" si="1"/>
        <v>11.452044576747708</v>
      </c>
      <c r="AN27" s="26">
        <f t="shared" si="1"/>
        <v>11.609579609305577</v>
      </c>
      <c r="AO27" s="26">
        <f t="shared" si="1"/>
        <v>11.767114641863444</v>
      </c>
      <c r="AP27" s="26">
        <f t="shared" si="1"/>
        <v>11.924649674421312</v>
      </c>
      <c r="AQ27" s="26">
        <f t="shared" si="1"/>
        <v>12.082184706979181</v>
      </c>
      <c r="AR27" s="26">
        <f t="shared" si="1"/>
        <v>12.239719739537049</v>
      </c>
      <c r="AS27" s="26">
        <f t="shared" si="1"/>
        <v>12.397254772094918</v>
      </c>
      <c r="AT27" s="26">
        <f t="shared" si="1"/>
        <v>12.554789804652785</v>
      </c>
      <c r="AU27" s="26">
        <f t="shared" si="1"/>
        <v>12.712324837210653</v>
      </c>
      <c r="AV27" s="26">
        <f t="shared" si="1"/>
        <v>12.869859869768522</v>
      </c>
      <c r="AW27" s="26">
        <f t="shared" si="1"/>
        <v>13.027394902326389</v>
      </c>
      <c r="AX27" s="26">
        <f t="shared" si="1"/>
        <v>13.184929934884257</v>
      </c>
      <c r="AY27" s="26">
        <f t="shared" si="1"/>
        <v>13.342464967442126</v>
      </c>
      <c r="AZ27" s="26">
        <f t="shared" si="1"/>
        <v>13.5</v>
      </c>
    </row>
    <row r="28" spans="1:52">
      <c r="A28" s="53" t="s">
        <v>80</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f>AD6/Macroeconomics!AD$3</f>
        <v>7.9000000000000001E-2</v>
      </c>
      <c r="AE28" s="27">
        <f>100*AE6/Macroeconomics!AE$3</f>
        <v>7.6329772776226372</v>
      </c>
      <c r="AF28" s="27">
        <f>100*AF6/Macroeconomics!AF$3</f>
        <v>7.500868335399705</v>
      </c>
      <c r="AG28" s="26">
        <f t="shared" ref="AG28:AZ28" si="2">SUM(AG29:AG30)</f>
        <v>7.6258249186297196</v>
      </c>
      <c r="AH28" s="26">
        <f t="shared" si="2"/>
        <v>7.7507815018597341</v>
      </c>
      <c r="AI28" s="26">
        <f t="shared" si="2"/>
        <v>7.8757380850897487</v>
      </c>
      <c r="AJ28" s="26">
        <f t="shared" si="2"/>
        <v>8.0006946683197633</v>
      </c>
      <c r="AK28" s="26">
        <f t="shared" si="2"/>
        <v>8.1256512515497779</v>
      </c>
      <c r="AL28" s="26">
        <f t="shared" si="2"/>
        <v>8.2506078347797924</v>
      </c>
      <c r="AM28" s="26">
        <f t="shared" si="2"/>
        <v>8.375564418009807</v>
      </c>
      <c r="AN28" s="26">
        <f t="shared" si="2"/>
        <v>8.5005210012398216</v>
      </c>
      <c r="AO28" s="26">
        <f t="shared" si="2"/>
        <v>8.6254775844698361</v>
      </c>
      <c r="AP28" s="26">
        <f t="shared" si="2"/>
        <v>8.7504341676998507</v>
      </c>
      <c r="AQ28" s="26">
        <f t="shared" si="2"/>
        <v>8.8753907509298653</v>
      </c>
      <c r="AR28" s="26">
        <f t="shared" si="2"/>
        <v>9.0003473341598799</v>
      </c>
      <c r="AS28" s="26">
        <f t="shared" si="2"/>
        <v>9.1253039173898944</v>
      </c>
      <c r="AT28" s="26">
        <f t="shared" si="2"/>
        <v>9.250260500619909</v>
      </c>
      <c r="AU28" s="26">
        <f t="shared" si="2"/>
        <v>9.3752170838499236</v>
      </c>
      <c r="AV28" s="26">
        <f t="shared" si="2"/>
        <v>9.5001736670799382</v>
      </c>
      <c r="AW28" s="26">
        <f t="shared" si="2"/>
        <v>9.6251302503099527</v>
      </c>
      <c r="AX28" s="26">
        <f t="shared" si="2"/>
        <v>9.7500868335399673</v>
      </c>
      <c r="AY28" s="26">
        <f t="shared" si="2"/>
        <v>9.8750434167699819</v>
      </c>
      <c r="AZ28" s="26">
        <f t="shared" si="2"/>
        <v>10</v>
      </c>
    </row>
    <row r="29" spans="1:52">
      <c r="A29" s="54" t="s">
        <v>79</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f>AD7/Macroeconomics!AD$3</f>
        <v>7.9000000000000001E-2</v>
      </c>
      <c r="AE29" s="27">
        <f>100*AE7/Macroeconomics!AE$3</f>
        <v>7.6329772776226372</v>
      </c>
      <c r="AF29" s="27">
        <f>100*AF7/Macroeconomics!AF$3</f>
        <v>7.500868335399705</v>
      </c>
      <c r="AG29" s="26">
        <f t="shared" ref="AG29:AY32" si="3">AF29+($AZ29-$AF29)/($AZ$2-$AF$2)</f>
        <v>7.6258249186297196</v>
      </c>
      <c r="AH29" s="26">
        <f t="shared" si="3"/>
        <v>7.7507815018597341</v>
      </c>
      <c r="AI29" s="26">
        <f t="shared" si="3"/>
        <v>7.8757380850897487</v>
      </c>
      <c r="AJ29" s="26">
        <f t="shared" si="3"/>
        <v>8.0006946683197633</v>
      </c>
      <c r="AK29" s="26">
        <f t="shared" si="3"/>
        <v>8.1256512515497779</v>
      </c>
      <c r="AL29" s="26">
        <f t="shared" si="3"/>
        <v>8.2506078347797924</v>
      </c>
      <c r="AM29" s="26">
        <f t="shared" si="3"/>
        <v>8.375564418009807</v>
      </c>
      <c r="AN29" s="26">
        <f t="shared" si="3"/>
        <v>8.5005210012398216</v>
      </c>
      <c r="AO29" s="26">
        <f t="shared" si="3"/>
        <v>8.6254775844698361</v>
      </c>
      <c r="AP29" s="26">
        <f t="shared" si="3"/>
        <v>8.7504341676998507</v>
      </c>
      <c r="AQ29" s="26">
        <f t="shared" si="3"/>
        <v>8.8753907509298653</v>
      </c>
      <c r="AR29" s="26">
        <f t="shared" si="3"/>
        <v>9.0003473341598799</v>
      </c>
      <c r="AS29" s="26">
        <f t="shared" si="3"/>
        <v>9.1253039173898944</v>
      </c>
      <c r="AT29" s="26">
        <f t="shared" si="3"/>
        <v>9.250260500619909</v>
      </c>
      <c r="AU29" s="26">
        <f t="shared" si="3"/>
        <v>9.3752170838499236</v>
      </c>
      <c r="AV29" s="26">
        <f t="shared" si="3"/>
        <v>9.5001736670799382</v>
      </c>
      <c r="AW29" s="26">
        <f t="shared" si="3"/>
        <v>9.6251302503099527</v>
      </c>
      <c r="AX29" s="26">
        <f t="shared" si="3"/>
        <v>9.7500868335399673</v>
      </c>
      <c r="AY29" s="26">
        <f t="shared" si="3"/>
        <v>9.8750434167699819</v>
      </c>
      <c r="AZ29" s="30">
        <f>EconomicAssumptions!F39</f>
        <v>10</v>
      </c>
    </row>
    <row r="30" spans="1:52">
      <c r="A30" s="54" t="s">
        <v>78</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f>AD8/Macroeconomics!AD$3</f>
        <v>0</v>
      </c>
      <c r="AE30" s="27">
        <f>100*AE8/Macroeconomics!AE$3</f>
        <v>0</v>
      </c>
      <c r="AF30" s="27">
        <f>100*AF8/Macroeconomics!AF$3</f>
        <v>0</v>
      </c>
      <c r="AG30" s="26">
        <f t="shared" si="3"/>
        <v>0</v>
      </c>
      <c r="AH30" s="26">
        <f t="shared" si="3"/>
        <v>0</v>
      </c>
      <c r="AI30" s="26">
        <f t="shared" si="3"/>
        <v>0</v>
      </c>
      <c r="AJ30" s="26">
        <f t="shared" si="3"/>
        <v>0</v>
      </c>
      <c r="AK30" s="26">
        <f t="shared" si="3"/>
        <v>0</v>
      </c>
      <c r="AL30" s="26">
        <f t="shared" si="3"/>
        <v>0</v>
      </c>
      <c r="AM30" s="26">
        <f t="shared" si="3"/>
        <v>0</v>
      </c>
      <c r="AN30" s="26">
        <f t="shared" si="3"/>
        <v>0</v>
      </c>
      <c r="AO30" s="26">
        <f t="shared" si="3"/>
        <v>0</v>
      </c>
      <c r="AP30" s="26">
        <f t="shared" si="3"/>
        <v>0</v>
      </c>
      <c r="AQ30" s="26">
        <f t="shared" si="3"/>
        <v>0</v>
      </c>
      <c r="AR30" s="26">
        <f t="shared" si="3"/>
        <v>0</v>
      </c>
      <c r="AS30" s="26">
        <f t="shared" si="3"/>
        <v>0</v>
      </c>
      <c r="AT30" s="26">
        <f t="shared" si="3"/>
        <v>0</v>
      </c>
      <c r="AU30" s="26">
        <f t="shared" si="3"/>
        <v>0</v>
      </c>
      <c r="AV30" s="26">
        <f t="shared" si="3"/>
        <v>0</v>
      </c>
      <c r="AW30" s="26">
        <f t="shared" si="3"/>
        <v>0</v>
      </c>
      <c r="AX30" s="26">
        <f t="shared" si="3"/>
        <v>0</v>
      </c>
      <c r="AY30" s="26">
        <f t="shared" si="3"/>
        <v>0</v>
      </c>
      <c r="AZ30" s="30">
        <f>EconomicAssumptions!F40</f>
        <v>0</v>
      </c>
    </row>
    <row r="31" spans="1:52">
      <c r="A31" s="53" t="s">
        <v>77</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f>AD9/Macroeconomics!AD$3</f>
        <v>0.03</v>
      </c>
      <c r="AE31" s="27">
        <f>100*AE9/Macroeconomics!AE$3</f>
        <v>2.898598966185812</v>
      </c>
      <c r="AF31" s="27">
        <f>100*AF9/Macroeconomics!AF$3</f>
        <v>2.848431013442926</v>
      </c>
      <c r="AG31" s="26">
        <f t="shared" si="3"/>
        <v>2.8810094627707796</v>
      </c>
      <c r="AH31" s="26">
        <f t="shared" si="3"/>
        <v>2.9135879120986332</v>
      </c>
      <c r="AI31" s="26">
        <f t="shared" si="3"/>
        <v>2.9461663614264868</v>
      </c>
      <c r="AJ31" s="26">
        <f t="shared" si="3"/>
        <v>2.9787448107543404</v>
      </c>
      <c r="AK31" s="26">
        <f t="shared" si="3"/>
        <v>3.011323260082194</v>
      </c>
      <c r="AL31" s="26">
        <f t="shared" si="3"/>
        <v>3.0439017094100476</v>
      </c>
      <c r="AM31" s="26">
        <f t="shared" si="3"/>
        <v>3.0764801587379011</v>
      </c>
      <c r="AN31" s="26">
        <f t="shared" si="3"/>
        <v>3.1090586080657547</v>
      </c>
      <c r="AO31" s="26">
        <f t="shared" si="3"/>
        <v>3.1416370573936083</v>
      </c>
      <c r="AP31" s="26">
        <f t="shared" si="3"/>
        <v>3.1742155067214619</v>
      </c>
      <c r="AQ31" s="26">
        <f t="shared" si="3"/>
        <v>3.2067939560493155</v>
      </c>
      <c r="AR31" s="26">
        <f t="shared" si="3"/>
        <v>3.2393724053771691</v>
      </c>
      <c r="AS31" s="26">
        <f t="shared" si="3"/>
        <v>3.2719508547050227</v>
      </c>
      <c r="AT31" s="26">
        <f t="shared" si="3"/>
        <v>3.3045293040328763</v>
      </c>
      <c r="AU31" s="26">
        <f t="shared" si="3"/>
        <v>3.3371077533607298</v>
      </c>
      <c r="AV31" s="26">
        <f t="shared" si="3"/>
        <v>3.3696862026885834</v>
      </c>
      <c r="AW31" s="26">
        <f t="shared" si="3"/>
        <v>3.402264652016437</v>
      </c>
      <c r="AX31" s="26">
        <f t="shared" si="3"/>
        <v>3.4348431013442906</v>
      </c>
      <c r="AY31" s="26">
        <f t="shared" si="3"/>
        <v>3.4674215506721442</v>
      </c>
      <c r="AZ31" s="30">
        <f>EconomicAssumptions!F41</f>
        <v>3.5</v>
      </c>
    </row>
    <row r="32" spans="1:52">
      <c r="A32" s="52" t="s">
        <v>76</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f>AD10/Macroeconomics!AD$3</f>
        <v>0</v>
      </c>
      <c r="AE32" s="27">
        <f>100*AE10/Macroeconomics!AE$3</f>
        <v>0</v>
      </c>
      <c r="AF32" s="27">
        <f>100*AF10/Macroeconomics!AF$3</f>
        <v>0</v>
      </c>
      <c r="AG32" s="26">
        <f t="shared" si="3"/>
        <v>0</v>
      </c>
      <c r="AH32" s="26">
        <f t="shared" si="3"/>
        <v>0</v>
      </c>
      <c r="AI32" s="26">
        <f t="shared" si="3"/>
        <v>0</v>
      </c>
      <c r="AJ32" s="26">
        <f t="shared" si="3"/>
        <v>0</v>
      </c>
      <c r="AK32" s="26">
        <f t="shared" si="3"/>
        <v>0</v>
      </c>
      <c r="AL32" s="26">
        <f t="shared" si="3"/>
        <v>0</v>
      </c>
      <c r="AM32" s="26">
        <f t="shared" si="3"/>
        <v>0</v>
      </c>
      <c r="AN32" s="26">
        <f t="shared" si="3"/>
        <v>0</v>
      </c>
      <c r="AO32" s="26">
        <f t="shared" si="3"/>
        <v>0</v>
      </c>
      <c r="AP32" s="26">
        <f t="shared" si="3"/>
        <v>0</v>
      </c>
      <c r="AQ32" s="26">
        <f t="shared" si="3"/>
        <v>0</v>
      </c>
      <c r="AR32" s="26">
        <f t="shared" si="3"/>
        <v>0</v>
      </c>
      <c r="AS32" s="26">
        <f t="shared" si="3"/>
        <v>0</v>
      </c>
      <c r="AT32" s="26">
        <f t="shared" si="3"/>
        <v>0</v>
      </c>
      <c r="AU32" s="26">
        <f t="shared" si="3"/>
        <v>0</v>
      </c>
      <c r="AV32" s="26">
        <f t="shared" si="3"/>
        <v>0</v>
      </c>
      <c r="AW32" s="26">
        <f t="shared" si="3"/>
        <v>0</v>
      </c>
      <c r="AX32" s="26">
        <f t="shared" si="3"/>
        <v>0</v>
      </c>
      <c r="AY32" s="26">
        <f t="shared" si="3"/>
        <v>0</v>
      </c>
      <c r="AZ32" s="30">
        <f>EconomicAssumptions!F42</f>
        <v>0</v>
      </c>
    </row>
    <row r="33" spans="1:52">
      <c r="A33" s="48" t="s">
        <v>75</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f>AD11/Macroeconomics!AD$3</f>
        <v>0.109</v>
      </c>
      <c r="AE33" s="27">
        <f>100*AE11/Macroeconomics!AE$3</f>
        <v>10.531576243808448</v>
      </c>
      <c r="AF33" s="27">
        <f>100*AF11/Macroeconomics!AF$3</f>
        <v>10.34929934884263</v>
      </c>
      <c r="AG33" s="26">
        <f t="shared" ref="AG33:AZ33" si="4">AG27+AG32</f>
        <v>10.506834381400498</v>
      </c>
      <c r="AH33" s="26">
        <f t="shared" si="4"/>
        <v>10.664369413958367</v>
      </c>
      <c r="AI33" s="26">
        <f t="shared" si="4"/>
        <v>10.821904446516236</v>
      </c>
      <c r="AJ33" s="26">
        <f t="shared" si="4"/>
        <v>10.979439479074104</v>
      </c>
      <c r="AK33" s="26">
        <f t="shared" si="4"/>
        <v>11.136974511631973</v>
      </c>
      <c r="AL33" s="26">
        <f t="shared" si="4"/>
        <v>11.29450954418984</v>
      </c>
      <c r="AM33" s="26">
        <f t="shared" si="4"/>
        <v>11.452044576747708</v>
      </c>
      <c r="AN33" s="26">
        <f t="shared" si="4"/>
        <v>11.609579609305577</v>
      </c>
      <c r="AO33" s="26">
        <f t="shared" si="4"/>
        <v>11.767114641863444</v>
      </c>
      <c r="AP33" s="26">
        <f t="shared" si="4"/>
        <v>11.924649674421312</v>
      </c>
      <c r="AQ33" s="26">
        <f t="shared" si="4"/>
        <v>12.082184706979181</v>
      </c>
      <c r="AR33" s="26">
        <f t="shared" si="4"/>
        <v>12.239719739537049</v>
      </c>
      <c r="AS33" s="26">
        <f t="shared" si="4"/>
        <v>12.397254772094918</v>
      </c>
      <c r="AT33" s="26">
        <f t="shared" si="4"/>
        <v>12.554789804652785</v>
      </c>
      <c r="AU33" s="26">
        <f t="shared" si="4"/>
        <v>12.712324837210653</v>
      </c>
      <c r="AV33" s="26">
        <f t="shared" si="4"/>
        <v>12.869859869768522</v>
      </c>
      <c r="AW33" s="26">
        <f t="shared" si="4"/>
        <v>13.027394902326389</v>
      </c>
      <c r="AX33" s="26">
        <f t="shared" si="4"/>
        <v>13.184929934884257</v>
      </c>
      <c r="AY33" s="26">
        <f t="shared" si="4"/>
        <v>13.342464967442126</v>
      </c>
      <c r="AZ33" s="26">
        <f t="shared" si="4"/>
        <v>13.5</v>
      </c>
    </row>
    <row r="34" spans="1:52">
      <c r="A34" s="45"/>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7"/>
      <c r="AF34" s="27"/>
      <c r="AZ34" s="26"/>
    </row>
    <row r="35" spans="1:52">
      <c r="A35" s="48" t="s">
        <v>74</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7"/>
      <c r="AF35" s="27"/>
      <c r="AZ35" s="26"/>
    </row>
    <row r="36" spans="1:52">
      <c r="A36" s="45" t="s">
        <v>73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f>AD14/Macroeconomics!AD$3</f>
        <v>0.19600000000000001</v>
      </c>
      <c r="AE36" s="27">
        <f>100*AE14/Macroeconomics!AE$3</f>
        <v>18.937513245747304</v>
      </c>
      <c r="AF36" s="27">
        <f>100*AF14/Macroeconomics!AF$3</f>
        <v>18.609749287827114</v>
      </c>
      <c r="AG36" s="26">
        <f t="shared" ref="AG36:AZ36" si="5">SUM(AG37:AG39)</f>
        <v>18.629261823435762</v>
      </c>
      <c r="AH36" s="26">
        <f t="shared" si="5"/>
        <v>18.648774359044406</v>
      </c>
      <c r="AI36" s="26">
        <f t="shared" si="5"/>
        <v>18.66828689465305</v>
      </c>
      <c r="AJ36" s="26">
        <f t="shared" si="5"/>
        <v>18.687799430261698</v>
      </c>
      <c r="AK36" s="26">
        <f t="shared" si="5"/>
        <v>18.707311965870343</v>
      </c>
      <c r="AL36" s="26">
        <f t="shared" si="5"/>
        <v>18.726824501478987</v>
      </c>
      <c r="AM36" s="26">
        <f t="shared" si="5"/>
        <v>18.746337037087635</v>
      </c>
      <c r="AN36" s="26">
        <f t="shared" si="5"/>
        <v>18.765849572696279</v>
      </c>
      <c r="AO36" s="26">
        <f t="shared" si="5"/>
        <v>18.785362108304923</v>
      </c>
      <c r="AP36" s="26">
        <f t="shared" si="5"/>
        <v>18.804874643913568</v>
      </c>
      <c r="AQ36" s="26">
        <f t="shared" si="5"/>
        <v>18.824387179522212</v>
      </c>
      <c r="AR36" s="26">
        <f t="shared" si="5"/>
        <v>18.84389971513086</v>
      </c>
      <c r="AS36" s="26">
        <f t="shared" si="5"/>
        <v>18.863412250739504</v>
      </c>
      <c r="AT36" s="26">
        <f t="shared" si="5"/>
        <v>18.882924786348148</v>
      </c>
      <c r="AU36" s="26">
        <f t="shared" si="5"/>
        <v>18.902437321956796</v>
      </c>
      <c r="AV36" s="26">
        <f t="shared" si="5"/>
        <v>18.921949857565441</v>
      </c>
      <c r="AW36" s="26">
        <f t="shared" si="5"/>
        <v>18.941462393174085</v>
      </c>
      <c r="AX36" s="26">
        <f t="shared" si="5"/>
        <v>18.960974928782729</v>
      </c>
      <c r="AY36" s="26">
        <f t="shared" si="5"/>
        <v>18.980487464391373</v>
      </c>
      <c r="AZ36" s="26">
        <f t="shared" si="5"/>
        <v>19</v>
      </c>
    </row>
    <row r="37" spans="1:52">
      <c r="A37" s="44" t="s">
        <v>72</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f>AD15/Macroeconomics!AD$3</f>
        <v>0.114</v>
      </c>
      <c r="AE37" s="27">
        <f>100*AE15/Macroeconomics!AE$3</f>
        <v>11.014676071506084</v>
      </c>
      <c r="AF37" s="27">
        <f>100*AF15/Macroeconomics!AF$3</f>
        <v>10.824037851083119</v>
      </c>
      <c r="AG37" s="26">
        <f t="shared" ref="AG37:AY39" si="6">AF37+($AZ37-$AF37)/($AZ$2-$AF$2)</f>
        <v>10.832835958528964</v>
      </c>
      <c r="AH37" s="26">
        <f t="shared" si="6"/>
        <v>10.841634065974809</v>
      </c>
      <c r="AI37" s="26">
        <f t="shared" si="6"/>
        <v>10.850432173420653</v>
      </c>
      <c r="AJ37" s="26">
        <f t="shared" si="6"/>
        <v>10.859230280866498</v>
      </c>
      <c r="AK37" s="26">
        <f t="shared" si="6"/>
        <v>10.868028388312343</v>
      </c>
      <c r="AL37" s="26">
        <f t="shared" si="6"/>
        <v>10.876826495758188</v>
      </c>
      <c r="AM37" s="26">
        <f t="shared" si="6"/>
        <v>10.885624603204032</v>
      </c>
      <c r="AN37" s="26">
        <f t="shared" si="6"/>
        <v>10.894422710649877</v>
      </c>
      <c r="AO37" s="26">
        <f t="shared" si="6"/>
        <v>10.903220818095722</v>
      </c>
      <c r="AP37" s="26">
        <f t="shared" si="6"/>
        <v>10.912018925541567</v>
      </c>
      <c r="AQ37" s="26">
        <f t="shared" si="6"/>
        <v>10.920817032987411</v>
      </c>
      <c r="AR37" s="26">
        <f t="shared" si="6"/>
        <v>10.929615140433256</v>
      </c>
      <c r="AS37" s="26">
        <f t="shared" si="6"/>
        <v>10.938413247879101</v>
      </c>
      <c r="AT37" s="26">
        <f t="shared" si="6"/>
        <v>10.947211355324946</v>
      </c>
      <c r="AU37" s="26">
        <f t="shared" si="6"/>
        <v>10.95600946277079</v>
      </c>
      <c r="AV37" s="26">
        <f t="shared" si="6"/>
        <v>10.964807570216635</v>
      </c>
      <c r="AW37" s="26">
        <f t="shared" si="6"/>
        <v>10.97360567766248</v>
      </c>
      <c r="AX37" s="26">
        <f t="shared" si="6"/>
        <v>10.982403785108325</v>
      </c>
      <c r="AY37" s="26">
        <f t="shared" si="6"/>
        <v>10.991201892554169</v>
      </c>
      <c r="AZ37" s="30">
        <f>EconomicAssumptions!F47</f>
        <v>11</v>
      </c>
    </row>
    <row r="38" spans="1:52">
      <c r="A38" s="44" t="s">
        <v>71</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f>AD16/Macroeconomics!AD$3</f>
        <v>8.2000000000000003E-2</v>
      </c>
      <c r="AE38" s="27">
        <f>100*AE16/Macroeconomics!AE$3</f>
        <v>7.9228371742412182</v>
      </c>
      <c r="AF38" s="27">
        <f>100*AF16/Macroeconomics!AF$3</f>
        <v>7.7857114367439975</v>
      </c>
      <c r="AG38" s="26">
        <f t="shared" si="6"/>
        <v>7.7964258649067979</v>
      </c>
      <c r="AH38" s="26">
        <f t="shared" si="6"/>
        <v>7.8071402930695983</v>
      </c>
      <c r="AI38" s="26">
        <f t="shared" si="6"/>
        <v>7.8178547212323988</v>
      </c>
      <c r="AJ38" s="26">
        <f t="shared" si="6"/>
        <v>7.8285691493951992</v>
      </c>
      <c r="AK38" s="26">
        <f t="shared" si="6"/>
        <v>7.8392835775579996</v>
      </c>
      <c r="AL38" s="26">
        <f t="shared" si="6"/>
        <v>7.8499980057208001</v>
      </c>
      <c r="AM38" s="26">
        <f t="shared" si="6"/>
        <v>7.8607124338836005</v>
      </c>
      <c r="AN38" s="26">
        <f t="shared" si="6"/>
        <v>7.871426862046401</v>
      </c>
      <c r="AO38" s="26">
        <f t="shared" si="6"/>
        <v>7.8821412902092014</v>
      </c>
      <c r="AP38" s="26">
        <f t="shared" si="6"/>
        <v>7.8928557183720018</v>
      </c>
      <c r="AQ38" s="26">
        <f t="shared" si="6"/>
        <v>7.9035701465348023</v>
      </c>
      <c r="AR38" s="26">
        <f t="shared" si="6"/>
        <v>7.9142845746976027</v>
      </c>
      <c r="AS38" s="26">
        <f t="shared" si="6"/>
        <v>7.9249990028604032</v>
      </c>
      <c r="AT38" s="26">
        <f t="shared" si="6"/>
        <v>7.9357134310232036</v>
      </c>
      <c r="AU38" s="26">
        <f t="shared" si="6"/>
        <v>7.946427859186004</v>
      </c>
      <c r="AV38" s="26">
        <f t="shared" si="6"/>
        <v>7.9571422873488045</v>
      </c>
      <c r="AW38" s="26">
        <f t="shared" si="6"/>
        <v>7.9678567155116049</v>
      </c>
      <c r="AX38" s="26">
        <f t="shared" si="6"/>
        <v>7.9785711436744053</v>
      </c>
      <c r="AY38" s="26">
        <f t="shared" si="6"/>
        <v>7.9892855718372058</v>
      </c>
      <c r="AZ38" s="30">
        <f>EconomicAssumptions!F48</f>
        <v>8</v>
      </c>
    </row>
    <row r="39" spans="1:52">
      <c r="A39" s="44" t="s">
        <v>70</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f>AD17/Macroeconomics!AD$3</f>
        <v>0</v>
      </c>
      <c r="AE39" s="27">
        <f>100*AE17/Macroeconomics!AE$3</f>
        <v>0</v>
      </c>
      <c r="AF39" s="27">
        <f>100*AF17/Macroeconomics!AF$3</f>
        <v>0</v>
      </c>
      <c r="AG39" s="26">
        <f t="shared" si="6"/>
        <v>0</v>
      </c>
      <c r="AH39" s="26">
        <f t="shared" si="6"/>
        <v>0</v>
      </c>
      <c r="AI39" s="26">
        <f t="shared" si="6"/>
        <v>0</v>
      </c>
      <c r="AJ39" s="26">
        <f t="shared" si="6"/>
        <v>0</v>
      </c>
      <c r="AK39" s="26">
        <f t="shared" si="6"/>
        <v>0</v>
      </c>
      <c r="AL39" s="26">
        <f t="shared" si="6"/>
        <v>0</v>
      </c>
      <c r="AM39" s="26">
        <f t="shared" si="6"/>
        <v>0</v>
      </c>
      <c r="AN39" s="26">
        <f t="shared" si="6"/>
        <v>0</v>
      </c>
      <c r="AO39" s="26">
        <f t="shared" si="6"/>
        <v>0</v>
      </c>
      <c r="AP39" s="26">
        <f t="shared" si="6"/>
        <v>0</v>
      </c>
      <c r="AQ39" s="26">
        <f t="shared" si="6"/>
        <v>0</v>
      </c>
      <c r="AR39" s="26">
        <f t="shared" si="6"/>
        <v>0</v>
      </c>
      <c r="AS39" s="26">
        <f t="shared" si="6"/>
        <v>0</v>
      </c>
      <c r="AT39" s="26">
        <f t="shared" si="6"/>
        <v>0</v>
      </c>
      <c r="AU39" s="26">
        <f t="shared" si="6"/>
        <v>0</v>
      </c>
      <c r="AV39" s="26">
        <f t="shared" si="6"/>
        <v>0</v>
      </c>
      <c r="AW39" s="26">
        <f t="shared" si="6"/>
        <v>0</v>
      </c>
      <c r="AX39" s="26">
        <f t="shared" si="6"/>
        <v>0</v>
      </c>
      <c r="AY39" s="26">
        <f t="shared" si="6"/>
        <v>0</v>
      </c>
      <c r="AZ39" s="30">
        <f>EconomicAssumptions!F49</f>
        <v>0</v>
      </c>
    </row>
    <row r="40" spans="1:52">
      <c r="A40" s="29"/>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row>
    <row r="41" spans="1:52">
      <c r="A41" s="29"/>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row>
    <row r="42" spans="1:52">
      <c r="A42" s="29"/>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row>
    <row r="43" spans="1:52">
      <c r="A43" s="29"/>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row>
    <row r="44" spans="1:52">
      <c r="A44" s="29"/>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row>
    <row r="45" spans="1:52">
      <c r="A45" s="29"/>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row>
  </sheetData>
  <mergeCells count="1">
    <mergeCell ref="A1:A2"/>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sheetPr codeName="Sheet32"/>
  <dimension ref="A1:AZ45"/>
  <sheetViews>
    <sheetView workbookViewId="0">
      <pane xSplit="1" ySplit="2" topLeftCell="AL3" activePane="bottomRight" state="frozen"/>
      <selection activeCell="B43" sqref="B43"/>
      <selection pane="topRight" activeCell="B43" sqref="B43"/>
      <selection pane="bottomLeft" activeCell="B43" sqref="B43"/>
      <selection pane="bottomRight" activeCell="B43" sqref="B43"/>
    </sheetView>
  </sheetViews>
  <sheetFormatPr defaultRowHeight="12.75"/>
  <cols>
    <col min="1" max="1" width="34.7109375" style="25" customWidth="1"/>
    <col min="2" max="29" width="9.140625" style="25" hidden="1" customWidth="1"/>
    <col min="30" max="16384" width="9.140625" style="25"/>
  </cols>
  <sheetData>
    <row r="1" spans="1:52" s="31" customFormat="1">
      <c r="A1" s="302" t="s">
        <v>276</v>
      </c>
      <c r="AD1" s="31" t="str">
        <f>IF(AD2=EconomicAssumptions!$D$35,"T","F")</f>
        <v>T</v>
      </c>
      <c r="AE1" s="31" t="str">
        <f>IF(AE2=EconomicAssumptions!$D$35,"T","F")</f>
        <v>F</v>
      </c>
      <c r="AF1" s="31" t="str">
        <f>IF(AF2=EconomicAssumptions!$D$35,"T","F")</f>
        <v>F</v>
      </c>
    </row>
    <row r="2" spans="1:52" s="29" customFormat="1">
      <c r="A2" s="303"/>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c r="A3" s="89" t="s">
        <v>178</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row>
    <row r="4" spans="1:52">
      <c r="A4" s="48" t="s">
        <v>82</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52">
      <c r="A5" s="52" t="s">
        <v>81</v>
      </c>
      <c r="B5" s="41">
        <f>B6+B9</f>
        <v>0</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28">
        <f>AD6+AD9</f>
        <v>1762094</v>
      </c>
      <c r="AE5" s="28">
        <f>AE6+AE9</f>
        <v>1955924.34</v>
      </c>
      <c r="AF5" s="28">
        <f>AF6+AF9</f>
        <v>2171076.0174000002</v>
      </c>
      <c r="AG5" s="25">
        <f>Macroeconomics!AG$36*AG27/100</f>
        <v>2476737.0738916309</v>
      </c>
      <c r="AH5" s="25">
        <f>Macroeconomics!AH$36*AH27/100</f>
        <v>2820655.3111686734</v>
      </c>
      <c r="AI5" s="25">
        <f>Macroeconomics!AI$36*AI27/100</f>
        <v>3205447.6620216663</v>
      </c>
      <c r="AJ5" s="25">
        <f>Macroeconomics!AJ$36*AJ27/100</f>
        <v>3634648.3098506094</v>
      </c>
      <c r="AK5" s="25">
        <f>Macroeconomics!AK$36*AK27/100</f>
        <v>4111709.3268446345</v>
      </c>
      <c r="AL5" s="25">
        <f>Macroeconomics!AL$36*AL27/100</f>
        <v>4669521.5659888526</v>
      </c>
      <c r="AM5" s="25">
        <f>Macroeconomics!AM$36*AM27/100</f>
        <v>5312153.229961101</v>
      </c>
      <c r="AN5" s="25">
        <f>Macroeconomics!AN$36*AN27/100</f>
        <v>6053895.1866929699</v>
      </c>
      <c r="AO5" s="25">
        <f>Macroeconomics!AO$36*AO27/100</f>
        <v>6911789.5262603406</v>
      </c>
      <c r="AP5" s="25">
        <f>Macroeconomics!AP$36*AP27/100</f>
        <v>7905903.6445209952</v>
      </c>
      <c r="AQ5" s="25">
        <f>Macroeconomics!AQ$36*AQ27/100</f>
        <v>9037361.1011482347</v>
      </c>
      <c r="AR5" s="25">
        <f>Macroeconomics!AR$36*AR27/100</f>
        <v>10324085.435968215</v>
      </c>
      <c r="AS5" s="25">
        <f>Macroeconomics!AS$36*AS27/100</f>
        <v>11786478.795464363</v>
      </c>
      <c r="AT5" s="25">
        <f>Macroeconomics!AT$36*AT27/100</f>
        <v>13447555.872642919</v>
      </c>
      <c r="AU5" s="25">
        <f>Macroeconomics!AU$36*AU27/100</f>
        <v>15333141.837547129</v>
      </c>
      <c r="AV5" s="25">
        <f>Macroeconomics!AV$36*AV27/100</f>
        <v>17472145.053236835</v>
      </c>
      <c r="AW5" s="25">
        <f>Macroeconomics!AW$36*AW27/100</f>
        <v>19896839.811725896</v>
      </c>
      <c r="AX5" s="25">
        <f>Macroeconomics!AX$36*AX27/100</f>
        <v>22643249.686245851</v>
      </c>
      <c r="AY5" s="25">
        <f>Macroeconomics!AY$36*AY27/100</f>
        <v>25751497.726990256</v>
      </c>
      <c r="AZ5" s="25">
        <f>Macroeconomics!AZ$36*AZ27/100</f>
        <v>29266352.308925442</v>
      </c>
    </row>
    <row r="6" spans="1:52">
      <c r="A6" s="53" t="s">
        <v>80</v>
      </c>
      <c r="B6" s="41">
        <f>SUM(B7:B8)</f>
        <v>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8">
        <f>SUM(AD7:AD8)</f>
        <v>1277114</v>
      </c>
      <c r="AE6" s="28">
        <f>SUM(AE7:AE8)</f>
        <v>1417596.54</v>
      </c>
      <c r="AF6" s="28">
        <f>SUM(AF7:AF8)</f>
        <v>1573532.1594000002</v>
      </c>
      <c r="AG6" s="25">
        <f>Macroeconomics!AG$36*AG28/100</f>
        <v>1797607.4057483438</v>
      </c>
      <c r="AH6" s="25">
        <f>Macroeconomics!AH$36*AH28/100</f>
        <v>2050030.5419196647</v>
      </c>
      <c r="AI6" s="25">
        <f>Macroeconomics!AI$36*AI28/100</f>
        <v>2332793.3042019079</v>
      </c>
      <c r="AJ6" s="25">
        <f>Macroeconomics!AJ$36*AJ28/100</f>
        <v>2648560.6491353875</v>
      </c>
      <c r="AK6" s="25">
        <f>Macroeconomics!AK$36*AK28/100</f>
        <v>2999945.4522221196</v>
      </c>
      <c r="AL6" s="25">
        <f>Macroeconomics!AL$36*AL28/100</f>
        <v>3411072.527433448</v>
      </c>
      <c r="AM6" s="25">
        <f>Macroeconomics!AM$36*AM28/100</f>
        <v>3885095.0393797304</v>
      </c>
      <c r="AN6" s="25">
        <f>Macroeconomics!AN$36*AN28/100</f>
        <v>4432655.1783614848</v>
      </c>
      <c r="AO6" s="25">
        <f>Macroeconomics!AO$36*AO28/100</f>
        <v>5066448.9504702324</v>
      </c>
      <c r="AP6" s="25">
        <f>Macroeconomics!AP$36*AP28/100</f>
        <v>5801435.7877491713</v>
      </c>
      <c r="AQ6" s="25">
        <f>Macroeconomics!AQ$36*AQ28/100</f>
        <v>6638709.2297646822</v>
      </c>
      <c r="AR6" s="25">
        <f>Macroeconomics!AR$36*AR28/100</f>
        <v>7591706.0854834523</v>
      </c>
      <c r="AS6" s="25">
        <f>Macroeconomics!AS$36*AS28/100</f>
        <v>8675727.2558906153</v>
      </c>
      <c r="AT6" s="25">
        <f>Macroeconomics!AT$36*AT28/100</f>
        <v>9908042.815060759</v>
      </c>
      <c r="AU6" s="25">
        <f>Macroeconomics!AU$36*AU28/100</f>
        <v>11308044.369955534</v>
      </c>
      <c r="AV6" s="25">
        <f>Macroeconomics!AV$36*AV28/100</f>
        <v>12897452.965441423</v>
      </c>
      <c r="AW6" s="25">
        <f>Macroeconomics!AW$36*AW28/100</f>
        <v>14700535.002835844</v>
      </c>
      <c r="AX6" s="25">
        <f>Macroeconomics!AX$36*AX28/100</f>
        <v>16744393.16134005</v>
      </c>
      <c r="AY6" s="25">
        <f>Macroeconomics!AY$36*AY28/100</f>
        <v>19059233.711417675</v>
      </c>
      <c r="AZ6" s="25">
        <f>Macroeconomics!AZ$36*AZ28/100</f>
        <v>21678779.488092918</v>
      </c>
    </row>
    <row r="7" spans="1:52">
      <c r="A7" s="54" t="s">
        <v>79</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f>IF(AD$1="T", EconomicAssumptions!$D39, "-")</f>
        <v>1277114</v>
      </c>
      <c r="AE7" s="28">
        <f>IF(AD$1="T",AD7*(1+Macroeconomics!$AE$11/100),IF(AE$1="T",EconomicAssumptions!$D39,"-"))</f>
        <v>1417596.54</v>
      </c>
      <c r="AF7" s="28">
        <f>IF(AD$1="T",AE7*(1+Macroeconomics!$AE$11/100),IF(AE$1="T",AE7*(1+Macroeconomics!$AE$11/100),EconomicAssumptions!$D39 ))</f>
        <v>1573532.1594000002</v>
      </c>
      <c r="AG7" s="25">
        <f>Macroeconomics!AG$36*AG29/100</f>
        <v>1797607.4057483438</v>
      </c>
      <c r="AH7" s="25">
        <f>Macroeconomics!AH$36*AH29/100</f>
        <v>2050030.5419196647</v>
      </c>
      <c r="AI7" s="25">
        <f>Macroeconomics!AI$36*AI29/100</f>
        <v>2332793.3042019079</v>
      </c>
      <c r="AJ7" s="25">
        <f>Macroeconomics!AJ$36*AJ29/100</f>
        <v>2648560.6491353875</v>
      </c>
      <c r="AK7" s="25">
        <f>Macroeconomics!AK$36*AK29/100</f>
        <v>2999945.4522221196</v>
      </c>
      <c r="AL7" s="25">
        <f>Macroeconomics!AL$36*AL29/100</f>
        <v>3411072.527433448</v>
      </c>
      <c r="AM7" s="25">
        <f>Macroeconomics!AM$36*AM29/100</f>
        <v>3885095.0393797304</v>
      </c>
      <c r="AN7" s="25">
        <f>Macroeconomics!AN$36*AN29/100</f>
        <v>4432655.1783614848</v>
      </c>
      <c r="AO7" s="25">
        <f>Macroeconomics!AO$36*AO29/100</f>
        <v>5066448.9504702324</v>
      </c>
      <c r="AP7" s="25">
        <f>Macroeconomics!AP$36*AP29/100</f>
        <v>5801435.7877491713</v>
      </c>
      <c r="AQ7" s="25">
        <f>Macroeconomics!AQ$36*AQ29/100</f>
        <v>6638709.2297646822</v>
      </c>
      <c r="AR7" s="25">
        <f>Macroeconomics!AR$36*AR29/100</f>
        <v>7591706.0854834523</v>
      </c>
      <c r="AS7" s="25">
        <f>Macroeconomics!AS$36*AS29/100</f>
        <v>8675727.2558906153</v>
      </c>
      <c r="AT7" s="25">
        <f>Macroeconomics!AT$36*AT29/100</f>
        <v>9908042.815060759</v>
      </c>
      <c r="AU7" s="25">
        <f>Macroeconomics!AU$36*AU29/100</f>
        <v>11308044.369955534</v>
      </c>
      <c r="AV7" s="25">
        <f>Macroeconomics!AV$36*AV29/100</f>
        <v>12897452.965441423</v>
      </c>
      <c r="AW7" s="25">
        <f>Macroeconomics!AW$36*AW29/100</f>
        <v>14700535.002835844</v>
      </c>
      <c r="AX7" s="25">
        <f>Macroeconomics!AX$36*AX29/100</f>
        <v>16744393.16134005</v>
      </c>
      <c r="AY7" s="25">
        <f>Macroeconomics!AY$36*AY29/100</f>
        <v>19059233.711417675</v>
      </c>
      <c r="AZ7" s="25">
        <f>Macroeconomics!AZ$36*AZ29/100</f>
        <v>21678779.488092918</v>
      </c>
    </row>
    <row r="8" spans="1:52">
      <c r="A8" s="54" t="s">
        <v>78</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f>IF(AD$1="T", EconomicAssumptions!$D40, "-")</f>
        <v>0</v>
      </c>
      <c r="AE8" s="28">
        <f>IF(AD$1="T",AD8*(1+Macroeconomics!$AE$11/100),IF(AE$1="T",EconomicAssumptions!$D40,"-"))</f>
        <v>0</v>
      </c>
      <c r="AF8" s="28">
        <f>IF(AD$1="T",AE8*(1+Macroeconomics!$AE$11/100),IF(AE$1="T",AE8*(1+Macroeconomics!$AE$11/100),EconomicAssumptions!$D40 ))</f>
        <v>0</v>
      </c>
      <c r="AG8" s="25">
        <f>Macroeconomics!AG$36*AG30/100</f>
        <v>0</v>
      </c>
      <c r="AH8" s="25">
        <f>Macroeconomics!AH$36*AH30/100</f>
        <v>0</v>
      </c>
      <c r="AI8" s="25">
        <f>Macroeconomics!AI$36*AI30/100</f>
        <v>0</v>
      </c>
      <c r="AJ8" s="25">
        <f>Macroeconomics!AJ$36*AJ30/100</f>
        <v>0</v>
      </c>
      <c r="AK8" s="25">
        <f>Macroeconomics!AK$36*AK30/100</f>
        <v>0</v>
      </c>
      <c r="AL8" s="25">
        <f>Macroeconomics!AL$36*AL30/100</f>
        <v>0</v>
      </c>
      <c r="AM8" s="25">
        <f>Macroeconomics!AM$36*AM30/100</f>
        <v>0</v>
      </c>
      <c r="AN8" s="25">
        <f>Macroeconomics!AN$36*AN30/100</f>
        <v>0</v>
      </c>
      <c r="AO8" s="25">
        <f>Macroeconomics!AO$36*AO30/100</f>
        <v>0</v>
      </c>
      <c r="AP8" s="25">
        <f>Macroeconomics!AP$36*AP30/100</f>
        <v>0</v>
      </c>
      <c r="AQ8" s="25">
        <f>Macroeconomics!AQ$36*AQ30/100</f>
        <v>0</v>
      </c>
      <c r="AR8" s="25">
        <f>Macroeconomics!AR$36*AR30/100</f>
        <v>0</v>
      </c>
      <c r="AS8" s="25">
        <f>Macroeconomics!AS$36*AS30/100</f>
        <v>0</v>
      </c>
      <c r="AT8" s="25">
        <f>Macroeconomics!AT$36*AT30/100</f>
        <v>0</v>
      </c>
      <c r="AU8" s="25">
        <f>Macroeconomics!AU$36*AU30/100</f>
        <v>0</v>
      </c>
      <c r="AV8" s="25">
        <f>Macroeconomics!AV$36*AV30/100</f>
        <v>0</v>
      </c>
      <c r="AW8" s="25">
        <f>Macroeconomics!AW$36*AW30/100</f>
        <v>0</v>
      </c>
      <c r="AX8" s="25">
        <f>Macroeconomics!AX$36*AX30/100</f>
        <v>0</v>
      </c>
      <c r="AY8" s="25">
        <f>Macroeconomics!AY$36*AY30/100</f>
        <v>0</v>
      </c>
      <c r="AZ8" s="25">
        <f>Macroeconomics!AZ$36*AZ30/100</f>
        <v>0</v>
      </c>
    </row>
    <row r="9" spans="1:52">
      <c r="A9" s="53" t="s">
        <v>77</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f>IF(AD$1="T", EconomicAssumptions!$D41, "-")</f>
        <v>484980</v>
      </c>
      <c r="AE9" s="28">
        <f>IF(AD$1="T",AD9*(1+Macroeconomics!$AE$11/100),IF(AE$1="T",EconomicAssumptions!$D41,"-"))</f>
        <v>538327.80000000005</v>
      </c>
      <c r="AF9" s="28">
        <f>IF(AD$1="T",AE9*(1+Macroeconomics!$AE$11/100),IF(AE$1="T",AE9*(1+Macroeconomics!$AE$11/100),EconomicAssumptions!$D41 ))</f>
        <v>597543.85800000012</v>
      </c>
      <c r="AG9" s="25">
        <f>Macroeconomics!AG$36*AG31/100</f>
        <v>679129.66814328718</v>
      </c>
      <c r="AH9" s="25">
        <f>Macroeconomics!AH$36*AH31/100</f>
        <v>770624.76924900908</v>
      </c>
      <c r="AI9" s="25">
        <f>Macroeconomics!AI$36*AI31/100</f>
        <v>872654.35781975824</v>
      </c>
      <c r="AJ9" s="25">
        <f>Macroeconomics!AJ$36*AJ31/100</f>
        <v>986087.66071522178</v>
      </c>
      <c r="AK9" s="25">
        <f>Macroeconomics!AK$36*AK31/100</f>
        <v>1111763.8746225145</v>
      </c>
      <c r="AL9" s="25">
        <f>Macroeconomics!AL$36*AL31/100</f>
        <v>1258449.0385554053</v>
      </c>
      <c r="AM9" s="25">
        <f>Macroeconomics!AM$36*AM31/100</f>
        <v>1427058.1905813706</v>
      </c>
      <c r="AN9" s="25">
        <f>Macroeconomics!AN$36*AN31/100</f>
        <v>1621240.0083314858</v>
      </c>
      <c r="AO9" s="25">
        <f>Macroeconomics!AO$36*AO31/100</f>
        <v>1845340.5757901079</v>
      </c>
      <c r="AP9" s="25">
        <f>Macroeconomics!AP$36*AP31/100</f>
        <v>2104467.8567718253</v>
      </c>
      <c r="AQ9" s="25">
        <f>Macroeconomics!AQ$36*AQ31/100</f>
        <v>2398651.871383552</v>
      </c>
      <c r="AR9" s="25">
        <f>Macroeconomics!AR$36*AR31/100</f>
        <v>2732379.3504847609</v>
      </c>
      <c r="AS9" s="25">
        <f>Macroeconomics!AS$36*AS31/100</f>
        <v>3110751.5395737477</v>
      </c>
      <c r="AT9" s="25">
        <f>Macroeconomics!AT$36*AT31/100</f>
        <v>3539513.0575821614</v>
      </c>
      <c r="AU9" s="25">
        <f>Macroeconomics!AU$36*AU31/100</f>
        <v>4025097.467591593</v>
      </c>
      <c r="AV9" s="25">
        <f>Macroeconomics!AV$36*AV31/100</f>
        <v>4574692.0877954122</v>
      </c>
      <c r="AW9" s="25">
        <f>Macroeconomics!AW$36*AW31/100</f>
        <v>5196304.808890054</v>
      </c>
      <c r="AX9" s="25">
        <f>Macroeconomics!AX$36*AX31/100</f>
        <v>5898856.5249058018</v>
      </c>
      <c r="AY9" s="25">
        <f>Macroeconomics!AY$36*AY31/100</f>
        <v>6692264.0155725833</v>
      </c>
      <c r="AZ9" s="25">
        <f>Macroeconomics!AZ$36*AZ31/100</f>
        <v>7587572.8208325217</v>
      </c>
    </row>
    <row r="10" spans="1:52">
      <c r="A10" s="52" t="s">
        <v>76</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f>IF(AD$1="T", EconomicAssumptions!$D42, "-")</f>
        <v>0</v>
      </c>
      <c r="AE10" s="28">
        <f>IF(AD$1="T",AD10*(1+Macroeconomics!$AE$11/100),IF(AE$1="T",EconomicAssumptions!$D42,"-"))</f>
        <v>0</v>
      </c>
      <c r="AF10" s="28">
        <f>IF(AD$1="T",AE10*(1+Macroeconomics!$AE$11/100),IF(AE$1="T",AE10*(1+Macroeconomics!$AE$11/100),EconomicAssumptions!$D42 ))</f>
        <v>0</v>
      </c>
      <c r="AG10" s="25">
        <f>Macroeconomics!AG$36*AG32/100</f>
        <v>0</v>
      </c>
      <c r="AH10" s="25">
        <f>Macroeconomics!AH$36*AH32/100</f>
        <v>0</v>
      </c>
      <c r="AI10" s="25">
        <f>Macroeconomics!AI$36*AI32/100</f>
        <v>0</v>
      </c>
      <c r="AJ10" s="25">
        <f>Macroeconomics!AJ$36*AJ32/100</f>
        <v>0</v>
      </c>
      <c r="AK10" s="25">
        <f>Macroeconomics!AK$36*AK32/100</f>
        <v>0</v>
      </c>
      <c r="AL10" s="25">
        <f>Macroeconomics!AL$36*AL32/100</f>
        <v>0</v>
      </c>
      <c r="AM10" s="25">
        <f>Macroeconomics!AM$36*AM32/100</f>
        <v>0</v>
      </c>
      <c r="AN10" s="25">
        <f>Macroeconomics!AN$36*AN32/100</f>
        <v>0</v>
      </c>
      <c r="AO10" s="25">
        <f>Macroeconomics!AO$36*AO32/100</f>
        <v>0</v>
      </c>
      <c r="AP10" s="25">
        <f>Macroeconomics!AP$36*AP32/100</f>
        <v>0</v>
      </c>
      <c r="AQ10" s="25">
        <f>Macroeconomics!AQ$36*AQ32/100</f>
        <v>0</v>
      </c>
      <c r="AR10" s="25">
        <f>Macroeconomics!AR$36*AR32/100</f>
        <v>0</v>
      </c>
      <c r="AS10" s="25">
        <f>Macroeconomics!AS$36*AS32/100</f>
        <v>0</v>
      </c>
      <c r="AT10" s="25">
        <f>Macroeconomics!AT$36*AT32/100</f>
        <v>0</v>
      </c>
      <c r="AU10" s="25">
        <f>Macroeconomics!AU$36*AU32/100</f>
        <v>0</v>
      </c>
      <c r="AV10" s="25">
        <f>Macroeconomics!AV$36*AV32/100</f>
        <v>0</v>
      </c>
      <c r="AW10" s="25">
        <f>Macroeconomics!AW$36*AW32/100</f>
        <v>0</v>
      </c>
      <c r="AX10" s="25">
        <f>Macroeconomics!AX$36*AX32/100</f>
        <v>0</v>
      </c>
      <c r="AY10" s="25">
        <f>Macroeconomics!AY$36*AY32/100</f>
        <v>0</v>
      </c>
      <c r="AZ10" s="25">
        <f>Macroeconomics!AZ$36*AZ32/100</f>
        <v>0</v>
      </c>
    </row>
    <row r="11" spans="1:52">
      <c r="A11" s="48" t="s">
        <v>75</v>
      </c>
      <c r="B11" s="51">
        <f>B5+B10</f>
        <v>0</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28">
        <f>AD5+AD10</f>
        <v>1762094</v>
      </c>
      <c r="AE11" s="28">
        <f>AE5+AE10</f>
        <v>1955924.34</v>
      </c>
      <c r="AF11" s="28">
        <f>AF5+AF10</f>
        <v>2171076.0174000002</v>
      </c>
      <c r="AG11" s="25">
        <f>Macroeconomics!AG$36*AG33/100</f>
        <v>2476737.0738916309</v>
      </c>
      <c r="AH11" s="25">
        <f>Macroeconomics!AH$36*AH33/100</f>
        <v>2820655.3111686734</v>
      </c>
      <c r="AI11" s="25">
        <f>Macroeconomics!AI$36*AI33/100</f>
        <v>3205447.6620216663</v>
      </c>
      <c r="AJ11" s="25">
        <f>Macroeconomics!AJ$36*AJ33/100</f>
        <v>3634648.3098506094</v>
      </c>
      <c r="AK11" s="25">
        <f>Macroeconomics!AK$36*AK33/100</f>
        <v>4111709.3268446345</v>
      </c>
      <c r="AL11" s="25">
        <f>Macroeconomics!AL$36*AL33/100</f>
        <v>4669521.5659888526</v>
      </c>
      <c r="AM11" s="25">
        <f>Macroeconomics!AM$36*AM33/100</f>
        <v>5312153.229961101</v>
      </c>
      <c r="AN11" s="25">
        <f>Macroeconomics!AN$36*AN33/100</f>
        <v>6053895.1866929699</v>
      </c>
      <c r="AO11" s="25">
        <f>Macroeconomics!AO$36*AO33/100</f>
        <v>6911789.5262603406</v>
      </c>
      <c r="AP11" s="25">
        <f>Macroeconomics!AP$36*AP33/100</f>
        <v>7905903.6445209952</v>
      </c>
      <c r="AQ11" s="25">
        <f>Macroeconomics!AQ$36*AQ33/100</f>
        <v>9037361.1011482347</v>
      </c>
      <c r="AR11" s="25">
        <f>Macroeconomics!AR$36*AR33/100</f>
        <v>10324085.435968215</v>
      </c>
      <c r="AS11" s="25">
        <f>Macroeconomics!AS$36*AS33/100</f>
        <v>11786478.795464363</v>
      </c>
      <c r="AT11" s="25">
        <f>Macroeconomics!AT$36*AT33/100</f>
        <v>13447555.872642919</v>
      </c>
      <c r="AU11" s="25">
        <f>Macroeconomics!AU$36*AU33/100</f>
        <v>15333141.837547129</v>
      </c>
      <c r="AV11" s="25">
        <f>Macroeconomics!AV$36*AV33/100</f>
        <v>17472145.053236835</v>
      </c>
      <c r="AW11" s="25">
        <f>Macroeconomics!AW$36*AW33/100</f>
        <v>19896839.811725896</v>
      </c>
      <c r="AX11" s="25">
        <f>Macroeconomics!AX$36*AX33/100</f>
        <v>22643249.686245851</v>
      </c>
      <c r="AY11" s="25">
        <f>Macroeconomics!AY$36*AY33/100</f>
        <v>25751497.726990256</v>
      </c>
      <c r="AZ11" s="25">
        <f>Macroeconomics!AZ$36*AZ33/100</f>
        <v>29266352.308925442</v>
      </c>
    </row>
    <row r="12" spans="1:52">
      <c r="A12" s="45"/>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row>
    <row r="13" spans="1:52">
      <c r="A13" s="48" t="s">
        <v>74</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row>
    <row r="14" spans="1:52">
      <c r="A14" s="45" t="s">
        <v>73</v>
      </c>
      <c r="B14" s="41">
        <f>SUM(B15:B17)</f>
        <v>0</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28">
        <f>SUM(AD15:AD17)</f>
        <v>3168536</v>
      </c>
      <c r="AE14" s="28">
        <f>SUM(AE15:AE17)</f>
        <v>3517074.96</v>
      </c>
      <c r="AF14" s="28">
        <f>SUM(AF15:AF17)</f>
        <v>3903953.2056000009</v>
      </c>
      <c r="AG14" s="25">
        <f>Macroeconomics!AG$36*AG36/100</f>
        <v>4391406.749402592</v>
      </c>
      <c r="AH14" s="25">
        <f>Macroeconomics!AH$36*AH36/100</f>
        <v>4932477.7116005989</v>
      </c>
      <c r="AI14" s="25">
        <f>Macroeconomics!AI$36*AI36/100</f>
        <v>5529545.8277382003</v>
      </c>
      <c r="AJ14" s="25">
        <f>Macroeconomics!AJ$36*AJ36/100</f>
        <v>6186434.0837694434</v>
      </c>
      <c r="AK14" s="25">
        <f>Macroeconomics!AK$36*AK36/100</f>
        <v>6906635.999743334</v>
      </c>
      <c r="AL14" s="25">
        <f>Macroeconomics!AL$36*AL36/100</f>
        <v>7742284.9155170703</v>
      </c>
      <c r="AM14" s="25">
        <f>Macroeconomics!AM$36*AM36/100</f>
        <v>8695688.719523428</v>
      </c>
      <c r="AN14" s="25">
        <f>Macroeconomics!AN$36*AN36/100</f>
        <v>9785581.4099668041</v>
      </c>
      <c r="AO14" s="25">
        <f>Macroeconomics!AO$36*AO36/100</f>
        <v>11034180.68226012</v>
      </c>
      <c r="AP14" s="25">
        <f>Macroeconomics!AP$36*AP36/100</f>
        <v>12467412.548058061</v>
      </c>
      <c r="AQ14" s="25">
        <f>Macroeconomics!AQ$36*AQ36/100</f>
        <v>14080465.460099898</v>
      </c>
      <c r="AR14" s="25">
        <f>Macroeconomics!AR$36*AR36/100</f>
        <v>15894647.487507464</v>
      </c>
      <c r="AS14" s="25">
        <f>Macroeconomics!AS$36*AS36/100</f>
        <v>17934067.871533584</v>
      </c>
      <c r="AT14" s="25">
        <f>Macroeconomics!AT$36*AT36/100</f>
        <v>20225681.995028291</v>
      </c>
      <c r="AU14" s="25">
        <f>Macroeconomics!AU$36*AU36/100</f>
        <v>22799429.391902134</v>
      </c>
      <c r="AV14" s="25">
        <f>Macroeconomics!AV$36*AV36/100</f>
        <v>25688473.374761287</v>
      </c>
      <c r="AW14" s="25">
        <f>Macroeconomics!AW$36*AW36/100</f>
        <v>28929440.295811858</v>
      </c>
      <c r="AX14" s="25">
        <f>Macroeconomics!AX$36*AX36/100</f>
        <v>32562788.860268898</v>
      </c>
      <c r="AY14" s="25">
        <f>Macroeconomics!AY$36*AY36/100</f>
        <v>36633109.473334782</v>
      </c>
      <c r="AZ14" s="25">
        <f>Macroeconomics!AZ$36*AZ36/100</f>
        <v>41189681.027376547</v>
      </c>
    </row>
    <row r="15" spans="1:52">
      <c r="A15" s="44" t="s">
        <v>72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f>IF(AD$1="T", EconomicAssumptions!$D47, "-")</f>
        <v>1842924</v>
      </c>
      <c r="AE15" s="28">
        <f>IF(AD$1="T",AD15*(1+Macroeconomics!$AE$11/100),IF(AE$1="T",EconomicAssumptions!$D47,"-"))</f>
        <v>2045645.6400000001</v>
      </c>
      <c r="AF15" s="28">
        <f>IF(AD$1="T",AE15*(1+Macroeconomics!$AE$11/100),IF(AE$1="T",AE15*(1+Macroeconomics!$AE$11/100),EconomicAssumptions!$D47 ))</f>
        <v>2270666.6604000004</v>
      </c>
      <c r="AG15" s="25">
        <f>Macroeconomics!AG$36*AG37/100</f>
        <v>2553584.2157529825</v>
      </c>
      <c r="AH15" s="25">
        <f>Macroeconomics!AH$36*AH37/100</f>
        <v>2867540.6414478556</v>
      </c>
      <c r="AI15" s="25">
        <f>Macroeconomics!AI$36*AI37/100</f>
        <v>3213897.5735839512</v>
      </c>
      <c r="AJ15" s="25">
        <f>Macroeconomics!AJ$36*AJ37/100</f>
        <v>3594854.0963184428</v>
      </c>
      <c r="AK15" s="25">
        <f>Macroeconomics!AK$36*AK37/100</f>
        <v>4012415.9072074564</v>
      </c>
      <c r="AL15" s="25">
        <f>Macroeconomics!AL$36*AL37/100</f>
        <v>4496837.6619407227</v>
      </c>
      <c r="AM15" s="25">
        <f>Macroeconomics!AM$36*AM37/100</f>
        <v>5049413.273631921</v>
      </c>
      <c r="AN15" s="25">
        <f>Macroeconomics!AN$36*AN37/100</f>
        <v>5680971.7000378855</v>
      </c>
      <c r="AO15" s="25">
        <f>Macroeconomics!AO$36*AO37/100</f>
        <v>6404353.9768797187</v>
      </c>
      <c r="AP15" s="25">
        <f>Macroeconomics!AP$36*AP37/100</f>
        <v>7234541.2693817941</v>
      </c>
      <c r="AQ15" s="25">
        <f>Macroeconomics!AQ$36*AQ37/100</f>
        <v>8168668.9485608423</v>
      </c>
      <c r="AR15" s="25">
        <f>Macroeconomics!AR$36*AR37/100</f>
        <v>9219024.8545962721</v>
      </c>
      <c r="AS15" s="25">
        <f>Macroeconomics!AS$36*AS37/100</f>
        <v>10399510.066724828</v>
      </c>
      <c r="AT15" s="25">
        <f>Macroeconomics!AT$36*AT37/100</f>
        <v>11725663.164492507</v>
      </c>
      <c r="AU15" s="25">
        <f>Macroeconomics!AU$36*AU37/100</f>
        <v>13214738.391080441</v>
      </c>
      <c r="AV15" s="25">
        <f>Macroeconomics!AV$36*AV37/100</f>
        <v>14885842.603280818</v>
      </c>
      <c r="AW15" s="25">
        <f>Macroeconomics!AW$36*AW37/100</f>
        <v>16760071.830363085</v>
      </c>
      <c r="AX15" s="25">
        <f>Macroeconomics!AX$36*AX37/100</f>
        <v>18860722.983702555</v>
      </c>
      <c r="AY15" s="25">
        <f>Macroeconomics!AY$36*AY37/100</f>
        <v>21213464.771589436</v>
      </c>
      <c r="AZ15" s="25">
        <f>Macroeconomics!AZ$36*AZ37/100</f>
        <v>23846657.436902214</v>
      </c>
    </row>
    <row r="16" spans="1:52">
      <c r="A16" s="44" t="s">
        <v>71</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f>IF(AD$1="T", EconomicAssumptions!$D48, "-")</f>
        <v>1325612</v>
      </c>
      <c r="AE16" s="28">
        <f>IF(AD$1="T",AD16*(1+Macroeconomics!$AE$11/100),IF(AE$1="T",EconomicAssumptions!$D48,"-"))</f>
        <v>1471429.32</v>
      </c>
      <c r="AF16" s="28">
        <f>IF(AD$1="T",AE16*(1+Macroeconomics!$AE$11/100),IF(AE$1="T",AE16*(1+Macroeconomics!$AE$11/100),EconomicAssumptions!$D48 ))</f>
        <v>1633286.5452000003</v>
      </c>
      <c r="AG16" s="25">
        <f>Macroeconomics!AG$36*AG38/100</f>
        <v>1837822.5336496094</v>
      </c>
      <c r="AH16" s="25">
        <f>Macroeconomics!AH$36*AH38/100</f>
        <v>2064937.0701527433</v>
      </c>
      <c r="AI16" s="25">
        <f>Macroeconomics!AI$36*AI38/100</f>
        <v>2315648.2541542505</v>
      </c>
      <c r="AJ16" s="25">
        <f>Macroeconomics!AJ$36*AJ38/100</f>
        <v>2591579.9874510001</v>
      </c>
      <c r="AK16" s="25">
        <f>Macroeconomics!AK$36*AK38/100</f>
        <v>2894220.0925358776</v>
      </c>
      <c r="AL16" s="25">
        <f>Macroeconomics!AL$36*AL38/100</f>
        <v>3245447.2535763476</v>
      </c>
      <c r="AM16" s="25">
        <f>Macroeconomics!AM$36*AM38/100</f>
        <v>3646275.445891506</v>
      </c>
      <c r="AN16" s="25">
        <f>Macroeconomics!AN$36*AN38/100</f>
        <v>4104609.7099289191</v>
      </c>
      <c r="AO16" s="25">
        <f>Macroeconomics!AO$36*AO38/100</f>
        <v>4629826.7053804025</v>
      </c>
      <c r="AP16" s="25">
        <f>Macroeconomics!AP$36*AP38/100</f>
        <v>5232871.2786762677</v>
      </c>
      <c r="AQ16" s="25">
        <f>Macroeconomics!AQ$36*AQ38/100</f>
        <v>5911796.5115390578</v>
      </c>
      <c r="AR16" s="25">
        <f>Macroeconomics!AR$36*AR38/100</f>
        <v>6675622.6329111923</v>
      </c>
      <c r="AS16" s="25">
        <f>Macroeconomics!AS$36*AS38/100</f>
        <v>7534557.8048087573</v>
      </c>
      <c r="AT16" s="25">
        <f>Macroeconomics!AT$36*AT38/100</f>
        <v>8500018.8305357862</v>
      </c>
      <c r="AU16" s="25">
        <f>Macroeconomics!AU$36*AU38/100</f>
        <v>9584691.0008216873</v>
      </c>
      <c r="AV16" s="25">
        <f>Macroeconomics!AV$36*AV38/100</f>
        <v>10802630.771480469</v>
      </c>
      <c r="AW16" s="25">
        <f>Macroeconomics!AW$36*AW38/100</f>
        <v>12169368.465448771</v>
      </c>
      <c r="AX16" s="25">
        <f>Macroeconomics!AX$36*AX38/100</f>
        <v>13702065.876566343</v>
      </c>
      <c r="AY16" s="25">
        <f>Macroeconomics!AY$36*AY38/100</f>
        <v>15419644.701745346</v>
      </c>
      <c r="AZ16" s="25">
        <f>Macroeconomics!AZ$36*AZ38/100</f>
        <v>17343023.590474337</v>
      </c>
    </row>
    <row r="17" spans="1:52">
      <c r="A17" s="44" t="s">
        <v>70</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f>IF(AD$1="T", EconomicAssumptions!$D49, "-")</f>
        <v>0</v>
      </c>
      <c r="AE17" s="28">
        <f>IF(AD$1="T",AD17*(1+Macroeconomics!$AE$11/100),IF(AE$1="T",EconomicAssumptions!$D49,"-"))</f>
        <v>0</v>
      </c>
      <c r="AF17" s="28">
        <f>IF(AD$1="T",AE17*(1+Macroeconomics!$AE$11/100),IF(AE$1="T",AE17*(1+Macroeconomics!$AE$11/100),EconomicAssumptions!$D49 ))</f>
        <v>0</v>
      </c>
      <c r="AG17" s="25">
        <f>Macroeconomics!AG$36*AG39/100</f>
        <v>0</v>
      </c>
      <c r="AH17" s="25">
        <f>Macroeconomics!AH$36*AH39/100</f>
        <v>0</v>
      </c>
      <c r="AI17" s="25">
        <f>Macroeconomics!AI$36*AI39/100</f>
        <v>0</v>
      </c>
      <c r="AJ17" s="25">
        <f>Macroeconomics!AJ$36*AJ39/100</f>
        <v>0</v>
      </c>
      <c r="AK17" s="25">
        <f>Macroeconomics!AK$36*AK39/100</f>
        <v>0</v>
      </c>
      <c r="AL17" s="25">
        <f>Macroeconomics!AL$36*AL39/100</f>
        <v>0</v>
      </c>
      <c r="AM17" s="25">
        <f>Macroeconomics!AM$36*AM39/100</f>
        <v>0</v>
      </c>
      <c r="AN17" s="25">
        <f>Macroeconomics!AN$36*AN39/100</f>
        <v>0</v>
      </c>
      <c r="AO17" s="25">
        <f>Macroeconomics!AO$36*AO39/100</f>
        <v>0</v>
      </c>
      <c r="AP17" s="25">
        <f>Macroeconomics!AP$36*AP39/100</f>
        <v>0</v>
      </c>
      <c r="AQ17" s="25">
        <f>Macroeconomics!AQ$36*AQ39/100</f>
        <v>0</v>
      </c>
      <c r="AR17" s="25">
        <f>Macroeconomics!AR$36*AR39/100</f>
        <v>0</v>
      </c>
      <c r="AS17" s="25">
        <f>Macroeconomics!AS$36*AS39/100</f>
        <v>0</v>
      </c>
      <c r="AT17" s="25">
        <f>Macroeconomics!AT$36*AT39/100</f>
        <v>0</v>
      </c>
      <c r="AU17" s="25">
        <f>Macroeconomics!AU$36*AU39/100</f>
        <v>0</v>
      </c>
      <c r="AV17" s="25">
        <f>Macroeconomics!AV$36*AV39/100</f>
        <v>0</v>
      </c>
      <c r="AW17" s="25">
        <f>Macroeconomics!AW$36*AW39/100</f>
        <v>0</v>
      </c>
      <c r="AX17" s="25">
        <f>Macroeconomics!AX$36*AX39/100</f>
        <v>0</v>
      </c>
      <c r="AY17" s="25">
        <f>Macroeconomics!AY$36*AY39/100</f>
        <v>0</v>
      </c>
      <c r="AZ17" s="25">
        <f>Macroeconomics!AZ$36*AZ39/100</f>
        <v>0</v>
      </c>
    </row>
    <row r="18" spans="1:52">
      <c r="A18" s="29"/>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row>
    <row r="19" spans="1:52">
      <c r="A19" s="29"/>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row>
    <row r="20" spans="1:52">
      <c r="A20" s="29" t="s">
        <v>96</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f t="shared" ref="AD20:AZ20" si="0">AD11-AD14</f>
        <v>-1406442</v>
      </c>
      <c r="AE20" s="28">
        <f t="shared" si="0"/>
        <v>-1561150.6199999999</v>
      </c>
      <c r="AF20" s="28">
        <f t="shared" si="0"/>
        <v>-1732877.1882000007</v>
      </c>
      <c r="AG20" s="25">
        <f t="shared" si="0"/>
        <v>-1914669.6755109611</v>
      </c>
      <c r="AH20" s="25">
        <f t="shared" si="0"/>
        <v>-2111822.4004319254</v>
      </c>
      <c r="AI20" s="25">
        <f t="shared" si="0"/>
        <v>-2324098.165716534</v>
      </c>
      <c r="AJ20" s="25">
        <f t="shared" si="0"/>
        <v>-2551785.773918834</v>
      </c>
      <c r="AK20" s="25">
        <f t="shared" si="0"/>
        <v>-2794926.6728986995</v>
      </c>
      <c r="AL20" s="25">
        <f t="shared" si="0"/>
        <v>-3072763.3495282177</v>
      </c>
      <c r="AM20" s="25">
        <f t="shared" si="0"/>
        <v>-3383535.489562327</v>
      </c>
      <c r="AN20" s="25">
        <f t="shared" si="0"/>
        <v>-3731686.2232738342</v>
      </c>
      <c r="AO20" s="25">
        <f t="shared" si="0"/>
        <v>-4122391.1559997797</v>
      </c>
      <c r="AP20" s="25">
        <f t="shared" si="0"/>
        <v>-4561508.9035370657</v>
      </c>
      <c r="AQ20" s="25">
        <f t="shared" si="0"/>
        <v>-5043104.3589516636</v>
      </c>
      <c r="AR20" s="25">
        <f t="shared" si="0"/>
        <v>-5570562.0515392497</v>
      </c>
      <c r="AS20" s="25">
        <f t="shared" si="0"/>
        <v>-6147589.0760692209</v>
      </c>
      <c r="AT20" s="25">
        <f t="shared" si="0"/>
        <v>-6778126.1223853715</v>
      </c>
      <c r="AU20" s="25">
        <f t="shared" si="0"/>
        <v>-7466287.5543550048</v>
      </c>
      <c r="AV20" s="25">
        <f t="shared" si="0"/>
        <v>-8216328.3215244524</v>
      </c>
      <c r="AW20" s="25">
        <f t="shared" si="0"/>
        <v>-9032600.4840859622</v>
      </c>
      <c r="AX20" s="25">
        <f t="shared" si="0"/>
        <v>-9919539.1740230471</v>
      </c>
      <c r="AY20" s="25">
        <f t="shared" si="0"/>
        <v>-10881611.746344525</v>
      </c>
      <c r="AZ20" s="25">
        <f t="shared" si="0"/>
        <v>-11923328.718451105</v>
      </c>
    </row>
    <row r="21" spans="1:52">
      <c r="A21" s="29" t="s">
        <v>95</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row>
    <row r="22" spans="1:52">
      <c r="A22" s="29" t="s">
        <v>94</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row>
    <row r="23" spans="1:52">
      <c r="A23" s="29" t="s">
        <v>93</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row>
    <row r="24" spans="1:52">
      <c r="A24" s="29"/>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row>
    <row r="25" spans="1:52">
      <c r="A25" s="89" t="s">
        <v>85</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row>
    <row r="26" spans="1:52">
      <c r="A26" s="48" t="s">
        <v>82</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row>
    <row r="27" spans="1:52">
      <c r="A27" s="52" t="s">
        <v>81</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f>AD5/Macroeconomics!AD$3</f>
        <v>0.109</v>
      </c>
      <c r="AE27" s="27">
        <f>100*AE5/Macroeconomics!AE$3</f>
        <v>10.531576243808448</v>
      </c>
      <c r="AF27" s="27">
        <f>100*AF5/Macroeconomics!AF$3</f>
        <v>10.34929934884263</v>
      </c>
      <c r="AG27" s="26">
        <f t="shared" ref="AG27:AZ27" si="1">AG28+AG31</f>
        <v>10.506834381400498</v>
      </c>
      <c r="AH27" s="26">
        <f t="shared" si="1"/>
        <v>10.664369413958367</v>
      </c>
      <c r="AI27" s="26">
        <f t="shared" si="1"/>
        <v>10.821904446516236</v>
      </c>
      <c r="AJ27" s="26">
        <f t="shared" si="1"/>
        <v>10.979439479074104</v>
      </c>
      <c r="AK27" s="26">
        <f t="shared" si="1"/>
        <v>11.136974511631973</v>
      </c>
      <c r="AL27" s="26">
        <f t="shared" si="1"/>
        <v>11.29450954418984</v>
      </c>
      <c r="AM27" s="26">
        <f t="shared" si="1"/>
        <v>11.452044576747708</v>
      </c>
      <c r="AN27" s="26">
        <f t="shared" si="1"/>
        <v>11.609579609305577</v>
      </c>
      <c r="AO27" s="26">
        <f t="shared" si="1"/>
        <v>11.767114641863444</v>
      </c>
      <c r="AP27" s="26">
        <f t="shared" si="1"/>
        <v>11.924649674421312</v>
      </c>
      <c r="AQ27" s="26">
        <f t="shared" si="1"/>
        <v>12.082184706979181</v>
      </c>
      <c r="AR27" s="26">
        <f t="shared" si="1"/>
        <v>12.239719739537049</v>
      </c>
      <c r="AS27" s="26">
        <f t="shared" si="1"/>
        <v>12.397254772094918</v>
      </c>
      <c r="AT27" s="26">
        <f t="shared" si="1"/>
        <v>12.554789804652785</v>
      </c>
      <c r="AU27" s="26">
        <f t="shared" si="1"/>
        <v>12.712324837210653</v>
      </c>
      <c r="AV27" s="26">
        <f t="shared" si="1"/>
        <v>12.869859869768522</v>
      </c>
      <c r="AW27" s="26">
        <f t="shared" si="1"/>
        <v>13.027394902326389</v>
      </c>
      <c r="AX27" s="26">
        <f t="shared" si="1"/>
        <v>13.184929934884257</v>
      </c>
      <c r="AY27" s="26">
        <f t="shared" si="1"/>
        <v>13.342464967442126</v>
      </c>
      <c r="AZ27" s="26">
        <f t="shared" si="1"/>
        <v>13.5</v>
      </c>
    </row>
    <row r="28" spans="1:52">
      <c r="A28" s="53" t="s">
        <v>80</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f>AD6/Macroeconomics!AD$3</f>
        <v>7.9000000000000001E-2</v>
      </c>
      <c r="AE28" s="27">
        <f>100*AE6/Macroeconomics!AE$3</f>
        <v>7.6329772776226372</v>
      </c>
      <c r="AF28" s="27">
        <f>100*AF6/Macroeconomics!AF$3</f>
        <v>7.500868335399705</v>
      </c>
      <c r="AG28" s="26">
        <f t="shared" ref="AG28:AZ28" si="2">SUM(AG29:AG30)</f>
        <v>7.6258249186297196</v>
      </c>
      <c r="AH28" s="26">
        <f t="shared" si="2"/>
        <v>7.7507815018597341</v>
      </c>
      <c r="AI28" s="26">
        <f t="shared" si="2"/>
        <v>7.8757380850897487</v>
      </c>
      <c r="AJ28" s="26">
        <f t="shared" si="2"/>
        <v>8.0006946683197633</v>
      </c>
      <c r="AK28" s="26">
        <f t="shared" si="2"/>
        <v>8.1256512515497779</v>
      </c>
      <c r="AL28" s="26">
        <f t="shared" si="2"/>
        <v>8.2506078347797924</v>
      </c>
      <c r="AM28" s="26">
        <f t="shared" si="2"/>
        <v>8.375564418009807</v>
      </c>
      <c r="AN28" s="26">
        <f t="shared" si="2"/>
        <v>8.5005210012398216</v>
      </c>
      <c r="AO28" s="26">
        <f t="shared" si="2"/>
        <v>8.6254775844698361</v>
      </c>
      <c r="AP28" s="26">
        <f t="shared" si="2"/>
        <v>8.7504341676998507</v>
      </c>
      <c r="AQ28" s="26">
        <f t="shared" si="2"/>
        <v>8.8753907509298653</v>
      </c>
      <c r="AR28" s="26">
        <f t="shared" si="2"/>
        <v>9.0003473341598799</v>
      </c>
      <c r="AS28" s="26">
        <f t="shared" si="2"/>
        <v>9.1253039173898944</v>
      </c>
      <c r="AT28" s="26">
        <f t="shared" si="2"/>
        <v>9.250260500619909</v>
      </c>
      <c r="AU28" s="26">
        <f t="shared" si="2"/>
        <v>9.3752170838499236</v>
      </c>
      <c r="AV28" s="26">
        <f t="shared" si="2"/>
        <v>9.5001736670799382</v>
      </c>
      <c r="AW28" s="26">
        <f t="shared" si="2"/>
        <v>9.6251302503099527</v>
      </c>
      <c r="AX28" s="26">
        <f t="shared" si="2"/>
        <v>9.7500868335399673</v>
      </c>
      <c r="AY28" s="26">
        <f t="shared" si="2"/>
        <v>9.8750434167699819</v>
      </c>
      <c r="AZ28" s="26">
        <f t="shared" si="2"/>
        <v>10</v>
      </c>
    </row>
    <row r="29" spans="1:52">
      <c r="A29" s="54" t="s">
        <v>79</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f>AD7/Macroeconomics!AD$3</f>
        <v>7.9000000000000001E-2</v>
      </c>
      <c r="AE29" s="27">
        <f>100*AE7/Macroeconomics!AE$3</f>
        <v>7.6329772776226372</v>
      </c>
      <c r="AF29" s="27">
        <f>100*AF7/Macroeconomics!AF$3</f>
        <v>7.500868335399705</v>
      </c>
      <c r="AG29" s="26">
        <f t="shared" ref="AG29:AV32" si="3">AF29+($AZ29-$AF29)/($AZ$2-$AF$2)</f>
        <v>7.6258249186297196</v>
      </c>
      <c r="AH29" s="26">
        <f t="shared" si="3"/>
        <v>7.7507815018597341</v>
      </c>
      <c r="AI29" s="26">
        <f t="shared" si="3"/>
        <v>7.8757380850897487</v>
      </c>
      <c r="AJ29" s="26">
        <f t="shared" si="3"/>
        <v>8.0006946683197633</v>
      </c>
      <c r="AK29" s="26">
        <f t="shared" si="3"/>
        <v>8.1256512515497779</v>
      </c>
      <c r="AL29" s="26">
        <f t="shared" si="3"/>
        <v>8.2506078347797924</v>
      </c>
      <c r="AM29" s="26">
        <f t="shared" si="3"/>
        <v>8.375564418009807</v>
      </c>
      <c r="AN29" s="26">
        <f t="shared" si="3"/>
        <v>8.5005210012398216</v>
      </c>
      <c r="AO29" s="26">
        <f t="shared" si="3"/>
        <v>8.6254775844698361</v>
      </c>
      <c r="AP29" s="26">
        <f t="shared" si="3"/>
        <v>8.7504341676998507</v>
      </c>
      <c r="AQ29" s="26">
        <f t="shared" si="3"/>
        <v>8.8753907509298653</v>
      </c>
      <c r="AR29" s="26">
        <f t="shared" si="3"/>
        <v>9.0003473341598799</v>
      </c>
      <c r="AS29" s="26">
        <f t="shared" si="3"/>
        <v>9.1253039173898944</v>
      </c>
      <c r="AT29" s="26">
        <f t="shared" si="3"/>
        <v>9.250260500619909</v>
      </c>
      <c r="AU29" s="26">
        <f t="shared" si="3"/>
        <v>9.3752170838499236</v>
      </c>
      <c r="AV29" s="26">
        <f t="shared" si="3"/>
        <v>9.5001736670799382</v>
      </c>
      <c r="AW29" s="26">
        <f t="shared" ref="AW29:AY32" si="4">AV29+($AZ29-$AF29)/($AZ$2-$AF$2)</f>
        <v>9.6251302503099527</v>
      </c>
      <c r="AX29" s="26">
        <f t="shared" si="4"/>
        <v>9.7500868335399673</v>
      </c>
      <c r="AY29" s="26">
        <f t="shared" si="4"/>
        <v>9.8750434167699819</v>
      </c>
      <c r="AZ29" s="30">
        <f>EconomicAssumptions!F39</f>
        <v>10</v>
      </c>
    </row>
    <row r="30" spans="1:52">
      <c r="A30" s="54" t="s">
        <v>78</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f>AD8/Macroeconomics!AD$3</f>
        <v>0</v>
      </c>
      <c r="AE30" s="27">
        <f>100*AE8/Macroeconomics!AE$3</f>
        <v>0</v>
      </c>
      <c r="AF30" s="27">
        <f>100*AF8/Macroeconomics!AF$3</f>
        <v>0</v>
      </c>
      <c r="AG30" s="26">
        <f t="shared" si="3"/>
        <v>0</v>
      </c>
      <c r="AH30" s="26">
        <f t="shared" si="3"/>
        <v>0</v>
      </c>
      <c r="AI30" s="26">
        <f t="shared" si="3"/>
        <v>0</v>
      </c>
      <c r="AJ30" s="26">
        <f t="shared" si="3"/>
        <v>0</v>
      </c>
      <c r="AK30" s="26">
        <f t="shared" si="3"/>
        <v>0</v>
      </c>
      <c r="AL30" s="26">
        <f t="shared" si="3"/>
        <v>0</v>
      </c>
      <c r="AM30" s="26">
        <f t="shared" si="3"/>
        <v>0</v>
      </c>
      <c r="AN30" s="26">
        <f t="shared" si="3"/>
        <v>0</v>
      </c>
      <c r="AO30" s="26">
        <f t="shared" si="3"/>
        <v>0</v>
      </c>
      <c r="AP30" s="26">
        <f t="shared" si="3"/>
        <v>0</v>
      </c>
      <c r="AQ30" s="26">
        <f t="shared" si="3"/>
        <v>0</v>
      </c>
      <c r="AR30" s="26">
        <f t="shared" si="3"/>
        <v>0</v>
      </c>
      <c r="AS30" s="26">
        <f t="shared" si="3"/>
        <v>0</v>
      </c>
      <c r="AT30" s="26">
        <f t="shared" si="3"/>
        <v>0</v>
      </c>
      <c r="AU30" s="26">
        <f t="shared" si="3"/>
        <v>0</v>
      </c>
      <c r="AV30" s="26">
        <f t="shared" si="3"/>
        <v>0</v>
      </c>
      <c r="AW30" s="26">
        <f t="shared" si="4"/>
        <v>0</v>
      </c>
      <c r="AX30" s="26">
        <f t="shared" si="4"/>
        <v>0</v>
      </c>
      <c r="AY30" s="26">
        <f t="shared" si="4"/>
        <v>0</v>
      </c>
      <c r="AZ30" s="30">
        <f>EconomicAssumptions!F40</f>
        <v>0</v>
      </c>
    </row>
    <row r="31" spans="1:52">
      <c r="A31" s="53" t="s">
        <v>77</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f>AD9/Macroeconomics!AD$3</f>
        <v>0.03</v>
      </c>
      <c r="AE31" s="27">
        <f>100*AE9/Macroeconomics!AE$3</f>
        <v>2.898598966185812</v>
      </c>
      <c r="AF31" s="27">
        <f>100*AF9/Macroeconomics!AF$3</f>
        <v>2.848431013442926</v>
      </c>
      <c r="AG31" s="26">
        <f t="shared" si="3"/>
        <v>2.8810094627707796</v>
      </c>
      <c r="AH31" s="26">
        <f t="shared" si="3"/>
        <v>2.9135879120986332</v>
      </c>
      <c r="AI31" s="26">
        <f t="shared" si="3"/>
        <v>2.9461663614264868</v>
      </c>
      <c r="AJ31" s="26">
        <f t="shared" si="3"/>
        <v>2.9787448107543404</v>
      </c>
      <c r="AK31" s="26">
        <f t="shared" si="3"/>
        <v>3.011323260082194</v>
      </c>
      <c r="AL31" s="26">
        <f t="shared" si="3"/>
        <v>3.0439017094100476</v>
      </c>
      <c r="AM31" s="26">
        <f t="shared" si="3"/>
        <v>3.0764801587379011</v>
      </c>
      <c r="AN31" s="26">
        <f t="shared" si="3"/>
        <v>3.1090586080657547</v>
      </c>
      <c r="AO31" s="26">
        <f t="shared" si="3"/>
        <v>3.1416370573936083</v>
      </c>
      <c r="AP31" s="26">
        <f t="shared" si="3"/>
        <v>3.1742155067214619</v>
      </c>
      <c r="AQ31" s="26">
        <f t="shared" si="3"/>
        <v>3.2067939560493155</v>
      </c>
      <c r="AR31" s="26">
        <f t="shared" si="3"/>
        <v>3.2393724053771691</v>
      </c>
      <c r="AS31" s="26">
        <f t="shared" si="3"/>
        <v>3.2719508547050227</v>
      </c>
      <c r="AT31" s="26">
        <f t="shared" si="3"/>
        <v>3.3045293040328763</v>
      </c>
      <c r="AU31" s="26">
        <f t="shared" si="3"/>
        <v>3.3371077533607298</v>
      </c>
      <c r="AV31" s="26">
        <f t="shared" si="3"/>
        <v>3.3696862026885834</v>
      </c>
      <c r="AW31" s="26">
        <f t="shared" si="4"/>
        <v>3.402264652016437</v>
      </c>
      <c r="AX31" s="26">
        <f t="shared" si="4"/>
        <v>3.4348431013442906</v>
      </c>
      <c r="AY31" s="26">
        <f t="shared" si="4"/>
        <v>3.4674215506721442</v>
      </c>
      <c r="AZ31" s="30">
        <f>EconomicAssumptions!F41</f>
        <v>3.5</v>
      </c>
    </row>
    <row r="32" spans="1:52">
      <c r="A32" s="52" t="s">
        <v>76</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f>AD10/Macroeconomics!AD$3</f>
        <v>0</v>
      </c>
      <c r="AE32" s="27">
        <f>100*AE10/Macroeconomics!AE$3</f>
        <v>0</v>
      </c>
      <c r="AF32" s="27">
        <f>100*AF10/Macroeconomics!AF$3</f>
        <v>0</v>
      </c>
      <c r="AG32" s="26">
        <f t="shared" si="3"/>
        <v>0</v>
      </c>
      <c r="AH32" s="26">
        <f t="shared" si="3"/>
        <v>0</v>
      </c>
      <c r="AI32" s="26">
        <f t="shared" si="3"/>
        <v>0</v>
      </c>
      <c r="AJ32" s="26">
        <f t="shared" si="3"/>
        <v>0</v>
      </c>
      <c r="AK32" s="26">
        <f t="shared" si="3"/>
        <v>0</v>
      </c>
      <c r="AL32" s="26">
        <f t="shared" si="3"/>
        <v>0</v>
      </c>
      <c r="AM32" s="26">
        <f t="shared" si="3"/>
        <v>0</v>
      </c>
      <c r="AN32" s="26">
        <f t="shared" si="3"/>
        <v>0</v>
      </c>
      <c r="AO32" s="26">
        <f t="shared" si="3"/>
        <v>0</v>
      </c>
      <c r="AP32" s="26">
        <f t="shared" si="3"/>
        <v>0</v>
      </c>
      <c r="AQ32" s="26">
        <f t="shared" si="3"/>
        <v>0</v>
      </c>
      <c r="AR32" s="26">
        <f t="shared" si="3"/>
        <v>0</v>
      </c>
      <c r="AS32" s="26">
        <f t="shared" si="3"/>
        <v>0</v>
      </c>
      <c r="AT32" s="26">
        <f t="shared" si="3"/>
        <v>0</v>
      </c>
      <c r="AU32" s="26">
        <f t="shared" si="3"/>
        <v>0</v>
      </c>
      <c r="AV32" s="26">
        <f t="shared" si="3"/>
        <v>0</v>
      </c>
      <c r="AW32" s="26">
        <f t="shared" si="4"/>
        <v>0</v>
      </c>
      <c r="AX32" s="26">
        <f t="shared" si="4"/>
        <v>0</v>
      </c>
      <c r="AY32" s="26">
        <f t="shared" si="4"/>
        <v>0</v>
      </c>
      <c r="AZ32" s="30">
        <f>EconomicAssumptions!F42</f>
        <v>0</v>
      </c>
    </row>
    <row r="33" spans="1:52">
      <c r="A33" s="48" t="s">
        <v>75</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f>AD11/Macroeconomics!AD$3</f>
        <v>0.109</v>
      </c>
      <c r="AE33" s="27">
        <f>100*AE11/Macroeconomics!AE$3</f>
        <v>10.531576243808448</v>
      </c>
      <c r="AF33" s="27">
        <f>100*AF11/Macroeconomics!AF$3</f>
        <v>10.34929934884263</v>
      </c>
      <c r="AG33" s="26">
        <f t="shared" ref="AG33:AZ33" si="5">AG27+AG32</f>
        <v>10.506834381400498</v>
      </c>
      <c r="AH33" s="26">
        <f t="shared" si="5"/>
        <v>10.664369413958367</v>
      </c>
      <c r="AI33" s="26">
        <f t="shared" si="5"/>
        <v>10.821904446516236</v>
      </c>
      <c r="AJ33" s="26">
        <f t="shared" si="5"/>
        <v>10.979439479074104</v>
      </c>
      <c r="AK33" s="26">
        <f t="shared" si="5"/>
        <v>11.136974511631973</v>
      </c>
      <c r="AL33" s="26">
        <f t="shared" si="5"/>
        <v>11.29450954418984</v>
      </c>
      <c r="AM33" s="26">
        <f t="shared" si="5"/>
        <v>11.452044576747708</v>
      </c>
      <c r="AN33" s="26">
        <f t="shared" si="5"/>
        <v>11.609579609305577</v>
      </c>
      <c r="AO33" s="26">
        <f t="shared" si="5"/>
        <v>11.767114641863444</v>
      </c>
      <c r="AP33" s="26">
        <f t="shared" si="5"/>
        <v>11.924649674421312</v>
      </c>
      <c r="AQ33" s="26">
        <f t="shared" si="5"/>
        <v>12.082184706979181</v>
      </c>
      <c r="AR33" s="26">
        <f t="shared" si="5"/>
        <v>12.239719739537049</v>
      </c>
      <c r="AS33" s="26">
        <f t="shared" si="5"/>
        <v>12.397254772094918</v>
      </c>
      <c r="AT33" s="26">
        <f t="shared" si="5"/>
        <v>12.554789804652785</v>
      </c>
      <c r="AU33" s="26">
        <f t="shared" si="5"/>
        <v>12.712324837210653</v>
      </c>
      <c r="AV33" s="26">
        <f t="shared" si="5"/>
        <v>12.869859869768522</v>
      </c>
      <c r="AW33" s="26">
        <f t="shared" si="5"/>
        <v>13.027394902326389</v>
      </c>
      <c r="AX33" s="26">
        <f t="shared" si="5"/>
        <v>13.184929934884257</v>
      </c>
      <c r="AY33" s="26">
        <f t="shared" si="5"/>
        <v>13.342464967442126</v>
      </c>
      <c r="AZ33" s="26">
        <f t="shared" si="5"/>
        <v>13.5</v>
      </c>
    </row>
    <row r="34" spans="1:52">
      <c r="A34" s="45"/>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7"/>
      <c r="AF34" s="27"/>
      <c r="AZ34" s="26"/>
    </row>
    <row r="35" spans="1:52">
      <c r="A35" s="48" t="s">
        <v>74</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7"/>
      <c r="AF35" s="27"/>
      <c r="AZ35" s="26"/>
    </row>
    <row r="36" spans="1:52">
      <c r="A36" s="45" t="s">
        <v>73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f>AD14/Macroeconomics!AD$3</f>
        <v>0.19600000000000001</v>
      </c>
      <c r="AE36" s="27">
        <f>100*AE14/Macroeconomics!AE$3</f>
        <v>18.937513245747304</v>
      </c>
      <c r="AF36" s="27">
        <f>100*AF14/Macroeconomics!AF$3</f>
        <v>18.609749287827114</v>
      </c>
      <c r="AG36" s="26">
        <f t="shared" ref="AG36:AZ36" si="6">SUM(AG37:AG39)</f>
        <v>18.629261823435762</v>
      </c>
      <c r="AH36" s="26">
        <f t="shared" si="6"/>
        <v>18.648774359044406</v>
      </c>
      <c r="AI36" s="26">
        <f t="shared" si="6"/>
        <v>18.66828689465305</v>
      </c>
      <c r="AJ36" s="26">
        <f t="shared" si="6"/>
        <v>18.687799430261698</v>
      </c>
      <c r="AK36" s="26">
        <f t="shared" si="6"/>
        <v>18.707311965870343</v>
      </c>
      <c r="AL36" s="26">
        <f t="shared" si="6"/>
        <v>18.726824501478987</v>
      </c>
      <c r="AM36" s="26">
        <f t="shared" si="6"/>
        <v>18.746337037087635</v>
      </c>
      <c r="AN36" s="26">
        <f t="shared" si="6"/>
        <v>18.765849572696279</v>
      </c>
      <c r="AO36" s="26">
        <f t="shared" si="6"/>
        <v>18.785362108304923</v>
      </c>
      <c r="AP36" s="26">
        <f t="shared" si="6"/>
        <v>18.804874643913568</v>
      </c>
      <c r="AQ36" s="26">
        <f t="shared" si="6"/>
        <v>18.824387179522212</v>
      </c>
      <c r="AR36" s="26">
        <f t="shared" si="6"/>
        <v>18.84389971513086</v>
      </c>
      <c r="AS36" s="26">
        <f t="shared" si="6"/>
        <v>18.863412250739504</v>
      </c>
      <c r="AT36" s="26">
        <f t="shared" si="6"/>
        <v>18.882924786348148</v>
      </c>
      <c r="AU36" s="26">
        <f t="shared" si="6"/>
        <v>18.902437321956796</v>
      </c>
      <c r="AV36" s="26">
        <f t="shared" si="6"/>
        <v>18.921949857565441</v>
      </c>
      <c r="AW36" s="26">
        <f t="shared" si="6"/>
        <v>18.941462393174085</v>
      </c>
      <c r="AX36" s="26">
        <f t="shared" si="6"/>
        <v>18.960974928782729</v>
      </c>
      <c r="AY36" s="26">
        <f t="shared" si="6"/>
        <v>18.980487464391373</v>
      </c>
      <c r="AZ36" s="26">
        <f t="shared" si="6"/>
        <v>19</v>
      </c>
    </row>
    <row r="37" spans="1:52">
      <c r="A37" s="44" t="s">
        <v>72</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f>AD15/Macroeconomics!AD$3</f>
        <v>0.114</v>
      </c>
      <c r="AE37" s="27">
        <f>100*AE15/Macroeconomics!AE$3</f>
        <v>11.014676071506084</v>
      </c>
      <c r="AF37" s="27">
        <f>100*AF15/Macroeconomics!AF$3</f>
        <v>10.824037851083119</v>
      </c>
      <c r="AG37" s="26">
        <f t="shared" ref="AG37:AV39" si="7">AF37+($AZ37-$AF37)/($AZ$2-$AF$2)</f>
        <v>10.832835958528964</v>
      </c>
      <c r="AH37" s="26">
        <f t="shared" si="7"/>
        <v>10.841634065974809</v>
      </c>
      <c r="AI37" s="26">
        <f t="shared" si="7"/>
        <v>10.850432173420653</v>
      </c>
      <c r="AJ37" s="26">
        <f t="shared" si="7"/>
        <v>10.859230280866498</v>
      </c>
      <c r="AK37" s="26">
        <f t="shared" si="7"/>
        <v>10.868028388312343</v>
      </c>
      <c r="AL37" s="26">
        <f t="shared" si="7"/>
        <v>10.876826495758188</v>
      </c>
      <c r="AM37" s="26">
        <f t="shared" si="7"/>
        <v>10.885624603204032</v>
      </c>
      <c r="AN37" s="26">
        <f t="shared" si="7"/>
        <v>10.894422710649877</v>
      </c>
      <c r="AO37" s="26">
        <f t="shared" si="7"/>
        <v>10.903220818095722</v>
      </c>
      <c r="AP37" s="26">
        <f t="shared" si="7"/>
        <v>10.912018925541567</v>
      </c>
      <c r="AQ37" s="26">
        <f t="shared" si="7"/>
        <v>10.920817032987411</v>
      </c>
      <c r="AR37" s="26">
        <f t="shared" si="7"/>
        <v>10.929615140433256</v>
      </c>
      <c r="AS37" s="26">
        <f t="shared" si="7"/>
        <v>10.938413247879101</v>
      </c>
      <c r="AT37" s="26">
        <f t="shared" si="7"/>
        <v>10.947211355324946</v>
      </c>
      <c r="AU37" s="26">
        <f t="shared" si="7"/>
        <v>10.95600946277079</v>
      </c>
      <c r="AV37" s="26">
        <f t="shared" si="7"/>
        <v>10.964807570216635</v>
      </c>
      <c r="AW37" s="26">
        <f t="shared" ref="AW37:AY39" si="8">AV37+($AZ37-$AF37)/($AZ$2-$AF$2)</f>
        <v>10.97360567766248</v>
      </c>
      <c r="AX37" s="26">
        <f t="shared" si="8"/>
        <v>10.982403785108325</v>
      </c>
      <c r="AY37" s="26">
        <f t="shared" si="8"/>
        <v>10.991201892554169</v>
      </c>
      <c r="AZ37" s="30">
        <f>EconomicAssumptions!F47</f>
        <v>11</v>
      </c>
    </row>
    <row r="38" spans="1:52">
      <c r="A38" s="44" t="s">
        <v>71</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f>AD16/Macroeconomics!AD$3</f>
        <v>8.2000000000000003E-2</v>
      </c>
      <c r="AE38" s="27">
        <f>100*AE16/Macroeconomics!AE$3</f>
        <v>7.9228371742412182</v>
      </c>
      <c r="AF38" s="27">
        <f>100*AF16/Macroeconomics!AF$3</f>
        <v>7.7857114367439975</v>
      </c>
      <c r="AG38" s="26">
        <f t="shared" si="7"/>
        <v>7.7964258649067979</v>
      </c>
      <c r="AH38" s="26">
        <f t="shared" si="7"/>
        <v>7.8071402930695983</v>
      </c>
      <c r="AI38" s="26">
        <f t="shared" si="7"/>
        <v>7.8178547212323988</v>
      </c>
      <c r="AJ38" s="26">
        <f t="shared" si="7"/>
        <v>7.8285691493951992</v>
      </c>
      <c r="AK38" s="26">
        <f t="shared" si="7"/>
        <v>7.8392835775579996</v>
      </c>
      <c r="AL38" s="26">
        <f t="shared" si="7"/>
        <v>7.8499980057208001</v>
      </c>
      <c r="AM38" s="26">
        <f t="shared" si="7"/>
        <v>7.8607124338836005</v>
      </c>
      <c r="AN38" s="26">
        <f t="shared" si="7"/>
        <v>7.871426862046401</v>
      </c>
      <c r="AO38" s="26">
        <f t="shared" si="7"/>
        <v>7.8821412902092014</v>
      </c>
      <c r="AP38" s="26">
        <f t="shared" si="7"/>
        <v>7.8928557183720018</v>
      </c>
      <c r="AQ38" s="26">
        <f t="shared" si="7"/>
        <v>7.9035701465348023</v>
      </c>
      <c r="AR38" s="26">
        <f t="shared" si="7"/>
        <v>7.9142845746976027</v>
      </c>
      <c r="AS38" s="26">
        <f t="shared" si="7"/>
        <v>7.9249990028604032</v>
      </c>
      <c r="AT38" s="26">
        <f t="shared" si="7"/>
        <v>7.9357134310232036</v>
      </c>
      <c r="AU38" s="26">
        <f t="shared" si="7"/>
        <v>7.946427859186004</v>
      </c>
      <c r="AV38" s="26">
        <f t="shared" si="7"/>
        <v>7.9571422873488045</v>
      </c>
      <c r="AW38" s="26">
        <f t="shared" si="8"/>
        <v>7.9678567155116049</v>
      </c>
      <c r="AX38" s="26">
        <f t="shared" si="8"/>
        <v>7.9785711436744053</v>
      </c>
      <c r="AY38" s="26">
        <f t="shared" si="8"/>
        <v>7.9892855718372058</v>
      </c>
      <c r="AZ38" s="30">
        <f>EconomicAssumptions!F48</f>
        <v>8</v>
      </c>
    </row>
    <row r="39" spans="1:52">
      <c r="A39" s="44" t="s">
        <v>70</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f>AD17/Macroeconomics!AD$3</f>
        <v>0</v>
      </c>
      <c r="AE39" s="27">
        <f>100*AE17/Macroeconomics!AE$3</f>
        <v>0</v>
      </c>
      <c r="AF39" s="27">
        <f>100*AF17/Macroeconomics!AF$3</f>
        <v>0</v>
      </c>
      <c r="AG39" s="26">
        <f t="shared" si="7"/>
        <v>0</v>
      </c>
      <c r="AH39" s="26">
        <f t="shared" si="7"/>
        <v>0</v>
      </c>
      <c r="AI39" s="26">
        <f t="shared" si="7"/>
        <v>0</v>
      </c>
      <c r="AJ39" s="26">
        <f t="shared" si="7"/>
        <v>0</v>
      </c>
      <c r="AK39" s="26">
        <f t="shared" si="7"/>
        <v>0</v>
      </c>
      <c r="AL39" s="26">
        <f t="shared" si="7"/>
        <v>0</v>
      </c>
      <c r="AM39" s="26">
        <f t="shared" si="7"/>
        <v>0</v>
      </c>
      <c r="AN39" s="26">
        <f t="shared" si="7"/>
        <v>0</v>
      </c>
      <c r="AO39" s="26">
        <f t="shared" si="7"/>
        <v>0</v>
      </c>
      <c r="AP39" s="26">
        <f t="shared" si="7"/>
        <v>0</v>
      </c>
      <c r="AQ39" s="26">
        <f t="shared" si="7"/>
        <v>0</v>
      </c>
      <c r="AR39" s="26">
        <f t="shared" si="7"/>
        <v>0</v>
      </c>
      <c r="AS39" s="26">
        <f t="shared" si="7"/>
        <v>0</v>
      </c>
      <c r="AT39" s="26">
        <f t="shared" si="7"/>
        <v>0</v>
      </c>
      <c r="AU39" s="26">
        <f t="shared" si="7"/>
        <v>0</v>
      </c>
      <c r="AV39" s="26">
        <f t="shared" si="7"/>
        <v>0</v>
      </c>
      <c r="AW39" s="26">
        <f t="shared" si="8"/>
        <v>0</v>
      </c>
      <c r="AX39" s="26">
        <f t="shared" si="8"/>
        <v>0</v>
      </c>
      <c r="AY39" s="26">
        <f t="shared" si="8"/>
        <v>0</v>
      </c>
      <c r="AZ39" s="30">
        <f>EconomicAssumptions!F49</f>
        <v>0</v>
      </c>
    </row>
    <row r="40" spans="1:52">
      <c r="A40" s="29"/>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row>
    <row r="41" spans="1:52">
      <c r="A41" s="29"/>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row>
    <row r="42" spans="1:52">
      <c r="A42" s="29"/>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row>
    <row r="43" spans="1:52">
      <c r="A43" s="29"/>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row>
    <row r="44" spans="1:52">
      <c r="A44" s="29"/>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row>
    <row r="45" spans="1:52">
      <c r="A45" s="29"/>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row>
  </sheetData>
  <mergeCells count="1">
    <mergeCell ref="A1:A2"/>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sheetPr codeName="Sheet4"/>
  <dimension ref="A1:BT136"/>
  <sheetViews>
    <sheetView workbookViewId="0">
      <pane xSplit="1" ySplit="2" topLeftCell="B3" activePane="bottomRight" state="frozen"/>
      <selection activeCell="R26" sqref="R26"/>
      <selection pane="topRight" activeCell="R26" sqref="R26"/>
      <selection pane="bottomLeft" activeCell="R26" sqref="R26"/>
      <selection pane="bottomRight" sqref="A1:XFD5"/>
    </sheetView>
  </sheetViews>
  <sheetFormatPr defaultRowHeight="12.75"/>
  <cols>
    <col min="1" max="1" width="19.28515625" style="17" customWidth="1"/>
    <col min="2" max="9" width="9.140625" style="17" customWidth="1"/>
    <col min="10" max="16384" width="9.140625" style="17"/>
  </cols>
  <sheetData>
    <row r="1" spans="1:72" s="15" customFormat="1">
      <c r="A1" s="15" t="s">
        <v>36</v>
      </c>
    </row>
    <row r="2" spans="1:72" s="16" customFormat="1">
      <c r="A2" s="16" t="s">
        <v>25</v>
      </c>
      <c r="B2" s="16">
        <f>PopulationData!A3</f>
        <v>1980</v>
      </c>
      <c r="C2" s="16">
        <f>B2+1</f>
        <v>1981</v>
      </c>
      <c r="D2" s="16">
        <f>C2+1</f>
        <v>1982</v>
      </c>
      <c r="E2" s="16">
        <f t="shared" ref="E2:BP2" si="0">D2+1</f>
        <v>1983</v>
      </c>
      <c r="F2" s="16">
        <f t="shared" si="0"/>
        <v>1984</v>
      </c>
      <c r="G2" s="16">
        <f t="shared" si="0"/>
        <v>1985</v>
      </c>
      <c r="H2" s="16">
        <f t="shared" si="0"/>
        <v>1986</v>
      </c>
      <c r="I2" s="16">
        <f t="shared" si="0"/>
        <v>1987</v>
      </c>
      <c r="J2" s="16">
        <f t="shared" si="0"/>
        <v>1988</v>
      </c>
      <c r="K2" s="16">
        <f t="shared" si="0"/>
        <v>1989</v>
      </c>
      <c r="L2" s="16">
        <f t="shared" si="0"/>
        <v>1990</v>
      </c>
      <c r="M2" s="16">
        <f t="shared" si="0"/>
        <v>1991</v>
      </c>
      <c r="N2" s="16">
        <f t="shared" si="0"/>
        <v>1992</v>
      </c>
      <c r="O2" s="16">
        <f t="shared" si="0"/>
        <v>1993</v>
      </c>
      <c r="P2" s="16">
        <f t="shared" si="0"/>
        <v>1994</v>
      </c>
      <c r="Q2" s="16">
        <f t="shared" si="0"/>
        <v>1995</v>
      </c>
      <c r="R2" s="16">
        <f t="shared" si="0"/>
        <v>1996</v>
      </c>
      <c r="S2" s="16">
        <f t="shared" si="0"/>
        <v>1997</v>
      </c>
      <c r="T2" s="16">
        <f t="shared" si="0"/>
        <v>1998</v>
      </c>
      <c r="U2" s="16">
        <f t="shared" si="0"/>
        <v>1999</v>
      </c>
      <c r="V2" s="16">
        <f t="shared" si="0"/>
        <v>2000</v>
      </c>
      <c r="W2" s="16">
        <f t="shared" si="0"/>
        <v>2001</v>
      </c>
      <c r="X2" s="16">
        <f t="shared" si="0"/>
        <v>2002</v>
      </c>
      <c r="Y2" s="16">
        <f t="shared" si="0"/>
        <v>2003</v>
      </c>
      <c r="Z2" s="16">
        <f t="shared" si="0"/>
        <v>2004</v>
      </c>
      <c r="AA2" s="16">
        <f t="shared" si="0"/>
        <v>2005</v>
      </c>
      <c r="AB2" s="16">
        <f t="shared" si="0"/>
        <v>2006</v>
      </c>
      <c r="AC2" s="16">
        <f t="shared" si="0"/>
        <v>2007</v>
      </c>
      <c r="AD2" s="16">
        <f t="shared" si="0"/>
        <v>2008</v>
      </c>
      <c r="AE2" s="16">
        <f t="shared" si="0"/>
        <v>2009</v>
      </c>
      <c r="AF2" s="16">
        <f t="shared" si="0"/>
        <v>2010</v>
      </c>
      <c r="AG2" s="16">
        <f t="shared" si="0"/>
        <v>2011</v>
      </c>
      <c r="AH2" s="16">
        <f t="shared" si="0"/>
        <v>2012</v>
      </c>
      <c r="AI2" s="16">
        <f t="shared" si="0"/>
        <v>2013</v>
      </c>
      <c r="AJ2" s="16">
        <f t="shared" si="0"/>
        <v>2014</v>
      </c>
      <c r="AK2" s="16">
        <f t="shared" si="0"/>
        <v>2015</v>
      </c>
      <c r="AL2" s="16">
        <f t="shared" si="0"/>
        <v>2016</v>
      </c>
      <c r="AM2" s="16">
        <f t="shared" si="0"/>
        <v>2017</v>
      </c>
      <c r="AN2" s="16">
        <f t="shared" si="0"/>
        <v>2018</v>
      </c>
      <c r="AO2" s="16">
        <f t="shared" si="0"/>
        <v>2019</v>
      </c>
      <c r="AP2" s="16">
        <f t="shared" si="0"/>
        <v>2020</v>
      </c>
      <c r="AQ2" s="16">
        <f t="shared" si="0"/>
        <v>2021</v>
      </c>
      <c r="AR2" s="16">
        <f t="shared" si="0"/>
        <v>2022</v>
      </c>
      <c r="AS2" s="16">
        <f t="shared" si="0"/>
        <v>2023</v>
      </c>
      <c r="AT2" s="16">
        <f t="shared" si="0"/>
        <v>2024</v>
      </c>
      <c r="AU2" s="16">
        <f t="shared" si="0"/>
        <v>2025</v>
      </c>
      <c r="AV2" s="16">
        <f t="shared" si="0"/>
        <v>2026</v>
      </c>
      <c r="AW2" s="16">
        <f t="shared" si="0"/>
        <v>2027</v>
      </c>
      <c r="AX2" s="16">
        <f t="shared" si="0"/>
        <v>2028</v>
      </c>
      <c r="AY2" s="16">
        <f t="shared" si="0"/>
        <v>2029</v>
      </c>
      <c r="AZ2" s="16">
        <f t="shared" si="0"/>
        <v>2030</v>
      </c>
      <c r="BA2" s="16">
        <f t="shared" si="0"/>
        <v>2031</v>
      </c>
      <c r="BB2" s="16">
        <f t="shared" si="0"/>
        <v>2032</v>
      </c>
      <c r="BC2" s="16">
        <f t="shared" si="0"/>
        <v>2033</v>
      </c>
      <c r="BD2" s="16">
        <f t="shared" si="0"/>
        <v>2034</v>
      </c>
      <c r="BE2" s="16">
        <f t="shared" si="0"/>
        <v>2035</v>
      </c>
      <c r="BF2" s="16">
        <f t="shared" si="0"/>
        <v>2036</v>
      </c>
      <c r="BG2" s="16">
        <f t="shared" si="0"/>
        <v>2037</v>
      </c>
      <c r="BH2" s="16">
        <f t="shared" si="0"/>
        <v>2038</v>
      </c>
      <c r="BI2" s="16">
        <f t="shared" si="0"/>
        <v>2039</v>
      </c>
      <c r="BJ2" s="16">
        <f t="shared" si="0"/>
        <v>2040</v>
      </c>
      <c r="BK2" s="16">
        <f t="shared" si="0"/>
        <v>2041</v>
      </c>
      <c r="BL2" s="16">
        <f t="shared" si="0"/>
        <v>2042</v>
      </c>
      <c r="BM2" s="16">
        <f t="shared" si="0"/>
        <v>2043</v>
      </c>
      <c r="BN2" s="16">
        <f t="shared" si="0"/>
        <v>2044</v>
      </c>
      <c r="BO2" s="16">
        <f t="shared" si="0"/>
        <v>2045</v>
      </c>
      <c r="BP2" s="16">
        <f t="shared" si="0"/>
        <v>2046</v>
      </c>
      <c r="BQ2" s="16">
        <f t="shared" ref="BQ2:BT2" si="1">BP2+1</f>
        <v>2047</v>
      </c>
      <c r="BR2" s="16">
        <f t="shared" si="1"/>
        <v>2048</v>
      </c>
      <c r="BS2" s="16">
        <f t="shared" si="1"/>
        <v>2049</v>
      </c>
      <c r="BT2" s="16">
        <f t="shared" si="1"/>
        <v>2050</v>
      </c>
    </row>
    <row r="3" spans="1:72">
      <c r="A3" s="16">
        <v>0</v>
      </c>
      <c r="B3" s="17">
        <f t="array" ref="B3:BT103">TRANSPOSE(PopulationData!B3:CX73)</f>
        <v>174.839</v>
      </c>
      <c r="C3" s="17">
        <v>173.65899999999999</v>
      </c>
      <c r="D3" s="17">
        <v>170.75399999999999</v>
      </c>
      <c r="E3" s="17">
        <v>168.035</v>
      </c>
      <c r="F3" s="17">
        <v>168.11199999999999</v>
      </c>
      <c r="G3" s="17">
        <v>172.71600000000001</v>
      </c>
      <c r="H3" s="17">
        <v>182.79499999999999</v>
      </c>
      <c r="I3" s="17">
        <v>197.43899999999999</v>
      </c>
      <c r="J3" s="17">
        <v>214.24</v>
      </c>
      <c r="K3" s="17">
        <v>229.75700000000001</v>
      </c>
      <c r="L3" s="17">
        <v>241.55500000000001</v>
      </c>
      <c r="M3" s="17">
        <v>248.68700000000001</v>
      </c>
      <c r="N3" s="17">
        <v>252.02</v>
      </c>
      <c r="O3" s="17">
        <v>253.13399999999999</v>
      </c>
      <c r="P3" s="17">
        <v>254.441</v>
      </c>
      <c r="Q3" s="17">
        <v>257.654</v>
      </c>
      <c r="R3" s="17">
        <v>263.30399999999997</v>
      </c>
      <c r="S3" s="17">
        <v>270.71499999999997</v>
      </c>
      <c r="T3" s="17">
        <v>278.95</v>
      </c>
      <c r="U3" s="17">
        <v>286.58100000000002</v>
      </c>
      <c r="V3" s="17">
        <v>292.61200000000002</v>
      </c>
      <c r="W3" s="17">
        <v>296.71899999999999</v>
      </c>
      <c r="X3" s="17">
        <v>299.36099999999999</v>
      </c>
      <c r="Y3" s="17">
        <v>301.25200000000001</v>
      </c>
      <c r="Z3" s="17">
        <v>303.45100000000002</v>
      </c>
      <c r="AA3" s="17">
        <v>306.697</v>
      </c>
      <c r="AB3" s="17">
        <v>311.23200000000003</v>
      </c>
      <c r="AC3" s="17">
        <v>316.75599999999997</v>
      </c>
      <c r="AD3" s="17">
        <v>322.81599999999997</v>
      </c>
      <c r="AE3" s="17">
        <v>328.726</v>
      </c>
      <c r="AF3" s="17">
        <v>333.98700000000002</v>
      </c>
      <c r="AG3" s="17">
        <v>338.47</v>
      </c>
      <c r="AH3" s="17">
        <v>342.339</v>
      </c>
      <c r="AI3" s="17">
        <v>345.73</v>
      </c>
      <c r="AJ3" s="17">
        <v>348.87200000000001</v>
      </c>
      <c r="AK3" s="17">
        <v>351.94200000000001</v>
      </c>
      <c r="AL3" s="17">
        <v>354.95400000000001</v>
      </c>
      <c r="AM3" s="17">
        <v>357.84399999999999</v>
      </c>
      <c r="AN3" s="17">
        <v>360.62</v>
      </c>
      <c r="AO3" s="17">
        <v>363.27300000000002</v>
      </c>
      <c r="AP3" s="17">
        <v>365.80200000000002</v>
      </c>
      <c r="AQ3" s="17">
        <v>368.221</v>
      </c>
      <c r="AR3" s="17">
        <v>370.53800000000001</v>
      </c>
      <c r="AS3" s="17">
        <v>372.733</v>
      </c>
      <c r="AT3" s="17">
        <v>374.78199999999998</v>
      </c>
      <c r="AU3" s="17">
        <v>376.66300000000001</v>
      </c>
      <c r="AV3" s="17">
        <v>378.37400000000002</v>
      </c>
      <c r="AW3" s="17">
        <v>379.92599999999999</v>
      </c>
      <c r="AX3" s="17">
        <v>381.33699999999999</v>
      </c>
      <c r="AY3" s="17">
        <v>382.63200000000001</v>
      </c>
      <c r="AZ3" s="17">
        <v>383.83100000000002</v>
      </c>
      <c r="BA3" s="17">
        <v>384.93900000000002</v>
      </c>
      <c r="BB3" s="17">
        <v>385.95600000000002</v>
      </c>
      <c r="BC3" s="17">
        <v>386.88499999999999</v>
      </c>
      <c r="BD3" s="17">
        <v>387.73099999999999</v>
      </c>
      <c r="BE3" s="17">
        <v>388.49700000000001</v>
      </c>
      <c r="BF3" s="17">
        <v>389.18200000000002</v>
      </c>
      <c r="BG3" s="17">
        <v>389.79300000000001</v>
      </c>
      <c r="BH3" s="17">
        <v>390.32600000000002</v>
      </c>
      <c r="BI3" s="17">
        <v>390.78</v>
      </c>
      <c r="BJ3" s="17">
        <v>391.154</v>
      </c>
      <c r="BK3" s="17">
        <v>391.44499999999999</v>
      </c>
      <c r="BL3" s="17">
        <v>391.654</v>
      </c>
      <c r="BM3" s="17">
        <v>391.78100000000001</v>
      </c>
      <c r="BN3" s="17">
        <v>391.82400000000001</v>
      </c>
      <c r="BO3" s="17">
        <v>391.78199999999998</v>
      </c>
      <c r="BP3" s="17">
        <v>391.65199999999999</v>
      </c>
      <c r="BQ3" s="17">
        <v>391.43099999999998</v>
      </c>
      <c r="BR3" s="17">
        <v>391.113</v>
      </c>
      <c r="BS3" s="17">
        <v>390.69400000000002</v>
      </c>
      <c r="BT3" s="17">
        <v>390.16500000000002</v>
      </c>
    </row>
    <row r="4" spans="1:72">
      <c r="A4" s="16">
        <v>1</v>
      </c>
      <c r="B4" s="17">
        <v>167.113</v>
      </c>
      <c r="C4" s="17">
        <v>167.55600000000001</v>
      </c>
      <c r="D4" s="17">
        <v>166.75800000000001</v>
      </c>
      <c r="E4" s="17">
        <v>165.93700000000001</v>
      </c>
      <c r="F4" s="17">
        <v>166.767</v>
      </c>
      <c r="G4" s="17">
        <v>170.386</v>
      </c>
      <c r="H4" s="17">
        <v>177.32599999999999</v>
      </c>
      <c r="I4" s="17">
        <v>187.06899999999999</v>
      </c>
      <c r="J4" s="17">
        <v>198.399</v>
      </c>
      <c r="K4" s="17">
        <v>209.55199999999999</v>
      </c>
      <c r="L4" s="17">
        <v>219.251</v>
      </c>
      <c r="M4" s="17">
        <v>227.05099999999999</v>
      </c>
      <c r="N4" s="17">
        <v>233.339</v>
      </c>
      <c r="O4" s="17">
        <v>238.666</v>
      </c>
      <c r="P4" s="17">
        <v>243.92500000000001</v>
      </c>
      <c r="Q4" s="17">
        <v>249.74199999999999</v>
      </c>
      <c r="R4" s="17">
        <v>256.28899999999999</v>
      </c>
      <c r="S4" s="17">
        <v>263.26600000000002</v>
      </c>
      <c r="T4" s="17">
        <v>270.29000000000002</v>
      </c>
      <c r="U4" s="17">
        <v>276.79399999999998</v>
      </c>
      <c r="V4" s="17">
        <v>282.39299999999997</v>
      </c>
      <c r="W4" s="17">
        <v>286.94299999999998</v>
      </c>
      <c r="X4" s="17">
        <v>290.63900000000001</v>
      </c>
      <c r="Y4" s="17">
        <v>293.85700000000003</v>
      </c>
      <c r="Z4" s="17">
        <v>297.12900000000002</v>
      </c>
      <c r="AA4" s="17">
        <v>300.84300000000002</v>
      </c>
      <c r="AB4" s="17">
        <v>305.12</v>
      </c>
      <c r="AC4" s="17">
        <v>309.83</v>
      </c>
      <c r="AD4" s="17">
        <v>314.8</v>
      </c>
      <c r="AE4" s="17">
        <v>319.74700000000001</v>
      </c>
      <c r="AF4" s="17">
        <v>324.46699999999998</v>
      </c>
      <c r="AG4" s="17">
        <v>328.92</v>
      </c>
      <c r="AH4" s="17">
        <v>333.16399999999999</v>
      </c>
      <c r="AI4" s="17">
        <v>337.202</v>
      </c>
      <c r="AJ4" s="17">
        <v>341.05900000000003</v>
      </c>
      <c r="AK4" s="17">
        <v>344.75099999999998</v>
      </c>
      <c r="AL4" s="17">
        <v>348.26499999999999</v>
      </c>
      <c r="AM4" s="17">
        <v>351.58499999999998</v>
      </c>
      <c r="AN4" s="17">
        <v>354.72</v>
      </c>
      <c r="AO4" s="17">
        <v>357.68900000000002</v>
      </c>
      <c r="AP4" s="17">
        <v>360.50099999999998</v>
      </c>
      <c r="AQ4" s="17">
        <v>363.161</v>
      </c>
      <c r="AR4" s="17">
        <v>365.67</v>
      </c>
      <c r="AS4" s="17">
        <v>368.02800000000002</v>
      </c>
      <c r="AT4" s="17">
        <v>370.22699999999998</v>
      </c>
      <c r="AU4" s="17">
        <v>372.27199999999999</v>
      </c>
      <c r="AV4" s="17">
        <v>374.16300000000001</v>
      </c>
      <c r="AW4" s="17">
        <v>375.90800000000002</v>
      </c>
      <c r="AX4" s="17">
        <v>377.51799999999997</v>
      </c>
      <c r="AY4" s="17">
        <v>379.00599999999997</v>
      </c>
      <c r="AZ4" s="17">
        <v>380.38499999999999</v>
      </c>
      <c r="BA4" s="17">
        <v>381.65899999999999</v>
      </c>
      <c r="BB4" s="17">
        <v>382.83100000000002</v>
      </c>
      <c r="BC4" s="17">
        <v>383.90899999999999</v>
      </c>
      <c r="BD4" s="17">
        <v>384.899</v>
      </c>
      <c r="BE4" s="17">
        <v>385.803</v>
      </c>
      <c r="BF4" s="17">
        <v>386.62700000000001</v>
      </c>
      <c r="BG4" s="17">
        <v>387.37299999999999</v>
      </c>
      <c r="BH4" s="17">
        <v>388.04</v>
      </c>
      <c r="BI4" s="17">
        <v>388.62799999999999</v>
      </c>
      <c r="BJ4" s="17">
        <v>389.13499999999999</v>
      </c>
      <c r="BK4" s="17">
        <v>389.56200000000001</v>
      </c>
      <c r="BL4" s="17">
        <v>389.90800000000002</v>
      </c>
      <c r="BM4" s="17">
        <v>390.17200000000003</v>
      </c>
      <c r="BN4" s="17">
        <v>390.35500000000002</v>
      </c>
      <c r="BO4" s="17">
        <v>390.45499999999998</v>
      </c>
      <c r="BP4" s="17">
        <v>390.46899999999999</v>
      </c>
      <c r="BQ4" s="17">
        <v>390.39499999999998</v>
      </c>
      <c r="BR4" s="17">
        <v>390.22699999999998</v>
      </c>
      <c r="BS4" s="17">
        <v>389.959</v>
      </c>
      <c r="BT4" s="17">
        <v>389.58499999999998</v>
      </c>
    </row>
    <row r="5" spans="1:72">
      <c r="A5" s="16">
        <v>2</v>
      </c>
      <c r="B5" s="17">
        <v>159.809</v>
      </c>
      <c r="C5" s="17">
        <v>161.56100000000001</v>
      </c>
      <c r="D5" s="17">
        <v>162.471</v>
      </c>
      <c r="E5" s="17">
        <v>163.21</v>
      </c>
      <c r="F5" s="17">
        <v>164.71</v>
      </c>
      <c r="G5" s="17">
        <v>167.631</v>
      </c>
      <c r="H5" s="17">
        <v>172.19200000000001</v>
      </c>
      <c r="I5" s="17">
        <v>178.172</v>
      </c>
      <c r="J5" s="17">
        <v>185.26300000000001</v>
      </c>
      <c r="K5" s="17">
        <v>192.96100000000001</v>
      </c>
      <c r="L5" s="17">
        <v>200.87100000000001</v>
      </c>
      <c r="M5" s="17">
        <v>208.92400000000001</v>
      </c>
      <c r="N5" s="17">
        <v>217.15100000000001</v>
      </c>
      <c r="O5" s="17">
        <v>225.37</v>
      </c>
      <c r="P5" s="17">
        <v>233.386</v>
      </c>
      <c r="Q5" s="17">
        <v>241.04599999999999</v>
      </c>
      <c r="R5" s="17">
        <v>248.26400000000001</v>
      </c>
      <c r="S5" s="17">
        <v>255.017</v>
      </c>
      <c r="T5" s="17">
        <v>261.3</v>
      </c>
      <c r="U5" s="17">
        <v>267.14400000000001</v>
      </c>
      <c r="V5" s="17">
        <v>272.58100000000002</v>
      </c>
      <c r="W5" s="17">
        <v>277.58800000000002</v>
      </c>
      <c r="X5" s="17">
        <v>282.18099999999998</v>
      </c>
      <c r="Y5" s="17">
        <v>286.476</v>
      </c>
      <c r="Z5" s="17">
        <v>290.63499999999999</v>
      </c>
      <c r="AA5" s="17">
        <v>294.77800000000002</v>
      </c>
      <c r="AB5" s="17">
        <v>298.94299999999998</v>
      </c>
      <c r="AC5" s="17">
        <v>303.12200000000001</v>
      </c>
      <c r="AD5" s="17">
        <v>307.34100000000001</v>
      </c>
      <c r="AE5" s="17">
        <v>311.61700000000002</v>
      </c>
      <c r="AF5" s="17">
        <v>315.95600000000002</v>
      </c>
      <c r="AG5" s="17">
        <v>320.38299999999998</v>
      </c>
      <c r="AH5" s="17">
        <v>324.88299999999998</v>
      </c>
      <c r="AI5" s="17">
        <v>329.37200000000001</v>
      </c>
      <c r="AJ5" s="17">
        <v>333.73500000000001</v>
      </c>
      <c r="AK5" s="17">
        <v>337.88499999999999</v>
      </c>
      <c r="AL5" s="17">
        <v>341.79199999999997</v>
      </c>
      <c r="AM5" s="17">
        <v>345.47</v>
      </c>
      <c r="AN5" s="17">
        <v>348.92599999999999</v>
      </c>
      <c r="AO5" s="17">
        <v>352.18599999999998</v>
      </c>
      <c r="AP5" s="17">
        <v>355.27</v>
      </c>
      <c r="AQ5" s="17">
        <v>358.173</v>
      </c>
      <c r="AR5" s="17">
        <v>360.88900000000001</v>
      </c>
      <c r="AS5" s="17">
        <v>363.42599999999999</v>
      </c>
      <c r="AT5" s="17">
        <v>365.80200000000002</v>
      </c>
      <c r="AU5" s="17">
        <v>368.02600000000001</v>
      </c>
      <c r="AV5" s="17">
        <v>370.10599999999999</v>
      </c>
      <c r="AW5" s="17">
        <v>372.04599999999999</v>
      </c>
      <c r="AX5" s="17">
        <v>373.851</v>
      </c>
      <c r="AY5" s="17">
        <v>375.529</v>
      </c>
      <c r="AZ5" s="17">
        <v>377.08600000000001</v>
      </c>
      <c r="BA5" s="17">
        <v>378.52699999999999</v>
      </c>
      <c r="BB5" s="17">
        <v>379.85599999999999</v>
      </c>
      <c r="BC5" s="17">
        <v>381.08300000000003</v>
      </c>
      <c r="BD5" s="17">
        <v>382.214</v>
      </c>
      <c r="BE5" s="17">
        <v>383.25799999999998</v>
      </c>
      <c r="BF5" s="17">
        <v>384.21800000000002</v>
      </c>
      <c r="BG5" s="17">
        <v>385.09500000000003</v>
      </c>
      <c r="BH5" s="17">
        <v>385.89299999999997</v>
      </c>
      <c r="BI5" s="17">
        <v>386.608</v>
      </c>
      <c r="BJ5" s="17">
        <v>387.24299999999999</v>
      </c>
      <c r="BK5" s="17">
        <v>387.79700000000003</v>
      </c>
      <c r="BL5" s="17">
        <v>388.27</v>
      </c>
      <c r="BM5" s="17">
        <v>388.66399999999999</v>
      </c>
      <c r="BN5" s="17">
        <v>388.97699999999998</v>
      </c>
      <c r="BO5" s="17">
        <v>389.20800000000003</v>
      </c>
      <c r="BP5" s="17">
        <v>389.35599999999999</v>
      </c>
      <c r="BQ5" s="17">
        <v>389.41699999999997</v>
      </c>
      <c r="BR5" s="17">
        <v>389.38600000000002</v>
      </c>
      <c r="BS5" s="17">
        <v>389.26</v>
      </c>
      <c r="BT5" s="17">
        <v>389.03</v>
      </c>
    </row>
    <row r="6" spans="1:72">
      <c r="A6" s="16">
        <v>3</v>
      </c>
      <c r="B6" s="17">
        <v>152.916</v>
      </c>
      <c r="C6" s="17">
        <v>155.68299999999999</v>
      </c>
      <c r="D6" s="17">
        <v>157.93600000000001</v>
      </c>
      <c r="E6" s="17">
        <v>159.928</v>
      </c>
      <c r="F6" s="17">
        <v>162.017</v>
      </c>
      <c r="G6" s="17">
        <v>164.49700000000001</v>
      </c>
      <c r="H6" s="17">
        <v>167.35300000000001</v>
      </c>
      <c r="I6" s="17">
        <v>170.59200000000001</v>
      </c>
      <c r="J6" s="17">
        <v>174.542</v>
      </c>
      <c r="K6" s="17">
        <v>179.60599999999999</v>
      </c>
      <c r="L6" s="17">
        <v>186.02199999999999</v>
      </c>
      <c r="M6" s="17">
        <v>193.97300000000001</v>
      </c>
      <c r="N6" s="17">
        <v>203.249</v>
      </c>
      <c r="O6" s="17">
        <v>213.20099999999999</v>
      </c>
      <c r="P6" s="17">
        <v>222.91900000000001</v>
      </c>
      <c r="Q6" s="17">
        <v>231.745</v>
      </c>
      <c r="R6" s="17">
        <v>239.43100000000001</v>
      </c>
      <c r="S6" s="17">
        <v>246.12899999999999</v>
      </c>
      <c r="T6" s="17">
        <v>252.06800000000001</v>
      </c>
      <c r="U6" s="17">
        <v>257.64</v>
      </c>
      <c r="V6" s="17">
        <v>263.137</v>
      </c>
      <c r="W6" s="17">
        <v>268.61</v>
      </c>
      <c r="X6" s="17">
        <v>273.94900000000001</v>
      </c>
      <c r="Y6" s="17">
        <v>279.101</v>
      </c>
      <c r="Z6" s="17">
        <v>283.97399999999999</v>
      </c>
      <c r="AA6" s="17">
        <v>288.51499999999999</v>
      </c>
      <c r="AB6" s="17">
        <v>292.69600000000003</v>
      </c>
      <c r="AC6" s="17">
        <v>296.59199999999998</v>
      </c>
      <c r="AD6" s="17">
        <v>300.36200000000002</v>
      </c>
      <c r="AE6" s="17">
        <v>304.22500000000002</v>
      </c>
      <c r="AF6" s="17">
        <v>308.32900000000001</v>
      </c>
      <c r="AG6" s="17">
        <v>312.73700000000002</v>
      </c>
      <c r="AH6" s="17">
        <v>317.392</v>
      </c>
      <c r="AI6" s="17">
        <v>322.16300000000001</v>
      </c>
      <c r="AJ6" s="17">
        <v>326.85300000000001</v>
      </c>
      <c r="AK6" s="17">
        <v>331.31700000000001</v>
      </c>
      <c r="AL6" s="17">
        <v>335.51799999999997</v>
      </c>
      <c r="AM6" s="17">
        <v>339.48700000000002</v>
      </c>
      <c r="AN6" s="17">
        <v>343.22800000000001</v>
      </c>
      <c r="AO6" s="17">
        <v>346.76</v>
      </c>
      <c r="AP6" s="17">
        <v>350.101</v>
      </c>
      <c r="AQ6" s="17">
        <v>353.24299999999999</v>
      </c>
      <c r="AR6" s="17">
        <v>356.173</v>
      </c>
      <c r="AS6" s="17">
        <v>358.90899999999999</v>
      </c>
      <c r="AT6" s="17">
        <v>361.47699999999998</v>
      </c>
      <c r="AU6" s="17">
        <v>363.89499999999998</v>
      </c>
      <c r="AV6" s="17">
        <v>366.17200000000003</v>
      </c>
      <c r="AW6" s="17">
        <v>368.30700000000002</v>
      </c>
      <c r="AX6" s="17">
        <v>370.30700000000002</v>
      </c>
      <c r="AY6" s="17">
        <v>372.17200000000003</v>
      </c>
      <c r="AZ6" s="17">
        <v>373.90499999999997</v>
      </c>
      <c r="BA6" s="17">
        <v>375.512</v>
      </c>
      <c r="BB6" s="17">
        <v>377</v>
      </c>
      <c r="BC6" s="17">
        <v>378.37700000000001</v>
      </c>
      <c r="BD6" s="17">
        <v>379.65199999999999</v>
      </c>
      <c r="BE6" s="17">
        <v>380.834</v>
      </c>
      <c r="BF6" s="17">
        <v>381.92700000000002</v>
      </c>
      <c r="BG6" s="17">
        <v>382.93400000000003</v>
      </c>
      <c r="BH6" s="17">
        <v>383.85599999999999</v>
      </c>
      <c r="BI6" s="17">
        <v>384.69499999999999</v>
      </c>
      <c r="BJ6" s="17">
        <v>385.452</v>
      </c>
      <c r="BK6" s="17">
        <v>386.12700000000001</v>
      </c>
      <c r="BL6" s="17">
        <v>386.721</v>
      </c>
      <c r="BM6" s="17">
        <v>387.23500000000001</v>
      </c>
      <c r="BN6" s="17">
        <v>387.67</v>
      </c>
      <c r="BO6" s="17">
        <v>388.024</v>
      </c>
      <c r="BP6" s="17">
        <v>388.29500000000002</v>
      </c>
      <c r="BQ6" s="17">
        <v>388.48</v>
      </c>
      <c r="BR6" s="17">
        <v>388.57799999999997</v>
      </c>
      <c r="BS6" s="17">
        <v>388.58199999999999</v>
      </c>
      <c r="BT6" s="17">
        <v>388.48700000000002</v>
      </c>
    </row>
    <row r="7" spans="1:72">
      <c r="A7" s="16">
        <v>4</v>
      </c>
      <c r="B7" s="17">
        <v>146.411</v>
      </c>
      <c r="C7" s="17">
        <v>149.93600000000001</v>
      </c>
      <c r="D7" s="17">
        <v>153.20500000000001</v>
      </c>
      <c r="E7" s="17">
        <v>156.16800000000001</v>
      </c>
      <c r="F7" s="17">
        <v>158.767</v>
      </c>
      <c r="G7" s="17">
        <v>161.023</v>
      </c>
      <c r="H7" s="17">
        <v>162.76900000000001</v>
      </c>
      <c r="I7" s="17">
        <v>164.16499999999999</v>
      </c>
      <c r="J7" s="17">
        <v>165.95099999999999</v>
      </c>
      <c r="K7" s="17">
        <v>169.114</v>
      </c>
      <c r="L7" s="17">
        <v>174.30199999999999</v>
      </c>
      <c r="M7" s="17">
        <v>181.857</v>
      </c>
      <c r="N7" s="17">
        <v>191.428</v>
      </c>
      <c r="O7" s="17">
        <v>202.11199999999999</v>
      </c>
      <c r="P7" s="17">
        <v>212.624</v>
      </c>
      <c r="Q7" s="17">
        <v>222.023</v>
      </c>
      <c r="R7" s="17">
        <v>229.98599999999999</v>
      </c>
      <c r="S7" s="17">
        <v>236.75899999999999</v>
      </c>
      <c r="T7" s="17">
        <v>242.67400000000001</v>
      </c>
      <c r="U7" s="17">
        <v>248.29599999999999</v>
      </c>
      <c r="V7" s="17">
        <v>254.02699999999999</v>
      </c>
      <c r="W7" s="17">
        <v>259.95600000000002</v>
      </c>
      <c r="X7" s="17">
        <v>265.90600000000001</v>
      </c>
      <c r="Y7" s="17">
        <v>271.72000000000003</v>
      </c>
      <c r="Z7" s="17">
        <v>277.15600000000001</v>
      </c>
      <c r="AA7" s="17">
        <v>282.06099999999998</v>
      </c>
      <c r="AB7" s="17">
        <v>286.37099999999998</v>
      </c>
      <c r="AC7" s="17">
        <v>290.19900000000001</v>
      </c>
      <c r="AD7" s="17">
        <v>293.78500000000003</v>
      </c>
      <c r="AE7" s="17">
        <v>297.45999999999998</v>
      </c>
      <c r="AF7" s="17">
        <v>301.45499999999998</v>
      </c>
      <c r="AG7" s="17">
        <v>305.86</v>
      </c>
      <c r="AH7" s="17">
        <v>310.589</v>
      </c>
      <c r="AI7" s="17">
        <v>315.49700000000001</v>
      </c>
      <c r="AJ7" s="17">
        <v>320.36399999999998</v>
      </c>
      <c r="AK7" s="17">
        <v>325.01900000000001</v>
      </c>
      <c r="AL7" s="17">
        <v>329.428</v>
      </c>
      <c r="AM7" s="17">
        <v>333.63</v>
      </c>
      <c r="AN7" s="17">
        <v>337.61700000000002</v>
      </c>
      <c r="AO7" s="17">
        <v>341.4</v>
      </c>
      <c r="AP7" s="17">
        <v>344.98500000000001</v>
      </c>
      <c r="AQ7" s="17">
        <v>348.358</v>
      </c>
      <c r="AR7" s="17">
        <v>351.50900000000001</v>
      </c>
      <c r="AS7" s="17">
        <v>354.45699999999999</v>
      </c>
      <c r="AT7" s="17">
        <v>357.23</v>
      </c>
      <c r="AU7" s="17">
        <v>359.85199999999998</v>
      </c>
      <c r="AV7" s="17">
        <v>362.33</v>
      </c>
      <c r="AW7" s="17">
        <v>364.66399999999999</v>
      </c>
      <c r="AX7" s="17">
        <v>366.85399999999998</v>
      </c>
      <c r="AY7" s="17">
        <v>368.90300000000002</v>
      </c>
      <c r="AZ7" s="17">
        <v>370.81200000000001</v>
      </c>
      <c r="BA7" s="17">
        <v>372.58600000000001</v>
      </c>
      <c r="BB7" s="17">
        <v>374.233</v>
      </c>
      <c r="BC7" s="17">
        <v>375.76100000000002</v>
      </c>
      <c r="BD7" s="17">
        <v>377.18099999999998</v>
      </c>
      <c r="BE7" s="17">
        <v>378.5</v>
      </c>
      <c r="BF7" s="17">
        <v>379.72699999999998</v>
      </c>
      <c r="BG7" s="17">
        <v>380.86</v>
      </c>
      <c r="BH7" s="17">
        <v>381.90499999999997</v>
      </c>
      <c r="BI7" s="17">
        <v>382.86500000000001</v>
      </c>
      <c r="BJ7" s="17">
        <v>383.738</v>
      </c>
      <c r="BK7" s="17">
        <v>384.529</v>
      </c>
      <c r="BL7" s="17">
        <v>385.23899999999998</v>
      </c>
      <c r="BM7" s="17">
        <v>385.86700000000002</v>
      </c>
      <c r="BN7" s="17">
        <v>386.41500000000002</v>
      </c>
      <c r="BO7" s="17">
        <v>386.88200000000001</v>
      </c>
      <c r="BP7" s="17">
        <v>387.26900000000001</v>
      </c>
      <c r="BQ7" s="17">
        <v>387.57100000000003</v>
      </c>
      <c r="BR7" s="17">
        <v>387.78699999999998</v>
      </c>
      <c r="BS7" s="17">
        <v>387.91199999999998</v>
      </c>
      <c r="BT7" s="17">
        <v>387.94299999999998</v>
      </c>
    </row>
    <row r="8" spans="1:72">
      <c r="A8" s="16">
        <v>5</v>
      </c>
      <c r="B8" s="17">
        <v>140.28200000000001</v>
      </c>
      <c r="C8" s="17">
        <v>144.328</v>
      </c>
      <c r="D8" s="17">
        <v>148.321</v>
      </c>
      <c r="E8" s="17">
        <v>152.001</v>
      </c>
      <c r="F8" s="17">
        <v>155.035</v>
      </c>
      <c r="G8" s="17">
        <v>157.25200000000001</v>
      </c>
      <c r="H8" s="17">
        <v>158.40100000000001</v>
      </c>
      <c r="I8" s="17">
        <v>158.733</v>
      </c>
      <c r="J8" s="17">
        <v>159.203</v>
      </c>
      <c r="K8" s="17">
        <v>161.10499999999999</v>
      </c>
      <c r="L8" s="17">
        <v>165.315</v>
      </c>
      <c r="M8" s="17">
        <v>172.244</v>
      </c>
      <c r="N8" s="17">
        <v>181.47900000000001</v>
      </c>
      <c r="O8" s="17">
        <v>192.06</v>
      </c>
      <c r="P8" s="17">
        <v>202.595</v>
      </c>
      <c r="Q8" s="17">
        <v>212.06200000000001</v>
      </c>
      <c r="R8" s="17">
        <v>220.12700000000001</v>
      </c>
      <c r="S8" s="17">
        <v>227.06299999999999</v>
      </c>
      <c r="T8" s="17">
        <v>233.20400000000001</v>
      </c>
      <c r="U8" s="17">
        <v>239.119</v>
      </c>
      <c r="V8" s="17">
        <v>245.21600000000001</v>
      </c>
      <c r="W8" s="17">
        <v>251.58199999999999</v>
      </c>
      <c r="X8" s="17">
        <v>258.017</v>
      </c>
      <c r="Y8" s="17">
        <v>264.32</v>
      </c>
      <c r="Z8" s="17">
        <v>270.19</v>
      </c>
      <c r="AA8" s="17">
        <v>275.43200000000002</v>
      </c>
      <c r="AB8" s="17">
        <v>279.95999999999998</v>
      </c>
      <c r="AC8" s="17">
        <v>283.904</v>
      </c>
      <c r="AD8" s="17">
        <v>287.52999999999997</v>
      </c>
      <c r="AE8" s="17">
        <v>291.20999999999998</v>
      </c>
      <c r="AF8" s="17">
        <v>295.21100000000001</v>
      </c>
      <c r="AG8" s="17">
        <v>299.625</v>
      </c>
      <c r="AH8" s="17">
        <v>304.36500000000001</v>
      </c>
      <c r="AI8" s="17">
        <v>309.29899999999998</v>
      </c>
      <c r="AJ8" s="17">
        <v>314.21899999999999</v>
      </c>
      <c r="AK8" s="17">
        <v>318.96499999999997</v>
      </c>
      <c r="AL8" s="17">
        <v>323.51</v>
      </c>
      <c r="AM8" s="17">
        <v>327.892</v>
      </c>
      <c r="AN8" s="17">
        <v>332.09</v>
      </c>
      <c r="AO8" s="17">
        <v>336.09800000000001</v>
      </c>
      <c r="AP8" s="17">
        <v>339.90800000000002</v>
      </c>
      <c r="AQ8" s="17">
        <v>343.505</v>
      </c>
      <c r="AR8" s="17">
        <v>346.87799999999999</v>
      </c>
      <c r="AS8" s="17">
        <v>350.04500000000002</v>
      </c>
      <c r="AT8" s="17">
        <v>353.03399999999999</v>
      </c>
      <c r="AU8" s="17">
        <v>355.86799999999999</v>
      </c>
      <c r="AV8" s="17">
        <v>358.55099999999999</v>
      </c>
      <c r="AW8" s="17">
        <v>361.08100000000002</v>
      </c>
      <c r="AX8" s="17">
        <v>363.46</v>
      </c>
      <c r="AY8" s="17">
        <v>365.69099999999997</v>
      </c>
      <c r="AZ8" s="17">
        <v>367.77600000000001</v>
      </c>
      <c r="BA8" s="17">
        <v>369.71699999999998</v>
      </c>
      <c r="BB8" s="17">
        <v>371.52300000000002</v>
      </c>
      <c r="BC8" s="17">
        <v>373.20400000000001</v>
      </c>
      <c r="BD8" s="17">
        <v>374.77</v>
      </c>
      <c r="BE8" s="17">
        <v>376.22899999999998</v>
      </c>
      <c r="BF8" s="17">
        <v>377.58699999999999</v>
      </c>
      <c r="BG8" s="17">
        <v>378.84699999999998</v>
      </c>
      <c r="BH8" s="17">
        <v>380.01299999999998</v>
      </c>
      <c r="BI8" s="17">
        <v>381.08800000000002</v>
      </c>
      <c r="BJ8" s="17">
        <v>382.077</v>
      </c>
      <c r="BK8" s="17">
        <v>382.98</v>
      </c>
      <c r="BL8" s="17">
        <v>383.798</v>
      </c>
      <c r="BM8" s="17">
        <v>384.536</v>
      </c>
      <c r="BN8" s="17">
        <v>385.19299999999998</v>
      </c>
      <c r="BO8" s="17">
        <v>385.76799999999997</v>
      </c>
      <c r="BP8" s="17">
        <v>386.26100000000002</v>
      </c>
      <c r="BQ8" s="17">
        <v>386.67200000000003</v>
      </c>
      <c r="BR8" s="17">
        <v>386.99799999999999</v>
      </c>
      <c r="BS8" s="17">
        <v>387.23700000000002</v>
      </c>
      <c r="BT8" s="17">
        <v>387.38499999999999</v>
      </c>
    </row>
    <row r="9" spans="1:72">
      <c r="A9" s="16">
        <v>6</v>
      </c>
      <c r="B9" s="17">
        <v>134.50800000000001</v>
      </c>
      <c r="C9" s="17">
        <v>138.874</v>
      </c>
      <c r="D9" s="17">
        <v>143.33000000000001</v>
      </c>
      <c r="E9" s="17">
        <v>147.50399999999999</v>
      </c>
      <c r="F9" s="17">
        <v>150.89599999999999</v>
      </c>
      <c r="G9" s="17">
        <v>153.226</v>
      </c>
      <c r="H9" s="17">
        <v>154.20599999999999</v>
      </c>
      <c r="I9" s="17">
        <v>154.13399999999999</v>
      </c>
      <c r="J9" s="17">
        <v>154.00800000000001</v>
      </c>
      <c r="K9" s="17">
        <v>155.203</v>
      </c>
      <c r="L9" s="17">
        <v>158.66399999999999</v>
      </c>
      <c r="M9" s="17">
        <v>164.79599999999999</v>
      </c>
      <c r="N9" s="17">
        <v>173.196</v>
      </c>
      <c r="O9" s="17">
        <v>183</v>
      </c>
      <c r="P9" s="17">
        <v>192.928</v>
      </c>
      <c r="Q9" s="17">
        <v>202.04599999999999</v>
      </c>
      <c r="R9" s="17">
        <v>210.054</v>
      </c>
      <c r="S9" s="17">
        <v>217.2</v>
      </c>
      <c r="T9" s="17">
        <v>223.739</v>
      </c>
      <c r="U9" s="17">
        <v>230.124</v>
      </c>
      <c r="V9" s="17">
        <v>236.66900000000001</v>
      </c>
      <c r="W9" s="17">
        <v>243.43600000000001</v>
      </c>
      <c r="X9" s="17">
        <v>250.244</v>
      </c>
      <c r="Y9" s="17">
        <v>256.89100000000002</v>
      </c>
      <c r="Z9" s="17">
        <v>263.08600000000001</v>
      </c>
      <c r="AA9" s="17">
        <v>268.63499999999999</v>
      </c>
      <c r="AB9" s="17">
        <v>273.45800000000003</v>
      </c>
      <c r="AC9" s="17">
        <v>277.66800000000001</v>
      </c>
      <c r="AD9" s="17">
        <v>281.51600000000002</v>
      </c>
      <c r="AE9" s="17">
        <v>285.363</v>
      </c>
      <c r="AF9" s="17">
        <v>289.46699999999998</v>
      </c>
      <c r="AG9" s="17">
        <v>293.91199999999998</v>
      </c>
      <c r="AH9" s="17">
        <v>298.61900000000003</v>
      </c>
      <c r="AI9" s="17">
        <v>303.49200000000002</v>
      </c>
      <c r="AJ9" s="17">
        <v>308.36799999999999</v>
      </c>
      <c r="AK9" s="17">
        <v>313.125</v>
      </c>
      <c r="AL9" s="17">
        <v>317.74799999999999</v>
      </c>
      <c r="AM9" s="17">
        <v>322.26100000000002</v>
      </c>
      <c r="AN9" s="17">
        <v>326.637</v>
      </c>
      <c r="AO9" s="17">
        <v>330.84399999999999</v>
      </c>
      <c r="AP9" s="17">
        <v>334.86200000000002</v>
      </c>
      <c r="AQ9" s="17">
        <v>338.66899999999998</v>
      </c>
      <c r="AR9" s="17">
        <v>342.262</v>
      </c>
      <c r="AS9" s="17">
        <v>345.65199999999999</v>
      </c>
      <c r="AT9" s="17">
        <v>348.863</v>
      </c>
      <c r="AU9" s="17">
        <v>351.91199999999998</v>
      </c>
      <c r="AV9" s="17">
        <v>354.80200000000002</v>
      </c>
      <c r="AW9" s="17">
        <v>357.529</v>
      </c>
      <c r="AX9" s="17">
        <v>360.096</v>
      </c>
      <c r="AY9" s="17">
        <v>362.50700000000001</v>
      </c>
      <c r="AZ9" s="17">
        <v>364.76499999999999</v>
      </c>
      <c r="BA9" s="17">
        <v>366.87599999999998</v>
      </c>
      <c r="BB9" s="17">
        <v>368.84399999999999</v>
      </c>
      <c r="BC9" s="17">
        <v>370.67899999999997</v>
      </c>
      <c r="BD9" s="17">
        <v>372.39100000000002</v>
      </c>
      <c r="BE9" s="17">
        <v>373.99</v>
      </c>
      <c r="BF9" s="17">
        <v>375.48</v>
      </c>
      <c r="BG9" s="17">
        <v>376.86599999999999</v>
      </c>
      <c r="BH9" s="17">
        <v>378.15199999999999</v>
      </c>
      <c r="BI9" s="17">
        <v>379.34300000000002</v>
      </c>
      <c r="BJ9" s="17">
        <v>380.44299999999998</v>
      </c>
      <c r="BK9" s="17">
        <v>381.45400000000001</v>
      </c>
      <c r="BL9" s="17">
        <v>382.38099999999997</v>
      </c>
      <c r="BM9" s="17">
        <v>383.22300000000001</v>
      </c>
      <c r="BN9" s="17">
        <v>383.98200000000003</v>
      </c>
      <c r="BO9" s="17">
        <v>384.65899999999999</v>
      </c>
      <c r="BP9" s="17">
        <v>385.255</v>
      </c>
      <c r="BQ9" s="17">
        <v>385.767</v>
      </c>
      <c r="BR9" s="17">
        <v>386.19799999999998</v>
      </c>
      <c r="BS9" s="17">
        <v>386.54300000000001</v>
      </c>
      <c r="BT9" s="17">
        <v>386.803</v>
      </c>
    </row>
    <row r="10" spans="1:72">
      <c r="A10" s="16">
        <v>7</v>
      </c>
      <c r="B10" s="17">
        <v>129.07599999999999</v>
      </c>
      <c r="C10" s="17">
        <v>133.58199999999999</v>
      </c>
      <c r="D10" s="17">
        <v>138.28</v>
      </c>
      <c r="E10" s="17">
        <v>142.75</v>
      </c>
      <c r="F10" s="17">
        <v>146.43</v>
      </c>
      <c r="G10" s="17">
        <v>148.98599999999999</v>
      </c>
      <c r="H10" s="17">
        <v>150.148</v>
      </c>
      <c r="I10" s="17">
        <v>150.208</v>
      </c>
      <c r="J10" s="17">
        <v>150.08099999999999</v>
      </c>
      <c r="K10" s="17">
        <v>151.03399999999999</v>
      </c>
      <c r="L10" s="17">
        <v>153.94900000000001</v>
      </c>
      <c r="M10" s="17">
        <v>159.17500000000001</v>
      </c>
      <c r="N10" s="17">
        <v>166.37100000000001</v>
      </c>
      <c r="O10" s="17">
        <v>174.88399999999999</v>
      </c>
      <c r="P10" s="17">
        <v>183.72300000000001</v>
      </c>
      <c r="Q10" s="17">
        <v>192.15299999999999</v>
      </c>
      <c r="R10" s="17">
        <v>199.96299999999999</v>
      </c>
      <c r="S10" s="17">
        <v>207.32900000000001</v>
      </c>
      <c r="T10" s="17">
        <v>214.36699999999999</v>
      </c>
      <c r="U10" s="17">
        <v>221.31899999999999</v>
      </c>
      <c r="V10" s="17">
        <v>228.34899999999999</v>
      </c>
      <c r="W10" s="17">
        <v>235.47200000000001</v>
      </c>
      <c r="X10" s="17">
        <v>242.553</v>
      </c>
      <c r="Y10" s="17">
        <v>249.42099999999999</v>
      </c>
      <c r="Z10" s="17">
        <v>255.84800000000001</v>
      </c>
      <c r="AA10" s="17">
        <v>261.68599999999998</v>
      </c>
      <c r="AB10" s="17">
        <v>266.858</v>
      </c>
      <c r="AC10" s="17">
        <v>271.44900000000001</v>
      </c>
      <c r="AD10" s="17">
        <v>275.66699999999997</v>
      </c>
      <c r="AE10" s="17">
        <v>279.81099999999998</v>
      </c>
      <c r="AF10" s="17">
        <v>284.09899999999999</v>
      </c>
      <c r="AG10" s="17">
        <v>288.59399999999999</v>
      </c>
      <c r="AH10" s="17">
        <v>293.24299999999999</v>
      </c>
      <c r="AI10" s="17">
        <v>297.99799999999999</v>
      </c>
      <c r="AJ10" s="17">
        <v>302.76600000000002</v>
      </c>
      <c r="AK10" s="17">
        <v>307.47500000000002</v>
      </c>
      <c r="AL10" s="17">
        <v>312.125</v>
      </c>
      <c r="AM10" s="17">
        <v>316.73200000000003</v>
      </c>
      <c r="AN10" s="17">
        <v>321.25200000000001</v>
      </c>
      <c r="AO10" s="17">
        <v>325.63299999999998</v>
      </c>
      <c r="AP10" s="17">
        <v>329.83600000000001</v>
      </c>
      <c r="AQ10" s="17">
        <v>333.84100000000001</v>
      </c>
      <c r="AR10" s="17">
        <v>337.64699999999999</v>
      </c>
      <c r="AS10" s="17">
        <v>341.26</v>
      </c>
      <c r="AT10" s="17">
        <v>344.69400000000002</v>
      </c>
      <c r="AU10" s="17">
        <v>347.959</v>
      </c>
      <c r="AV10" s="17">
        <v>351.05500000000001</v>
      </c>
      <c r="AW10" s="17">
        <v>353.976</v>
      </c>
      <c r="AX10" s="17">
        <v>356.72899999999998</v>
      </c>
      <c r="AY10" s="17">
        <v>359.31900000000002</v>
      </c>
      <c r="AZ10" s="17">
        <v>361.75099999999998</v>
      </c>
      <c r="BA10" s="17">
        <v>364.03100000000001</v>
      </c>
      <c r="BB10" s="17">
        <v>366.16199999999998</v>
      </c>
      <c r="BC10" s="17">
        <v>368.15300000000002</v>
      </c>
      <c r="BD10" s="17">
        <v>370.01499999999999</v>
      </c>
      <c r="BE10" s="17">
        <v>371.75400000000002</v>
      </c>
      <c r="BF10" s="17">
        <v>373.37900000000002</v>
      </c>
      <c r="BG10" s="17">
        <v>374.89</v>
      </c>
      <c r="BH10" s="17">
        <v>376.29700000000003</v>
      </c>
      <c r="BI10" s="17">
        <v>377.60300000000001</v>
      </c>
      <c r="BJ10" s="17">
        <v>378.81299999999999</v>
      </c>
      <c r="BK10" s="17">
        <v>379.93299999999999</v>
      </c>
      <c r="BL10" s="17">
        <v>380.96300000000002</v>
      </c>
      <c r="BM10" s="17">
        <v>381.90600000000001</v>
      </c>
      <c r="BN10" s="17">
        <v>382.76499999999999</v>
      </c>
      <c r="BO10" s="17">
        <v>383.541</v>
      </c>
      <c r="BP10" s="17">
        <v>384.23200000000003</v>
      </c>
      <c r="BQ10" s="17">
        <v>384.84300000000002</v>
      </c>
      <c r="BR10" s="17">
        <v>385.37099999999998</v>
      </c>
      <c r="BS10" s="17">
        <v>385.81799999999998</v>
      </c>
      <c r="BT10" s="17">
        <v>386.18299999999999</v>
      </c>
    </row>
    <row r="11" spans="1:72">
      <c r="A11" s="16">
        <v>8</v>
      </c>
      <c r="B11" s="17">
        <v>123.965</v>
      </c>
      <c r="C11" s="17">
        <v>128.46600000000001</v>
      </c>
      <c r="D11" s="17">
        <v>133.21799999999999</v>
      </c>
      <c r="E11" s="17">
        <v>137.81399999999999</v>
      </c>
      <c r="F11" s="17">
        <v>141.71299999999999</v>
      </c>
      <c r="G11" s="17">
        <v>144.57599999999999</v>
      </c>
      <c r="H11" s="17">
        <v>146.184</v>
      </c>
      <c r="I11" s="17">
        <v>146.79300000000001</v>
      </c>
      <c r="J11" s="17">
        <v>147.13399999999999</v>
      </c>
      <c r="K11" s="17">
        <v>148.22</v>
      </c>
      <c r="L11" s="17">
        <v>150.773</v>
      </c>
      <c r="M11" s="17">
        <v>155.04599999999999</v>
      </c>
      <c r="N11" s="17">
        <v>160.80000000000001</v>
      </c>
      <c r="O11" s="17">
        <v>167.66800000000001</v>
      </c>
      <c r="P11" s="17">
        <v>175.072</v>
      </c>
      <c r="Q11" s="17">
        <v>182.56899999999999</v>
      </c>
      <c r="R11" s="17">
        <v>190.054</v>
      </c>
      <c r="S11" s="17">
        <v>197.60400000000001</v>
      </c>
      <c r="T11" s="17">
        <v>205.167</v>
      </c>
      <c r="U11" s="17">
        <v>212.71700000000001</v>
      </c>
      <c r="V11" s="17">
        <v>220.22</v>
      </c>
      <c r="W11" s="17">
        <v>227.64099999999999</v>
      </c>
      <c r="X11" s="17">
        <v>234.905</v>
      </c>
      <c r="Y11" s="17">
        <v>241.89699999999999</v>
      </c>
      <c r="Z11" s="17">
        <v>248.488</v>
      </c>
      <c r="AA11" s="17">
        <v>254.59299999999999</v>
      </c>
      <c r="AB11" s="17">
        <v>260.15300000000002</v>
      </c>
      <c r="AC11" s="17">
        <v>265.20800000000003</v>
      </c>
      <c r="AD11" s="17">
        <v>269.904</v>
      </c>
      <c r="AE11" s="17">
        <v>274.44200000000001</v>
      </c>
      <c r="AF11" s="17">
        <v>278.97699999999998</v>
      </c>
      <c r="AG11" s="17">
        <v>283.55099999999999</v>
      </c>
      <c r="AH11" s="17">
        <v>288.13600000000002</v>
      </c>
      <c r="AI11" s="17">
        <v>292.74</v>
      </c>
      <c r="AJ11" s="17">
        <v>297.36</v>
      </c>
      <c r="AK11" s="17">
        <v>301.98399999999998</v>
      </c>
      <c r="AL11" s="17">
        <v>306.62900000000002</v>
      </c>
      <c r="AM11" s="17">
        <v>311.29399999999998</v>
      </c>
      <c r="AN11" s="17">
        <v>315.92599999999999</v>
      </c>
      <c r="AO11" s="17">
        <v>320.45400000000001</v>
      </c>
      <c r="AP11" s="17">
        <v>324.82</v>
      </c>
      <c r="AQ11" s="17">
        <v>329.005</v>
      </c>
      <c r="AR11" s="17">
        <v>333.01499999999999</v>
      </c>
      <c r="AS11" s="17">
        <v>336.84500000000003</v>
      </c>
      <c r="AT11" s="17">
        <v>340.49799999999999</v>
      </c>
      <c r="AU11" s="17">
        <v>343.97699999999998</v>
      </c>
      <c r="AV11" s="17">
        <v>347.27600000000001</v>
      </c>
      <c r="AW11" s="17">
        <v>350.392</v>
      </c>
      <c r="AX11" s="17">
        <v>353.32799999999997</v>
      </c>
      <c r="AY11" s="17">
        <v>356.09500000000003</v>
      </c>
      <c r="AZ11" s="17">
        <v>358.70299999999997</v>
      </c>
      <c r="BA11" s="17">
        <v>361.15300000000002</v>
      </c>
      <c r="BB11" s="17">
        <v>363.44900000000001</v>
      </c>
      <c r="BC11" s="17">
        <v>365.59800000000001</v>
      </c>
      <c r="BD11" s="17">
        <v>367.61</v>
      </c>
      <c r="BE11" s="17">
        <v>369.49299999999999</v>
      </c>
      <c r="BF11" s="17">
        <v>371.25200000000001</v>
      </c>
      <c r="BG11" s="17">
        <v>372.89299999999997</v>
      </c>
      <c r="BH11" s="17">
        <v>374.42</v>
      </c>
      <c r="BI11" s="17">
        <v>375.84199999999998</v>
      </c>
      <c r="BJ11" s="17">
        <v>377.16300000000001</v>
      </c>
      <c r="BK11" s="17">
        <v>378.38900000000001</v>
      </c>
      <c r="BL11" s="17">
        <v>379.52199999999999</v>
      </c>
      <c r="BM11" s="17">
        <v>380.56599999999997</v>
      </c>
      <c r="BN11" s="17">
        <v>381.52199999999999</v>
      </c>
      <c r="BO11" s="17">
        <v>382.392</v>
      </c>
      <c r="BP11" s="17">
        <v>383.178</v>
      </c>
      <c r="BQ11" s="17">
        <v>383.88099999999997</v>
      </c>
      <c r="BR11" s="17">
        <v>384.50299999999999</v>
      </c>
      <c r="BS11" s="17">
        <v>385.04599999999999</v>
      </c>
      <c r="BT11" s="17">
        <v>385.512</v>
      </c>
    </row>
    <row r="12" spans="1:72">
      <c r="A12" s="16">
        <v>9</v>
      </c>
      <c r="B12" s="17">
        <v>119.161</v>
      </c>
      <c r="C12" s="17">
        <v>123.536</v>
      </c>
      <c r="D12" s="17">
        <v>128.18700000000001</v>
      </c>
      <c r="E12" s="17">
        <v>132.77000000000001</v>
      </c>
      <c r="F12" s="17">
        <v>136.81800000000001</v>
      </c>
      <c r="G12" s="17">
        <v>140.036</v>
      </c>
      <c r="H12" s="17">
        <v>142.27500000000001</v>
      </c>
      <c r="I12" s="17">
        <v>143.732</v>
      </c>
      <c r="J12" s="17">
        <v>144.87799999999999</v>
      </c>
      <c r="K12" s="17">
        <v>146.38300000000001</v>
      </c>
      <c r="L12" s="17">
        <v>148.74100000000001</v>
      </c>
      <c r="M12" s="17">
        <v>152.07300000000001</v>
      </c>
      <c r="N12" s="17">
        <v>156.27199999999999</v>
      </c>
      <c r="O12" s="17">
        <v>161.30799999999999</v>
      </c>
      <c r="P12" s="17">
        <v>167.07599999999999</v>
      </c>
      <c r="Q12" s="17">
        <v>173.47499999999999</v>
      </c>
      <c r="R12" s="17">
        <v>180.523</v>
      </c>
      <c r="S12" s="17">
        <v>188.18700000000001</v>
      </c>
      <c r="T12" s="17">
        <v>196.22499999999999</v>
      </c>
      <c r="U12" s="17">
        <v>204.328</v>
      </c>
      <c r="V12" s="17">
        <v>212.24799999999999</v>
      </c>
      <c r="W12" s="17">
        <v>219.89500000000001</v>
      </c>
      <c r="X12" s="17">
        <v>227.26400000000001</v>
      </c>
      <c r="Y12" s="17">
        <v>234.31</v>
      </c>
      <c r="Z12" s="17">
        <v>241.01499999999999</v>
      </c>
      <c r="AA12" s="17">
        <v>247.36799999999999</v>
      </c>
      <c r="AB12" s="17">
        <v>253.33500000000001</v>
      </c>
      <c r="AC12" s="17">
        <v>258.90699999999998</v>
      </c>
      <c r="AD12" s="17">
        <v>264.14400000000001</v>
      </c>
      <c r="AE12" s="17">
        <v>269.142</v>
      </c>
      <c r="AF12" s="17">
        <v>273.97800000000001</v>
      </c>
      <c r="AG12" s="17">
        <v>278.65800000000002</v>
      </c>
      <c r="AH12" s="17">
        <v>283.19</v>
      </c>
      <c r="AI12" s="17">
        <v>287.64400000000001</v>
      </c>
      <c r="AJ12" s="17">
        <v>292.10300000000001</v>
      </c>
      <c r="AK12" s="17">
        <v>296.62700000000001</v>
      </c>
      <c r="AL12" s="17">
        <v>301.245</v>
      </c>
      <c r="AM12" s="17">
        <v>305.94099999999997</v>
      </c>
      <c r="AN12" s="17">
        <v>310.65600000000001</v>
      </c>
      <c r="AO12" s="17">
        <v>315.298</v>
      </c>
      <c r="AP12" s="17">
        <v>319.80099999999999</v>
      </c>
      <c r="AQ12" s="17">
        <v>324.14800000000002</v>
      </c>
      <c r="AR12" s="17">
        <v>328.34699999999998</v>
      </c>
      <c r="AS12" s="17">
        <v>332.38499999999999</v>
      </c>
      <c r="AT12" s="17">
        <v>336.25200000000001</v>
      </c>
      <c r="AU12" s="17">
        <v>339.93900000000002</v>
      </c>
      <c r="AV12" s="17">
        <v>343.43799999999999</v>
      </c>
      <c r="AW12" s="17">
        <v>346.74299999999999</v>
      </c>
      <c r="AX12" s="17">
        <v>349.863</v>
      </c>
      <c r="AY12" s="17">
        <v>352.80799999999999</v>
      </c>
      <c r="AZ12" s="17">
        <v>355.59</v>
      </c>
      <c r="BA12" s="17">
        <v>358.21199999999999</v>
      </c>
      <c r="BB12" s="17">
        <v>360.67399999999998</v>
      </c>
      <c r="BC12" s="17">
        <v>362.98399999999998</v>
      </c>
      <c r="BD12" s="17">
        <v>365.14800000000002</v>
      </c>
      <c r="BE12" s="17">
        <v>367.17700000000002</v>
      </c>
      <c r="BF12" s="17">
        <v>369.07400000000001</v>
      </c>
      <c r="BG12" s="17">
        <v>370.84399999999999</v>
      </c>
      <c r="BH12" s="17">
        <v>372.495</v>
      </c>
      <c r="BI12" s="17">
        <v>374.03399999999999</v>
      </c>
      <c r="BJ12" s="17">
        <v>375.46699999999998</v>
      </c>
      <c r="BK12" s="17">
        <v>376.8</v>
      </c>
      <c r="BL12" s="17">
        <v>378.03800000000001</v>
      </c>
      <c r="BM12" s="17">
        <v>379.18099999999998</v>
      </c>
      <c r="BN12" s="17">
        <v>380.233</v>
      </c>
      <c r="BO12" s="17">
        <v>381.19600000000003</v>
      </c>
      <c r="BP12" s="17">
        <v>382.07400000000001</v>
      </c>
      <c r="BQ12" s="17">
        <v>382.86799999999999</v>
      </c>
      <c r="BR12" s="17">
        <v>383.58100000000002</v>
      </c>
      <c r="BS12" s="17">
        <v>384.21699999999998</v>
      </c>
      <c r="BT12" s="17">
        <v>384.779</v>
      </c>
    </row>
    <row r="13" spans="1:72">
      <c r="A13" s="16">
        <v>10</v>
      </c>
      <c r="B13" s="17">
        <v>114.634</v>
      </c>
      <c r="C13" s="17">
        <v>118.76900000000001</v>
      </c>
      <c r="D13" s="17">
        <v>123.175</v>
      </c>
      <c r="E13" s="17">
        <v>127.613</v>
      </c>
      <c r="F13" s="17">
        <v>131.76</v>
      </c>
      <c r="G13" s="17">
        <v>135.39699999999999</v>
      </c>
      <c r="H13" s="17">
        <v>138.477</v>
      </c>
      <c r="I13" s="17">
        <v>141.11099999999999</v>
      </c>
      <c r="J13" s="17">
        <v>143.434</v>
      </c>
      <c r="K13" s="17">
        <v>145.64699999999999</v>
      </c>
      <c r="L13" s="17">
        <v>147.935</v>
      </c>
      <c r="M13" s="17">
        <v>150.261</v>
      </c>
      <c r="N13" s="17">
        <v>152.678</v>
      </c>
      <c r="O13" s="17">
        <v>155.566</v>
      </c>
      <c r="P13" s="17">
        <v>159.41</v>
      </c>
      <c r="Q13" s="17">
        <v>164.52799999999999</v>
      </c>
      <c r="R13" s="17">
        <v>171.09</v>
      </c>
      <c r="S13" s="17">
        <v>178.91900000000001</v>
      </c>
      <c r="T13" s="17">
        <v>187.54499999999999</v>
      </c>
      <c r="U13" s="17">
        <v>196.29300000000001</v>
      </c>
      <c r="V13" s="17">
        <v>204.65799999999999</v>
      </c>
      <c r="W13" s="17">
        <v>212.47499999999999</v>
      </c>
      <c r="X13" s="17">
        <v>219.83199999999999</v>
      </c>
      <c r="Y13" s="17">
        <v>226.78700000000001</v>
      </c>
      <c r="Z13" s="17">
        <v>233.483</v>
      </c>
      <c r="AA13" s="17">
        <v>240.02199999999999</v>
      </c>
      <c r="AB13" s="17">
        <v>246.40299999999999</v>
      </c>
      <c r="AC13" s="17">
        <v>252.55</v>
      </c>
      <c r="AD13" s="17">
        <v>258.423</v>
      </c>
      <c r="AE13" s="17">
        <v>263.96300000000002</v>
      </c>
      <c r="AF13" s="17">
        <v>269.14699999999999</v>
      </c>
      <c r="AG13" s="17">
        <v>273.94499999999999</v>
      </c>
      <c r="AH13" s="17">
        <v>278.40300000000002</v>
      </c>
      <c r="AI13" s="17">
        <v>282.66500000000002</v>
      </c>
      <c r="AJ13" s="17">
        <v>286.92099999999999</v>
      </c>
      <c r="AK13" s="17">
        <v>291.31</v>
      </c>
      <c r="AL13" s="17">
        <v>295.88299999999998</v>
      </c>
      <c r="AM13" s="17">
        <v>300.60000000000002</v>
      </c>
      <c r="AN13" s="17">
        <v>305.392</v>
      </c>
      <c r="AO13" s="17">
        <v>310.14999999999998</v>
      </c>
      <c r="AP13" s="17">
        <v>314.78500000000003</v>
      </c>
      <c r="AQ13" s="17">
        <v>319.286</v>
      </c>
      <c r="AR13" s="17">
        <v>323.66500000000002</v>
      </c>
      <c r="AS13" s="17">
        <v>327.90300000000002</v>
      </c>
      <c r="AT13" s="17">
        <v>331.97300000000001</v>
      </c>
      <c r="AU13" s="17">
        <v>335.86</v>
      </c>
      <c r="AV13" s="17">
        <v>339.55</v>
      </c>
      <c r="AW13" s="17">
        <v>343.03800000000001</v>
      </c>
      <c r="AX13" s="17">
        <v>346.334</v>
      </c>
      <c r="AY13" s="17">
        <v>349.45100000000002</v>
      </c>
      <c r="AZ13" s="17">
        <v>352.40499999999997</v>
      </c>
      <c r="BA13" s="17">
        <v>355.19799999999998</v>
      </c>
      <c r="BB13" s="17">
        <v>357.82600000000002</v>
      </c>
      <c r="BC13" s="17">
        <v>360.29700000000003</v>
      </c>
      <c r="BD13" s="17">
        <v>362.61700000000002</v>
      </c>
      <c r="BE13" s="17">
        <v>364.79300000000001</v>
      </c>
      <c r="BF13" s="17">
        <v>366.82900000000001</v>
      </c>
      <c r="BG13" s="17">
        <v>368.73099999999999</v>
      </c>
      <c r="BH13" s="17">
        <v>370.50700000000001</v>
      </c>
      <c r="BI13" s="17">
        <v>372.16399999999999</v>
      </c>
      <c r="BJ13" s="17">
        <v>373.71100000000001</v>
      </c>
      <c r="BK13" s="17">
        <v>375.15300000000002</v>
      </c>
      <c r="BL13" s="17">
        <v>376.49299999999999</v>
      </c>
      <c r="BM13" s="17">
        <v>377.73700000000002</v>
      </c>
      <c r="BN13" s="17">
        <v>378.88499999999999</v>
      </c>
      <c r="BO13" s="17">
        <v>379.94099999999997</v>
      </c>
      <c r="BP13" s="17">
        <v>380.90699999999998</v>
      </c>
      <c r="BQ13" s="17">
        <v>381.79</v>
      </c>
      <c r="BR13" s="17">
        <v>382.59100000000001</v>
      </c>
      <c r="BS13" s="17">
        <v>383.31799999999998</v>
      </c>
      <c r="BT13" s="17">
        <v>383.97300000000001</v>
      </c>
    </row>
    <row r="14" spans="1:72">
      <c r="A14" s="16">
        <v>11</v>
      </c>
      <c r="B14" s="17">
        <v>110.355</v>
      </c>
      <c r="C14" s="17">
        <v>114.14</v>
      </c>
      <c r="D14" s="17">
        <v>118.163</v>
      </c>
      <c r="E14" s="17">
        <v>122.337</v>
      </c>
      <c r="F14" s="17">
        <v>126.54600000000001</v>
      </c>
      <c r="G14" s="17">
        <v>130.685</v>
      </c>
      <c r="H14" s="17">
        <v>134.84700000000001</v>
      </c>
      <c r="I14" s="17">
        <v>139.02500000000001</v>
      </c>
      <c r="J14" s="17">
        <v>142.91800000000001</v>
      </c>
      <c r="K14" s="17">
        <v>146.12899999999999</v>
      </c>
      <c r="L14" s="17">
        <v>148.44399999999999</v>
      </c>
      <c r="M14" s="17">
        <v>149.61799999999999</v>
      </c>
      <c r="N14" s="17">
        <v>149.90600000000001</v>
      </c>
      <c r="O14" s="17">
        <v>150.208</v>
      </c>
      <c r="P14" s="17">
        <v>151.75399999999999</v>
      </c>
      <c r="Q14" s="17">
        <v>155.387</v>
      </c>
      <c r="R14" s="17">
        <v>161.47200000000001</v>
      </c>
      <c r="S14" s="17">
        <v>169.648</v>
      </c>
      <c r="T14" s="17">
        <v>179.12899999999999</v>
      </c>
      <c r="U14" s="17">
        <v>188.756</v>
      </c>
      <c r="V14" s="17">
        <v>197.678</v>
      </c>
      <c r="W14" s="17">
        <v>205.624</v>
      </c>
      <c r="X14" s="17">
        <v>212.81100000000001</v>
      </c>
      <c r="Y14" s="17">
        <v>219.45500000000001</v>
      </c>
      <c r="Z14" s="17">
        <v>225.95</v>
      </c>
      <c r="AA14" s="17">
        <v>232.565</v>
      </c>
      <c r="AB14" s="17">
        <v>239.351</v>
      </c>
      <c r="AC14" s="17">
        <v>246.14599999999999</v>
      </c>
      <c r="AD14" s="17">
        <v>252.76499999999999</v>
      </c>
      <c r="AE14" s="17">
        <v>258.95299999999997</v>
      </c>
      <c r="AF14" s="17">
        <v>264.53899999999999</v>
      </c>
      <c r="AG14" s="17">
        <v>269.44400000000002</v>
      </c>
      <c r="AH14" s="17">
        <v>273.774</v>
      </c>
      <c r="AI14" s="17">
        <v>277.76100000000002</v>
      </c>
      <c r="AJ14" s="17">
        <v>281.738</v>
      </c>
      <c r="AK14" s="17">
        <v>285.94400000000002</v>
      </c>
      <c r="AL14" s="17">
        <v>290.45400000000001</v>
      </c>
      <c r="AM14" s="17">
        <v>295.2</v>
      </c>
      <c r="AN14" s="17">
        <v>300.09399999999999</v>
      </c>
      <c r="AO14" s="17">
        <v>304.988</v>
      </c>
      <c r="AP14" s="17">
        <v>309.77199999999999</v>
      </c>
      <c r="AQ14" s="17">
        <v>314.43</v>
      </c>
      <c r="AR14" s="17">
        <v>318.98899999999998</v>
      </c>
      <c r="AS14" s="17">
        <v>323.41500000000002</v>
      </c>
      <c r="AT14" s="17">
        <v>327.67899999999997</v>
      </c>
      <c r="AU14" s="17">
        <v>331.755</v>
      </c>
      <c r="AV14" s="17">
        <v>335.62400000000002</v>
      </c>
      <c r="AW14" s="17">
        <v>339.28399999999999</v>
      </c>
      <c r="AX14" s="17">
        <v>342.74299999999999</v>
      </c>
      <c r="AY14" s="17">
        <v>346.02499999999998</v>
      </c>
      <c r="AZ14" s="17">
        <v>349.14299999999997</v>
      </c>
      <c r="BA14" s="17">
        <v>352.1</v>
      </c>
      <c r="BB14" s="17">
        <v>354.89499999999998</v>
      </c>
      <c r="BC14" s="17">
        <v>357.52699999999999</v>
      </c>
      <c r="BD14" s="17">
        <v>360.005</v>
      </c>
      <c r="BE14" s="17">
        <v>362.33</v>
      </c>
      <c r="BF14" s="17">
        <v>364.50599999999997</v>
      </c>
      <c r="BG14" s="17">
        <v>366.54199999999997</v>
      </c>
      <c r="BH14" s="17">
        <v>368.44299999999998</v>
      </c>
      <c r="BI14" s="17">
        <v>370.21899999999999</v>
      </c>
      <c r="BJ14" s="17">
        <v>371.88099999999997</v>
      </c>
      <c r="BK14" s="17">
        <v>373.43</v>
      </c>
      <c r="BL14" s="17">
        <v>374.87599999999998</v>
      </c>
      <c r="BM14" s="17">
        <v>376.21899999999999</v>
      </c>
      <c r="BN14" s="17">
        <v>377.46300000000002</v>
      </c>
      <c r="BO14" s="17">
        <v>378.61</v>
      </c>
      <c r="BP14" s="17">
        <v>379.66699999999997</v>
      </c>
      <c r="BQ14" s="17">
        <v>380.63600000000002</v>
      </c>
      <c r="BR14" s="17">
        <v>381.52499999999998</v>
      </c>
      <c r="BS14" s="17">
        <v>382.33800000000002</v>
      </c>
      <c r="BT14" s="17">
        <v>383.08699999999999</v>
      </c>
    </row>
    <row r="15" spans="1:72">
      <c r="A15" s="16">
        <v>12</v>
      </c>
      <c r="B15" s="17">
        <v>106.367</v>
      </c>
      <c r="C15" s="17">
        <v>109.83799999999999</v>
      </c>
      <c r="D15" s="17">
        <v>113.512</v>
      </c>
      <c r="E15" s="17">
        <v>117.417</v>
      </c>
      <c r="F15" s="17">
        <v>121.586</v>
      </c>
      <c r="G15" s="17">
        <v>126.01</v>
      </c>
      <c r="H15" s="17">
        <v>130.86199999999999</v>
      </c>
      <c r="I15" s="17">
        <v>136.05500000000001</v>
      </c>
      <c r="J15" s="17">
        <v>141.01499999999999</v>
      </c>
      <c r="K15" s="17">
        <v>144.97200000000001</v>
      </c>
      <c r="L15" s="17">
        <v>147.45099999999999</v>
      </c>
      <c r="M15" s="17">
        <v>148.09200000000001</v>
      </c>
      <c r="N15" s="17">
        <v>147.27099999999999</v>
      </c>
      <c r="O15" s="17">
        <v>146.13900000000001</v>
      </c>
      <c r="P15" s="17">
        <v>146.297</v>
      </c>
      <c r="Q15" s="17">
        <v>148.85599999999999</v>
      </c>
      <c r="R15" s="17">
        <v>154.26900000000001</v>
      </c>
      <c r="S15" s="17">
        <v>162.09399999999999</v>
      </c>
      <c r="T15" s="17">
        <v>171.46299999999999</v>
      </c>
      <c r="U15" s="17">
        <v>181.071</v>
      </c>
      <c r="V15" s="17">
        <v>189.96100000000001</v>
      </c>
      <c r="W15" s="17">
        <v>197.84299999999999</v>
      </c>
      <c r="X15" s="17">
        <v>204.97499999999999</v>
      </c>
      <c r="Y15" s="17">
        <v>211.607</v>
      </c>
      <c r="Z15" s="17">
        <v>218.185</v>
      </c>
      <c r="AA15" s="17">
        <v>225.01499999999999</v>
      </c>
      <c r="AB15" s="17">
        <v>232.15899999999999</v>
      </c>
      <c r="AC15" s="17">
        <v>239.42</v>
      </c>
      <c r="AD15" s="17">
        <v>246.55099999999999</v>
      </c>
      <c r="AE15" s="17">
        <v>253.202</v>
      </c>
      <c r="AF15" s="17">
        <v>259.13799999999998</v>
      </c>
      <c r="AG15" s="17">
        <v>264.26</v>
      </c>
      <c r="AH15" s="17">
        <v>268.68700000000001</v>
      </c>
      <c r="AI15" s="17">
        <v>272.685</v>
      </c>
      <c r="AJ15" s="17">
        <v>276.637</v>
      </c>
      <c r="AK15" s="17">
        <v>280.81900000000002</v>
      </c>
      <c r="AL15" s="17">
        <v>285.31599999999997</v>
      </c>
      <c r="AM15" s="17">
        <v>290.048</v>
      </c>
      <c r="AN15" s="17">
        <v>294.93900000000002</v>
      </c>
      <c r="AO15" s="17">
        <v>299.85399999999998</v>
      </c>
      <c r="AP15" s="17">
        <v>304.68799999999999</v>
      </c>
      <c r="AQ15" s="17">
        <v>309.43400000000003</v>
      </c>
      <c r="AR15" s="17">
        <v>314.11700000000002</v>
      </c>
      <c r="AS15" s="17">
        <v>318.697</v>
      </c>
      <c r="AT15" s="17">
        <v>323.12700000000001</v>
      </c>
      <c r="AU15" s="17">
        <v>327.37599999999998</v>
      </c>
      <c r="AV15" s="17">
        <v>331.42</v>
      </c>
      <c r="AW15" s="17">
        <v>335.25599999999997</v>
      </c>
      <c r="AX15" s="17">
        <v>338.89600000000002</v>
      </c>
      <c r="AY15" s="17">
        <v>342.35599999999999</v>
      </c>
      <c r="AZ15" s="17">
        <v>345.654</v>
      </c>
      <c r="BA15" s="17">
        <v>348.78800000000001</v>
      </c>
      <c r="BB15" s="17">
        <v>351.75299999999999</v>
      </c>
      <c r="BC15" s="17">
        <v>354.55500000000001</v>
      </c>
      <c r="BD15" s="17">
        <v>357.19200000000001</v>
      </c>
      <c r="BE15" s="17">
        <v>359.673</v>
      </c>
      <c r="BF15" s="17">
        <v>362</v>
      </c>
      <c r="BG15" s="17">
        <v>364.17700000000002</v>
      </c>
      <c r="BH15" s="17">
        <v>366.21300000000002</v>
      </c>
      <c r="BI15" s="17">
        <v>368.11900000000003</v>
      </c>
      <c r="BJ15" s="17">
        <v>369.90100000000001</v>
      </c>
      <c r="BK15" s="17">
        <v>371.57</v>
      </c>
      <c r="BL15" s="17">
        <v>373.12599999999998</v>
      </c>
      <c r="BM15" s="17">
        <v>374.57400000000001</v>
      </c>
      <c r="BN15" s="17">
        <v>375.91899999999998</v>
      </c>
      <c r="BO15" s="17">
        <v>377.16300000000001</v>
      </c>
      <c r="BP15" s="17">
        <v>378.31200000000001</v>
      </c>
      <c r="BQ15" s="17">
        <v>379.37099999999998</v>
      </c>
      <c r="BR15" s="17">
        <v>380.34899999999999</v>
      </c>
      <c r="BS15" s="17">
        <v>381.25299999999999</v>
      </c>
      <c r="BT15" s="17">
        <v>382.09100000000001</v>
      </c>
    </row>
    <row r="16" spans="1:72">
      <c r="A16" s="16">
        <v>13</v>
      </c>
      <c r="B16" s="17">
        <v>102.681</v>
      </c>
      <c r="C16" s="17">
        <v>105.947</v>
      </c>
      <c r="D16" s="17">
        <v>109.39400000000001</v>
      </c>
      <c r="E16" s="17">
        <v>113.083</v>
      </c>
      <c r="F16" s="17">
        <v>117.09099999999999</v>
      </c>
      <c r="G16" s="17">
        <v>121.437</v>
      </c>
      <c r="H16" s="17">
        <v>126.28700000000001</v>
      </c>
      <c r="I16" s="17">
        <v>131.53899999999999</v>
      </c>
      <c r="J16" s="17">
        <v>136.631</v>
      </c>
      <c r="K16" s="17">
        <v>140.80500000000001</v>
      </c>
      <c r="L16" s="17">
        <v>143.58600000000001</v>
      </c>
      <c r="M16" s="17">
        <v>144.66399999999999</v>
      </c>
      <c r="N16" s="17">
        <v>144.376</v>
      </c>
      <c r="O16" s="17">
        <v>143.69399999999999</v>
      </c>
      <c r="P16" s="17">
        <v>143.97200000000001</v>
      </c>
      <c r="Q16" s="17">
        <v>146.16999999999999</v>
      </c>
      <c r="R16" s="17">
        <v>150.63900000000001</v>
      </c>
      <c r="S16" s="17">
        <v>157.041</v>
      </c>
      <c r="T16" s="17">
        <v>164.79</v>
      </c>
      <c r="U16" s="17">
        <v>172.98400000000001</v>
      </c>
      <c r="V16" s="17">
        <v>180.95099999999999</v>
      </c>
      <c r="W16" s="17">
        <v>188.50399999999999</v>
      </c>
      <c r="X16" s="17">
        <v>195.809</v>
      </c>
      <c r="Y16" s="17">
        <v>202.94800000000001</v>
      </c>
      <c r="Z16" s="17">
        <v>210.10300000000001</v>
      </c>
      <c r="AA16" s="17">
        <v>217.387</v>
      </c>
      <c r="AB16" s="17">
        <v>224.81100000000001</v>
      </c>
      <c r="AC16" s="17">
        <v>232.24</v>
      </c>
      <c r="AD16" s="17">
        <v>239.48099999999999</v>
      </c>
      <c r="AE16" s="17">
        <v>246.28100000000001</v>
      </c>
      <c r="AF16" s="17">
        <v>252.46799999999999</v>
      </c>
      <c r="AG16" s="17">
        <v>257.95999999999998</v>
      </c>
      <c r="AH16" s="17">
        <v>262.834</v>
      </c>
      <c r="AI16" s="17">
        <v>267.29199999999997</v>
      </c>
      <c r="AJ16" s="17">
        <v>271.62200000000001</v>
      </c>
      <c r="AK16" s="17">
        <v>276.041</v>
      </c>
      <c r="AL16" s="17">
        <v>280.60399999999998</v>
      </c>
      <c r="AM16" s="17">
        <v>285.26299999999998</v>
      </c>
      <c r="AN16" s="17">
        <v>289.99700000000001</v>
      </c>
      <c r="AO16" s="17">
        <v>294.75700000000001</v>
      </c>
      <c r="AP16" s="17">
        <v>299.49700000000001</v>
      </c>
      <c r="AQ16" s="17">
        <v>304.22800000000001</v>
      </c>
      <c r="AR16" s="17">
        <v>308.959</v>
      </c>
      <c r="AS16" s="17">
        <v>313.64</v>
      </c>
      <c r="AT16" s="17">
        <v>318.20600000000002</v>
      </c>
      <c r="AU16" s="17">
        <v>322.60399999999998</v>
      </c>
      <c r="AV16" s="17">
        <v>326.81700000000001</v>
      </c>
      <c r="AW16" s="17">
        <v>330.84699999999998</v>
      </c>
      <c r="AX16" s="17">
        <v>334.69099999999997</v>
      </c>
      <c r="AY16" s="17">
        <v>338.36099999999999</v>
      </c>
      <c r="AZ16" s="17">
        <v>341.86099999999999</v>
      </c>
      <c r="BA16" s="17">
        <v>345.18799999999999</v>
      </c>
      <c r="BB16" s="17">
        <v>348.33699999999999</v>
      </c>
      <c r="BC16" s="17">
        <v>351.31</v>
      </c>
      <c r="BD16" s="17">
        <v>354.11799999999999</v>
      </c>
      <c r="BE16" s="17">
        <v>356.76299999999998</v>
      </c>
      <c r="BF16" s="17">
        <v>359.25</v>
      </c>
      <c r="BG16" s="17">
        <v>361.58199999999999</v>
      </c>
      <c r="BH16" s="17">
        <v>363.76799999999997</v>
      </c>
      <c r="BI16" s="17">
        <v>365.815</v>
      </c>
      <c r="BJ16" s="17">
        <v>367.733</v>
      </c>
      <c r="BK16" s="17">
        <v>369.52699999999999</v>
      </c>
      <c r="BL16" s="17">
        <v>371.20499999999998</v>
      </c>
      <c r="BM16" s="17">
        <v>372.76900000000001</v>
      </c>
      <c r="BN16" s="17">
        <v>374.221</v>
      </c>
      <c r="BO16" s="17">
        <v>375.57</v>
      </c>
      <c r="BP16" s="17">
        <v>376.81900000000002</v>
      </c>
      <c r="BQ16" s="17">
        <v>377.97500000000002</v>
      </c>
      <c r="BR16" s="17">
        <v>379.04599999999999</v>
      </c>
      <c r="BS16" s="17">
        <v>380.041</v>
      </c>
      <c r="BT16" s="17">
        <v>380.96899999999999</v>
      </c>
    </row>
    <row r="17" spans="1:72">
      <c r="A17" s="16">
        <v>14</v>
      </c>
      <c r="B17" s="17">
        <v>99.24</v>
      </c>
      <c r="C17" s="17">
        <v>102.37</v>
      </c>
      <c r="D17" s="17">
        <v>105.66800000000001</v>
      </c>
      <c r="E17" s="17">
        <v>109.17400000000001</v>
      </c>
      <c r="F17" s="17">
        <v>112.93899999999999</v>
      </c>
      <c r="G17" s="17">
        <v>116.97199999999999</v>
      </c>
      <c r="H17" s="17">
        <v>121.373</v>
      </c>
      <c r="I17" s="17">
        <v>126.069</v>
      </c>
      <c r="J17" s="17">
        <v>130.69</v>
      </c>
      <c r="K17" s="17">
        <v>134.74199999999999</v>
      </c>
      <c r="L17" s="17">
        <v>137.90899999999999</v>
      </c>
      <c r="M17" s="17">
        <v>140.02500000000001</v>
      </c>
      <c r="N17" s="17">
        <v>141.30199999999999</v>
      </c>
      <c r="O17" s="17">
        <v>142.25800000000001</v>
      </c>
      <c r="P17" s="17">
        <v>143.624</v>
      </c>
      <c r="Q17" s="17">
        <v>145.935</v>
      </c>
      <c r="R17" s="17">
        <v>149.34</v>
      </c>
      <c r="S17" s="17">
        <v>153.708</v>
      </c>
      <c r="T17" s="17">
        <v>158.95500000000001</v>
      </c>
      <c r="U17" s="17">
        <v>164.90299999999999</v>
      </c>
      <c r="V17" s="17">
        <v>171.39500000000001</v>
      </c>
      <c r="W17" s="17">
        <v>178.43100000000001</v>
      </c>
      <c r="X17" s="17">
        <v>185.99600000000001</v>
      </c>
      <c r="Y17" s="17">
        <v>193.88800000000001</v>
      </c>
      <c r="Z17" s="17">
        <v>201.85300000000001</v>
      </c>
      <c r="AA17" s="17">
        <v>209.68799999999999</v>
      </c>
      <c r="AB17" s="17">
        <v>217.31200000000001</v>
      </c>
      <c r="AC17" s="17">
        <v>224.70599999999999</v>
      </c>
      <c r="AD17" s="17">
        <v>231.804</v>
      </c>
      <c r="AE17" s="17">
        <v>238.55600000000001</v>
      </c>
      <c r="AF17" s="17">
        <v>244.93100000000001</v>
      </c>
      <c r="AG17" s="17">
        <v>250.88300000000001</v>
      </c>
      <c r="AH17" s="17">
        <v>256.41800000000001</v>
      </c>
      <c r="AI17" s="17">
        <v>261.608</v>
      </c>
      <c r="AJ17" s="17">
        <v>266.56799999999998</v>
      </c>
      <c r="AK17" s="17">
        <v>271.387</v>
      </c>
      <c r="AL17" s="17">
        <v>276.08</v>
      </c>
      <c r="AM17" s="17">
        <v>280.64600000000002</v>
      </c>
      <c r="AN17" s="17">
        <v>285.14999999999998</v>
      </c>
      <c r="AO17" s="17">
        <v>289.65899999999999</v>
      </c>
      <c r="AP17" s="17">
        <v>294.22699999999998</v>
      </c>
      <c r="AQ17" s="17">
        <v>298.88200000000001</v>
      </c>
      <c r="AR17" s="17">
        <v>303.61</v>
      </c>
      <c r="AS17" s="17">
        <v>308.35000000000002</v>
      </c>
      <c r="AT17" s="17">
        <v>313.01799999999997</v>
      </c>
      <c r="AU17" s="17">
        <v>317.54599999999999</v>
      </c>
      <c r="AV17" s="17">
        <v>321.91699999999997</v>
      </c>
      <c r="AW17" s="17">
        <v>326.13900000000001</v>
      </c>
      <c r="AX17" s="17">
        <v>330.2</v>
      </c>
      <c r="AY17" s="17">
        <v>334.09100000000001</v>
      </c>
      <c r="AZ17" s="17">
        <v>337.80500000000001</v>
      </c>
      <c r="BA17" s="17">
        <v>341.33300000000003</v>
      </c>
      <c r="BB17" s="17">
        <v>344.66899999999998</v>
      </c>
      <c r="BC17" s="17">
        <v>347.822</v>
      </c>
      <c r="BD17" s="17">
        <v>350.80099999999999</v>
      </c>
      <c r="BE17" s="17">
        <v>353.61799999999999</v>
      </c>
      <c r="BF17" s="17">
        <v>356.27499999999998</v>
      </c>
      <c r="BG17" s="17">
        <v>358.77199999999999</v>
      </c>
      <c r="BH17" s="17">
        <v>361.11500000000001</v>
      </c>
      <c r="BI17" s="17">
        <v>363.315</v>
      </c>
      <c r="BJ17" s="17">
        <v>365.37700000000001</v>
      </c>
      <c r="BK17" s="17">
        <v>367.30900000000003</v>
      </c>
      <c r="BL17" s="17">
        <v>369.11500000000001</v>
      </c>
      <c r="BM17" s="17">
        <v>370.79899999999998</v>
      </c>
      <c r="BN17" s="17">
        <v>372.36900000000003</v>
      </c>
      <c r="BO17" s="17">
        <v>373.82799999999997</v>
      </c>
      <c r="BP17" s="17">
        <v>375.18299999999999</v>
      </c>
      <c r="BQ17" s="17">
        <v>376.44099999999997</v>
      </c>
      <c r="BR17" s="17">
        <v>377.61</v>
      </c>
      <c r="BS17" s="17">
        <v>378.69799999999998</v>
      </c>
      <c r="BT17" s="17">
        <v>379.71699999999998</v>
      </c>
    </row>
    <row r="18" spans="1:72">
      <c r="A18" s="16">
        <v>15</v>
      </c>
      <c r="B18" s="17">
        <v>95.977000000000004</v>
      </c>
      <c r="C18" s="17">
        <v>98.926000000000002</v>
      </c>
      <c r="D18" s="17">
        <v>102.011</v>
      </c>
      <c r="E18" s="17">
        <v>105.276</v>
      </c>
      <c r="F18" s="17">
        <v>108.776</v>
      </c>
      <c r="G18" s="17">
        <v>112.532</v>
      </c>
      <c r="H18" s="17">
        <v>116.593</v>
      </c>
      <c r="I18" s="17">
        <v>120.899</v>
      </c>
      <c r="J18" s="17">
        <v>125.23</v>
      </c>
      <c r="K18" s="17">
        <v>129.28899999999999</v>
      </c>
      <c r="L18" s="17">
        <v>132.87700000000001</v>
      </c>
      <c r="M18" s="17">
        <v>135.95599999999999</v>
      </c>
      <c r="N18" s="17">
        <v>138.626</v>
      </c>
      <c r="O18" s="17">
        <v>141.00800000000001</v>
      </c>
      <c r="P18" s="17">
        <v>143.285</v>
      </c>
      <c r="Q18" s="17">
        <v>145.626</v>
      </c>
      <c r="R18" s="17">
        <v>147.99199999999999</v>
      </c>
      <c r="S18" s="17">
        <v>150.435</v>
      </c>
      <c r="T18" s="17">
        <v>153.33799999999999</v>
      </c>
      <c r="U18" s="17">
        <v>157.18</v>
      </c>
      <c r="V18" s="17">
        <v>162.28</v>
      </c>
      <c r="W18" s="17">
        <v>168.80600000000001</v>
      </c>
      <c r="X18" s="17">
        <v>176.58</v>
      </c>
      <c r="Y18" s="17">
        <v>185.143</v>
      </c>
      <c r="Z18" s="17">
        <v>193.83</v>
      </c>
      <c r="AA18" s="17">
        <v>202.14599999999999</v>
      </c>
      <c r="AB18" s="17">
        <v>209.929</v>
      </c>
      <c r="AC18" s="17">
        <v>217.26300000000001</v>
      </c>
      <c r="AD18" s="17">
        <v>224.20599999999999</v>
      </c>
      <c r="AE18" s="17">
        <v>230.89699999999999</v>
      </c>
      <c r="AF18" s="17">
        <v>237.435</v>
      </c>
      <c r="AG18" s="17">
        <v>243.81700000000001</v>
      </c>
      <c r="AH18" s="17">
        <v>249.96799999999999</v>
      </c>
      <c r="AI18" s="17">
        <v>255.85</v>
      </c>
      <c r="AJ18" s="17">
        <v>261.40300000000002</v>
      </c>
      <c r="AK18" s="17">
        <v>266.60199999999998</v>
      </c>
      <c r="AL18" s="17">
        <v>271.41800000000001</v>
      </c>
      <c r="AM18" s="17">
        <v>275.89699999999999</v>
      </c>
      <c r="AN18" s="17">
        <v>280.18099999999998</v>
      </c>
      <c r="AO18" s="17">
        <v>284.45999999999998</v>
      </c>
      <c r="AP18" s="17">
        <v>288.87</v>
      </c>
      <c r="AQ18" s="17">
        <v>293.46199999999999</v>
      </c>
      <c r="AR18" s="17">
        <v>298.19799999999998</v>
      </c>
      <c r="AS18" s="17">
        <v>303.00700000000001</v>
      </c>
      <c r="AT18" s="17">
        <v>307.78300000000002</v>
      </c>
      <c r="AU18" s="17">
        <v>312.43900000000002</v>
      </c>
      <c r="AV18" s="17">
        <v>316.96100000000001</v>
      </c>
      <c r="AW18" s="17">
        <v>321.36399999999998</v>
      </c>
      <c r="AX18" s="17">
        <v>325.625</v>
      </c>
      <c r="AY18" s="17">
        <v>329.721</v>
      </c>
      <c r="AZ18" s="17">
        <v>333.63499999999999</v>
      </c>
      <c r="BA18" s="17">
        <v>337.35300000000001</v>
      </c>
      <c r="BB18" s="17">
        <v>340.87099999999998</v>
      </c>
      <c r="BC18" s="17">
        <v>344.197</v>
      </c>
      <c r="BD18" s="17">
        <v>347.34800000000001</v>
      </c>
      <c r="BE18" s="17">
        <v>350.334</v>
      </c>
      <c r="BF18" s="17">
        <v>353.15800000000002</v>
      </c>
      <c r="BG18" s="17">
        <v>355.82</v>
      </c>
      <c r="BH18" s="17">
        <v>358.32499999999999</v>
      </c>
      <c r="BI18" s="17">
        <v>360.67899999999997</v>
      </c>
      <c r="BJ18" s="17">
        <v>362.88799999999998</v>
      </c>
      <c r="BK18" s="17">
        <v>364.95800000000003</v>
      </c>
      <c r="BL18" s="17">
        <v>366.89499999999998</v>
      </c>
      <c r="BM18" s="17">
        <v>368.70499999999998</v>
      </c>
      <c r="BN18" s="17">
        <v>370.392</v>
      </c>
      <c r="BO18" s="17">
        <v>371.96499999999997</v>
      </c>
      <c r="BP18" s="17">
        <v>373.428</v>
      </c>
      <c r="BQ18" s="17">
        <v>374.78899999999999</v>
      </c>
      <c r="BR18" s="17">
        <v>376.05700000000002</v>
      </c>
      <c r="BS18" s="17">
        <v>377.24099999999999</v>
      </c>
      <c r="BT18" s="17">
        <v>378.35</v>
      </c>
    </row>
    <row r="19" spans="1:72">
      <c r="A19" s="16">
        <v>16</v>
      </c>
      <c r="B19" s="17">
        <v>92.897000000000006</v>
      </c>
      <c r="C19" s="17">
        <v>95.646000000000001</v>
      </c>
      <c r="D19" s="17">
        <v>98.480999999999995</v>
      </c>
      <c r="E19" s="17">
        <v>101.458</v>
      </c>
      <c r="F19" s="17">
        <v>104.654</v>
      </c>
      <c r="G19" s="17">
        <v>108.114</v>
      </c>
      <c r="H19" s="17">
        <v>111.83799999999999</v>
      </c>
      <c r="I19" s="17">
        <v>115.774</v>
      </c>
      <c r="J19" s="17">
        <v>119.851</v>
      </c>
      <c r="K19" s="17">
        <v>123.974</v>
      </c>
      <c r="L19" s="17">
        <v>128.053</v>
      </c>
      <c r="M19" s="17">
        <v>132.185</v>
      </c>
      <c r="N19" s="17">
        <v>136.35900000000001</v>
      </c>
      <c r="O19" s="17">
        <v>140.268</v>
      </c>
      <c r="P19" s="17">
        <v>143.512</v>
      </c>
      <c r="Q19" s="17">
        <v>145.86799999999999</v>
      </c>
      <c r="R19" s="17">
        <v>147.09200000000001</v>
      </c>
      <c r="S19" s="17">
        <v>147.44200000000001</v>
      </c>
      <c r="T19" s="17">
        <v>147.80199999999999</v>
      </c>
      <c r="U19" s="17">
        <v>149.386</v>
      </c>
      <c r="V19" s="17">
        <v>153.024</v>
      </c>
      <c r="W19" s="17">
        <v>159.078</v>
      </c>
      <c r="X19" s="17">
        <v>167.191</v>
      </c>
      <c r="Y19" s="17">
        <v>176.589</v>
      </c>
      <c r="Z19" s="17">
        <v>186.13800000000001</v>
      </c>
      <c r="AA19" s="17">
        <v>195</v>
      </c>
      <c r="AB19" s="17">
        <v>202.90899999999999</v>
      </c>
      <c r="AC19" s="17">
        <v>210.08</v>
      </c>
      <c r="AD19" s="17">
        <v>216.721</v>
      </c>
      <c r="AE19" s="17">
        <v>223.21700000000001</v>
      </c>
      <c r="AF19" s="17">
        <v>229.834</v>
      </c>
      <c r="AG19" s="17">
        <v>236.61799999999999</v>
      </c>
      <c r="AH19" s="17">
        <v>243.411</v>
      </c>
      <c r="AI19" s="17">
        <v>250.03</v>
      </c>
      <c r="AJ19" s="17">
        <v>256.221</v>
      </c>
      <c r="AK19" s="17">
        <v>261.81799999999998</v>
      </c>
      <c r="AL19" s="17">
        <v>266.74099999999999</v>
      </c>
      <c r="AM19" s="17">
        <v>271.09300000000002</v>
      </c>
      <c r="AN19" s="17">
        <v>275.10599999999999</v>
      </c>
      <c r="AO19" s="17">
        <v>279.10899999999998</v>
      </c>
      <c r="AP19" s="17">
        <v>283.33800000000002</v>
      </c>
      <c r="AQ19" s="17">
        <v>287.86900000000003</v>
      </c>
      <c r="AR19" s="17">
        <v>292.63299999999998</v>
      </c>
      <c r="AS19" s="17">
        <v>297.54399999999998</v>
      </c>
      <c r="AT19" s="17">
        <v>302.45600000000002</v>
      </c>
      <c r="AU19" s="17">
        <v>307.25799999999998</v>
      </c>
      <c r="AV19" s="17">
        <v>311.93799999999999</v>
      </c>
      <c r="AW19" s="17">
        <v>316.51900000000001</v>
      </c>
      <c r="AX19" s="17">
        <v>320.97000000000003</v>
      </c>
      <c r="AY19" s="17">
        <v>325.25900000000001</v>
      </c>
      <c r="AZ19" s="17">
        <v>329.36200000000002</v>
      </c>
      <c r="BA19" s="17">
        <v>333.26</v>
      </c>
      <c r="BB19" s="17">
        <v>336.94900000000001</v>
      </c>
      <c r="BC19" s="17">
        <v>340.44</v>
      </c>
      <c r="BD19" s="17">
        <v>343.75200000000001</v>
      </c>
      <c r="BE19" s="17">
        <v>346.90300000000002</v>
      </c>
      <c r="BF19" s="17">
        <v>349.89499999999998</v>
      </c>
      <c r="BG19" s="17">
        <v>352.72199999999998</v>
      </c>
      <c r="BH19" s="17">
        <v>355.38900000000001</v>
      </c>
      <c r="BI19" s="17">
        <v>357.9</v>
      </c>
      <c r="BJ19" s="17">
        <v>360.25900000000001</v>
      </c>
      <c r="BK19" s="17">
        <v>362.471</v>
      </c>
      <c r="BL19" s="17">
        <v>364.54199999999997</v>
      </c>
      <c r="BM19" s="17">
        <v>366.47800000000001</v>
      </c>
      <c r="BN19" s="17">
        <v>368.28699999999998</v>
      </c>
      <c r="BO19" s="17">
        <v>369.97500000000002</v>
      </c>
      <c r="BP19" s="17">
        <v>371.55</v>
      </c>
      <c r="BQ19" s="17">
        <v>373.01900000000001</v>
      </c>
      <c r="BR19" s="17">
        <v>374.39</v>
      </c>
      <c r="BS19" s="17">
        <v>375.67099999999999</v>
      </c>
      <c r="BT19" s="17">
        <v>376.87</v>
      </c>
    </row>
    <row r="20" spans="1:72">
      <c r="A20" s="16">
        <v>17</v>
      </c>
      <c r="B20" s="17">
        <v>89.869</v>
      </c>
      <c r="C20" s="17">
        <v>92.441000000000003</v>
      </c>
      <c r="D20" s="17">
        <v>95.075999999999993</v>
      </c>
      <c r="E20" s="17">
        <v>97.831000000000003</v>
      </c>
      <c r="F20" s="17">
        <v>100.783</v>
      </c>
      <c r="G20" s="17">
        <v>103.988</v>
      </c>
      <c r="H20" s="17">
        <v>107.407</v>
      </c>
      <c r="I20" s="17">
        <v>111.003</v>
      </c>
      <c r="J20" s="17">
        <v>114.816</v>
      </c>
      <c r="K20" s="17">
        <v>118.899</v>
      </c>
      <c r="L20" s="17">
        <v>123.255</v>
      </c>
      <c r="M20" s="17">
        <v>128.05600000000001</v>
      </c>
      <c r="N20" s="17">
        <v>133.21600000000001</v>
      </c>
      <c r="O20" s="17">
        <v>138.16300000000001</v>
      </c>
      <c r="P20" s="17">
        <v>142.125</v>
      </c>
      <c r="Q20" s="17">
        <v>144.631</v>
      </c>
      <c r="R20" s="17">
        <v>145.327</v>
      </c>
      <c r="S20" s="17">
        <v>144.583</v>
      </c>
      <c r="T20" s="17">
        <v>143.53100000000001</v>
      </c>
      <c r="U20" s="17">
        <v>143.749</v>
      </c>
      <c r="V20" s="17">
        <v>146.33199999999999</v>
      </c>
      <c r="W20" s="17">
        <v>151.72200000000001</v>
      </c>
      <c r="X20" s="17">
        <v>159.48599999999999</v>
      </c>
      <c r="Y20" s="17">
        <v>168.77199999999999</v>
      </c>
      <c r="Z20" s="17">
        <v>178.29900000000001</v>
      </c>
      <c r="AA20" s="17">
        <v>187.12700000000001</v>
      </c>
      <c r="AB20" s="17">
        <v>194.971</v>
      </c>
      <c r="AC20" s="17">
        <v>202.084</v>
      </c>
      <c r="AD20" s="17">
        <v>208.71199999999999</v>
      </c>
      <c r="AE20" s="17">
        <v>215.28899999999999</v>
      </c>
      <c r="AF20" s="17">
        <v>222.114</v>
      </c>
      <c r="AG20" s="17">
        <v>229.249</v>
      </c>
      <c r="AH20" s="17">
        <v>236.50200000000001</v>
      </c>
      <c r="AI20" s="17">
        <v>243.624</v>
      </c>
      <c r="AJ20" s="17">
        <v>250.27199999999999</v>
      </c>
      <c r="AK20" s="17">
        <v>256.21300000000002</v>
      </c>
      <c r="AL20" s="17">
        <v>261.346</v>
      </c>
      <c r="AM20" s="17">
        <v>265.79399999999998</v>
      </c>
      <c r="AN20" s="17">
        <v>269.81599999999997</v>
      </c>
      <c r="AO20" s="17">
        <v>273.79300000000001</v>
      </c>
      <c r="AP20" s="17">
        <v>277.99799999999999</v>
      </c>
      <c r="AQ20" s="17">
        <v>282.51400000000001</v>
      </c>
      <c r="AR20" s="17">
        <v>287.26299999999998</v>
      </c>
      <c r="AS20" s="17">
        <v>292.17099999999999</v>
      </c>
      <c r="AT20" s="17">
        <v>297.10199999999998</v>
      </c>
      <c r="AU20" s="17">
        <v>301.95499999999998</v>
      </c>
      <c r="AV20" s="17">
        <v>306.721</v>
      </c>
      <c r="AW20" s="17">
        <v>311.42399999999998</v>
      </c>
      <c r="AX20" s="17">
        <v>316.02600000000001</v>
      </c>
      <c r="AY20" s="17">
        <v>320.48200000000003</v>
      </c>
      <c r="AZ20" s="17">
        <v>324.755</v>
      </c>
      <c r="BA20" s="17">
        <v>328.82600000000002</v>
      </c>
      <c r="BB20" s="17">
        <v>332.69200000000001</v>
      </c>
      <c r="BC20" s="17">
        <v>336.36</v>
      </c>
      <c r="BD20" s="17">
        <v>339.85199999999998</v>
      </c>
      <c r="BE20" s="17">
        <v>343.18099999999998</v>
      </c>
      <c r="BF20" s="17">
        <v>346.34800000000001</v>
      </c>
      <c r="BG20" s="17">
        <v>349.34699999999998</v>
      </c>
      <c r="BH20" s="17">
        <v>352.18099999999998</v>
      </c>
      <c r="BI20" s="17">
        <v>354.85399999999998</v>
      </c>
      <c r="BJ20" s="17">
        <v>357.36900000000003</v>
      </c>
      <c r="BK20" s="17">
        <v>359.73</v>
      </c>
      <c r="BL20" s="17">
        <v>361.94499999999999</v>
      </c>
      <c r="BM20" s="17">
        <v>364.01900000000001</v>
      </c>
      <c r="BN20" s="17">
        <v>365.95800000000003</v>
      </c>
      <c r="BO20" s="17">
        <v>367.76900000000001</v>
      </c>
      <c r="BP20" s="17">
        <v>369.46100000000001</v>
      </c>
      <c r="BQ20" s="17">
        <v>371.04199999999997</v>
      </c>
      <c r="BR20" s="17">
        <v>372.52</v>
      </c>
      <c r="BS20" s="17">
        <v>373.90300000000002</v>
      </c>
      <c r="BT20" s="17">
        <v>375.20299999999997</v>
      </c>
    </row>
    <row r="21" spans="1:72">
      <c r="A21" s="16">
        <v>18</v>
      </c>
      <c r="B21" s="17">
        <v>86.822999999999993</v>
      </c>
      <c r="C21" s="17">
        <v>89.245999999999995</v>
      </c>
      <c r="D21" s="17">
        <v>91.759</v>
      </c>
      <c r="E21" s="17">
        <v>94.403999999999996</v>
      </c>
      <c r="F21" s="17">
        <v>97.228999999999999</v>
      </c>
      <c r="G21" s="17">
        <v>100.27200000000001</v>
      </c>
      <c r="H21" s="17">
        <v>103.49</v>
      </c>
      <c r="I21" s="17">
        <v>106.86199999999999</v>
      </c>
      <c r="J21" s="17">
        <v>110.462</v>
      </c>
      <c r="K21" s="17">
        <v>114.383</v>
      </c>
      <c r="L21" s="17">
        <v>118.655</v>
      </c>
      <c r="M21" s="17">
        <v>123.449</v>
      </c>
      <c r="N21" s="17">
        <v>128.65700000000001</v>
      </c>
      <c r="O21" s="17">
        <v>133.72399999999999</v>
      </c>
      <c r="P21" s="17">
        <v>137.893</v>
      </c>
      <c r="Q21" s="17">
        <v>140.691</v>
      </c>
      <c r="R21" s="17">
        <v>141.81</v>
      </c>
      <c r="S21" s="17">
        <v>141.58500000000001</v>
      </c>
      <c r="T21" s="17">
        <v>140.971</v>
      </c>
      <c r="U21" s="17">
        <v>141.304</v>
      </c>
      <c r="V21" s="17">
        <v>143.52699999999999</v>
      </c>
      <c r="W21" s="17">
        <v>147.98599999999999</v>
      </c>
      <c r="X21" s="17">
        <v>154.34899999999999</v>
      </c>
      <c r="Y21" s="17">
        <v>162.04</v>
      </c>
      <c r="Z21" s="17">
        <v>170.172</v>
      </c>
      <c r="AA21" s="17">
        <v>178.08500000000001</v>
      </c>
      <c r="AB21" s="17">
        <v>185.59700000000001</v>
      </c>
      <c r="AC21" s="17">
        <v>192.87</v>
      </c>
      <c r="AD21" s="17">
        <v>199.982</v>
      </c>
      <c r="AE21" s="17">
        <v>207.114</v>
      </c>
      <c r="AF21" s="17">
        <v>214.376</v>
      </c>
      <c r="AG21" s="17">
        <v>221.77799999999999</v>
      </c>
      <c r="AH21" s="17">
        <v>229.185</v>
      </c>
      <c r="AI21" s="17">
        <v>236.41</v>
      </c>
      <c r="AJ21" s="17">
        <v>243.197</v>
      </c>
      <c r="AK21" s="17">
        <v>249.37799999999999</v>
      </c>
      <c r="AL21" s="17">
        <v>254.87200000000001</v>
      </c>
      <c r="AM21" s="17">
        <v>259.75400000000002</v>
      </c>
      <c r="AN21" s="17">
        <v>264.22500000000002</v>
      </c>
      <c r="AO21" s="17">
        <v>268.56900000000002</v>
      </c>
      <c r="AP21" s="17">
        <v>273.00299999999999</v>
      </c>
      <c r="AQ21" s="17">
        <v>277.58100000000002</v>
      </c>
      <c r="AR21" s="17">
        <v>282.25400000000002</v>
      </c>
      <c r="AS21" s="17">
        <v>287.00299999999999</v>
      </c>
      <c r="AT21" s="17">
        <v>291.77600000000001</v>
      </c>
      <c r="AU21" s="17">
        <v>296.53199999999998</v>
      </c>
      <c r="AV21" s="17">
        <v>301.279</v>
      </c>
      <c r="AW21" s="17">
        <v>306.02699999999999</v>
      </c>
      <c r="AX21" s="17">
        <v>310.726</v>
      </c>
      <c r="AY21" s="17">
        <v>315.30799999999999</v>
      </c>
      <c r="AZ21" s="17">
        <v>319.72800000000001</v>
      </c>
      <c r="BA21" s="17">
        <v>323.96300000000002</v>
      </c>
      <c r="BB21" s="17">
        <v>328.01499999999999</v>
      </c>
      <c r="BC21" s="17">
        <v>331.88400000000001</v>
      </c>
      <c r="BD21" s="17">
        <v>335.58</v>
      </c>
      <c r="BE21" s="17">
        <v>339.10700000000003</v>
      </c>
      <c r="BF21" s="17">
        <v>342.46199999999999</v>
      </c>
      <c r="BG21" s="17">
        <v>345.64</v>
      </c>
      <c r="BH21" s="17">
        <v>348.64499999999998</v>
      </c>
      <c r="BI21" s="17">
        <v>351.48200000000003</v>
      </c>
      <c r="BJ21" s="17">
        <v>354.16</v>
      </c>
      <c r="BK21" s="17">
        <v>356.68299999999999</v>
      </c>
      <c r="BL21" s="17">
        <v>359.05500000000001</v>
      </c>
      <c r="BM21" s="17">
        <v>361.279</v>
      </c>
      <c r="BN21" s="17">
        <v>363.36</v>
      </c>
      <c r="BO21" s="17">
        <v>365.30500000000001</v>
      </c>
      <c r="BP21" s="17">
        <v>367.12</v>
      </c>
      <c r="BQ21" s="17">
        <v>368.81599999999997</v>
      </c>
      <c r="BR21" s="17">
        <v>370.40600000000001</v>
      </c>
      <c r="BS21" s="17">
        <v>371.90199999999999</v>
      </c>
      <c r="BT21" s="17">
        <v>373.32100000000003</v>
      </c>
    </row>
    <row r="22" spans="1:72">
      <c r="A22" s="16">
        <v>19</v>
      </c>
      <c r="B22" s="17">
        <v>83.793999999999997</v>
      </c>
      <c r="C22" s="17">
        <v>86.097999999999999</v>
      </c>
      <c r="D22" s="17">
        <v>88.545000000000002</v>
      </c>
      <c r="E22" s="17">
        <v>91.149000000000001</v>
      </c>
      <c r="F22" s="17">
        <v>93.918999999999997</v>
      </c>
      <c r="G22" s="17">
        <v>96.858999999999995</v>
      </c>
      <c r="H22" s="17">
        <v>99.941999999999993</v>
      </c>
      <c r="I22" s="17">
        <v>103.164</v>
      </c>
      <c r="J22" s="17">
        <v>106.57599999999999</v>
      </c>
      <c r="K22" s="17">
        <v>110.25</v>
      </c>
      <c r="L22" s="17">
        <v>114.211</v>
      </c>
      <c r="M22" s="17">
        <v>118.55800000000001</v>
      </c>
      <c r="N22" s="17">
        <v>123.21599999999999</v>
      </c>
      <c r="O22" s="17">
        <v>127.816</v>
      </c>
      <c r="P22" s="17">
        <v>131.86099999999999</v>
      </c>
      <c r="Q22" s="17">
        <v>135.03100000000001</v>
      </c>
      <c r="R22" s="17">
        <v>137.16399999999999</v>
      </c>
      <c r="S22" s="17">
        <v>138.471</v>
      </c>
      <c r="T22" s="17">
        <v>139.46100000000001</v>
      </c>
      <c r="U22" s="17">
        <v>140.858</v>
      </c>
      <c r="V22" s="17">
        <v>143.18899999999999</v>
      </c>
      <c r="W22" s="17">
        <v>146.6</v>
      </c>
      <c r="X22" s="17">
        <v>150.96</v>
      </c>
      <c r="Y22" s="17">
        <v>156.18799999999999</v>
      </c>
      <c r="Z22" s="17">
        <v>162.107</v>
      </c>
      <c r="AA22" s="17">
        <v>168.56200000000001</v>
      </c>
      <c r="AB22" s="17">
        <v>175.553</v>
      </c>
      <c r="AC22" s="17">
        <v>183.065</v>
      </c>
      <c r="AD22" s="17">
        <v>190.90100000000001</v>
      </c>
      <c r="AE22" s="17">
        <v>198.81100000000001</v>
      </c>
      <c r="AF22" s="17">
        <v>206.596</v>
      </c>
      <c r="AG22" s="17">
        <v>214.179</v>
      </c>
      <c r="AH22" s="17">
        <v>221.541</v>
      </c>
      <c r="AI22" s="17">
        <v>228.61099999999999</v>
      </c>
      <c r="AJ22" s="17">
        <v>235.34200000000001</v>
      </c>
      <c r="AK22" s="17">
        <v>241.69900000000001</v>
      </c>
      <c r="AL22" s="17">
        <v>247.63800000000001</v>
      </c>
      <c r="AM22" s="17">
        <v>253.16300000000001</v>
      </c>
      <c r="AN22" s="17">
        <v>258.34800000000001</v>
      </c>
      <c r="AO22" s="17">
        <v>263.30599999999998</v>
      </c>
      <c r="AP22" s="17">
        <v>268.12799999999999</v>
      </c>
      <c r="AQ22" s="17">
        <v>272.82799999999997</v>
      </c>
      <c r="AR22" s="17">
        <v>277.404</v>
      </c>
      <c r="AS22" s="17">
        <v>281.91899999999998</v>
      </c>
      <c r="AT22" s="17">
        <v>286.44200000000001</v>
      </c>
      <c r="AU22" s="17">
        <v>291.02100000000002</v>
      </c>
      <c r="AV22" s="17">
        <v>295.68700000000001</v>
      </c>
      <c r="AW22" s="17">
        <v>300.42500000000001</v>
      </c>
      <c r="AX22" s="17">
        <v>305.17500000000001</v>
      </c>
      <c r="AY22" s="17">
        <v>309.85399999999998</v>
      </c>
      <c r="AZ22" s="17">
        <v>314.39400000000001</v>
      </c>
      <c r="BA22" s="17">
        <v>318.779</v>
      </c>
      <c r="BB22" s="17">
        <v>323.017</v>
      </c>
      <c r="BC22" s="17">
        <v>327.096</v>
      </c>
      <c r="BD22" s="17">
        <v>331.00400000000002</v>
      </c>
      <c r="BE22" s="17">
        <v>334.73899999999998</v>
      </c>
      <c r="BF22" s="17">
        <v>338.28899999999999</v>
      </c>
      <c r="BG22" s="17">
        <v>341.649</v>
      </c>
      <c r="BH22" s="17">
        <v>344.82600000000002</v>
      </c>
      <c r="BI22" s="17">
        <v>347.83300000000003</v>
      </c>
      <c r="BJ22" s="17">
        <v>350.67899999999997</v>
      </c>
      <c r="BK22" s="17">
        <v>353.37099999999998</v>
      </c>
      <c r="BL22" s="17">
        <v>355.90800000000002</v>
      </c>
      <c r="BM22" s="17">
        <v>358.29300000000001</v>
      </c>
      <c r="BN22" s="17">
        <v>360.52699999999999</v>
      </c>
      <c r="BO22" s="17">
        <v>362.61099999999999</v>
      </c>
      <c r="BP22" s="17">
        <v>364.55700000000002</v>
      </c>
      <c r="BQ22" s="17">
        <v>366.375</v>
      </c>
      <c r="BR22" s="17">
        <v>368.08100000000002</v>
      </c>
      <c r="BS22" s="17">
        <v>369.69600000000003</v>
      </c>
      <c r="BT22" s="17">
        <v>371.24400000000003</v>
      </c>
    </row>
    <row r="23" spans="1:72">
      <c r="A23" s="16">
        <v>20</v>
      </c>
      <c r="B23" s="17">
        <v>80.843000000000004</v>
      </c>
      <c r="C23" s="17">
        <v>83.037000000000006</v>
      </c>
      <c r="D23" s="17">
        <v>85.426000000000002</v>
      </c>
      <c r="E23" s="17">
        <v>87.995000000000005</v>
      </c>
      <c r="F23" s="17">
        <v>90.701999999999998</v>
      </c>
      <c r="G23" s="17">
        <v>93.518000000000001</v>
      </c>
      <c r="H23" s="17">
        <v>96.423000000000002</v>
      </c>
      <c r="I23" s="17">
        <v>99.432000000000002</v>
      </c>
      <c r="J23" s="17">
        <v>102.601</v>
      </c>
      <c r="K23" s="17">
        <v>106.008</v>
      </c>
      <c r="L23" s="17">
        <v>109.68899999999999</v>
      </c>
      <c r="M23" s="17">
        <v>113.696</v>
      </c>
      <c r="N23" s="17">
        <v>117.96599999999999</v>
      </c>
      <c r="O23" s="17">
        <v>122.274</v>
      </c>
      <c r="P23" s="17">
        <v>126.32</v>
      </c>
      <c r="Q23" s="17">
        <v>129.9</v>
      </c>
      <c r="R23" s="17">
        <v>132.97399999999999</v>
      </c>
      <c r="S23" s="17">
        <v>135.64599999999999</v>
      </c>
      <c r="T23" s="17">
        <v>138.03299999999999</v>
      </c>
      <c r="U23" s="17">
        <v>140.321</v>
      </c>
      <c r="V23" s="17">
        <v>142.67599999999999</v>
      </c>
      <c r="W23" s="17">
        <v>145.06100000000001</v>
      </c>
      <c r="X23" s="17">
        <v>147.53</v>
      </c>
      <c r="Y23" s="17">
        <v>150.45099999999999</v>
      </c>
      <c r="Z23" s="17">
        <v>154.298</v>
      </c>
      <c r="AA23" s="17">
        <v>159.37799999999999</v>
      </c>
      <c r="AB23" s="17">
        <v>165.85499999999999</v>
      </c>
      <c r="AC23" s="17">
        <v>173.56100000000001</v>
      </c>
      <c r="AD23" s="17">
        <v>182.04</v>
      </c>
      <c r="AE23" s="17">
        <v>190.64400000000001</v>
      </c>
      <c r="AF23" s="17">
        <v>198.88900000000001</v>
      </c>
      <c r="AG23" s="17">
        <v>206.61600000000001</v>
      </c>
      <c r="AH23" s="17">
        <v>213.90899999999999</v>
      </c>
      <c r="AI23" s="17">
        <v>220.81800000000001</v>
      </c>
      <c r="AJ23" s="17">
        <v>227.48099999999999</v>
      </c>
      <c r="AK23" s="17">
        <v>233.99100000000001</v>
      </c>
      <c r="AL23" s="17">
        <v>240.346</v>
      </c>
      <c r="AM23" s="17">
        <v>246.47499999999999</v>
      </c>
      <c r="AN23" s="17">
        <v>252.33500000000001</v>
      </c>
      <c r="AO23" s="17">
        <v>257.87400000000002</v>
      </c>
      <c r="AP23" s="17">
        <v>263.065</v>
      </c>
      <c r="AQ23" s="17">
        <v>267.88</v>
      </c>
      <c r="AR23" s="17">
        <v>272.36599999999999</v>
      </c>
      <c r="AS23" s="17">
        <v>276.661</v>
      </c>
      <c r="AT23" s="17">
        <v>280.95</v>
      </c>
      <c r="AU23" s="17">
        <v>285.37099999999998</v>
      </c>
      <c r="AV23" s="17">
        <v>289.97000000000003</v>
      </c>
      <c r="AW23" s="17">
        <v>294.71100000000001</v>
      </c>
      <c r="AX23" s="17">
        <v>299.52499999999998</v>
      </c>
      <c r="AY23" s="17">
        <v>304.30599999999998</v>
      </c>
      <c r="AZ23" s="17">
        <v>308.96800000000002</v>
      </c>
      <c r="BA23" s="17">
        <v>313.49900000000002</v>
      </c>
      <c r="BB23" s="17">
        <v>317.91199999999998</v>
      </c>
      <c r="BC23" s="17">
        <v>322.18400000000003</v>
      </c>
      <c r="BD23" s="17">
        <v>326.29500000000002</v>
      </c>
      <c r="BE23" s="17">
        <v>330.22500000000002</v>
      </c>
      <c r="BF23" s="17">
        <v>333.959</v>
      </c>
      <c r="BG23" s="17">
        <v>337.49700000000001</v>
      </c>
      <c r="BH23" s="17">
        <v>340.84500000000003</v>
      </c>
      <c r="BI23" s="17">
        <v>344.01900000000001</v>
      </c>
      <c r="BJ23" s="17">
        <v>347.03399999999999</v>
      </c>
      <c r="BK23" s="17">
        <v>349.89299999999997</v>
      </c>
      <c r="BL23" s="17">
        <v>352.59800000000001</v>
      </c>
      <c r="BM23" s="17">
        <v>355.14699999999999</v>
      </c>
      <c r="BN23" s="17">
        <v>357.53500000000003</v>
      </c>
      <c r="BO23" s="17">
        <v>359.76499999999999</v>
      </c>
      <c r="BP23" s="17">
        <v>361.84699999999998</v>
      </c>
      <c r="BQ23" s="17">
        <v>363.791</v>
      </c>
      <c r="BR23" s="17">
        <v>365.61900000000003</v>
      </c>
      <c r="BS23" s="17">
        <v>367.35599999999999</v>
      </c>
      <c r="BT23" s="17">
        <v>369.03300000000002</v>
      </c>
    </row>
    <row r="24" spans="1:72">
      <c r="A24" s="16">
        <v>21</v>
      </c>
      <c r="B24" s="17">
        <v>77.900000000000006</v>
      </c>
      <c r="C24" s="17">
        <v>79.986000000000004</v>
      </c>
      <c r="D24" s="17">
        <v>82.344999999999999</v>
      </c>
      <c r="E24" s="17">
        <v>84.915000000000006</v>
      </c>
      <c r="F24" s="17">
        <v>87.587999999999994</v>
      </c>
      <c r="G24" s="17">
        <v>90.29</v>
      </c>
      <c r="H24" s="17">
        <v>92.995999999999995</v>
      </c>
      <c r="I24" s="17">
        <v>95.753</v>
      </c>
      <c r="J24" s="17">
        <v>98.634</v>
      </c>
      <c r="K24" s="17">
        <v>101.736</v>
      </c>
      <c r="L24" s="17">
        <v>105.119</v>
      </c>
      <c r="M24" s="17">
        <v>108.789</v>
      </c>
      <c r="N24" s="17">
        <v>112.688</v>
      </c>
      <c r="O24" s="17">
        <v>116.741</v>
      </c>
      <c r="P24" s="17">
        <v>120.845</v>
      </c>
      <c r="Q24" s="17">
        <v>124.90300000000001</v>
      </c>
      <c r="R24" s="17">
        <v>129.00700000000001</v>
      </c>
      <c r="S24" s="17">
        <v>133.149</v>
      </c>
      <c r="T24" s="17">
        <v>137.03399999999999</v>
      </c>
      <c r="U24" s="17">
        <v>140.267</v>
      </c>
      <c r="V24" s="17">
        <v>142.63499999999999</v>
      </c>
      <c r="W24" s="17">
        <v>143.898</v>
      </c>
      <c r="X24" s="17">
        <v>144.30600000000001</v>
      </c>
      <c r="Y24" s="17">
        <v>144.72800000000001</v>
      </c>
      <c r="Z24" s="17">
        <v>146.35</v>
      </c>
      <c r="AA24" s="17">
        <v>149.988</v>
      </c>
      <c r="AB24" s="17">
        <v>155.994</v>
      </c>
      <c r="AC24" s="17">
        <v>164.01599999999999</v>
      </c>
      <c r="AD24" s="17">
        <v>173.30199999999999</v>
      </c>
      <c r="AE24" s="17">
        <v>182.74</v>
      </c>
      <c r="AF24" s="17">
        <v>191.50899999999999</v>
      </c>
      <c r="AG24" s="17">
        <v>199.35</v>
      </c>
      <c r="AH24" s="17">
        <v>206.471</v>
      </c>
      <c r="AI24" s="17">
        <v>213.077</v>
      </c>
      <c r="AJ24" s="17">
        <v>219.542</v>
      </c>
      <c r="AK24" s="17">
        <v>226.124</v>
      </c>
      <c r="AL24" s="17">
        <v>232.87100000000001</v>
      </c>
      <c r="AM24" s="17">
        <v>239.624</v>
      </c>
      <c r="AN24" s="17">
        <v>246.209</v>
      </c>
      <c r="AO24" s="17">
        <v>252.37200000000001</v>
      </c>
      <c r="AP24" s="17">
        <v>257.95</v>
      </c>
      <c r="AQ24" s="17">
        <v>262.86900000000003</v>
      </c>
      <c r="AR24" s="17">
        <v>267.226</v>
      </c>
      <c r="AS24" s="17">
        <v>271.25</v>
      </c>
      <c r="AT24" s="17">
        <v>275.26499999999999</v>
      </c>
      <c r="AU24" s="17">
        <v>279.50200000000001</v>
      </c>
      <c r="AV24" s="17">
        <v>284.03800000000001</v>
      </c>
      <c r="AW24" s="17">
        <v>288.803</v>
      </c>
      <c r="AX24" s="17">
        <v>293.71300000000002</v>
      </c>
      <c r="AY24" s="17">
        <v>298.62400000000002</v>
      </c>
      <c r="AZ24" s="17">
        <v>303.428</v>
      </c>
      <c r="BA24" s="17">
        <v>308.11200000000002</v>
      </c>
      <c r="BB24" s="17">
        <v>312.69799999999998</v>
      </c>
      <c r="BC24" s="17">
        <v>317.15600000000001</v>
      </c>
      <c r="BD24" s="17">
        <v>321.45499999999998</v>
      </c>
      <c r="BE24" s="17">
        <v>325.56900000000002</v>
      </c>
      <c r="BF24" s="17">
        <v>329.48200000000003</v>
      </c>
      <c r="BG24" s="17">
        <v>333.18700000000001</v>
      </c>
      <c r="BH24" s="17">
        <v>336.697</v>
      </c>
      <c r="BI24" s="17">
        <v>340.03300000000002</v>
      </c>
      <c r="BJ24" s="17">
        <v>343.21100000000001</v>
      </c>
      <c r="BK24" s="17">
        <v>346.238</v>
      </c>
      <c r="BL24" s="17">
        <v>349.11099999999999</v>
      </c>
      <c r="BM24" s="17">
        <v>351.82400000000001</v>
      </c>
      <c r="BN24" s="17">
        <v>354.37200000000001</v>
      </c>
      <c r="BO24" s="17">
        <v>356.75400000000002</v>
      </c>
      <c r="BP24" s="17">
        <v>358.976</v>
      </c>
      <c r="BQ24" s="17">
        <v>361.053</v>
      </c>
      <c r="BR24" s="17">
        <v>363.00799999999998</v>
      </c>
      <c r="BS24" s="17">
        <v>364.86900000000003</v>
      </c>
      <c r="BT24" s="17">
        <v>366.67500000000001</v>
      </c>
    </row>
    <row r="25" spans="1:72">
      <c r="A25" s="16">
        <v>22</v>
      </c>
      <c r="B25" s="17">
        <v>75.149000000000001</v>
      </c>
      <c r="C25" s="17">
        <v>77.195999999999998</v>
      </c>
      <c r="D25" s="17">
        <v>79.506</v>
      </c>
      <c r="E25" s="17">
        <v>82.010999999999996</v>
      </c>
      <c r="F25" s="17">
        <v>84.585999999999999</v>
      </c>
      <c r="G25" s="17">
        <v>87.147000000000006</v>
      </c>
      <c r="H25" s="17">
        <v>89.677000000000007</v>
      </c>
      <c r="I25" s="17">
        <v>92.234999999999999</v>
      </c>
      <c r="J25" s="17">
        <v>94.891000000000005</v>
      </c>
      <c r="K25" s="17">
        <v>97.748000000000005</v>
      </c>
      <c r="L25" s="17">
        <v>100.874</v>
      </c>
      <c r="M25" s="17">
        <v>104.239</v>
      </c>
      <c r="N25" s="17">
        <v>107.801</v>
      </c>
      <c r="O25" s="17">
        <v>111.592</v>
      </c>
      <c r="P25" s="17">
        <v>115.652</v>
      </c>
      <c r="Q25" s="17">
        <v>119.976</v>
      </c>
      <c r="R25" s="17">
        <v>124.73399999999999</v>
      </c>
      <c r="S25" s="17">
        <v>129.84299999999999</v>
      </c>
      <c r="T25" s="17">
        <v>134.74</v>
      </c>
      <c r="U25" s="17">
        <v>138.67599999999999</v>
      </c>
      <c r="V25" s="17">
        <v>141.18799999999999</v>
      </c>
      <c r="W25" s="17">
        <v>141.929</v>
      </c>
      <c r="X25" s="17">
        <v>141.26</v>
      </c>
      <c r="Y25" s="17">
        <v>140.291</v>
      </c>
      <c r="Z25" s="17">
        <v>140.56800000000001</v>
      </c>
      <c r="AA25" s="17">
        <v>143.16200000000001</v>
      </c>
      <c r="AB25" s="17">
        <v>148.50899999999999</v>
      </c>
      <c r="AC25" s="17">
        <v>156.18299999999999</v>
      </c>
      <c r="AD25" s="17">
        <v>165.351</v>
      </c>
      <c r="AE25" s="17">
        <v>174.75800000000001</v>
      </c>
      <c r="AF25" s="17">
        <v>183.48599999999999</v>
      </c>
      <c r="AG25" s="17">
        <v>191.25399999999999</v>
      </c>
      <c r="AH25" s="17">
        <v>198.31</v>
      </c>
      <c r="AI25" s="17">
        <v>204.89500000000001</v>
      </c>
      <c r="AJ25" s="17">
        <v>211.43199999999999</v>
      </c>
      <c r="AK25" s="17">
        <v>218.214</v>
      </c>
      <c r="AL25" s="17">
        <v>225.3</v>
      </c>
      <c r="AM25" s="17">
        <v>232.50299999999999</v>
      </c>
      <c r="AN25" s="17">
        <v>239.577</v>
      </c>
      <c r="AO25" s="17">
        <v>246.18600000000001</v>
      </c>
      <c r="AP25" s="17">
        <v>252.101</v>
      </c>
      <c r="AQ25" s="17">
        <v>257.22300000000001</v>
      </c>
      <c r="AR25" s="17">
        <v>261.67</v>
      </c>
      <c r="AS25" s="17">
        <v>265.7</v>
      </c>
      <c r="AT25" s="17">
        <v>269.68599999999998</v>
      </c>
      <c r="AU25" s="17">
        <v>273.89800000000002</v>
      </c>
      <c r="AV25" s="17">
        <v>278.41500000000002</v>
      </c>
      <c r="AW25" s="17">
        <v>283.16300000000001</v>
      </c>
      <c r="AX25" s="17">
        <v>288.06700000000001</v>
      </c>
      <c r="AY25" s="17">
        <v>292.995</v>
      </c>
      <c r="AZ25" s="17">
        <v>297.846</v>
      </c>
      <c r="BA25" s="17">
        <v>302.61200000000002</v>
      </c>
      <c r="BB25" s="17">
        <v>307.31799999999998</v>
      </c>
      <c r="BC25" s="17">
        <v>311.92399999999998</v>
      </c>
      <c r="BD25" s="17">
        <v>316.38400000000001</v>
      </c>
      <c r="BE25" s="17">
        <v>320.66699999999997</v>
      </c>
      <c r="BF25" s="17">
        <v>324.74799999999999</v>
      </c>
      <c r="BG25" s="17">
        <v>328.62700000000001</v>
      </c>
      <c r="BH25" s="17">
        <v>332.31299999999999</v>
      </c>
      <c r="BI25" s="17">
        <v>335.82600000000002</v>
      </c>
      <c r="BJ25" s="17">
        <v>339.18200000000002</v>
      </c>
      <c r="BK25" s="17">
        <v>342.38400000000001</v>
      </c>
      <c r="BL25" s="17">
        <v>345.43</v>
      </c>
      <c r="BM25" s="17">
        <v>348.31099999999998</v>
      </c>
      <c r="BN25" s="17">
        <v>351.02100000000002</v>
      </c>
      <c r="BO25" s="17">
        <v>353.56</v>
      </c>
      <c r="BP25" s="17">
        <v>355.93200000000002</v>
      </c>
      <c r="BQ25" s="17">
        <v>358.15300000000002</v>
      </c>
      <c r="BR25" s="17">
        <v>360.245</v>
      </c>
      <c r="BS25" s="17">
        <v>362.23899999999998</v>
      </c>
      <c r="BT25" s="17">
        <v>364.17399999999998</v>
      </c>
    </row>
    <row r="26" spans="1:72">
      <c r="A26" s="16">
        <v>23</v>
      </c>
      <c r="B26" s="17">
        <v>72.671999999999997</v>
      </c>
      <c r="C26" s="17">
        <v>74.772000000000006</v>
      </c>
      <c r="D26" s="17">
        <v>76.995000000000005</v>
      </c>
      <c r="E26" s="17">
        <v>79.316000000000003</v>
      </c>
      <c r="F26" s="17">
        <v>81.679000000000002</v>
      </c>
      <c r="G26" s="17">
        <v>84.052999999999997</v>
      </c>
      <c r="H26" s="17">
        <v>86.438000000000002</v>
      </c>
      <c r="I26" s="17">
        <v>88.875</v>
      </c>
      <c r="J26" s="17">
        <v>91.418999999999997</v>
      </c>
      <c r="K26" s="17">
        <v>94.146000000000001</v>
      </c>
      <c r="L26" s="17">
        <v>97.11</v>
      </c>
      <c r="M26" s="17">
        <v>100.276</v>
      </c>
      <c r="N26" s="17">
        <v>103.616</v>
      </c>
      <c r="O26" s="17">
        <v>107.19499999999999</v>
      </c>
      <c r="P26" s="17">
        <v>111.09399999999999</v>
      </c>
      <c r="Q26" s="17">
        <v>115.33499999999999</v>
      </c>
      <c r="R26" s="17">
        <v>120.08199999999999</v>
      </c>
      <c r="S26" s="17">
        <v>125.23399999999999</v>
      </c>
      <c r="T26" s="17">
        <v>130.24700000000001</v>
      </c>
      <c r="U26" s="17">
        <v>134.38200000000001</v>
      </c>
      <c r="V26" s="17">
        <v>137.17500000000001</v>
      </c>
      <c r="W26" s="17">
        <v>138.32499999999999</v>
      </c>
      <c r="X26" s="17">
        <v>138.16</v>
      </c>
      <c r="Y26" s="17">
        <v>137.61699999999999</v>
      </c>
      <c r="Z26" s="17">
        <v>138.00299999999999</v>
      </c>
      <c r="AA26" s="17">
        <v>140.24199999999999</v>
      </c>
      <c r="AB26" s="17">
        <v>144.67400000000001</v>
      </c>
      <c r="AC26" s="17">
        <v>150.97399999999999</v>
      </c>
      <c r="AD26" s="17">
        <v>158.577</v>
      </c>
      <c r="AE26" s="17">
        <v>166.61500000000001</v>
      </c>
      <c r="AF26" s="17">
        <v>174.441</v>
      </c>
      <c r="AG26" s="17">
        <v>181.87899999999999</v>
      </c>
      <c r="AH26" s="17">
        <v>189.08500000000001</v>
      </c>
      <c r="AI26" s="17">
        <v>196.137</v>
      </c>
      <c r="AJ26" s="17">
        <v>203.21100000000001</v>
      </c>
      <c r="AK26" s="17">
        <v>210.41300000000001</v>
      </c>
      <c r="AL26" s="17">
        <v>217.755</v>
      </c>
      <c r="AM26" s="17">
        <v>225.10499999999999</v>
      </c>
      <c r="AN26" s="17">
        <v>232.27600000000001</v>
      </c>
      <c r="AO26" s="17">
        <v>239.01900000000001</v>
      </c>
      <c r="AP26" s="17">
        <v>245.16800000000001</v>
      </c>
      <c r="AQ26" s="17">
        <v>250.64</v>
      </c>
      <c r="AR26" s="17">
        <v>255.51300000000001</v>
      </c>
      <c r="AS26" s="17">
        <v>259.98099999999999</v>
      </c>
      <c r="AT26" s="17">
        <v>264.327</v>
      </c>
      <c r="AU26" s="17">
        <v>268.76100000000002</v>
      </c>
      <c r="AV26" s="17">
        <v>273.33800000000002</v>
      </c>
      <c r="AW26" s="17">
        <v>278.00900000000001</v>
      </c>
      <c r="AX26" s="17">
        <v>282.75599999999997</v>
      </c>
      <c r="AY26" s="17">
        <v>287.52800000000002</v>
      </c>
      <c r="AZ26" s="17">
        <v>292.28300000000002</v>
      </c>
      <c r="BA26" s="17">
        <v>297.02999999999997</v>
      </c>
      <c r="BB26" s="17">
        <v>301.77699999999999</v>
      </c>
      <c r="BC26" s="17">
        <v>306.47699999999998</v>
      </c>
      <c r="BD26" s="17">
        <v>311.06400000000002</v>
      </c>
      <c r="BE26" s="17">
        <v>315.488</v>
      </c>
      <c r="BF26" s="17">
        <v>319.73200000000003</v>
      </c>
      <c r="BG26" s="17">
        <v>323.79500000000002</v>
      </c>
      <c r="BH26" s="17">
        <v>327.67899999999997</v>
      </c>
      <c r="BI26" s="17">
        <v>331.39299999999997</v>
      </c>
      <c r="BJ26" s="17">
        <v>334.94400000000002</v>
      </c>
      <c r="BK26" s="17">
        <v>338.33300000000003</v>
      </c>
      <c r="BL26" s="17">
        <v>341.55700000000002</v>
      </c>
      <c r="BM26" s="17">
        <v>344.608</v>
      </c>
      <c r="BN26" s="17">
        <v>347.483</v>
      </c>
      <c r="BO26" s="17">
        <v>350.18400000000003</v>
      </c>
      <c r="BP26" s="17">
        <v>352.71699999999998</v>
      </c>
      <c r="BQ26" s="17">
        <v>355.09399999999999</v>
      </c>
      <c r="BR26" s="17">
        <v>357.33800000000002</v>
      </c>
      <c r="BS26" s="17">
        <v>359.476</v>
      </c>
      <c r="BT26" s="17">
        <v>361.54199999999997</v>
      </c>
    </row>
    <row r="27" spans="1:72">
      <c r="A27" s="16">
        <v>24</v>
      </c>
      <c r="B27" s="17">
        <v>70.331000000000003</v>
      </c>
      <c r="C27" s="17">
        <v>72.548000000000002</v>
      </c>
      <c r="D27" s="17">
        <v>74.671000000000006</v>
      </c>
      <c r="E27" s="17">
        <v>76.748000000000005</v>
      </c>
      <c r="F27" s="17">
        <v>78.849000000000004</v>
      </c>
      <c r="G27" s="17">
        <v>81.025999999999996</v>
      </c>
      <c r="H27" s="17">
        <v>83.295000000000002</v>
      </c>
      <c r="I27" s="17">
        <v>85.664000000000001</v>
      </c>
      <c r="J27" s="17">
        <v>88.167000000000002</v>
      </c>
      <c r="K27" s="17">
        <v>90.837000000000003</v>
      </c>
      <c r="L27" s="17">
        <v>93.7</v>
      </c>
      <c r="M27" s="17">
        <v>96.731999999999999</v>
      </c>
      <c r="N27" s="17">
        <v>99.924000000000007</v>
      </c>
      <c r="O27" s="17">
        <v>103.32</v>
      </c>
      <c r="P27" s="17">
        <v>106.977</v>
      </c>
      <c r="Q27" s="17">
        <v>110.90900000000001</v>
      </c>
      <c r="R27" s="17">
        <v>115.215</v>
      </c>
      <c r="S27" s="17">
        <v>119.822</v>
      </c>
      <c r="T27" s="17">
        <v>124.372</v>
      </c>
      <c r="U27" s="17">
        <v>128.37799999999999</v>
      </c>
      <c r="V27" s="17">
        <v>131.53200000000001</v>
      </c>
      <c r="W27" s="17">
        <v>133.67400000000001</v>
      </c>
      <c r="X27" s="17">
        <v>135.00800000000001</v>
      </c>
      <c r="Y27" s="17">
        <v>136.03399999999999</v>
      </c>
      <c r="Z27" s="17">
        <v>137.46</v>
      </c>
      <c r="AA27" s="17">
        <v>139.80600000000001</v>
      </c>
      <c r="AB27" s="17">
        <v>143.21299999999999</v>
      </c>
      <c r="AC27" s="17">
        <v>147.55099999999999</v>
      </c>
      <c r="AD27" s="17">
        <v>152.74299999999999</v>
      </c>
      <c r="AE27" s="17">
        <v>158.614</v>
      </c>
      <c r="AF27" s="17">
        <v>165.012</v>
      </c>
      <c r="AG27" s="17">
        <v>171.935</v>
      </c>
      <c r="AH27" s="17">
        <v>179.37</v>
      </c>
      <c r="AI27" s="17">
        <v>187.124</v>
      </c>
      <c r="AJ27" s="17">
        <v>194.952</v>
      </c>
      <c r="AK27" s="17">
        <v>202.66300000000001</v>
      </c>
      <c r="AL27" s="17">
        <v>210.17599999999999</v>
      </c>
      <c r="AM27" s="17">
        <v>217.47399999999999</v>
      </c>
      <c r="AN27" s="17">
        <v>224.49</v>
      </c>
      <c r="AO27" s="17">
        <v>231.173</v>
      </c>
      <c r="AP27" s="17">
        <v>237.49100000000001</v>
      </c>
      <c r="AQ27" s="17">
        <v>243.399</v>
      </c>
      <c r="AR27" s="17">
        <v>248.90199999999999</v>
      </c>
      <c r="AS27" s="17">
        <v>254.071</v>
      </c>
      <c r="AT27" s="17">
        <v>259.01900000000001</v>
      </c>
      <c r="AU27" s="17">
        <v>263.834</v>
      </c>
      <c r="AV27" s="17">
        <v>268.52999999999997</v>
      </c>
      <c r="AW27" s="17">
        <v>273.10599999999999</v>
      </c>
      <c r="AX27" s="17">
        <v>277.62099999999998</v>
      </c>
      <c r="AY27" s="17">
        <v>282.14600000000002</v>
      </c>
      <c r="AZ27" s="17">
        <v>286.726</v>
      </c>
      <c r="BA27" s="17">
        <v>291.392</v>
      </c>
      <c r="BB27" s="17">
        <v>296.13</v>
      </c>
      <c r="BC27" s="17">
        <v>300.88099999999997</v>
      </c>
      <c r="BD27" s="17">
        <v>305.56</v>
      </c>
      <c r="BE27" s="17">
        <v>310.10399999999998</v>
      </c>
      <c r="BF27" s="17">
        <v>314.495</v>
      </c>
      <c r="BG27" s="17">
        <v>318.74099999999999</v>
      </c>
      <c r="BH27" s="17">
        <v>322.83100000000002</v>
      </c>
      <c r="BI27" s="17">
        <v>326.75700000000001</v>
      </c>
      <c r="BJ27" s="17">
        <v>330.512</v>
      </c>
      <c r="BK27" s="17">
        <v>334.09399999999999</v>
      </c>
      <c r="BL27" s="17">
        <v>337.49599999999998</v>
      </c>
      <c r="BM27" s="17">
        <v>340.71800000000002</v>
      </c>
      <c r="BN27" s="17">
        <v>343.76100000000002</v>
      </c>
      <c r="BO27" s="17">
        <v>346.62900000000002</v>
      </c>
      <c r="BP27" s="17">
        <v>349.33</v>
      </c>
      <c r="BQ27" s="17">
        <v>351.87799999999999</v>
      </c>
      <c r="BR27" s="17">
        <v>354.286</v>
      </c>
      <c r="BS27" s="17">
        <v>356.57499999999999</v>
      </c>
      <c r="BT27" s="17">
        <v>358.76900000000001</v>
      </c>
    </row>
    <row r="28" spans="1:72">
      <c r="A28" s="16">
        <v>25</v>
      </c>
      <c r="B28" s="17">
        <v>68.028999999999996</v>
      </c>
      <c r="C28" s="17">
        <v>70.346999999999994</v>
      </c>
      <c r="D28" s="17">
        <v>72.372</v>
      </c>
      <c r="E28" s="17">
        <v>74.221000000000004</v>
      </c>
      <c r="F28" s="17">
        <v>76.073999999999998</v>
      </c>
      <c r="G28" s="17">
        <v>78.063000000000002</v>
      </c>
      <c r="H28" s="17">
        <v>80.225999999999999</v>
      </c>
      <c r="I28" s="17">
        <v>82.537000000000006</v>
      </c>
      <c r="J28" s="17">
        <v>85.001000000000005</v>
      </c>
      <c r="K28" s="17">
        <v>87.605999999999995</v>
      </c>
      <c r="L28" s="17">
        <v>90.344999999999999</v>
      </c>
      <c r="M28" s="17">
        <v>93.2</v>
      </c>
      <c r="N28" s="17">
        <v>96.183999999999997</v>
      </c>
      <c r="O28" s="17">
        <v>99.340999999999994</v>
      </c>
      <c r="P28" s="17">
        <v>102.736</v>
      </c>
      <c r="Q28" s="17">
        <v>106.392</v>
      </c>
      <c r="R28" s="17">
        <v>110.361</v>
      </c>
      <c r="S28" s="17">
        <v>114.584</v>
      </c>
      <c r="T28" s="17">
        <v>118.843</v>
      </c>
      <c r="U28" s="17">
        <v>122.848</v>
      </c>
      <c r="V28" s="17">
        <v>126.4</v>
      </c>
      <c r="W28" s="17">
        <v>129.459</v>
      </c>
      <c r="X28" s="17">
        <v>132.126</v>
      </c>
      <c r="Y28" s="17">
        <v>134.51900000000001</v>
      </c>
      <c r="Z28" s="17">
        <v>136.81899999999999</v>
      </c>
      <c r="AA28" s="17">
        <v>139.18799999999999</v>
      </c>
      <c r="AB28" s="17">
        <v>141.59</v>
      </c>
      <c r="AC28" s="17">
        <v>144.077</v>
      </c>
      <c r="AD28" s="17">
        <v>147.011</v>
      </c>
      <c r="AE28" s="17">
        <v>150.851</v>
      </c>
      <c r="AF28" s="17">
        <v>155.90100000000001</v>
      </c>
      <c r="AG28" s="17">
        <v>162.31800000000001</v>
      </c>
      <c r="AH28" s="17">
        <v>169.93600000000001</v>
      </c>
      <c r="AI28" s="17">
        <v>178.31299999999999</v>
      </c>
      <c r="AJ28" s="17">
        <v>186.816</v>
      </c>
      <c r="AK28" s="17">
        <v>194.96899999999999</v>
      </c>
      <c r="AL28" s="17">
        <v>202.61699999999999</v>
      </c>
      <c r="AM28" s="17">
        <v>209.84399999999999</v>
      </c>
      <c r="AN28" s="17">
        <v>216.697</v>
      </c>
      <c r="AO28" s="17">
        <v>223.31100000000001</v>
      </c>
      <c r="AP28" s="17">
        <v>229.77600000000001</v>
      </c>
      <c r="AQ28" s="17">
        <v>236.09</v>
      </c>
      <c r="AR28" s="17">
        <v>242.184</v>
      </c>
      <c r="AS28" s="17">
        <v>248.01499999999999</v>
      </c>
      <c r="AT28" s="17">
        <v>253.53299999999999</v>
      </c>
      <c r="AU28" s="17">
        <v>258.70999999999998</v>
      </c>
      <c r="AV28" s="17">
        <v>263.51900000000001</v>
      </c>
      <c r="AW28" s="17">
        <v>268.005</v>
      </c>
      <c r="AX28" s="17">
        <v>272.30399999999997</v>
      </c>
      <c r="AY28" s="17">
        <v>276.59800000000001</v>
      </c>
      <c r="AZ28" s="17">
        <v>281.02199999999999</v>
      </c>
      <c r="BA28" s="17">
        <v>285.62200000000001</v>
      </c>
      <c r="BB28" s="17">
        <v>290.36200000000002</v>
      </c>
      <c r="BC28" s="17">
        <v>295.17500000000001</v>
      </c>
      <c r="BD28" s="17">
        <v>299.95499999999998</v>
      </c>
      <c r="BE28" s="17">
        <v>304.61799999999999</v>
      </c>
      <c r="BF28" s="17">
        <v>309.15199999999999</v>
      </c>
      <c r="BG28" s="17">
        <v>313.57100000000003</v>
      </c>
      <c r="BH28" s="17">
        <v>317.85300000000001</v>
      </c>
      <c r="BI28" s="17">
        <v>321.97699999999998</v>
      </c>
      <c r="BJ28" s="17">
        <v>325.92500000000001</v>
      </c>
      <c r="BK28" s="17">
        <v>329.69</v>
      </c>
      <c r="BL28" s="17">
        <v>333.26799999999997</v>
      </c>
      <c r="BM28" s="17">
        <v>336.65800000000002</v>
      </c>
      <c r="BN28" s="17">
        <v>339.86700000000002</v>
      </c>
      <c r="BO28" s="17">
        <v>342.90199999999999</v>
      </c>
      <c r="BP28" s="17">
        <v>345.77100000000002</v>
      </c>
      <c r="BQ28" s="17">
        <v>348.48500000000001</v>
      </c>
      <c r="BR28" s="17">
        <v>351.05799999999999</v>
      </c>
      <c r="BS28" s="17">
        <v>353.50299999999999</v>
      </c>
      <c r="BT28" s="17">
        <v>355.83600000000001</v>
      </c>
    </row>
    <row r="29" spans="1:72">
      <c r="A29" s="16">
        <v>26</v>
      </c>
      <c r="B29" s="17">
        <v>65.927999999999997</v>
      </c>
      <c r="C29" s="17">
        <v>68.331999999999994</v>
      </c>
      <c r="D29" s="17">
        <v>70.212999999999994</v>
      </c>
      <c r="E29" s="17">
        <v>71.775000000000006</v>
      </c>
      <c r="F29" s="17">
        <v>73.328000000000003</v>
      </c>
      <c r="G29" s="17">
        <v>75.102999999999994</v>
      </c>
      <c r="H29" s="17">
        <v>77.16</v>
      </c>
      <c r="I29" s="17">
        <v>79.438999999999993</v>
      </c>
      <c r="J29" s="17">
        <v>81.900999999999996</v>
      </c>
      <c r="K29" s="17">
        <v>84.47</v>
      </c>
      <c r="L29" s="17">
        <v>87.093000000000004</v>
      </c>
      <c r="M29" s="17">
        <v>89.754000000000005</v>
      </c>
      <c r="N29" s="17">
        <v>92.491</v>
      </c>
      <c r="O29" s="17">
        <v>95.366</v>
      </c>
      <c r="P29" s="17">
        <v>98.46</v>
      </c>
      <c r="Q29" s="17">
        <v>101.824</v>
      </c>
      <c r="R29" s="17">
        <v>105.46</v>
      </c>
      <c r="S29" s="17">
        <v>109.316</v>
      </c>
      <c r="T29" s="17">
        <v>113.321</v>
      </c>
      <c r="U29" s="17">
        <v>117.376</v>
      </c>
      <c r="V29" s="17">
        <v>121.39100000000001</v>
      </c>
      <c r="W29" s="17">
        <v>125.45699999999999</v>
      </c>
      <c r="X29" s="17">
        <v>129.565</v>
      </c>
      <c r="Y29" s="17">
        <v>133.423</v>
      </c>
      <c r="Z29" s="17">
        <v>136.648</v>
      </c>
      <c r="AA29" s="17">
        <v>139.029</v>
      </c>
      <c r="AB29" s="17">
        <v>140.333</v>
      </c>
      <c r="AC29" s="17">
        <v>140.80500000000001</v>
      </c>
      <c r="AD29" s="17">
        <v>141.292</v>
      </c>
      <c r="AE29" s="17">
        <v>142.95500000000001</v>
      </c>
      <c r="AF29" s="17">
        <v>146.589</v>
      </c>
      <c r="AG29" s="17">
        <v>152.53899999999999</v>
      </c>
      <c r="AH29" s="17">
        <v>160.464</v>
      </c>
      <c r="AI29" s="17">
        <v>169.625</v>
      </c>
      <c r="AJ29" s="17">
        <v>178.935</v>
      </c>
      <c r="AK29" s="17">
        <v>187.595</v>
      </c>
      <c r="AL29" s="17">
        <v>195.35</v>
      </c>
      <c r="AM29" s="17">
        <v>202.40199999999999</v>
      </c>
      <c r="AN29" s="17">
        <v>208.95400000000001</v>
      </c>
      <c r="AO29" s="17">
        <v>215.37100000000001</v>
      </c>
      <c r="AP29" s="17">
        <v>221.904</v>
      </c>
      <c r="AQ29" s="17">
        <v>228.601</v>
      </c>
      <c r="AR29" s="17">
        <v>235.309</v>
      </c>
      <c r="AS29" s="17">
        <v>241.851</v>
      </c>
      <c r="AT29" s="17">
        <v>247.98099999999999</v>
      </c>
      <c r="AU29" s="17">
        <v>253.53800000000001</v>
      </c>
      <c r="AV29" s="17">
        <v>258.447</v>
      </c>
      <c r="AW29" s="17">
        <v>262.80500000000001</v>
      </c>
      <c r="AX29" s="17">
        <v>266.83699999999999</v>
      </c>
      <c r="AY29" s="17">
        <v>270.86200000000002</v>
      </c>
      <c r="AZ29" s="17">
        <v>275.10500000000002</v>
      </c>
      <c r="BA29" s="17">
        <v>279.642</v>
      </c>
      <c r="BB29" s="17">
        <v>284.40499999999997</v>
      </c>
      <c r="BC29" s="17">
        <v>289.31099999999998</v>
      </c>
      <c r="BD29" s="17">
        <v>294.22000000000003</v>
      </c>
      <c r="BE29" s="17">
        <v>299.02300000000002</v>
      </c>
      <c r="BF29" s="17">
        <v>303.70800000000003</v>
      </c>
      <c r="BG29" s="17">
        <v>308.298</v>
      </c>
      <c r="BH29" s="17">
        <v>312.762</v>
      </c>
      <c r="BI29" s="17">
        <v>317.07100000000003</v>
      </c>
      <c r="BJ29" s="17">
        <v>321.20400000000001</v>
      </c>
      <c r="BK29" s="17">
        <v>325.14400000000001</v>
      </c>
      <c r="BL29" s="17">
        <v>328.88900000000001</v>
      </c>
      <c r="BM29" s="17">
        <v>332.44299999999998</v>
      </c>
      <c r="BN29" s="17">
        <v>335.81099999999998</v>
      </c>
      <c r="BO29" s="17">
        <v>339.00299999999999</v>
      </c>
      <c r="BP29" s="17">
        <v>342.03100000000001</v>
      </c>
      <c r="BQ29" s="17">
        <v>344.90600000000001</v>
      </c>
      <c r="BR29" s="17">
        <v>347.64</v>
      </c>
      <c r="BS29" s="17">
        <v>350.24700000000001</v>
      </c>
      <c r="BT29" s="17">
        <v>352.74200000000002</v>
      </c>
    </row>
    <row r="30" spans="1:72">
      <c r="A30" s="16">
        <v>27</v>
      </c>
      <c r="B30" s="17">
        <v>63.173000000000002</v>
      </c>
      <c r="C30" s="17">
        <v>65.679000000000002</v>
      </c>
      <c r="D30" s="17">
        <v>67.590999999999994</v>
      </c>
      <c r="E30" s="17">
        <v>69.129000000000005</v>
      </c>
      <c r="F30" s="17">
        <v>70.635999999999996</v>
      </c>
      <c r="G30" s="17">
        <v>72.364999999999995</v>
      </c>
      <c r="H30" s="17">
        <v>74.382000000000005</v>
      </c>
      <c r="I30" s="17">
        <v>76.613</v>
      </c>
      <c r="J30" s="17">
        <v>79.010000000000005</v>
      </c>
      <c r="K30" s="17">
        <v>81.480999999999995</v>
      </c>
      <c r="L30" s="17">
        <v>83.963999999999999</v>
      </c>
      <c r="M30" s="17">
        <v>86.453000000000003</v>
      </c>
      <c r="N30" s="17">
        <v>88.994</v>
      </c>
      <c r="O30" s="17">
        <v>91.649000000000001</v>
      </c>
      <c r="P30" s="17">
        <v>94.501999999999995</v>
      </c>
      <c r="Q30" s="17">
        <v>97.613</v>
      </c>
      <c r="R30" s="17">
        <v>100.94799999999999</v>
      </c>
      <c r="S30" s="17">
        <v>104.47</v>
      </c>
      <c r="T30" s="17">
        <v>108.214</v>
      </c>
      <c r="U30" s="17">
        <v>112.224</v>
      </c>
      <c r="V30" s="17">
        <v>116.498</v>
      </c>
      <c r="W30" s="17">
        <v>121.202</v>
      </c>
      <c r="X30" s="17">
        <v>126.252</v>
      </c>
      <c r="Y30" s="17">
        <v>131.102</v>
      </c>
      <c r="Z30" s="17">
        <v>135.01300000000001</v>
      </c>
      <c r="AA30" s="17">
        <v>137.535</v>
      </c>
      <c r="AB30" s="17">
        <v>138.328</v>
      </c>
      <c r="AC30" s="17">
        <v>137.744</v>
      </c>
      <c r="AD30" s="17">
        <v>136.87</v>
      </c>
      <c r="AE30" s="17">
        <v>137.21299999999999</v>
      </c>
      <c r="AF30" s="17">
        <v>139.82400000000001</v>
      </c>
      <c r="AG30" s="17">
        <v>145.12700000000001</v>
      </c>
      <c r="AH30" s="17">
        <v>152.70500000000001</v>
      </c>
      <c r="AI30" s="17">
        <v>161.745</v>
      </c>
      <c r="AJ30" s="17">
        <v>171.02099999999999</v>
      </c>
      <c r="AK30" s="17">
        <v>179.63499999999999</v>
      </c>
      <c r="AL30" s="17">
        <v>187.31399999999999</v>
      </c>
      <c r="AM30" s="17">
        <v>194.29900000000001</v>
      </c>
      <c r="AN30" s="17">
        <v>200.82499999999999</v>
      </c>
      <c r="AO30" s="17">
        <v>207.309</v>
      </c>
      <c r="AP30" s="17">
        <v>214.036</v>
      </c>
      <c r="AQ30" s="17">
        <v>221.06399999999999</v>
      </c>
      <c r="AR30" s="17">
        <v>228.209</v>
      </c>
      <c r="AS30" s="17">
        <v>235.233</v>
      </c>
      <c r="AT30" s="17">
        <v>241.79900000000001</v>
      </c>
      <c r="AU30" s="17">
        <v>247.685</v>
      </c>
      <c r="AV30" s="17">
        <v>252.79300000000001</v>
      </c>
      <c r="AW30" s="17">
        <v>257.23899999999998</v>
      </c>
      <c r="AX30" s="17">
        <v>261.27699999999999</v>
      </c>
      <c r="AY30" s="17">
        <v>265.27</v>
      </c>
      <c r="AZ30" s="17">
        <v>269.488</v>
      </c>
      <c r="BA30" s="17">
        <v>274.00700000000001</v>
      </c>
      <c r="BB30" s="17">
        <v>278.75299999999999</v>
      </c>
      <c r="BC30" s="17">
        <v>283.65199999999999</v>
      </c>
      <c r="BD30" s="17">
        <v>288.57499999999999</v>
      </c>
      <c r="BE30" s="17">
        <v>293.42399999999998</v>
      </c>
      <c r="BF30" s="17">
        <v>298.19</v>
      </c>
      <c r="BG30" s="17">
        <v>302.89699999999999</v>
      </c>
      <c r="BH30" s="17">
        <v>307.50799999999998</v>
      </c>
      <c r="BI30" s="17">
        <v>311.97800000000001</v>
      </c>
      <c r="BJ30" s="17">
        <v>316.274</v>
      </c>
      <c r="BK30" s="17">
        <v>320.38</v>
      </c>
      <c r="BL30" s="17">
        <v>324.29199999999997</v>
      </c>
      <c r="BM30" s="17">
        <v>328.01400000000001</v>
      </c>
      <c r="BN30" s="17">
        <v>331.55900000000003</v>
      </c>
      <c r="BO30" s="17">
        <v>334.93599999999998</v>
      </c>
      <c r="BP30" s="17">
        <v>338.15300000000002</v>
      </c>
      <c r="BQ30" s="17">
        <v>341.21600000000001</v>
      </c>
      <c r="BR30" s="17">
        <v>344.13</v>
      </c>
      <c r="BS30" s="17">
        <v>346.89299999999997</v>
      </c>
      <c r="BT30" s="17">
        <v>349.50400000000002</v>
      </c>
    </row>
    <row r="31" spans="1:72">
      <c r="A31" s="16">
        <v>28</v>
      </c>
      <c r="B31" s="17">
        <v>59.375</v>
      </c>
      <c r="C31" s="17">
        <v>62.006</v>
      </c>
      <c r="D31" s="17">
        <v>64.218999999999994</v>
      </c>
      <c r="E31" s="17">
        <v>66.141999999999996</v>
      </c>
      <c r="F31" s="17">
        <v>67.995000000000005</v>
      </c>
      <c r="G31" s="17">
        <v>69.938999999999993</v>
      </c>
      <c r="H31" s="17">
        <v>72.006</v>
      </c>
      <c r="I31" s="17">
        <v>74.152000000000001</v>
      </c>
      <c r="J31" s="17">
        <v>76.369</v>
      </c>
      <c r="K31" s="17">
        <v>78.635000000000005</v>
      </c>
      <c r="L31" s="17">
        <v>80.938999999999993</v>
      </c>
      <c r="M31" s="17">
        <v>83.284999999999997</v>
      </c>
      <c r="N31" s="17">
        <v>85.704999999999998</v>
      </c>
      <c r="O31" s="17">
        <v>88.248000000000005</v>
      </c>
      <c r="P31" s="17">
        <v>90.972999999999999</v>
      </c>
      <c r="Q31" s="17">
        <v>93.923000000000002</v>
      </c>
      <c r="R31" s="17">
        <v>97.061999999999998</v>
      </c>
      <c r="S31" s="17">
        <v>100.367</v>
      </c>
      <c r="T31" s="17">
        <v>103.902</v>
      </c>
      <c r="U31" s="17">
        <v>107.752</v>
      </c>
      <c r="V31" s="17">
        <v>111.94199999999999</v>
      </c>
      <c r="W31" s="17">
        <v>116.63200000000001</v>
      </c>
      <c r="X31" s="17">
        <v>121.724</v>
      </c>
      <c r="Y31" s="17">
        <v>126.682</v>
      </c>
      <c r="Z31" s="17">
        <v>130.786</v>
      </c>
      <c r="AA31" s="17">
        <v>133.57900000000001</v>
      </c>
      <c r="AB31" s="17">
        <v>134.768</v>
      </c>
      <c r="AC31" s="17">
        <v>134.67599999999999</v>
      </c>
      <c r="AD31" s="17">
        <v>134.214</v>
      </c>
      <c r="AE31" s="17">
        <v>134.66200000000001</v>
      </c>
      <c r="AF31" s="17">
        <v>136.923</v>
      </c>
      <c r="AG31" s="17">
        <v>141.328</v>
      </c>
      <c r="AH31" s="17">
        <v>147.55799999999999</v>
      </c>
      <c r="AI31" s="17">
        <v>155.065</v>
      </c>
      <c r="AJ31" s="17">
        <v>162.999</v>
      </c>
      <c r="AK31" s="17">
        <v>170.72900000000001</v>
      </c>
      <c r="AL31" s="17">
        <v>178.08</v>
      </c>
      <c r="AM31" s="17">
        <v>185.209</v>
      </c>
      <c r="AN31" s="17">
        <v>192.18799999999999</v>
      </c>
      <c r="AO31" s="17">
        <v>199.19200000000001</v>
      </c>
      <c r="AP31" s="17">
        <v>206.327</v>
      </c>
      <c r="AQ31" s="17">
        <v>213.60400000000001</v>
      </c>
      <c r="AR31" s="17">
        <v>220.89099999999999</v>
      </c>
      <c r="AS31" s="17">
        <v>228.006</v>
      </c>
      <c r="AT31" s="17">
        <v>234.702</v>
      </c>
      <c r="AU31" s="17">
        <v>240.81700000000001</v>
      </c>
      <c r="AV31" s="17">
        <v>246.268</v>
      </c>
      <c r="AW31" s="17">
        <v>251.131</v>
      </c>
      <c r="AX31" s="17">
        <v>255.59700000000001</v>
      </c>
      <c r="AY31" s="17">
        <v>259.94499999999999</v>
      </c>
      <c r="AZ31" s="17">
        <v>264.37900000000002</v>
      </c>
      <c r="BA31" s="17">
        <v>268.95400000000001</v>
      </c>
      <c r="BB31" s="17">
        <v>273.62299999999999</v>
      </c>
      <c r="BC31" s="17">
        <v>278.36700000000002</v>
      </c>
      <c r="BD31" s="17">
        <v>283.137</v>
      </c>
      <c r="BE31" s="17">
        <v>287.89</v>
      </c>
      <c r="BF31" s="17">
        <v>292.637</v>
      </c>
      <c r="BG31" s="17">
        <v>297.38400000000001</v>
      </c>
      <c r="BH31" s="17">
        <v>302.08499999999998</v>
      </c>
      <c r="BI31" s="17">
        <v>306.678</v>
      </c>
      <c r="BJ31" s="17">
        <v>311.11500000000001</v>
      </c>
      <c r="BK31" s="17">
        <v>315.37200000000001</v>
      </c>
      <c r="BL31" s="17">
        <v>319.44799999999998</v>
      </c>
      <c r="BM31" s="17">
        <v>323.35300000000001</v>
      </c>
      <c r="BN31" s="17">
        <v>327.10199999999998</v>
      </c>
      <c r="BO31" s="17">
        <v>330.702</v>
      </c>
      <c r="BP31" s="17">
        <v>334.15499999999997</v>
      </c>
      <c r="BQ31" s="17">
        <v>337.45100000000002</v>
      </c>
      <c r="BR31" s="17">
        <v>340.56599999999997</v>
      </c>
      <c r="BS31" s="17">
        <v>343.47</v>
      </c>
      <c r="BT31" s="17">
        <v>346.12200000000001</v>
      </c>
    </row>
    <row r="32" spans="1:72">
      <c r="A32" s="16">
        <v>29</v>
      </c>
      <c r="B32" s="17">
        <v>54.991</v>
      </c>
      <c r="C32" s="17">
        <v>57.741999999999997</v>
      </c>
      <c r="D32" s="17">
        <v>60.398000000000003</v>
      </c>
      <c r="E32" s="17">
        <v>62.941000000000003</v>
      </c>
      <c r="F32" s="17">
        <v>65.366</v>
      </c>
      <c r="G32" s="17">
        <v>67.676000000000002</v>
      </c>
      <c r="H32" s="17">
        <v>69.852999999999994</v>
      </c>
      <c r="I32" s="17">
        <v>71.902000000000001</v>
      </c>
      <c r="J32" s="17">
        <v>73.887</v>
      </c>
      <c r="K32" s="17">
        <v>75.900000000000006</v>
      </c>
      <c r="L32" s="17">
        <v>78.012</v>
      </c>
      <c r="M32" s="17">
        <v>80.245000000000005</v>
      </c>
      <c r="N32" s="17">
        <v>82.599000000000004</v>
      </c>
      <c r="O32" s="17">
        <v>85.099000000000004</v>
      </c>
      <c r="P32" s="17">
        <v>87.765000000000001</v>
      </c>
      <c r="Q32" s="17">
        <v>90.614000000000004</v>
      </c>
      <c r="R32" s="17">
        <v>93.622</v>
      </c>
      <c r="S32" s="17">
        <v>96.78</v>
      </c>
      <c r="T32" s="17">
        <v>100.137</v>
      </c>
      <c r="U32" s="17">
        <v>103.749</v>
      </c>
      <c r="V32" s="17">
        <v>107.63500000000001</v>
      </c>
      <c r="W32" s="17">
        <v>111.892</v>
      </c>
      <c r="X32" s="17">
        <v>116.446</v>
      </c>
      <c r="Y32" s="17">
        <v>120.94799999999999</v>
      </c>
      <c r="Z32" s="17">
        <v>124.92</v>
      </c>
      <c r="AA32" s="17">
        <v>128.06299999999999</v>
      </c>
      <c r="AB32" s="17">
        <v>130.21899999999999</v>
      </c>
      <c r="AC32" s="17">
        <v>131.58799999999999</v>
      </c>
      <c r="AD32" s="17">
        <v>132.65799999999999</v>
      </c>
      <c r="AE32" s="17">
        <v>134.12200000000001</v>
      </c>
      <c r="AF32" s="17">
        <v>136.483</v>
      </c>
      <c r="AG32" s="17">
        <v>139.88200000000001</v>
      </c>
      <c r="AH32" s="17">
        <v>144.19399999999999</v>
      </c>
      <c r="AI32" s="17">
        <v>149.34</v>
      </c>
      <c r="AJ32" s="17">
        <v>155.15100000000001</v>
      </c>
      <c r="AK32" s="17">
        <v>161.47999999999999</v>
      </c>
      <c r="AL32" s="17">
        <v>168.32599999999999</v>
      </c>
      <c r="AM32" s="17">
        <v>175.673</v>
      </c>
      <c r="AN32" s="17">
        <v>183.33699999999999</v>
      </c>
      <c r="AO32" s="17">
        <v>191.077</v>
      </c>
      <c r="AP32" s="17">
        <v>198.70500000000001</v>
      </c>
      <c r="AQ32" s="17">
        <v>206.14500000000001</v>
      </c>
      <c r="AR32" s="17">
        <v>213.37799999999999</v>
      </c>
      <c r="AS32" s="17">
        <v>220.33799999999999</v>
      </c>
      <c r="AT32" s="17">
        <v>226.97399999999999</v>
      </c>
      <c r="AU32" s="17">
        <v>233.25200000000001</v>
      </c>
      <c r="AV32" s="17">
        <v>239.12899999999999</v>
      </c>
      <c r="AW32" s="17">
        <v>244.60900000000001</v>
      </c>
      <c r="AX32" s="17">
        <v>249.76300000000001</v>
      </c>
      <c r="AY32" s="17">
        <v>254.7</v>
      </c>
      <c r="AZ32" s="17">
        <v>259.50799999999998</v>
      </c>
      <c r="BA32" s="17">
        <v>264.2</v>
      </c>
      <c r="BB32" s="17">
        <v>268.77300000000002</v>
      </c>
      <c r="BC32" s="17">
        <v>273.28800000000001</v>
      </c>
      <c r="BD32" s="17">
        <v>277.81200000000001</v>
      </c>
      <c r="BE32" s="17">
        <v>282.39299999999997</v>
      </c>
      <c r="BF32" s="17">
        <v>287.05799999999999</v>
      </c>
      <c r="BG32" s="17">
        <v>291.79399999999998</v>
      </c>
      <c r="BH32" s="17">
        <v>296.54500000000002</v>
      </c>
      <c r="BI32" s="17">
        <v>301.22800000000001</v>
      </c>
      <c r="BJ32" s="17">
        <v>305.77999999999997</v>
      </c>
      <c r="BK32" s="17">
        <v>310.173</v>
      </c>
      <c r="BL32" s="17">
        <v>314.40600000000001</v>
      </c>
      <c r="BM32" s="17">
        <v>318.49700000000001</v>
      </c>
      <c r="BN32" s="17">
        <v>322.46100000000001</v>
      </c>
      <c r="BO32" s="17">
        <v>326.30599999999998</v>
      </c>
      <c r="BP32" s="17">
        <v>330.017</v>
      </c>
      <c r="BQ32" s="17">
        <v>333.56400000000002</v>
      </c>
      <c r="BR32" s="17">
        <v>336.89299999999997</v>
      </c>
      <c r="BS32" s="17">
        <v>339.93299999999999</v>
      </c>
      <c r="BT32" s="17">
        <v>342.59</v>
      </c>
    </row>
    <row r="33" spans="1:72">
      <c r="A33" s="16">
        <v>30</v>
      </c>
      <c r="B33" s="17">
        <v>50.83</v>
      </c>
      <c r="C33" s="17">
        <v>53.691000000000003</v>
      </c>
      <c r="D33" s="17">
        <v>56.755000000000003</v>
      </c>
      <c r="E33" s="17">
        <v>59.863</v>
      </c>
      <c r="F33" s="17">
        <v>62.811</v>
      </c>
      <c r="G33" s="17">
        <v>65.456000000000003</v>
      </c>
      <c r="H33" s="17">
        <v>67.728999999999999</v>
      </c>
      <c r="I33" s="17">
        <v>69.683000000000007</v>
      </c>
      <c r="J33" s="17">
        <v>71.448999999999998</v>
      </c>
      <c r="K33" s="17">
        <v>73.222999999999999</v>
      </c>
      <c r="L33" s="17">
        <v>75.155000000000001</v>
      </c>
      <c r="M33" s="17">
        <v>77.283000000000001</v>
      </c>
      <c r="N33" s="17">
        <v>79.578999999999994</v>
      </c>
      <c r="O33" s="17">
        <v>82.037999999999997</v>
      </c>
      <c r="P33" s="17">
        <v>84.638000000000005</v>
      </c>
      <c r="Q33" s="17">
        <v>87.364000000000004</v>
      </c>
      <c r="R33" s="17">
        <v>90.197999999999993</v>
      </c>
      <c r="S33" s="17">
        <v>93.152000000000001</v>
      </c>
      <c r="T33" s="17">
        <v>96.275999999999996</v>
      </c>
      <c r="U33" s="17">
        <v>99.631</v>
      </c>
      <c r="V33" s="17">
        <v>103.246</v>
      </c>
      <c r="W33" s="17">
        <v>107.17100000000001</v>
      </c>
      <c r="X33" s="17">
        <v>111.346</v>
      </c>
      <c r="Y33" s="17">
        <v>115.55800000000001</v>
      </c>
      <c r="Z33" s="17">
        <v>119.526</v>
      </c>
      <c r="AA33" s="17">
        <v>123.053</v>
      </c>
      <c r="AB33" s="17">
        <v>126.10299999999999</v>
      </c>
      <c r="AC33" s="17">
        <v>128.774</v>
      </c>
      <c r="AD33" s="17">
        <v>131.179</v>
      </c>
      <c r="AE33" s="17">
        <v>133.49199999999999</v>
      </c>
      <c r="AF33" s="17">
        <v>135.876</v>
      </c>
      <c r="AG33" s="17">
        <v>138.291</v>
      </c>
      <c r="AH33" s="17">
        <v>140.78899999999999</v>
      </c>
      <c r="AI33" s="17">
        <v>143.72300000000001</v>
      </c>
      <c r="AJ33" s="17">
        <v>147.547</v>
      </c>
      <c r="AK33" s="17">
        <v>152.554</v>
      </c>
      <c r="AL33" s="17">
        <v>158.90199999999999</v>
      </c>
      <c r="AM33" s="17">
        <v>166.42599999999999</v>
      </c>
      <c r="AN33" s="17">
        <v>174.69499999999999</v>
      </c>
      <c r="AO33" s="17">
        <v>183.09100000000001</v>
      </c>
      <c r="AP33" s="17">
        <v>191.15</v>
      </c>
      <c r="AQ33" s="17">
        <v>198.71799999999999</v>
      </c>
      <c r="AR33" s="17">
        <v>205.87700000000001</v>
      </c>
      <c r="AS33" s="17">
        <v>212.67500000000001</v>
      </c>
      <c r="AT33" s="17">
        <v>219.24</v>
      </c>
      <c r="AU33" s="17">
        <v>225.661</v>
      </c>
      <c r="AV33" s="17">
        <v>231.935</v>
      </c>
      <c r="AW33" s="17">
        <v>237.994</v>
      </c>
      <c r="AX33" s="17">
        <v>243.797</v>
      </c>
      <c r="AY33" s="17">
        <v>249.29300000000001</v>
      </c>
      <c r="AZ33" s="17">
        <v>254.45500000000001</v>
      </c>
      <c r="BA33" s="17">
        <v>259.25599999999997</v>
      </c>
      <c r="BB33" s="17">
        <v>263.73899999999998</v>
      </c>
      <c r="BC33" s="17">
        <v>268.04000000000002</v>
      </c>
      <c r="BD33" s="17">
        <v>272.33699999999999</v>
      </c>
      <c r="BE33" s="17">
        <v>276.76100000000002</v>
      </c>
      <c r="BF33" s="17">
        <v>281.36</v>
      </c>
      <c r="BG33" s="17">
        <v>286.09699999999998</v>
      </c>
      <c r="BH33" s="17">
        <v>290.90800000000002</v>
      </c>
      <c r="BI33" s="17">
        <v>295.68799999999999</v>
      </c>
      <c r="BJ33" s="17">
        <v>300.35700000000003</v>
      </c>
      <c r="BK33" s="17">
        <v>304.88200000000001</v>
      </c>
      <c r="BL33" s="17">
        <v>309.26299999999998</v>
      </c>
      <c r="BM33" s="17">
        <v>313.52699999999999</v>
      </c>
      <c r="BN33" s="17">
        <v>317.69299999999998</v>
      </c>
      <c r="BO33" s="17">
        <v>321.76400000000001</v>
      </c>
      <c r="BP33" s="17">
        <v>325.72000000000003</v>
      </c>
      <c r="BQ33" s="17">
        <v>329.50900000000001</v>
      </c>
      <c r="BR33" s="17">
        <v>333.04700000000003</v>
      </c>
      <c r="BS33" s="17">
        <v>336.22300000000001</v>
      </c>
      <c r="BT33" s="17">
        <v>338.89600000000002</v>
      </c>
    </row>
    <row r="34" spans="1:72">
      <c r="A34" s="16">
        <v>31</v>
      </c>
      <c r="B34" s="17">
        <v>46.683</v>
      </c>
      <c r="C34" s="17">
        <v>49.68</v>
      </c>
      <c r="D34" s="17">
        <v>53.2</v>
      </c>
      <c r="E34" s="17">
        <v>56.930999999999997</v>
      </c>
      <c r="F34" s="17">
        <v>60.444000000000003</v>
      </c>
      <c r="G34" s="17">
        <v>63.439</v>
      </c>
      <c r="H34" s="17">
        <v>65.793000000000006</v>
      </c>
      <c r="I34" s="17">
        <v>67.61</v>
      </c>
      <c r="J34" s="17">
        <v>69.099999999999994</v>
      </c>
      <c r="K34" s="17">
        <v>70.587999999999994</v>
      </c>
      <c r="L34" s="17">
        <v>72.311999999999998</v>
      </c>
      <c r="M34" s="17">
        <v>74.337999999999994</v>
      </c>
      <c r="N34" s="17">
        <v>76.599000000000004</v>
      </c>
      <c r="O34" s="17">
        <v>79.054000000000002</v>
      </c>
      <c r="P34" s="17">
        <v>81.616</v>
      </c>
      <c r="Q34" s="17">
        <v>84.225999999999999</v>
      </c>
      <c r="R34" s="17">
        <v>86.867999999999995</v>
      </c>
      <c r="S34" s="17">
        <v>89.581999999999994</v>
      </c>
      <c r="T34" s="17">
        <v>92.427999999999997</v>
      </c>
      <c r="U34" s="17">
        <v>95.489000000000004</v>
      </c>
      <c r="V34" s="17">
        <v>98.817999999999998</v>
      </c>
      <c r="W34" s="17">
        <v>102.413</v>
      </c>
      <c r="X34" s="17">
        <v>106.226</v>
      </c>
      <c r="Y34" s="17">
        <v>110.187</v>
      </c>
      <c r="Z34" s="17">
        <v>114.199</v>
      </c>
      <c r="AA34" s="17">
        <v>118.178</v>
      </c>
      <c r="AB34" s="17">
        <v>122.21</v>
      </c>
      <c r="AC34" s="17">
        <v>126.286</v>
      </c>
      <c r="AD34" s="17">
        <v>130.12100000000001</v>
      </c>
      <c r="AE34" s="17">
        <v>133.339</v>
      </c>
      <c r="AF34" s="17">
        <v>135.73099999999999</v>
      </c>
      <c r="AG34" s="17">
        <v>137.06899999999999</v>
      </c>
      <c r="AH34" s="17">
        <v>137.59399999999999</v>
      </c>
      <c r="AI34" s="17">
        <v>138.13499999999999</v>
      </c>
      <c r="AJ34" s="17">
        <v>139.82599999999999</v>
      </c>
      <c r="AK34" s="17">
        <v>143.447</v>
      </c>
      <c r="AL34" s="17">
        <v>149.33600000000001</v>
      </c>
      <c r="AM34" s="17">
        <v>157.15600000000001</v>
      </c>
      <c r="AN34" s="17">
        <v>166.19</v>
      </c>
      <c r="AO34" s="17">
        <v>175.37200000000001</v>
      </c>
      <c r="AP34" s="17">
        <v>183.92099999999999</v>
      </c>
      <c r="AQ34" s="17">
        <v>191.59</v>
      </c>
      <c r="AR34" s="17">
        <v>198.57599999999999</v>
      </c>
      <c r="AS34" s="17">
        <v>205.07599999999999</v>
      </c>
      <c r="AT34" s="17">
        <v>211.446</v>
      </c>
      <c r="AU34" s="17">
        <v>217.93299999999999</v>
      </c>
      <c r="AV34" s="17">
        <v>224.58199999999999</v>
      </c>
      <c r="AW34" s="17">
        <v>231.24199999999999</v>
      </c>
      <c r="AX34" s="17">
        <v>237.74199999999999</v>
      </c>
      <c r="AY34" s="17">
        <v>243.83699999999999</v>
      </c>
      <c r="AZ34" s="17">
        <v>249.37100000000001</v>
      </c>
      <c r="BA34" s="17">
        <v>254.267</v>
      </c>
      <c r="BB34" s="17">
        <v>258.62400000000002</v>
      </c>
      <c r="BC34" s="17">
        <v>262.66000000000003</v>
      </c>
      <c r="BD34" s="17">
        <v>266.68900000000002</v>
      </c>
      <c r="BE34" s="17">
        <v>270.935</v>
      </c>
      <c r="BF34" s="17">
        <v>275.471</v>
      </c>
      <c r="BG34" s="17">
        <v>280.22899999999998</v>
      </c>
      <c r="BH34" s="17">
        <v>285.12799999999999</v>
      </c>
      <c r="BI34" s="17">
        <v>290.03399999999999</v>
      </c>
      <c r="BJ34" s="17">
        <v>294.839</v>
      </c>
      <c r="BK34" s="17">
        <v>299.50099999999998</v>
      </c>
      <c r="BL34" s="17">
        <v>304.02800000000002</v>
      </c>
      <c r="BM34" s="17">
        <v>308.45299999999997</v>
      </c>
      <c r="BN34" s="17">
        <v>312.80900000000003</v>
      </c>
      <c r="BO34" s="17">
        <v>317.10300000000001</v>
      </c>
      <c r="BP34" s="17">
        <v>321.30099999999999</v>
      </c>
      <c r="BQ34" s="17">
        <v>325.33100000000002</v>
      </c>
      <c r="BR34" s="17">
        <v>329.077</v>
      </c>
      <c r="BS34" s="17">
        <v>332.38200000000001</v>
      </c>
      <c r="BT34" s="17">
        <v>335.04300000000001</v>
      </c>
    </row>
    <row r="35" spans="1:72">
      <c r="A35" s="16">
        <v>32</v>
      </c>
      <c r="B35" s="17">
        <v>43.295999999999999</v>
      </c>
      <c r="C35" s="17">
        <v>46.223999999999997</v>
      </c>
      <c r="D35" s="17">
        <v>49.866</v>
      </c>
      <c r="E35" s="17">
        <v>53.837000000000003</v>
      </c>
      <c r="F35" s="17">
        <v>57.603000000000002</v>
      </c>
      <c r="G35" s="17">
        <v>60.784999999999997</v>
      </c>
      <c r="H35" s="17">
        <v>63.235999999999997</v>
      </c>
      <c r="I35" s="17">
        <v>65.08</v>
      </c>
      <c r="J35" s="17">
        <v>66.546999999999997</v>
      </c>
      <c r="K35" s="17">
        <v>67.991</v>
      </c>
      <c r="L35" s="17">
        <v>69.671999999999997</v>
      </c>
      <c r="M35" s="17">
        <v>71.656000000000006</v>
      </c>
      <c r="N35" s="17">
        <v>73.870999999999995</v>
      </c>
      <c r="O35" s="17">
        <v>76.259</v>
      </c>
      <c r="P35" s="17">
        <v>78.721999999999994</v>
      </c>
      <c r="Q35" s="17">
        <v>81.195999999999998</v>
      </c>
      <c r="R35" s="17">
        <v>83.668000000000006</v>
      </c>
      <c r="S35" s="17">
        <v>86.188999999999993</v>
      </c>
      <c r="T35" s="17">
        <v>88.819000000000003</v>
      </c>
      <c r="U35" s="17">
        <v>91.644999999999996</v>
      </c>
      <c r="V35" s="17">
        <v>94.722999999999999</v>
      </c>
      <c r="W35" s="17">
        <v>98.022999999999996</v>
      </c>
      <c r="X35" s="17">
        <v>101.506</v>
      </c>
      <c r="Y35" s="17">
        <v>105.209</v>
      </c>
      <c r="Z35" s="17">
        <v>109.175</v>
      </c>
      <c r="AA35" s="17">
        <v>113.402</v>
      </c>
      <c r="AB35" s="17">
        <v>118.05500000000001</v>
      </c>
      <c r="AC35" s="17">
        <v>123.051</v>
      </c>
      <c r="AD35" s="17">
        <v>127.854</v>
      </c>
      <c r="AE35" s="17">
        <v>131.74</v>
      </c>
      <c r="AF35" s="17">
        <v>134.268</v>
      </c>
      <c r="AG35" s="17">
        <v>135.10400000000001</v>
      </c>
      <c r="AH35" s="17">
        <v>134.595</v>
      </c>
      <c r="AI35" s="17">
        <v>133.80099999999999</v>
      </c>
      <c r="AJ35" s="17">
        <v>134.19999999999999</v>
      </c>
      <c r="AK35" s="17">
        <v>136.81899999999999</v>
      </c>
      <c r="AL35" s="17">
        <v>142.07</v>
      </c>
      <c r="AM35" s="17">
        <v>149.55099999999999</v>
      </c>
      <c r="AN35" s="17">
        <v>158.46</v>
      </c>
      <c r="AO35" s="17">
        <v>167.60499999999999</v>
      </c>
      <c r="AP35" s="17">
        <v>176.107</v>
      </c>
      <c r="AQ35" s="17">
        <v>183.69800000000001</v>
      </c>
      <c r="AR35" s="17">
        <v>190.614</v>
      </c>
      <c r="AS35" s="17">
        <v>197.084</v>
      </c>
      <c r="AT35" s="17">
        <v>203.518</v>
      </c>
      <c r="AU35" s="17">
        <v>210.191</v>
      </c>
      <c r="AV35" s="17">
        <v>217.16200000000001</v>
      </c>
      <c r="AW35" s="17">
        <v>224.25200000000001</v>
      </c>
      <c r="AX35" s="17">
        <v>231.221</v>
      </c>
      <c r="AY35" s="17">
        <v>237.745</v>
      </c>
      <c r="AZ35" s="17">
        <v>243.6</v>
      </c>
      <c r="BA35" s="17">
        <v>248.691</v>
      </c>
      <c r="BB35" s="17">
        <v>253.131</v>
      </c>
      <c r="BC35" s="17">
        <v>257.17200000000003</v>
      </c>
      <c r="BD35" s="17">
        <v>261.17</v>
      </c>
      <c r="BE35" s="17">
        <v>265.38799999999998</v>
      </c>
      <c r="BF35" s="17">
        <v>269.90300000000002</v>
      </c>
      <c r="BG35" s="17">
        <v>274.642</v>
      </c>
      <c r="BH35" s="17">
        <v>279.53500000000003</v>
      </c>
      <c r="BI35" s="17">
        <v>284.45400000000001</v>
      </c>
      <c r="BJ35" s="17">
        <v>289.303</v>
      </c>
      <c r="BK35" s="17">
        <v>294.04199999999997</v>
      </c>
      <c r="BL35" s="17">
        <v>298.67599999999999</v>
      </c>
      <c r="BM35" s="17">
        <v>303.23700000000002</v>
      </c>
      <c r="BN35" s="17">
        <v>307.75299999999999</v>
      </c>
      <c r="BO35" s="17">
        <v>312.221</v>
      </c>
      <c r="BP35" s="17">
        <v>316.60300000000001</v>
      </c>
      <c r="BQ35" s="17">
        <v>320.81799999999998</v>
      </c>
      <c r="BR35" s="17">
        <v>324.74299999999999</v>
      </c>
      <c r="BS35" s="17">
        <v>328.209</v>
      </c>
      <c r="BT35" s="17">
        <v>331.00799999999998</v>
      </c>
    </row>
    <row r="36" spans="1:72">
      <c r="A36" s="16">
        <v>33</v>
      </c>
      <c r="B36" s="17">
        <v>41.107999999999997</v>
      </c>
      <c r="C36" s="17">
        <v>43.656999999999996</v>
      </c>
      <c r="D36" s="17">
        <v>46.893999999999998</v>
      </c>
      <c r="E36" s="17">
        <v>50.494</v>
      </c>
      <c r="F36" s="17">
        <v>54.006</v>
      </c>
      <c r="G36" s="17">
        <v>57.103999999999999</v>
      </c>
      <c r="H36" s="17">
        <v>59.670999999999999</v>
      </c>
      <c r="I36" s="17">
        <v>61.804000000000002</v>
      </c>
      <c r="J36" s="17">
        <v>63.642000000000003</v>
      </c>
      <c r="K36" s="17">
        <v>65.415999999999997</v>
      </c>
      <c r="L36" s="17">
        <v>67.301000000000002</v>
      </c>
      <c r="M36" s="17">
        <v>69.334000000000003</v>
      </c>
      <c r="N36" s="17">
        <v>71.462000000000003</v>
      </c>
      <c r="O36" s="17">
        <v>73.674999999999997</v>
      </c>
      <c r="P36" s="17">
        <v>75.94</v>
      </c>
      <c r="Q36" s="17">
        <v>78.236000000000004</v>
      </c>
      <c r="R36" s="17">
        <v>80.569000000000003</v>
      </c>
      <c r="S36" s="17">
        <v>82.971000000000004</v>
      </c>
      <c r="T36" s="17">
        <v>85.491</v>
      </c>
      <c r="U36" s="17">
        <v>88.188000000000002</v>
      </c>
      <c r="V36" s="17">
        <v>91.108000000000004</v>
      </c>
      <c r="W36" s="17">
        <v>94.213999999999999</v>
      </c>
      <c r="X36" s="17">
        <v>97.483000000000004</v>
      </c>
      <c r="Y36" s="17">
        <v>100.979</v>
      </c>
      <c r="Z36" s="17">
        <v>104.78700000000001</v>
      </c>
      <c r="AA36" s="17">
        <v>108.931</v>
      </c>
      <c r="AB36" s="17">
        <v>113.56699999999999</v>
      </c>
      <c r="AC36" s="17">
        <v>118.6</v>
      </c>
      <c r="AD36" s="17">
        <v>123.506</v>
      </c>
      <c r="AE36" s="17">
        <v>127.577</v>
      </c>
      <c r="AF36" s="17">
        <v>130.36699999999999</v>
      </c>
      <c r="AG36" s="17">
        <v>131.59</v>
      </c>
      <c r="AH36" s="17">
        <v>131.55799999999999</v>
      </c>
      <c r="AI36" s="17">
        <v>131.16800000000001</v>
      </c>
      <c r="AJ36" s="17">
        <v>131.667</v>
      </c>
      <c r="AK36" s="17">
        <v>133.94</v>
      </c>
      <c r="AL36" s="17">
        <v>138.31200000000001</v>
      </c>
      <c r="AM36" s="17">
        <v>144.46899999999999</v>
      </c>
      <c r="AN36" s="17">
        <v>151.87700000000001</v>
      </c>
      <c r="AO36" s="17">
        <v>159.70500000000001</v>
      </c>
      <c r="AP36" s="17">
        <v>167.33799999999999</v>
      </c>
      <c r="AQ36" s="17">
        <v>174.60499999999999</v>
      </c>
      <c r="AR36" s="17">
        <v>181.65700000000001</v>
      </c>
      <c r="AS36" s="17">
        <v>188.56700000000001</v>
      </c>
      <c r="AT36" s="17">
        <v>195.505</v>
      </c>
      <c r="AU36" s="17">
        <v>202.57499999999999</v>
      </c>
      <c r="AV36" s="17">
        <v>209.786</v>
      </c>
      <c r="AW36" s="17">
        <v>217.012</v>
      </c>
      <c r="AX36" s="17">
        <v>224.07</v>
      </c>
      <c r="AY36" s="17">
        <v>230.71899999999999</v>
      </c>
      <c r="AZ36" s="17">
        <v>236.797</v>
      </c>
      <c r="BA36" s="17">
        <v>242.22300000000001</v>
      </c>
      <c r="BB36" s="17">
        <v>247.07300000000001</v>
      </c>
      <c r="BC36" s="17">
        <v>251.53299999999999</v>
      </c>
      <c r="BD36" s="17">
        <v>255.87799999999999</v>
      </c>
      <c r="BE36" s="17">
        <v>260.30900000000003</v>
      </c>
      <c r="BF36" s="17">
        <v>264.87900000000002</v>
      </c>
      <c r="BG36" s="17">
        <v>269.54199999999997</v>
      </c>
      <c r="BH36" s="17">
        <v>274.27999999999997</v>
      </c>
      <c r="BI36" s="17">
        <v>279.04700000000003</v>
      </c>
      <c r="BJ36" s="17">
        <v>283.80099999999999</v>
      </c>
      <c r="BK36" s="17">
        <v>288.524</v>
      </c>
      <c r="BL36" s="17">
        <v>293.21499999999997</v>
      </c>
      <c r="BM36" s="17">
        <v>297.87700000000001</v>
      </c>
      <c r="BN36" s="17">
        <v>302.50599999999997</v>
      </c>
      <c r="BO36" s="17">
        <v>307.08100000000002</v>
      </c>
      <c r="BP36" s="17">
        <v>311.56</v>
      </c>
      <c r="BQ36" s="17">
        <v>315.87400000000002</v>
      </c>
      <c r="BR36" s="17">
        <v>319.93099999999998</v>
      </c>
      <c r="BS36" s="17">
        <v>323.61200000000002</v>
      </c>
      <c r="BT36" s="17">
        <v>326.779</v>
      </c>
    </row>
    <row r="37" spans="1:72">
      <c r="A37" s="16">
        <v>34</v>
      </c>
      <c r="B37" s="17">
        <v>39.762</v>
      </c>
      <c r="C37" s="17">
        <v>41.738999999999997</v>
      </c>
      <c r="D37" s="17">
        <v>44.238</v>
      </c>
      <c r="E37" s="17">
        <v>47.082999999999998</v>
      </c>
      <c r="F37" s="17">
        <v>50.015999999999998</v>
      </c>
      <c r="G37" s="17">
        <v>52.847000000000001</v>
      </c>
      <c r="H37" s="17">
        <v>55.524000000000001</v>
      </c>
      <c r="I37" s="17">
        <v>58.08</v>
      </c>
      <c r="J37" s="17">
        <v>60.511000000000003</v>
      </c>
      <c r="K37" s="17">
        <v>62.835999999999999</v>
      </c>
      <c r="L37" s="17">
        <v>65.072999999999993</v>
      </c>
      <c r="M37" s="17">
        <v>67.207999999999998</v>
      </c>
      <c r="N37" s="17">
        <v>69.241</v>
      </c>
      <c r="O37" s="17">
        <v>71.228999999999999</v>
      </c>
      <c r="P37" s="17">
        <v>73.245999999999995</v>
      </c>
      <c r="Q37" s="17">
        <v>75.355999999999995</v>
      </c>
      <c r="R37" s="17">
        <v>77.576999999999998</v>
      </c>
      <c r="S37" s="17">
        <v>79.912000000000006</v>
      </c>
      <c r="T37" s="17">
        <v>82.387</v>
      </c>
      <c r="U37" s="17">
        <v>85.025999999999996</v>
      </c>
      <c r="V37" s="17">
        <v>87.843999999999994</v>
      </c>
      <c r="W37" s="17">
        <v>90.82</v>
      </c>
      <c r="X37" s="17">
        <v>93.945999999999998</v>
      </c>
      <c r="Y37" s="17">
        <v>97.266999999999996</v>
      </c>
      <c r="Z37" s="17">
        <v>100.84</v>
      </c>
      <c r="AA37" s="17">
        <v>104.684</v>
      </c>
      <c r="AB37" s="17">
        <v>108.895</v>
      </c>
      <c r="AC37" s="17">
        <v>113.398</v>
      </c>
      <c r="AD37" s="17">
        <v>117.852</v>
      </c>
      <c r="AE37" s="17">
        <v>121.79300000000001</v>
      </c>
      <c r="AF37" s="17">
        <v>124.92100000000001</v>
      </c>
      <c r="AG37" s="17">
        <v>127.086</v>
      </c>
      <c r="AH37" s="17">
        <v>128.483</v>
      </c>
      <c r="AI37" s="17">
        <v>129.589</v>
      </c>
      <c r="AJ37" s="17">
        <v>131.08000000000001</v>
      </c>
      <c r="AK37" s="17">
        <v>133.44999999999999</v>
      </c>
      <c r="AL37" s="17">
        <v>136.834</v>
      </c>
      <c r="AM37" s="17">
        <v>141.11199999999999</v>
      </c>
      <c r="AN37" s="17">
        <v>146.20699999999999</v>
      </c>
      <c r="AO37" s="17">
        <v>151.95599999999999</v>
      </c>
      <c r="AP37" s="17">
        <v>158.214</v>
      </c>
      <c r="AQ37" s="17">
        <v>164.982</v>
      </c>
      <c r="AR37" s="17">
        <v>172.245</v>
      </c>
      <c r="AS37" s="17">
        <v>179.821</v>
      </c>
      <c r="AT37" s="17">
        <v>187.47499999999999</v>
      </c>
      <c r="AU37" s="17">
        <v>195.02199999999999</v>
      </c>
      <c r="AV37" s="17">
        <v>202.39</v>
      </c>
      <c r="AW37" s="17">
        <v>209.55799999999999</v>
      </c>
      <c r="AX37" s="17">
        <v>216.46299999999999</v>
      </c>
      <c r="AY37" s="17">
        <v>223.04900000000001</v>
      </c>
      <c r="AZ37" s="17">
        <v>229.285</v>
      </c>
      <c r="BA37" s="17">
        <v>235.13</v>
      </c>
      <c r="BB37" s="17">
        <v>240.58500000000001</v>
      </c>
      <c r="BC37" s="17">
        <v>245.72</v>
      </c>
      <c r="BD37" s="17">
        <v>250.64400000000001</v>
      </c>
      <c r="BE37" s="17">
        <v>255.44200000000001</v>
      </c>
      <c r="BF37" s="17">
        <v>260.125</v>
      </c>
      <c r="BG37" s="17">
        <v>264.69299999999998</v>
      </c>
      <c r="BH37" s="17">
        <v>269.20499999999998</v>
      </c>
      <c r="BI37" s="17">
        <v>273.72899999999998</v>
      </c>
      <c r="BJ37" s="17">
        <v>278.31299999999999</v>
      </c>
      <c r="BK37" s="17">
        <v>282.96800000000002</v>
      </c>
      <c r="BL37" s="17">
        <v>287.68</v>
      </c>
      <c r="BM37" s="17">
        <v>292.41000000000003</v>
      </c>
      <c r="BN37" s="17">
        <v>297.11500000000001</v>
      </c>
      <c r="BO37" s="17">
        <v>301.74700000000001</v>
      </c>
      <c r="BP37" s="17">
        <v>306.25900000000001</v>
      </c>
      <c r="BQ37" s="17">
        <v>310.61099999999999</v>
      </c>
      <c r="BR37" s="17">
        <v>314.76600000000002</v>
      </c>
      <c r="BS37" s="17">
        <v>318.69400000000002</v>
      </c>
      <c r="BT37" s="17">
        <v>322.36399999999998</v>
      </c>
    </row>
    <row r="38" spans="1:72">
      <c r="A38" s="16">
        <v>35</v>
      </c>
      <c r="B38" s="17">
        <v>38.417999999999999</v>
      </c>
      <c r="C38" s="17">
        <v>39.848999999999997</v>
      </c>
      <c r="D38" s="17">
        <v>41.664999999999999</v>
      </c>
      <c r="E38" s="17">
        <v>43.816000000000003</v>
      </c>
      <c r="F38" s="17">
        <v>46.222000000000001</v>
      </c>
      <c r="G38" s="17">
        <v>48.811</v>
      </c>
      <c r="H38" s="17">
        <v>51.588999999999999</v>
      </c>
      <c r="I38" s="17">
        <v>54.534999999999997</v>
      </c>
      <c r="J38" s="17">
        <v>57.51</v>
      </c>
      <c r="K38" s="17">
        <v>60.335000000000001</v>
      </c>
      <c r="L38" s="17">
        <v>62.893000000000001</v>
      </c>
      <c r="M38" s="17">
        <v>65.119</v>
      </c>
      <c r="N38" s="17">
        <v>67.058000000000007</v>
      </c>
      <c r="O38" s="17">
        <v>68.832999999999998</v>
      </c>
      <c r="P38" s="17">
        <v>70.617999999999995</v>
      </c>
      <c r="Q38" s="17">
        <v>72.551000000000002</v>
      </c>
      <c r="R38" s="17">
        <v>74.668999999999997</v>
      </c>
      <c r="S38" s="17">
        <v>76.944999999999993</v>
      </c>
      <c r="T38" s="17">
        <v>79.378</v>
      </c>
      <c r="U38" s="17">
        <v>81.95</v>
      </c>
      <c r="V38" s="17">
        <v>84.646000000000001</v>
      </c>
      <c r="W38" s="17">
        <v>87.45</v>
      </c>
      <c r="X38" s="17">
        <v>90.376000000000005</v>
      </c>
      <c r="Y38" s="17">
        <v>93.465999999999994</v>
      </c>
      <c r="Z38" s="17">
        <v>96.787000000000006</v>
      </c>
      <c r="AA38" s="17">
        <v>100.364</v>
      </c>
      <c r="AB38" s="17">
        <v>104.246</v>
      </c>
      <c r="AC38" s="17">
        <v>108.376</v>
      </c>
      <c r="AD38" s="17">
        <v>112.545</v>
      </c>
      <c r="AE38" s="17">
        <v>116.476</v>
      </c>
      <c r="AF38" s="17">
        <v>119.979</v>
      </c>
      <c r="AG38" s="17">
        <v>123.01600000000001</v>
      </c>
      <c r="AH38" s="17">
        <v>125.685</v>
      </c>
      <c r="AI38" s="17">
        <v>128.095</v>
      </c>
      <c r="AJ38" s="17">
        <v>130.41499999999999</v>
      </c>
      <c r="AK38" s="17">
        <v>132.803</v>
      </c>
      <c r="AL38" s="17">
        <v>135.22300000000001</v>
      </c>
      <c r="AM38" s="17">
        <v>137.72399999999999</v>
      </c>
      <c r="AN38" s="17">
        <v>140.65199999999999</v>
      </c>
      <c r="AO38" s="17">
        <v>144.453</v>
      </c>
      <c r="AP38" s="17">
        <v>149.41499999999999</v>
      </c>
      <c r="AQ38" s="17">
        <v>155.69200000000001</v>
      </c>
      <c r="AR38" s="17">
        <v>163.12200000000001</v>
      </c>
      <c r="AS38" s="17">
        <v>171.286</v>
      </c>
      <c r="AT38" s="17">
        <v>179.57599999999999</v>
      </c>
      <c r="AU38" s="17">
        <v>187.542</v>
      </c>
      <c r="AV38" s="17">
        <v>195.03100000000001</v>
      </c>
      <c r="AW38" s="17">
        <v>202.12299999999999</v>
      </c>
      <c r="AX38" s="17">
        <v>208.86600000000001</v>
      </c>
      <c r="AY38" s="17">
        <v>215.381</v>
      </c>
      <c r="AZ38" s="17">
        <v>221.75700000000001</v>
      </c>
      <c r="BA38" s="17">
        <v>227.99</v>
      </c>
      <c r="BB38" s="17">
        <v>234.012</v>
      </c>
      <c r="BC38" s="17">
        <v>239.78399999999999</v>
      </c>
      <c r="BD38" s="17">
        <v>245.256</v>
      </c>
      <c r="BE38" s="17">
        <v>250.4</v>
      </c>
      <c r="BF38" s="17">
        <v>255.19</v>
      </c>
      <c r="BG38" s="17">
        <v>259.66899999999998</v>
      </c>
      <c r="BH38" s="17">
        <v>263.96800000000002</v>
      </c>
      <c r="BI38" s="17">
        <v>268.26900000000001</v>
      </c>
      <c r="BJ38" s="17">
        <v>272.697</v>
      </c>
      <c r="BK38" s="17">
        <v>277.29500000000002</v>
      </c>
      <c r="BL38" s="17">
        <v>282.03699999999998</v>
      </c>
      <c r="BM38" s="17">
        <v>286.84500000000003</v>
      </c>
      <c r="BN38" s="17">
        <v>291.63299999999998</v>
      </c>
      <c r="BO38" s="17">
        <v>296.32600000000002</v>
      </c>
      <c r="BP38" s="17">
        <v>300.87599999999998</v>
      </c>
      <c r="BQ38" s="17">
        <v>305.267</v>
      </c>
      <c r="BR38" s="17">
        <v>309.517</v>
      </c>
      <c r="BS38" s="17">
        <v>313.67</v>
      </c>
      <c r="BT38" s="17">
        <v>317.80799999999999</v>
      </c>
    </row>
    <row r="39" spans="1:72">
      <c r="A39" s="16">
        <v>36</v>
      </c>
      <c r="B39" s="17">
        <v>37.198999999999998</v>
      </c>
      <c r="C39" s="17">
        <v>38.06</v>
      </c>
      <c r="D39" s="17">
        <v>39.158000000000001</v>
      </c>
      <c r="E39" s="17">
        <v>40.582000000000001</v>
      </c>
      <c r="F39" s="17">
        <v>42.441000000000003</v>
      </c>
      <c r="G39" s="17">
        <v>44.789000000000001</v>
      </c>
      <c r="H39" s="17">
        <v>47.695999999999998</v>
      </c>
      <c r="I39" s="17">
        <v>51.079000000000001</v>
      </c>
      <c r="J39" s="17">
        <v>54.649000000000001</v>
      </c>
      <c r="K39" s="17">
        <v>58.018999999999998</v>
      </c>
      <c r="L39" s="17">
        <v>60.911999999999999</v>
      </c>
      <c r="M39" s="17">
        <v>63.213999999999999</v>
      </c>
      <c r="N39" s="17">
        <v>65.02</v>
      </c>
      <c r="O39" s="17">
        <v>66.527000000000001</v>
      </c>
      <c r="P39" s="17">
        <v>68.036000000000001</v>
      </c>
      <c r="Q39" s="17">
        <v>69.766999999999996</v>
      </c>
      <c r="R39" s="17">
        <v>71.783000000000001</v>
      </c>
      <c r="S39" s="17">
        <v>74.024000000000001</v>
      </c>
      <c r="T39" s="17">
        <v>76.448999999999998</v>
      </c>
      <c r="U39" s="17">
        <v>78.977999999999994</v>
      </c>
      <c r="V39" s="17">
        <v>81.56</v>
      </c>
      <c r="W39" s="17">
        <v>84.176000000000002</v>
      </c>
      <c r="X39" s="17">
        <v>86.863</v>
      </c>
      <c r="Y39" s="17">
        <v>89.683000000000007</v>
      </c>
      <c r="Z39" s="17">
        <v>92.715000000000003</v>
      </c>
      <c r="AA39" s="17">
        <v>96.009</v>
      </c>
      <c r="AB39" s="17">
        <v>99.566000000000003</v>
      </c>
      <c r="AC39" s="17">
        <v>103.33799999999999</v>
      </c>
      <c r="AD39" s="17">
        <v>107.256</v>
      </c>
      <c r="AE39" s="17">
        <v>111.22799999999999</v>
      </c>
      <c r="AF39" s="17">
        <v>115.169</v>
      </c>
      <c r="AG39" s="17">
        <v>119.16500000000001</v>
      </c>
      <c r="AH39" s="17">
        <v>123.20699999999999</v>
      </c>
      <c r="AI39" s="17">
        <v>127.014</v>
      </c>
      <c r="AJ39" s="17">
        <v>130.21899999999999</v>
      </c>
      <c r="AK39" s="17">
        <v>132.614</v>
      </c>
      <c r="AL39" s="17">
        <v>133.97800000000001</v>
      </c>
      <c r="AM39" s="17">
        <v>134.54499999999999</v>
      </c>
      <c r="AN39" s="17">
        <v>135.12899999999999</v>
      </c>
      <c r="AO39" s="17">
        <v>136.839</v>
      </c>
      <c r="AP39" s="17">
        <v>140.441</v>
      </c>
      <c r="AQ39" s="17">
        <v>146.26400000000001</v>
      </c>
      <c r="AR39" s="17">
        <v>153.97999999999999</v>
      </c>
      <c r="AS39" s="17">
        <v>162.886</v>
      </c>
      <c r="AT39" s="17">
        <v>171.941</v>
      </c>
      <c r="AU39" s="17">
        <v>180.381</v>
      </c>
      <c r="AV39" s="17">
        <v>187.965</v>
      </c>
      <c r="AW39" s="17">
        <v>194.886</v>
      </c>
      <c r="AX39" s="17">
        <v>201.333</v>
      </c>
      <c r="AY39" s="17">
        <v>207.65600000000001</v>
      </c>
      <c r="AZ39" s="17">
        <v>214.095</v>
      </c>
      <c r="BA39" s="17">
        <v>220.69399999999999</v>
      </c>
      <c r="BB39" s="17">
        <v>227.30600000000001</v>
      </c>
      <c r="BC39" s="17">
        <v>233.762</v>
      </c>
      <c r="BD39" s="17">
        <v>239.821</v>
      </c>
      <c r="BE39" s="17">
        <v>245.32900000000001</v>
      </c>
      <c r="BF39" s="17">
        <v>250.21100000000001</v>
      </c>
      <c r="BG39" s="17">
        <v>254.56299999999999</v>
      </c>
      <c r="BH39" s="17">
        <v>258.60300000000001</v>
      </c>
      <c r="BI39" s="17">
        <v>262.637</v>
      </c>
      <c r="BJ39" s="17">
        <v>266.887</v>
      </c>
      <c r="BK39" s="17">
        <v>271.43200000000002</v>
      </c>
      <c r="BL39" s="17">
        <v>276.22300000000001</v>
      </c>
      <c r="BM39" s="17">
        <v>281.13799999999998</v>
      </c>
      <c r="BN39" s="17">
        <v>286.03500000000003</v>
      </c>
      <c r="BO39" s="17">
        <v>290.80799999999999</v>
      </c>
      <c r="BP39" s="17">
        <v>295.404</v>
      </c>
      <c r="BQ39" s="17">
        <v>299.82799999999997</v>
      </c>
      <c r="BR39" s="17">
        <v>304.15499999999997</v>
      </c>
      <c r="BS39" s="17">
        <v>308.52199999999999</v>
      </c>
      <c r="BT39" s="17">
        <v>313.12599999999998</v>
      </c>
    </row>
    <row r="40" spans="1:72">
      <c r="A40" s="16">
        <v>37</v>
      </c>
      <c r="B40" s="17">
        <v>36.213000000000001</v>
      </c>
      <c r="C40" s="17">
        <v>36.639000000000003</v>
      </c>
      <c r="D40" s="17">
        <v>37.192</v>
      </c>
      <c r="E40" s="17">
        <v>38.048999999999999</v>
      </c>
      <c r="F40" s="17">
        <v>39.438000000000002</v>
      </c>
      <c r="G40" s="17">
        <v>41.497999999999998</v>
      </c>
      <c r="H40" s="17">
        <v>44.335000000000001</v>
      </c>
      <c r="I40" s="17">
        <v>47.832000000000001</v>
      </c>
      <c r="J40" s="17">
        <v>51.634999999999998</v>
      </c>
      <c r="K40" s="17">
        <v>55.246000000000002</v>
      </c>
      <c r="L40" s="17">
        <v>58.317</v>
      </c>
      <c r="M40" s="17">
        <v>60.709000000000003</v>
      </c>
      <c r="N40" s="17">
        <v>62.539000000000001</v>
      </c>
      <c r="O40" s="17">
        <v>64.02</v>
      </c>
      <c r="P40" s="17">
        <v>65.481999999999999</v>
      </c>
      <c r="Q40" s="17">
        <v>67.168999999999997</v>
      </c>
      <c r="R40" s="17">
        <v>69.143000000000001</v>
      </c>
      <c r="S40" s="17">
        <v>71.334000000000003</v>
      </c>
      <c r="T40" s="17">
        <v>73.692999999999998</v>
      </c>
      <c r="U40" s="17">
        <v>76.126000000000005</v>
      </c>
      <c r="V40" s="17">
        <v>78.570999999999998</v>
      </c>
      <c r="W40" s="17">
        <v>81.019000000000005</v>
      </c>
      <c r="X40" s="17">
        <v>83.516999999999996</v>
      </c>
      <c r="Y40" s="17">
        <v>86.123999999999995</v>
      </c>
      <c r="Z40" s="17">
        <v>88.923000000000002</v>
      </c>
      <c r="AA40" s="17">
        <v>91.971000000000004</v>
      </c>
      <c r="AB40" s="17">
        <v>95.236000000000004</v>
      </c>
      <c r="AC40" s="17">
        <v>98.683000000000007</v>
      </c>
      <c r="AD40" s="17">
        <v>102.34699999999999</v>
      </c>
      <c r="AE40" s="17">
        <v>106.271</v>
      </c>
      <c r="AF40" s="17">
        <v>110.452</v>
      </c>
      <c r="AG40" s="17">
        <v>115.053</v>
      </c>
      <c r="AH40" s="17">
        <v>119.992</v>
      </c>
      <c r="AI40" s="17">
        <v>124.744</v>
      </c>
      <c r="AJ40" s="17">
        <v>128.6</v>
      </c>
      <c r="AK40" s="17">
        <v>131.125</v>
      </c>
      <c r="AL40" s="17">
        <v>131.994</v>
      </c>
      <c r="AM40" s="17">
        <v>131.548</v>
      </c>
      <c r="AN40" s="17">
        <v>130.82300000000001</v>
      </c>
      <c r="AO40" s="17">
        <v>131.26599999999999</v>
      </c>
      <c r="AP40" s="17">
        <v>133.88399999999999</v>
      </c>
      <c r="AQ40" s="17">
        <v>139.08000000000001</v>
      </c>
      <c r="AR40" s="17">
        <v>146.459</v>
      </c>
      <c r="AS40" s="17">
        <v>155.24100000000001</v>
      </c>
      <c r="AT40" s="17">
        <v>164.256</v>
      </c>
      <c r="AU40" s="17">
        <v>172.64599999999999</v>
      </c>
      <c r="AV40" s="17">
        <v>180.149</v>
      </c>
      <c r="AW40" s="17">
        <v>186.99600000000001</v>
      </c>
      <c r="AX40" s="17">
        <v>193.41</v>
      </c>
      <c r="AY40" s="17">
        <v>199.792</v>
      </c>
      <c r="AZ40" s="17">
        <v>206.411</v>
      </c>
      <c r="BA40" s="17">
        <v>213.32400000000001</v>
      </c>
      <c r="BB40" s="17">
        <v>220.35499999999999</v>
      </c>
      <c r="BC40" s="17">
        <v>227.27</v>
      </c>
      <c r="BD40" s="17">
        <v>233.74700000000001</v>
      </c>
      <c r="BE40" s="17">
        <v>239.57</v>
      </c>
      <c r="BF40" s="17">
        <v>244.642</v>
      </c>
      <c r="BG40" s="17">
        <v>249.07499999999999</v>
      </c>
      <c r="BH40" s="17">
        <v>253.11600000000001</v>
      </c>
      <c r="BI40" s="17">
        <v>257.11799999999999</v>
      </c>
      <c r="BJ40" s="17">
        <v>261.34100000000001</v>
      </c>
      <c r="BK40" s="17">
        <v>265.87400000000002</v>
      </c>
      <c r="BL40" s="17">
        <v>270.66899999999998</v>
      </c>
      <c r="BM40" s="17">
        <v>275.59300000000002</v>
      </c>
      <c r="BN40" s="17">
        <v>280.49299999999999</v>
      </c>
      <c r="BO40" s="17">
        <v>285.26100000000002</v>
      </c>
      <c r="BP40" s="17">
        <v>289.85000000000002</v>
      </c>
      <c r="BQ40" s="17">
        <v>294.29300000000001</v>
      </c>
      <c r="BR40" s="17">
        <v>298.69799999999998</v>
      </c>
      <c r="BS40" s="17">
        <v>303.25200000000001</v>
      </c>
      <c r="BT40" s="17">
        <v>308.21699999999998</v>
      </c>
    </row>
    <row r="41" spans="1:72">
      <c r="A41" s="16">
        <v>38</v>
      </c>
      <c r="B41" s="17">
        <v>35.409999999999997</v>
      </c>
      <c r="C41" s="17">
        <v>35.640999999999998</v>
      </c>
      <c r="D41" s="17">
        <v>35.96</v>
      </c>
      <c r="E41" s="17">
        <v>36.545000000000002</v>
      </c>
      <c r="F41" s="17">
        <v>37.628999999999998</v>
      </c>
      <c r="G41" s="17">
        <v>39.359000000000002</v>
      </c>
      <c r="H41" s="17">
        <v>41.828000000000003</v>
      </c>
      <c r="I41" s="17">
        <v>44.935000000000002</v>
      </c>
      <c r="J41" s="17">
        <v>48.378999999999998</v>
      </c>
      <c r="K41" s="17">
        <v>51.744999999999997</v>
      </c>
      <c r="L41" s="17">
        <v>54.731999999999999</v>
      </c>
      <c r="M41" s="17">
        <v>57.232999999999997</v>
      </c>
      <c r="N41" s="17">
        <v>59.334000000000003</v>
      </c>
      <c r="O41" s="17">
        <v>61.164999999999999</v>
      </c>
      <c r="P41" s="17">
        <v>62.94</v>
      </c>
      <c r="Q41" s="17">
        <v>64.819000000000003</v>
      </c>
      <c r="R41" s="17">
        <v>66.834999999999994</v>
      </c>
      <c r="S41" s="17">
        <v>68.942999999999998</v>
      </c>
      <c r="T41" s="17">
        <v>71.131</v>
      </c>
      <c r="U41" s="17">
        <v>73.37</v>
      </c>
      <c r="V41" s="17">
        <v>75.643000000000001</v>
      </c>
      <c r="W41" s="17">
        <v>77.953000000000003</v>
      </c>
      <c r="X41" s="17">
        <v>80.332999999999998</v>
      </c>
      <c r="Y41" s="17">
        <v>82.828999999999994</v>
      </c>
      <c r="Z41" s="17">
        <v>85.501000000000005</v>
      </c>
      <c r="AA41" s="17">
        <v>88.391000000000005</v>
      </c>
      <c r="AB41" s="17">
        <v>91.465999999999994</v>
      </c>
      <c r="AC41" s="17">
        <v>94.701999999999998</v>
      </c>
      <c r="AD41" s="17">
        <v>98.16</v>
      </c>
      <c r="AE41" s="17">
        <v>101.926</v>
      </c>
      <c r="AF41" s="17">
        <v>106.023</v>
      </c>
      <c r="AG41" s="17">
        <v>110.605</v>
      </c>
      <c r="AH41" s="17">
        <v>115.577</v>
      </c>
      <c r="AI41" s="17">
        <v>120.426</v>
      </c>
      <c r="AJ41" s="17">
        <v>124.458</v>
      </c>
      <c r="AK41" s="17">
        <v>127.238</v>
      </c>
      <c r="AL41" s="17">
        <v>128.483</v>
      </c>
      <c r="AM41" s="17">
        <v>128.501</v>
      </c>
      <c r="AN41" s="17">
        <v>128.16800000000001</v>
      </c>
      <c r="AO41" s="17">
        <v>128.708</v>
      </c>
      <c r="AP41" s="17">
        <v>130.98500000000001</v>
      </c>
      <c r="AQ41" s="17">
        <v>135.31800000000001</v>
      </c>
      <c r="AR41" s="17">
        <v>141.40199999999999</v>
      </c>
      <c r="AS41" s="17">
        <v>148.71100000000001</v>
      </c>
      <c r="AT41" s="17">
        <v>156.435</v>
      </c>
      <c r="AU41" s="17">
        <v>163.971</v>
      </c>
      <c r="AV41" s="17">
        <v>171.15199999999999</v>
      </c>
      <c r="AW41" s="17">
        <v>178.126</v>
      </c>
      <c r="AX41" s="17">
        <v>184.965</v>
      </c>
      <c r="AY41" s="17">
        <v>191.83500000000001</v>
      </c>
      <c r="AZ41" s="17">
        <v>198.83600000000001</v>
      </c>
      <c r="BA41" s="17">
        <v>205.98</v>
      </c>
      <c r="BB41" s="17">
        <v>213.143</v>
      </c>
      <c r="BC41" s="17">
        <v>220.142</v>
      </c>
      <c r="BD41" s="17">
        <v>226.74</v>
      </c>
      <c r="BE41" s="17">
        <v>232.779</v>
      </c>
      <c r="BF41" s="17">
        <v>238.178</v>
      </c>
      <c r="BG41" s="17">
        <v>243.012</v>
      </c>
      <c r="BH41" s="17">
        <v>247.465</v>
      </c>
      <c r="BI41" s="17">
        <v>251.80600000000001</v>
      </c>
      <c r="BJ41" s="17">
        <v>256.23500000000001</v>
      </c>
      <c r="BK41" s="17">
        <v>260.83</v>
      </c>
      <c r="BL41" s="17">
        <v>265.56400000000002</v>
      </c>
      <c r="BM41" s="17">
        <v>270.35199999999998</v>
      </c>
      <c r="BN41" s="17">
        <v>275.09500000000003</v>
      </c>
      <c r="BO41" s="17">
        <v>279.73200000000003</v>
      </c>
      <c r="BP41" s="17">
        <v>284.25200000000001</v>
      </c>
      <c r="BQ41" s="17">
        <v>288.7</v>
      </c>
      <c r="BR41" s="17">
        <v>293.19</v>
      </c>
      <c r="BS41" s="17">
        <v>297.89299999999997</v>
      </c>
      <c r="BT41" s="17">
        <v>303.03800000000001</v>
      </c>
    </row>
    <row r="42" spans="1:72">
      <c r="A42" s="16">
        <v>39</v>
      </c>
      <c r="B42" s="17">
        <v>34.761000000000003</v>
      </c>
      <c r="C42" s="17">
        <v>34.959000000000003</v>
      </c>
      <c r="D42" s="17">
        <v>35.249000000000002</v>
      </c>
      <c r="E42" s="17">
        <v>35.756999999999998</v>
      </c>
      <c r="F42" s="17">
        <v>36.648000000000003</v>
      </c>
      <c r="G42" s="17">
        <v>38.024999999999999</v>
      </c>
      <c r="H42" s="17">
        <v>39.945</v>
      </c>
      <c r="I42" s="17">
        <v>42.341000000000001</v>
      </c>
      <c r="J42" s="17">
        <v>45.057000000000002</v>
      </c>
      <c r="K42" s="17">
        <v>47.865000000000002</v>
      </c>
      <c r="L42" s="17">
        <v>50.591000000000001</v>
      </c>
      <c r="M42" s="17">
        <v>53.192</v>
      </c>
      <c r="N42" s="17">
        <v>55.695999999999998</v>
      </c>
      <c r="O42" s="17">
        <v>58.09</v>
      </c>
      <c r="P42" s="17">
        <v>60.387999999999998</v>
      </c>
      <c r="Q42" s="17">
        <v>62.598999999999997</v>
      </c>
      <c r="R42" s="17">
        <v>64.709999999999994</v>
      </c>
      <c r="S42" s="17">
        <v>66.722999999999999</v>
      </c>
      <c r="T42" s="17">
        <v>68.691999999999993</v>
      </c>
      <c r="U42" s="17">
        <v>70.691999999999993</v>
      </c>
      <c r="V42" s="17">
        <v>72.783000000000001</v>
      </c>
      <c r="W42" s="17">
        <v>74.983999999999995</v>
      </c>
      <c r="X42" s="17">
        <v>77.296000000000006</v>
      </c>
      <c r="Y42" s="17">
        <v>79.747</v>
      </c>
      <c r="Z42" s="17">
        <v>82.358000000000004</v>
      </c>
      <c r="AA42" s="17">
        <v>85.147999999999996</v>
      </c>
      <c r="AB42" s="17">
        <v>88.093999999999994</v>
      </c>
      <c r="AC42" s="17">
        <v>91.186000000000007</v>
      </c>
      <c r="AD42" s="17">
        <v>94.472999999999999</v>
      </c>
      <c r="AE42" s="17">
        <v>98.007999999999996</v>
      </c>
      <c r="AF42" s="17">
        <v>101.809</v>
      </c>
      <c r="AG42" s="17">
        <v>105.97</v>
      </c>
      <c r="AH42" s="17">
        <v>110.42</v>
      </c>
      <c r="AI42" s="17">
        <v>114.82299999999999</v>
      </c>
      <c r="AJ42" s="17">
        <v>118.724</v>
      </c>
      <c r="AK42" s="17">
        <v>121.83199999999999</v>
      </c>
      <c r="AL42" s="17">
        <v>123.996</v>
      </c>
      <c r="AM42" s="17">
        <v>125.408</v>
      </c>
      <c r="AN42" s="17">
        <v>126.538</v>
      </c>
      <c r="AO42" s="17">
        <v>128.04599999999999</v>
      </c>
      <c r="AP42" s="17">
        <v>130.416</v>
      </c>
      <c r="AQ42" s="17">
        <v>133.78200000000001</v>
      </c>
      <c r="AR42" s="17">
        <v>138.02500000000001</v>
      </c>
      <c r="AS42" s="17">
        <v>143.07</v>
      </c>
      <c r="AT42" s="17">
        <v>148.75800000000001</v>
      </c>
      <c r="AU42" s="17">
        <v>154.94499999999999</v>
      </c>
      <c r="AV42" s="17">
        <v>161.63300000000001</v>
      </c>
      <c r="AW42" s="17">
        <v>168.80699999999999</v>
      </c>
      <c r="AX42" s="17">
        <v>176.29</v>
      </c>
      <c r="AY42" s="17">
        <v>183.85300000000001</v>
      </c>
      <c r="AZ42" s="17">
        <v>191.316</v>
      </c>
      <c r="BA42" s="17">
        <v>198.607</v>
      </c>
      <c r="BB42" s="17">
        <v>205.70699999999999</v>
      </c>
      <c r="BC42" s="17">
        <v>212.55199999999999</v>
      </c>
      <c r="BD42" s="17">
        <v>219.08799999999999</v>
      </c>
      <c r="BE42" s="17">
        <v>225.279</v>
      </c>
      <c r="BF42" s="17">
        <v>231.08699999999999</v>
      </c>
      <c r="BG42" s="17">
        <v>236.51300000000001</v>
      </c>
      <c r="BH42" s="17">
        <v>241.62799999999999</v>
      </c>
      <c r="BI42" s="17">
        <v>246.536</v>
      </c>
      <c r="BJ42" s="17">
        <v>251.32400000000001</v>
      </c>
      <c r="BK42" s="17">
        <v>256.03699999999998</v>
      </c>
      <c r="BL42" s="17">
        <v>260.685</v>
      </c>
      <c r="BM42" s="17">
        <v>265.26299999999998</v>
      </c>
      <c r="BN42" s="17">
        <v>269.76600000000002</v>
      </c>
      <c r="BO42" s="17">
        <v>274.20600000000002</v>
      </c>
      <c r="BP42" s="17">
        <v>278.61799999999999</v>
      </c>
      <c r="BQ42" s="17">
        <v>283.06700000000001</v>
      </c>
      <c r="BR42" s="17">
        <v>287.63900000000001</v>
      </c>
      <c r="BS42" s="17">
        <v>292.45400000000001</v>
      </c>
      <c r="BT42" s="17">
        <v>297.654</v>
      </c>
    </row>
    <row r="43" spans="1:72">
      <c r="A43" s="16">
        <v>40</v>
      </c>
      <c r="B43" s="17">
        <v>34.265999999999998</v>
      </c>
      <c r="C43" s="17">
        <v>34.405000000000001</v>
      </c>
      <c r="D43" s="17">
        <v>34.625</v>
      </c>
      <c r="E43" s="17">
        <v>35.012</v>
      </c>
      <c r="F43" s="17">
        <v>35.676000000000002</v>
      </c>
      <c r="G43" s="17">
        <v>36.694000000000003</v>
      </c>
      <c r="H43" s="17">
        <v>38.085999999999999</v>
      </c>
      <c r="I43" s="17">
        <v>39.823</v>
      </c>
      <c r="J43" s="17">
        <v>41.871000000000002</v>
      </c>
      <c r="K43" s="17">
        <v>44.17</v>
      </c>
      <c r="L43" s="17">
        <v>46.661999999999999</v>
      </c>
      <c r="M43" s="17">
        <v>49.356000000000002</v>
      </c>
      <c r="N43" s="17">
        <v>52.226999999999997</v>
      </c>
      <c r="O43" s="17">
        <v>55.137999999999998</v>
      </c>
      <c r="P43" s="17">
        <v>57.911000000000001</v>
      </c>
      <c r="Q43" s="17">
        <v>60.424999999999997</v>
      </c>
      <c r="R43" s="17">
        <v>62.62</v>
      </c>
      <c r="S43" s="17">
        <v>64.540999999999997</v>
      </c>
      <c r="T43" s="17">
        <v>66.302999999999997</v>
      </c>
      <c r="U43" s="17">
        <v>68.078000000000003</v>
      </c>
      <c r="V43" s="17">
        <v>69.998000000000005</v>
      </c>
      <c r="W43" s="17">
        <v>72.096000000000004</v>
      </c>
      <c r="X43" s="17">
        <v>74.349000000000004</v>
      </c>
      <c r="Y43" s="17">
        <v>76.754999999999995</v>
      </c>
      <c r="Z43" s="17">
        <v>79.296999999999997</v>
      </c>
      <c r="AA43" s="17">
        <v>81.965999999999994</v>
      </c>
      <c r="AB43" s="17">
        <v>84.742000000000004</v>
      </c>
      <c r="AC43" s="17">
        <v>87.635999999999996</v>
      </c>
      <c r="AD43" s="17">
        <v>90.695999999999998</v>
      </c>
      <c r="AE43" s="17">
        <v>93.981999999999999</v>
      </c>
      <c r="AF43" s="17">
        <v>97.519000000000005</v>
      </c>
      <c r="AG43" s="17">
        <v>101.35599999999999</v>
      </c>
      <c r="AH43" s="17">
        <v>105.43600000000001</v>
      </c>
      <c r="AI43" s="17">
        <v>109.556</v>
      </c>
      <c r="AJ43" s="17">
        <v>113.443</v>
      </c>
      <c r="AK43" s="17">
        <v>116.91200000000001</v>
      </c>
      <c r="AL43" s="17">
        <v>119.92700000000001</v>
      </c>
      <c r="AM43" s="17">
        <v>122.58199999999999</v>
      </c>
      <c r="AN43" s="17">
        <v>124.98399999999999</v>
      </c>
      <c r="AO43" s="17">
        <v>127.30200000000001</v>
      </c>
      <c r="AP43" s="17">
        <v>129.68899999999999</v>
      </c>
      <c r="AQ43" s="17">
        <v>132.10900000000001</v>
      </c>
      <c r="AR43" s="17">
        <v>134.61199999999999</v>
      </c>
      <c r="AS43" s="17">
        <v>137.53700000000001</v>
      </c>
      <c r="AT43" s="17">
        <v>141.315</v>
      </c>
      <c r="AU43" s="17">
        <v>146.22999999999999</v>
      </c>
      <c r="AV43" s="17">
        <v>152.43199999999999</v>
      </c>
      <c r="AW43" s="17">
        <v>159.76499999999999</v>
      </c>
      <c r="AX43" s="17">
        <v>167.81399999999999</v>
      </c>
      <c r="AY43" s="17">
        <v>175.994</v>
      </c>
      <c r="AZ43" s="17">
        <v>183.857</v>
      </c>
      <c r="BA43" s="17">
        <v>191.26300000000001</v>
      </c>
      <c r="BB43" s="17">
        <v>198.285</v>
      </c>
      <c r="BC43" s="17">
        <v>204.96700000000001</v>
      </c>
      <c r="BD43" s="17">
        <v>211.429</v>
      </c>
      <c r="BE43" s="17">
        <v>217.756</v>
      </c>
      <c r="BF43" s="17">
        <v>223.94300000000001</v>
      </c>
      <c r="BG43" s="17">
        <v>229.92400000000001</v>
      </c>
      <c r="BH43" s="17">
        <v>235.66200000000001</v>
      </c>
      <c r="BI43" s="17">
        <v>241.10599999999999</v>
      </c>
      <c r="BJ43" s="17">
        <v>246.232</v>
      </c>
      <c r="BK43" s="17">
        <v>251.05600000000001</v>
      </c>
      <c r="BL43" s="17">
        <v>255.62100000000001</v>
      </c>
      <c r="BM43" s="17">
        <v>260.00200000000001</v>
      </c>
      <c r="BN43" s="17">
        <v>264.279</v>
      </c>
      <c r="BO43" s="17">
        <v>268.53699999999998</v>
      </c>
      <c r="BP43" s="17">
        <v>272.85599999999999</v>
      </c>
      <c r="BQ43" s="17">
        <v>277.31200000000001</v>
      </c>
      <c r="BR43" s="17">
        <v>281.97300000000001</v>
      </c>
      <c r="BS43" s="17">
        <v>286.90499999999997</v>
      </c>
      <c r="BT43" s="17">
        <v>292.16699999999997</v>
      </c>
    </row>
    <row r="44" spans="1:72">
      <c r="A44" s="16">
        <v>41</v>
      </c>
      <c r="B44" s="17">
        <v>33.908999999999999</v>
      </c>
      <c r="C44" s="17">
        <v>33.997</v>
      </c>
      <c r="D44" s="17">
        <v>34.148000000000003</v>
      </c>
      <c r="E44" s="17">
        <v>34.408999999999999</v>
      </c>
      <c r="F44" s="17">
        <v>34.837000000000003</v>
      </c>
      <c r="G44" s="17">
        <v>35.478999999999999</v>
      </c>
      <c r="H44" s="17">
        <v>36.32</v>
      </c>
      <c r="I44" s="17">
        <v>37.366999999999997</v>
      </c>
      <c r="J44" s="17">
        <v>38.716999999999999</v>
      </c>
      <c r="K44" s="17">
        <v>40.487000000000002</v>
      </c>
      <c r="L44" s="17">
        <v>42.743000000000002</v>
      </c>
      <c r="M44" s="17">
        <v>45.554000000000002</v>
      </c>
      <c r="N44" s="17">
        <v>48.84</v>
      </c>
      <c r="O44" s="17">
        <v>52.317999999999998</v>
      </c>
      <c r="P44" s="17">
        <v>55.607999999999997</v>
      </c>
      <c r="Q44" s="17">
        <v>58.441000000000003</v>
      </c>
      <c r="R44" s="17">
        <v>60.706000000000003</v>
      </c>
      <c r="S44" s="17">
        <v>62.496000000000002</v>
      </c>
      <c r="T44" s="17">
        <v>64</v>
      </c>
      <c r="U44" s="17">
        <v>65.507999999999996</v>
      </c>
      <c r="V44" s="17">
        <v>67.230999999999995</v>
      </c>
      <c r="W44" s="17">
        <v>69.228999999999999</v>
      </c>
      <c r="X44" s="17">
        <v>71.444000000000003</v>
      </c>
      <c r="Y44" s="17">
        <v>73.837999999999994</v>
      </c>
      <c r="Z44" s="17">
        <v>76.335999999999999</v>
      </c>
      <c r="AA44" s="17">
        <v>78.887</v>
      </c>
      <c r="AB44" s="17">
        <v>81.475999999999999</v>
      </c>
      <c r="AC44" s="17">
        <v>84.138999999999996</v>
      </c>
      <c r="AD44" s="17">
        <v>86.930999999999997</v>
      </c>
      <c r="AE44" s="17">
        <v>89.933000000000007</v>
      </c>
      <c r="AF44" s="17">
        <v>93.191000000000003</v>
      </c>
      <c r="AG44" s="17">
        <v>96.706000000000003</v>
      </c>
      <c r="AH44" s="17">
        <v>100.432</v>
      </c>
      <c r="AI44" s="17">
        <v>104.301</v>
      </c>
      <c r="AJ44" s="17">
        <v>108.224</v>
      </c>
      <c r="AK44" s="17">
        <v>112.11799999999999</v>
      </c>
      <c r="AL44" s="17">
        <v>116.068</v>
      </c>
      <c r="AM44" s="17">
        <v>120.063</v>
      </c>
      <c r="AN44" s="17">
        <v>123.83199999999999</v>
      </c>
      <c r="AO44" s="17">
        <v>127.012</v>
      </c>
      <c r="AP44" s="17">
        <v>129.404</v>
      </c>
      <c r="AQ44" s="17">
        <v>130.791</v>
      </c>
      <c r="AR44" s="17">
        <v>131.4</v>
      </c>
      <c r="AS44" s="17">
        <v>132.02699999999999</v>
      </c>
      <c r="AT44" s="17">
        <v>133.75800000000001</v>
      </c>
      <c r="AU44" s="17">
        <v>137.33799999999999</v>
      </c>
      <c r="AV44" s="17">
        <v>143.089</v>
      </c>
      <c r="AW44" s="17">
        <v>150.69200000000001</v>
      </c>
      <c r="AX44" s="17">
        <v>159.46</v>
      </c>
      <c r="AY44" s="17">
        <v>168.37799999999999</v>
      </c>
      <c r="AZ44" s="17">
        <v>176.703</v>
      </c>
      <c r="BA44" s="17">
        <v>184.19399999999999</v>
      </c>
      <c r="BB44" s="17">
        <v>191.042</v>
      </c>
      <c r="BC44" s="17">
        <v>197.434</v>
      </c>
      <c r="BD44" s="17">
        <v>203.70599999999999</v>
      </c>
      <c r="BE44" s="17">
        <v>210.09100000000001</v>
      </c>
      <c r="BF44" s="17">
        <v>216.63499999999999</v>
      </c>
      <c r="BG44" s="17">
        <v>223.19300000000001</v>
      </c>
      <c r="BH44" s="17">
        <v>229.59800000000001</v>
      </c>
      <c r="BI44" s="17">
        <v>235.61799999999999</v>
      </c>
      <c r="BJ44" s="17">
        <v>241.09899999999999</v>
      </c>
      <c r="BK44" s="17">
        <v>246.01599999999999</v>
      </c>
      <c r="BL44" s="17">
        <v>250.464</v>
      </c>
      <c r="BM44" s="17">
        <v>254.601</v>
      </c>
      <c r="BN44" s="17">
        <v>258.613</v>
      </c>
      <c r="BO44" s="17">
        <v>262.66500000000002</v>
      </c>
      <c r="BP44" s="17">
        <v>266.88900000000001</v>
      </c>
      <c r="BQ44" s="17">
        <v>271.37200000000001</v>
      </c>
      <c r="BR44" s="17">
        <v>276.15499999999997</v>
      </c>
      <c r="BS44" s="17">
        <v>281.23399999999998</v>
      </c>
      <c r="BT44" s="17">
        <v>286.56400000000002</v>
      </c>
    </row>
    <row r="45" spans="1:72">
      <c r="A45" s="16">
        <v>42</v>
      </c>
      <c r="B45" s="17">
        <v>33.526000000000003</v>
      </c>
      <c r="C45" s="17">
        <v>33.594000000000001</v>
      </c>
      <c r="D45" s="17">
        <v>33.704999999999998</v>
      </c>
      <c r="E45" s="17">
        <v>33.878</v>
      </c>
      <c r="F45" s="17">
        <v>34.128999999999998</v>
      </c>
      <c r="G45" s="17">
        <v>34.484999999999999</v>
      </c>
      <c r="H45" s="17">
        <v>34.908000000000001</v>
      </c>
      <c r="I45" s="17">
        <v>35.430999999999997</v>
      </c>
      <c r="J45" s="17">
        <v>36.232999999999997</v>
      </c>
      <c r="K45" s="17">
        <v>37.552</v>
      </c>
      <c r="L45" s="17">
        <v>39.529000000000003</v>
      </c>
      <c r="M45" s="17">
        <v>42.271000000000001</v>
      </c>
      <c r="N45" s="17">
        <v>45.662999999999997</v>
      </c>
      <c r="O45" s="17">
        <v>49.357999999999997</v>
      </c>
      <c r="P45" s="17">
        <v>52.875</v>
      </c>
      <c r="Q45" s="17">
        <v>55.872999999999998</v>
      </c>
      <c r="R45" s="17">
        <v>58.220999999999997</v>
      </c>
      <c r="S45" s="17">
        <v>60.030999999999999</v>
      </c>
      <c r="T45" s="17">
        <v>61.506</v>
      </c>
      <c r="U45" s="17">
        <v>62.965000000000003</v>
      </c>
      <c r="V45" s="17">
        <v>64.641999999999996</v>
      </c>
      <c r="W45" s="17">
        <v>66.596999999999994</v>
      </c>
      <c r="X45" s="17">
        <v>68.760999999999996</v>
      </c>
      <c r="Y45" s="17">
        <v>71.088999999999999</v>
      </c>
      <c r="Z45" s="17">
        <v>73.489999999999995</v>
      </c>
      <c r="AA45" s="17">
        <v>75.906999999999996</v>
      </c>
      <c r="AB45" s="17">
        <v>78.33</v>
      </c>
      <c r="AC45" s="17">
        <v>80.802999999999997</v>
      </c>
      <c r="AD45" s="17">
        <v>83.387</v>
      </c>
      <c r="AE45" s="17">
        <v>86.158000000000001</v>
      </c>
      <c r="AF45" s="17">
        <v>89.171999999999997</v>
      </c>
      <c r="AG45" s="17">
        <v>92.399000000000001</v>
      </c>
      <c r="AH45" s="17">
        <v>95.802999999999997</v>
      </c>
      <c r="AI45" s="17">
        <v>99.418999999999997</v>
      </c>
      <c r="AJ45" s="17">
        <v>103.291</v>
      </c>
      <c r="AK45" s="17">
        <v>107.417</v>
      </c>
      <c r="AL45" s="17">
        <v>111.955</v>
      </c>
      <c r="AM45" s="17">
        <v>116.82599999999999</v>
      </c>
      <c r="AN45" s="17">
        <v>121.515</v>
      </c>
      <c r="AO45" s="17">
        <v>125.33</v>
      </c>
      <c r="AP45" s="17">
        <v>127.84699999999999</v>
      </c>
      <c r="AQ45" s="17">
        <v>128.74600000000001</v>
      </c>
      <c r="AR45" s="17">
        <v>128.36099999999999</v>
      </c>
      <c r="AS45" s="17">
        <v>127.706</v>
      </c>
      <c r="AT45" s="17">
        <v>128.19399999999999</v>
      </c>
      <c r="AU45" s="17">
        <v>130.80699999999999</v>
      </c>
      <c r="AV45" s="17">
        <v>135.941</v>
      </c>
      <c r="AW45" s="17">
        <v>143.209</v>
      </c>
      <c r="AX45" s="17">
        <v>151.851</v>
      </c>
      <c r="AY45" s="17">
        <v>160.726</v>
      </c>
      <c r="AZ45" s="17">
        <v>168.99299999999999</v>
      </c>
      <c r="BA45" s="17">
        <v>176.399</v>
      </c>
      <c r="BB45" s="17">
        <v>183.17099999999999</v>
      </c>
      <c r="BC45" s="17">
        <v>189.523</v>
      </c>
      <c r="BD45" s="17">
        <v>195.84700000000001</v>
      </c>
      <c r="BE45" s="17">
        <v>202.40600000000001</v>
      </c>
      <c r="BF45" s="17">
        <v>209.25399999999999</v>
      </c>
      <c r="BG45" s="17">
        <v>216.21899999999999</v>
      </c>
      <c r="BH45" s="17">
        <v>223.07300000000001</v>
      </c>
      <c r="BI45" s="17">
        <v>229.499</v>
      </c>
      <c r="BJ45" s="17">
        <v>235.28399999999999</v>
      </c>
      <c r="BK45" s="17">
        <v>240.387</v>
      </c>
      <c r="BL45" s="17">
        <v>244.90899999999999</v>
      </c>
      <c r="BM45" s="17">
        <v>249.04499999999999</v>
      </c>
      <c r="BN45" s="17">
        <v>253.023</v>
      </c>
      <c r="BO45" s="17">
        <v>257.04000000000002</v>
      </c>
      <c r="BP45" s="17">
        <v>261.24799999999999</v>
      </c>
      <c r="BQ45" s="17">
        <v>265.738</v>
      </c>
      <c r="BR45" s="17">
        <v>270.54300000000001</v>
      </c>
      <c r="BS45" s="17">
        <v>275.63499999999999</v>
      </c>
      <c r="BT45" s="17">
        <v>280.92500000000001</v>
      </c>
    </row>
    <row r="46" spans="1:72">
      <c r="A46" s="16">
        <v>43</v>
      </c>
      <c r="B46" s="17">
        <v>33.031999999999996</v>
      </c>
      <c r="C46" s="17">
        <v>33.101999999999997</v>
      </c>
      <c r="D46" s="17">
        <v>33.189</v>
      </c>
      <c r="E46" s="17">
        <v>33.302999999999997</v>
      </c>
      <c r="F46" s="17">
        <v>33.456000000000003</v>
      </c>
      <c r="G46" s="17">
        <v>33.667999999999999</v>
      </c>
      <c r="H46" s="17">
        <v>33.902000000000001</v>
      </c>
      <c r="I46" s="17">
        <v>34.201000000000001</v>
      </c>
      <c r="J46" s="17">
        <v>34.744</v>
      </c>
      <c r="K46" s="17">
        <v>35.768999999999998</v>
      </c>
      <c r="L46" s="17">
        <v>37.429000000000002</v>
      </c>
      <c r="M46" s="17">
        <v>39.817</v>
      </c>
      <c r="N46" s="17">
        <v>42.829000000000001</v>
      </c>
      <c r="O46" s="17">
        <v>46.177999999999997</v>
      </c>
      <c r="P46" s="17">
        <v>49.456000000000003</v>
      </c>
      <c r="Q46" s="17">
        <v>52.369</v>
      </c>
      <c r="R46" s="17">
        <v>54.814</v>
      </c>
      <c r="S46" s="17">
        <v>56.877000000000002</v>
      </c>
      <c r="T46" s="17">
        <v>58.683</v>
      </c>
      <c r="U46" s="17">
        <v>60.436999999999998</v>
      </c>
      <c r="V46" s="17">
        <v>62.292999999999999</v>
      </c>
      <c r="W46" s="17">
        <v>64.283000000000001</v>
      </c>
      <c r="X46" s="17">
        <v>66.364999999999995</v>
      </c>
      <c r="Y46" s="17">
        <v>68.525999999999996</v>
      </c>
      <c r="Z46" s="17">
        <v>70.739000000000004</v>
      </c>
      <c r="AA46" s="17">
        <v>72.986999999999995</v>
      </c>
      <c r="AB46" s="17">
        <v>75.274000000000001</v>
      </c>
      <c r="AC46" s="17">
        <v>77.632000000000005</v>
      </c>
      <c r="AD46" s="17">
        <v>80.102999999999994</v>
      </c>
      <c r="AE46" s="17">
        <v>82.747</v>
      </c>
      <c r="AF46" s="17">
        <v>85.605999999999995</v>
      </c>
      <c r="AG46" s="17">
        <v>88.643000000000001</v>
      </c>
      <c r="AH46" s="17">
        <v>91.837999999999994</v>
      </c>
      <c r="AI46" s="17">
        <v>95.251999999999995</v>
      </c>
      <c r="AJ46" s="17">
        <v>98.965999999999994</v>
      </c>
      <c r="AK46" s="17">
        <v>103.00700000000001</v>
      </c>
      <c r="AL46" s="17">
        <v>107.521</v>
      </c>
      <c r="AM46" s="17">
        <v>112.42</v>
      </c>
      <c r="AN46" s="17">
        <v>117.2</v>
      </c>
      <c r="AO46" s="17">
        <v>121.18300000000001</v>
      </c>
      <c r="AP46" s="17">
        <v>123.944</v>
      </c>
      <c r="AQ46" s="17">
        <v>125.206</v>
      </c>
      <c r="AR46" s="17">
        <v>125.273</v>
      </c>
      <c r="AS46" s="17">
        <v>124.996</v>
      </c>
      <c r="AT46" s="17">
        <v>125.575</v>
      </c>
      <c r="AU46" s="17">
        <v>127.854</v>
      </c>
      <c r="AV46" s="17">
        <v>132.143</v>
      </c>
      <c r="AW46" s="17">
        <v>138.14400000000001</v>
      </c>
      <c r="AX46" s="17">
        <v>145.346</v>
      </c>
      <c r="AY46" s="17">
        <v>152.95500000000001</v>
      </c>
      <c r="AZ46" s="17">
        <v>160.38300000000001</v>
      </c>
      <c r="BA46" s="17">
        <v>167.47</v>
      </c>
      <c r="BB46" s="17">
        <v>174.35599999999999</v>
      </c>
      <c r="BC46" s="17">
        <v>181.11500000000001</v>
      </c>
      <c r="BD46" s="17">
        <v>187.90700000000001</v>
      </c>
      <c r="BE46" s="17">
        <v>194.83199999999999</v>
      </c>
      <c r="BF46" s="17">
        <v>201.899</v>
      </c>
      <c r="BG46" s="17">
        <v>208.988</v>
      </c>
      <c r="BH46" s="17">
        <v>215.92</v>
      </c>
      <c r="BI46" s="17">
        <v>222.46199999999999</v>
      </c>
      <c r="BJ46" s="17">
        <v>228.45699999999999</v>
      </c>
      <c r="BK46" s="17">
        <v>233.86799999999999</v>
      </c>
      <c r="BL46" s="17">
        <v>238.76499999999999</v>
      </c>
      <c r="BM46" s="17">
        <v>243.28700000000001</v>
      </c>
      <c r="BN46" s="17">
        <v>247.596</v>
      </c>
      <c r="BO46" s="17">
        <v>251.845</v>
      </c>
      <c r="BP46" s="17">
        <v>256.15800000000002</v>
      </c>
      <c r="BQ46" s="17">
        <v>260.62400000000002</v>
      </c>
      <c r="BR46" s="17">
        <v>265.29599999999999</v>
      </c>
      <c r="BS46" s="17">
        <v>270.19299999999998</v>
      </c>
      <c r="BT46" s="17">
        <v>275.3</v>
      </c>
    </row>
    <row r="47" spans="1:72">
      <c r="A47" s="16">
        <v>44</v>
      </c>
      <c r="B47" s="17">
        <v>32.463000000000001</v>
      </c>
      <c r="C47" s="17">
        <v>32.552</v>
      </c>
      <c r="D47" s="17">
        <v>32.630000000000003</v>
      </c>
      <c r="E47" s="17">
        <v>32.715000000000003</v>
      </c>
      <c r="F47" s="17">
        <v>32.826999999999998</v>
      </c>
      <c r="G47" s="17">
        <v>32.993000000000002</v>
      </c>
      <c r="H47" s="17">
        <v>33.197000000000003</v>
      </c>
      <c r="I47" s="17">
        <v>33.47</v>
      </c>
      <c r="J47" s="17">
        <v>33.942</v>
      </c>
      <c r="K47" s="17">
        <v>34.783999999999999</v>
      </c>
      <c r="L47" s="17">
        <v>36.106000000000002</v>
      </c>
      <c r="M47" s="17">
        <v>37.965000000000003</v>
      </c>
      <c r="N47" s="17">
        <v>40.295000000000002</v>
      </c>
      <c r="O47" s="17">
        <v>42.941000000000003</v>
      </c>
      <c r="P47" s="17">
        <v>45.677999999999997</v>
      </c>
      <c r="Q47" s="17">
        <v>48.337000000000003</v>
      </c>
      <c r="R47" s="17">
        <v>50.872999999999998</v>
      </c>
      <c r="S47" s="17">
        <v>53.313000000000002</v>
      </c>
      <c r="T47" s="17">
        <v>55.651000000000003</v>
      </c>
      <c r="U47" s="17">
        <v>57.898000000000003</v>
      </c>
      <c r="V47" s="17">
        <v>60.067</v>
      </c>
      <c r="W47" s="17">
        <v>62.145000000000003</v>
      </c>
      <c r="X47" s="17">
        <v>64.132999999999996</v>
      </c>
      <c r="Y47" s="17">
        <v>66.081999999999994</v>
      </c>
      <c r="Z47" s="17">
        <v>68.063999999999993</v>
      </c>
      <c r="AA47" s="17">
        <v>70.135000000000005</v>
      </c>
      <c r="AB47" s="17">
        <v>72.313999999999993</v>
      </c>
      <c r="AC47" s="17">
        <v>74.603999999999999</v>
      </c>
      <c r="AD47" s="17">
        <v>77.028000000000006</v>
      </c>
      <c r="AE47" s="17">
        <v>79.61</v>
      </c>
      <c r="AF47" s="17">
        <v>82.367000000000004</v>
      </c>
      <c r="AG47" s="17">
        <v>85.277000000000001</v>
      </c>
      <c r="AH47" s="17">
        <v>88.331000000000003</v>
      </c>
      <c r="AI47" s="17">
        <v>91.573999999999998</v>
      </c>
      <c r="AJ47" s="17">
        <v>95.061000000000007</v>
      </c>
      <c r="AK47" s="17">
        <v>98.808000000000007</v>
      </c>
      <c r="AL47" s="17">
        <v>102.908</v>
      </c>
      <c r="AM47" s="17">
        <v>107.29</v>
      </c>
      <c r="AN47" s="17">
        <v>111.629</v>
      </c>
      <c r="AO47" s="17">
        <v>115.47799999999999</v>
      </c>
      <c r="AP47" s="17">
        <v>118.553</v>
      </c>
      <c r="AQ47" s="17">
        <v>120.71</v>
      </c>
      <c r="AR47" s="17">
        <v>122.134</v>
      </c>
      <c r="AS47" s="17">
        <v>123.285</v>
      </c>
      <c r="AT47" s="17">
        <v>124.807</v>
      </c>
      <c r="AU47" s="17">
        <v>127.175</v>
      </c>
      <c r="AV47" s="17">
        <v>130.51900000000001</v>
      </c>
      <c r="AW47" s="17">
        <v>134.72300000000001</v>
      </c>
      <c r="AX47" s="17">
        <v>139.71299999999999</v>
      </c>
      <c r="AY47" s="17">
        <v>145.33099999999999</v>
      </c>
      <c r="AZ47" s="17">
        <v>151.441</v>
      </c>
      <c r="BA47" s="17">
        <v>158.03700000000001</v>
      </c>
      <c r="BB47" s="17">
        <v>165.11</v>
      </c>
      <c r="BC47" s="17">
        <v>172.48500000000001</v>
      </c>
      <c r="BD47" s="17">
        <v>179.94399999999999</v>
      </c>
      <c r="BE47" s="17">
        <v>187.309</v>
      </c>
      <c r="BF47" s="17">
        <v>194.51300000000001</v>
      </c>
      <c r="BG47" s="17">
        <v>201.535</v>
      </c>
      <c r="BH47" s="17">
        <v>208.31100000000001</v>
      </c>
      <c r="BI47" s="17">
        <v>214.786</v>
      </c>
      <c r="BJ47" s="17">
        <v>220.92699999999999</v>
      </c>
      <c r="BK47" s="17">
        <v>226.71899999999999</v>
      </c>
      <c r="BL47" s="17">
        <v>232.172</v>
      </c>
      <c r="BM47" s="17">
        <v>237.31</v>
      </c>
      <c r="BN47" s="17">
        <v>242.179</v>
      </c>
      <c r="BO47" s="17">
        <v>246.83199999999999</v>
      </c>
      <c r="BP47" s="17">
        <v>251.33699999999999</v>
      </c>
      <c r="BQ47" s="17">
        <v>255.77600000000001</v>
      </c>
      <c r="BR47" s="17">
        <v>260.23899999999998</v>
      </c>
      <c r="BS47" s="17">
        <v>264.83</v>
      </c>
      <c r="BT47" s="17">
        <v>269.66500000000002</v>
      </c>
    </row>
    <row r="48" spans="1:72">
      <c r="A48" s="16">
        <v>45</v>
      </c>
      <c r="B48" s="17">
        <v>31.95</v>
      </c>
      <c r="C48" s="17">
        <v>32.082999999999998</v>
      </c>
      <c r="D48" s="17">
        <v>32.180999999999997</v>
      </c>
      <c r="E48" s="17">
        <v>32.261000000000003</v>
      </c>
      <c r="F48" s="17">
        <v>32.345999999999997</v>
      </c>
      <c r="G48" s="17">
        <v>32.465000000000003</v>
      </c>
      <c r="H48" s="17">
        <v>32.613999999999997</v>
      </c>
      <c r="I48" s="17">
        <v>32.820999999999998</v>
      </c>
      <c r="J48" s="17">
        <v>33.177</v>
      </c>
      <c r="K48" s="17">
        <v>33.802999999999997</v>
      </c>
      <c r="L48" s="17">
        <v>34.780999999999999</v>
      </c>
      <c r="M48" s="17">
        <v>36.133000000000003</v>
      </c>
      <c r="N48" s="17">
        <v>37.83</v>
      </c>
      <c r="O48" s="17">
        <v>39.832000000000001</v>
      </c>
      <c r="P48" s="17">
        <v>42.076999999999998</v>
      </c>
      <c r="Q48" s="17">
        <v>44.505000000000003</v>
      </c>
      <c r="R48" s="17">
        <v>47.122999999999998</v>
      </c>
      <c r="S48" s="17">
        <v>49.911000000000001</v>
      </c>
      <c r="T48" s="17">
        <v>52.735999999999997</v>
      </c>
      <c r="U48" s="17">
        <v>55.432000000000002</v>
      </c>
      <c r="V48" s="17">
        <v>57.886000000000003</v>
      </c>
      <c r="W48" s="17">
        <v>60.04</v>
      </c>
      <c r="X48" s="17">
        <v>61.938000000000002</v>
      </c>
      <c r="Y48" s="17">
        <v>63.686</v>
      </c>
      <c r="Z48" s="17">
        <v>65.45</v>
      </c>
      <c r="AA48" s="17">
        <v>67.355000000000004</v>
      </c>
      <c r="AB48" s="17">
        <v>69.432000000000002</v>
      </c>
      <c r="AC48" s="17">
        <v>71.66</v>
      </c>
      <c r="AD48" s="17">
        <v>74.037999999999997</v>
      </c>
      <c r="AE48" s="17">
        <v>76.549000000000007</v>
      </c>
      <c r="AF48" s="17">
        <v>79.185000000000002</v>
      </c>
      <c r="AG48" s="17">
        <v>81.924999999999997</v>
      </c>
      <c r="AH48" s="17">
        <v>84.784999999999997</v>
      </c>
      <c r="AI48" s="17">
        <v>87.805000000000007</v>
      </c>
      <c r="AJ48" s="17">
        <v>91.043999999999997</v>
      </c>
      <c r="AK48" s="17">
        <v>94.531000000000006</v>
      </c>
      <c r="AL48" s="17">
        <v>98.308999999999997</v>
      </c>
      <c r="AM48" s="17">
        <v>102.325</v>
      </c>
      <c r="AN48" s="17">
        <v>106.379</v>
      </c>
      <c r="AO48" s="17">
        <v>110.21</v>
      </c>
      <c r="AP48" s="17">
        <v>113.634</v>
      </c>
      <c r="AQ48" s="17">
        <v>116.61799999999999</v>
      </c>
      <c r="AR48" s="17">
        <v>119.251</v>
      </c>
      <c r="AS48" s="17">
        <v>121.643</v>
      </c>
      <c r="AT48" s="17">
        <v>123.95399999999999</v>
      </c>
      <c r="AU48" s="17">
        <v>126.336</v>
      </c>
      <c r="AV48" s="17">
        <v>128.756</v>
      </c>
      <c r="AW48" s="17">
        <v>131.26</v>
      </c>
      <c r="AX48" s="17">
        <v>134.178</v>
      </c>
      <c r="AY48" s="17">
        <v>137.929</v>
      </c>
      <c r="AZ48" s="17">
        <v>142.79</v>
      </c>
      <c r="BA48" s="17">
        <v>148.905</v>
      </c>
      <c r="BB48" s="17">
        <v>156.12100000000001</v>
      </c>
      <c r="BC48" s="17">
        <v>164.04</v>
      </c>
      <c r="BD48" s="17">
        <v>172.089</v>
      </c>
      <c r="BE48" s="17">
        <v>179.83699999999999</v>
      </c>
      <c r="BF48" s="17">
        <v>187.14500000000001</v>
      </c>
      <c r="BG48" s="17">
        <v>194.083</v>
      </c>
      <c r="BH48" s="17">
        <v>200.69499999999999</v>
      </c>
      <c r="BI48" s="17">
        <v>207.096</v>
      </c>
      <c r="BJ48" s="17">
        <v>213.363</v>
      </c>
      <c r="BK48" s="17">
        <v>219.50700000000001</v>
      </c>
      <c r="BL48" s="17">
        <v>225.477</v>
      </c>
      <c r="BM48" s="17">
        <v>231.19499999999999</v>
      </c>
      <c r="BN48" s="17">
        <v>236.589</v>
      </c>
      <c r="BO48" s="17">
        <v>241.624</v>
      </c>
      <c r="BP48" s="17">
        <v>246.316</v>
      </c>
      <c r="BQ48" s="17">
        <v>250.732</v>
      </c>
      <c r="BR48" s="17">
        <v>255</v>
      </c>
      <c r="BS48" s="17">
        <v>259.30099999999999</v>
      </c>
      <c r="BT48" s="17">
        <v>263.87200000000001</v>
      </c>
    </row>
    <row r="49" spans="1:72">
      <c r="A49" s="16">
        <v>46</v>
      </c>
      <c r="B49" s="17">
        <v>31.483000000000001</v>
      </c>
      <c r="C49" s="17">
        <v>31.68</v>
      </c>
      <c r="D49" s="17">
        <v>31.817</v>
      </c>
      <c r="E49" s="17">
        <v>31.911000000000001</v>
      </c>
      <c r="F49" s="17">
        <v>31.986000000000001</v>
      </c>
      <c r="G49" s="17">
        <v>32.067999999999998</v>
      </c>
      <c r="H49" s="17">
        <v>32.167999999999999</v>
      </c>
      <c r="I49" s="17">
        <v>32.31</v>
      </c>
      <c r="J49" s="17">
        <v>32.548000000000002</v>
      </c>
      <c r="K49" s="17">
        <v>32.948999999999998</v>
      </c>
      <c r="L49" s="17">
        <v>33.566000000000003</v>
      </c>
      <c r="M49" s="17">
        <v>34.39</v>
      </c>
      <c r="N49" s="17">
        <v>35.420999999999999</v>
      </c>
      <c r="O49" s="17">
        <v>36.75</v>
      </c>
      <c r="P49" s="17">
        <v>38.484999999999999</v>
      </c>
      <c r="Q49" s="17">
        <v>40.682000000000002</v>
      </c>
      <c r="R49" s="17">
        <v>43.408000000000001</v>
      </c>
      <c r="S49" s="17">
        <v>46.584000000000003</v>
      </c>
      <c r="T49" s="17">
        <v>49.947000000000003</v>
      </c>
      <c r="U49" s="17">
        <v>53.133000000000003</v>
      </c>
      <c r="V49" s="17">
        <v>55.887999999999998</v>
      </c>
      <c r="W49" s="17">
        <v>58.104999999999997</v>
      </c>
      <c r="X49" s="17">
        <v>59.874000000000002</v>
      </c>
      <c r="Y49" s="17">
        <v>61.375</v>
      </c>
      <c r="Z49" s="17">
        <v>62.881</v>
      </c>
      <c r="AA49" s="17">
        <v>64.594999999999999</v>
      </c>
      <c r="AB49" s="17">
        <v>66.573999999999998</v>
      </c>
      <c r="AC49" s="17">
        <v>68.762</v>
      </c>
      <c r="AD49" s="17">
        <v>71.123000000000005</v>
      </c>
      <c r="AE49" s="17">
        <v>73.585999999999999</v>
      </c>
      <c r="AF49" s="17">
        <v>76.102000000000004</v>
      </c>
      <c r="AG49" s="17">
        <v>78.659000000000006</v>
      </c>
      <c r="AH49" s="17">
        <v>81.287000000000006</v>
      </c>
      <c r="AI49" s="17">
        <v>84.043000000000006</v>
      </c>
      <c r="AJ49" s="17">
        <v>87.003</v>
      </c>
      <c r="AK49" s="17">
        <v>90.212000000000003</v>
      </c>
      <c r="AL49" s="17">
        <v>93.671999999999997</v>
      </c>
      <c r="AM49" s="17">
        <v>97.335999999999999</v>
      </c>
      <c r="AN49" s="17">
        <v>101.142</v>
      </c>
      <c r="AO49" s="17">
        <v>105</v>
      </c>
      <c r="AP49" s="17">
        <v>108.834</v>
      </c>
      <c r="AQ49" s="17">
        <v>112.726</v>
      </c>
      <c r="AR49" s="17">
        <v>116.66800000000001</v>
      </c>
      <c r="AS49" s="17">
        <v>120.39</v>
      </c>
      <c r="AT49" s="17">
        <v>123.542</v>
      </c>
      <c r="AU49" s="17">
        <v>125.928</v>
      </c>
      <c r="AV49" s="17">
        <v>127.336</v>
      </c>
      <c r="AW49" s="17">
        <v>127.991</v>
      </c>
      <c r="AX49" s="17">
        <v>128.66399999999999</v>
      </c>
      <c r="AY49" s="17">
        <v>130.41399999999999</v>
      </c>
      <c r="AZ49" s="17">
        <v>133.964</v>
      </c>
      <c r="BA49" s="17">
        <v>139.63</v>
      </c>
      <c r="BB49" s="17">
        <v>147.1</v>
      </c>
      <c r="BC49" s="17">
        <v>155.70599999999999</v>
      </c>
      <c r="BD49" s="17">
        <v>164.465</v>
      </c>
      <c r="BE49" s="17">
        <v>172.65100000000001</v>
      </c>
      <c r="BF49" s="17">
        <v>180.035</v>
      </c>
      <c r="BG49" s="17">
        <v>186.8</v>
      </c>
      <c r="BH49" s="17">
        <v>193.125</v>
      </c>
      <c r="BI49" s="17">
        <v>199.33600000000001</v>
      </c>
      <c r="BJ49" s="17">
        <v>205.65899999999999</v>
      </c>
      <c r="BK49" s="17">
        <v>212.13300000000001</v>
      </c>
      <c r="BL49" s="17">
        <v>218.64099999999999</v>
      </c>
      <c r="BM49" s="17">
        <v>224.97900000000001</v>
      </c>
      <c r="BN49" s="17">
        <v>230.93600000000001</v>
      </c>
      <c r="BO49" s="17">
        <v>236.37</v>
      </c>
      <c r="BP49" s="17">
        <v>241.23400000000001</v>
      </c>
      <c r="BQ49" s="17">
        <v>245.589</v>
      </c>
      <c r="BR49" s="17">
        <v>249.60599999999999</v>
      </c>
      <c r="BS49" s="17">
        <v>253.56899999999999</v>
      </c>
      <c r="BT49" s="17">
        <v>257.86900000000003</v>
      </c>
    </row>
    <row r="50" spans="1:72">
      <c r="A50" s="16">
        <v>47</v>
      </c>
      <c r="B50" s="17">
        <v>30.901</v>
      </c>
      <c r="C50" s="17">
        <v>31.154</v>
      </c>
      <c r="D50" s="17">
        <v>31.34</v>
      </c>
      <c r="E50" s="17">
        <v>31.47</v>
      </c>
      <c r="F50" s="17">
        <v>31.562999999999999</v>
      </c>
      <c r="G50" s="17">
        <v>31.64</v>
      </c>
      <c r="H50" s="17">
        <v>31.72</v>
      </c>
      <c r="I50" s="17">
        <v>31.824999999999999</v>
      </c>
      <c r="J50" s="17">
        <v>31.98</v>
      </c>
      <c r="K50" s="17">
        <v>32.213000000000001</v>
      </c>
      <c r="L50" s="17">
        <v>32.557000000000002</v>
      </c>
      <c r="M50" s="17">
        <v>32.978000000000002</v>
      </c>
      <c r="N50" s="17">
        <v>33.506999999999998</v>
      </c>
      <c r="O50" s="17">
        <v>34.311</v>
      </c>
      <c r="P50" s="17">
        <v>35.609000000000002</v>
      </c>
      <c r="Q50" s="17">
        <v>37.534999999999997</v>
      </c>
      <c r="R50" s="17">
        <v>40.188000000000002</v>
      </c>
      <c r="S50" s="17">
        <v>43.462000000000003</v>
      </c>
      <c r="T50" s="17">
        <v>47.026000000000003</v>
      </c>
      <c r="U50" s="17">
        <v>50.424999999999997</v>
      </c>
      <c r="V50" s="17">
        <v>53.332000000000001</v>
      </c>
      <c r="W50" s="17">
        <v>55.624000000000002</v>
      </c>
      <c r="X50" s="17">
        <v>57.406999999999996</v>
      </c>
      <c r="Y50" s="17">
        <v>58.875</v>
      </c>
      <c r="Z50" s="17">
        <v>60.33</v>
      </c>
      <c r="AA50" s="17">
        <v>61.994999999999997</v>
      </c>
      <c r="AB50" s="17">
        <v>63.927</v>
      </c>
      <c r="AC50" s="17">
        <v>66.063000000000002</v>
      </c>
      <c r="AD50" s="17">
        <v>68.355000000000004</v>
      </c>
      <c r="AE50" s="17">
        <v>70.72</v>
      </c>
      <c r="AF50" s="17">
        <v>73.102999999999994</v>
      </c>
      <c r="AG50" s="17">
        <v>75.494</v>
      </c>
      <c r="AH50" s="17">
        <v>77.935000000000002</v>
      </c>
      <c r="AI50" s="17">
        <v>80.484999999999999</v>
      </c>
      <c r="AJ50" s="17">
        <v>83.216999999999999</v>
      </c>
      <c r="AK50" s="17">
        <v>86.183999999999997</v>
      </c>
      <c r="AL50" s="17">
        <v>89.356999999999999</v>
      </c>
      <c r="AM50" s="17">
        <v>92.700999999999993</v>
      </c>
      <c r="AN50" s="17">
        <v>96.253</v>
      </c>
      <c r="AO50" s="17">
        <v>100.057</v>
      </c>
      <c r="AP50" s="17">
        <v>104.11199999999999</v>
      </c>
      <c r="AQ50" s="17">
        <v>108.574</v>
      </c>
      <c r="AR50" s="17">
        <v>113.363</v>
      </c>
      <c r="AS50" s="17">
        <v>117.98</v>
      </c>
      <c r="AT50" s="17">
        <v>121.748</v>
      </c>
      <c r="AU50" s="17">
        <v>124.252</v>
      </c>
      <c r="AV50" s="17">
        <v>125.181</v>
      </c>
      <c r="AW50" s="17">
        <v>124.861</v>
      </c>
      <c r="AX50" s="17">
        <v>124.27800000000001</v>
      </c>
      <c r="AY50" s="17">
        <v>124.809</v>
      </c>
      <c r="AZ50" s="17">
        <v>127.411</v>
      </c>
      <c r="BA50" s="17">
        <v>132.46700000000001</v>
      </c>
      <c r="BB50" s="17">
        <v>139.60300000000001</v>
      </c>
      <c r="BC50" s="17">
        <v>148.07900000000001</v>
      </c>
      <c r="BD50" s="17">
        <v>156.786</v>
      </c>
      <c r="BE50" s="17">
        <v>164.91</v>
      </c>
      <c r="BF50" s="17">
        <v>172.20099999999999</v>
      </c>
      <c r="BG50" s="17">
        <v>178.881</v>
      </c>
      <c r="BH50" s="17">
        <v>185.15899999999999</v>
      </c>
      <c r="BI50" s="17">
        <v>191.411</v>
      </c>
      <c r="BJ50" s="17">
        <v>197.893</v>
      </c>
      <c r="BK50" s="17">
        <v>204.643</v>
      </c>
      <c r="BL50" s="17">
        <v>211.51400000000001</v>
      </c>
      <c r="BM50" s="17">
        <v>218.25800000000001</v>
      </c>
      <c r="BN50" s="17">
        <v>224.61500000000001</v>
      </c>
      <c r="BO50" s="17">
        <v>230.398</v>
      </c>
      <c r="BP50" s="17">
        <v>235.52199999999999</v>
      </c>
      <c r="BQ50" s="17">
        <v>240.02600000000001</v>
      </c>
      <c r="BR50" s="17">
        <v>244.07300000000001</v>
      </c>
      <c r="BS50" s="17">
        <v>247.94399999999999</v>
      </c>
      <c r="BT50" s="17">
        <v>252.04400000000001</v>
      </c>
    </row>
    <row r="51" spans="1:72">
      <c r="A51" s="16">
        <v>48</v>
      </c>
      <c r="B51" s="17">
        <v>30.146999999999998</v>
      </c>
      <c r="C51" s="17">
        <v>30.431000000000001</v>
      </c>
      <c r="D51" s="17">
        <v>30.667000000000002</v>
      </c>
      <c r="E51" s="17">
        <v>30.853999999999999</v>
      </c>
      <c r="F51" s="17">
        <v>30.995000000000001</v>
      </c>
      <c r="G51" s="17">
        <v>31.096</v>
      </c>
      <c r="H51" s="17">
        <v>31.177</v>
      </c>
      <c r="I51" s="17">
        <v>31.257999999999999</v>
      </c>
      <c r="J51" s="17">
        <v>31.359000000000002</v>
      </c>
      <c r="K51" s="17">
        <v>31.498000000000001</v>
      </c>
      <c r="L51" s="17">
        <v>31.704999999999998</v>
      </c>
      <c r="M51" s="17">
        <v>31.948</v>
      </c>
      <c r="N51" s="17">
        <v>32.262</v>
      </c>
      <c r="O51" s="17">
        <v>32.816000000000003</v>
      </c>
      <c r="P51" s="17">
        <v>33.834000000000003</v>
      </c>
      <c r="Q51" s="17">
        <v>35.454999999999998</v>
      </c>
      <c r="R51" s="17">
        <v>37.767000000000003</v>
      </c>
      <c r="S51" s="17">
        <v>40.674999999999997</v>
      </c>
      <c r="T51" s="17">
        <v>43.902999999999999</v>
      </c>
      <c r="U51" s="17">
        <v>47.064999999999998</v>
      </c>
      <c r="V51" s="17">
        <v>49.884999999999998</v>
      </c>
      <c r="W51" s="17">
        <v>52.262</v>
      </c>
      <c r="X51" s="17">
        <v>54.277000000000001</v>
      </c>
      <c r="Y51" s="17">
        <v>56.05</v>
      </c>
      <c r="Z51" s="17">
        <v>57.779000000000003</v>
      </c>
      <c r="AA51" s="17">
        <v>59.607999999999997</v>
      </c>
      <c r="AB51" s="17">
        <v>61.569000000000003</v>
      </c>
      <c r="AC51" s="17">
        <v>63.619</v>
      </c>
      <c r="AD51" s="17">
        <v>65.748999999999995</v>
      </c>
      <c r="AE51" s="17">
        <v>67.930999999999997</v>
      </c>
      <c r="AF51" s="17">
        <v>70.147999999999996</v>
      </c>
      <c r="AG51" s="17">
        <v>72.403000000000006</v>
      </c>
      <c r="AH51" s="17">
        <v>74.727000000000004</v>
      </c>
      <c r="AI51" s="17">
        <v>77.162000000000006</v>
      </c>
      <c r="AJ51" s="17">
        <v>79.765000000000001</v>
      </c>
      <c r="AK51" s="17">
        <v>82.575999999999993</v>
      </c>
      <c r="AL51" s="17">
        <v>85.558999999999997</v>
      </c>
      <c r="AM51" s="17">
        <v>88.694999999999993</v>
      </c>
      <c r="AN51" s="17">
        <v>92.043000000000006</v>
      </c>
      <c r="AO51" s="17">
        <v>95.688000000000002</v>
      </c>
      <c r="AP51" s="17">
        <v>99.653999999999996</v>
      </c>
      <c r="AQ51" s="17">
        <v>104.086</v>
      </c>
      <c r="AR51" s="17">
        <v>108.896</v>
      </c>
      <c r="AS51" s="17">
        <v>113.593</v>
      </c>
      <c r="AT51" s="17">
        <v>117.517</v>
      </c>
      <c r="AU51" s="17">
        <v>120.25</v>
      </c>
      <c r="AV51" s="17">
        <v>121.526</v>
      </c>
      <c r="AW51" s="17">
        <v>121.63500000000001</v>
      </c>
      <c r="AX51" s="17">
        <v>121.41500000000001</v>
      </c>
      <c r="AY51" s="17">
        <v>122.027</v>
      </c>
      <c r="AZ51" s="17">
        <v>124.297</v>
      </c>
      <c r="BA51" s="17">
        <v>128.52799999999999</v>
      </c>
      <c r="BB51" s="17">
        <v>134.429</v>
      </c>
      <c r="BC51" s="17">
        <v>141.501</v>
      </c>
      <c r="BD51" s="17">
        <v>148.97200000000001</v>
      </c>
      <c r="BE51" s="17">
        <v>156.27099999999999</v>
      </c>
      <c r="BF51" s="17">
        <v>163.239</v>
      </c>
      <c r="BG51" s="17">
        <v>170.01499999999999</v>
      </c>
      <c r="BH51" s="17">
        <v>176.66900000000001</v>
      </c>
      <c r="BI51" s="17">
        <v>183.358</v>
      </c>
      <c r="BJ51" s="17">
        <v>190.18199999999999</v>
      </c>
      <c r="BK51" s="17">
        <v>197.12100000000001</v>
      </c>
      <c r="BL51" s="17">
        <v>204.06899999999999</v>
      </c>
      <c r="BM51" s="17">
        <v>210.86099999999999</v>
      </c>
      <c r="BN51" s="17">
        <v>217.33199999999999</v>
      </c>
      <c r="BO51" s="17">
        <v>223.35599999999999</v>
      </c>
      <c r="BP51" s="17">
        <v>228.86099999999999</v>
      </c>
      <c r="BQ51" s="17">
        <v>233.84100000000001</v>
      </c>
      <c r="BR51" s="17">
        <v>238.35599999999999</v>
      </c>
      <c r="BS51" s="17">
        <v>242.53</v>
      </c>
      <c r="BT51" s="17">
        <v>246.553</v>
      </c>
    </row>
    <row r="52" spans="1:72">
      <c r="A52" s="16">
        <v>49</v>
      </c>
      <c r="B52" s="17">
        <v>29.276</v>
      </c>
      <c r="C52" s="17">
        <v>29.577000000000002</v>
      </c>
      <c r="D52" s="17">
        <v>29.864000000000001</v>
      </c>
      <c r="E52" s="17">
        <v>30.12</v>
      </c>
      <c r="F52" s="17">
        <v>30.327000000000002</v>
      </c>
      <c r="G52" s="17">
        <v>30.472999999999999</v>
      </c>
      <c r="H52" s="17">
        <v>30.571999999999999</v>
      </c>
      <c r="I52" s="17">
        <v>30.645</v>
      </c>
      <c r="J52" s="17">
        <v>30.716999999999999</v>
      </c>
      <c r="K52" s="17">
        <v>30.818000000000001</v>
      </c>
      <c r="L52" s="17">
        <v>30.983000000000001</v>
      </c>
      <c r="M52" s="17">
        <v>31.196999999999999</v>
      </c>
      <c r="N52" s="17">
        <v>31.488</v>
      </c>
      <c r="O52" s="17">
        <v>31.978000000000002</v>
      </c>
      <c r="P52" s="17">
        <v>32.820999999999998</v>
      </c>
      <c r="Q52" s="17">
        <v>34.118000000000002</v>
      </c>
      <c r="R52" s="17">
        <v>35.923999999999999</v>
      </c>
      <c r="S52" s="17">
        <v>38.176000000000002</v>
      </c>
      <c r="T52" s="17">
        <v>40.728999999999999</v>
      </c>
      <c r="U52" s="17">
        <v>43.37</v>
      </c>
      <c r="V52" s="17">
        <v>45.936999999999998</v>
      </c>
      <c r="W52" s="17">
        <v>48.39</v>
      </c>
      <c r="X52" s="17">
        <v>50.753999999999998</v>
      </c>
      <c r="Y52" s="17">
        <v>53.024000000000001</v>
      </c>
      <c r="Z52" s="17">
        <v>55.210999999999999</v>
      </c>
      <c r="AA52" s="17">
        <v>57.329000000000001</v>
      </c>
      <c r="AB52" s="17">
        <v>59.366</v>
      </c>
      <c r="AC52" s="17">
        <v>61.323</v>
      </c>
      <c r="AD52" s="17">
        <v>63.247</v>
      </c>
      <c r="AE52" s="17">
        <v>65.204999999999998</v>
      </c>
      <c r="AF52" s="17">
        <v>67.248000000000005</v>
      </c>
      <c r="AG52" s="17">
        <v>69.394999999999996</v>
      </c>
      <c r="AH52" s="17">
        <v>71.647999999999996</v>
      </c>
      <c r="AI52" s="17">
        <v>74.031000000000006</v>
      </c>
      <c r="AJ52" s="17">
        <v>76.567999999999998</v>
      </c>
      <c r="AK52" s="17">
        <v>79.272999999999996</v>
      </c>
      <c r="AL52" s="17">
        <v>82.126999999999995</v>
      </c>
      <c r="AM52" s="17">
        <v>85.120999999999995</v>
      </c>
      <c r="AN52" s="17">
        <v>88.3</v>
      </c>
      <c r="AO52" s="17">
        <v>91.716999999999999</v>
      </c>
      <c r="AP52" s="17">
        <v>95.39</v>
      </c>
      <c r="AQ52" s="17">
        <v>99.408000000000001</v>
      </c>
      <c r="AR52" s="17">
        <v>103.706</v>
      </c>
      <c r="AS52" s="17">
        <v>107.961</v>
      </c>
      <c r="AT52" s="17">
        <v>111.742</v>
      </c>
      <c r="AU52" s="17">
        <v>114.77200000000001</v>
      </c>
      <c r="AV52" s="17">
        <v>116.907</v>
      </c>
      <c r="AW52" s="17">
        <v>118.33199999999999</v>
      </c>
      <c r="AX52" s="17">
        <v>119.491</v>
      </c>
      <c r="AY52" s="17">
        <v>121.017</v>
      </c>
      <c r="AZ52" s="17">
        <v>123.372</v>
      </c>
      <c r="BA52" s="17">
        <v>126.682</v>
      </c>
      <c r="BB52" s="17">
        <v>130.833</v>
      </c>
      <c r="BC52" s="17">
        <v>135.75299999999999</v>
      </c>
      <c r="BD52" s="17">
        <v>141.285</v>
      </c>
      <c r="BE52" s="17">
        <v>147.29</v>
      </c>
      <c r="BF52" s="17">
        <v>153.767</v>
      </c>
      <c r="BG52" s="17">
        <v>160.70500000000001</v>
      </c>
      <c r="BH52" s="17">
        <v>167.93700000000001</v>
      </c>
      <c r="BI52" s="17">
        <v>175.25299999999999</v>
      </c>
      <c r="BJ52" s="17">
        <v>182.483</v>
      </c>
      <c r="BK52" s="17">
        <v>189.53200000000001</v>
      </c>
      <c r="BL52" s="17">
        <v>196.36199999999999</v>
      </c>
      <c r="BM52" s="17">
        <v>202.976</v>
      </c>
      <c r="BN52" s="17">
        <v>209.38300000000001</v>
      </c>
      <c r="BO52" s="17">
        <v>215.578</v>
      </c>
      <c r="BP52" s="17">
        <v>221.529</v>
      </c>
      <c r="BQ52" s="17">
        <v>227.173</v>
      </c>
      <c r="BR52" s="17">
        <v>232.417</v>
      </c>
      <c r="BS52" s="17">
        <v>237.137</v>
      </c>
      <c r="BT52" s="17">
        <v>241.17599999999999</v>
      </c>
    </row>
    <row r="53" spans="1:72">
      <c r="A53" s="16">
        <v>50</v>
      </c>
      <c r="B53" s="17">
        <v>28.399000000000001</v>
      </c>
      <c r="C53" s="17">
        <v>28.725999999999999</v>
      </c>
      <c r="D53" s="17">
        <v>29.073</v>
      </c>
      <c r="E53" s="17">
        <v>29.408999999999999</v>
      </c>
      <c r="F53" s="17">
        <v>29.695</v>
      </c>
      <c r="G53" s="17">
        <v>29.905000000000001</v>
      </c>
      <c r="H53" s="17">
        <v>30.042000000000002</v>
      </c>
      <c r="I53" s="17">
        <v>30.132999999999999</v>
      </c>
      <c r="J53" s="17">
        <v>30.2</v>
      </c>
      <c r="K53" s="17">
        <v>30.277999999999999</v>
      </c>
      <c r="L53" s="17">
        <v>30.398</v>
      </c>
      <c r="M53" s="17">
        <v>30.562000000000001</v>
      </c>
      <c r="N53" s="17">
        <v>30.791</v>
      </c>
      <c r="O53" s="17">
        <v>31.170999999999999</v>
      </c>
      <c r="P53" s="17">
        <v>31.809000000000001</v>
      </c>
      <c r="Q53" s="17">
        <v>32.777000000000001</v>
      </c>
      <c r="R53" s="17">
        <v>34.097000000000001</v>
      </c>
      <c r="S53" s="17">
        <v>35.741</v>
      </c>
      <c r="T53" s="17">
        <v>37.674999999999997</v>
      </c>
      <c r="U53" s="17">
        <v>39.838999999999999</v>
      </c>
      <c r="V53" s="17">
        <v>42.179000000000002</v>
      </c>
      <c r="W53" s="17">
        <v>44.701000000000001</v>
      </c>
      <c r="X53" s="17">
        <v>47.386000000000003</v>
      </c>
      <c r="Y53" s="17">
        <v>50.109000000000002</v>
      </c>
      <c r="Z53" s="17">
        <v>52.715000000000003</v>
      </c>
      <c r="AA53" s="17">
        <v>55.097000000000001</v>
      </c>
      <c r="AB53" s="17">
        <v>57.198999999999998</v>
      </c>
      <c r="AC53" s="17">
        <v>59.064</v>
      </c>
      <c r="AD53" s="17">
        <v>60.792999999999999</v>
      </c>
      <c r="AE53" s="17">
        <v>62.540999999999997</v>
      </c>
      <c r="AF53" s="17">
        <v>64.42</v>
      </c>
      <c r="AG53" s="17">
        <v>66.463999999999999</v>
      </c>
      <c r="AH53" s="17">
        <v>68.652000000000001</v>
      </c>
      <c r="AI53" s="17">
        <v>70.983999999999995</v>
      </c>
      <c r="AJ53" s="17">
        <v>73.444000000000003</v>
      </c>
      <c r="AK53" s="17">
        <v>76.025000000000006</v>
      </c>
      <c r="AL53" s="17">
        <v>78.709999999999994</v>
      </c>
      <c r="AM53" s="17">
        <v>81.507999999999996</v>
      </c>
      <c r="AN53" s="17">
        <v>84.463999999999999</v>
      </c>
      <c r="AO53" s="17">
        <v>87.635999999999996</v>
      </c>
      <c r="AP53" s="17">
        <v>91.046000000000006</v>
      </c>
      <c r="AQ53" s="17">
        <v>94.744</v>
      </c>
      <c r="AR53" s="17">
        <v>98.673000000000002</v>
      </c>
      <c r="AS53" s="17">
        <v>102.642</v>
      </c>
      <c r="AT53" s="17">
        <v>106.39400000000001</v>
      </c>
      <c r="AU53" s="17">
        <v>109.753</v>
      </c>
      <c r="AV53" s="17">
        <v>112.684</v>
      </c>
      <c r="AW53" s="17">
        <v>115.27800000000001</v>
      </c>
      <c r="AX53" s="17">
        <v>117.63800000000001</v>
      </c>
      <c r="AY53" s="17">
        <v>119.92700000000001</v>
      </c>
      <c r="AZ53" s="17">
        <v>122.291</v>
      </c>
      <c r="BA53" s="17">
        <v>124.69799999999999</v>
      </c>
      <c r="BB53" s="17">
        <v>127.19499999999999</v>
      </c>
      <c r="BC53" s="17">
        <v>130.09700000000001</v>
      </c>
      <c r="BD53" s="17">
        <v>133.80799999999999</v>
      </c>
      <c r="BE53" s="17">
        <v>138.589</v>
      </c>
      <c r="BF53" s="17">
        <v>144.583</v>
      </c>
      <c r="BG53" s="17">
        <v>151.64099999999999</v>
      </c>
      <c r="BH53" s="17">
        <v>159.37799999999999</v>
      </c>
      <c r="BI53" s="17">
        <v>167.24600000000001</v>
      </c>
      <c r="BJ53" s="17">
        <v>174.82900000000001</v>
      </c>
      <c r="BK53" s="17">
        <v>181.95599999999999</v>
      </c>
      <c r="BL53" s="17">
        <v>188.65799999999999</v>
      </c>
      <c r="BM53" s="17">
        <v>195.089</v>
      </c>
      <c r="BN53" s="17">
        <v>201.423</v>
      </c>
      <c r="BO53" s="17">
        <v>207.76400000000001</v>
      </c>
      <c r="BP53" s="17">
        <v>214.12</v>
      </c>
      <c r="BQ53" s="17">
        <v>220.37700000000001</v>
      </c>
      <c r="BR53" s="17">
        <v>226.3</v>
      </c>
      <c r="BS53" s="17">
        <v>231.53200000000001</v>
      </c>
      <c r="BT53" s="17">
        <v>235.60499999999999</v>
      </c>
    </row>
    <row r="54" spans="1:72">
      <c r="A54" s="16">
        <v>51</v>
      </c>
      <c r="B54" s="17">
        <v>27.483000000000001</v>
      </c>
      <c r="C54" s="17">
        <v>27.841000000000001</v>
      </c>
      <c r="D54" s="17">
        <v>28.259</v>
      </c>
      <c r="E54" s="17">
        <v>28.695</v>
      </c>
      <c r="F54" s="17">
        <v>29.081</v>
      </c>
      <c r="G54" s="17">
        <v>29.373999999999999</v>
      </c>
      <c r="H54" s="17">
        <v>29.571999999999999</v>
      </c>
      <c r="I54" s="17">
        <v>29.7</v>
      </c>
      <c r="J54" s="17">
        <v>29.782</v>
      </c>
      <c r="K54" s="17">
        <v>29.850999999999999</v>
      </c>
      <c r="L54" s="17">
        <v>29.937000000000001</v>
      </c>
      <c r="M54" s="17">
        <v>30.055</v>
      </c>
      <c r="N54" s="17">
        <v>30.225999999999999</v>
      </c>
      <c r="O54" s="17">
        <v>30.495000000000001</v>
      </c>
      <c r="P54" s="17">
        <v>30.917000000000002</v>
      </c>
      <c r="Q54" s="17">
        <v>31.541</v>
      </c>
      <c r="R54" s="17">
        <v>32.351999999999997</v>
      </c>
      <c r="S54" s="17">
        <v>33.359000000000002</v>
      </c>
      <c r="T54" s="17">
        <v>34.645000000000003</v>
      </c>
      <c r="U54" s="17">
        <v>36.316000000000003</v>
      </c>
      <c r="V54" s="17">
        <v>38.426000000000002</v>
      </c>
      <c r="W54" s="17">
        <v>41.042000000000002</v>
      </c>
      <c r="X54" s="17">
        <v>44.087000000000003</v>
      </c>
      <c r="Y54" s="17">
        <v>47.311</v>
      </c>
      <c r="Z54" s="17">
        <v>50.374000000000002</v>
      </c>
      <c r="AA54" s="17">
        <v>53.034999999999997</v>
      </c>
      <c r="AB54" s="17">
        <v>55.194000000000003</v>
      </c>
      <c r="AC54" s="17">
        <v>56.933</v>
      </c>
      <c r="AD54" s="17">
        <v>58.423000000000002</v>
      </c>
      <c r="AE54" s="17">
        <v>59.92</v>
      </c>
      <c r="AF54" s="17">
        <v>61.613999999999997</v>
      </c>
      <c r="AG54" s="17">
        <v>63.558999999999997</v>
      </c>
      <c r="AH54" s="17">
        <v>65.700999999999993</v>
      </c>
      <c r="AI54" s="17">
        <v>68.007000000000005</v>
      </c>
      <c r="AJ54" s="17">
        <v>70.412999999999997</v>
      </c>
      <c r="AK54" s="17">
        <v>72.870999999999995</v>
      </c>
      <c r="AL54" s="17">
        <v>75.369</v>
      </c>
      <c r="AM54" s="17">
        <v>77.938999999999993</v>
      </c>
      <c r="AN54" s="17">
        <v>80.632999999999996</v>
      </c>
      <c r="AO54" s="17">
        <v>83.524000000000001</v>
      </c>
      <c r="AP54" s="17">
        <v>86.658000000000001</v>
      </c>
      <c r="AQ54" s="17">
        <v>90.034999999999997</v>
      </c>
      <c r="AR54" s="17">
        <v>93.611999999999995</v>
      </c>
      <c r="AS54" s="17">
        <v>97.325999999999993</v>
      </c>
      <c r="AT54" s="17">
        <v>101.096</v>
      </c>
      <c r="AU54" s="17">
        <v>104.84399999999999</v>
      </c>
      <c r="AV54" s="17">
        <v>108.652</v>
      </c>
      <c r="AW54" s="17">
        <v>112.508</v>
      </c>
      <c r="AX54" s="17">
        <v>116.157</v>
      </c>
      <c r="AY54" s="17">
        <v>119.25700000000001</v>
      </c>
      <c r="AZ54" s="17">
        <v>121.621</v>
      </c>
      <c r="BA54" s="17">
        <v>123.044</v>
      </c>
      <c r="BB54" s="17">
        <v>123.742</v>
      </c>
      <c r="BC54" s="17">
        <v>124.459</v>
      </c>
      <c r="BD54" s="17">
        <v>126.21599999999999</v>
      </c>
      <c r="BE54" s="17">
        <v>129.71299999999999</v>
      </c>
      <c r="BF54" s="17">
        <v>135.251</v>
      </c>
      <c r="BG54" s="17">
        <v>142.53200000000001</v>
      </c>
      <c r="BH54" s="17">
        <v>150.91300000000001</v>
      </c>
      <c r="BI54" s="17">
        <v>159.447</v>
      </c>
      <c r="BJ54" s="17">
        <v>167.434</v>
      </c>
      <c r="BK54" s="17">
        <v>174.61699999999999</v>
      </c>
      <c r="BL54" s="17">
        <v>181.11099999999999</v>
      </c>
      <c r="BM54" s="17">
        <v>187.24799999999999</v>
      </c>
      <c r="BN54" s="17">
        <v>193.39699999999999</v>
      </c>
      <c r="BO54" s="17">
        <v>199.803</v>
      </c>
      <c r="BP54" s="17">
        <v>206.523</v>
      </c>
      <c r="BQ54" s="17">
        <v>213.39599999999999</v>
      </c>
      <c r="BR54" s="17">
        <v>220.03399999999999</v>
      </c>
      <c r="BS54" s="17">
        <v>225.834</v>
      </c>
      <c r="BT54" s="17">
        <v>229.971</v>
      </c>
    </row>
    <row r="55" spans="1:72">
      <c r="A55" s="16">
        <v>52</v>
      </c>
      <c r="B55" s="17">
        <v>26.617999999999999</v>
      </c>
      <c r="C55" s="17">
        <v>27.001000000000001</v>
      </c>
      <c r="D55" s="17">
        <v>27.459</v>
      </c>
      <c r="E55" s="17">
        <v>27.945</v>
      </c>
      <c r="F55" s="17">
        <v>28.387</v>
      </c>
      <c r="G55" s="17">
        <v>28.736000000000001</v>
      </c>
      <c r="H55" s="17">
        <v>28.984000000000002</v>
      </c>
      <c r="I55" s="17">
        <v>29.158000000000001</v>
      </c>
      <c r="J55" s="17">
        <v>29.274000000000001</v>
      </c>
      <c r="K55" s="17">
        <v>29.358000000000001</v>
      </c>
      <c r="L55" s="17">
        <v>29.440999999999999</v>
      </c>
      <c r="M55" s="17">
        <v>29.542000000000002</v>
      </c>
      <c r="N55" s="17">
        <v>29.678000000000001</v>
      </c>
      <c r="O55" s="17">
        <v>29.867999999999999</v>
      </c>
      <c r="P55" s="17">
        <v>30.131</v>
      </c>
      <c r="Q55" s="17">
        <v>30.494</v>
      </c>
      <c r="R55" s="17">
        <v>30.922000000000001</v>
      </c>
      <c r="S55" s="17">
        <v>31.446000000000002</v>
      </c>
      <c r="T55" s="17">
        <v>32.226999999999997</v>
      </c>
      <c r="U55" s="17">
        <v>33.476999999999997</v>
      </c>
      <c r="V55" s="17">
        <v>35.326000000000001</v>
      </c>
      <c r="W55" s="17">
        <v>37.865000000000002</v>
      </c>
      <c r="X55" s="17">
        <v>40.994999999999997</v>
      </c>
      <c r="Y55" s="17">
        <v>44.405000000000001</v>
      </c>
      <c r="Z55" s="17">
        <v>47.662999999999997</v>
      </c>
      <c r="AA55" s="17">
        <v>50.46</v>
      </c>
      <c r="AB55" s="17">
        <v>52.682000000000002</v>
      </c>
      <c r="AC55" s="17">
        <v>54.427999999999997</v>
      </c>
      <c r="AD55" s="17">
        <v>55.878999999999998</v>
      </c>
      <c r="AE55" s="17">
        <v>57.32</v>
      </c>
      <c r="AF55" s="17">
        <v>58.960999999999999</v>
      </c>
      <c r="AG55" s="17">
        <v>60.853999999999999</v>
      </c>
      <c r="AH55" s="17">
        <v>62.94</v>
      </c>
      <c r="AI55" s="17">
        <v>65.174999999999997</v>
      </c>
      <c r="AJ55" s="17">
        <v>67.478999999999999</v>
      </c>
      <c r="AK55" s="17">
        <v>69.802999999999997</v>
      </c>
      <c r="AL55" s="17">
        <v>72.135000000000005</v>
      </c>
      <c r="AM55" s="17">
        <v>74.516999999999996</v>
      </c>
      <c r="AN55" s="17">
        <v>77.003</v>
      </c>
      <c r="AO55" s="17">
        <v>79.667000000000002</v>
      </c>
      <c r="AP55" s="17">
        <v>82.558999999999997</v>
      </c>
      <c r="AQ55" s="17">
        <v>85.647999999999996</v>
      </c>
      <c r="AR55" s="17">
        <v>88.905000000000001</v>
      </c>
      <c r="AS55" s="17">
        <v>92.364000000000004</v>
      </c>
      <c r="AT55" s="17">
        <v>96.069000000000003</v>
      </c>
      <c r="AU55" s="17">
        <v>100.024</v>
      </c>
      <c r="AV55" s="17">
        <v>104.376</v>
      </c>
      <c r="AW55" s="17">
        <v>109.051</v>
      </c>
      <c r="AX55" s="17">
        <v>113.562</v>
      </c>
      <c r="AY55" s="17">
        <v>117.255</v>
      </c>
      <c r="AZ55" s="17">
        <v>119.72499999999999</v>
      </c>
      <c r="BA55" s="17">
        <v>120.675</v>
      </c>
      <c r="BB55" s="17">
        <v>120.416</v>
      </c>
      <c r="BC55" s="17">
        <v>119.90600000000001</v>
      </c>
      <c r="BD55" s="17">
        <v>120.47</v>
      </c>
      <c r="BE55" s="17">
        <v>123.035</v>
      </c>
      <c r="BF55" s="17">
        <v>127.97199999999999</v>
      </c>
      <c r="BG55" s="17">
        <v>134.916</v>
      </c>
      <c r="BH55" s="17">
        <v>143.15700000000001</v>
      </c>
      <c r="BI55" s="17">
        <v>151.625</v>
      </c>
      <c r="BJ55" s="17">
        <v>159.536</v>
      </c>
      <c r="BK55" s="17">
        <v>166.607</v>
      </c>
      <c r="BL55" s="17">
        <v>172.98</v>
      </c>
      <c r="BM55" s="17">
        <v>179.042</v>
      </c>
      <c r="BN55" s="17">
        <v>185.22300000000001</v>
      </c>
      <c r="BO55" s="17">
        <v>191.79900000000001</v>
      </c>
      <c r="BP55" s="17">
        <v>198.827</v>
      </c>
      <c r="BQ55" s="17">
        <v>206.11699999999999</v>
      </c>
      <c r="BR55" s="17">
        <v>213.203</v>
      </c>
      <c r="BS55" s="17">
        <v>219.37</v>
      </c>
      <c r="BT55" s="17">
        <v>223.64599999999999</v>
      </c>
    </row>
    <row r="56" spans="1:72">
      <c r="A56" s="16">
        <v>53</v>
      </c>
      <c r="B56" s="17">
        <v>25.86</v>
      </c>
      <c r="C56" s="17">
        <v>26.254999999999999</v>
      </c>
      <c r="D56" s="17">
        <v>26.701000000000001</v>
      </c>
      <c r="E56" s="17">
        <v>27.158000000000001</v>
      </c>
      <c r="F56" s="17">
        <v>27.581</v>
      </c>
      <c r="G56" s="17">
        <v>27.931999999999999</v>
      </c>
      <c r="H56" s="17">
        <v>28.209</v>
      </c>
      <c r="I56" s="17">
        <v>28.428000000000001</v>
      </c>
      <c r="J56" s="17">
        <v>28.594999999999999</v>
      </c>
      <c r="K56" s="17">
        <v>28.724</v>
      </c>
      <c r="L56" s="17">
        <v>28.827999999999999</v>
      </c>
      <c r="M56" s="17">
        <v>28.928999999999998</v>
      </c>
      <c r="N56" s="17">
        <v>29.042999999999999</v>
      </c>
      <c r="O56" s="17">
        <v>29.181999999999999</v>
      </c>
      <c r="P56" s="17">
        <v>29.356999999999999</v>
      </c>
      <c r="Q56" s="17">
        <v>29.588999999999999</v>
      </c>
      <c r="R56" s="17">
        <v>29.849</v>
      </c>
      <c r="S56" s="17">
        <v>30.169</v>
      </c>
      <c r="T56" s="17">
        <v>30.713999999999999</v>
      </c>
      <c r="U56" s="17">
        <v>31.698</v>
      </c>
      <c r="V56" s="17">
        <v>33.253</v>
      </c>
      <c r="W56" s="17">
        <v>35.466000000000001</v>
      </c>
      <c r="X56" s="17">
        <v>38.244999999999997</v>
      </c>
      <c r="Y56" s="17">
        <v>41.33</v>
      </c>
      <c r="Z56" s="17">
        <v>44.356000000000002</v>
      </c>
      <c r="AA56" s="17">
        <v>47.061999999999998</v>
      </c>
      <c r="AB56" s="17">
        <v>49.353000000000002</v>
      </c>
      <c r="AC56" s="17">
        <v>51.307000000000002</v>
      </c>
      <c r="AD56" s="17">
        <v>53.036000000000001</v>
      </c>
      <c r="AE56" s="17">
        <v>54.723999999999997</v>
      </c>
      <c r="AF56" s="17">
        <v>56.509</v>
      </c>
      <c r="AG56" s="17">
        <v>58.421999999999997</v>
      </c>
      <c r="AH56" s="17">
        <v>60.421999999999997</v>
      </c>
      <c r="AI56" s="17">
        <v>62.499000000000002</v>
      </c>
      <c r="AJ56" s="17">
        <v>64.626000000000005</v>
      </c>
      <c r="AK56" s="17">
        <v>66.784999999999997</v>
      </c>
      <c r="AL56" s="17">
        <v>68.981999999999999</v>
      </c>
      <c r="AM56" s="17">
        <v>71.245000000000005</v>
      </c>
      <c r="AN56" s="17">
        <v>73.614999999999995</v>
      </c>
      <c r="AO56" s="17">
        <v>76.146000000000001</v>
      </c>
      <c r="AP56" s="17">
        <v>78.879000000000005</v>
      </c>
      <c r="AQ56" s="17">
        <v>81.778999999999996</v>
      </c>
      <c r="AR56" s="17">
        <v>84.825999999999993</v>
      </c>
      <c r="AS56" s="17">
        <v>88.082999999999998</v>
      </c>
      <c r="AT56" s="17">
        <v>91.628</v>
      </c>
      <c r="AU56" s="17">
        <v>95.486000000000004</v>
      </c>
      <c r="AV56" s="17">
        <v>99.801000000000002</v>
      </c>
      <c r="AW56" s="17">
        <v>104.485</v>
      </c>
      <c r="AX56" s="17">
        <v>109.06399999999999</v>
      </c>
      <c r="AY56" s="17">
        <v>112.895</v>
      </c>
      <c r="AZ56" s="17">
        <v>115.578</v>
      </c>
      <c r="BA56" s="17">
        <v>116.85</v>
      </c>
      <c r="BB56" s="17">
        <v>116.998</v>
      </c>
      <c r="BC56" s="17">
        <v>116.825</v>
      </c>
      <c r="BD56" s="17">
        <v>117.459</v>
      </c>
      <c r="BE56" s="17">
        <v>119.697</v>
      </c>
      <c r="BF56" s="17">
        <v>123.82899999999999</v>
      </c>
      <c r="BG56" s="17">
        <v>129.57900000000001</v>
      </c>
      <c r="BH56" s="17">
        <v>136.46</v>
      </c>
      <c r="BI56" s="17">
        <v>143.72999999999999</v>
      </c>
      <c r="BJ56" s="17">
        <v>150.834</v>
      </c>
      <c r="BK56" s="17">
        <v>157.56100000000001</v>
      </c>
      <c r="BL56" s="17">
        <v>163.99100000000001</v>
      </c>
      <c r="BM56" s="17">
        <v>170.36699999999999</v>
      </c>
      <c r="BN56" s="17">
        <v>176.95</v>
      </c>
      <c r="BO56" s="17">
        <v>183.88200000000001</v>
      </c>
      <c r="BP56" s="17">
        <v>191.14400000000001</v>
      </c>
      <c r="BQ56" s="17">
        <v>198.523</v>
      </c>
      <c r="BR56" s="17">
        <v>205.61</v>
      </c>
      <c r="BS56" s="17">
        <v>211.803</v>
      </c>
      <c r="BT56" s="17">
        <v>216.31</v>
      </c>
    </row>
    <row r="57" spans="1:72">
      <c r="A57" s="16">
        <v>54</v>
      </c>
      <c r="B57" s="17">
        <v>25.155000000000001</v>
      </c>
      <c r="C57" s="17">
        <v>25.556999999999999</v>
      </c>
      <c r="D57" s="17">
        <v>25.954000000000001</v>
      </c>
      <c r="E57" s="17">
        <v>26.34</v>
      </c>
      <c r="F57" s="17">
        <v>26.698</v>
      </c>
      <c r="G57" s="17">
        <v>27.018999999999998</v>
      </c>
      <c r="H57" s="17">
        <v>27.309000000000001</v>
      </c>
      <c r="I57" s="17">
        <v>27.571999999999999</v>
      </c>
      <c r="J57" s="17">
        <v>27.802</v>
      </c>
      <c r="K57" s="17">
        <v>27.99</v>
      </c>
      <c r="L57" s="17">
        <v>28.135999999999999</v>
      </c>
      <c r="M57" s="17">
        <v>28.251000000000001</v>
      </c>
      <c r="N57" s="17">
        <v>28.356999999999999</v>
      </c>
      <c r="O57" s="17">
        <v>28.469000000000001</v>
      </c>
      <c r="P57" s="17">
        <v>28.61</v>
      </c>
      <c r="Q57" s="17">
        <v>28.803999999999998</v>
      </c>
      <c r="R57" s="17">
        <v>29.038</v>
      </c>
      <c r="S57" s="17">
        <v>29.341000000000001</v>
      </c>
      <c r="T57" s="17">
        <v>29.826000000000001</v>
      </c>
      <c r="U57" s="17">
        <v>30.643999999999998</v>
      </c>
      <c r="V57" s="17">
        <v>31.893999999999998</v>
      </c>
      <c r="W57" s="17">
        <v>33.625999999999998</v>
      </c>
      <c r="X57" s="17">
        <v>35.780999999999999</v>
      </c>
      <c r="Y57" s="17">
        <v>38.222000000000001</v>
      </c>
      <c r="Z57" s="17">
        <v>40.746000000000002</v>
      </c>
      <c r="AA57" s="17">
        <v>43.203000000000003</v>
      </c>
      <c r="AB57" s="17">
        <v>45.555</v>
      </c>
      <c r="AC57" s="17">
        <v>47.823999999999998</v>
      </c>
      <c r="AD57" s="17">
        <v>50.006999999999998</v>
      </c>
      <c r="AE57" s="17">
        <v>52.116</v>
      </c>
      <c r="AF57" s="17">
        <v>54.164999999999999</v>
      </c>
      <c r="AG57" s="17">
        <v>56.140999999999998</v>
      </c>
      <c r="AH57" s="17">
        <v>58.046999999999997</v>
      </c>
      <c r="AI57" s="17">
        <v>59.924999999999997</v>
      </c>
      <c r="AJ57" s="17">
        <v>61.835999999999999</v>
      </c>
      <c r="AK57" s="17">
        <v>63.829000000000001</v>
      </c>
      <c r="AL57" s="17">
        <v>65.917000000000002</v>
      </c>
      <c r="AM57" s="17">
        <v>68.105999999999995</v>
      </c>
      <c r="AN57" s="17">
        <v>70.418999999999997</v>
      </c>
      <c r="AO57" s="17">
        <v>72.879000000000005</v>
      </c>
      <c r="AP57" s="17">
        <v>75.504999999999995</v>
      </c>
      <c r="AQ57" s="17">
        <v>78.275000000000006</v>
      </c>
      <c r="AR57" s="17">
        <v>81.182000000000002</v>
      </c>
      <c r="AS57" s="17">
        <v>84.266999999999996</v>
      </c>
      <c r="AT57" s="17">
        <v>87.584999999999994</v>
      </c>
      <c r="AU57" s="17">
        <v>91.153000000000006</v>
      </c>
      <c r="AV57" s="17">
        <v>95.057000000000002</v>
      </c>
      <c r="AW57" s="17">
        <v>99.230999999999995</v>
      </c>
      <c r="AX57" s="17">
        <v>103.36799999999999</v>
      </c>
      <c r="AY57" s="17">
        <v>107.048</v>
      </c>
      <c r="AZ57" s="17">
        <v>110.002</v>
      </c>
      <c r="BA57" s="17">
        <v>112.09399999999999</v>
      </c>
      <c r="BB57" s="17">
        <v>113.499</v>
      </c>
      <c r="BC57" s="17">
        <v>114.651</v>
      </c>
      <c r="BD57" s="17">
        <v>116.16</v>
      </c>
      <c r="BE57" s="17">
        <v>118.476</v>
      </c>
      <c r="BF57" s="17">
        <v>121.72199999999999</v>
      </c>
      <c r="BG57" s="17">
        <v>125.785</v>
      </c>
      <c r="BH57" s="17">
        <v>130.595</v>
      </c>
      <c r="BI57" s="17">
        <v>135.99</v>
      </c>
      <c r="BJ57" s="17">
        <v>141.83699999999999</v>
      </c>
      <c r="BK57" s="17">
        <v>148.05600000000001</v>
      </c>
      <c r="BL57" s="17">
        <v>154.61500000000001</v>
      </c>
      <c r="BM57" s="17">
        <v>161.49199999999999</v>
      </c>
      <c r="BN57" s="17">
        <v>168.65</v>
      </c>
      <c r="BO57" s="17">
        <v>176.00299999999999</v>
      </c>
      <c r="BP57" s="17">
        <v>183.405</v>
      </c>
      <c r="BQ57" s="17">
        <v>190.64500000000001</v>
      </c>
      <c r="BR57" s="17">
        <v>197.44399999999999</v>
      </c>
      <c r="BS57" s="17">
        <v>203.458</v>
      </c>
      <c r="BT57" s="17">
        <v>208.274</v>
      </c>
    </row>
    <row r="58" spans="1:72">
      <c r="A58" s="16">
        <v>55</v>
      </c>
      <c r="B58" s="17">
        <v>24.417999999999999</v>
      </c>
      <c r="C58" s="17">
        <v>24.821999999999999</v>
      </c>
      <c r="D58" s="17">
        <v>25.175999999999998</v>
      </c>
      <c r="E58" s="17">
        <v>25.492999999999999</v>
      </c>
      <c r="F58" s="17">
        <v>25.795999999999999</v>
      </c>
      <c r="G58" s="17">
        <v>26.097999999999999</v>
      </c>
      <c r="H58" s="17">
        <v>26.408999999999999</v>
      </c>
      <c r="I58" s="17">
        <v>26.725999999999999</v>
      </c>
      <c r="J58" s="17">
        <v>27.027999999999999</v>
      </c>
      <c r="K58" s="17">
        <v>27.288</v>
      </c>
      <c r="L58" s="17">
        <v>27.49</v>
      </c>
      <c r="M58" s="17">
        <v>27.641999999999999</v>
      </c>
      <c r="N58" s="17">
        <v>27.763999999999999</v>
      </c>
      <c r="O58" s="17">
        <v>27.873999999999999</v>
      </c>
      <c r="P58" s="17">
        <v>27.992999999999999</v>
      </c>
      <c r="Q58" s="17">
        <v>28.146000000000001</v>
      </c>
      <c r="R58" s="17">
        <v>28.335000000000001</v>
      </c>
      <c r="S58" s="17">
        <v>28.581</v>
      </c>
      <c r="T58" s="17">
        <v>28.965</v>
      </c>
      <c r="U58" s="17">
        <v>29.59</v>
      </c>
      <c r="V58" s="17">
        <v>30.527999999999999</v>
      </c>
      <c r="W58" s="17">
        <v>31.797000000000001</v>
      </c>
      <c r="X58" s="17">
        <v>33.372999999999998</v>
      </c>
      <c r="Y58" s="17">
        <v>35.222999999999999</v>
      </c>
      <c r="Z58" s="17">
        <v>37.289000000000001</v>
      </c>
      <c r="AA58" s="17">
        <v>39.521000000000001</v>
      </c>
      <c r="AB58" s="17">
        <v>41.927</v>
      </c>
      <c r="AC58" s="17">
        <v>44.485999999999997</v>
      </c>
      <c r="AD58" s="17">
        <v>47.085000000000001</v>
      </c>
      <c r="AE58" s="17">
        <v>49.578000000000003</v>
      </c>
      <c r="AF58" s="17">
        <v>51.865000000000002</v>
      </c>
      <c r="AG58" s="17">
        <v>53.896000000000001</v>
      </c>
      <c r="AH58" s="17">
        <v>55.71</v>
      </c>
      <c r="AI58" s="17">
        <v>57.401000000000003</v>
      </c>
      <c r="AJ58" s="17">
        <v>59.107999999999997</v>
      </c>
      <c r="AK58" s="17">
        <v>60.941000000000003</v>
      </c>
      <c r="AL58" s="17">
        <v>62.924999999999997</v>
      </c>
      <c r="AM58" s="17">
        <v>65.045000000000002</v>
      </c>
      <c r="AN58" s="17">
        <v>67.301000000000002</v>
      </c>
      <c r="AO58" s="17">
        <v>69.680999999999997</v>
      </c>
      <c r="AP58" s="17">
        <v>72.179000000000002</v>
      </c>
      <c r="AQ58" s="17">
        <v>74.778999999999996</v>
      </c>
      <c r="AR58" s="17">
        <v>77.491</v>
      </c>
      <c r="AS58" s="17">
        <v>80.355000000000004</v>
      </c>
      <c r="AT58" s="17">
        <v>83.427999999999997</v>
      </c>
      <c r="AU58" s="17">
        <v>86.733999999999995</v>
      </c>
      <c r="AV58" s="17">
        <v>90.316000000000003</v>
      </c>
      <c r="AW58" s="17">
        <v>94.122</v>
      </c>
      <c r="AX58" s="17">
        <v>97.968999999999994</v>
      </c>
      <c r="AY58" s="17">
        <v>101.607</v>
      </c>
      <c r="AZ58" s="17">
        <v>104.867</v>
      </c>
      <c r="BA58" s="17">
        <v>107.715</v>
      </c>
      <c r="BB58" s="17">
        <v>110.238</v>
      </c>
      <c r="BC58" s="17">
        <v>112.539</v>
      </c>
      <c r="BD58" s="17">
        <v>114.77800000000001</v>
      </c>
      <c r="BE58" s="17">
        <v>117.098</v>
      </c>
      <c r="BF58" s="17">
        <v>119.47199999999999</v>
      </c>
      <c r="BG58" s="17">
        <v>121.941</v>
      </c>
      <c r="BH58" s="17">
        <v>124.80200000000001</v>
      </c>
      <c r="BI58" s="17">
        <v>128.43700000000001</v>
      </c>
      <c r="BJ58" s="17">
        <v>133.09299999999999</v>
      </c>
      <c r="BK58" s="17">
        <v>138.81200000000001</v>
      </c>
      <c r="BL58" s="17">
        <v>145.45400000000001</v>
      </c>
      <c r="BM58" s="17">
        <v>152.761</v>
      </c>
      <c r="BN58" s="17">
        <v>160.42400000000001</v>
      </c>
      <c r="BO58" s="17">
        <v>168.14500000000001</v>
      </c>
      <c r="BP58" s="17">
        <v>175.66399999999999</v>
      </c>
      <c r="BQ58" s="17">
        <v>182.76599999999999</v>
      </c>
      <c r="BR58" s="17">
        <v>189.28800000000001</v>
      </c>
      <c r="BS58" s="17">
        <v>195.11799999999999</v>
      </c>
      <c r="BT58" s="17">
        <v>200.18799999999999</v>
      </c>
    </row>
    <row r="59" spans="1:72">
      <c r="A59" s="16">
        <v>56</v>
      </c>
      <c r="B59" s="17">
        <v>23.693000000000001</v>
      </c>
      <c r="C59" s="17">
        <v>24.091000000000001</v>
      </c>
      <c r="D59" s="17">
        <v>24.388000000000002</v>
      </c>
      <c r="E59" s="17">
        <v>24.623000000000001</v>
      </c>
      <c r="F59" s="17">
        <v>24.858000000000001</v>
      </c>
      <c r="G59" s="17">
        <v>25.137</v>
      </c>
      <c r="H59" s="17">
        <v>25.475999999999999</v>
      </c>
      <c r="I59" s="17">
        <v>25.856999999999999</v>
      </c>
      <c r="J59" s="17">
        <v>26.247</v>
      </c>
      <c r="K59" s="17">
        <v>26.597999999999999</v>
      </c>
      <c r="L59" s="17">
        <v>26.876999999999999</v>
      </c>
      <c r="M59" s="17">
        <v>27.085000000000001</v>
      </c>
      <c r="N59" s="17">
        <v>27.242999999999999</v>
      </c>
      <c r="O59" s="17">
        <v>27.366</v>
      </c>
      <c r="P59" s="17">
        <v>27.478999999999999</v>
      </c>
      <c r="Q59" s="17">
        <v>27.603999999999999</v>
      </c>
      <c r="R59" s="17">
        <v>27.751999999999999</v>
      </c>
      <c r="S59" s="17">
        <v>27.943999999999999</v>
      </c>
      <c r="T59" s="17">
        <v>28.225000000000001</v>
      </c>
      <c r="U59" s="17">
        <v>28.648</v>
      </c>
      <c r="V59" s="17">
        <v>29.259</v>
      </c>
      <c r="W59" s="17">
        <v>30.045999999999999</v>
      </c>
      <c r="X59" s="17">
        <v>31.013999999999999</v>
      </c>
      <c r="Y59" s="17">
        <v>32.244</v>
      </c>
      <c r="Z59" s="17">
        <v>33.835000000000001</v>
      </c>
      <c r="AA59" s="17">
        <v>35.843000000000004</v>
      </c>
      <c r="AB59" s="17">
        <v>38.323999999999998</v>
      </c>
      <c r="AC59" s="17">
        <v>41.210999999999999</v>
      </c>
      <c r="AD59" s="17">
        <v>44.27</v>
      </c>
      <c r="AE59" s="17">
        <v>47.182000000000002</v>
      </c>
      <c r="AF59" s="17">
        <v>49.723999999999997</v>
      </c>
      <c r="AG59" s="17">
        <v>51.802999999999997</v>
      </c>
      <c r="AH59" s="17">
        <v>53.496000000000002</v>
      </c>
      <c r="AI59" s="17">
        <v>54.957000000000001</v>
      </c>
      <c r="AJ59" s="17">
        <v>56.427</v>
      </c>
      <c r="AK59" s="17">
        <v>58.079000000000001</v>
      </c>
      <c r="AL59" s="17">
        <v>59.963000000000001</v>
      </c>
      <c r="AM59" s="17">
        <v>62.030999999999999</v>
      </c>
      <c r="AN59" s="17">
        <v>64.251999999999995</v>
      </c>
      <c r="AO59" s="17">
        <v>66.567999999999998</v>
      </c>
      <c r="AP59" s="17">
        <v>68.94</v>
      </c>
      <c r="AQ59" s="17">
        <v>71.352999999999994</v>
      </c>
      <c r="AR59" s="17">
        <v>73.835999999999999</v>
      </c>
      <c r="AS59" s="17">
        <v>76.441999999999993</v>
      </c>
      <c r="AT59" s="17">
        <v>79.238</v>
      </c>
      <c r="AU59" s="17">
        <v>82.265000000000001</v>
      </c>
      <c r="AV59" s="17">
        <v>85.525999999999996</v>
      </c>
      <c r="AW59" s="17">
        <v>88.978999999999999</v>
      </c>
      <c r="AX59" s="17">
        <v>92.564999999999998</v>
      </c>
      <c r="AY59" s="17">
        <v>96.206000000000003</v>
      </c>
      <c r="AZ59" s="17">
        <v>99.828999999999994</v>
      </c>
      <c r="BA59" s="17">
        <v>103.511</v>
      </c>
      <c r="BB59" s="17">
        <v>107.24299999999999</v>
      </c>
      <c r="BC59" s="17">
        <v>110.78</v>
      </c>
      <c r="BD59" s="17">
        <v>113.79600000000001</v>
      </c>
      <c r="BE59" s="17">
        <v>116.113</v>
      </c>
      <c r="BF59" s="17">
        <v>117.535</v>
      </c>
      <c r="BG59" s="17">
        <v>118.268</v>
      </c>
      <c r="BH59" s="17">
        <v>119.02200000000001</v>
      </c>
      <c r="BI59" s="17">
        <v>120.768</v>
      </c>
      <c r="BJ59" s="17">
        <v>124.173</v>
      </c>
      <c r="BK59" s="17">
        <v>129.40700000000001</v>
      </c>
      <c r="BL59" s="17">
        <v>136.21199999999999</v>
      </c>
      <c r="BM59" s="17">
        <v>144.06200000000001</v>
      </c>
      <c r="BN59" s="17">
        <v>152.34100000000001</v>
      </c>
      <c r="BO59" s="17">
        <v>160.512</v>
      </c>
      <c r="BP59" s="17">
        <v>168.179</v>
      </c>
      <c r="BQ59" s="17">
        <v>175.114</v>
      </c>
      <c r="BR59" s="17">
        <v>181.273</v>
      </c>
      <c r="BS59" s="17">
        <v>186.78399999999999</v>
      </c>
      <c r="BT59" s="17">
        <v>191.94399999999999</v>
      </c>
    </row>
    <row r="60" spans="1:72">
      <c r="A60" s="16">
        <v>57</v>
      </c>
      <c r="B60" s="17">
        <v>22.832000000000001</v>
      </c>
      <c r="C60" s="17">
        <v>23.236000000000001</v>
      </c>
      <c r="D60" s="17">
        <v>23.515999999999998</v>
      </c>
      <c r="E60" s="17">
        <v>23.725000000000001</v>
      </c>
      <c r="F60" s="17">
        <v>23.940999999999999</v>
      </c>
      <c r="G60" s="17">
        <v>24.219000000000001</v>
      </c>
      <c r="H60" s="17">
        <v>24.577999999999999</v>
      </c>
      <c r="I60" s="17">
        <v>24.992999999999999</v>
      </c>
      <c r="J60" s="17">
        <v>25.428999999999998</v>
      </c>
      <c r="K60" s="17">
        <v>25.831</v>
      </c>
      <c r="L60" s="17">
        <v>26.161000000000001</v>
      </c>
      <c r="M60" s="17">
        <v>26.416</v>
      </c>
      <c r="N60" s="17">
        <v>26.614999999999998</v>
      </c>
      <c r="O60" s="17">
        <v>26.771000000000001</v>
      </c>
      <c r="P60" s="17">
        <v>26.898</v>
      </c>
      <c r="Q60" s="17">
        <v>27.018999999999998</v>
      </c>
      <c r="R60" s="17">
        <v>27.152000000000001</v>
      </c>
      <c r="S60" s="17">
        <v>27.314</v>
      </c>
      <c r="T60" s="17">
        <v>27.521999999999998</v>
      </c>
      <c r="U60" s="17">
        <v>27.795999999999999</v>
      </c>
      <c r="V60" s="17">
        <v>28.16</v>
      </c>
      <c r="W60" s="17">
        <v>28.582999999999998</v>
      </c>
      <c r="X60" s="17">
        <v>29.093</v>
      </c>
      <c r="Y60" s="17">
        <v>29.843</v>
      </c>
      <c r="Z60" s="17">
        <v>31.033999999999999</v>
      </c>
      <c r="AA60" s="17">
        <v>32.786000000000001</v>
      </c>
      <c r="AB60" s="17">
        <v>35.189</v>
      </c>
      <c r="AC60" s="17">
        <v>38.148000000000003</v>
      </c>
      <c r="AD60" s="17">
        <v>41.371000000000002</v>
      </c>
      <c r="AE60" s="17">
        <v>44.457999999999998</v>
      </c>
      <c r="AF60" s="17">
        <v>47.12</v>
      </c>
      <c r="AG60" s="17">
        <v>49.249000000000002</v>
      </c>
      <c r="AH60" s="17">
        <v>50.936999999999998</v>
      </c>
      <c r="AI60" s="17">
        <v>52.354999999999997</v>
      </c>
      <c r="AJ60" s="17">
        <v>53.762999999999998</v>
      </c>
      <c r="AK60" s="17">
        <v>55.356999999999999</v>
      </c>
      <c r="AL60" s="17">
        <v>57.183999999999997</v>
      </c>
      <c r="AM60" s="17">
        <v>59.19</v>
      </c>
      <c r="AN60" s="17">
        <v>61.337000000000003</v>
      </c>
      <c r="AO60" s="17">
        <v>63.551000000000002</v>
      </c>
      <c r="AP60" s="17">
        <v>65.784999999999997</v>
      </c>
      <c r="AQ60" s="17">
        <v>68.031000000000006</v>
      </c>
      <c r="AR60" s="17">
        <v>70.328000000000003</v>
      </c>
      <c r="AS60" s="17">
        <v>72.725999999999999</v>
      </c>
      <c r="AT60" s="17">
        <v>75.293000000000006</v>
      </c>
      <c r="AU60" s="17">
        <v>78.078000000000003</v>
      </c>
      <c r="AV60" s="17">
        <v>81.052000000000007</v>
      </c>
      <c r="AW60" s="17">
        <v>84.183999999999997</v>
      </c>
      <c r="AX60" s="17">
        <v>87.510999999999996</v>
      </c>
      <c r="AY60" s="17">
        <v>91.078999999999994</v>
      </c>
      <c r="AZ60" s="17">
        <v>94.89</v>
      </c>
      <c r="BA60" s="17">
        <v>99.085999999999999</v>
      </c>
      <c r="BB60" s="17">
        <v>103.59699999999999</v>
      </c>
      <c r="BC60" s="17">
        <v>107.955</v>
      </c>
      <c r="BD60" s="17">
        <v>111.532</v>
      </c>
      <c r="BE60" s="17">
        <v>113.943</v>
      </c>
      <c r="BF60" s="17">
        <v>114.902</v>
      </c>
      <c r="BG60" s="17">
        <v>114.70699999999999</v>
      </c>
      <c r="BH60" s="17">
        <v>114.271</v>
      </c>
      <c r="BI60" s="17">
        <v>114.85899999999999</v>
      </c>
      <c r="BJ60" s="17">
        <v>117.354</v>
      </c>
      <c r="BK60" s="17">
        <v>122.004</v>
      </c>
      <c r="BL60" s="17">
        <v>128.50700000000001</v>
      </c>
      <c r="BM60" s="17">
        <v>136.22399999999999</v>
      </c>
      <c r="BN60" s="17">
        <v>144.41</v>
      </c>
      <c r="BO60" s="17">
        <v>152.44300000000001</v>
      </c>
      <c r="BP60" s="17">
        <v>159.88999999999999</v>
      </c>
      <c r="BQ60" s="17">
        <v>166.55799999999999</v>
      </c>
      <c r="BR60" s="17">
        <v>172.50800000000001</v>
      </c>
      <c r="BS60" s="17">
        <v>178.03299999999999</v>
      </c>
      <c r="BT60" s="17">
        <v>183.67099999999999</v>
      </c>
    </row>
    <row r="61" spans="1:72">
      <c r="A61" s="16">
        <v>58</v>
      </c>
      <c r="B61" s="17">
        <v>21.760999999999999</v>
      </c>
      <c r="C61" s="17">
        <v>22.19</v>
      </c>
      <c r="D61" s="17">
        <v>22.524000000000001</v>
      </c>
      <c r="E61" s="17">
        <v>22.8</v>
      </c>
      <c r="F61" s="17">
        <v>23.076000000000001</v>
      </c>
      <c r="G61" s="17">
        <v>23.391999999999999</v>
      </c>
      <c r="H61" s="17">
        <v>23.76</v>
      </c>
      <c r="I61" s="17">
        <v>24.161999999999999</v>
      </c>
      <c r="J61" s="17">
        <v>24.573</v>
      </c>
      <c r="K61" s="17">
        <v>24.956</v>
      </c>
      <c r="L61" s="17">
        <v>25.288</v>
      </c>
      <c r="M61" s="17">
        <v>25.567</v>
      </c>
      <c r="N61" s="17">
        <v>25.806999999999999</v>
      </c>
      <c r="O61" s="17">
        <v>26.007000000000001</v>
      </c>
      <c r="P61" s="17">
        <v>26.175000000000001</v>
      </c>
      <c r="Q61" s="17">
        <v>26.315000000000001</v>
      </c>
      <c r="R61" s="17">
        <v>26.446999999999999</v>
      </c>
      <c r="S61" s="17">
        <v>26.588000000000001</v>
      </c>
      <c r="T61" s="17">
        <v>26.748999999999999</v>
      </c>
      <c r="U61" s="17">
        <v>26.940999999999999</v>
      </c>
      <c r="V61" s="17">
        <v>27.184000000000001</v>
      </c>
      <c r="W61" s="17">
        <v>27.449000000000002</v>
      </c>
      <c r="X61" s="17">
        <v>27.768999999999998</v>
      </c>
      <c r="Y61" s="17">
        <v>28.297000000000001</v>
      </c>
      <c r="Z61" s="17">
        <v>29.234999999999999</v>
      </c>
      <c r="AA61" s="17">
        <v>30.71</v>
      </c>
      <c r="AB61" s="17">
        <v>32.802999999999997</v>
      </c>
      <c r="AC61" s="17">
        <v>35.427</v>
      </c>
      <c r="AD61" s="17">
        <v>38.341000000000001</v>
      </c>
      <c r="AE61" s="17">
        <v>41.201000000000001</v>
      </c>
      <c r="AF61" s="17">
        <v>43.765999999999998</v>
      </c>
      <c r="AG61" s="17">
        <v>45.945</v>
      </c>
      <c r="AH61" s="17">
        <v>47.813000000000002</v>
      </c>
      <c r="AI61" s="17">
        <v>49.472999999999999</v>
      </c>
      <c r="AJ61" s="17">
        <v>51.097000000000001</v>
      </c>
      <c r="AK61" s="17">
        <v>52.814</v>
      </c>
      <c r="AL61" s="17">
        <v>54.651000000000003</v>
      </c>
      <c r="AM61" s="17">
        <v>56.572000000000003</v>
      </c>
      <c r="AN61" s="17">
        <v>58.564999999999998</v>
      </c>
      <c r="AO61" s="17">
        <v>60.606000000000002</v>
      </c>
      <c r="AP61" s="17">
        <v>62.68</v>
      </c>
      <c r="AQ61" s="17">
        <v>64.792000000000002</v>
      </c>
      <c r="AR61" s="17">
        <v>66.966999999999999</v>
      </c>
      <c r="AS61" s="17">
        <v>69.245000000000005</v>
      </c>
      <c r="AT61" s="17">
        <v>71.677000000000007</v>
      </c>
      <c r="AU61" s="17">
        <v>74.301000000000002</v>
      </c>
      <c r="AV61" s="17">
        <v>77.084999999999994</v>
      </c>
      <c r="AW61" s="17">
        <v>80.007999999999996</v>
      </c>
      <c r="AX61" s="17">
        <v>83.132999999999996</v>
      </c>
      <c r="AY61" s="17">
        <v>86.534999999999997</v>
      </c>
      <c r="AZ61" s="17">
        <v>90.242999999999995</v>
      </c>
      <c r="BA61" s="17">
        <v>94.394000000000005</v>
      </c>
      <c r="BB61" s="17">
        <v>98.900999999999996</v>
      </c>
      <c r="BC61" s="17">
        <v>103.31100000000001</v>
      </c>
      <c r="BD61" s="17">
        <v>107.008</v>
      </c>
      <c r="BE61" s="17">
        <v>109.608</v>
      </c>
      <c r="BF61" s="17">
        <v>110.86</v>
      </c>
      <c r="BG61" s="17">
        <v>111.036</v>
      </c>
      <c r="BH61" s="17">
        <v>110.907</v>
      </c>
      <c r="BI61" s="17">
        <v>111.54900000000001</v>
      </c>
      <c r="BJ61" s="17">
        <v>113.724</v>
      </c>
      <c r="BK61" s="17">
        <v>117.664</v>
      </c>
      <c r="BL61" s="17">
        <v>123.149</v>
      </c>
      <c r="BM61" s="17">
        <v>129.68</v>
      </c>
      <c r="BN61" s="17">
        <v>136.67699999999999</v>
      </c>
      <c r="BO61" s="17">
        <v>143.672</v>
      </c>
      <c r="BP61" s="17">
        <v>150.363</v>
      </c>
      <c r="BQ61" s="17">
        <v>156.66</v>
      </c>
      <c r="BR61" s="17">
        <v>162.68899999999999</v>
      </c>
      <c r="BS61" s="17">
        <v>168.78800000000001</v>
      </c>
      <c r="BT61" s="17">
        <v>175.5</v>
      </c>
    </row>
    <row r="62" spans="1:72">
      <c r="A62" s="16">
        <v>59</v>
      </c>
      <c r="B62" s="17">
        <v>20.565999999999999</v>
      </c>
      <c r="C62" s="17">
        <v>21.03</v>
      </c>
      <c r="D62" s="17">
        <v>21.456</v>
      </c>
      <c r="E62" s="17">
        <v>21.850999999999999</v>
      </c>
      <c r="F62" s="17">
        <v>22.231000000000002</v>
      </c>
      <c r="G62" s="17">
        <v>22.608000000000001</v>
      </c>
      <c r="H62" s="17">
        <v>22.98</v>
      </c>
      <c r="I62" s="17">
        <v>23.338000000000001</v>
      </c>
      <c r="J62" s="17">
        <v>23.68</v>
      </c>
      <c r="K62" s="17">
        <v>24.004999999999999</v>
      </c>
      <c r="L62" s="17">
        <v>24.309000000000001</v>
      </c>
      <c r="M62" s="17">
        <v>24.599</v>
      </c>
      <c r="N62" s="17">
        <v>24.876000000000001</v>
      </c>
      <c r="O62" s="17">
        <v>25.131</v>
      </c>
      <c r="P62" s="17">
        <v>25.349</v>
      </c>
      <c r="Q62" s="17">
        <v>25.526</v>
      </c>
      <c r="R62" s="17">
        <v>25.67</v>
      </c>
      <c r="S62" s="17">
        <v>25.802</v>
      </c>
      <c r="T62" s="17">
        <v>25.939</v>
      </c>
      <c r="U62" s="17">
        <v>26.1</v>
      </c>
      <c r="V62" s="17">
        <v>26.309000000000001</v>
      </c>
      <c r="W62" s="17">
        <v>26.553999999999998</v>
      </c>
      <c r="X62" s="17">
        <v>26.86</v>
      </c>
      <c r="Y62" s="17">
        <v>27.335000000000001</v>
      </c>
      <c r="Z62" s="17">
        <v>28.122</v>
      </c>
      <c r="AA62" s="17">
        <v>29.312000000000001</v>
      </c>
      <c r="AB62" s="17">
        <v>30.952000000000002</v>
      </c>
      <c r="AC62" s="17">
        <v>32.988999999999997</v>
      </c>
      <c r="AD62" s="17">
        <v>35.292000000000002</v>
      </c>
      <c r="AE62" s="17">
        <v>37.674999999999997</v>
      </c>
      <c r="AF62" s="17">
        <v>39.994</v>
      </c>
      <c r="AG62" s="17">
        <v>42.215000000000003</v>
      </c>
      <c r="AH62" s="17">
        <v>44.357999999999997</v>
      </c>
      <c r="AI62" s="17">
        <v>46.421999999999997</v>
      </c>
      <c r="AJ62" s="17">
        <v>48.421999999999997</v>
      </c>
      <c r="AK62" s="17">
        <v>50.368000000000002</v>
      </c>
      <c r="AL62" s="17">
        <v>52.256</v>
      </c>
      <c r="AM62" s="17">
        <v>54.08</v>
      </c>
      <c r="AN62" s="17">
        <v>55.884</v>
      </c>
      <c r="AO62" s="17">
        <v>57.720999999999997</v>
      </c>
      <c r="AP62" s="17">
        <v>59.634</v>
      </c>
      <c r="AQ62" s="17">
        <v>61.637</v>
      </c>
      <c r="AR62" s="17">
        <v>63.734000000000002</v>
      </c>
      <c r="AS62" s="17">
        <v>65.948999999999998</v>
      </c>
      <c r="AT62" s="17">
        <v>68.305999999999997</v>
      </c>
      <c r="AU62" s="17">
        <v>70.819999999999993</v>
      </c>
      <c r="AV62" s="17">
        <v>73.471000000000004</v>
      </c>
      <c r="AW62" s="17">
        <v>76.254999999999995</v>
      </c>
      <c r="AX62" s="17">
        <v>79.209000000000003</v>
      </c>
      <c r="AY62" s="17">
        <v>82.388000000000005</v>
      </c>
      <c r="AZ62" s="17">
        <v>85.805999999999997</v>
      </c>
      <c r="BA62" s="17">
        <v>89.546999999999997</v>
      </c>
      <c r="BB62" s="17">
        <v>93.549000000000007</v>
      </c>
      <c r="BC62" s="17">
        <v>97.516999999999996</v>
      </c>
      <c r="BD62" s="17">
        <v>101.051</v>
      </c>
      <c r="BE62" s="17">
        <v>103.892</v>
      </c>
      <c r="BF62" s="17">
        <v>105.90900000000001</v>
      </c>
      <c r="BG62" s="17">
        <v>107.27200000000001</v>
      </c>
      <c r="BH62" s="17">
        <v>108.396</v>
      </c>
      <c r="BI62" s="17">
        <v>109.866</v>
      </c>
      <c r="BJ62" s="17">
        <v>112.113</v>
      </c>
      <c r="BK62" s="17">
        <v>115.298</v>
      </c>
      <c r="BL62" s="17">
        <v>119.35599999999999</v>
      </c>
      <c r="BM62" s="17">
        <v>124.08</v>
      </c>
      <c r="BN62" s="17">
        <v>129.23699999999999</v>
      </c>
      <c r="BO62" s="17">
        <v>134.655</v>
      </c>
      <c r="BP62" s="17">
        <v>140.262</v>
      </c>
      <c r="BQ62" s="17">
        <v>146.107</v>
      </c>
      <c r="BR62" s="17">
        <v>152.36099999999999</v>
      </c>
      <c r="BS62" s="17">
        <v>159.31399999999999</v>
      </c>
      <c r="BT62" s="17">
        <v>167.375</v>
      </c>
    </row>
    <row r="63" spans="1:72">
      <c r="A63" s="16">
        <v>60</v>
      </c>
      <c r="B63" s="17">
        <v>19.398</v>
      </c>
      <c r="C63" s="17">
        <v>19.893000000000001</v>
      </c>
      <c r="D63" s="17">
        <v>20.398</v>
      </c>
      <c r="E63" s="17">
        <v>20.896000000000001</v>
      </c>
      <c r="F63" s="17">
        <v>21.367000000000001</v>
      </c>
      <c r="G63" s="17">
        <v>21.794</v>
      </c>
      <c r="H63" s="17">
        <v>22.164999999999999</v>
      </c>
      <c r="I63" s="17">
        <v>22.481999999999999</v>
      </c>
      <c r="J63" s="17">
        <v>22.763000000000002</v>
      </c>
      <c r="K63" s="17">
        <v>23.036999999999999</v>
      </c>
      <c r="L63" s="17">
        <v>23.321999999999999</v>
      </c>
      <c r="M63" s="17">
        <v>23.629000000000001</v>
      </c>
      <c r="N63" s="17">
        <v>23.952000000000002</v>
      </c>
      <c r="O63" s="17">
        <v>24.271000000000001</v>
      </c>
      <c r="P63" s="17">
        <v>24.552</v>
      </c>
      <c r="Q63" s="17">
        <v>24.779</v>
      </c>
      <c r="R63" s="17">
        <v>24.957000000000001</v>
      </c>
      <c r="S63" s="17">
        <v>25.103999999999999</v>
      </c>
      <c r="T63" s="17">
        <v>25.239000000000001</v>
      </c>
      <c r="U63" s="17">
        <v>25.38</v>
      </c>
      <c r="V63" s="17">
        <v>25.555</v>
      </c>
      <c r="W63" s="17">
        <v>25.759</v>
      </c>
      <c r="X63" s="17">
        <v>26.015000000000001</v>
      </c>
      <c r="Y63" s="17">
        <v>26.4</v>
      </c>
      <c r="Z63" s="17">
        <v>27.006</v>
      </c>
      <c r="AA63" s="17">
        <v>27.904</v>
      </c>
      <c r="AB63" s="17">
        <v>29.111000000000001</v>
      </c>
      <c r="AC63" s="17">
        <v>30.602</v>
      </c>
      <c r="AD63" s="17">
        <v>32.345999999999997</v>
      </c>
      <c r="AE63" s="17">
        <v>34.292000000000002</v>
      </c>
      <c r="AF63" s="17">
        <v>36.389000000000003</v>
      </c>
      <c r="AG63" s="17">
        <v>38.643000000000001</v>
      </c>
      <c r="AH63" s="17">
        <v>41.039000000000001</v>
      </c>
      <c r="AI63" s="17">
        <v>43.472999999999999</v>
      </c>
      <c r="AJ63" s="17">
        <v>45.814</v>
      </c>
      <c r="AK63" s="17">
        <v>47.970999999999997</v>
      </c>
      <c r="AL63" s="17">
        <v>49.9</v>
      </c>
      <c r="AM63" s="17">
        <v>51.634999999999998</v>
      </c>
      <c r="AN63" s="17">
        <v>53.259</v>
      </c>
      <c r="AO63" s="17">
        <v>54.902000000000001</v>
      </c>
      <c r="AP63" s="17">
        <v>56.658999999999999</v>
      </c>
      <c r="AQ63" s="17">
        <v>58.558999999999997</v>
      </c>
      <c r="AR63" s="17">
        <v>60.582000000000001</v>
      </c>
      <c r="AS63" s="17">
        <v>62.731999999999999</v>
      </c>
      <c r="AT63" s="17">
        <v>65</v>
      </c>
      <c r="AU63" s="17">
        <v>67.382999999999996</v>
      </c>
      <c r="AV63" s="17">
        <v>69.866</v>
      </c>
      <c r="AW63" s="17">
        <v>72.454999999999998</v>
      </c>
      <c r="AX63" s="17">
        <v>75.191000000000003</v>
      </c>
      <c r="AY63" s="17">
        <v>78.125</v>
      </c>
      <c r="AZ63" s="17">
        <v>81.281000000000006</v>
      </c>
      <c r="BA63" s="17">
        <v>84.7</v>
      </c>
      <c r="BB63" s="17">
        <v>88.334000000000003</v>
      </c>
      <c r="BC63" s="17">
        <v>92.007000000000005</v>
      </c>
      <c r="BD63" s="17">
        <v>95.483000000000004</v>
      </c>
      <c r="BE63" s="17">
        <v>98.599000000000004</v>
      </c>
      <c r="BF63" s="17">
        <v>101.32299999999999</v>
      </c>
      <c r="BG63" s="17">
        <v>103.73699999999999</v>
      </c>
      <c r="BH63" s="17">
        <v>105.946</v>
      </c>
      <c r="BI63" s="17">
        <v>108.104</v>
      </c>
      <c r="BJ63" s="17">
        <v>110.352</v>
      </c>
      <c r="BK63" s="17">
        <v>112.791</v>
      </c>
      <c r="BL63" s="17">
        <v>115.494</v>
      </c>
      <c r="BM63" s="17">
        <v>118.52200000000001</v>
      </c>
      <c r="BN63" s="17">
        <v>121.947</v>
      </c>
      <c r="BO63" s="17">
        <v>125.867</v>
      </c>
      <c r="BP63" s="17">
        <v>130.42400000000001</v>
      </c>
      <c r="BQ63" s="17">
        <v>135.797</v>
      </c>
      <c r="BR63" s="17">
        <v>142.21</v>
      </c>
      <c r="BS63" s="17">
        <v>149.928</v>
      </c>
      <c r="BT63" s="17">
        <v>159.256</v>
      </c>
    </row>
    <row r="64" spans="1:72">
      <c r="A64" s="16">
        <v>61</v>
      </c>
      <c r="B64" s="17">
        <v>18.222999999999999</v>
      </c>
      <c r="C64" s="17">
        <v>18.753</v>
      </c>
      <c r="D64" s="17">
        <v>19.344999999999999</v>
      </c>
      <c r="E64" s="17">
        <v>19.952000000000002</v>
      </c>
      <c r="F64" s="17">
        <v>20.513000000000002</v>
      </c>
      <c r="G64" s="17">
        <v>20.988</v>
      </c>
      <c r="H64" s="17">
        <v>21.352</v>
      </c>
      <c r="I64" s="17">
        <v>21.616</v>
      </c>
      <c r="J64" s="17">
        <v>21.823</v>
      </c>
      <c r="K64" s="17">
        <v>22.035</v>
      </c>
      <c r="L64" s="17">
        <v>22.297999999999998</v>
      </c>
      <c r="M64" s="17">
        <v>22.629000000000001</v>
      </c>
      <c r="N64" s="17">
        <v>23.009</v>
      </c>
      <c r="O64" s="17">
        <v>23.404</v>
      </c>
      <c r="P64" s="17">
        <v>23.765999999999998</v>
      </c>
      <c r="Q64" s="17">
        <v>24.062000000000001</v>
      </c>
      <c r="R64" s="17">
        <v>24.29</v>
      </c>
      <c r="S64" s="17">
        <v>24.472999999999999</v>
      </c>
      <c r="T64" s="17">
        <v>24.620999999999999</v>
      </c>
      <c r="U64" s="17">
        <v>24.76</v>
      </c>
      <c r="V64" s="17">
        <v>24.908999999999999</v>
      </c>
      <c r="W64" s="17">
        <v>25.08</v>
      </c>
      <c r="X64" s="17">
        <v>25.289000000000001</v>
      </c>
      <c r="Y64" s="17">
        <v>25.577999999999999</v>
      </c>
      <c r="Z64" s="17">
        <v>25.998000000000001</v>
      </c>
      <c r="AA64" s="17">
        <v>26.588999999999999</v>
      </c>
      <c r="AB64" s="17">
        <v>27.341000000000001</v>
      </c>
      <c r="AC64" s="17">
        <v>28.26</v>
      </c>
      <c r="AD64" s="17">
        <v>29.420999999999999</v>
      </c>
      <c r="AE64" s="17">
        <v>30.911999999999999</v>
      </c>
      <c r="AF64" s="17">
        <v>32.786999999999999</v>
      </c>
      <c r="AG64" s="17">
        <v>35.097999999999999</v>
      </c>
      <c r="AH64" s="17">
        <v>37.783000000000001</v>
      </c>
      <c r="AI64" s="17">
        <v>40.628</v>
      </c>
      <c r="AJ64" s="17">
        <v>43.344000000000001</v>
      </c>
      <c r="AK64" s="17">
        <v>45.725999999999999</v>
      </c>
      <c r="AL64" s="17">
        <v>47.692</v>
      </c>
      <c r="AM64" s="17">
        <v>49.308999999999997</v>
      </c>
      <c r="AN64" s="17">
        <v>50.720999999999997</v>
      </c>
      <c r="AO64" s="17">
        <v>52.14</v>
      </c>
      <c r="AP64" s="17">
        <v>53.725999999999999</v>
      </c>
      <c r="AQ64" s="17">
        <v>55.521000000000001</v>
      </c>
      <c r="AR64" s="17">
        <v>57.484999999999999</v>
      </c>
      <c r="AS64" s="17">
        <v>59.591000000000001</v>
      </c>
      <c r="AT64" s="17">
        <v>61.786999999999999</v>
      </c>
      <c r="AU64" s="17">
        <v>64.037000000000006</v>
      </c>
      <c r="AV64" s="17">
        <v>66.331000000000003</v>
      </c>
      <c r="AW64" s="17">
        <v>68.694000000000003</v>
      </c>
      <c r="AX64" s="17">
        <v>71.174000000000007</v>
      </c>
      <c r="AY64" s="17">
        <v>73.834999999999994</v>
      </c>
      <c r="AZ64" s="17">
        <v>76.713999999999999</v>
      </c>
      <c r="BA64" s="17">
        <v>79.811999999999998</v>
      </c>
      <c r="BB64" s="17">
        <v>83.090999999999994</v>
      </c>
      <c r="BC64" s="17">
        <v>86.498000000000005</v>
      </c>
      <c r="BD64" s="17">
        <v>89.956999999999994</v>
      </c>
      <c r="BE64" s="17">
        <v>93.403999999999996</v>
      </c>
      <c r="BF64" s="17">
        <v>96.91</v>
      </c>
      <c r="BG64" s="17">
        <v>100.46599999999999</v>
      </c>
      <c r="BH64" s="17">
        <v>103.84099999999999</v>
      </c>
      <c r="BI64" s="17">
        <v>106.732</v>
      </c>
      <c r="BJ64" s="17">
        <v>108.973</v>
      </c>
      <c r="BK64" s="17">
        <v>110.604</v>
      </c>
      <c r="BL64" s="17">
        <v>111.84699999999999</v>
      </c>
      <c r="BM64" s="17">
        <v>113.047</v>
      </c>
      <c r="BN64" s="17">
        <v>114.607</v>
      </c>
      <c r="BO64" s="17">
        <v>116.925</v>
      </c>
      <c r="BP64" s="17">
        <v>120.369</v>
      </c>
      <c r="BQ64" s="17">
        <v>125.26600000000001</v>
      </c>
      <c r="BR64" s="17">
        <v>131.904</v>
      </c>
      <c r="BS64" s="17">
        <v>140.52600000000001</v>
      </c>
      <c r="BT64" s="17">
        <v>151.339</v>
      </c>
    </row>
    <row r="65" spans="1:72">
      <c r="A65" s="16">
        <v>62</v>
      </c>
      <c r="B65" s="17">
        <v>17.161000000000001</v>
      </c>
      <c r="C65" s="17">
        <v>17.678999999999998</v>
      </c>
      <c r="D65" s="17">
        <v>18.297000000000001</v>
      </c>
      <c r="E65" s="17">
        <v>18.952000000000002</v>
      </c>
      <c r="F65" s="17">
        <v>19.558</v>
      </c>
      <c r="G65" s="17">
        <v>20.059999999999999</v>
      </c>
      <c r="H65" s="17">
        <v>20.423999999999999</v>
      </c>
      <c r="I65" s="17">
        <v>20.67</v>
      </c>
      <c r="J65" s="17">
        <v>20.85</v>
      </c>
      <c r="K65" s="17">
        <v>21.042999999999999</v>
      </c>
      <c r="L65" s="17">
        <v>21.303000000000001</v>
      </c>
      <c r="M65" s="17">
        <v>21.649000000000001</v>
      </c>
      <c r="N65" s="17">
        <v>22.056999999999999</v>
      </c>
      <c r="O65" s="17">
        <v>22.492000000000001</v>
      </c>
      <c r="P65" s="17">
        <v>22.9</v>
      </c>
      <c r="Q65" s="17">
        <v>23.239000000000001</v>
      </c>
      <c r="R65" s="17">
        <v>23.51</v>
      </c>
      <c r="S65" s="17">
        <v>23.728999999999999</v>
      </c>
      <c r="T65" s="17">
        <v>23.908000000000001</v>
      </c>
      <c r="U65" s="17">
        <v>24.061</v>
      </c>
      <c r="V65" s="17">
        <v>24.207000000000001</v>
      </c>
      <c r="W65" s="17">
        <v>24.364000000000001</v>
      </c>
      <c r="X65" s="17">
        <v>24.547000000000001</v>
      </c>
      <c r="Y65" s="17">
        <v>24.771000000000001</v>
      </c>
      <c r="Z65" s="17">
        <v>25.052</v>
      </c>
      <c r="AA65" s="17">
        <v>25.414000000000001</v>
      </c>
      <c r="AB65" s="17">
        <v>25.826000000000001</v>
      </c>
      <c r="AC65" s="17">
        <v>26.315000000000001</v>
      </c>
      <c r="AD65" s="17">
        <v>27.023</v>
      </c>
      <c r="AE65" s="17">
        <v>28.135000000000002</v>
      </c>
      <c r="AF65" s="17">
        <v>29.763999999999999</v>
      </c>
      <c r="AG65" s="17">
        <v>31.992000000000001</v>
      </c>
      <c r="AH65" s="17">
        <v>34.729999999999997</v>
      </c>
      <c r="AI65" s="17">
        <v>37.716000000000001</v>
      </c>
      <c r="AJ65" s="17">
        <v>40.581000000000003</v>
      </c>
      <c r="AK65" s="17">
        <v>43.063000000000002</v>
      </c>
      <c r="AL65" s="17">
        <v>45.061</v>
      </c>
      <c r="AM65" s="17">
        <v>46.662999999999997</v>
      </c>
      <c r="AN65" s="17">
        <v>48.021000000000001</v>
      </c>
      <c r="AO65" s="17">
        <v>49.372</v>
      </c>
      <c r="AP65" s="17">
        <v>50.890999999999998</v>
      </c>
      <c r="AQ65" s="17">
        <v>52.624000000000002</v>
      </c>
      <c r="AR65" s="17">
        <v>54.52</v>
      </c>
      <c r="AS65" s="17">
        <v>56.545000000000002</v>
      </c>
      <c r="AT65" s="17">
        <v>58.634</v>
      </c>
      <c r="AU65" s="17">
        <v>60.744999999999997</v>
      </c>
      <c r="AV65" s="17">
        <v>62.87</v>
      </c>
      <c r="AW65" s="17">
        <v>65.046000000000006</v>
      </c>
      <c r="AX65" s="17">
        <v>67.317999999999998</v>
      </c>
      <c r="AY65" s="17">
        <v>69.748000000000005</v>
      </c>
      <c r="AZ65" s="17">
        <v>72.382000000000005</v>
      </c>
      <c r="BA65" s="17">
        <v>75.192999999999998</v>
      </c>
      <c r="BB65" s="17">
        <v>78.150999999999996</v>
      </c>
      <c r="BC65" s="17">
        <v>81.293999999999997</v>
      </c>
      <c r="BD65" s="17">
        <v>84.668000000000006</v>
      </c>
      <c r="BE65" s="17">
        <v>88.277000000000001</v>
      </c>
      <c r="BF65" s="17">
        <v>92.257000000000005</v>
      </c>
      <c r="BG65" s="17">
        <v>96.537000000000006</v>
      </c>
      <c r="BH65" s="17">
        <v>100.681</v>
      </c>
      <c r="BI65" s="17">
        <v>104.095</v>
      </c>
      <c r="BJ65" s="17">
        <v>106.414</v>
      </c>
      <c r="BK65" s="17">
        <v>107.631</v>
      </c>
      <c r="BL65" s="17">
        <v>108.04900000000001</v>
      </c>
      <c r="BM65" s="17">
        <v>108.176</v>
      </c>
      <c r="BN65" s="17">
        <v>108.601</v>
      </c>
      <c r="BO65" s="17">
        <v>109.88500000000001</v>
      </c>
      <c r="BP65" s="17">
        <v>112.51600000000001</v>
      </c>
      <c r="BQ65" s="17">
        <v>116.893</v>
      </c>
      <c r="BR65" s="17">
        <v>123.31</v>
      </c>
      <c r="BS65" s="17">
        <v>131.97499999999999</v>
      </c>
      <c r="BT65" s="17">
        <v>142.999</v>
      </c>
    </row>
    <row r="66" spans="1:72">
      <c r="A66" s="16">
        <v>63</v>
      </c>
      <c r="B66" s="17">
        <v>16.285</v>
      </c>
      <c r="C66" s="17">
        <v>16.718</v>
      </c>
      <c r="D66" s="17">
        <v>17.266999999999999</v>
      </c>
      <c r="E66" s="17">
        <v>17.872</v>
      </c>
      <c r="F66" s="17">
        <v>18.451000000000001</v>
      </c>
      <c r="G66" s="17">
        <v>18.943000000000001</v>
      </c>
      <c r="H66" s="17">
        <v>19.324999999999999</v>
      </c>
      <c r="I66" s="17">
        <v>19.611999999999998</v>
      </c>
      <c r="J66" s="17">
        <v>19.844000000000001</v>
      </c>
      <c r="K66" s="17">
        <v>20.082999999999998</v>
      </c>
      <c r="L66" s="17">
        <v>20.372</v>
      </c>
      <c r="M66" s="17">
        <v>20.722999999999999</v>
      </c>
      <c r="N66" s="17">
        <v>21.117999999999999</v>
      </c>
      <c r="O66" s="17">
        <v>21.530999999999999</v>
      </c>
      <c r="P66" s="17">
        <v>21.920999999999999</v>
      </c>
      <c r="Q66" s="17">
        <v>22.262</v>
      </c>
      <c r="R66" s="17">
        <v>22.553000000000001</v>
      </c>
      <c r="S66" s="17">
        <v>22.803999999999998</v>
      </c>
      <c r="T66" s="17">
        <v>23.018999999999998</v>
      </c>
      <c r="U66" s="17">
        <v>23.204000000000001</v>
      </c>
      <c r="V66" s="17">
        <v>23.364999999999998</v>
      </c>
      <c r="W66" s="17">
        <v>23.52</v>
      </c>
      <c r="X66" s="17">
        <v>23.683</v>
      </c>
      <c r="Y66" s="17">
        <v>23.864000000000001</v>
      </c>
      <c r="Z66" s="17">
        <v>24.071000000000002</v>
      </c>
      <c r="AA66" s="17">
        <v>24.32</v>
      </c>
      <c r="AB66" s="17">
        <v>24.587</v>
      </c>
      <c r="AC66" s="17">
        <v>24.9</v>
      </c>
      <c r="AD66" s="17">
        <v>25.401</v>
      </c>
      <c r="AE66" s="17">
        <v>26.277999999999999</v>
      </c>
      <c r="AF66" s="17">
        <v>27.648</v>
      </c>
      <c r="AG66" s="17">
        <v>29.584</v>
      </c>
      <c r="AH66" s="17">
        <v>32.009</v>
      </c>
      <c r="AI66" s="17">
        <v>34.700000000000003</v>
      </c>
      <c r="AJ66" s="17">
        <v>37.344999999999999</v>
      </c>
      <c r="AK66" s="17">
        <v>39.719000000000001</v>
      </c>
      <c r="AL66" s="17">
        <v>41.744999999999997</v>
      </c>
      <c r="AM66" s="17">
        <v>43.485999999999997</v>
      </c>
      <c r="AN66" s="17">
        <v>45.04</v>
      </c>
      <c r="AO66" s="17">
        <v>46.564</v>
      </c>
      <c r="AP66" s="17">
        <v>48.176000000000002</v>
      </c>
      <c r="AQ66" s="17">
        <v>49.902000000000001</v>
      </c>
      <c r="AR66" s="17">
        <v>51.709000000000003</v>
      </c>
      <c r="AS66" s="17">
        <v>53.584000000000003</v>
      </c>
      <c r="AT66" s="17">
        <v>55.506</v>
      </c>
      <c r="AU66" s="17">
        <v>57.459000000000003</v>
      </c>
      <c r="AV66" s="17">
        <v>59.447000000000003</v>
      </c>
      <c r="AW66" s="17">
        <v>61.494999999999997</v>
      </c>
      <c r="AX66" s="17">
        <v>63.639000000000003</v>
      </c>
      <c r="AY66" s="17">
        <v>65.929000000000002</v>
      </c>
      <c r="AZ66" s="17">
        <v>68.396000000000001</v>
      </c>
      <c r="BA66" s="17">
        <v>71.010999999999996</v>
      </c>
      <c r="BB66" s="17">
        <v>73.757999999999996</v>
      </c>
      <c r="BC66" s="17">
        <v>76.692999999999998</v>
      </c>
      <c r="BD66" s="17">
        <v>79.894999999999996</v>
      </c>
      <c r="BE66" s="17">
        <v>83.388999999999996</v>
      </c>
      <c r="BF66" s="17">
        <v>87.305000000000007</v>
      </c>
      <c r="BG66" s="17">
        <v>91.561999999999998</v>
      </c>
      <c r="BH66" s="17">
        <v>95.73</v>
      </c>
      <c r="BI66" s="17">
        <v>99.233999999999995</v>
      </c>
      <c r="BJ66" s="17">
        <v>101.706</v>
      </c>
      <c r="BK66" s="17">
        <v>103.119</v>
      </c>
      <c r="BL66" s="17">
        <v>103.742</v>
      </c>
      <c r="BM66" s="17">
        <v>104.032</v>
      </c>
      <c r="BN66" s="17">
        <v>104.527</v>
      </c>
      <c r="BO66" s="17">
        <v>105.724</v>
      </c>
      <c r="BP66" s="17">
        <v>108.05500000000001</v>
      </c>
      <c r="BQ66" s="17">
        <v>111.85599999999999</v>
      </c>
      <c r="BR66" s="17">
        <v>117.36499999999999</v>
      </c>
      <c r="BS66" s="17">
        <v>124.724</v>
      </c>
      <c r="BT66" s="17">
        <v>133.98599999999999</v>
      </c>
    </row>
    <row r="67" spans="1:72">
      <c r="A67" s="16">
        <v>64</v>
      </c>
      <c r="B67" s="17">
        <v>15.538</v>
      </c>
      <c r="C67" s="17">
        <v>15.84</v>
      </c>
      <c r="D67" s="17">
        <v>16.260999999999999</v>
      </c>
      <c r="E67" s="17">
        <v>16.754999999999999</v>
      </c>
      <c r="F67" s="17">
        <v>17.256</v>
      </c>
      <c r="G67" s="17">
        <v>17.716999999999999</v>
      </c>
      <c r="H67" s="17">
        <v>18.12</v>
      </c>
      <c r="I67" s="17">
        <v>18.48</v>
      </c>
      <c r="J67" s="17">
        <v>18.809999999999999</v>
      </c>
      <c r="K67" s="17">
        <v>19.134</v>
      </c>
      <c r="L67" s="17">
        <v>19.471</v>
      </c>
      <c r="M67" s="17">
        <v>19.821999999999999</v>
      </c>
      <c r="N67" s="17">
        <v>20.177</v>
      </c>
      <c r="O67" s="17">
        <v>20.527000000000001</v>
      </c>
      <c r="P67" s="17">
        <v>20.864000000000001</v>
      </c>
      <c r="Q67" s="17">
        <v>21.178999999999998</v>
      </c>
      <c r="R67" s="17">
        <v>21.474</v>
      </c>
      <c r="S67" s="17">
        <v>21.756</v>
      </c>
      <c r="T67" s="17">
        <v>22.013999999999999</v>
      </c>
      <c r="U67" s="17">
        <v>22.24</v>
      </c>
      <c r="V67" s="17">
        <v>22.428999999999998</v>
      </c>
      <c r="W67" s="17">
        <v>22.591000000000001</v>
      </c>
      <c r="X67" s="17">
        <v>22.745000000000001</v>
      </c>
      <c r="Y67" s="17">
        <v>22.901</v>
      </c>
      <c r="Z67" s="17">
        <v>23.08</v>
      </c>
      <c r="AA67" s="17">
        <v>23.300999999999998</v>
      </c>
      <c r="AB67" s="17">
        <v>23.550999999999998</v>
      </c>
      <c r="AC67" s="17">
        <v>23.856000000000002</v>
      </c>
      <c r="AD67" s="17">
        <v>24.312999999999999</v>
      </c>
      <c r="AE67" s="17">
        <v>25.053000000000001</v>
      </c>
      <c r="AF67" s="17">
        <v>26.16</v>
      </c>
      <c r="AG67" s="17">
        <v>27.678999999999998</v>
      </c>
      <c r="AH67" s="17">
        <v>29.559000000000001</v>
      </c>
      <c r="AI67" s="17">
        <v>31.681000000000001</v>
      </c>
      <c r="AJ67" s="17">
        <v>33.872</v>
      </c>
      <c r="AK67" s="17">
        <v>36.003</v>
      </c>
      <c r="AL67" s="17">
        <v>38.037999999999997</v>
      </c>
      <c r="AM67" s="17">
        <v>40.000999999999998</v>
      </c>
      <c r="AN67" s="17">
        <v>41.892000000000003</v>
      </c>
      <c r="AO67" s="17">
        <v>43.728999999999999</v>
      </c>
      <c r="AP67" s="17">
        <v>45.529000000000003</v>
      </c>
      <c r="AQ67" s="17">
        <v>47.281999999999996</v>
      </c>
      <c r="AR67" s="17">
        <v>48.988999999999997</v>
      </c>
      <c r="AS67" s="17">
        <v>50.683999999999997</v>
      </c>
      <c r="AT67" s="17">
        <v>52.41</v>
      </c>
      <c r="AU67" s="17">
        <v>54.204999999999998</v>
      </c>
      <c r="AV67" s="17">
        <v>56.08</v>
      </c>
      <c r="AW67" s="17">
        <v>58.042000000000002</v>
      </c>
      <c r="AX67" s="17">
        <v>60.110999999999997</v>
      </c>
      <c r="AY67" s="17">
        <v>62.311999999999998</v>
      </c>
      <c r="AZ67" s="17">
        <v>64.661000000000001</v>
      </c>
      <c r="BA67" s="17">
        <v>67.14</v>
      </c>
      <c r="BB67" s="17">
        <v>69.742000000000004</v>
      </c>
      <c r="BC67" s="17">
        <v>72.504999999999995</v>
      </c>
      <c r="BD67" s="17">
        <v>75.477999999999994</v>
      </c>
      <c r="BE67" s="17">
        <v>78.677999999999997</v>
      </c>
      <c r="BF67" s="17">
        <v>82.180999999999997</v>
      </c>
      <c r="BG67" s="17">
        <v>85.933000000000007</v>
      </c>
      <c r="BH67" s="17">
        <v>89.653999999999996</v>
      </c>
      <c r="BI67" s="17">
        <v>92.968000000000004</v>
      </c>
      <c r="BJ67" s="17">
        <v>95.634</v>
      </c>
      <c r="BK67" s="17">
        <v>97.626000000000005</v>
      </c>
      <c r="BL67" s="17">
        <v>99.100999999999999</v>
      </c>
      <c r="BM67" s="17">
        <v>100.34099999999999</v>
      </c>
      <c r="BN67" s="17">
        <v>101.669</v>
      </c>
      <c r="BO67" s="17">
        <v>103.39100000000001</v>
      </c>
      <c r="BP67" s="17">
        <v>105.762</v>
      </c>
      <c r="BQ67" s="17">
        <v>108.98</v>
      </c>
      <c r="BR67" s="17">
        <v>113.175</v>
      </c>
      <c r="BS67" s="17">
        <v>118.42</v>
      </c>
      <c r="BT67" s="17">
        <v>124.72499999999999</v>
      </c>
    </row>
    <row r="68" spans="1:72">
      <c r="A68" s="16">
        <v>65</v>
      </c>
      <c r="B68" s="17">
        <v>14.768000000000001</v>
      </c>
      <c r="C68" s="17">
        <v>14.949</v>
      </c>
      <c r="D68" s="17">
        <v>15.253</v>
      </c>
      <c r="E68" s="17">
        <v>15.648999999999999</v>
      </c>
      <c r="F68" s="17">
        <v>16.082999999999998</v>
      </c>
      <c r="G68" s="17">
        <v>16.515000000000001</v>
      </c>
      <c r="H68" s="17">
        <v>16.937999999999999</v>
      </c>
      <c r="I68" s="17">
        <v>17.36</v>
      </c>
      <c r="J68" s="17">
        <v>17.773</v>
      </c>
      <c r="K68" s="17">
        <v>18.170999999999999</v>
      </c>
      <c r="L68" s="17">
        <v>18.547000000000001</v>
      </c>
      <c r="M68" s="17">
        <v>18.893000000000001</v>
      </c>
      <c r="N68" s="17">
        <v>19.209</v>
      </c>
      <c r="O68" s="17">
        <v>19.506</v>
      </c>
      <c r="P68" s="17">
        <v>19.795000000000002</v>
      </c>
      <c r="Q68" s="17">
        <v>20.091000000000001</v>
      </c>
      <c r="R68" s="17">
        <v>20.399000000000001</v>
      </c>
      <c r="S68" s="17">
        <v>20.716999999999999</v>
      </c>
      <c r="T68" s="17">
        <v>21.026</v>
      </c>
      <c r="U68" s="17">
        <v>21.303000000000001</v>
      </c>
      <c r="V68" s="17">
        <v>21.535</v>
      </c>
      <c r="W68" s="17">
        <v>21.725000000000001</v>
      </c>
      <c r="X68" s="17">
        <v>21.890999999999998</v>
      </c>
      <c r="Y68" s="17">
        <v>22.045999999999999</v>
      </c>
      <c r="Z68" s="17">
        <v>22.207999999999998</v>
      </c>
      <c r="AA68" s="17">
        <v>22.399000000000001</v>
      </c>
      <c r="AB68" s="17">
        <v>22.614999999999998</v>
      </c>
      <c r="AC68" s="17">
        <v>22.876999999999999</v>
      </c>
      <c r="AD68" s="17">
        <v>23.251999999999999</v>
      </c>
      <c r="AE68" s="17">
        <v>23.829000000000001</v>
      </c>
      <c r="AF68" s="17">
        <v>24.666</v>
      </c>
      <c r="AG68" s="17">
        <v>25.783000000000001</v>
      </c>
      <c r="AH68" s="17">
        <v>27.157</v>
      </c>
      <c r="AI68" s="17">
        <v>28.757000000000001</v>
      </c>
      <c r="AJ68" s="17">
        <v>30.533999999999999</v>
      </c>
      <c r="AK68" s="17">
        <v>32.442999999999998</v>
      </c>
      <c r="AL68" s="17">
        <v>34.485999999999997</v>
      </c>
      <c r="AM68" s="17">
        <v>36.651000000000003</v>
      </c>
      <c r="AN68" s="17">
        <v>38.850999999999999</v>
      </c>
      <c r="AO68" s="17">
        <v>40.972999999999999</v>
      </c>
      <c r="AP68" s="17">
        <v>42.941000000000003</v>
      </c>
      <c r="AQ68" s="17">
        <v>44.716999999999999</v>
      </c>
      <c r="AR68" s="17">
        <v>46.33</v>
      </c>
      <c r="AS68" s="17">
        <v>47.853000000000002</v>
      </c>
      <c r="AT68" s="17">
        <v>49.393999999999998</v>
      </c>
      <c r="AU68" s="17">
        <v>51.036000000000001</v>
      </c>
      <c r="AV68" s="17">
        <v>52.802999999999997</v>
      </c>
      <c r="AW68" s="17">
        <v>54.679000000000002</v>
      </c>
      <c r="AX68" s="17">
        <v>56.67</v>
      </c>
      <c r="AY68" s="17">
        <v>58.771999999999998</v>
      </c>
      <c r="AZ68" s="17">
        <v>60.981999999999999</v>
      </c>
      <c r="BA68" s="17">
        <v>63.284999999999997</v>
      </c>
      <c r="BB68" s="17">
        <v>65.69</v>
      </c>
      <c r="BC68" s="17">
        <v>68.231999999999999</v>
      </c>
      <c r="BD68" s="17">
        <v>70.959000000000003</v>
      </c>
      <c r="BE68" s="17">
        <v>73.891000000000005</v>
      </c>
      <c r="BF68" s="17">
        <v>77.066000000000003</v>
      </c>
      <c r="BG68" s="17">
        <v>80.442999999999998</v>
      </c>
      <c r="BH68" s="17">
        <v>83.855999999999995</v>
      </c>
      <c r="BI68" s="17">
        <v>87.084000000000003</v>
      </c>
      <c r="BJ68" s="17">
        <v>89.978999999999999</v>
      </c>
      <c r="BK68" s="17">
        <v>92.504999999999995</v>
      </c>
      <c r="BL68" s="17">
        <v>94.727000000000004</v>
      </c>
      <c r="BM68" s="17">
        <v>96.775000000000006</v>
      </c>
      <c r="BN68" s="17">
        <v>98.799000000000007</v>
      </c>
      <c r="BO68" s="17">
        <v>100.935</v>
      </c>
      <c r="BP68" s="17">
        <v>103.289</v>
      </c>
      <c r="BQ68" s="17">
        <v>105.93</v>
      </c>
      <c r="BR68" s="17">
        <v>108.887</v>
      </c>
      <c r="BS68" s="17">
        <v>112.15300000000001</v>
      </c>
      <c r="BT68" s="17">
        <v>115.685</v>
      </c>
    </row>
    <row r="69" spans="1:72">
      <c r="A69" s="16">
        <v>66</v>
      </c>
      <c r="B69" s="17">
        <v>13.98</v>
      </c>
      <c r="C69" s="17">
        <v>14.032999999999999</v>
      </c>
      <c r="D69" s="17">
        <v>14.223000000000001</v>
      </c>
      <c r="E69" s="17">
        <v>14.526</v>
      </c>
      <c r="F69" s="17">
        <v>14.898</v>
      </c>
      <c r="G69" s="17">
        <v>15.305999999999999</v>
      </c>
      <c r="H69" s="17">
        <v>15.752000000000001</v>
      </c>
      <c r="I69" s="17">
        <v>16.242999999999999</v>
      </c>
      <c r="J69" s="17">
        <v>16.745000000000001</v>
      </c>
      <c r="K69" s="17">
        <v>17.216999999999999</v>
      </c>
      <c r="L69" s="17">
        <v>17.631</v>
      </c>
      <c r="M69" s="17">
        <v>17.969000000000001</v>
      </c>
      <c r="N69" s="17">
        <v>18.236999999999998</v>
      </c>
      <c r="O69" s="17">
        <v>18.466000000000001</v>
      </c>
      <c r="P69" s="17">
        <v>18.702999999999999</v>
      </c>
      <c r="Q69" s="17">
        <v>18.977</v>
      </c>
      <c r="R69" s="17">
        <v>19.302</v>
      </c>
      <c r="S69" s="17">
        <v>19.664000000000001</v>
      </c>
      <c r="T69" s="17">
        <v>20.036999999999999</v>
      </c>
      <c r="U69" s="17">
        <v>20.381</v>
      </c>
      <c r="V69" s="17">
        <v>20.67</v>
      </c>
      <c r="W69" s="17">
        <v>20.905000000000001</v>
      </c>
      <c r="X69" s="17">
        <v>21.103000000000002</v>
      </c>
      <c r="Y69" s="17">
        <v>21.273</v>
      </c>
      <c r="Z69" s="17">
        <v>21.433</v>
      </c>
      <c r="AA69" s="17">
        <v>21.602</v>
      </c>
      <c r="AB69" s="17">
        <v>21.79</v>
      </c>
      <c r="AC69" s="17">
        <v>22.010999999999999</v>
      </c>
      <c r="AD69" s="17">
        <v>22.303000000000001</v>
      </c>
      <c r="AE69" s="17">
        <v>22.707999999999998</v>
      </c>
      <c r="AF69" s="17">
        <v>23.263999999999999</v>
      </c>
      <c r="AG69" s="17">
        <v>23.960999999999999</v>
      </c>
      <c r="AH69" s="17">
        <v>24.803999999999998</v>
      </c>
      <c r="AI69" s="17">
        <v>25.859000000000002</v>
      </c>
      <c r="AJ69" s="17">
        <v>27.207000000000001</v>
      </c>
      <c r="AK69" s="17">
        <v>28.891999999999999</v>
      </c>
      <c r="AL69" s="17">
        <v>30.962</v>
      </c>
      <c r="AM69" s="17">
        <v>33.360999999999997</v>
      </c>
      <c r="AN69" s="17">
        <v>35.905000000000001</v>
      </c>
      <c r="AO69" s="17">
        <v>38.343000000000004</v>
      </c>
      <c r="AP69" s="17">
        <v>40.496000000000002</v>
      </c>
      <c r="AQ69" s="17">
        <v>42.292000000000002</v>
      </c>
      <c r="AR69" s="17">
        <v>43.792999999999999</v>
      </c>
      <c r="AS69" s="17">
        <v>45.116</v>
      </c>
      <c r="AT69" s="17">
        <v>46.448999999999998</v>
      </c>
      <c r="AU69" s="17">
        <v>47.926000000000002</v>
      </c>
      <c r="AV69" s="17">
        <v>49.582999999999998</v>
      </c>
      <c r="AW69" s="17">
        <v>51.387999999999998</v>
      </c>
      <c r="AX69" s="17">
        <v>53.317</v>
      </c>
      <c r="AY69" s="17">
        <v>55.329000000000001</v>
      </c>
      <c r="AZ69" s="17">
        <v>57.395000000000003</v>
      </c>
      <c r="BA69" s="17">
        <v>59.505000000000003</v>
      </c>
      <c r="BB69" s="17">
        <v>61.683</v>
      </c>
      <c r="BC69" s="17">
        <v>63.968000000000004</v>
      </c>
      <c r="BD69" s="17">
        <v>66.418999999999997</v>
      </c>
      <c r="BE69" s="17">
        <v>69.067999999999998</v>
      </c>
      <c r="BF69" s="17">
        <v>71.917000000000002</v>
      </c>
      <c r="BG69" s="17">
        <v>74.932000000000002</v>
      </c>
      <c r="BH69" s="17">
        <v>78.063000000000002</v>
      </c>
      <c r="BI69" s="17">
        <v>81.247</v>
      </c>
      <c r="BJ69" s="17">
        <v>84.421999999999997</v>
      </c>
      <c r="BK69" s="17">
        <v>87.543000000000006</v>
      </c>
      <c r="BL69" s="17">
        <v>90.576999999999998</v>
      </c>
      <c r="BM69" s="17">
        <v>93.495999999999995</v>
      </c>
      <c r="BN69" s="17">
        <v>96.266999999999996</v>
      </c>
      <c r="BO69" s="17">
        <v>98.849000000000004</v>
      </c>
      <c r="BP69" s="17">
        <v>101.188</v>
      </c>
      <c r="BQ69" s="17">
        <v>103.21299999999999</v>
      </c>
      <c r="BR69" s="17">
        <v>104.84399999999999</v>
      </c>
      <c r="BS69" s="17">
        <v>105.983</v>
      </c>
      <c r="BT69" s="17">
        <v>106.517</v>
      </c>
    </row>
    <row r="70" spans="1:72">
      <c r="A70" s="16">
        <v>67</v>
      </c>
      <c r="B70" s="17">
        <v>13.275</v>
      </c>
      <c r="C70" s="17">
        <v>13.246</v>
      </c>
      <c r="D70" s="17">
        <v>13.339</v>
      </c>
      <c r="E70" s="17">
        <v>13.545</v>
      </c>
      <c r="F70" s="17">
        <v>13.839</v>
      </c>
      <c r="G70" s="17">
        <v>14.196999999999999</v>
      </c>
      <c r="H70" s="17">
        <v>14.631</v>
      </c>
      <c r="I70" s="17">
        <v>15.14</v>
      </c>
      <c r="J70" s="17">
        <v>15.679</v>
      </c>
      <c r="K70" s="17">
        <v>16.186</v>
      </c>
      <c r="L70" s="17">
        <v>16.617999999999999</v>
      </c>
      <c r="M70" s="17">
        <v>16.95</v>
      </c>
      <c r="N70" s="17">
        <v>17.199000000000002</v>
      </c>
      <c r="O70" s="17">
        <v>17.399999999999999</v>
      </c>
      <c r="P70" s="17">
        <v>17.614000000000001</v>
      </c>
      <c r="Q70" s="17">
        <v>17.881</v>
      </c>
      <c r="R70" s="17">
        <v>18.216000000000001</v>
      </c>
      <c r="S70" s="17">
        <v>18.600000000000001</v>
      </c>
      <c r="T70" s="17">
        <v>19.004000000000001</v>
      </c>
      <c r="U70" s="17">
        <v>19.385000000000002</v>
      </c>
      <c r="V70" s="17">
        <v>19.710999999999999</v>
      </c>
      <c r="W70" s="17">
        <v>19.981000000000002</v>
      </c>
      <c r="X70" s="17">
        <v>20.209</v>
      </c>
      <c r="Y70" s="17">
        <v>20.402999999999999</v>
      </c>
      <c r="Z70" s="17">
        <v>20.577000000000002</v>
      </c>
      <c r="AA70" s="17">
        <v>20.744</v>
      </c>
      <c r="AB70" s="17">
        <v>20.92</v>
      </c>
      <c r="AC70" s="17">
        <v>21.119</v>
      </c>
      <c r="AD70" s="17">
        <v>21.353000000000002</v>
      </c>
      <c r="AE70" s="17">
        <v>21.632000000000001</v>
      </c>
      <c r="AF70" s="17">
        <v>21.977</v>
      </c>
      <c r="AG70" s="17">
        <v>22.361000000000001</v>
      </c>
      <c r="AH70" s="17">
        <v>22.808</v>
      </c>
      <c r="AI70" s="17">
        <v>23.443999999999999</v>
      </c>
      <c r="AJ70" s="17">
        <v>24.436</v>
      </c>
      <c r="AK70" s="17">
        <v>25.884</v>
      </c>
      <c r="AL70" s="17">
        <v>27.863</v>
      </c>
      <c r="AM70" s="17">
        <v>30.295000000000002</v>
      </c>
      <c r="AN70" s="17">
        <v>32.947000000000003</v>
      </c>
      <c r="AO70" s="17">
        <v>35.499000000000002</v>
      </c>
      <c r="AP70" s="17">
        <v>37.722999999999999</v>
      </c>
      <c r="AQ70" s="17">
        <v>39.530999999999999</v>
      </c>
      <c r="AR70" s="17">
        <v>40.997</v>
      </c>
      <c r="AS70" s="17">
        <v>42.253999999999998</v>
      </c>
      <c r="AT70" s="17">
        <v>43.506</v>
      </c>
      <c r="AU70" s="17">
        <v>44.904000000000003</v>
      </c>
      <c r="AV70" s="17">
        <v>46.488999999999997</v>
      </c>
      <c r="AW70" s="17">
        <v>48.216000000000001</v>
      </c>
      <c r="AX70" s="17">
        <v>50.055</v>
      </c>
      <c r="AY70" s="17">
        <v>51.951999999999998</v>
      </c>
      <c r="AZ70" s="17">
        <v>53.871000000000002</v>
      </c>
      <c r="BA70" s="17">
        <v>55.808999999999997</v>
      </c>
      <c r="BB70" s="17">
        <v>57.793999999999997</v>
      </c>
      <c r="BC70" s="17">
        <v>59.868000000000002</v>
      </c>
      <c r="BD70" s="17">
        <v>62.085000000000001</v>
      </c>
      <c r="BE70" s="17">
        <v>64.484999999999999</v>
      </c>
      <c r="BF70" s="17">
        <v>67.042000000000002</v>
      </c>
      <c r="BG70" s="17">
        <v>69.73</v>
      </c>
      <c r="BH70" s="17">
        <v>72.588999999999999</v>
      </c>
      <c r="BI70" s="17">
        <v>75.662999999999997</v>
      </c>
      <c r="BJ70" s="17">
        <v>78.962000000000003</v>
      </c>
      <c r="BK70" s="17">
        <v>82.438000000000002</v>
      </c>
      <c r="BL70" s="17">
        <v>85.991</v>
      </c>
      <c r="BM70" s="17">
        <v>89.484999999999999</v>
      </c>
      <c r="BN70" s="17">
        <v>92.766000000000005</v>
      </c>
      <c r="BO70" s="17">
        <v>95.673000000000002</v>
      </c>
      <c r="BP70" s="17">
        <v>98.043999999999997</v>
      </c>
      <c r="BQ70" s="17">
        <v>99.722999999999999</v>
      </c>
      <c r="BR70" s="17">
        <v>100.554</v>
      </c>
      <c r="BS70" s="17">
        <v>100.387</v>
      </c>
      <c r="BT70" s="17">
        <v>99.073999999999998</v>
      </c>
    </row>
    <row r="71" spans="1:72">
      <c r="A71" s="16">
        <v>68</v>
      </c>
      <c r="B71" s="17">
        <v>12.680999999999999</v>
      </c>
      <c r="C71" s="17">
        <v>12.643000000000001</v>
      </c>
      <c r="D71" s="17">
        <v>12.676</v>
      </c>
      <c r="E71" s="17">
        <v>12.79</v>
      </c>
      <c r="F71" s="17">
        <v>12.984</v>
      </c>
      <c r="G71" s="17">
        <v>13.255000000000001</v>
      </c>
      <c r="H71" s="17">
        <v>13.617000000000001</v>
      </c>
      <c r="I71" s="17">
        <v>14.066000000000001</v>
      </c>
      <c r="J71" s="17">
        <v>14.558999999999999</v>
      </c>
      <c r="K71" s="17">
        <v>15.036</v>
      </c>
      <c r="L71" s="17">
        <v>15.452999999999999</v>
      </c>
      <c r="M71" s="17">
        <v>15.792999999999999</v>
      </c>
      <c r="N71" s="17">
        <v>16.065999999999999</v>
      </c>
      <c r="O71" s="17">
        <v>16.303999999999998</v>
      </c>
      <c r="P71" s="17">
        <v>16.548999999999999</v>
      </c>
      <c r="Q71" s="17">
        <v>16.834</v>
      </c>
      <c r="R71" s="17">
        <v>17.169</v>
      </c>
      <c r="S71" s="17">
        <v>17.539000000000001</v>
      </c>
      <c r="T71" s="17">
        <v>17.922000000000001</v>
      </c>
      <c r="U71" s="17">
        <v>18.286999999999999</v>
      </c>
      <c r="V71" s="17">
        <v>18.611999999999998</v>
      </c>
      <c r="W71" s="17">
        <v>18.896000000000001</v>
      </c>
      <c r="X71" s="17">
        <v>19.148</v>
      </c>
      <c r="Y71" s="17">
        <v>19.37</v>
      </c>
      <c r="Z71" s="17">
        <v>19.565999999999999</v>
      </c>
      <c r="AA71" s="17">
        <v>19.742000000000001</v>
      </c>
      <c r="AB71" s="17">
        <v>19.914000000000001</v>
      </c>
      <c r="AC71" s="17">
        <v>20.094999999999999</v>
      </c>
      <c r="AD71" s="17">
        <v>20.289000000000001</v>
      </c>
      <c r="AE71" s="17">
        <v>20.501000000000001</v>
      </c>
      <c r="AF71" s="17">
        <v>20.745999999999999</v>
      </c>
      <c r="AG71" s="17">
        <v>20.998000000000001</v>
      </c>
      <c r="AH71" s="17">
        <v>21.286000000000001</v>
      </c>
      <c r="AI71" s="17">
        <v>21.736000000000001</v>
      </c>
      <c r="AJ71" s="17">
        <v>22.513999999999999</v>
      </c>
      <c r="AK71" s="17">
        <v>23.727</v>
      </c>
      <c r="AL71" s="17">
        <v>25.439</v>
      </c>
      <c r="AM71" s="17">
        <v>27.582000000000001</v>
      </c>
      <c r="AN71" s="17">
        <v>29.962</v>
      </c>
      <c r="AO71" s="17">
        <v>32.304000000000002</v>
      </c>
      <c r="AP71" s="17">
        <v>34.411000000000001</v>
      </c>
      <c r="AQ71" s="17">
        <v>36.213000000000001</v>
      </c>
      <c r="AR71" s="17">
        <v>37.770000000000003</v>
      </c>
      <c r="AS71" s="17">
        <v>39.164999999999999</v>
      </c>
      <c r="AT71" s="17">
        <v>40.537999999999997</v>
      </c>
      <c r="AU71" s="17">
        <v>41.991999999999997</v>
      </c>
      <c r="AV71" s="17">
        <v>43.548999999999999</v>
      </c>
      <c r="AW71" s="17">
        <v>45.179000000000002</v>
      </c>
      <c r="AX71" s="17">
        <v>46.872999999999998</v>
      </c>
      <c r="AY71" s="17">
        <v>48.61</v>
      </c>
      <c r="AZ71" s="17">
        <v>50.375999999999998</v>
      </c>
      <c r="BA71" s="17">
        <v>52.171999999999997</v>
      </c>
      <c r="BB71" s="17">
        <v>54.021999999999998</v>
      </c>
      <c r="BC71" s="17">
        <v>55.96</v>
      </c>
      <c r="BD71" s="17">
        <v>58.026000000000003</v>
      </c>
      <c r="BE71" s="17">
        <v>60.252000000000002</v>
      </c>
      <c r="BF71" s="17">
        <v>62.609000000000002</v>
      </c>
      <c r="BG71" s="17">
        <v>65.082999999999998</v>
      </c>
      <c r="BH71" s="17">
        <v>67.73</v>
      </c>
      <c r="BI71" s="17">
        <v>70.625</v>
      </c>
      <c r="BJ71" s="17">
        <v>73.793999999999997</v>
      </c>
      <c r="BK71" s="17">
        <v>77.194999999999993</v>
      </c>
      <c r="BL71" s="17">
        <v>80.724000000000004</v>
      </c>
      <c r="BM71" s="17">
        <v>84.233999999999995</v>
      </c>
      <c r="BN71" s="17">
        <v>87.555999999999997</v>
      </c>
      <c r="BO71" s="17">
        <v>90.515000000000001</v>
      </c>
      <c r="BP71" s="17">
        <v>92.944000000000003</v>
      </c>
      <c r="BQ71" s="17">
        <v>94.680999999999997</v>
      </c>
      <c r="BR71" s="17">
        <v>95.572999999999993</v>
      </c>
      <c r="BS71" s="17">
        <v>95.472999999999999</v>
      </c>
      <c r="BT71" s="17">
        <v>94.245999999999995</v>
      </c>
    </row>
    <row r="72" spans="1:72">
      <c r="A72" s="16">
        <v>69</v>
      </c>
      <c r="B72" s="17">
        <v>12.145</v>
      </c>
      <c r="C72" s="17">
        <v>12.145</v>
      </c>
      <c r="D72" s="17">
        <v>12.148</v>
      </c>
      <c r="E72" s="17">
        <v>12.177</v>
      </c>
      <c r="F72" s="17">
        <v>12.265000000000001</v>
      </c>
      <c r="G72" s="17">
        <v>12.428000000000001</v>
      </c>
      <c r="H72" s="17">
        <v>12.683</v>
      </c>
      <c r="I72" s="17">
        <v>13.023</v>
      </c>
      <c r="J72" s="17">
        <v>13.417999999999999</v>
      </c>
      <c r="K72" s="17">
        <v>13.821999999999999</v>
      </c>
      <c r="L72" s="17">
        <v>14.205</v>
      </c>
      <c r="M72" s="17">
        <v>14.555</v>
      </c>
      <c r="N72" s="17">
        <v>14.88</v>
      </c>
      <c r="O72" s="17">
        <v>15.188000000000001</v>
      </c>
      <c r="P72" s="17">
        <v>15.497</v>
      </c>
      <c r="Q72" s="17">
        <v>15.815</v>
      </c>
      <c r="R72" s="17">
        <v>16.143999999999998</v>
      </c>
      <c r="S72" s="17">
        <v>16.475999999999999</v>
      </c>
      <c r="T72" s="17">
        <v>16.806000000000001</v>
      </c>
      <c r="U72" s="17">
        <v>17.125</v>
      </c>
      <c r="V72" s="17">
        <v>17.423999999999999</v>
      </c>
      <c r="W72" s="17">
        <v>17.707000000000001</v>
      </c>
      <c r="X72" s="17">
        <v>17.977</v>
      </c>
      <c r="Y72" s="17">
        <v>18.228000000000002</v>
      </c>
      <c r="Z72" s="17">
        <v>18.452999999999999</v>
      </c>
      <c r="AA72" s="17">
        <v>18.648</v>
      </c>
      <c r="AB72" s="17">
        <v>18.821999999999999</v>
      </c>
      <c r="AC72" s="17">
        <v>18.989000000000001</v>
      </c>
      <c r="AD72" s="17">
        <v>19.161000000000001</v>
      </c>
      <c r="AE72" s="17">
        <v>19.349</v>
      </c>
      <c r="AF72" s="17">
        <v>19.571000000000002</v>
      </c>
      <c r="AG72" s="17">
        <v>19.814</v>
      </c>
      <c r="AH72" s="17">
        <v>20.099</v>
      </c>
      <c r="AI72" s="17">
        <v>20.515000000000001</v>
      </c>
      <c r="AJ72" s="17">
        <v>21.175999999999998</v>
      </c>
      <c r="AK72" s="17">
        <v>22.158000000000001</v>
      </c>
      <c r="AL72" s="17">
        <v>23.498999999999999</v>
      </c>
      <c r="AM72" s="17">
        <v>25.155999999999999</v>
      </c>
      <c r="AN72" s="17">
        <v>27.023</v>
      </c>
      <c r="AO72" s="17">
        <v>28.946000000000002</v>
      </c>
      <c r="AP72" s="17">
        <v>30.812999999999999</v>
      </c>
      <c r="AQ72" s="17">
        <v>32.593000000000004</v>
      </c>
      <c r="AR72" s="17">
        <v>34.305</v>
      </c>
      <c r="AS72" s="17">
        <v>35.956000000000003</v>
      </c>
      <c r="AT72" s="17">
        <v>37.564999999999998</v>
      </c>
      <c r="AU72" s="17">
        <v>39.151000000000003</v>
      </c>
      <c r="AV72" s="17">
        <v>40.709000000000003</v>
      </c>
      <c r="AW72" s="17">
        <v>42.238</v>
      </c>
      <c r="AX72" s="17">
        <v>43.762999999999998</v>
      </c>
      <c r="AY72" s="17">
        <v>45.317</v>
      </c>
      <c r="AZ72" s="17">
        <v>46.929000000000002</v>
      </c>
      <c r="BA72" s="17">
        <v>48.610999999999997</v>
      </c>
      <c r="BB72" s="17">
        <v>50.365000000000002</v>
      </c>
      <c r="BC72" s="17">
        <v>52.213999999999999</v>
      </c>
      <c r="BD72" s="17">
        <v>54.180999999999997</v>
      </c>
      <c r="BE72" s="17">
        <v>56.280999999999999</v>
      </c>
      <c r="BF72" s="17">
        <v>58.499000000000002</v>
      </c>
      <c r="BG72" s="17">
        <v>60.826000000000001</v>
      </c>
      <c r="BH72" s="17">
        <v>63.298999999999999</v>
      </c>
      <c r="BI72" s="17">
        <v>65.965000000000003</v>
      </c>
      <c r="BJ72" s="17">
        <v>68.837999999999994</v>
      </c>
      <c r="BK72" s="17">
        <v>71.888999999999996</v>
      </c>
      <c r="BL72" s="17">
        <v>75.046999999999997</v>
      </c>
      <c r="BM72" s="17">
        <v>78.213999999999999</v>
      </c>
      <c r="BN72" s="17">
        <v>81.274000000000001</v>
      </c>
      <c r="BO72" s="17">
        <v>84.111999999999995</v>
      </c>
      <c r="BP72" s="17">
        <v>86.611999999999995</v>
      </c>
      <c r="BQ72" s="17">
        <v>88.662000000000006</v>
      </c>
      <c r="BR72" s="17">
        <v>90.158000000000001</v>
      </c>
      <c r="BS72" s="17">
        <v>90.998999999999995</v>
      </c>
      <c r="BT72" s="17">
        <v>91.084000000000003</v>
      </c>
    </row>
    <row r="73" spans="1:72">
      <c r="A73" s="16">
        <v>70</v>
      </c>
      <c r="B73" s="17">
        <v>11.616</v>
      </c>
      <c r="C73" s="17">
        <v>11.645</v>
      </c>
      <c r="D73" s="17">
        <v>11.609</v>
      </c>
      <c r="E73" s="17">
        <v>11.552</v>
      </c>
      <c r="F73" s="17">
        <v>11.532</v>
      </c>
      <c r="G73" s="17">
        <v>11.590999999999999</v>
      </c>
      <c r="H73" s="17">
        <v>11.747</v>
      </c>
      <c r="I73" s="17">
        <v>11.986000000000001</v>
      </c>
      <c r="J73" s="17">
        <v>12.292</v>
      </c>
      <c r="K73" s="17">
        <v>12.632</v>
      </c>
      <c r="L73" s="17">
        <v>12.981999999999999</v>
      </c>
      <c r="M73" s="17">
        <v>13.34</v>
      </c>
      <c r="N73" s="17">
        <v>13.708</v>
      </c>
      <c r="O73" s="17">
        <v>14.077999999999999</v>
      </c>
      <c r="P73" s="17">
        <v>14.439</v>
      </c>
      <c r="Q73" s="17">
        <v>14.782999999999999</v>
      </c>
      <c r="R73" s="17">
        <v>15.103999999999999</v>
      </c>
      <c r="S73" s="17">
        <v>15.401999999999999</v>
      </c>
      <c r="T73" s="17">
        <v>15.682</v>
      </c>
      <c r="U73" s="17">
        <v>15.96</v>
      </c>
      <c r="V73" s="17">
        <v>16.239000000000001</v>
      </c>
      <c r="W73" s="17">
        <v>16.529</v>
      </c>
      <c r="X73" s="17">
        <v>16.824999999999999</v>
      </c>
      <c r="Y73" s="17">
        <v>17.111999999999998</v>
      </c>
      <c r="Z73" s="17">
        <v>17.375</v>
      </c>
      <c r="AA73" s="17">
        <v>17.602</v>
      </c>
      <c r="AB73" s="17">
        <v>17.797000000000001</v>
      </c>
      <c r="AC73" s="17">
        <v>17.974</v>
      </c>
      <c r="AD73" s="17">
        <v>18.145</v>
      </c>
      <c r="AE73" s="17">
        <v>18.32</v>
      </c>
      <c r="AF73" s="17">
        <v>18.515999999999998</v>
      </c>
      <c r="AG73" s="17">
        <v>18.731999999999999</v>
      </c>
      <c r="AH73" s="17">
        <v>18.983000000000001</v>
      </c>
      <c r="AI73" s="17">
        <v>19.329999999999998</v>
      </c>
      <c r="AJ73" s="17">
        <v>19.850000000000001</v>
      </c>
      <c r="AK73" s="17">
        <v>20.591999999999999</v>
      </c>
      <c r="AL73" s="17">
        <v>21.576000000000001</v>
      </c>
      <c r="AM73" s="17">
        <v>22.78</v>
      </c>
      <c r="AN73" s="17">
        <v>24.175000000000001</v>
      </c>
      <c r="AO73" s="17">
        <v>25.719000000000001</v>
      </c>
      <c r="AP73" s="17">
        <v>27.367000000000001</v>
      </c>
      <c r="AQ73" s="17">
        <v>29.122</v>
      </c>
      <c r="AR73" s="17">
        <v>30.975999999999999</v>
      </c>
      <c r="AS73" s="17">
        <v>32.857999999999997</v>
      </c>
      <c r="AT73" s="17">
        <v>34.680999999999997</v>
      </c>
      <c r="AU73" s="17">
        <v>36.387</v>
      </c>
      <c r="AV73" s="17">
        <v>37.944000000000003</v>
      </c>
      <c r="AW73" s="17">
        <v>39.375999999999998</v>
      </c>
      <c r="AX73" s="17">
        <v>40.74</v>
      </c>
      <c r="AY73" s="17">
        <v>42.122</v>
      </c>
      <c r="AZ73" s="17">
        <v>43.587000000000003</v>
      </c>
      <c r="BA73" s="17">
        <v>45.155000000000001</v>
      </c>
      <c r="BB73" s="17">
        <v>46.814999999999998</v>
      </c>
      <c r="BC73" s="17">
        <v>48.572000000000003</v>
      </c>
      <c r="BD73" s="17">
        <v>50.427</v>
      </c>
      <c r="BE73" s="17">
        <v>52.381</v>
      </c>
      <c r="BF73" s="17">
        <v>54.420999999999999</v>
      </c>
      <c r="BG73" s="17">
        <v>56.551000000000002</v>
      </c>
      <c r="BH73" s="17">
        <v>58.804000000000002</v>
      </c>
      <c r="BI73" s="17">
        <v>61.223999999999997</v>
      </c>
      <c r="BJ73" s="17">
        <v>63.826000000000001</v>
      </c>
      <c r="BK73" s="17">
        <v>66.594999999999999</v>
      </c>
      <c r="BL73" s="17">
        <v>69.481999999999999</v>
      </c>
      <c r="BM73" s="17">
        <v>72.418999999999997</v>
      </c>
      <c r="BN73" s="17">
        <v>75.325999999999993</v>
      </c>
      <c r="BO73" s="17">
        <v>78.12</v>
      </c>
      <c r="BP73" s="17">
        <v>80.724999999999994</v>
      </c>
      <c r="BQ73" s="17">
        <v>83.064999999999998</v>
      </c>
      <c r="BR73" s="17">
        <v>85.073999999999998</v>
      </c>
      <c r="BS73" s="17">
        <v>86.686000000000007</v>
      </c>
      <c r="BT73" s="17">
        <v>87.844999999999999</v>
      </c>
    </row>
    <row r="74" spans="1:72">
      <c r="A74" s="16">
        <v>71</v>
      </c>
      <c r="B74" s="17">
        <v>11.137</v>
      </c>
      <c r="C74" s="17">
        <v>11.194000000000001</v>
      </c>
      <c r="D74" s="17">
        <v>11.11</v>
      </c>
      <c r="E74" s="17">
        <v>10.951000000000001</v>
      </c>
      <c r="F74" s="17">
        <v>10.808999999999999</v>
      </c>
      <c r="G74" s="17">
        <v>10.755000000000001</v>
      </c>
      <c r="H74" s="17">
        <v>10.804</v>
      </c>
      <c r="I74" s="17">
        <v>10.943</v>
      </c>
      <c r="J74" s="17">
        <v>11.162000000000001</v>
      </c>
      <c r="K74" s="17">
        <v>11.441000000000001</v>
      </c>
      <c r="L74" s="17">
        <v>11.762</v>
      </c>
      <c r="M74" s="17">
        <v>12.129</v>
      </c>
      <c r="N74" s="17">
        <v>12.545</v>
      </c>
      <c r="O74" s="17">
        <v>12.978999999999999</v>
      </c>
      <c r="P74" s="17">
        <v>13.394</v>
      </c>
      <c r="Q74" s="17">
        <v>13.763999999999999</v>
      </c>
      <c r="R74" s="17">
        <v>14.073</v>
      </c>
      <c r="S74" s="17">
        <v>14.329000000000001</v>
      </c>
      <c r="T74" s="17">
        <v>14.555999999999999</v>
      </c>
      <c r="U74" s="17">
        <v>14.786</v>
      </c>
      <c r="V74" s="17">
        <v>15.045999999999999</v>
      </c>
      <c r="W74" s="17">
        <v>15.345000000000001</v>
      </c>
      <c r="X74" s="17">
        <v>15.672000000000001</v>
      </c>
      <c r="Y74" s="17">
        <v>16.007000000000001</v>
      </c>
      <c r="Z74" s="17">
        <v>16.321000000000002</v>
      </c>
      <c r="AA74" s="17">
        <v>16.591999999999999</v>
      </c>
      <c r="AB74" s="17">
        <v>16.824999999999999</v>
      </c>
      <c r="AC74" s="17">
        <v>17.029</v>
      </c>
      <c r="AD74" s="17">
        <v>17.213000000000001</v>
      </c>
      <c r="AE74" s="17">
        <v>17.388999999999999</v>
      </c>
      <c r="AF74" s="17">
        <v>17.571000000000002</v>
      </c>
      <c r="AG74" s="17">
        <v>17.765999999999998</v>
      </c>
      <c r="AH74" s="17">
        <v>17.986999999999998</v>
      </c>
      <c r="AI74" s="17">
        <v>18.263000000000002</v>
      </c>
      <c r="AJ74" s="17">
        <v>18.632999999999999</v>
      </c>
      <c r="AK74" s="17">
        <v>19.126000000000001</v>
      </c>
      <c r="AL74" s="17">
        <v>19.734999999999999</v>
      </c>
      <c r="AM74" s="17">
        <v>20.463999999999999</v>
      </c>
      <c r="AN74" s="17">
        <v>21.369</v>
      </c>
      <c r="AO74" s="17">
        <v>22.516999999999999</v>
      </c>
      <c r="AP74" s="17">
        <v>23.945</v>
      </c>
      <c r="AQ74" s="17">
        <v>25.692</v>
      </c>
      <c r="AR74" s="17">
        <v>27.713000000000001</v>
      </c>
      <c r="AS74" s="17">
        <v>29.86</v>
      </c>
      <c r="AT74" s="17">
        <v>31.927</v>
      </c>
      <c r="AU74" s="17">
        <v>33.767000000000003</v>
      </c>
      <c r="AV74" s="17">
        <v>35.325000000000003</v>
      </c>
      <c r="AW74" s="17">
        <v>36.649000000000001</v>
      </c>
      <c r="AX74" s="17">
        <v>37.834000000000003</v>
      </c>
      <c r="AY74" s="17">
        <v>39.026000000000003</v>
      </c>
      <c r="AZ74" s="17">
        <v>40.335999999999999</v>
      </c>
      <c r="BA74" s="17">
        <v>41.792000000000002</v>
      </c>
      <c r="BB74" s="17">
        <v>43.366</v>
      </c>
      <c r="BC74" s="17">
        <v>45.043999999999997</v>
      </c>
      <c r="BD74" s="17">
        <v>46.792999999999999</v>
      </c>
      <c r="BE74" s="17">
        <v>48.594000000000001</v>
      </c>
      <c r="BF74" s="17">
        <v>50.436999999999998</v>
      </c>
      <c r="BG74" s="17">
        <v>52.341999999999999</v>
      </c>
      <c r="BH74" s="17">
        <v>54.344000000000001</v>
      </c>
      <c r="BI74" s="17">
        <v>56.488999999999997</v>
      </c>
      <c r="BJ74" s="17">
        <v>58.808</v>
      </c>
      <c r="BK74" s="17">
        <v>61.296999999999997</v>
      </c>
      <c r="BL74" s="17">
        <v>63.933</v>
      </c>
      <c r="BM74" s="17">
        <v>66.67</v>
      </c>
      <c r="BN74" s="17">
        <v>69.456999999999994</v>
      </c>
      <c r="BO74" s="17">
        <v>72.247</v>
      </c>
      <c r="BP74" s="17">
        <v>74.995999999999995</v>
      </c>
      <c r="BQ74" s="17">
        <v>77.668999999999997</v>
      </c>
      <c r="BR74" s="17">
        <v>80.236999999999995</v>
      </c>
      <c r="BS74" s="17">
        <v>82.68</v>
      </c>
      <c r="BT74" s="17">
        <v>84.983000000000004</v>
      </c>
    </row>
    <row r="75" spans="1:72">
      <c r="A75" s="16">
        <v>72</v>
      </c>
      <c r="B75" s="17">
        <v>10.452999999999999</v>
      </c>
      <c r="C75" s="17">
        <v>10.55</v>
      </c>
      <c r="D75" s="17">
        <v>10.468999999999999</v>
      </c>
      <c r="E75" s="17">
        <v>10.281000000000001</v>
      </c>
      <c r="F75" s="17">
        <v>10.090999999999999</v>
      </c>
      <c r="G75" s="17">
        <v>9.9770000000000003</v>
      </c>
      <c r="H75" s="17">
        <v>9.9580000000000002</v>
      </c>
      <c r="I75" s="17">
        <v>10.016999999999999</v>
      </c>
      <c r="J75" s="17">
        <v>10.154999999999999</v>
      </c>
      <c r="K75" s="17">
        <v>10.366</v>
      </c>
      <c r="L75" s="17">
        <v>10.641999999999999</v>
      </c>
      <c r="M75" s="17">
        <v>10.994</v>
      </c>
      <c r="N75" s="17">
        <v>11.419</v>
      </c>
      <c r="O75" s="17">
        <v>11.878</v>
      </c>
      <c r="P75" s="17">
        <v>12.316000000000001</v>
      </c>
      <c r="Q75" s="17">
        <v>12.694000000000001</v>
      </c>
      <c r="R75" s="17">
        <v>12.993</v>
      </c>
      <c r="S75" s="17">
        <v>13.226000000000001</v>
      </c>
      <c r="T75" s="17">
        <v>13.420999999999999</v>
      </c>
      <c r="U75" s="17">
        <v>13.628</v>
      </c>
      <c r="V75" s="17">
        <v>13.877000000000001</v>
      </c>
      <c r="W75" s="17">
        <v>14.178000000000001</v>
      </c>
      <c r="X75" s="17">
        <v>14.516999999999999</v>
      </c>
      <c r="Y75" s="17">
        <v>14.874000000000001</v>
      </c>
      <c r="Z75" s="17">
        <v>15.214</v>
      </c>
      <c r="AA75" s="17">
        <v>15.513999999999999</v>
      </c>
      <c r="AB75" s="17">
        <v>15.772</v>
      </c>
      <c r="AC75" s="17">
        <v>16.001000000000001</v>
      </c>
      <c r="AD75" s="17">
        <v>16.204000000000001</v>
      </c>
      <c r="AE75" s="17">
        <v>16.39</v>
      </c>
      <c r="AF75" s="17">
        <v>16.57</v>
      </c>
      <c r="AG75" s="17">
        <v>16.754999999999999</v>
      </c>
      <c r="AH75" s="17">
        <v>16.957999999999998</v>
      </c>
      <c r="AI75" s="17">
        <v>17.187000000000001</v>
      </c>
      <c r="AJ75" s="17">
        <v>17.446999999999999</v>
      </c>
      <c r="AK75" s="17">
        <v>17.754999999999999</v>
      </c>
      <c r="AL75" s="17">
        <v>18.085999999999999</v>
      </c>
      <c r="AM75" s="17">
        <v>18.463000000000001</v>
      </c>
      <c r="AN75" s="17">
        <v>18.994</v>
      </c>
      <c r="AO75" s="17">
        <v>19.818000000000001</v>
      </c>
      <c r="AP75" s="17">
        <v>21.024000000000001</v>
      </c>
      <c r="AQ75" s="17">
        <v>22.672999999999998</v>
      </c>
      <c r="AR75" s="17">
        <v>24.7</v>
      </c>
      <c r="AS75" s="17">
        <v>26.914999999999999</v>
      </c>
      <c r="AT75" s="17">
        <v>29.056000000000001</v>
      </c>
      <c r="AU75" s="17">
        <v>30.934999999999999</v>
      </c>
      <c r="AV75" s="17">
        <v>32.478000000000002</v>
      </c>
      <c r="AW75" s="17">
        <v>33.747999999999998</v>
      </c>
      <c r="AX75" s="17">
        <v>34.851999999999997</v>
      </c>
      <c r="AY75" s="17">
        <v>35.953000000000003</v>
      </c>
      <c r="AZ75" s="17">
        <v>37.173000000000002</v>
      </c>
      <c r="BA75" s="17">
        <v>38.542999999999999</v>
      </c>
      <c r="BB75" s="17">
        <v>40.029000000000003</v>
      </c>
      <c r="BC75" s="17">
        <v>41.606999999999999</v>
      </c>
      <c r="BD75" s="17">
        <v>43.234999999999999</v>
      </c>
      <c r="BE75" s="17">
        <v>44.884</v>
      </c>
      <c r="BF75" s="17">
        <v>46.552999999999997</v>
      </c>
      <c r="BG75" s="17">
        <v>48.265000000000001</v>
      </c>
      <c r="BH75" s="17">
        <v>50.054000000000002</v>
      </c>
      <c r="BI75" s="17">
        <v>51.966000000000001</v>
      </c>
      <c r="BJ75" s="17">
        <v>54.031999999999996</v>
      </c>
      <c r="BK75" s="17">
        <v>56.262999999999998</v>
      </c>
      <c r="BL75" s="17">
        <v>58.648000000000003</v>
      </c>
      <c r="BM75" s="17">
        <v>61.167000000000002</v>
      </c>
      <c r="BN75" s="17">
        <v>63.795999999999999</v>
      </c>
      <c r="BO75" s="17">
        <v>66.513000000000005</v>
      </c>
      <c r="BP75" s="17">
        <v>69.302999999999997</v>
      </c>
      <c r="BQ75" s="17">
        <v>72.156999999999996</v>
      </c>
      <c r="BR75" s="17">
        <v>75.076999999999998</v>
      </c>
      <c r="BS75" s="17">
        <v>78.070999999999998</v>
      </c>
      <c r="BT75" s="17">
        <v>81.153999999999996</v>
      </c>
    </row>
    <row r="76" spans="1:72">
      <c r="A76" s="16">
        <v>73</v>
      </c>
      <c r="B76" s="17">
        <v>9.4380000000000006</v>
      </c>
      <c r="C76" s="17">
        <v>9.5920000000000005</v>
      </c>
      <c r="D76" s="17">
        <v>9.5890000000000004</v>
      </c>
      <c r="E76" s="17">
        <v>9.4809999999999999</v>
      </c>
      <c r="F76" s="17">
        <v>9.3550000000000004</v>
      </c>
      <c r="G76" s="17">
        <v>9.2729999999999997</v>
      </c>
      <c r="H76" s="17">
        <v>9.2449999999999992</v>
      </c>
      <c r="I76" s="17">
        <v>9.2620000000000005</v>
      </c>
      <c r="J76" s="17">
        <v>9.3350000000000009</v>
      </c>
      <c r="K76" s="17">
        <v>9.4749999999999996</v>
      </c>
      <c r="L76" s="17">
        <v>9.6859999999999999</v>
      </c>
      <c r="M76" s="17">
        <v>9.9809999999999999</v>
      </c>
      <c r="N76" s="17">
        <v>10.356</v>
      </c>
      <c r="O76" s="17">
        <v>10.773999999999999</v>
      </c>
      <c r="P76" s="17">
        <v>11.18</v>
      </c>
      <c r="Q76" s="17">
        <v>11.538</v>
      </c>
      <c r="R76" s="17">
        <v>11.832000000000001</v>
      </c>
      <c r="S76" s="17">
        <v>12.073</v>
      </c>
      <c r="T76" s="17">
        <v>12.285</v>
      </c>
      <c r="U76" s="17">
        <v>12.504</v>
      </c>
      <c r="V76" s="17">
        <v>12.757999999999999</v>
      </c>
      <c r="W76" s="17">
        <v>13.054</v>
      </c>
      <c r="X76" s="17">
        <v>13.378</v>
      </c>
      <c r="Y76" s="17">
        <v>13.714</v>
      </c>
      <c r="Z76" s="17">
        <v>14.038</v>
      </c>
      <c r="AA76" s="17">
        <v>14.333</v>
      </c>
      <c r="AB76" s="17">
        <v>14.598000000000001</v>
      </c>
      <c r="AC76" s="17">
        <v>14.837999999999999</v>
      </c>
      <c r="AD76" s="17">
        <v>15.055999999999999</v>
      </c>
      <c r="AE76" s="17">
        <v>15.254</v>
      </c>
      <c r="AF76" s="17">
        <v>15.435</v>
      </c>
      <c r="AG76" s="17">
        <v>15.612</v>
      </c>
      <c r="AH76" s="17">
        <v>15.795</v>
      </c>
      <c r="AI76" s="17">
        <v>15.987</v>
      </c>
      <c r="AJ76" s="17">
        <v>16.189</v>
      </c>
      <c r="AK76" s="17">
        <v>16.408999999999999</v>
      </c>
      <c r="AL76" s="17">
        <v>16.626999999999999</v>
      </c>
      <c r="AM76" s="17">
        <v>16.866</v>
      </c>
      <c r="AN76" s="17">
        <v>17.233000000000001</v>
      </c>
      <c r="AO76" s="17">
        <v>17.872</v>
      </c>
      <c r="AP76" s="17">
        <v>18.872</v>
      </c>
      <c r="AQ76" s="17">
        <v>20.288</v>
      </c>
      <c r="AR76" s="17">
        <v>22.062000000000001</v>
      </c>
      <c r="AS76" s="17">
        <v>24.035</v>
      </c>
      <c r="AT76" s="17">
        <v>25.98</v>
      </c>
      <c r="AU76" s="17">
        <v>27.731999999999999</v>
      </c>
      <c r="AV76" s="17">
        <v>29.236999999999998</v>
      </c>
      <c r="AW76" s="17">
        <v>30.541</v>
      </c>
      <c r="AX76" s="17">
        <v>31.715</v>
      </c>
      <c r="AY76" s="17">
        <v>32.875</v>
      </c>
      <c r="AZ76" s="17">
        <v>34.103999999999999</v>
      </c>
      <c r="BA76" s="17">
        <v>35.423000000000002</v>
      </c>
      <c r="BB76" s="17">
        <v>36.805999999999997</v>
      </c>
      <c r="BC76" s="17">
        <v>38.246000000000002</v>
      </c>
      <c r="BD76" s="17">
        <v>39.720999999999997</v>
      </c>
      <c r="BE76" s="17">
        <v>41.219000000000001</v>
      </c>
      <c r="BF76" s="17">
        <v>42.743000000000002</v>
      </c>
      <c r="BG76" s="17">
        <v>44.313000000000002</v>
      </c>
      <c r="BH76" s="17">
        <v>45.956000000000003</v>
      </c>
      <c r="BI76" s="17">
        <v>47.707999999999998</v>
      </c>
      <c r="BJ76" s="17">
        <v>49.594000000000001</v>
      </c>
      <c r="BK76" s="17">
        <v>51.628</v>
      </c>
      <c r="BL76" s="17">
        <v>53.807000000000002</v>
      </c>
      <c r="BM76" s="17">
        <v>56.121000000000002</v>
      </c>
      <c r="BN76" s="17">
        <v>58.558</v>
      </c>
      <c r="BO76" s="17">
        <v>61.109000000000002</v>
      </c>
      <c r="BP76" s="17">
        <v>63.765999999999998</v>
      </c>
      <c r="BQ76" s="17">
        <v>66.533000000000001</v>
      </c>
      <c r="BR76" s="17">
        <v>69.411000000000001</v>
      </c>
      <c r="BS76" s="17">
        <v>72.412000000000006</v>
      </c>
      <c r="BT76" s="17">
        <v>75.552999999999997</v>
      </c>
    </row>
    <row r="77" spans="1:72">
      <c r="A77" s="16">
        <v>74</v>
      </c>
      <c r="B77" s="17">
        <v>8.2249999999999996</v>
      </c>
      <c r="C77" s="17">
        <v>8.4429999999999996</v>
      </c>
      <c r="D77" s="17">
        <v>8.5589999999999993</v>
      </c>
      <c r="E77" s="17">
        <v>8.6020000000000003</v>
      </c>
      <c r="F77" s="17">
        <v>8.609</v>
      </c>
      <c r="G77" s="17">
        <v>8.6120000000000001</v>
      </c>
      <c r="H77" s="17">
        <v>8.6159999999999997</v>
      </c>
      <c r="I77" s="17">
        <v>8.6170000000000009</v>
      </c>
      <c r="J77" s="17">
        <v>8.64</v>
      </c>
      <c r="K77" s="17">
        <v>8.7110000000000003</v>
      </c>
      <c r="L77" s="17">
        <v>8.8469999999999995</v>
      </c>
      <c r="M77" s="17">
        <v>9.0630000000000006</v>
      </c>
      <c r="N77" s="17">
        <v>9.35</v>
      </c>
      <c r="O77" s="17">
        <v>9.6829999999999998</v>
      </c>
      <c r="P77" s="17">
        <v>10.023999999999999</v>
      </c>
      <c r="Q77" s="17">
        <v>10.343999999999999</v>
      </c>
      <c r="R77" s="17">
        <v>10.634</v>
      </c>
      <c r="S77" s="17">
        <v>10.901</v>
      </c>
      <c r="T77" s="17">
        <v>11.156000000000001</v>
      </c>
      <c r="U77" s="17">
        <v>11.411</v>
      </c>
      <c r="V77" s="17">
        <v>11.68</v>
      </c>
      <c r="W77" s="17">
        <v>11.961</v>
      </c>
      <c r="X77" s="17">
        <v>12.25</v>
      </c>
      <c r="Y77" s="17">
        <v>12.542</v>
      </c>
      <c r="Z77" s="17">
        <v>12.824</v>
      </c>
      <c r="AA77" s="17">
        <v>13.093</v>
      </c>
      <c r="AB77" s="17">
        <v>13.348000000000001</v>
      </c>
      <c r="AC77" s="17">
        <v>13.595000000000001</v>
      </c>
      <c r="AD77" s="17">
        <v>13.824999999999999</v>
      </c>
      <c r="AE77" s="17">
        <v>14.035</v>
      </c>
      <c r="AF77" s="17">
        <v>14.222</v>
      </c>
      <c r="AG77" s="17">
        <v>14.393000000000001</v>
      </c>
      <c r="AH77" s="17">
        <v>14.56</v>
      </c>
      <c r="AI77" s="17">
        <v>14.728999999999999</v>
      </c>
      <c r="AJ77" s="17">
        <v>14.906000000000001</v>
      </c>
      <c r="AK77" s="17">
        <v>15.106999999999999</v>
      </c>
      <c r="AL77" s="17">
        <v>15.319000000000001</v>
      </c>
      <c r="AM77" s="17">
        <v>15.561</v>
      </c>
      <c r="AN77" s="17">
        <v>15.907</v>
      </c>
      <c r="AO77" s="17">
        <v>16.451000000000001</v>
      </c>
      <c r="AP77" s="17">
        <v>17.257999999999999</v>
      </c>
      <c r="AQ77" s="17">
        <v>18.361000000000001</v>
      </c>
      <c r="AR77" s="17">
        <v>19.725000000000001</v>
      </c>
      <c r="AS77" s="17">
        <v>21.259</v>
      </c>
      <c r="AT77" s="17">
        <v>22.835000000000001</v>
      </c>
      <c r="AU77" s="17">
        <v>24.358000000000001</v>
      </c>
      <c r="AV77" s="17">
        <v>25.802</v>
      </c>
      <c r="AW77" s="17">
        <v>27.186</v>
      </c>
      <c r="AX77" s="17">
        <v>28.518000000000001</v>
      </c>
      <c r="AY77" s="17">
        <v>29.823</v>
      </c>
      <c r="AZ77" s="17">
        <v>31.120999999999999</v>
      </c>
      <c r="BA77" s="17">
        <v>32.409999999999997</v>
      </c>
      <c r="BB77" s="17">
        <v>33.686</v>
      </c>
      <c r="BC77" s="17">
        <v>34.966999999999999</v>
      </c>
      <c r="BD77" s="17">
        <v>36.274000000000001</v>
      </c>
      <c r="BE77" s="17">
        <v>37.627000000000002</v>
      </c>
      <c r="BF77" s="17">
        <v>39.030999999999999</v>
      </c>
      <c r="BG77" s="17">
        <v>40.494</v>
      </c>
      <c r="BH77" s="17">
        <v>42.034999999999997</v>
      </c>
      <c r="BI77" s="17">
        <v>43.673000000000002</v>
      </c>
      <c r="BJ77" s="17">
        <v>45.427</v>
      </c>
      <c r="BK77" s="17">
        <v>47.302999999999997</v>
      </c>
      <c r="BL77" s="17">
        <v>49.301000000000002</v>
      </c>
      <c r="BM77" s="17">
        <v>51.414999999999999</v>
      </c>
      <c r="BN77" s="17">
        <v>53.637</v>
      </c>
      <c r="BO77" s="17">
        <v>55.959000000000003</v>
      </c>
      <c r="BP77" s="17">
        <v>58.374000000000002</v>
      </c>
      <c r="BQ77" s="17">
        <v>60.875</v>
      </c>
      <c r="BR77" s="17">
        <v>63.457999999999998</v>
      </c>
      <c r="BS77" s="17">
        <v>66.122</v>
      </c>
      <c r="BT77" s="17">
        <v>68.861000000000004</v>
      </c>
    </row>
    <row r="78" spans="1:72">
      <c r="A78" s="16">
        <v>75</v>
      </c>
      <c r="B78" s="17">
        <v>7.07</v>
      </c>
      <c r="C78" s="17">
        <v>7.3520000000000003</v>
      </c>
      <c r="D78" s="17">
        <v>7.585</v>
      </c>
      <c r="E78" s="17">
        <v>7.7679999999999998</v>
      </c>
      <c r="F78" s="17">
        <v>7.8979999999999997</v>
      </c>
      <c r="G78" s="17">
        <v>7.98</v>
      </c>
      <c r="H78" s="17">
        <v>8.0090000000000003</v>
      </c>
      <c r="I78" s="17">
        <v>7.9889999999999999</v>
      </c>
      <c r="J78" s="17">
        <v>7.9569999999999999</v>
      </c>
      <c r="K78" s="17">
        <v>7.9550000000000001</v>
      </c>
      <c r="L78" s="17">
        <v>8.0180000000000007</v>
      </c>
      <c r="M78" s="17">
        <v>8.157</v>
      </c>
      <c r="N78" s="17">
        <v>8.3640000000000008</v>
      </c>
      <c r="O78" s="17">
        <v>8.6219999999999999</v>
      </c>
      <c r="P78" s="17">
        <v>8.9039999999999999</v>
      </c>
      <c r="Q78" s="17">
        <v>9.1880000000000006</v>
      </c>
      <c r="R78" s="17">
        <v>9.4719999999999995</v>
      </c>
      <c r="S78" s="17">
        <v>9.76</v>
      </c>
      <c r="T78" s="17">
        <v>10.048</v>
      </c>
      <c r="U78" s="17">
        <v>10.332000000000001</v>
      </c>
      <c r="V78" s="17">
        <v>10.61</v>
      </c>
      <c r="W78" s="17">
        <v>10.877000000000001</v>
      </c>
      <c r="X78" s="17">
        <v>11.134</v>
      </c>
      <c r="Y78" s="17">
        <v>11.382</v>
      </c>
      <c r="Z78" s="17">
        <v>11.628</v>
      </c>
      <c r="AA78" s="17">
        <v>11.875999999999999</v>
      </c>
      <c r="AB78" s="17">
        <v>12.13</v>
      </c>
      <c r="AC78" s="17">
        <v>12.387</v>
      </c>
      <c r="AD78" s="17">
        <v>12.638</v>
      </c>
      <c r="AE78" s="17">
        <v>12.869</v>
      </c>
      <c r="AF78" s="17">
        <v>13.074999999999999</v>
      </c>
      <c r="AG78" s="17">
        <v>13.257</v>
      </c>
      <c r="AH78" s="17">
        <v>13.427</v>
      </c>
      <c r="AI78" s="17">
        <v>13.590999999999999</v>
      </c>
      <c r="AJ78" s="17">
        <v>13.759</v>
      </c>
      <c r="AK78" s="17">
        <v>13.939</v>
      </c>
      <c r="AL78" s="17">
        <v>14.131</v>
      </c>
      <c r="AM78" s="17">
        <v>14.348000000000001</v>
      </c>
      <c r="AN78" s="17">
        <v>14.64</v>
      </c>
      <c r="AO78" s="17">
        <v>15.068</v>
      </c>
      <c r="AP78" s="17">
        <v>15.676</v>
      </c>
      <c r="AQ78" s="17">
        <v>16.477</v>
      </c>
      <c r="AR78" s="17">
        <v>17.457000000000001</v>
      </c>
      <c r="AS78" s="17">
        <v>18.587</v>
      </c>
      <c r="AT78" s="17">
        <v>19.827999999999999</v>
      </c>
      <c r="AU78" s="17">
        <v>21.140999999999998</v>
      </c>
      <c r="AV78" s="17">
        <v>22.527999999999999</v>
      </c>
      <c r="AW78" s="17">
        <v>23.981999999999999</v>
      </c>
      <c r="AX78" s="17">
        <v>25.457000000000001</v>
      </c>
      <c r="AY78" s="17">
        <v>26.893000000000001</v>
      </c>
      <c r="AZ78" s="17">
        <v>28.251999999999999</v>
      </c>
      <c r="BA78" s="17">
        <v>29.512</v>
      </c>
      <c r="BB78" s="17">
        <v>30.687999999999999</v>
      </c>
      <c r="BC78" s="17">
        <v>31.821000000000002</v>
      </c>
      <c r="BD78" s="17">
        <v>32.970999999999997</v>
      </c>
      <c r="BE78" s="17">
        <v>34.183</v>
      </c>
      <c r="BF78" s="17">
        <v>35.47</v>
      </c>
      <c r="BG78" s="17">
        <v>36.826999999999998</v>
      </c>
      <c r="BH78" s="17">
        <v>38.262</v>
      </c>
      <c r="BI78" s="17">
        <v>39.777999999999999</v>
      </c>
      <c r="BJ78" s="17">
        <v>41.378999999999998</v>
      </c>
      <c r="BK78" s="17">
        <v>43.069000000000003</v>
      </c>
      <c r="BL78" s="17">
        <v>44.853999999999999</v>
      </c>
      <c r="BM78" s="17">
        <v>46.738</v>
      </c>
      <c r="BN78" s="17">
        <v>48.725000000000001</v>
      </c>
      <c r="BO78" s="17">
        <v>50.814</v>
      </c>
      <c r="BP78" s="17">
        <v>53.002000000000002</v>
      </c>
      <c r="BQ78" s="17">
        <v>55.286000000000001</v>
      </c>
      <c r="BR78" s="17">
        <v>57.656999999999996</v>
      </c>
      <c r="BS78" s="17">
        <v>60.103999999999999</v>
      </c>
      <c r="BT78" s="17">
        <v>62.613999999999997</v>
      </c>
    </row>
    <row r="79" spans="1:72">
      <c r="A79" s="16">
        <v>76</v>
      </c>
      <c r="B79" s="17">
        <v>5.9210000000000003</v>
      </c>
      <c r="C79" s="17">
        <v>6.2759999999999998</v>
      </c>
      <c r="D79" s="17">
        <v>6.64</v>
      </c>
      <c r="E79" s="17">
        <v>6.976</v>
      </c>
      <c r="F79" s="17">
        <v>7.242</v>
      </c>
      <c r="G79" s="17">
        <v>7.4089999999999998</v>
      </c>
      <c r="H79" s="17">
        <v>7.4610000000000003</v>
      </c>
      <c r="I79" s="17">
        <v>7.4169999999999998</v>
      </c>
      <c r="J79" s="17">
        <v>7.3209999999999997</v>
      </c>
      <c r="K79" s="17">
        <v>7.24</v>
      </c>
      <c r="L79" s="17">
        <v>7.2220000000000004</v>
      </c>
      <c r="M79" s="17">
        <v>7.28</v>
      </c>
      <c r="N79" s="17">
        <v>7.4029999999999996</v>
      </c>
      <c r="O79" s="17">
        <v>7.5839999999999996</v>
      </c>
      <c r="P79" s="17">
        <v>7.806</v>
      </c>
      <c r="Q79" s="17">
        <v>8.0549999999999997</v>
      </c>
      <c r="R79" s="17">
        <v>8.3339999999999996</v>
      </c>
      <c r="S79" s="17">
        <v>8.6449999999999996</v>
      </c>
      <c r="T79" s="17">
        <v>8.968</v>
      </c>
      <c r="U79" s="17">
        <v>9.282</v>
      </c>
      <c r="V79" s="17">
        <v>9.5690000000000008</v>
      </c>
      <c r="W79" s="17">
        <v>9.82</v>
      </c>
      <c r="X79" s="17">
        <v>10.038</v>
      </c>
      <c r="Y79" s="17">
        <v>10.24</v>
      </c>
      <c r="Z79" s="17">
        <v>10.446999999999999</v>
      </c>
      <c r="AA79" s="17">
        <v>10.673</v>
      </c>
      <c r="AB79" s="17">
        <v>10.927</v>
      </c>
      <c r="AC79" s="17">
        <v>11.2</v>
      </c>
      <c r="AD79" s="17">
        <v>11.48</v>
      </c>
      <c r="AE79" s="17">
        <v>11.744</v>
      </c>
      <c r="AF79" s="17">
        <v>11.98</v>
      </c>
      <c r="AG79" s="17">
        <v>12.189</v>
      </c>
      <c r="AH79" s="17">
        <v>12.379</v>
      </c>
      <c r="AI79" s="17">
        <v>12.555</v>
      </c>
      <c r="AJ79" s="17">
        <v>12.723000000000001</v>
      </c>
      <c r="AK79" s="17">
        <v>12.895</v>
      </c>
      <c r="AL79" s="17">
        <v>13.074</v>
      </c>
      <c r="AM79" s="17">
        <v>13.27</v>
      </c>
      <c r="AN79" s="17">
        <v>13.507999999999999</v>
      </c>
      <c r="AO79" s="17">
        <v>13.814</v>
      </c>
      <c r="AP79" s="17">
        <v>14.212999999999999</v>
      </c>
      <c r="AQ79" s="17">
        <v>14.701000000000001</v>
      </c>
      <c r="AR79" s="17">
        <v>15.279</v>
      </c>
      <c r="AS79" s="17">
        <v>15.99</v>
      </c>
      <c r="AT79" s="17">
        <v>16.882000000000001</v>
      </c>
      <c r="AU79" s="17">
        <v>17.984999999999999</v>
      </c>
      <c r="AV79" s="17">
        <v>19.324000000000002</v>
      </c>
      <c r="AW79" s="17">
        <v>20.870999999999999</v>
      </c>
      <c r="AX79" s="17">
        <v>22.515000000000001</v>
      </c>
      <c r="AY79" s="17">
        <v>24.106999999999999</v>
      </c>
      <c r="AZ79" s="17">
        <v>25.542000000000002</v>
      </c>
      <c r="BA79" s="17">
        <v>26.777999999999999</v>
      </c>
      <c r="BB79" s="17">
        <v>27.850999999999999</v>
      </c>
      <c r="BC79" s="17">
        <v>28.827999999999999</v>
      </c>
      <c r="BD79" s="17">
        <v>29.812999999999999</v>
      </c>
      <c r="BE79" s="17">
        <v>30.882000000000001</v>
      </c>
      <c r="BF79" s="17">
        <v>32.055999999999997</v>
      </c>
      <c r="BG79" s="17">
        <v>33.317</v>
      </c>
      <c r="BH79" s="17">
        <v>34.655000000000001</v>
      </c>
      <c r="BI79" s="17">
        <v>36.051000000000002</v>
      </c>
      <c r="BJ79" s="17">
        <v>37.494</v>
      </c>
      <c r="BK79" s="17">
        <v>38.984000000000002</v>
      </c>
      <c r="BL79" s="17">
        <v>40.533999999999999</v>
      </c>
      <c r="BM79" s="17">
        <v>42.162999999999997</v>
      </c>
      <c r="BN79" s="17">
        <v>43.89</v>
      </c>
      <c r="BO79" s="17">
        <v>45.728999999999999</v>
      </c>
      <c r="BP79" s="17">
        <v>47.689</v>
      </c>
      <c r="BQ79" s="17">
        <v>49.765000000000001</v>
      </c>
      <c r="BR79" s="17">
        <v>51.948</v>
      </c>
      <c r="BS79" s="17">
        <v>54.218000000000004</v>
      </c>
      <c r="BT79" s="17">
        <v>56.548999999999999</v>
      </c>
    </row>
    <row r="80" spans="1:72">
      <c r="A80" s="16">
        <v>77</v>
      </c>
      <c r="B80" s="17">
        <v>4.8979999999999997</v>
      </c>
      <c r="C80" s="17">
        <v>5.2859999999999996</v>
      </c>
      <c r="D80" s="17">
        <v>5.718</v>
      </c>
      <c r="E80" s="17">
        <v>6.1440000000000001</v>
      </c>
      <c r="F80" s="17">
        <v>6.492</v>
      </c>
      <c r="G80" s="17">
        <v>6.7169999999999996</v>
      </c>
      <c r="H80" s="17">
        <v>6.7960000000000003</v>
      </c>
      <c r="I80" s="17">
        <v>6.7510000000000003</v>
      </c>
      <c r="J80" s="17">
        <v>6.6340000000000003</v>
      </c>
      <c r="K80" s="17">
        <v>6.516</v>
      </c>
      <c r="L80" s="17">
        <v>6.4539999999999997</v>
      </c>
      <c r="M80" s="17">
        <v>6.4589999999999996</v>
      </c>
      <c r="N80" s="17">
        <v>6.52</v>
      </c>
      <c r="O80" s="17">
        <v>6.6360000000000001</v>
      </c>
      <c r="P80" s="17">
        <v>6.8029999999999999</v>
      </c>
      <c r="Q80" s="17">
        <v>7.0140000000000002</v>
      </c>
      <c r="R80" s="17">
        <v>7.2759999999999998</v>
      </c>
      <c r="S80" s="17">
        <v>7.5869999999999997</v>
      </c>
      <c r="T80" s="17">
        <v>7.9219999999999997</v>
      </c>
      <c r="U80" s="17">
        <v>8.2449999999999992</v>
      </c>
      <c r="V80" s="17">
        <v>8.5299999999999994</v>
      </c>
      <c r="W80" s="17">
        <v>8.7650000000000006</v>
      </c>
      <c r="X80" s="17">
        <v>8.9580000000000002</v>
      </c>
      <c r="Y80" s="17">
        <v>9.1289999999999996</v>
      </c>
      <c r="Z80" s="17">
        <v>9.3079999999999998</v>
      </c>
      <c r="AA80" s="17">
        <v>9.5190000000000001</v>
      </c>
      <c r="AB80" s="17">
        <v>9.7669999999999995</v>
      </c>
      <c r="AC80" s="17">
        <v>10.042999999999999</v>
      </c>
      <c r="AD80" s="17">
        <v>10.331</v>
      </c>
      <c r="AE80" s="17">
        <v>10.61</v>
      </c>
      <c r="AF80" s="17">
        <v>10.862</v>
      </c>
      <c r="AG80" s="17">
        <v>11.086</v>
      </c>
      <c r="AH80" s="17">
        <v>11.29</v>
      </c>
      <c r="AI80" s="17">
        <v>11.477</v>
      </c>
      <c r="AJ80" s="17">
        <v>11.653</v>
      </c>
      <c r="AK80" s="17">
        <v>11.82</v>
      </c>
      <c r="AL80" s="17">
        <v>11.991</v>
      </c>
      <c r="AM80" s="17">
        <v>12.175000000000001</v>
      </c>
      <c r="AN80" s="17">
        <v>12.372999999999999</v>
      </c>
      <c r="AO80" s="17">
        <v>12.59</v>
      </c>
      <c r="AP80" s="17">
        <v>12.835000000000001</v>
      </c>
      <c r="AQ80" s="17">
        <v>13.09</v>
      </c>
      <c r="AR80" s="17">
        <v>13.372999999999999</v>
      </c>
      <c r="AS80" s="17">
        <v>13.766</v>
      </c>
      <c r="AT80" s="17">
        <v>14.379</v>
      </c>
      <c r="AU80" s="17">
        <v>15.281000000000001</v>
      </c>
      <c r="AV80" s="17">
        <v>16.518000000000001</v>
      </c>
      <c r="AW80" s="17">
        <v>18.041</v>
      </c>
      <c r="AX80" s="17">
        <v>19.710999999999999</v>
      </c>
      <c r="AY80" s="17">
        <v>21.332999999999998</v>
      </c>
      <c r="AZ80" s="17">
        <v>22.766999999999999</v>
      </c>
      <c r="BA80" s="17">
        <v>23.963999999999999</v>
      </c>
      <c r="BB80" s="17">
        <v>24.966000000000001</v>
      </c>
      <c r="BC80" s="17">
        <v>25.847999999999999</v>
      </c>
      <c r="BD80" s="17">
        <v>26.73</v>
      </c>
      <c r="BE80" s="17">
        <v>27.7</v>
      </c>
      <c r="BF80" s="17">
        <v>28.777999999999999</v>
      </c>
      <c r="BG80" s="17">
        <v>29.94</v>
      </c>
      <c r="BH80" s="17">
        <v>31.170999999999999</v>
      </c>
      <c r="BI80" s="17">
        <v>32.441000000000003</v>
      </c>
      <c r="BJ80" s="17">
        <v>33.731000000000002</v>
      </c>
      <c r="BK80" s="17">
        <v>35.042000000000002</v>
      </c>
      <c r="BL80" s="17">
        <v>36.390999999999998</v>
      </c>
      <c r="BM80" s="17">
        <v>37.802</v>
      </c>
      <c r="BN80" s="17">
        <v>39.304000000000002</v>
      </c>
      <c r="BO80" s="17">
        <v>40.917999999999999</v>
      </c>
      <c r="BP80" s="17">
        <v>42.652999999999999</v>
      </c>
      <c r="BQ80" s="17">
        <v>44.514000000000003</v>
      </c>
      <c r="BR80" s="17">
        <v>46.49</v>
      </c>
      <c r="BS80" s="17">
        <v>48.563000000000002</v>
      </c>
      <c r="BT80" s="17">
        <v>50.703000000000003</v>
      </c>
    </row>
    <row r="81" spans="1:72">
      <c r="A81" s="16">
        <v>78</v>
      </c>
      <c r="B81" s="17">
        <v>4.085</v>
      </c>
      <c r="C81" s="17">
        <v>4.4390000000000001</v>
      </c>
      <c r="D81" s="17">
        <v>4.8440000000000003</v>
      </c>
      <c r="E81" s="17">
        <v>5.2510000000000003</v>
      </c>
      <c r="F81" s="17">
        <v>5.593</v>
      </c>
      <c r="G81" s="17">
        <v>5.8250000000000002</v>
      </c>
      <c r="H81" s="17">
        <v>5.9260000000000002</v>
      </c>
      <c r="I81" s="17">
        <v>5.9180000000000001</v>
      </c>
      <c r="J81" s="17">
        <v>5.8410000000000002</v>
      </c>
      <c r="K81" s="17">
        <v>5.7549999999999999</v>
      </c>
      <c r="L81" s="17">
        <v>5.7060000000000004</v>
      </c>
      <c r="M81" s="17">
        <v>5.7030000000000003</v>
      </c>
      <c r="N81" s="17">
        <v>5.7370000000000001</v>
      </c>
      <c r="O81" s="17">
        <v>5.8140000000000001</v>
      </c>
      <c r="P81" s="17">
        <v>5.9379999999999997</v>
      </c>
      <c r="Q81" s="17">
        <v>6.1079999999999997</v>
      </c>
      <c r="R81" s="17">
        <v>6.3339999999999996</v>
      </c>
      <c r="S81" s="17">
        <v>6.6120000000000001</v>
      </c>
      <c r="T81" s="17">
        <v>6.9180000000000001</v>
      </c>
      <c r="U81" s="17">
        <v>7.2160000000000002</v>
      </c>
      <c r="V81" s="17">
        <v>7.4820000000000002</v>
      </c>
      <c r="W81" s="17">
        <v>7.7050000000000001</v>
      </c>
      <c r="X81" s="17">
        <v>7.8920000000000003</v>
      </c>
      <c r="Y81" s="17">
        <v>8.0609999999999999</v>
      </c>
      <c r="Z81" s="17">
        <v>8.2379999999999995</v>
      </c>
      <c r="AA81" s="17">
        <v>8.44</v>
      </c>
      <c r="AB81" s="17">
        <v>8.6750000000000007</v>
      </c>
      <c r="AC81" s="17">
        <v>8.9320000000000004</v>
      </c>
      <c r="AD81" s="17">
        <v>9.1999999999999993</v>
      </c>
      <c r="AE81" s="17">
        <v>9.4600000000000009</v>
      </c>
      <c r="AF81" s="17">
        <v>9.7010000000000005</v>
      </c>
      <c r="AG81" s="17">
        <v>9.9220000000000006</v>
      </c>
      <c r="AH81" s="17">
        <v>10.125999999999999</v>
      </c>
      <c r="AI81" s="17">
        <v>10.314</v>
      </c>
      <c r="AJ81" s="17">
        <v>10.487</v>
      </c>
      <c r="AK81" s="17">
        <v>10.648</v>
      </c>
      <c r="AL81" s="17">
        <v>10.805</v>
      </c>
      <c r="AM81" s="17">
        <v>10.965999999999999</v>
      </c>
      <c r="AN81" s="17">
        <v>11.131</v>
      </c>
      <c r="AO81" s="17">
        <v>11.297000000000001</v>
      </c>
      <c r="AP81" s="17">
        <v>11.468</v>
      </c>
      <c r="AQ81" s="17">
        <v>11.629</v>
      </c>
      <c r="AR81" s="17">
        <v>11.798</v>
      </c>
      <c r="AS81" s="17">
        <v>12.058</v>
      </c>
      <c r="AT81" s="17">
        <v>12.519</v>
      </c>
      <c r="AU81" s="17">
        <v>13.252000000000001</v>
      </c>
      <c r="AV81" s="17">
        <v>14.298</v>
      </c>
      <c r="AW81" s="17">
        <v>15.614000000000001</v>
      </c>
      <c r="AX81" s="17">
        <v>17.081</v>
      </c>
      <c r="AY81" s="17">
        <v>18.53</v>
      </c>
      <c r="AZ81" s="17">
        <v>19.838999999999999</v>
      </c>
      <c r="BA81" s="17">
        <v>20.963000000000001</v>
      </c>
      <c r="BB81" s="17">
        <v>21.942</v>
      </c>
      <c r="BC81" s="17">
        <v>22.827999999999999</v>
      </c>
      <c r="BD81" s="17">
        <v>23.704999999999998</v>
      </c>
      <c r="BE81" s="17">
        <v>24.637</v>
      </c>
      <c r="BF81" s="17">
        <v>25.64</v>
      </c>
      <c r="BG81" s="17">
        <v>26.693000000000001</v>
      </c>
      <c r="BH81" s="17">
        <v>27.791</v>
      </c>
      <c r="BI81" s="17">
        <v>28.917000000000002</v>
      </c>
      <c r="BJ81" s="17">
        <v>30.061</v>
      </c>
      <c r="BK81" s="17">
        <v>31.228000000000002</v>
      </c>
      <c r="BL81" s="17">
        <v>32.43</v>
      </c>
      <c r="BM81" s="17">
        <v>33.689</v>
      </c>
      <c r="BN81" s="17">
        <v>35.026000000000003</v>
      </c>
      <c r="BO81" s="17">
        <v>36.457000000000001</v>
      </c>
      <c r="BP81" s="17">
        <v>37.997</v>
      </c>
      <c r="BQ81" s="17">
        <v>39.651000000000003</v>
      </c>
      <c r="BR81" s="17">
        <v>41.417999999999999</v>
      </c>
      <c r="BS81" s="17">
        <v>43.293999999999997</v>
      </c>
      <c r="BT81" s="17">
        <v>45.265000000000001</v>
      </c>
    </row>
    <row r="82" spans="1:72">
      <c r="A82" s="16">
        <v>79</v>
      </c>
      <c r="B82" s="17">
        <v>3.4279999999999999</v>
      </c>
      <c r="C82" s="17">
        <v>3.7069999999999999</v>
      </c>
      <c r="D82" s="17">
        <v>4.0229999999999997</v>
      </c>
      <c r="E82" s="17">
        <v>4.3410000000000002</v>
      </c>
      <c r="F82" s="17">
        <v>4.6189999999999998</v>
      </c>
      <c r="G82" s="17">
        <v>4.8239999999999998</v>
      </c>
      <c r="H82" s="17">
        <v>4.9459999999999997</v>
      </c>
      <c r="I82" s="17">
        <v>4.9960000000000004</v>
      </c>
      <c r="J82" s="17">
        <v>4.9969999999999999</v>
      </c>
      <c r="K82" s="17">
        <v>4.9850000000000003</v>
      </c>
      <c r="L82" s="17">
        <v>4.9850000000000003</v>
      </c>
      <c r="M82" s="17">
        <v>5.0030000000000001</v>
      </c>
      <c r="N82" s="17">
        <v>5.0339999999999998</v>
      </c>
      <c r="O82" s="17">
        <v>5.09</v>
      </c>
      <c r="P82" s="17">
        <v>5.1790000000000003</v>
      </c>
      <c r="Q82" s="17">
        <v>5.31</v>
      </c>
      <c r="R82" s="17">
        <v>5.4880000000000004</v>
      </c>
      <c r="S82" s="17">
        <v>5.7119999999999997</v>
      </c>
      <c r="T82" s="17">
        <v>5.9619999999999997</v>
      </c>
      <c r="U82" s="17">
        <v>6.2149999999999999</v>
      </c>
      <c r="V82" s="17">
        <v>6.4509999999999996</v>
      </c>
      <c r="W82" s="17">
        <v>6.6639999999999997</v>
      </c>
      <c r="X82" s="17">
        <v>6.8579999999999997</v>
      </c>
      <c r="Y82" s="17">
        <v>7.0410000000000004</v>
      </c>
      <c r="Z82" s="17">
        <v>7.2279999999999998</v>
      </c>
      <c r="AA82" s="17">
        <v>7.4290000000000003</v>
      </c>
      <c r="AB82" s="17">
        <v>7.6429999999999998</v>
      </c>
      <c r="AC82" s="17">
        <v>7.867</v>
      </c>
      <c r="AD82" s="17">
        <v>8.0950000000000006</v>
      </c>
      <c r="AE82" s="17">
        <v>8.32</v>
      </c>
      <c r="AF82" s="17">
        <v>8.532</v>
      </c>
      <c r="AG82" s="17">
        <v>8.7349999999999994</v>
      </c>
      <c r="AH82" s="17">
        <v>8.93</v>
      </c>
      <c r="AI82" s="17">
        <v>9.1140000000000008</v>
      </c>
      <c r="AJ82" s="17">
        <v>9.2810000000000006</v>
      </c>
      <c r="AK82" s="17">
        <v>9.4329999999999998</v>
      </c>
      <c r="AL82" s="17">
        <v>9.5739999999999998</v>
      </c>
      <c r="AM82" s="17">
        <v>9.7119999999999997</v>
      </c>
      <c r="AN82" s="17">
        <v>9.8490000000000002</v>
      </c>
      <c r="AO82" s="17">
        <v>9.9909999999999997</v>
      </c>
      <c r="AP82" s="17">
        <v>10.146000000000001</v>
      </c>
      <c r="AQ82" s="17">
        <v>10.304</v>
      </c>
      <c r="AR82" s="17">
        <v>10.478</v>
      </c>
      <c r="AS82" s="17">
        <v>10.726000000000001</v>
      </c>
      <c r="AT82" s="17">
        <v>11.12</v>
      </c>
      <c r="AU82" s="17">
        <v>11.706</v>
      </c>
      <c r="AV82" s="17">
        <v>12.513</v>
      </c>
      <c r="AW82" s="17">
        <v>13.510999999999999</v>
      </c>
      <c r="AX82" s="17">
        <v>14.634</v>
      </c>
      <c r="AY82" s="17">
        <v>15.782</v>
      </c>
      <c r="AZ82" s="17">
        <v>16.882999999999999</v>
      </c>
      <c r="BA82" s="17">
        <v>17.917000000000002</v>
      </c>
      <c r="BB82" s="17">
        <v>18.899999999999999</v>
      </c>
      <c r="BC82" s="17">
        <v>19.843</v>
      </c>
      <c r="BD82" s="17">
        <v>20.771000000000001</v>
      </c>
      <c r="BE82" s="17">
        <v>21.704999999999998</v>
      </c>
      <c r="BF82" s="17">
        <v>22.646000000000001</v>
      </c>
      <c r="BG82" s="17">
        <v>23.588999999999999</v>
      </c>
      <c r="BH82" s="17">
        <v>24.542000000000002</v>
      </c>
      <c r="BI82" s="17">
        <v>25.516999999999999</v>
      </c>
      <c r="BJ82" s="17">
        <v>26.524000000000001</v>
      </c>
      <c r="BK82" s="17">
        <v>27.571000000000002</v>
      </c>
      <c r="BL82" s="17">
        <v>28.664999999999999</v>
      </c>
      <c r="BM82" s="17">
        <v>29.815000000000001</v>
      </c>
      <c r="BN82" s="17">
        <v>31.026</v>
      </c>
      <c r="BO82" s="17">
        <v>32.308</v>
      </c>
      <c r="BP82" s="17">
        <v>33.670999999999999</v>
      </c>
      <c r="BQ82" s="17">
        <v>35.125</v>
      </c>
      <c r="BR82" s="17">
        <v>36.683999999999997</v>
      </c>
      <c r="BS82" s="17">
        <v>38.360999999999997</v>
      </c>
      <c r="BT82" s="17">
        <v>40.170999999999999</v>
      </c>
    </row>
    <row r="83" spans="1:72">
      <c r="A83" s="16">
        <v>80</v>
      </c>
      <c r="B83" s="17">
        <v>0</v>
      </c>
      <c r="C83" s="17">
        <v>0</v>
      </c>
      <c r="D83" s="17">
        <v>0</v>
      </c>
      <c r="E83" s="17">
        <v>0</v>
      </c>
      <c r="F83" s="17">
        <v>0</v>
      </c>
      <c r="G83" s="17">
        <v>0</v>
      </c>
      <c r="H83" s="17">
        <v>0</v>
      </c>
      <c r="I83" s="17">
        <v>0</v>
      </c>
      <c r="J83" s="17">
        <v>0</v>
      </c>
      <c r="K83" s="17">
        <v>0</v>
      </c>
      <c r="L83" s="17">
        <v>4.3150000000000004</v>
      </c>
      <c r="M83" s="17">
        <v>4.3499999999999996</v>
      </c>
      <c r="N83" s="17">
        <v>4.3739999999999997</v>
      </c>
      <c r="O83" s="17">
        <v>4.4020000000000001</v>
      </c>
      <c r="P83" s="17">
        <v>4.4560000000000004</v>
      </c>
      <c r="Q83" s="17">
        <v>4.5449999999999999</v>
      </c>
      <c r="R83" s="17">
        <v>4.6790000000000003</v>
      </c>
      <c r="S83" s="17">
        <v>4.8520000000000003</v>
      </c>
      <c r="T83" s="17">
        <v>5.0519999999999996</v>
      </c>
      <c r="U83" s="17">
        <v>5.2629999999999999</v>
      </c>
      <c r="V83" s="17">
        <v>5.47</v>
      </c>
      <c r="W83" s="17">
        <v>5.67</v>
      </c>
      <c r="X83" s="17">
        <v>5.867</v>
      </c>
      <c r="Y83" s="17">
        <v>6.0609999999999999</v>
      </c>
      <c r="Z83" s="17">
        <v>6.2549999999999999</v>
      </c>
      <c r="AA83" s="17">
        <v>6.4489999999999998</v>
      </c>
      <c r="AB83" s="17">
        <v>6.6440000000000001</v>
      </c>
      <c r="AC83" s="17">
        <v>6.8360000000000003</v>
      </c>
      <c r="AD83" s="17">
        <v>7.0279999999999996</v>
      </c>
      <c r="AE83" s="17">
        <v>7.2190000000000003</v>
      </c>
      <c r="AF83" s="17">
        <v>7.4080000000000004</v>
      </c>
      <c r="AG83" s="17">
        <v>7.5979999999999999</v>
      </c>
      <c r="AH83" s="17">
        <v>7.79</v>
      </c>
      <c r="AI83" s="17">
        <v>7.976</v>
      </c>
      <c r="AJ83" s="17">
        <v>8.1489999999999991</v>
      </c>
      <c r="AK83" s="17">
        <v>8.3040000000000003</v>
      </c>
      <c r="AL83" s="17">
        <v>8.4459999999999997</v>
      </c>
      <c r="AM83" s="17">
        <v>8.5790000000000006</v>
      </c>
      <c r="AN83" s="17">
        <v>8.7070000000000007</v>
      </c>
      <c r="AO83" s="17">
        <v>8.8369999999999997</v>
      </c>
      <c r="AP83" s="17">
        <v>8.9749999999999996</v>
      </c>
      <c r="AQ83" s="17">
        <v>9.1180000000000003</v>
      </c>
      <c r="AR83" s="17">
        <v>9.2769999999999992</v>
      </c>
      <c r="AS83" s="17">
        <v>9.4879999999999995</v>
      </c>
      <c r="AT83" s="17">
        <v>9.7940000000000005</v>
      </c>
      <c r="AU83" s="17">
        <v>10.228999999999999</v>
      </c>
      <c r="AV83" s="17">
        <v>10.804</v>
      </c>
      <c r="AW83" s="17">
        <v>11.506</v>
      </c>
      <c r="AX83" s="17">
        <v>12.311999999999999</v>
      </c>
      <c r="AY83" s="17">
        <v>13.185</v>
      </c>
      <c r="AZ83" s="17">
        <v>14.099</v>
      </c>
      <c r="BA83" s="17">
        <v>15.047000000000001</v>
      </c>
      <c r="BB83" s="17">
        <v>16.030999999999999</v>
      </c>
      <c r="BC83" s="17">
        <v>17.024999999999999</v>
      </c>
      <c r="BD83" s="17">
        <v>18</v>
      </c>
      <c r="BE83" s="17">
        <v>18.934000000000001</v>
      </c>
      <c r="BF83" s="17">
        <v>19.818000000000001</v>
      </c>
      <c r="BG83" s="17">
        <v>20.658000000000001</v>
      </c>
      <c r="BH83" s="17">
        <v>21.478999999999999</v>
      </c>
      <c r="BI83" s="17">
        <v>22.314</v>
      </c>
      <c r="BJ83" s="17">
        <v>23.19</v>
      </c>
      <c r="BK83" s="17">
        <v>24.120999999999999</v>
      </c>
      <c r="BL83" s="17">
        <v>25.106000000000002</v>
      </c>
      <c r="BM83" s="17">
        <v>26.141999999999999</v>
      </c>
      <c r="BN83" s="17">
        <v>27.222999999999999</v>
      </c>
      <c r="BO83" s="17">
        <v>28.349</v>
      </c>
      <c r="BP83" s="17">
        <v>29.524999999999999</v>
      </c>
      <c r="BQ83" s="17">
        <v>30.766999999999999</v>
      </c>
      <c r="BR83" s="17">
        <v>32.1</v>
      </c>
      <c r="BS83" s="17">
        <v>33.554000000000002</v>
      </c>
      <c r="BT83" s="17">
        <v>35.168999999999997</v>
      </c>
    </row>
    <row r="84" spans="1:72">
      <c r="A84" s="16">
        <v>81</v>
      </c>
      <c r="B84" s="17">
        <v>0</v>
      </c>
      <c r="C84" s="17">
        <v>0</v>
      </c>
      <c r="D84" s="17">
        <v>0</v>
      </c>
      <c r="E84" s="17">
        <v>0</v>
      </c>
      <c r="F84" s="17">
        <v>0</v>
      </c>
      <c r="G84" s="17">
        <v>0</v>
      </c>
      <c r="H84" s="17">
        <v>0</v>
      </c>
      <c r="I84" s="17">
        <v>0</v>
      </c>
      <c r="J84" s="17">
        <v>0</v>
      </c>
      <c r="K84" s="17">
        <v>0</v>
      </c>
      <c r="L84" s="17">
        <v>3.6989999999999998</v>
      </c>
      <c r="M84" s="17">
        <v>3.7509999999999999</v>
      </c>
      <c r="N84" s="17">
        <v>3.7669999999999999</v>
      </c>
      <c r="O84" s="17">
        <v>3.7669999999999999</v>
      </c>
      <c r="P84" s="17">
        <v>3.778</v>
      </c>
      <c r="Q84" s="17">
        <v>3.8239999999999998</v>
      </c>
      <c r="R84" s="17">
        <v>3.91</v>
      </c>
      <c r="S84" s="17">
        <v>4.032</v>
      </c>
      <c r="T84" s="17">
        <v>4.1820000000000004</v>
      </c>
      <c r="U84" s="17">
        <v>4.3499999999999996</v>
      </c>
      <c r="V84" s="17">
        <v>4.5289999999999999</v>
      </c>
      <c r="W84" s="17">
        <v>4.718</v>
      </c>
      <c r="X84" s="17">
        <v>4.9189999999999996</v>
      </c>
      <c r="Y84" s="17">
        <v>5.1230000000000002</v>
      </c>
      <c r="Z84" s="17">
        <v>5.3230000000000004</v>
      </c>
      <c r="AA84" s="17">
        <v>5.5119999999999996</v>
      </c>
      <c r="AB84" s="17">
        <v>5.6849999999999996</v>
      </c>
      <c r="AC84" s="17">
        <v>5.8440000000000003</v>
      </c>
      <c r="AD84" s="17">
        <v>5.9960000000000004</v>
      </c>
      <c r="AE84" s="17">
        <v>6.1509999999999998</v>
      </c>
      <c r="AF84" s="17">
        <v>6.3179999999999996</v>
      </c>
      <c r="AG84" s="17">
        <v>6.5</v>
      </c>
      <c r="AH84" s="17">
        <v>6.6920000000000002</v>
      </c>
      <c r="AI84" s="17">
        <v>6.8869999999999996</v>
      </c>
      <c r="AJ84" s="17">
        <v>7.0730000000000004</v>
      </c>
      <c r="AK84" s="17">
        <v>7.2430000000000003</v>
      </c>
      <c r="AL84" s="17">
        <v>7.3959999999999999</v>
      </c>
      <c r="AM84" s="17">
        <v>7.5389999999999997</v>
      </c>
      <c r="AN84" s="17">
        <v>7.6760000000000002</v>
      </c>
      <c r="AO84" s="17">
        <v>7.8070000000000004</v>
      </c>
      <c r="AP84" s="17">
        <v>7.9390000000000001</v>
      </c>
      <c r="AQ84" s="17">
        <v>8.0760000000000005</v>
      </c>
      <c r="AR84" s="17">
        <v>8.2240000000000002</v>
      </c>
      <c r="AS84" s="17">
        <v>8.3970000000000002</v>
      </c>
      <c r="AT84" s="17">
        <v>8.6159999999999997</v>
      </c>
      <c r="AU84" s="17">
        <v>8.8930000000000007</v>
      </c>
      <c r="AV84" s="17">
        <v>9.2279999999999998</v>
      </c>
      <c r="AW84" s="17">
        <v>9.6210000000000004</v>
      </c>
      <c r="AX84" s="17">
        <v>10.098000000000001</v>
      </c>
      <c r="AY84" s="17">
        <v>10.691000000000001</v>
      </c>
      <c r="AZ84" s="17">
        <v>11.413</v>
      </c>
      <c r="BA84" s="17">
        <v>12.285</v>
      </c>
      <c r="BB84" s="17">
        <v>13.286</v>
      </c>
      <c r="BC84" s="17">
        <v>14.35</v>
      </c>
      <c r="BD84" s="17">
        <v>15.388</v>
      </c>
      <c r="BE84" s="17">
        <v>16.338000000000001</v>
      </c>
      <c r="BF84" s="17">
        <v>17.172999999999998</v>
      </c>
      <c r="BG84" s="17">
        <v>17.914000000000001</v>
      </c>
      <c r="BH84" s="17">
        <v>18.602</v>
      </c>
      <c r="BI84" s="17">
        <v>19.297999999999998</v>
      </c>
      <c r="BJ84" s="17">
        <v>20.047000000000001</v>
      </c>
      <c r="BK84" s="17">
        <v>20.867000000000001</v>
      </c>
      <c r="BL84" s="17">
        <v>21.751000000000001</v>
      </c>
      <c r="BM84" s="17">
        <v>22.681999999999999</v>
      </c>
      <c r="BN84" s="17">
        <v>23.635999999999999</v>
      </c>
      <c r="BO84" s="17">
        <v>24.603999999999999</v>
      </c>
      <c r="BP84" s="17">
        <v>25.588999999999999</v>
      </c>
      <c r="BQ84" s="17">
        <v>26.609000000000002</v>
      </c>
      <c r="BR84" s="17">
        <v>27.699000000000002</v>
      </c>
      <c r="BS84" s="17">
        <v>28.91</v>
      </c>
      <c r="BT84" s="17">
        <v>30.31</v>
      </c>
    </row>
    <row r="85" spans="1:72">
      <c r="A85" s="16">
        <v>82</v>
      </c>
      <c r="B85" s="17">
        <v>0</v>
      </c>
      <c r="C85" s="17">
        <v>0</v>
      </c>
      <c r="D85" s="17">
        <v>0</v>
      </c>
      <c r="E85" s="17">
        <v>0</v>
      </c>
      <c r="F85" s="17">
        <v>0</v>
      </c>
      <c r="G85" s="17">
        <v>0</v>
      </c>
      <c r="H85" s="17">
        <v>0</v>
      </c>
      <c r="I85" s="17">
        <v>0</v>
      </c>
      <c r="J85" s="17">
        <v>0</v>
      </c>
      <c r="K85" s="17">
        <v>0</v>
      </c>
      <c r="L85" s="17">
        <v>3.11</v>
      </c>
      <c r="M85" s="17">
        <v>3.1760000000000002</v>
      </c>
      <c r="N85" s="17">
        <v>3.19</v>
      </c>
      <c r="O85" s="17">
        <v>3.1760000000000002</v>
      </c>
      <c r="P85" s="17">
        <v>3.1669999999999998</v>
      </c>
      <c r="Q85" s="17">
        <v>3.1850000000000001</v>
      </c>
      <c r="R85" s="17">
        <v>3.238</v>
      </c>
      <c r="S85" s="17">
        <v>3.3170000000000002</v>
      </c>
      <c r="T85" s="17">
        <v>3.4249999999999998</v>
      </c>
      <c r="U85" s="17">
        <v>3.5550000000000002</v>
      </c>
      <c r="V85" s="17">
        <v>3.7050000000000001</v>
      </c>
      <c r="W85" s="17">
        <v>3.8769999999999998</v>
      </c>
      <c r="X85" s="17">
        <v>4.069</v>
      </c>
      <c r="Y85" s="17">
        <v>4.2720000000000002</v>
      </c>
      <c r="Z85" s="17">
        <v>4.468</v>
      </c>
      <c r="AA85" s="17">
        <v>4.6449999999999996</v>
      </c>
      <c r="AB85" s="17">
        <v>4.798</v>
      </c>
      <c r="AC85" s="17">
        <v>4.93</v>
      </c>
      <c r="AD85" s="17">
        <v>5.0529999999999999</v>
      </c>
      <c r="AE85" s="17">
        <v>5.1820000000000004</v>
      </c>
      <c r="AF85" s="17">
        <v>5.3289999999999997</v>
      </c>
      <c r="AG85" s="17">
        <v>5.4969999999999999</v>
      </c>
      <c r="AH85" s="17">
        <v>5.681</v>
      </c>
      <c r="AI85" s="17">
        <v>5.8739999999999997</v>
      </c>
      <c r="AJ85" s="17">
        <v>6.0620000000000003</v>
      </c>
      <c r="AK85" s="17">
        <v>6.2350000000000003</v>
      </c>
      <c r="AL85" s="17">
        <v>6.3949999999999996</v>
      </c>
      <c r="AM85" s="17">
        <v>6.5430000000000001</v>
      </c>
      <c r="AN85" s="17">
        <v>6.681</v>
      </c>
      <c r="AO85" s="17">
        <v>6.8129999999999997</v>
      </c>
      <c r="AP85" s="17">
        <v>6.9409999999999998</v>
      </c>
      <c r="AQ85" s="17">
        <v>7.0720000000000001</v>
      </c>
      <c r="AR85" s="17">
        <v>7.2119999999999997</v>
      </c>
      <c r="AS85" s="17">
        <v>7.359</v>
      </c>
      <c r="AT85" s="17">
        <v>7.5110000000000001</v>
      </c>
      <c r="AU85" s="17">
        <v>7.6719999999999997</v>
      </c>
      <c r="AV85" s="17">
        <v>7.8310000000000004</v>
      </c>
      <c r="AW85" s="17">
        <v>7.9989999999999997</v>
      </c>
      <c r="AX85" s="17">
        <v>8.2319999999999993</v>
      </c>
      <c r="AY85" s="17">
        <v>8.6020000000000003</v>
      </c>
      <c r="AZ85" s="17">
        <v>9.1579999999999995</v>
      </c>
      <c r="BA85" s="17">
        <v>9.9280000000000008</v>
      </c>
      <c r="BB85" s="17">
        <v>10.882</v>
      </c>
      <c r="BC85" s="17">
        <v>11.933999999999999</v>
      </c>
      <c r="BD85" s="17">
        <v>12.962999999999999</v>
      </c>
      <c r="BE85" s="17">
        <v>13.879</v>
      </c>
      <c r="BF85" s="17">
        <v>14.654</v>
      </c>
      <c r="BG85" s="17">
        <v>15.316000000000001</v>
      </c>
      <c r="BH85" s="17">
        <v>15.907</v>
      </c>
      <c r="BI85" s="17">
        <v>16.5</v>
      </c>
      <c r="BJ85" s="17">
        <v>17.149000000000001</v>
      </c>
      <c r="BK85" s="17">
        <v>17.87</v>
      </c>
      <c r="BL85" s="17">
        <v>18.655000000000001</v>
      </c>
      <c r="BM85" s="17">
        <v>19.477</v>
      </c>
      <c r="BN85" s="17">
        <v>20.309999999999999</v>
      </c>
      <c r="BO85" s="17">
        <v>21.135999999999999</v>
      </c>
      <c r="BP85" s="17">
        <v>21.956</v>
      </c>
      <c r="BQ85" s="17">
        <v>22.792000000000002</v>
      </c>
      <c r="BR85" s="17">
        <v>23.681000000000001</v>
      </c>
      <c r="BS85" s="17">
        <v>24.683</v>
      </c>
      <c r="BT85" s="17">
        <v>25.875</v>
      </c>
    </row>
    <row r="86" spans="1:72">
      <c r="A86" s="16">
        <v>83</v>
      </c>
      <c r="B86" s="17">
        <v>0</v>
      </c>
      <c r="C86" s="17">
        <v>0</v>
      </c>
      <c r="D86" s="17">
        <v>0</v>
      </c>
      <c r="E86" s="17">
        <v>0</v>
      </c>
      <c r="F86" s="17">
        <v>0</v>
      </c>
      <c r="G86" s="17">
        <v>0</v>
      </c>
      <c r="H86" s="17">
        <v>0</v>
      </c>
      <c r="I86" s="17">
        <v>0</v>
      </c>
      <c r="J86" s="17">
        <v>0</v>
      </c>
      <c r="K86" s="17">
        <v>0</v>
      </c>
      <c r="L86" s="17">
        <v>2.5379999999999998</v>
      </c>
      <c r="M86" s="17">
        <v>2.6080000000000001</v>
      </c>
      <c r="N86" s="17">
        <v>2.6309999999999998</v>
      </c>
      <c r="O86" s="17">
        <v>2.6269999999999998</v>
      </c>
      <c r="P86" s="17">
        <v>2.6219999999999999</v>
      </c>
      <c r="Q86" s="17">
        <v>2.6379999999999999</v>
      </c>
      <c r="R86" s="17">
        <v>2.6760000000000002</v>
      </c>
      <c r="S86" s="17">
        <v>2.7360000000000002</v>
      </c>
      <c r="T86" s="17">
        <v>2.8159999999999998</v>
      </c>
      <c r="U86" s="17">
        <v>2.9180000000000001</v>
      </c>
      <c r="V86" s="17">
        <v>3.0390000000000001</v>
      </c>
      <c r="W86" s="17">
        <v>3.1840000000000002</v>
      </c>
      <c r="X86" s="17">
        <v>3.3519999999999999</v>
      </c>
      <c r="Y86" s="17">
        <v>3.53</v>
      </c>
      <c r="Z86" s="17">
        <v>3.7029999999999998</v>
      </c>
      <c r="AA86" s="17">
        <v>3.8610000000000002</v>
      </c>
      <c r="AB86" s="17">
        <v>3.9969999999999999</v>
      </c>
      <c r="AC86" s="17">
        <v>4.1159999999999997</v>
      </c>
      <c r="AD86" s="17">
        <v>4.2249999999999996</v>
      </c>
      <c r="AE86" s="17">
        <v>4.3419999999999996</v>
      </c>
      <c r="AF86" s="17">
        <v>4.4740000000000002</v>
      </c>
      <c r="AG86" s="17">
        <v>4.6260000000000003</v>
      </c>
      <c r="AH86" s="17">
        <v>4.7910000000000004</v>
      </c>
      <c r="AI86" s="17">
        <v>4.9640000000000004</v>
      </c>
      <c r="AJ86" s="17">
        <v>5.1340000000000003</v>
      </c>
      <c r="AK86" s="17">
        <v>5.2930000000000001</v>
      </c>
      <c r="AL86" s="17">
        <v>5.4409999999999998</v>
      </c>
      <c r="AM86" s="17">
        <v>5.5789999999999997</v>
      </c>
      <c r="AN86" s="17">
        <v>5.7089999999999996</v>
      </c>
      <c r="AO86" s="17">
        <v>5.83</v>
      </c>
      <c r="AP86" s="17">
        <v>5.9450000000000003</v>
      </c>
      <c r="AQ86" s="17">
        <v>6.0590000000000002</v>
      </c>
      <c r="AR86" s="17">
        <v>6.1760000000000002</v>
      </c>
      <c r="AS86" s="17">
        <v>6.2919999999999998</v>
      </c>
      <c r="AT86" s="17">
        <v>6.4029999999999996</v>
      </c>
      <c r="AU86" s="17">
        <v>6.5090000000000003</v>
      </c>
      <c r="AV86" s="17">
        <v>6.5949999999999998</v>
      </c>
      <c r="AW86" s="17">
        <v>6.6790000000000003</v>
      </c>
      <c r="AX86" s="17">
        <v>6.8129999999999997</v>
      </c>
      <c r="AY86" s="17">
        <v>7.0730000000000004</v>
      </c>
      <c r="AZ86" s="17">
        <v>7.5060000000000002</v>
      </c>
      <c r="BA86" s="17">
        <v>8.14</v>
      </c>
      <c r="BB86" s="17">
        <v>8.9469999999999992</v>
      </c>
      <c r="BC86" s="17">
        <v>9.8510000000000009</v>
      </c>
      <c r="BD86" s="17">
        <v>10.746</v>
      </c>
      <c r="BE86" s="17">
        <v>11.554</v>
      </c>
      <c r="BF86" s="17">
        <v>12.247999999999999</v>
      </c>
      <c r="BG86" s="17">
        <v>12.851000000000001</v>
      </c>
      <c r="BH86" s="17">
        <v>13.398999999999999</v>
      </c>
      <c r="BI86" s="17">
        <v>13.944000000000001</v>
      </c>
      <c r="BJ86" s="17">
        <v>14.528</v>
      </c>
      <c r="BK86" s="17">
        <v>15.164</v>
      </c>
      <c r="BL86" s="17">
        <v>15.846</v>
      </c>
      <c r="BM86" s="17">
        <v>16.550999999999998</v>
      </c>
      <c r="BN86" s="17">
        <v>17.260000000000002</v>
      </c>
      <c r="BO86" s="17">
        <v>17.962</v>
      </c>
      <c r="BP86" s="17">
        <v>18.658999999999999</v>
      </c>
      <c r="BQ86" s="17">
        <v>19.369</v>
      </c>
      <c r="BR86" s="17">
        <v>20.123999999999999</v>
      </c>
      <c r="BS86" s="17">
        <v>20.974</v>
      </c>
      <c r="BT86" s="17">
        <v>21.984000000000002</v>
      </c>
    </row>
    <row r="87" spans="1:72">
      <c r="A87" s="16">
        <v>84</v>
      </c>
      <c r="B87" s="17">
        <v>0</v>
      </c>
      <c r="C87" s="17">
        <v>0</v>
      </c>
      <c r="D87" s="17">
        <v>0</v>
      </c>
      <c r="E87" s="17">
        <v>0</v>
      </c>
      <c r="F87" s="17">
        <v>0</v>
      </c>
      <c r="G87" s="17">
        <v>0</v>
      </c>
      <c r="H87" s="17">
        <v>0</v>
      </c>
      <c r="I87" s="17">
        <v>0</v>
      </c>
      <c r="J87" s="17">
        <v>0</v>
      </c>
      <c r="K87" s="17">
        <v>0</v>
      </c>
      <c r="L87" s="17">
        <v>1.9990000000000001</v>
      </c>
      <c r="M87" s="17">
        <v>2.0649999999999999</v>
      </c>
      <c r="N87" s="17">
        <v>2.1030000000000002</v>
      </c>
      <c r="O87" s="17">
        <v>2.1219999999999999</v>
      </c>
      <c r="P87" s="17">
        <v>2.1389999999999998</v>
      </c>
      <c r="Q87" s="17">
        <v>2.1669999999999998</v>
      </c>
      <c r="R87" s="17">
        <v>2.2080000000000002</v>
      </c>
      <c r="S87" s="17">
        <v>2.2589999999999999</v>
      </c>
      <c r="T87" s="17">
        <v>2.3239999999999998</v>
      </c>
      <c r="U87" s="17">
        <v>2.403</v>
      </c>
      <c r="V87" s="17">
        <v>2.4980000000000002</v>
      </c>
      <c r="W87" s="17">
        <v>2.6110000000000002</v>
      </c>
      <c r="X87" s="17">
        <v>2.742</v>
      </c>
      <c r="Y87" s="17">
        <v>2.8820000000000001</v>
      </c>
      <c r="Z87" s="17">
        <v>3.0219999999999998</v>
      </c>
      <c r="AA87" s="17">
        <v>3.1549999999999998</v>
      </c>
      <c r="AB87" s="17">
        <v>3.2770000000000001</v>
      </c>
      <c r="AC87" s="17">
        <v>3.39</v>
      </c>
      <c r="AD87" s="17">
        <v>3.4990000000000001</v>
      </c>
      <c r="AE87" s="17">
        <v>3.6110000000000002</v>
      </c>
      <c r="AF87" s="17">
        <v>3.7330000000000001</v>
      </c>
      <c r="AG87" s="17">
        <v>3.8639999999999999</v>
      </c>
      <c r="AH87" s="17">
        <v>4.0030000000000001</v>
      </c>
      <c r="AI87" s="17">
        <v>4.1449999999999996</v>
      </c>
      <c r="AJ87" s="17">
        <v>4.2839999999999998</v>
      </c>
      <c r="AK87" s="17">
        <v>4.4180000000000001</v>
      </c>
      <c r="AL87" s="17">
        <v>4.5430000000000001</v>
      </c>
      <c r="AM87" s="17">
        <v>4.665</v>
      </c>
      <c r="AN87" s="17">
        <v>4.7789999999999999</v>
      </c>
      <c r="AO87" s="17">
        <v>4.8849999999999998</v>
      </c>
      <c r="AP87" s="17">
        <v>4.9809999999999999</v>
      </c>
      <c r="AQ87" s="17">
        <v>5.0720000000000001</v>
      </c>
      <c r="AR87" s="17">
        <v>5.1609999999999996</v>
      </c>
      <c r="AS87" s="17">
        <v>5.2489999999999997</v>
      </c>
      <c r="AT87" s="17">
        <v>5.3360000000000003</v>
      </c>
      <c r="AU87" s="17">
        <v>5.4260000000000002</v>
      </c>
      <c r="AV87" s="17">
        <v>5.5119999999999996</v>
      </c>
      <c r="AW87" s="17">
        <v>5.6029999999999998</v>
      </c>
      <c r="AX87" s="17">
        <v>5.7359999999999998</v>
      </c>
      <c r="AY87" s="17">
        <v>5.9580000000000002</v>
      </c>
      <c r="AZ87" s="17">
        <v>6.2990000000000004</v>
      </c>
      <c r="BA87" s="17">
        <v>6.7789999999999999</v>
      </c>
      <c r="BB87" s="17">
        <v>7.3780000000000001</v>
      </c>
      <c r="BC87" s="17">
        <v>8.0540000000000003</v>
      </c>
      <c r="BD87" s="17">
        <v>8.7390000000000008</v>
      </c>
      <c r="BE87" s="17">
        <v>9.39</v>
      </c>
      <c r="BF87" s="17">
        <v>9.99</v>
      </c>
      <c r="BG87" s="17">
        <v>10.554</v>
      </c>
      <c r="BH87" s="17">
        <v>11.089</v>
      </c>
      <c r="BI87" s="17">
        <v>11.621</v>
      </c>
      <c r="BJ87" s="17">
        <v>12.164</v>
      </c>
      <c r="BK87" s="17">
        <v>12.726000000000001</v>
      </c>
      <c r="BL87" s="17">
        <v>13.303000000000001</v>
      </c>
      <c r="BM87" s="17">
        <v>13.89</v>
      </c>
      <c r="BN87" s="17">
        <v>14.481</v>
      </c>
      <c r="BO87" s="17">
        <v>15.074</v>
      </c>
      <c r="BP87" s="17">
        <v>15.677</v>
      </c>
      <c r="BQ87" s="17">
        <v>16.300999999999998</v>
      </c>
      <c r="BR87" s="17">
        <v>16.968</v>
      </c>
      <c r="BS87" s="17">
        <v>17.707999999999998</v>
      </c>
      <c r="BT87" s="17">
        <v>18.555</v>
      </c>
    </row>
    <row r="88" spans="1:72">
      <c r="A88" s="16">
        <v>85</v>
      </c>
      <c r="B88" s="17">
        <v>0</v>
      </c>
      <c r="C88" s="17">
        <v>0</v>
      </c>
      <c r="D88" s="17">
        <v>0</v>
      </c>
      <c r="E88" s="17">
        <v>0</v>
      </c>
      <c r="F88" s="17">
        <v>0</v>
      </c>
      <c r="G88" s="17">
        <v>0</v>
      </c>
      <c r="H88" s="17">
        <v>0</v>
      </c>
      <c r="I88" s="17">
        <v>0</v>
      </c>
      <c r="J88" s="17">
        <v>0</v>
      </c>
      <c r="K88" s="17">
        <v>0</v>
      </c>
      <c r="L88" s="17">
        <v>1.506</v>
      </c>
      <c r="M88" s="17">
        <v>1.573</v>
      </c>
      <c r="N88" s="17">
        <v>1.627</v>
      </c>
      <c r="O88" s="17">
        <v>1.67</v>
      </c>
      <c r="P88" s="17">
        <v>1.7090000000000001</v>
      </c>
      <c r="Q88" s="17">
        <v>1.75</v>
      </c>
      <c r="R88" s="17">
        <v>1.79</v>
      </c>
      <c r="S88" s="17">
        <v>1.831</v>
      </c>
      <c r="T88" s="17">
        <v>1.8759999999999999</v>
      </c>
      <c r="U88" s="17">
        <v>1.931</v>
      </c>
      <c r="V88" s="17">
        <v>1.9990000000000001</v>
      </c>
      <c r="W88" s="17">
        <v>2.0830000000000002</v>
      </c>
      <c r="X88" s="17">
        <v>2.1800000000000002</v>
      </c>
      <c r="Y88" s="17">
        <v>2.2850000000000001</v>
      </c>
      <c r="Z88" s="17">
        <v>2.3959999999999999</v>
      </c>
      <c r="AA88" s="17">
        <v>2.504</v>
      </c>
      <c r="AB88" s="17">
        <v>2.6110000000000002</v>
      </c>
      <c r="AC88" s="17">
        <v>2.7160000000000002</v>
      </c>
      <c r="AD88" s="17">
        <v>2.8210000000000002</v>
      </c>
      <c r="AE88" s="17">
        <v>2.927</v>
      </c>
      <c r="AF88" s="17">
        <v>3.036</v>
      </c>
      <c r="AG88" s="17">
        <v>3.1469999999999998</v>
      </c>
      <c r="AH88" s="17">
        <v>3.2610000000000001</v>
      </c>
      <c r="AI88" s="17">
        <v>3.3740000000000001</v>
      </c>
      <c r="AJ88" s="17">
        <v>3.4870000000000001</v>
      </c>
      <c r="AK88" s="17">
        <v>3.5979999999999999</v>
      </c>
      <c r="AL88" s="17">
        <v>3.7080000000000002</v>
      </c>
      <c r="AM88" s="17">
        <v>3.8170000000000002</v>
      </c>
      <c r="AN88" s="17">
        <v>3.9220000000000002</v>
      </c>
      <c r="AO88" s="17">
        <v>4.0199999999999996</v>
      </c>
      <c r="AP88" s="17">
        <v>4.109</v>
      </c>
      <c r="AQ88" s="17">
        <v>4.1920000000000002</v>
      </c>
      <c r="AR88" s="17">
        <v>4.2699999999999996</v>
      </c>
      <c r="AS88" s="17">
        <v>4.3460000000000001</v>
      </c>
      <c r="AT88" s="17">
        <v>4.4210000000000003</v>
      </c>
      <c r="AU88" s="17">
        <v>4.5</v>
      </c>
      <c r="AV88" s="17">
        <v>4.5780000000000003</v>
      </c>
      <c r="AW88" s="17">
        <v>4.6630000000000003</v>
      </c>
      <c r="AX88" s="17">
        <v>4.7750000000000004</v>
      </c>
      <c r="AY88" s="17">
        <v>4.9459999999999997</v>
      </c>
      <c r="AZ88" s="17">
        <v>5.1920000000000002</v>
      </c>
      <c r="BA88" s="17">
        <v>5.5220000000000002</v>
      </c>
      <c r="BB88" s="17">
        <v>5.9290000000000003</v>
      </c>
      <c r="BC88" s="17">
        <v>6.3940000000000001</v>
      </c>
      <c r="BD88" s="17">
        <v>6.89</v>
      </c>
      <c r="BE88" s="17">
        <v>7.3979999999999997</v>
      </c>
      <c r="BF88" s="17">
        <v>7.9119999999999999</v>
      </c>
      <c r="BG88" s="17">
        <v>8.4369999999999994</v>
      </c>
      <c r="BH88" s="17">
        <v>8.9629999999999992</v>
      </c>
      <c r="BI88" s="17">
        <v>9.4809999999999999</v>
      </c>
      <c r="BJ88" s="17">
        <v>9.9879999999999995</v>
      </c>
      <c r="BK88" s="17">
        <v>10.484</v>
      </c>
      <c r="BL88" s="17">
        <v>10.968</v>
      </c>
      <c r="BM88" s="17">
        <v>11.448</v>
      </c>
      <c r="BN88" s="17">
        <v>11.93</v>
      </c>
      <c r="BO88" s="17">
        <v>12.423999999999999</v>
      </c>
      <c r="BP88" s="17">
        <v>12.936999999999999</v>
      </c>
      <c r="BQ88" s="17">
        <v>13.477</v>
      </c>
      <c r="BR88" s="17">
        <v>14.055999999999999</v>
      </c>
      <c r="BS88" s="17">
        <v>14.680999999999999</v>
      </c>
      <c r="BT88" s="17">
        <v>15.364000000000001</v>
      </c>
    </row>
    <row r="89" spans="1:72">
      <c r="A89" s="16">
        <v>86</v>
      </c>
      <c r="B89" s="17">
        <v>0</v>
      </c>
      <c r="C89" s="17">
        <v>0</v>
      </c>
      <c r="D89" s="17">
        <v>0</v>
      </c>
      <c r="E89" s="17">
        <v>0</v>
      </c>
      <c r="F89" s="17">
        <v>0</v>
      </c>
      <c r="G89" s="17">
        <v>0</v>
      </c>
      <c r="H89" s="17">
        <v>0</v>
      </c>
      <c r="I89" s="17">
        <v>0</v>
      </c>
      <c r="J89" s="17">
        <v>0</v>
      </c>
      <c r="K89" s="17">
        <v>0</v>
      </c>
      <c r="L89" s="17">
        <v>1.046</v>
      </c>
      <c r="M89" s="17">
        <v>1.117</v>
      </c>
      <c r="N89" s="17">
        <v>1.1910000000000001</v>
      </c>
      <c r="O89" s="17">
        <v>1.264</v>
      </c>
      <c r="P89" s="17">
        <v>1.329</v>
      </c>
      <c r="Q89" s="17">
        <v>1.3839999999999999</v>
      </c>
      <c r="R89" s="17">
        <v>1.425</v>
      </c>
      <c r="S89" s="17">
        <v>1.456</v>
      </c>
      <c r="T89" s="17">
        <v>1.4830000000000001</v>
      </c>
      <c r="U89" s="17">
        <v>1.5129999999999999</v>
      </c>
      <c r="V89" s="17">
        <v>1.552</v>
      </c>
      <c r="W89" s="17">
        <v>1.6040000000000001</v>
      </c>
      <c r="X89" s="17">
        <v>1.6659999999999999</v>
      </c>
      <c r="Y89" s="17">
        <v>1.7390000000000001</v>
      </c>
      <c r="Z89" s="17">
        <v>1.8180000000000001</v>
      </c>
      <c r="AA89" s="17">
        <v>1.903</v>
      </c>
      <c r="AB89" s="17">
        <v>1.9950000000000001</v>
      </c>
      <c r="AC89" s="17">
        <v>2.093</v>
      </c>
      <c r="AD89" s="17">
        <v>2.194</v>
      </c>
      <c r="AE89" s="17">
        <v>2.294</v>
      </c>
      <c r="AF89" s="17">
        <v>2.391</v>
      </c>
      <c r="AG89" s="17">
        <v>2.4809999999999999</v>
      </c>
      <c r="AH89" s="17">
        <v>2.5670000000000002</v>
      </c>
      <c r="AI89" s="17">
        <v>2.6509999999999998</v>
      </c>
      <c r="AJ89" s="17">
        <v>2.7370000000000001</v>
      </c>
      <c r="AK89" s="17">
        <v>2.827</v>
      </c>
      <c r="AL89" s="17">
        <v>2.923</v>
      </c>
      <c r="AM89" s="17">
        <v>3.0219999999999998</v>
      </c>
      <c r="AN89" s="17">
        <v>3.1240000000000001</v>
      </c>
      <c r="AO89" s="17">
        <v>3.222</v>
      </c>
      <c r="AP89" s="17">
        <v>3.3130000000000002</v>
      </c>
      <c r="AQ89" s="17">
        <v>3.3969999999999998</v>
      </c>
      <c r="AR89" s="17">
        <v>3.4780000000000002</v>
      </c>
      <c r="AS89" s="17">
        <v>3.556</v>
      </c>
      <c r="AT89" s="17">
        <v>3.6320000000000001</v>
      </c>
      <c r="AU89" s="17">
        <v>3.7080000000000002</v>
      </c>
      <c r="AV89" s="17">
        <v>3.7869999999999999</v>
      </c>
      <c r="AW89" s="17">
        <v>3.87</v>
      </c>
      <c r="AX89" s="17">
        <v>3.9670000000000001</v>
      </c>
      <c r="AY89" s="17">
        <v>4.085</v>
      </c>
      <c r="AZ89" s="17">
        <v>4.2329999999999997</v>
      </c>
      <c r="BA89" s="17">
        <v>4.4119999999999999</v>
      </c>
      <c r="BB89" s="17">
        <v>4.6210000000000004</v>
      </c>
      <c r="BC89" s="17">
        <v>4.8710000000000004</v>
      </c>
      <c r="BD89" s="17">
        <v>5.1749999999999998</v>
      </c>
      <c r="BE89" s="17">
        <v>5.54</v>
      </c>
      <c r="BF89" s="17">
        <v>5.9749999999999996</v>
      </c>
      <c r="BG89" s="17">
        <v>6.47</v>
      </c>
      <c r="BH89" s="17">
        <v>6.9969999999999999</v>
      </c>
      <c r="BI89" s="17">
        <v>7.5170000000000003</v>
      </c>
      <c r="BJ89" s="17">
        <v>7.9989999999999997</v>
      </c>
      <c r="BK89" s="17">
        <v>8.4359999999999999</v>
      </c>
      <c r="BL89" s="17">
        <v>8.8360000000000003</v>
      </c>
      <c r="BM89" s="17">
        <v>9.2159999999999993</v>
      </c>
      <c r="BN89" s="17">
        <v>9.5969999999999995</v>
      </c>
      <c r="BO89" s="17">
        <v>9.9969999999999999</v>
      </c>
      <c r="BP89" s="17">
        <v>10.427</v>
      </c>
      <c r="BQ89" s="17">
        <v>10.894</v>
      </c>
      <c r="BR89" s="17">
        <v>11.39</v>
      </c>
      <c r="BS89" s="17">
        <v>11.91</v>
      </c>
      <c r="BT89" s="17">
        <v>12.430999999999999</v>
      </c>
    </row>
    <row r="90" spans="1:72">
      <c r="A90" s="16">
        <v>87</v>
      </c>
      <c r="B90" s="17">
        <v>0</v>
      </c>
      <c r="C90" s="17">
        <v>0</v>
      </c>
      <c r="D90" s="17">
        <v>0</v>
      </c>
      <c r="E90" s="17">
        <v>0</v>
      </c>
      <c r="F90" s="17">
        <v>0</v>
      </c>
      <c r="G90" s="17">
        <v>0</v>
      </c>
      <c r="H90" s="17">
        <v>0</v>
      </c>
      <c r="I90" s="17">
        <v>0</v>
      </c>
      <c r="J90" s="17">
        <v>0</v>
      </c>
      <c r="K90" s="17">
        <v>0</v>
      </c>
      <c r="L90" s="17">
        <v>0.68700000000000006</v>
      </c>
      <c r="M90" s="17">
        <v>0.75600000000000001</v>
      </c>
      <c r="N90" s="17">
        <v>0.83899999999999997</v>
      </c>
      <c r="O90" s="17">
        <v>0.92700000000000005</v>
      </c>
      <c r="P90" s="17">
        <v>1.008</v>
      </c>
      <c r="Q90" s="17">
        <v>1.07</v>
      </c>
      <c r="R90" s="17">
        <v>1.1120000000000001</v>
      </c>
      <c r="S90" s="17">
        <v>1.1359999999999999</v>
      </c>
      <c r="T90" s="17">
        <v>1.1479999999999999</v>
      </c>
      <c r="U90" s="17">
        <v>1.161</v>
      </c>
      <c r="V90" s="17">
        <v>1.1819999999999999</v>
      </c>
      <c r="W90" s="17">
        <v>1.2110000000000001</v>
      </c>
      <c r="X90" s="17">
        <v>1.2470000000000001</v>
      </c>
      <c r="Y90" s="17">
        <v>1.2909999999999999</v>
      </c>
      <c r="Z90" s="17">
        <v>1.3460000000000001</v>
      </c>
      <c r="AA90" s="17">
        <v>1.411</v>
      </c>
      <c r="AB90" s="17">
        <v>1.4870000000000001</v>
      </c>
      <c r="AC90" s="17">
        <v>1.575</v>
      </c>
      <c r="AD90" s="17">
        <v>1.6679999999999999</v>
      </c>
      <c r="AE90" s="17">
        <v>1.76</v>
      </c>
      <c r="AF90" s="17">
        <v>1.843</v>
      </c>
      <c r="AG90" s="17">
        <v>1.9159999999999999</v>
      </c>
      <c r="AH90" s="17">
        <v>1.9810000000000001</v>
      </c>
      <c r="AI90" s="17">
        <v>2.0409999999999999</v>
      </c>
      <c r="AJ90" s="17">
        <v>2.1040000000000001</v>
      </c>
      <c r="AK90" s="17">
        <v>2.1760000000000002</v>
      </c>
      <c r="AL90" s="17">
        <v>2.258</v>
      </c>
      <c r="AM90" s="17">
        <v>2.3479999999999999</v>
      </c>
      <c r="AN90" s="17">
        <v>2.4409999999999998</v>
      </c>
      <c r="AO90" s="17">
        <v>2.5339999999999998</v>
      </c>
      <c r="AP90" s="17">
        <v>2.6219999999999999</v>
      </c>
      <c r="AQ90" s="17">
        <v>2.7050000000000001</v>
      </c>
      <c r="AR90" s="17">
        <v>2.7850000000000001</v>
      </c>
      <c r="AS90" s="17">
        <v>2.8620000000000001</v>
      </c>
      <c r="AT90" s="17">
        <v>2.9369999999999998</v>
      </c>
      <c r="AU90" s="17">
        <v>3.0110000000000001</v>
      </c>
      <c r="AV90" s="17">
        <v>3.0870000000000002</v>
      </c>
      <c r="AW90" s="17">
        <v>3.169</v>
      </c>
      <c r="AX90" s="17">
        <v>3.2519999999999998</v>
      </c>
      <c r="AY90" s="17">
        <v>3.3330000000000002</v>
      </c>
      <c r="AZ90" s="17">
        <v>3.411</v>
      </c>
      <c r="BA90" s="17">
        <v>3.4790000000000001</v>
      </c>
      <c r="BB90" s="17">
        <v>3.5449999999999999</v>
      </c>
      <c r="BC90" s="17">
        <v>3.637</v>
      </c>
      <c r="BD90" s="17">
        <v>3.7959999999999998</v>
      </c>
      <c r="BE90" s="17">
        <v>4.0449999999999999</v>
      </c>
      <c r="BF90" s="17">
        <v>4.4020000000000001</v>
      </c>
      <c r="BG90" s="17">
        <v>4.8479999999999999</v>
      </c>
      <c r="BH90" s="17">
        <v>5.3460000000000001</v>
      </c>
      <c r="BI90" s="17">
        <v>5.835</v>
      </c>
      <c r="BJ90" s="17">
        <v>6.2770000000000001</v>
      </c>
      <c r="BK90" s="17">
        <v>6.6559999999999997</v>
      </c>
      <c r="BL90" s="17">
        <v>6.9829999999999997</v>
      </c>
      <c r="BM90" s="17">
        <v>7.2839999999999998</v>
      </c>
      <c r="BN90" s="17">
        <v>7.5860000000000003</v>
      </c>
      <c r="BO90" s="17">
        <v>7.91</v>
      </c>
      <c r="BP90" s="17">
        <v>8.2710000000000008</v>
      </c>
      <c r="BQ90" s="17">
        <v>8.6669999999999998</v>
      </c>
      <c r="BR90" s="17">
        <v>9.0890000000000004</v>
      </c>
      <c r="BS90" s="17">
        <v>9.5109999999999992</v>
      </c>
      <c r="BT90" s="17">
        <v>9.8989999999999991</v>
      </c>
    </row>
    <row r="91" spans="1:72">
      <c r="A91" s="16">
        <v>88</v>
      </c>
      <c r="B91" s="17">
        <v>0</v>
      </c>
      <c r="C91" s="17">
        <v>0</v>
      </c>
      <c r="D91" s="17">
        <v>0</v>
      </c>
      <c r="E91" s="17">
        <v>0</v>
      </c>
      <c r="F91" s="17">
        <v>0</v>
      </c>
      <c r="G91" s="17">
        <v>0</v>
      </c>
      <c r="H91" s="17">
        <v>0</v>
      </c>
      <c r="I91" s="17">
        <v>0</v>
      </c>
      <c r="J91" s="17">
        <v>0</v>
      </c>
      <c r="K91" s="17">
        <v>0</v>
      </c>
      <c r="L91" s="17">
        <v>0.46200000000000002</v>
      </c>
      <c r="M91" s="17">
        <v>0.52</v>
      </c>
      <c r="N91" s="17">
        <v>0.59399999999999997</v>
      </c>
      <c r="O91" s="17">
        <v>0.67400000000000004</v>
      </c>
      <c r="P91" s="17">
        <v>0.747</v>
      </c>
      <c r="Q91" s="17">
        <v>0.80300000000000005</v>
      </c>
      <c r="R91" s="17">
        <v>0.83899999999999997</v>
      </c>
      <c r="S91" s="17">
        <v>0.85899999999999999</v>
      </c>
      <c r="T91" s="17">
        <v>0.86899999999999999</v>
      </c>
      <c r="U91" s="17">
        <v>0.877</v>
      </c>
      <c r="V91" s="17">
        <v>0.89100000000000001</v>
      </c>
      <c r="W91" s="17">
        <v>0.90900000000000003</v>
      </c>
      <c r="X91" s="17">
        <v>0.93300000000000005</v>
      </c>
      <c r="Y91" s="17">
        <v>0.96299999999999997</v>
      </c>
      <c r="Z91" s="17">
        <v>1.002</v>
      </c>
      <c r="AA91" s="17">
        <v>1.0509999999999999</v>
      </c>
      <c r="AB91" s="17">
        <v>1.113</v>
      </c>
      <c r="AC91" s="17">
        <v>1.1850000000000001</v>
      </c>
      <c r="AD91" s="17">
        <v>1.2629999999999999</v>
      </c>
      <c r="AE91" s="17">
        <v>1.339</v>
      </c>
      <c r="AF91" s="17">
        <v>1.4079999999999999</v>
      </c>
      <c r="AG91" s="17">
        <v>1.468</v>
      </c>
      <c r="AH91" s="17">
        <v>1.5189999999999999</v>
      </c>
      <c r="AI91" s="17">
        <v>1.5669999999999999</v>
      </c>
      <c r="AJ91" s="17">
        <v>1.62</v>
      </c>
      <c r="AK91" s="17">
        <v>1.68</v>
      </c>
      <c r="AL91" s="17">
        <v>1.748</v>
      </c>
      <c r="AM91" s="17">
        <v>1.823</v>
      </c>
      <c r="AN91" s="17">
        <v>1.9019999999999999</v>
      </c>
      <c r="AO91" s="17">
        <v>1.9810000000000001</v>
      </c>
      <c r="AP91" s="17">
        <v>2.0579999999999998</v>
      </c>
      <c r="AQ91" s="17">
        <v>2.1309999999999998</v>
      </c>
      <c r="AR91" s="17">
        <v>2.2000000000000002</v>
      </c>
      <c r="AS91" s="17">
        <v>2.266</v>
      </c>
      <c r="AT91" s="17">
        <v>2.33</v>
      </c>
      <c r="AU91" s="17">
        <v>2.391</v>
      </c>
      <c r="AV91" s="17">
        <v>2.4540000000000002</v>
      </c>
      <c r="AW91" s="17">
        <v>2.5169999999999999</v>
      </c>
      <c r="AX91" s="17">
        <v>2.5790000000000002</v>
      </c>
      <c r="AY91" s="17">
        <v>2.633</v>
      </c>
      <c r="AZ91" s="17">
        <v>2.6749999999999998</v>
      </c>
      <c r="BA91" s="17">
        <v>2.6989999999999998</v>
      </c>
      <c r="BB91" s="17">
        <v>2.7130000000000001</v>
      </c>
      <c r="BC91" s="17">
        <v>2.746</v>
      </c>
      <c r="BD91" s="17">
        <v>2.839</v>
      </c>
      <c r="BE91" s="17">
        <v>3.0169999999999999</v>
      </c>
      <c r="BF91" s="17">
        <v>3.294</v>
      </c>
      <c r="BG91" s="17">
        <v>3.6589999999999998</v>
      </c>
      <c r="BH91" s="17">
        <v>4.0709999999999997</v>
      </c>
      <c r="BI91" s="17">
        <v>4.4809999999999999</v>
      </c>
      <c r="BJ91" s="17">
        <v>4.851</v>
      </c>
      <c r="BK91" s="17">
        <v>5.1680000000000001</v>
      </c>
      <c r="BL91" s="17">
        <v>5.44</v>
      </c>
      <c r="BM91" s="17">
        <v>5.6890000000000001</v>
      </c>
      <c r="BN91" s="17">
        <v>5.9390000000000001</v>
      </c>
      <c r="BO91" s="17">
        <v>6.2110000000000003</v>
      </c>
      <c r="BP91" s="17">
        <v>6.5110000000000001</v>
      </c>
      <c r="BQ91" s="17">
        <v>6.84</v>
      </c>
      <c r="BR91" s="17">
        <v>7.1829999999999998</v>
      </c>
      <c r="BS91" s="17">
        <v>7.5170000000000003</v>
      </c>
      <c r="BT91" s="17">
        <v>7.8070000000000004</v>
      </c>
    </row>
    <row r="92" spans="1:72">
      <c r="A92" s="16">
        <v>89</v>
      </c>
      <c r="B92" s="17">
        <v>0</v>
      </c>
      <c r="C92" s="17">
        <v>0</v>
      </c>
      <c r="D92" s="17">
        <v>0</v>
      </c>
      <c r="E92" s="17">
        <v>0</v>
      </c>
      <c r="F92" s="17">
        <v>0</v>
      </c>
      <c r="G92" s="17">
        <v>0</v>
      </c>
      <c r="H92" s="17">
        <v>0</v>
      </c>
      <c r="I92" s="17">
        <v>0</v>
      </c>
      <c r="J92" s="17">
        <v>0</v>
      </c>
      <c r="K92" s="17">
        <v>0</v>
      </c>
      <c r="L92" s="17">
        <v>0.33300000000000002</v>
      </c>
      <c r="M92" s="17">
        <v>0.376</v>
      </c>
      <c r="N92" s="17">
        <v>0.42899999999999999</v>
      </c>
      <c r="O92" s="17">
        <v>0.48599999999999999</v>
      </c>
      <c r="P92" s="17">
        <v>0.53800000000000003</v>
      </c>
      <c r="Q92" s="17">
        <v>0.57899999999999996</v>
      </c>
      <c r="R92" s="17">
        <v>0.60899999999999999</v>
      </c>
      <c r="S92" s="17">
        <v>0.628</v>
      </c>
      <c r="T92" s="17">
        <v>0.64100000000000001</v>
      </c>
      <c r="U92" s="17">
        <v>0.65200000000000002</v>
      </c>
      <c r="V92" s="17">
        <v>0.66500000000000004</v>
      </c>
      <c r="W92" s="17">
        <v>0.68200000000000005</v>
      </c>
      <c r="X92" s="17">
        <v>0.70199999999999996</v>
      </c>
      <c r="Y92" s="17">
        <v>0.72699999999999998</v>
      </c>
      <c r="Z92" s="17">
        <v>0.75600000000000001</v>
      </c>
      <c r="AA92" s="17">
        <v>0.79500000000000004</v>
      </c>
      <c r="AB92" s="17">
        <v>0.84</v>
      </c>
      <c r="AC92" s="17">
        <v>0.89400000000000002</v>
      </c>
      <c r="AD92" s="17">
        <v>0.95299999999999996</v>
      </c>
      <c r="AE92" s="17">
        <v>1.0109999999999999</v>
      </c>
      <c r="AF92" s="17">
        <v>1.0649999999999999</v>
      </c>
      <c r="AG92" s="17">
        <v>1.115</v>
      </c>
      <c r="AH92" s="17">
        <v>1.1599999999999999</v>
      </c>
      <c r="AI92" s="17">
        <v>1.2050000000000001</v>
      </c>
      <c r="AJ92" s="17">
        <v>1.25</v>
      </c>
      <c r="AK92" s="17">
        <v>1.3</v>
      </c>
      <c r="AL92" s="17">
        <v>1.3560000000000001</v>
      </c>
      <c r="AM92" s="17">
        <v>1.4159999999999999</v>
      </c>
      <c r="AN92" s="17">
        <v>1.4790000000000001</v>
      </c>
      <c r="AO92" s="17">
        <v>1.54</v>
      </c>
      <c r="AP92" s="17">
        <v>1.5980000000000001</v>
      </c>
      <c r="AQ92" s="17">
        <v>1.6539999999999999</v>
      </c>
      <c r="AR92" s="17">
        <v>1.7090000000000001</v>
      </c>
      <c r="AS92" s="17">
        <v>1.76</v>
      </c>
      <c r="AT92" s="17">
        <v>1.8069999999999999</v>
      </c>
      <c r="AU92" s="17">
        <v>1.85</v>
      </c>
      <c r="AV92" s="17">
        <v>1.89</v>
      </c>
      <c r="AW92" s="17">
        <v>1.931</v>
      </c>
      <c r="AX92" s="17">
        <v>1.9690000000000001</v>
      </c>
      <c r="AY92" s="17">
        <v>2.0019999999999998</v>
      </c>
      <c r="AZ92" s="17">
        <v>2.0339999999999998</v>
      </c>
      <c r="BA92" s="17">
        <v>2.0590000000000002</v>
      </c>
      <c r="BB92" s="17">
        <v>2.08</v>
      </c>
      <c r="BC92" s="17">
        <v>2.1190000000000002</v>
      </c>
      <c r="BD92" s="17">
        <v>2.1989999999999998</v>
      </c>
      <c r="BE92" s="17">
        <v>2.3370000000000002</v>
      </c>
      <c r="BF92" s="17">
        <v>2.5409999999999999</v>
      </c>
      <c r="BG92" s="17">
        <v>2.802</v>
      </c>
      <c r="BH92" s="17">
        <v>3.0990000000000002</v>
      </c>
      <c r="BI92" s="17">
        <v>3.4</v>
      </c>
      <c r="BJ92" s="17">
        <v>3.681</v>
      </c>
      <c r="BK92" s="17">
        <v>3.9329999999999998</v>
      </c>
      <c r="BL92" s="17">
        <v>4.1630000000000003</v>
      </c>
      <c r="BM92" s="17">
        <v>4.38</v>
      </c>
      <c r="BN92" s="17">
        <v>4.601</v>
      </c>
      <c r="BO92" s="17">
        <v>4.8330000000000002</v>
      </c>
      <c r="BP92" s="17">
        <v>5.0819999999999999</v>
      </c>
      <c r="BQ92" s="17">
        <v>5.3449999999999998</v>
      </c>
      <c r="BR92" s="17">
        <v>5.6130000000000004</v>
      </c>
      <c r="BS92" s="17">
        <v>5.8689999999999998</v>
      </c>
      <c r="BT92" s="17">
        <v>6.0919999999999996</v>
      </c>
    </row>
    <row r="93" spans="1:72">
      <c r="A93" s="16">
        <v>90</v>
      </c>
      <c r="B93" s="17">
        <v>0</v>
      </c>
      <c r="C93" s="17">
        <v>0</v>
      </c>
      <c r="D93" s="17">
        <v>0</v>
      </c>
      <c r="E93" s="17">
        <v>0</v>
      </c>
      <c r="F93" s="17">
        <v>0</v>
      </c>
      <c r="G93" s="17">
        <v>0</v>
      </c>
      <c r="H93" s="17">
        <v>0</v>
      </c>
      <c r="I93" s="17">
        <v>0</v>
      </c>
      <c r="J93" s="17">
        <v>0</v>
      </c>
      <c r="K93" s="17">
        <v>0</v>
      </c>
      <c r="L93" s="17">
        <v>0.23100000000000001</v>
      </c>
      <c r="M93" s="17">
        <v>0.25900000000000001</v>
      </c>
      <c r="N93" s="17">
        <v>0.29399999999999998</v>
      </c>
      <c r="O93" s="17">
        <v>0.33200000000000002</v>
      </c>
      <c r="P93" s="17">
        <v>0.36599999999999999</v>
      </c>
      <c r="Q93" s="17">
        <v>0.39700000000000002</v>
      </c>
      <c r="R93" s="17">
        <v>0.42199999999999999</v>
      </c>
      <c r="S93" s="17">
        <v>0.441</v>
      </c>
      <c r="T93" s="17">
        <v>0.45700000000000002</v>
      </c>
      <c r="U93" s="17">
        <v>0.47199999999999998</v>
      </c>
      <c r="V93" s="17">
        <v>0.48599999999999999</v>
      </c>
      <c r="W93" s="17">
        <v>0.502</v>
      </c>
      <c r="X93" s="17">
        <v>0.51700000000000002</v>
      </c>
      <c r="Y93" s="17">
        <v>0.53400000000000003</v>
      </c>
      <c r="Z93" s="17">
        <v>0.55500000000000005</v>
      </c>
      <c r="AA93" s="17">
        <v>0.58099999999999996</v>
      </c>
      <c r="AB93" s="17">
        <v>0.61299999999999999</v>
      </c>
      <c r="AC93" s="17">
        <v>0.65100000000000002</v>
      </c>
      <c r="AD93" s="17">
        <v>0.69099999999999995</v>
      </c>
      <c r="AE93" s="17">
        <v>0.73299999999999998</v>
      </c>
      <c r="AF93" s="17">
        <v>0.77400000000000002</v>
      </c>
      <c r="AG93" s="17">
        <v>0.81399999999999995</v>
      </c>
      <c r="AH93" s="17">
        <v>0.85199999999999998</v>
      </c>
      <c r="AI93" s="17">
        <v>0.89</v>
      </c>
      <c r="AJ93" s="17">
        <v>0.93</v>
      </c>
      <c r="AK93" s="17">
        <v>0.97</v>
      </c>
      <c r="AL93" s="17">
        <v>1.014</v>
      </c>
      <c r="AM93" s="17">
        <v>1.0580000000000001</v>
      </c>
      <c r="AN93" s="17">
        <v>1.1040000000000001</v>
      </c>
      <c r="AO93" s="17">
        <v>1.1499999999999999</v>
      </c>
      <c r="AP93" s="17">
        <v>1.194</v>
      </c>
      <c r="AQ93" s="17">
        <v>1.238</v>
      </c>
      <c r="AR93" s="17">
        <v>1.2809999999999999</v>
      </c>
      <c r="AS93" s="17">
        <v>1.323</v>
      </c>
      <c r="AT93" s="17">
        <v>1.361</v>
      </c>
      <c r="AU93" s="17">
        <v>1.395</v>
      </c>
      <c r="AV93" s="17">
        <v>1.4259999999999999</v>
      </c>
      <c r="AW93" s="17">
        <v>1.4570000000000001</v>
      </c>
      <c r="AX93" s="17">
        <v>1.4850000000000001</v>
      </c>
      <c r="AY93" s="17">
        <v>1.51</v>
      </c>
      <c r="AZ93" s="17">
        <v>1.536</v>
      </c>
      <c r="BA93" s="17">
        <v>1.5589999999999999</v>
      </c>
      <c r="BB93" s="17">
        <v>1.5820000000000001</v>
      </c>
      <c r="BC93" s="17">
        <v>1.6160000000000001</v>
      </c>
      <c r="BD93" s="17">
        <v>1.677</v>
      </c>
      <c r="BE93" s="17">
        <v>1.7709999999999999</v>
      </c>
      <c r="BF93" s="17">
        <v>1.905</v>
      </c>
      <c r="BG93" s="17">
        <v>2.073</v>
      </c>
      <c r="BH93" s="17">
        <v>2.266</v>
      </c>
      <c r="BI93" s="17">
        <v>2.4700000000000002</v>
      </c>
      <c r="BJ93" s="17">
        <v>2.6720000000000002</v>
      </c>
      <c r="BK93" s="17">
        <v>2.8690000000000002</v>
      </c>
      <c r="BL93" s="17">
        <v>3.06</v>
      </c>
      <c r="BM93" s="17">
        <v>3.2509999999999999</v>
      </c>
      <c r="BN93" s="17">
        <v>3.4449999999999998</v>
      </c>
      <c r="BO93" s="17">
        <v>3.6459999999999999</v>
      </c>
      <c r="BP93" s="17">
        <v>3.8530000000000002</v>
      </c>
      <c r="BQ93" s="17">
        <v>4.0620000000000003</v>
      </c>
      <c r="BR93" s="17">
        <v>4.266</v>
      </c>
      <c r="BS93" s="17">
        <v>4.4550000000000001</v>
      </c>
      <c r="BT93" s="17">
        <v>4.6150000000000002</v>
      </c>
    </row>
    <row r="94" spans="1:72">
      <c r="A94" s="16">
        <v>91</v>
      </c>
      <c r="B94" s="17">
        <v>0</v>
      </c>
      <c r="C94" s="17">
        <v>0</v>
      </c>
      <c r="D94" s="17">
        <v>0</v>
      </c>
      <c r="E94" s="17">
        <v>0</v>
      </c>
      <c r="F94" s="17">
        <v>0</v>
      </c>
      <c r="G94" s="17">
        <v>0</v>
      </c>
      <c r="H94" s="17">
        <v>0</v>
      </c>
      <c r="I94" s="17">
        <v>0</v>
      </c>
      <c r="J94" s="17">
        <v>0</v>
      </c>
      <c r="K94" s="17">
        <v>0</v>
      </c>
      <c r="L94" s="17">
        <v>0.16500000000000001</v>
      </c>
      <c r="M94" s="17">
        <v>0.17899999999999999</v>
      </c>
      <c r="N94" s="17">
        <v>0.19400000000000001</v>
      </c>
      <c r="O94" s="17">
        <v>0.21099999999999999</v>
      </c>
      <c r="P94" s="17">
        <v>0.23</v>
      </c>
      <c r="Q94" s="17">
        <v>0.25</v>
      </c>
      <c r="R94" s="17">
        <v>0.27100000000000002</v>
      </c>
      <c r="S94" s="17">
        <v>0.29399999999999998</v>
      </c>
      <c r="T94" s="17">
        <v>0.316</v>
      </c>
      <c r="U94" s="17">
        <v>0.33600000000000002</v>
      </c>
      <c r="V94" s="17">
        <v>0.35499999999999998</v>
      </c>
      <c r="W94" s="17">
        <v>0.36799999999999999</v>
      </c>
      <c r="X94" s="17">
        <v>0.38</v>
      </c>
      <c r="Y94" s="17">
        <v>0.39100000000000001</v>
      </c>
      <c r="Z94" s="17">
        <v>0.40300000000000002</v>
      </c>
      <c r="AA94" s="17">
        <v>0.41699999999999998</v>
      </c>
      <c r="AB94" s="17">
        <v>0.435</v>
      </c>
      <c r="AC94" s="17">
        <v>0.45600000000000002</v>
      </c>
      <c r="AD94" s="17">
        <v>0.48099999999999998</v>
      </c>
      <c r="AE94" s="17">
        <v>0.50700000000000001</v>
      </c>
      <c r="AF94" s="17">
        <v>0.53500000000000003</v>
      </c>
      <c r="AG94" s="17">
        <v>0.56399999999999995</v>
      </c>
      <c r="AH94" s="17">
        <v>0.59699999999999998</v>
      </c>
      <c r="AI94" s="17">
        <v>0.629</v>
      </c>
      <c r="AJ94" s="17">
        <v>0.66100000000000003</v>
      </c>
      <c r="AK94" s="17">
        <v>0.69399999999999995</v>
      </c>
      <c r="AL94" s="17">
        <v>0.72399999999999998</v>
      </c>
      <c r="AM94" s="17">
        <v>0.755</v>
      </c>
      <c r="AN94" s="17">
        <v>0.78400000000000003</v>
      </c>
      <c r="AO94" s="17">
        <v>0.81499999999999995</v>
      </c>
      <c r="AP94" s="17">
        <v>0.84699999999999998</v>
      </c>
      <c r="AQ94" s="17">
        <v>0.88</v>
      </c>
      <c r="AR94" s="17">
        <v>0.91500000000000004</v>
      </c>
      <c r="AS94" s="17">
        <v>0.94899999999999995</v>
      </c>
      <c r="AT94" s="17">
        <v>0.98299999999999998</v>
      </c>
      <c r="AU94" s="17">
        <v>1.016</v>
      </c>
      <c r="AV94" s="17">
        <v>1.046</v>
      </c>
      <c r="AW94" s="17">
        <v>1.075</v>
      </c>
      <c r="AX94" s="17">
        <v>1.103</v>
      </c>
      <c r="AY94" s="17">
        <v>1.1319999999999999</v>
      </c>
      <c r="AZ94" s="17">
        <v>1.159</v>
      </c>
      <c r="BA94" s="17">
        <v>1.1879999999999999</v>
      </c>
      <c r="BB94" s="17">
        <v>1.2190000000000001</v>
      </c>
      <c r="BC94" s="17">
        <v>1.2529999999999999</v>
      </c>
      <c r="BD94" s="17">
        <v>1.296</v>
      </c>
      <c r="BE94" s="17">
        <v>1.349</v>
      </c>
      <c r="BF94" s="17">
        <v>1.4139999999999999</v>
      </c>
      <c r="BG94" s="17">
        <v>1.4910000000000001</v>
      </c>
      <c r="BH94" s="17">
        <v>1.581</v>
      </c>
      <c r="BI94" s="17">
        <v>1.6879999999999999</v>
      </c>
      <c r="BJ94" s="17">
        <v>1.8140000000000001</v>
      </c>
      <c r="BK94" s="17">
        <v>1.9590000000000001</v>
      </c>
      <c r="BL94" s="17">
        <v>2.12</v>
      </c>
      <c r="BM94" s="17">
        <v>2.2919999999999998</v>
      </c>
      <c r="BN94" s="17">
        <v>2.4689999999999999</v>
      </c>
      <c r="BO94" s="17">
        <v>2.6480000000000001</v>
      </c>
      <c r="BP94" s="17">
        <v>2.8210000000000002</v>
      </c>
      <c r="BQ94" s="17">
        <v>2.9860000000000002</v>
      </c>
      <c r="BR94" s="17">
        <v>3.1360000000000001</v>
      </c>
      <c r="BS94" s="17">
        <v>3.266</v>
      </c>
      <c r="BT94" s="17">
        <v>3.3730000000000002</v>
      </c>
    </row>
    <row r="95" spans="1:72">
      <c r="A95" s="16">
        <v>92</v>
      </c>
      <c r="B95" s="17">
        <v>0</v>
      </c>
      <c r="C95" s="17">
        <v>0</v>
      </c>
      <c r="D95" s="17">
        <v>0</v>
      </c>
      <c r="E95" s="17">
        <v>0</v>
      </c>
      <c r="F95" s="17">
        <v>0</v>
      </c>
      <c r="G95" s="17">
        <v>0</v>
      </c>
      <c r="H95" s="17">
        <v>0</v>
      </c>
      <c r="I95" s="17">
        <v>0</v>
      </c>
      <c r="J95" s="17">
        <v>0</v>
      </c>
      <c r="K95" s="17">
        <v>0</v>
      </c>
      <c r="L95" s="17">
        <v>0.11600000000000001</v>
      </c>
      <c r="M95" s="17">
        <v>0.11799999999999999</v>
      </c>
      <c r="N95" s="17">
        <v>0.12</v>
      </c>
      <c r="O95" s="17">
        <v>0.123</v>
      </c>
      <c r="P95" s="17">
        <v>0.13</v>
      </c>
      <c r="Q95" s="17">
        <v>0.14199999999999999</v>
      </c>
      <c r="R95" s="17">
        <v>0.16</v>
      </c>
      <c r="S95" s="17">
        <v>0.183</v>
      </c>
      <c r="T95" s="17">
        <v>0.20799999999999999</v>
      </c>
      <c r="U95" s="17">
        <v>0.23200000000000001</v>
      </c>
      <c r="V95" s="17">
        <v>0.25</v>
      </c>
      <c r="W95" s="17">
        <v>0.26400000000000001</v>
      </c>
      <c r="X95" s="17">
        <v>0.27300000000000002</v>
      </c>
      <c r="Y95" s="17">
        <v>0.27800000000000002</v>
      </c>
      <c r="Z95" s="17">
        <v>0.28299999999999997</v>
      </c>
      <c r="AA95" s="17">
        <v>0.28999999999999998</v>
      </c>
      <c r="AB95" s="17">
        <v>0.29899999999999999</v>
      </c>
      <c r="AC95" s="17">
        <v>0.308</v>
      </c>
      <c r="AD95" s="17">
        <v>0.31900000000000001</v>
      </c>
      <c r="AE95" s="17">
        <v>0.33400000000000002</v>
      </c>
      <c r="AF95" s="17">
        <v>0.35099999999999998</v>
      </c>
      <c r="AG95" s="17">
        <v>0.374</v>
      </c>
      <c r="AH95" s="17">
        <v>0.39900000000000002</v>
      </c>
      <c r="AI95" s="17">
        <v>0.42599999999999999</v>
      </c>
      <c r="AJ95" s="17">
        <v>0.45300000000000001</v>
      </c>
      <c r="AK95" s="17">
        <v>0.47699999999999998</v>
      </c>
      <c r="AL95" s="17">
        <v>0.498</v>
      </c>
      <c r="AM95" s="17">
        <v>0.51600000000000001</v>
      </c>
      <c r="AN95" s="17">
        <v>0.53400000000000003</v>
      </c>
      <c r="AO95" s="17">
        <v>0.55200000000000005</v>
      </c>
      <c r="AP95" s="17">
        <v>0.57399999999999995</v>
      </c>
      <c r="AQ95" s="17">
        <v>0.59799999999999998</v>
      </c>
      <c r="AR95" s="17">
        <v>0.626</v>
      </c>
      <c r="AS95" s="17">
        <v>0.65500000000000003</v>
      </c>
      <c r="AT95" s="17">
        <v>0.68500000000000005</v>
      </c>
      <c r="AU95" s="17">
        <v>0.71299999999999997</v>
      </c>
      <c r="AV95" s="17">
        <v>0.74099999999999999</v>
      </c>
      <c r="AW95" s="17">
        <v>0.77</v>
      </c>
      <c r="AX95" s="17">
        <v>0.79800000000000004</v>
      </c>
      <c r="AY95" s="17">
        <v>0.82599999999999996</v>
      </c>
      <c r="AZ95" s="17">
        <v>0.85699999999999998</v>
      </c>
      <c r="BA95" s="17">
        <v>0.88800000000000001</v>
      </c>
      <c r="BB95" s="17">
        <v>0.92200000000000004</v>
      </c>
      <c r="BC95" s="17">
        <v>0.95699999999999996</v>
      </c>
      <c r="BD95" s="17">
        <v>0.98699999999999999</v>
      </c>
      <c r="BE95" s="17">
        <v>1.0129999999999999</v>
      </c>
      <c r="BF95" s="17">
        <v>1.0289999999999999</v>
      </c>
      <c r="BG95" s="17">
        <v>1.0389999999999999</v>
      </c>
      <c r="BH95" s="17">
        <v>1.056</v>
      </c>
      <c r="BI95" s="17">
        <v>1.093</v>
      </c>
      <c r="BJ95" s="17">
        <v>1.163</v>
      </c>
      <c r="BK95" s="17">
        <v>1.2649999999999999</v>
      </c>
      <c r="BL95" s="17">
        <v>1.395</v>
      </c>
      <c r="BM95" s="17">
        <v>1.5449999999999999</v>
      </c>
      <c r="BN95" s="17">
        <v>1.702</v>
      </c>
      <c r="BO95" s="17">
        <v>1.855</v>
      </c>
      <c r="BP95" s="17">
        <v>1.9990000000000001</v>
      </c>
      <c r="BQ95" s="17">
        <v>2.1240000000000001</v>
      </c>
      <c r="BR95" s="17">
        <v>2.2309999999999999</v>
      </c>
      <c r="BS95" s="17">
        <v>2.3170000000000002</v>
      </c>
      <c r="BT95" s="17">
        <v>2.3849999999999998</v>
      </c>
    </row>
    <row r="96" spans="1:72">
      <c r="A96" s="16">
        <v>93</v>
      </c>
      <c r="B96" s="17">
        <v>0</v>
      </c>
      <c r="C96" s="17">
        <v>0</v>
      </c>
      <c r="D96" s="17">
        <v>0</v>
      </c>
      <c r="E96" s="17">
        <v>0</v>
      </c>
      <c r="F96" s="17">
        <v>0</v>
      </c>
      <c r="G96" s="17">
        <v>0</v>
      </c>
      <c r="H96" s="17">
        <v>0</v>
      </c>
      <c r="I96" s="17">
        <v>0</v>
      </c>
      <c r="J96" s="17">
        <v>0</v>
      </c>
      <c r="K96" s="17">
        <v>0</v>
      </c>
      <c r="L96" s="17">
        <v>6.8000000000000005E-2</v>
      </c>
      <c r="M96" s="17">
        <v>6.6000000000000003E-2</v>
      </c>
      <c r="N96" s="17">
        <v>6.3E-2</v>
      </c>
      <c r="O96" s="17">
        <v>6.3E-2</v>
      </c>
      <c r="P96" s="17">
        <v>6.5000000000000002E-2</v>
      </c>
      <c r="Q96" s="17">
        <v>7.1999999999999995E-2</v>
      </c>
      <c r="R96" s="17">
        <v>8.5999999999999993E-2</v>
      </c>
      <c r="S96" s="17">
        <v>0.105</v>
      </c>
      <c r="T96" s="17">
        <v>0.127</v>
      </c>
      <c r="U96" s="17">
        <v>0.14699999999999999</v>
      </c>
      <c r="V96" s="17">
        <v>0.16200000000000001</v>
      </c>
      <c r="W96" s="17">
        <v>0.17299999999999999</v>
      </c>
      <c r="X96" s="17">
        <v>0.17899999999999999</v>
      </c>
      <c r="Y96" s="17">
        <v>0.182</v>
      </c>
      <c r="Z96" s="17">
        <v>0.184</v>
      </c>
      <c r="AA96" s="17">
        <v>0.187</v>
      </c>
      <c r="AB96" s="17">
        <v>0.191</v>
      </c>
      <c r="AC96" s="17">
        <v>0.19500000000000001</v>
      </c>
      <c r="AD96" s="17">
        <v>0.20100000000000001</v>
      </c>
      <c r="AE96" s="17">
        <v>0.20899999999999999</v>
      </c>
      <c r="AF96" s="17">
        <v>0.221</v>
      </c>
      <c r="AG96" s="17">
        <v>0.23499999999999999</v>
      </c>
      <c r="AH96" s="17">
        <v>0.255</v>
      </c>
      <c r="AI96" s="17">
        <v>0.27600000000000002</v>
      </c>
      <c r="AJ96" s="17">
        <v>0.29599999999999999</v>
      </c>
      <c r="AK96" s="17">
        <v>0.314</v>
      </c>
      <c r="AL96" s="17">
        <v>0.32900000000000001</v>
      </c>
      <c r="AM96" s="17">
        <v>0.34200000000000003</v>
      </c>
      <c r="AN96" s="17">
        <v>0.35299999999999998</v>
      </c>
      <c r="AO96" s="17">
        <v>0.36499999999999999</v>
      </c>
      <c r="AP96" s="17">
        <v>0.38</v>
      </c>
      <c r="AQ96" s="17">
        <v>0.39900000000000002</v>
      </c>
      <c r="AR96" s="17">
        <v>0.41899999999999998</v>
      </c>
      <c r="AS96" s="17">
        <v>0.442</v>
      </c>
      <c r="AT96" s="17">
        <v>0.46500000000000002</v>
      </c>
      <c r="AU96" s="17">
        <v>0.48799999999999999</v>
      </c>
      <c r="AV96" s="17">
        <v>0.51100000000000001</v>
      </c>
      <c r="AW96" s="17">
        <v>0.53300000000000003</v>
      </c>
      <c r="AX96" s="17">
        <v>0.55600000000000005</v>
      </c>
      <c r="AY96" s="17">
        <v>0.57899999999999996</v>
      </c>
      <c r="AZ96" s="17">
        <v>0.60099999999999998</v>
      </c>
      <c r="BA96" s="17">
        <v>0.626</v>
      </c>
      <c r="BB96" s="17">
        <v>0.65200000000000002</v>
      </c>
      <c r="BC96" s="17">
        <v>0.67500000000000004</v>
      </c>
      <c r="BD96" s="17">
        <v>0.69399999999999995</v>
      </c>
      <c r="BE96" s="17">
        <v>0.70099999999999996</v>
      </c>
      <c r="BF96" s="17">
        <v>0.69799999999999995</v>
      </c>
      <c r="BG96" s="17">
        <v>0.68600000000000005</v>
      </c>
      <c r="BH96" s="17">
        <v>0.67600000000000005</v>
      </c>
      <c r="BI96" s="17">
        <v>0.68600000000000005</v>
      </c>
      <c r="BJ96" s="17">
        <v>0.72499999999999998</v>
      </c>
      <c r="BK96" s="17">
        <v>0.79600000000000004</v>
      </c>
      <c r="BL96" s="17">
        <v>0.89500000000000002</v>
      </c>
      <c r="BM96" s="17">
        <v>1.0109999999999999</v>
      </c>
      <c r="BN96" s="17">
        <v>1.135</v>
      </c>
      <c r="BO96" s="17">
        <v>1.2549999999999999</v>
      </c>
      <c r="BP96" s="17">
        <v>1.3640000000000001</v>
      </c>
      <c r="BQ96" s="17">
        <v>1.458</v>
      </c>
      <c r="BR96" s="17">
        <v>1.534</v>
      </c>
      <c r="BS96" s="17">
        <v>1.5940000000000001</v>
      </c>
      <c r="BT96" s="17">
        <v>1.64</v>
      </c>
    </row>
    <row r="97" spans="1:72">
      <c r="A97" s="16">
        <v>94</v>
      </c>
      <c r="B97" s="17">
        <v>0</v>
      </c>
      <c r="C97" s="17">
        <v>0</v>
      </c>
      <c r="D97" s="17">
        <v>0</v>
      </c>
      <c r="E97" s="17">
        <v>0</v>
      </c>
      <c r="F97" s="17">
        <v>0</v>
      </c>
      <c r="G97" s="17">
        <v>0</v>
      </c>
      <c r="H97" s="17">
        <v>0</v>
      </c>
      <c r="I97" s="17">
        <v>0</v>
      </c>
      <c r="J97" s="17">
        <v>0</v>
      </c>
      <c r="K97" s="17">
        <v>0</v>
      </c>
      <c r="L97" s="17">
        <v>2.3E-2</v>
      </c>
      <c r="M97" s="17">
        <v>2.3E-2</v>
      </c>
      <c r="N97" s="17">
        <v>2.3E-2</v>
      </c>
      <c r="O97" s="17">
        <v>2.3E-2</v>
      </c>
      <c r="P97" s="17">
        <v>2.7E-2</v>
      </c>
      <c r="Q97" s="17">
        <v>3.3000000000000002E-2</v>
      </c>
      <c r="R97" s="17">
        <v>4.2000000000000003E-2</v>
      </c>
      <c r="S97" s="17">
        <v>5.5E-2</v>
      </c>
      <c r="T97" s="17">
        <v>6.9000000000000006E-2</v>
      </c>
      <c r="U97" s="17">
        <v>8.2000000000000003E-2</v>
      </c>
      <c r="V97" s="17">
        <v>9.2999999999999999E-2</v>
      </c>
      <c r="W97" s="17">
        <v>9.9000000000000005E-2</v>
      </c>
      <c r="X97" s="17">
        <v>0.10199999999999999</v>
      </c>
      <c r="Y97" s="17">
        <v>0.104</v>
      </c>
      <c r="Z97" s="17">
        <v>0.106</v>
      </c>
      <c r="AA97" s="17">
        <v>0.108</v>
      </c>
      <c r="AB97" s="17">
        <v>0.11</v>
      </c>
      <c r="AC97" s="17">
        <v>0.113</v>
      </c>
      <c r="AD97" s="17">
        <v>0.11799999999999999</v>
      </c>
      <c r="AE97" s="17">
        <v>0.124</v>
      </c>
      <c r="AF97" s="17">
        <v>0.13200000000000001</v>
      </c>
      <c r="AG97" s="17">
        <v>0.14299999999999999</v>
      </c>
      <c r="AH97" s="17">
        <v>0.155</v>
      </c>
      <c r="AI97" s="17">
        <v>0.17</v>
      </c>
      <c r="AJ97" s="17">
        <v>0.184</v>
      </c>
      <c r="AK97" s="17">
        <v>0.19700000000000001</v>
      </c>
      <c r="AL97" s="17">
        <v>0.20799999999999999</v>
      </c>
      <c r="AM97" s="17">
        <v>0.218</v>
      </c>
      <c r="AN97" s="17">
        <v>0.22800000000000001</v>
      </c>
      <c r="AO97" s="17">
        <v>0.23799999999999999</v>
      </c>
      <c r="AP97" s="17">
        <v>0.25</v>
      </c>
      <c r="AQ97" s="17">
        <v>0.26400000000000001</v>
      </c>
      <c r="AR97" s="17">
        <v>0.27900000000000003</v>
      </c>
      <c r="AS97" s="17">
        <v>0.29499999999999998</v>
      </c>
      <c r="AT97" s="17">
        <v>0.311</v>
      </c>
      <c r="AU97" s="17">
        <v>0.32700000000000001</v>
      </c>
      <c r="AV97" s="17">
        <v>0.34300000000000003</v>
      </c>
      <c r="AW97" s="17">
        <v>0.35699999999999998</v>
      </c>
      <c r="AX97" s="17">
        <v>0.371</v>
      </c>
      <c r="AY97" s="17">
        <v>0.38400000000000001</v>
      </c>
      <c r="AZ97" s="17">
        <v>0.39500000000000002</v>
      </c>
      <c r="BA97" s="17">
        <v>0.40600000000000003</v>
      </c>
      <c r="BB97" s="17">
        <v>0.41599999999999998</v>
      </c>
      <c r="BC97" s="17">
        <v>0.42599999999999999</v>
      </c>
      <c r="BD97" s="17">
        <v>0.43</v>
      </c>
      <c r="BE97" s="17">
        <v>0.433</v>
      </c>
      <c r="BF97" s="17">
        <v>0.42799999999999999</v>
      </c>
      <c r="BG97" s="17">
        <v>0.42099999999999999</v>
      </c>
      <c r="BH97" s="17">
        <v>0.41799999999999998</v>
      </c>
      <c r="BI97" s="17">
        <v>0.42699999999999999</v>
      </c>
      <c r="BJ97" s="17">
        <v>0.45500000000000002</v>
      </c>
      <c r="BK97" s="17">
        <v>0.504</v>
      </c>
      <c r="BL97" s="17">
        <v>0.57099999999999995</v>
      </c>
      <c r="BM97" s="17">
        <v>0.64900000000000002</v>
      </c>
      <c r="BN97" s="17">
        <v>0.73299999999999998</v>
      </c>
      <c r="BO97" s="17">
        <v>0.81599999999999995</v>
      </c>
      <c r="BP97" s="17">
        <v>0.89300000000000002</v>
      </c>
      <c r="BQ97" s="17">
        <v>0.96099999999999997</v>
      </c>
      <c r="BR97" s="17">
        <v>1.018</v>
      </c>
      <c r="BS97" s="17">
        <v>1.0629999999999999</v>
      </c>
      <c r="BT97" s="17">
        <v>1.0980000000000001</v>
      </c>
    </row>
    <row r="98" spans="1:72">
      <c r="A98" s="16">
        <v>95</v>
      </c>
      <c r="B98" s="17">
        <v>0</v>
      </c>
      <c r="C98" s="17">
        <v>0</v>
      </c>
      <c r="D98" s="17">
        <v>0</v>
      </c>
      <c r="E98" s="17">
        <v>0</v>
      </c>
      <c r="F98" s="17">
        <v>0</v>
      </c>
      <c r="G98" s="17">
        <v>0</v>
      </c>
      <c r="H98" s="17">
        <v>0</v>
      </c>
      <c r="I98" s="17">
        <v>0</v>
      </c>
      <c r="J98" s="17">
        <v>0</v>
      </c>
      <c r="K98" s="17">
        <v>0</v>
      </c>
      <c r="L98" s="17">
        <v>8.0000000000000002E-3</v>
      </c>
      <c r="M98" s="17">
        <v>8.0000000000000002E-3</v>
      </c>
      <c r="N98" s="17">
        <v>1.9E-2</v>
      </c>
      <c r="O98" s="17">
        <v>2.1000000000000001E-2</v>
      </c>
      <c r="P98" s="17">
        <v>2.3E-2</v>
      </c>
      <c r="Q98" s="17">
        <v>2.5000000000000001E-2</v>
      </c>
      <c r="R98" s="17">
        <v>2.5999999999999999E-2</v>
      </c>
      <c r="S98" s="17">
        <v>2.9000000000000001E-2</v>
      </c>
      <c r="T98" s="17">
        <v>3.2000000000000001E-2</v>
      </c>
      <c r="U98" s="17">
        <v>3.5999999999999997E-2</v>
      </c>
      <c r="V98" s="17">
        <v>0.04</v>
      </c>
      <c r="W98" s="17">
        <v>4.2999999999999997E-2</v>
      </c>
      <c r="X98" s="17">
        <v>4.8000000000000001E-2</v>
      </c>
      <c r="Y98" s="17">
        <v>0.06</v>
      </c>
      <c r="Z98" s="17">
        <v>6.3E-2</v>
      </c>
      <c r="AA98" s="17">
        <v>6.4000000000000001E-2</v>
      </c>
      <c r="AB98" s="17">
        <v>6.6000000000000003E-2</v>
      </c>
      <c r="AC98" s="17">
        <v>6.9000000000000006E-2</v>
      </c>
      <c r="AD98" s="17">
        <v>7.0999999999999994E-2</v>
      </c>
      <c r="AE98" s="17">
        <v>7.4999999999999997E-2</v>
      </c>
      <c r="AF98" s="17">
        <v>8.1000000000000003E-2</v>
      </c>
      <c r="AG98" s="17">
        <v>8.6999999999999994E-2</v>
      </c>
      <c r="AH98" s="17">
        <v>9.6000000000000002E-2</v>
      </c>
      <c r="AI98" s="17">
        <v>0.105</v>
      </c>
      <c r="AJ98" s="17">
        <v>0.113</v>
      </c>
      <c r="AK98" s="17">
        <v>0.122</v>
      </c>
      <c r="AL98" s="17">
        <v>0.13</v>
      </c>
      <c r="AM98" s="17">
        <v>0.13700000000000001</v>
      </c>
      <c r="AN98" s="17">
        <v>0.14499999999999999</v>
      </c>
      <c r="AO98" s="17">
        <v>0.153</v>
      </c>
      <c r="AP98" s="17">
        <v>0.161</v>
      </c>
      <c r="AQ98" s="17">
        <v>0.17100000000000001</v>
      </c>
      <c r="AR98" s="17">
        <v>0.18099999999999999</v>
      </c>
      <c r="AS98" s="17">
        <v>0.192</v>
      </c>
      <c r="AT98" s="17">
        <v>0.20399999999999999</v>
      </c>
      <c r="AU98" s="17">
        <v>0.214</v>
      </c>
      <c r="AV98" s="17">
        <v>0.224</v>
      </c>
      <c r="AW98" s="17">
        <v>0.23400000000000001</v>
      </c>
      <c r="AX98" s="17">
        <v>0.24299999999999999</v>
      </c>
      <c r="AY98" s="17">
        <v>0.251</v>
      </c>
      <c r="AZ98" s="17">
        <v>0.25800000000000001</v>
      </c>
      <c r="BA98" s="17">
        <v>0.26400000000000001</v>
      </c>
      <c r="BB98" s="17">
        <v>0.26900000000000002</v>
      </c>
      <c r="BC98" s="17">
        <v>0.27200000000000002</v>
      </c>
      <c r="BD98" s="17">
        <v>0.27400000000000002</v>
      </c>
      <c r="BE98" s="17">
        <v>0.27400000000000002</v>
      </c>
      <c r="BF98" s="17">
        <v>0.27300000000000002</v>
      </c>
      <c r="BG98" s="17">
        <v>0.26900000000000002</v>
      </c>
      <c r="BH98" s="17">
        <v>0.26900000000000002</v>
      </c>
      <c r="BI98" s="17">
        <v>0.27600000000000002</v>
      </c>
      <c r="BJ98" s="17">
        <v>0.29399999999999998</v>
      </c>
      <c r="BK98" s="17">
        <v>0.32400000000000001</v>
      </c>
      <c r="BL98" s="17">
        <v>0.36399999999999999</v>
      </c>
      <c r="BM98" s="17">
        <v>0.41199999999999998</v>
      </c>
      <c r="BN98" s="17">
        <v>0.46400000000000002</v>
      </c>
      <c r="BO98" s="17">
        <v>0.51500000000000001</v>
      </c>
      <c r="BP98" s="17">
        <v>0.56599999999999995</v>
      </c>
      <c r="BQ98" s="17">
        <v>0.61199999999999999</v>
      </c>
      <c r="BR98" s="17">
        <v>0.65400000000000003</v>
      </c>
      <c r="BS98" s="17">
        <v>0.69099999999999995</v>
      </c>
      <c r="BT98" s="17">
        <v>0.72399999999999998</v>
      </c>
    </row>
    <row r="99" spans="1:72">
      <c r="A99" s="16">
        <v>96</v>
      </c>
      <c r="B99" s="17">
        <v>0</v>
      </c>
      <c r="C99" s="17">
        <v>0</v>
      </c>
      <c r="D99" s="17">
        <v>0</v>
      </c>
      <c r="E99" s="17">
        <v>0</v>
      </c>
      <c r="F99" s="17">
        <v>0</v>
      </c>
      <c r="G99" s="17">
        <v>0</v>
      </c>
      <c r="H99" s="17">
        <v>0</v>
      </c>
      <c r="I99" s="17">
        <v>0</v>
      </c>
      <c r="J99" s="17">
        <v>0</v>
      </c>
      <c r="K99" s="17">
        <v>0</v>
      </c>
      <c r="L99" s="17">
        <v>1.4E-2</v>
      </c>
      <c r="M99" s="17">
        <v>1.4999999999999999E-2</v>
      </c>
      <c r="N99" s="17">
        <v>1.6E-2</v>
      </c>
      <c r="O99" s="17">
        <v>1.7000000000000001E-2</v>
      </c>
      <c r="P99" s="17">
        <v>1.7999999999999999E-2</v>
      </c>
      <c r="Q99" s="17">
        <v>1.9E-2</v>
      </c>
      <c r="R99" s="17">
        <v>2.1999999999999999E-2</v>
      </c>
      <c r="S99" s="17">
        <v>2.3E-2</v>
      </c>
      <c r="T99" s="17">
        <v>2.5999999999999999E-2</v>
      </c>
      <c r="U99" s="17">
        <v>2.8000000000000001E-2</v>
      </c>
      <c r="V99" s="17">
        <v>3.1E-2</v>
      </c>
      <c r="W99" s="17">
        <v>3.5000000000000003E-2</v>
      </c>
      <c r="X99" s="17">
        <v>3.9E-2</v>
      </c>
      <c r="Y99" s="17">
        <v>4.5999999999999999E-2</v>
      </c>
      <c r="Z99" s="17">
        <v>4.9000000000000002E-2</v>
      </c>
      <c r="AA99" s="17">
        <v>5.1999999999999998E-2</v>
      </c>
      <c r="AB99" s="17">
        <v>5.5E-2</v>
      </c>
      <c r="AC99" s="17">
        <v>5.6000000000000001E-2</v>
      </c>
      <c r="AD99" s="17">
        <v>5.8999999999999997E-2</v>
      </c>
      <c r="AE99" s="17">
        <v>6.0999999999999999E-2</v>
      </c>
      <c r="AF99" s="17">
        <v>6.4000000000000001E-2</v>
      </c>
      <c r="AG99" s="17">
        <v>6.8000000000000005E-2</v>
      </c>
      <c r="AH99" s="17">
        <v>7.0999999999999994E-2</v>
      </c>
      <c r="AI99" s="17">
        <v>7.5999999999999998E-2</v>
      </c>
      <c r="AJ99" s="17">
        <v>8.2000000000000003E-2</v>
      </c>
      <c r="AK99" s="17">
        <v>8.6999999999999994E-2</v>
      </c>
      <c r="AL99" s="17">
        <v>9.2999999999999999E-2</v>
      </c>
      <c r="AM99" s="17">
        <v>9.9000000000000005E-2</v>
      </c>
      <c r="AN99" s="17">
        <v>0.104</v>
      </c>
      <c r="AO99" s="17">
        <v>0.11</v>
      </c>
      <c r="AP99" s="17">
        <v>0.11600000000000001</v>
      </c>
      <c r="AQ99" s="17">
        <v>0.122</v>
      </c>
      <c r="AR99" s="17">
        <v>0.128</v>
      </c>
      <c r="AS99" s="17">
        <v>0.13400000000000001</v>
      </c>
      <c r="AT99" s="17">
        <v>0.14000000000000001</v>
      </c>
      <c r="AU99" s="17">
        <v>0.14599999999999999</v>
      </c>
      <c r="AV99" s="17">
        <v>0.154</v>
      </c>
      <c r="AW99" s="17">
        <v>0.16</v>
      </c>
      <c r="AX99" s="17">
        <v>0.16800000000000001</v>
      </c>
      <c r="AY99" s="17">
        <v>0.17399999999999999</v>
      </c>
      <c r="AZ99" s="17">
        <v>0.18</v>
      </c>
      <c r="BA99" s="17">
        <v>0.186</v>
      </c>
      <c r="BB99" s="17">
        <v>0.192</v>
      </c>
      <c r="BC99" s="17">
        <v>0.19800000000000001</v>
      </c>
      <c r="BD99" s="17">
        <v>0.20300000000000001</v>
      </c>
      <c r="BE99" s="17">
        <v>0.20899999999999999</v>
      </c>
      <c r="BF99" s="17">
        <v>0.21299999999999999</v>
      </c>
      <c r="BG99" s="17">
        <v>0.219</v>
      </c>
      <c r="BH99" s="17">
        <v>0.22500000000000001</v>
      </c>
      <c r="BI99" s="17">
        <v>0.23300000000000001</v>
      </c>
      <c r="BJ99" s="17">
        <v>0.24399999999999999</v>
      </c>
      <c r="BK99" s="17">
        <v>0.25800000000000001</v>
      </c>
      <c r="BL99" s="17">
        <v>0.27600000000000002</v>
      </c>
      <c r="BM99" s="17">
        <v>0.29599999999999999</v>
      </c>
      <c r="BN99" s="17">
        <v>0.31900000000000001</v>
      </c>
      <c r="BO99" s="17">
        <v>0.34499999999999997</v>
      </c>
      <c r="BP99" s="17">
        <v>0.372</v>
      </c>
      <c r="BQ99" s="17">
        <v>0.40200000000000002</v>
      </c>
      <c r="BR99" s="17">
        <v>0.435</v>
      </c>
      <c r="BS99" s="17">
        <v>0.47</v>
      </c>
      <c r="BT99" s="17">
        <v>0.50800000000000001</v>
      </c>
    </row>
    <row r="100" spans="1:72">
      <c r="A100" s="16">
        <v>97</v>
      </c>
      <c r="B100" s="17">
        <v>0</v>
      </c>
      <c r="C100" s="17">
        <v>0</v>
      </c>
      <c r="D100" s="17">
        <v>0</v>
      </c>
      <c r="E100" s="17">
        <v>0</v>
      </c>
      <c r="F100" s="17">
        <v>0</v>
      </c>
      <c r="G100" s="17">
        <v>0</v>
      </c>
      <c r="H100" s="17">
        <v>0</v>
      </c>
      <c r="I100" s="17">
        <v>0</v>
      </c>
      <c r="J100" s="17">
        <v>0</v>
      </c>
      <c r="K100" s="17">
        <v>0</v>
      </c>
      <c r="L100" s="17">
        <v>1.9E-2</v>
      </c>
      <c r="M100" s="17">
        <v>0.02</v>
      </c>
      <c r="N100" s="17">
        <v>1.2E-2</v>
      </c>
      <c r="O100" s="17">
        <v>1.2E-2</v>
      </c>
      <c r="P100" s="17">
        <v>1.2999999999999999E-2</v>
      </c>
      <c r="Q100" s="17">
        <v>1.4999999999999999E-2</v>
      </c>
      <c r="R100" s="17">
        <v>1.6E-2</v>
      </c>
      <c r="S100" s="17">
        <v>1.7999999999999999E-2</v>
      </c>
      <c r="T100" s="17">
        <v>1.9E-2</v>
      </c>
      <c r="U100" s="17">
        <v>2.1000000000000001E-2</v>
      </c>
      <c r="V100" s="17">
        <v>2.4E-2</v>
      </c>
      <c r="W100" s="17">
        <v>2.5999999999999999E-2</v>
      </c>
      <c r="X100" s="17">
        <v>2.9000000000000001E-2</v>
      </c>
      <c r="Y100" s="17">
        <v>3.5999999999999997E-2</v>
      </c>
      <c r="Z100" s="17">
        <v>3.9E-2</v>
      </c>
      <c r="AA100" s="17">
        <v>4.2999999999999997E-2</v>
      </c>
      <c r="AB100" s="17">
        <v>4.5999999999999999E-2</v>
      </c>
      <c r="AC100" s="17">
        <v>4.8000000000000001E-2</v>
      </c>
      <c r="AD100" s="17">
        <v>0.05</v>
      </c>
      <c r="AE100" s="17">
        <v>5.1999999999999998E-2</v>
      </c>
      <c r="AF100" s="17">
        <v>5.2999999999999999E-2</v>
      </c>
      <c r="AG100" s="17">
        <v>5.3999999999999999E-2</v>
      </c>
      <c r="AH100" s="17">
        <v>5.6000000000000001E-2</v>
      </c>
      <c r="AI100" s="17">
        <v>5.8000000000000003E-2</v>
      </c>
      <c r="AJ100" s="17">
        <v>5.8999999999999997E-2</v>
      </c>
      <c r="AK100" s="17">
        <v>6.2E-2</v>
      </c>
      <c r="AL100" s="17">
        <v>6.5000000000000002E-2</v>
      </c>
      <c r="AM100" s="17">
        <v>7.0000000000000007E-2</v>
      </c>
      <c r="AN100" s="17">
        <v>7.4999999999999997E-2</v>
      </c>
      <c r="AO100" s="17">
        <v>7.9000000000000001E-2</v>
      </c>
      <c r="AP100" s="17">
        <v>8.4000000000000005E-2</v>
      </c>
      <c r="AQ100" s="17">
        <v>8.6999999999999994E-2</v>
      </c>
      <c r="AR100" s="17">
        <v>0.09</v>
      </c>
      <c r="AS100" s="17">
        <v>9.1999999999999998E-2</v>
      </c>
      <c r="AT100" s="17">
        <v>9.5000000000000001E-2</v>
      </c>
      <c r="AU100" s="17">
        <v>9.9000000000000005E-2</v>
      </c>
      <c r="AV100" s="17">
        <v>0.10199999999999999</v>
      </c>
      <c r="AW100" s="17">
        <v>0.107</v>
      </c>
      <c r="AX100" s="17">
        <v>0.112</v>
      </c>
      <c r="AY100" s="17">
        <v>0.11799999999999999</v>
      </c>
      <c r="AZ100" s="17">
        <v>0.123</v>
      </c>
      <c r="BA100" s="17">
        <v>0.13</v>
      </c>
      <c r="BB100" s="17">
        <v>0.13600000000000001</v>
      </c>
      <c r="BC100" s="17">
        <v>0.14299999999999999</v>
      </c>
      <c r="BD100" s="17">
        <v>0.151</v>
      </c>
      <c r="BE100" s="17">
        <v>0.159</v>
      </c>
      <c r="BF100" s="17">
        <v>0.16900000000000001</v>
      </c>
      <c r="BG100" s="17">
        <v>0.18099999999999999</v>
      </c>
      <c r="BH100" s="17">
        <v>0.193</v>
      </c>
      <c r="BI100" s="17">
        <v>0.20200000000000001</v>
      </c>
      <c r="BJ100" s="17">
        <v>0.20899999999999999</v>
      </c>
      <c r="BK100" s="17">
        <v>0.21199999999999999</v>
      </c>
      <c r="BL100" s="17">
        <v>0.214</v>
      </c>
      <c r="BM100" s="17">
        <v>0.215</v>
      </c>
      <c r="BN100" s="17">
        <v>0.218</v>
      </c>
      <c r="BO100" s="17">
        <v>0.224</v>
      </c>
      <c r="BP100" s="17">
        <v>0.23499999999999999</v>
      </c>
      <c r="BQ100" s="17">
        <v>0.253</v>
      </c>
      <c r="BR100" s="17">
        <v>0.27700000000000002</v>
      </c>
      <c r="BS100" s="17">
        <v>0.31</v>
      </c>
      <c r="BT100" s="17">
        <v>0.35199999999999998</v>
      </c>
    </row>
    <row r="101" spans="1:72">
      <c r="A101" s="16">
        <v>98</v>
      </c>
      <c r="B101" s="17">
        <v>0</v>
      </c>
      <c r="C101" s="17">
        <v>0</v>
      </c>
      <c r="D101" s="17">
        <v>0</v>
      </c>
      <c r="E101" s="17">
        <v>0</v>
      </c>
      <c r="F101" s="17">
        <v>0</v>
      </c>
      <c r="G101" s="17">
        <v>0</v>
      </c>
      <c r="H101" s="17">
        <v>0</v>
      </c>
      <c r="I101" s="17">
        <v>0</v>
      </c>
      <c r="J101" s="17">
        <v>0</v>
      </c>
      <c r="K101" s="17">
        <v>0</v>
      </c>
      <c r="L101" s="17">
        <v>1.2E-2</v>
      </c>
      <c r="M101" s="17">
        <v>1.2999999999999999E-2</v>
      </c>
      <c r="N101" s="17">
        <v>8.0000000000000002E-3</v>
      </c>
      <c r="O101" s="17">
        <v>8.9999999999999993E-3</v>
      </c>
      <c r="P101" s="17">
        <v>8.9999999999999993E-3</v>
      </c>
      <c r="Q101" s="17">
        <v>8.9999999999999993E-3</v>
      </c>
      <c r="R101" s="17">
        <v>0.01</v>
      </c>
      <c r="S101" s="17">
        <v>1.0999999999999999E-2</v>
      </c>
      <c r="T101" s="17">
        <v>1.2999999999999999E-2</v>
      </c>
      <c r="U101" s="17">
        <v>1.4E-2</v>
      </c>
      <c r="V101" s="17">
        <v>1.4999999999999999E-2</v>
      </c>
      <c r="W101" s="17">
        <v>1.7999999999999999E-2</v>
      </c>
      <c r="X101" s="17">
        <v>0.02</v>
      </c>
      <c r="Y101" s="17">
        <v>1.7999999999999999E-2</v>
      </c>
      <c r="Z101" s="17">
        <v>2.3E-2</v>
      </c>
      <c r="AA101" s="17">
        <v>2.5000000000000001E-2</v>
      </c>
      <c r="AB101" s="17">
        <v>2.7E-2</v>
      </c>
      <c r="AC101" s="17">
        <v>2.9000000000000001E-2</v>
      </c>
      <c r="AD101" s="17">
        <v>2.9000000000000001E-2</v>
      </c>
      <c r="AE101" s="17">
        <v>2.9000000000000001E-2</v>
      </c>
      <c r="AF101" s="17">
        <v>2.9000000000000001E-2</v>
      </c>
      <c r="AG101" s="17">
        <v>3.1E-2</v>
      </c>
      <c r="AH101" s="17">
        <v>0.03</v>
      </c>
      <c r="AI101" s="17">
        <v>0.03</v>
      </c>
      <c r="AJ101" s="17">
        <v>3.1E-2</v>
      </c>
      <c r="AK101" s="17">
        <v>3.2000000000000001E-2</v>
      </c>
      <c r="AL101" s="17">
        <v>3.4000000000000002E-2</v>
      </c>
      <c r="AM101" s="17">
        <v>3.6999999999999998E-2</v>
      </c>
      <c r="AN101" s="17">
        <v>0.04</v>
      </c>
      <c r="AO101" s="17">
        <v>4.2999999999999997E-2</v>
      </c>
      <c r="AP101" s="17">
        <v>4.4999999999999998E-2</v>
      </c>
      <c r="AQ101" s="17">
        <v>4.7E-2</v>
      </c>
      <c r="AR101" s="17">
        <v>4.8000000000000001E-2</v>
      </c>
      <c r="AS101" s="17">
        <v>4.9000000000000002E-2</v>
      </c>
      <c r="AT101" s="17">
        <v>4.9000000000000002E-2</v>
      </c>
      <c r="AU101" s="17">
        <v>5.0999999999999997E-2</v>
      </c>
      <c r="AV101" s="17">
        <v>5.3999999999999999E-2</v>
      </c>
      <c r="AW101" s="17">
        <v>5.6000000000000001E-2</v>
      </c>
      <c r="AX101" s="17">
        <v>0.06</v>
      </c>
      <c r="AY101" s="17">
        <v>6.4000000000000001E-2</v>
      </c>
      <c r="AZ101" s="17">
        <v>6.8000000000000005E-2</v>
      </c>
      <c r="BA101" s="17">
        <v>7.1999999999999995E-2</v>
      </c>
      <c r="BB101" s="17">
        <v>7.6999999999999999E-2</v>
      </c>
      <c r="BC101" s="17">
        <v>8.2000000000000003E-2</v>
      </c>
      <c r="BD101" s="17">
        <v>8.6999999999999994E-2</v>
      </c>
      <c r="BE101" s="17">
        <v>9.4E-2</v>
      </c>
      <c r="BF101" s="17">
        <v>0.10299999999999999</v>
      </c>
      <c r="BG101" s="17">
        <v>0.111</v>
      </c>
      <c r="BH101" s="17">
        <v>0.12</v>
      </c>
      <c r="BI101" s="17">
        <v>0.126</v>
      </c>
      <c r="BJ101" s="17">
        <v>0.128</v>
      </c>
      <c r="BK101" s="17">
        <v>0.126</v>
      </c>
      <c r="BL101" s="17">
        <v>0.12</v>
      </c>
      <c r="BM101" s="17">
        <v>0.115</v>
      </c>
      <c r="BN101" s="17">
        <v>0.109</v>
      </c>
      <c r="BO101" s="17">
        <v>0.107</v>
      </c>
      <c r="BP101" s="17">
        <v>0.11</v>
      </c>
      <c r="BQ101" s="17">
        <v>0.11899999999999999</v>
      </c>
      <c r="BR101" s="17">
        <v>0.13600000000000001</v>
      </c>
      <c r="BS101" s="17">
        <v>0.16</v>
      </c>
      <c r="BT101" s="17">
        <v>0.192</v>
      </c>
    </row>
    <row r="102" spans="1:72">
      <c r="A102" s="16">
        <v>99</v>
      </c>
      <c r="B102" s="17">
        <v>0</v>
      </c>
      <c r="C102" s="17">
        <v>0</v>
      </c>
      <c r="D102" s="17">
        <v>0</v>
      </c>
      <c r="E102" s="17">
        <v>0</v>
      </c>
      <c r="F102" s="17">
        <v>0</v>
      </c>
      <c r="G102" s="17">
        <v>0</v>
      </c>
      <c r="H102" s="17">
        <v>0</v>
      </c>
      <c r="I102" s="17">
        <v>0</v>
      </c>
      <c r="J102" s="17">
        <v>0</v>
      </c>
      <c r="K102" s="17">
        <v>0</v>
      </c>
      <c r="L102" s="17">
        <v>0</v>
      </c>
      <c r="M102" s="17">
        <v>0</v>
      </c>
      <c r="N102" s="17">
        <v>4.0000000000000001E-3</v>
      </c>
      <c r="O102" s="17">
        <v>4.0000000000000001E-3</v>
      </c>
      <c r="P102" s="17">
        <v>4.0000000000000001E-3</v>
      </c>
      <c r="Q102" s="17">
        <v>5.0000000000000001E-3</v>
      </c>
      <c r="R102" s="17">
        <v>6.0000000000000001E-3</v>
      </c>
      <c r="S102" s="17">
        <v>6.0000000000000001E-3</v>
      </c>
      <c r="T102" s="17">
        <v>6.0000000000000001E-3</v>
      </c>
      <c r="U102" s="17">
        <v>7.0000000000000001E-3</v>
      </c>
      <c r="V102" s="17">
        <v>8.0000000000000002E-3</v>
      </c>
      <c r="W102" s="17">
        <v>8.9999999999999993E-3</v>
      </c>
      <c r="X102" s="17">
        <v>0.01</v>
      </c>
      <c r="Y102" s="17">
        <v>1E-3</v>
      </c>
      <c r="Z102" s="17">
        <v>1E-3</v>
      </c>
      <c r="AA102" s="17">
        <v>3.0000000000000001E-3</v>
      </c>
      <c r="AB102" s="17">
        <v>3.0000000000000001E-3</v>
      </c>
      <c r="AC102" s="17">
        <v>3.0000000000000001E-3</v>
      </c>
      <c r="AD102" s="17">
        <v>3.0000000000000001E-3</v>
      </c>
      <c r="AE102" s="17">
        <v>3.0000000000000001E-3</v>
      </c>
      <c r="AF102" s="17">
        <v>3.0000000000000001E-3</v>
      </c>
      <c r="AG102" s="17">
        <v>2E-3</v>
      </c>
      <c r="AH102" s="17">
        <v>2E-3</v>
      </c>
      <c r="AI102" s="17">
        <v>1E-3</v>
      </c>
      <c r="AJ102" s="17">
        <v>2E-3</v>
      </c>
      <c r="AK102" s="17">
        <v>2E-3</v>
      </c>
      <c r="AL102" s="17">
        <v>3.0000000000000001E-3</v>
      </c>
      <c r="AM102" s="17">
        <v>4.0000000000000001E-3</v>
      </c>
      <c r="AN102" s="17">
        <v>5.0000000000000001E-3</v>
      </c>
      <c r="AO102" s="17">
        <v>7.0000000000000001E-3</v>
      </c>
      <c r="AP102" s="17">
        <v>8.0000000000000002E-3</v>
      </c>
      <c r="AQ102" s="17">
        <v>8.0000000000000002E-3</v>
      </c>
      <c r="AR102" s="17">
        <v>8.9999999999999993E-3</v>
      </c>
      <c r="AS102" s="17">
        <v>0.01</v>
      </c>
      <c r="AT102" s="17">
        <v>0.01</v>
      </c>
      <c r="AU102" s="17">
        <v>1.0999999999999999E-2</v>
      </c>
      <c r="AV102" s="17">
        <v>1.2E-2</v>
      </c>
      <c r="AW102" s="17">
        <v>1.4E-2</v>
      </c>
      <c r="AX102" s="17">
        <v>1.4999999999999999E-2</v>
      </c>
      <c r="AY102" s="17">
        <v>1.7000000000000001E-2</v>
      </c>
      <c r="AZ102" s="17">
        <v>0.02</v>
      </c>
      <c r="BA102" s="17">
        <v>2.1000000000000001E-2</v>
      </c>
      <c r="BB102" s="17">
        <v>2.3E-2</v>
      </c>
      <c r="BC102" s="17">
        <v>2.5000000000000001E-2</v>
      </c>
      <c r="BD102" s="17">
        <v>2.7E-2</v>
      </c>
      <c r="BE102" s="17">
        <v>2.9000000000000001E-2</v>
      </c>
      <c r="BF102" s="17">
        <v>0.03</v>
      </c>
      <c r="BG102" s="17">
        <v>3.2000000000000001E-2</v>
      </c>
      <c r="BH102" s="17">
        <v>3.2000000000000001E-2</v>
      </c>
      <c r="BI102" s="17">
        <v>3.2000000000000001E-2</v>
      </c>
      <c r="BJ102" s="17">
        <v>2.9000000000000001E-2</v>
      </c>
      <c r="BK102" s="17">
        <v>2.5000000000000001E-2</v>
      </c>
      <c r="BL102" s="17">
        <v>0.02</v>
      </c>
      <c r="BM102" s="17">
        <v>1.4E-2</v>
      </c>
      <c r="BN102" s="17">
        <v>8.9999999999999993E-3</v>
      </c>
      <c r="BO102" s="17">
        <v>7.0000000000000001E-3</v>
      </c>
      <c r="BP102" s="17">
        <v>7.0000000000000001E-3</v>
      </c>
      <c r="BQ102" s="17">
        <v>0.01</v>
      </c>
      <c r="BR102" s="17">
        <v>1.7999999999999999E-2</v>
      </c>
      <c r="BS102" s="17">
        <v>3.1E-2</v>
      </c>
      <c r="BT102" s="17">
        <v>0.05</v>
      </c>
    </row>
    <row r="103" spans="1:72">
      <c r="A103" s="16">
        <v>100</v>
      </c>
      <c r="B103" s="17">
        <v>0</v>
      </c>
      <c r="C103" s="17">
        <v>0</v>
      </c>
      <c r="D103" s="17">
        <v>0</v>
      </c>
      <c r="E103" s="17">
        <v>0</v>
      </c>
      <c r="F103" s="17">
        <v>0</v>
      </c>
      <c r="G103" s="17">
        <v>0</v>
      </c>
      <c r="H103" s="17">
        <v>0</v>
      </c>
      <c r="I103" s="17">
        <v>0</v>
      </c>
      <c r="J103" s="17">
        <v>0</v>
      </c>
      <c r="K103" s="17">
        <v>0</v>
      </c>
      <c r="L103" s="17">
        <v>2E-3</v>
      </c>
      <c r="M103" s="17">
        <v>2E-3</v>
      </c>
      <c r="N103" s="17">
        <v>2E-3</v>
      </c>
      <c r="O103" s="17">
        <v>2E-3</v>
      </c>
      <c r="P103" s="17">
        <v>3.0000000000000001E-3</v>
      </c>
      <c r="Q103" s="17">
        <v>3.0000000000000001E-3</v>
      </c>
      <c r="R103" s="17">
        <v>3.0000000000000001E-3</v>
      </c>
      <c r="S103" s="17">
        <v>4.0000000000000001E-3</v>
      </c>
      <c r="T103" s="17">
        <v>4.0000000000000001E-3</v>
      </c>
      <c r="U103" s="17">
        <v>5.0000000000000001E-3</v>
      </c>
      <c r="V103" s="17">
        <v>5.0000000000000001E-3</v>
      </c>
      <c r="W103" s="17">
        <v>5.0000000000000001E-3</v>
      </c>
      <c r="X103" s="17">
        <v>6.0000000000000001E-3</v>
      </c>
      <c r="Y103" s="17">
        <v>7.0000000000000001E-3</v>
      </c>
      <c r="Z103" s="17">
        <v>7.0000000000000001E-3</v>
      </c>
      <c r="AA103" s="17">
        <v>8.0000000000000002E-3</v>
      </c>
      <c r="AB103" s="17">
        <v>8.9999999999999993E-3</v>
      </c>
      <c r="AC103" s="17">
        <v>0.01</v>
      </c>
      <c r="AD103" s="17">
        <v>1.0999999999999999E-2</v>
      </c>
      <c r="AE103" s="17">
        <v>1.2E-2</v>
      </c>
      <c r="AF103" s="17">
        <v>1.2999999999999999E-2</v>
      </c>
      <c r="AG103" s="17">
        <v>1.4E-2</v>
      </c>
      <c r="AH103" s="17">
        <v>1.4999999999999999E-2</v>
      </c>
      <c r="AI103" s="17">
        <v>1.4999999999999999E-2</v>
      </c>
      <c r="AJ103" s="17">
        <v>1.6E-2</v>
      </c>
      <c r="AK103" s="17">
        <v>1.7000000000000001E-2</v>
      </c>
      <c r="AL103" s="17">
        <v>1.7999999999999999E-2</v>
      </c>
      <c r="AM103" s="17">
        <v>1.9E-2</v>
      </c>
      <c r="AN103" s="17">
        <v>0.02</v>
      </c>
      <c r="AO103" s="17">
        <v>2.1999999999999999E-2</v>
      </c>
      <c r="AP103" s="17">
        <v>2.3E-2</v>
      </c>
      <c r="AQ103" s="17">
        <v>2.5000000000000001E-2</v>
      </c>
      <c r="AR103" s="17">
        <v>2.5999999999999999E-2</v>
      </c>
      <c r="AS103" s="17">
        <v>2.8000000000000001E-2</v>
      </c>
      <c r="AT103" s="17">
        <v>0.03</v>
      </c>
      <c r="AU103" s="17">
        <v>3.2000000000000001E-2</v>
      </c>
      <c r="AV103" s="17">
        <v>3.4000000000000002E-2</v>
      </c>
      <c r="AW103" s="17">
        <v>3.5999999999999997E-2</v>
      </c>
      <c r="AX103" s="17">
        <v>3.6999999999999998E-2</v>
      </c>
      <c r="AY103" s="17">
        <v>3.9E-2</v>
      </c>
      <c r="AZ103" s="17">
        <v>4.1000000000000002E-2</v>
      </c>
      <c r="BA103" s="17">
        <v>4.2999999999999997E-2</v>
      </c>
      <c r="BB103" s="17">
        <v>4.4999999999999998E-2</v>
      </c>
      <c r="BC103" s="17">
        <v>4.8000000000000001E-2</v>
      </c>
      <c r="BD103" s="17">
        <v>0.05</v>
      </c>
      <c r="BE103" s="17">
        <v>5.1999999999999998E-2</v>
      </c>
      <c r="BF103" s="17">
        <v>5.3999999999999999E-2</v>
      </c>
      <c r="BG103" s="17">
        <v>5.6000000000000001E-2</v>
      </c>
      <c r="BH103" s="17">
        <v>5.8999999999999997E-2</v>
      </c>
      <c r="BI103" s="17">
        <v>6.0999999999999999E-2</v>
      </c>
      <c r="BJ103" s="17">
        <v>6.3E-2</v>
      </c>
      <c r="BK103" s="17">
        <v>6.5000000000000002E-2</v>
      </c>
      <c r="BL103" s="17">
        <v>6.8000000000000005E-2</v>
      </c>
      <c r="BM103" s="17">
        <v>7.0000000000000007E-2</v>
      </c>
      <c r="BN103" s="17">
        <v>7.2999999999999995E-2</v>
      </c>
      <c r="BO103" s="17">
        <v>7.5999999999999998E-2</v>
      </c>
      <c r="BP103" s="17">
        <v>0.08</v>
      </c>
      <c r="BQ103" s="17">
        <v>8.4000000000000005E-2</v>
      </c>
      <c r="BR103" s="17">
        <v>8.8999999999999996E-2</v>
      </c>
      <c r="BS103" s="17">
        <v>9.5000000000000001E-2</v>
      </c>
      <c r="BT103" s="17">
        <v>0.10199999999999999</v>
      </c>
    </row>
    <row r="105" spans="1:72">
      <c r="A105" s="17" t="s">
        <v>35</v>
      </c>
      <c r="B105" s="17">
        <f>SUM(B3:B103)</f>
        <v>4320.2509999999993</v>
      </c>
      <c r="C105" s="17">
        <f t="shared" ref="C105:AZ105" si="2">SUM(C3:C103)</f>
        <v>4430.0930000000017</v>
      </c>
      <c r="D105" s="17">
        <f t="shared" si="2"/>
        <v>4540.1819999999989</v>
      </c>
      <c r="E105" s="17">
        <f t="shared" si="2"/>
        <v>4652.4419999999991</v>
      </c>
      <c r="F105" s="17">
        <f t="shared" si="2"/>
        <v>4769.5490000000009</v>
      </c>
      <c r="G105" s="17">
        <f t="shared" si="2"/>
        <v>4893.534999999998</v>
      </c>
      <c r="H105" s="17">
        <f t="shared" si="2"/>
        <v>5025.0650000000014</v>
      </c>
      <c r="I105" s="17">
        <f t="shared" si="2"/>
        <v>5163.9250000000011</v>
      </c>
      <c r="J105" s="17">
        <f t="shared" si="2"/>
        <v>5310.1770000000042</v>
      </c>
      <c r="K105" s="17">
        <f t="shared" si="2"/>
        <v>5463.6179999999977</v>
      </c>
      <c r="L105" s="17">
        <f t="shared" si="2"/>
        <v>5644.4249999999993</v>
      </c>
      <c r="M105" s="17">
        <f t="shared" si="2"/>
        <v>5812.618000000004</v>
      </c>
      <c r="N105" s="17">
        <f t="shared" si="2"/>
        <v>5987.8809999999985</v>
      </c>
      <c r="O105" s="17">
        <f t="shared" si="2"/>
        <v>6170.0750000000035</v>
      </c>
      <c r="P105" s="17">
        <f t="shared" si="2"/>
        <v>6358.969000000001</v>
      </c>
      <c r="Q105" s="17">
        <f t="shared" si="2"/>
        <v>6554.2969999999987</v>
      </c>
      <c r="R105" s="17">
        <f t="shared" si="2"/>
        <v>6756.0370000000039</v>
      </c>
      <c r="S105" s="17">
        <f t="shared" si="2"/>
        <v>6963.9160000000065</v>
      </c>
      <c r="T105" s="17">
        <f t="shared" si="2"/>
        <v>7177.1339999999991</v>
      </c>
      <c r="U105" s="17">
        <f t="shared" si="2"/>
        <v>7394.6820000000016</v>
      </c>
      <c r="V105" s="17">
        <f t="shared" si="2"/>
        <v>7615.7960000000012</v>
      </c>
      <c r="W105" s="17">
        <f t="shared" si="2"/>
        <v>7840.0800000000017</v>
      </c>
      <c r="X105" s="17">
        <f t="shared" si="2"/>
        <v>8067.5910000000003</v>
      </c>
      <c r="Y105" s="17">
        <f t="shared" si="2"/>
        <v>8298.5909999999949</v>
      </c>
      <c r="Z105" s="17">
        <f t="shared" si="2"/>
        <v>8533.5810000000019</v>
      </c>
      <c r="AA105" s="17">
        <f t="shared" si="2"/>
        <v>8772.8970000000063</v>
      </c>
      <c r="AB105" s="17">
        <f t="shared" si="2"/>
        <v>9016.4840000000022</v>
      </c>
      <c r="AC105" s="17">
        <f t="shared" si="2"/>
        <v>9264.093000000008</v>
      </c>
      <c r="AD105" s="17">
        <f t="shared" si="2"/>
        <v>9515.6979999999967</v>
      </c>
      <c r="AE105" s="17">
        <f t="shared" si="2"/>
        <v>9771.2409999999982</v>
      </c>
      <c r="AF105" s="17">
        <f t="shared" si="2"/>
        <v>10030.631999999992</v>
      </c>
      <c r="AG105" s="17">
        <f t="shared" si="2"/>
        <v>10293.782999999999</v>
      </c>
      <c r="AH105" s="17">
        <f t="shared" si="2"/>
        <v>10560.525000000001</v>
      </c>
      <c r="AI105" s="17">
        <f t="shared" si="2"/>
        <v>10830.572000000002</v>
      </c>
      <c r="AJ105" s="17">
        <f t="shared" si="2"/>
        <v>11103.570999999994</v>
      </c>
      <c r="AK105" s="17">
        <f t="shared" si="2"/>
        <v>11379.203999999992</v>
      </c>
      <c r="AL105" s="17">
        <f t="shared" si="2"/>
        <v>11657.256999999994</v>
      </c>
      <c r="AM105" s="17">
        <f t="shared" si="2"/>
        <v>11937.564000000004</v>
      </c>
      <c r="AN105" s="17">
        <f t="shared" si="2"/>
        <v>12219.909000000001</v>
      </c>
      <c r="AO105" s="17">
        <f t="shared" si="2"/>
        <v>12504.072999999995</v>
      </c>
      <c r="AP105" s="17">
        <f t="shared" si="2"/>
        <v>12789.843999999996</v>
      </c>
      <c r="AQ105" s="17">
        <f t="shared" si="2"/>
        <v>13077.014999999992</v>
      </c>
      <c r="AR105" s="17">
        <f t="shared" si="2"/>
        <v>13365.378000000004</v>
      </c>
      <c r="AS105" s="17">
        <f t="shared" si="2"/>
        <v>13654.707000000002</v>
      </c>
      <c r="AT105" s="17">
        <f t="shared" si="2"/>
        <v>13944.788999999999</v>
      </c>
      <c r="AU105" s="17">
        <f t="shared" si="2"/>
        <v>14235.407000000003</v>
      </c>
      <c r="AV105" s="17">
        <f t="shared" si="2"/>
        <v>14526.370000000003</v>
      </c>
      <c r="AW105" s="17">
        <f t="shared" si="2"/>
        <v>14817.492999999997</v>
      </c>
      <c r="AX105" s="17">
        <f t="shared" si="2"/>
        <v>15108.581000000002</v>
      </c>
      <c r="AY105" s="17">
        <f t="shared" si="2"/>
        <v>15399.456</v>
      </c>
      <c r="AZ105" s="17">
        <f t="shared" si="2"/>
        <v>15689.933999999997</v>
      </c>
      <c r="BA105" s="17">
        <f t="shared" ref="BA105:BL105" si="3">SUM(BA3:BA103)</f>
        <v>15979.848999999998</v>
      </c>
      <c r="BB105" s="17">
        <f t="shared" si="3"/>
        <v>16269.029999999997</v>
      </c>
      <c r="BC105" s="17">
        <f t="shared" si="3"/>
        <v>16557.333000000002</v>
      </c>
      <c r="BD105" s="17">
        <f t="shared" si="3"/>
        <v>16844.617000000002</v>
      </c>
      <c r="BE105" s="17">
        <f t="shared" si="3"/>
        <v>17130.738000000001</v>
      </c>
      <c r="BF105" s="17">
        <f t="shared" si="3"/>
        <v>17415.544999999998</v>
      </c>
      <c r="BG105" s="17">
        <f t="shared" si="3"/>
        <v>17698.890000000003</v>
      </c>
      <c r="BH105" s="17">
        <f t="shared" si="3"/>
        <v>17980.662999999986</v>
      </c>
      <c r="BI105" s="17">
        <f t="shared" si="3"/>
        <v>18260.751999999993</v>
      </c>
      <c r="BJ105" s="17">
        <f t="shared" si="3"/>
        <v>18539.046999999991</v>
      </c>
      <c r="BK105" s="17">
        <f t="shared" si="3"/>
        <v>18815.416999999998</v>
      </c>
      <c r="BL105" s="17">
        <f t="shared" si="3"/>
        <v>19089.714000000007</v>
      </c>
      <c r="BM105" s="17">
        <f t="shared" ref="BM105:BT105" si="4">SUM(BM3:BM103)</f>
        <v>19361.779999999995</v>
      </c>
      <c r="BN105" s="17">
        <f t="shared" si="4"/>
        <v>19631.460999999996</v>
      </c>
      <c r="BO105" s="17">
        <f t="shared" si="4"/>
        <v>19898.600999999981</v>
      </c>
      <c r="BP105" s="17">
        <f t="shared" si="4"/>
        <v>20163.056999999993</v>
      </c>
      <c r="BQ105" s="17">
        <f t="shared" si="4"/>
        <v>20424.687000000002</v>
      </c>
      <c r="BR105" s="17">
        <f t="shared" si="4"/>
        <v>20683.362000000005</v>
      </c>
      <c r="BS105" s="17">
        <f t="shared" si="4"/>
        <v>20938.960999999985</v>
      </c>
      <c r="BT105" s="17">
        <f t="shared" si="4"/>
        <v>21191.37000000001</v>
      </c>
    </row>
    <row r="107" spans="1:72">
      <c r="A107" s="16" t="s">
        <v>3</v>
      </c>
      <c r="B107" s="17">
        <f>SUM(B3:B7)</f>
        <v>801.08799999999997</v>
      </c>
      <c r="C107" s="17">
        <f t="shared" ref="C107:AZ107" si="5">SUM(C3:C7)</f>
        <v>808.3950000000001</v>
      </c>
      <c r="D107" s="17">
        <f t="shared" si="5"/>
        <v>811.12400000000002</v>
      </c>
      <c r="E107" s="17">
        <f t="shared" si="5"/>
        <v>813.27800000000002</v>
      </c>
      <c r="F107" s="17">
        <f t="shared" si="5"/>
        <v>820.37300000000005</v>
      </c>
      <c r="G107" s="17">
        <f t="shared" si="5"/>
        <v>836.25300000000004</v>
      </c>
      <c r="H107" s="17">
        <f t="shared" si="5"/>
        <v>862.43499999999995</v>
      </c>
      <c r="I107" s="17">
        <f t="shared" si="5"/>
        <v>897.4369999999999</v>
      </c>
      <c r="J107" s="17">
        <f t="shared" si="5"/>
        <v>938.3950000000001</v>
      </c>
      <c r="K107" s="17">
        <f t="shared" si="5"/>
        <v>980.99</v>
      </c>
      <c r="L107" s="17">
        <f t="shared" si="5"/>
        <v>1022.0010000000001</v>
      </c>
      <c r="M107" s="17">
        <f t="shared" si="5"/>
        <v>1060.492</v>
      </c>
      <c r="N107" s="17">
        <f t="shared" si="5"/>
        <v>1097.1869999999999</v>
      </c>
      <c r="O107" s="17">
        <f t="shared" si="5"/>
        <v>1132.4829999999999</v>
      </c>
      <c r="P107" s="17">
        <f t="shared" si="5"/>
        <v>1167.2949999999998</v>
      </c>
      <c r="Q107" s="17">
        <f t="shared" si="5"/>
        <v>1202.21</v>
      </c>
      <c r="R107" s="17">
        <f t="shared" si="5"/>
        <v>1237.2739999999999</v>
      </c>
      <c r="S107" s="17">
        <f t="shared" si="5"/>
        <v>1271.886</v>
      </c>
      <c r="T107" s="17">
        <f t="shared" si="5"/>
        <v>1305.2819999999999</v>
      </c>
      <c r="U107" s="17">
        <f t="shared" si="5"/>
        <v>1336.4550000000002</v>
      </c>
      <c r="V107" s="17">
        <f t="shared" si="5"/>
        <v>1364.75</v>
      </c>
      <c r="W107" s="17">
        <f t="shared" si="5"/>
        <v>1389.8160000000003</v>
      </c>
      <c r="X107" s="17">
        <f t="shared" si="5"/>
        <v>1412.0360000000001</v>
      </c>
      <c r="Y107" s="17">
        <f t="shared" si="5"/>
        <v>1432.4060000000002</v>
      </c>
      <c r="Z107" s="17">
        <f t="shared" si="5"/>
        <v>1452.345</v>
      </c>
      <c r="AA107" s="17">
        <f t="shared" si="5"/>
        <v>1472.894</v>
      </c>
      <c r="AB107" s="17">
        <f t="shared" si="5"/>
        <v>1494.3620000000001</v>
      </c>
      <c r="AC107" s="17">
        <f t="shared" si="5"/>
        <v>1516.4990000000003</v>
      </c>
      <c r="AD107" s="17">
        <f t="shared" si="5"/>
        <v>1539.104</v>
      </c>
      <c r="AE107" s="17">
        <f t="shared" si="5"/>
        <v>1561.7750000000001</v>
      </c>
      <c r="AF107" s="17">
        <f t="shared" si="5"/>
        <v>1584.194</v>
      </c>
      <c r="AG107" s="17">
        <f t="shared" si="5"/>
        <v>1606.3700000000003</v>
      </c>
      <c r="AH107" s="17">
        <f t="shared" si="5"/>
        <v>1628.367</v>
      </c>
      <c r="AI107" s="17">
        <f t="shared" si="5"/>
        <v>1649.9640000000002</v>
      </c>
      <c r="AJ107" s="17">
        <f t="shared" si="5"/>
        <v>1670.883</v>
      </c>
      <c r="AK107" s="17">
        <f t="shared" si="5"/>
        <v>1690.914</v>
      </c>
      <c r="AL107" s="17">
        <f t="shared" si="5"/>
        <v>1709.9569999999999</v>
      </c>
      <c r="AM107" s="17">
        <f t="shared" si="5"/>
        <v>1728.0160000000001</v>
      </c>
      <c r="AN107" s="17">
        <f t="shared" si="5"/>
        <v>1745.1110000000001</v>
      </c>
      <c r="AO107" s="17">
        <f t="shared" si="5"/>
        <v>1761.308</v>
      </c>
      <c r="AP107" s="17">
        <f t="shared" si="5"/>
        <v>1776.6590000000001</v>
      </c>
      <c r="AQ107" s="17">
        <f t="shared" si="5"/>
        <v>1791.1559999999999</v>
      </c>
      <c r="AR107" s="17">
        <f t="shared" si="5"/>
        <v>1804.7790000000002</v>
      </c>
      <c r="AS107" s="17">
        <f t="shared" si="5"/>
        <v>1817.5529999999999</v>
      </c>
      <c r="AT107" s="17">
        <f t="shared" si="5"/>
        <v>1829.518</v>
      </c>
      <c r="AU107" s="17">
        <f t="shared" si="5"/>
        <v>1840.7080000000001</v>
      </c>
      <c r="AV107" s="17">
        <f t="shared" si="5"/>
        <v>1851.145</v>
      </c>
      <c r="AW107" s="17">
        <f t="shared" si="5"/>
        <v>1860.8510000000001</v>
      </c>
      <c r="AX107" s="17">
        <f t="shared" si="5"/>
        <v>1869.8670000000002</v>
      </c>
      <c r="AY107" s="17">
        <f t="shared" si="5"/>
        <v>1878.242</v>
      </c>
      <c r="AZ107" s="17">
        <f t="shared" si="5"/>
        <v>1886.0190000000002</v>
      </c>
      <c r="BA107" s="17">
        <f t="shared" ref="BA107:BL107" si="6">SUM(BA3:BA7)</f>
        <v>1893.223</v>
      </c>
      <c r="BB107" s="17">
        <f t="shared" si="6"/>
        <v>1899.876</v>
      </c>
      <c r="BC107" s="17">
        <f t="shared" si="6"/>
        <v>1906.0149999999999</v>
      </c>
      <c r="BD107" s="17">
        <f t="shared" si="6"/>
        <v>1911.6770000000001</v>
      </c>
      <c r="BE107" s="17">
        <f t="shared" si="6"/>
        <v>1916.8920000000001</v>
      </c>
      <c r="BF107" s="17">
        <f t="shared" si="6"/>
        <v>1921.681</v>
      </c>
      <c r="BG107" s="17">
        <f t="shared" si="6"/>
        <v>1926.0549999999998</v>
      </c>
      <c r="BH107" s="17">
        <f t="shared" si="6"/>
        <v>1930.02</v>
      </c>
      <c r="BI107" s="17">
        <f t="shared" si="6"/>
        <v>1933.5759999999998</v>
      </c>
      <c r="BJ107" s="17">
        <f t="shared" si="6"/>
        <v>1936.722</v>
      </c>
      <c r="BK107" s="17">
        <f t="shared" si="6"/>
        <v>1939.46</v>
      </c>
      <c r="BL107" s="17">
        <f t="shared" si="6"/>
        <v>1941.7919999999999</v>
      </c>
      <c r="BM107" s="17">
        <f t="shared" ref="BM107:BT107" si="7">SUM(BM3:BM7)</f>
        <v>1943.7189999999998</v>
      </c>
      <c r="BN107" s="17">
        <f t="shared" si="7"/>
        <v>1945.241</v>
      </c>
      <c r="BO107" s="17">
        <f t="shared" si="7"/>
        <v>1946.3510000000001</v>
      </c>
      <c r="BP107" s="17">
        <f t="shared" si="7"/>
        <v>1947.0409999999999</v>
      </c>
      <c r="BQ107" s="17">
        <f t="shared" si="7"/>
        <v>1947.2939999999999</v>
      </c>
      <c r="BR107" s="17">
        <f t="shared" si="7"/>
        <v>1947.0909999999999</v>
      </c>
      <c r="BS107" s="17">
        <f t="shared" si="7"/>
        <v>1946.4069999999999</v>
      </c>
      <c r="BT107" s="17">
        <f t="shared" si="7"/>
        <v>1945.21</v>
      </c>
    </row>
    <row r="108" spans="1:72">
      <c r="A108" s="16" t="s">
        <v>30</v>
      </c>
      <c r="B108" s="17">
        <f>SUM(B8:B12)</f>
        <v>646.99199999999996</v>
      </c>
      <c r="C108" s="17">
        <f t="shared" ref="C108:AZ108" si="8">SUM(C8:C12)</f>
        <v>668.78600000000006</v>
      </c>
      <c r="D108" s="17">
        <f t="shared" si="8"/>
        <v>691.33600000000001</v>
      </c>
      <c r="E108" s="17">
        <f t="shared" si="8"/>
        <v>712.83899999999994</v>
      </c>
      <c r="F108" s="17">
        <f t="shared" si="8"/>
        <v>730.89199999999994</v>
      </c>
      <c r="G108" s="17">
        <f t="shared" si="8"/>
        <v>744.07600000000002</v>
      </c>
      <c r="H108" s="17">
        <f t="shared" si="8"/>
        <v>751.21399999999994</v>
      </c>
      <c r="I108" s="17">
        <f t="shared" si="8"/>
        <v>753.59999999999991</v>
      </c>
      <c r="J108" s="17">
        <f t="shared" si="8"/>
        <v>755.30400000000009</v>
      </c>
      <c r="K108" s="17">
        <f t="shared" si="8"/>
        <v>761.94500000000005</v>
      </c>
      <c r="L108" s="17">
        <f t="shared" si="8"/>
        <v>777.44200000000001</v>
      </c>
      <c r="M108" s="17">
        <f t="shared" si="8"/>
        <v>803.33399999999995</v>
      </c>
      <c r="N108" s="17">
        <f t="shared" si="8"/>
        <v>838.11799999999994</v>
      </c>
      <c r="O108" s="17">
        <f t="shared" si="8"/>
        <v>878.92</v>
      </c>
      <c r="P108" s="17">
        <f t="shared" si="8"/>
        <v>921.39400000000012</v>
      </c>
      <c r="Q108" s="17">
        <f t="shared" si="8"/>
        <v>962.30499999999995</v>
      </c>
      <c r="R108" s="17">
        <f t="shared" si="8"/>
        <v>1000.721</v>
      </c>
      <c r="S108" s="17">
        <f t="shared" si="8"/>
        <v>1037.383</v>
      </c>
      <c r="T108" s="17">
        <f t="shared" si="8"/>
        <v>1072.702</v>
      </c>
      <c r="U108" s="17">
        <f t="shared" si="8"/>
        <v>1107.607</v>
      </c>
      <c r="V108" s="17">
        <f t="shared" si="8"/>
        <v>1142.702</v>
      </c>
      <c r="W108" s="17">
        <f t="shared" si="8"/>
        <v>1178.0260000000001</v>
      </c>
      <c r="X108" s="17">
        <f t="shared" si="8"/>
        <v>1212.9829999999999</v>
      </c>
      <c r="Y108" s="17">
        <f t="shared" si="8"/>
        <v>1246.8389999999999</v>
      </c>
      <c r="Z108" s="17">
        <f t="shared" si="8"/>
        <v>1278.627</v>
      </c>
      <c r="AA108" s="17">
        <f t="shared" si="8"/>
        <v>1307.7139999999999</v>
      </c>
      <c r="AB108" s="17">
        <f t="shared" si="8"/>
        <v>1333.7640000000001</v>
      </c>
      <c r="AC108" s="17">
        <f t="shared" si="8"/>
        <v>1357.136</v>
      </c>
      <c r="AD108" s="17">
        <f t="shared" si="8"/>
        <v>1378.761</v>
      </c>
      <c r="AE108" s="17">
        <f t="shared" si="8"/>
        <v>1399.9680000000001</v>
      </c>
      <c r="AF108" s="17">
        <f t="shared" si="8"/>
        <v>1421.732</v>
      </c>
      <c r="AG108" s="17">
        <f t="shared" si="8"/>
        <v>1444.3400000000001</v>
      </c>
      <c r="AH108" s="17">
        <f t="shared" si="8"/>
        <v>1467.5530000000001</v>
      </c>
      <c r="AI108" s="17">
        <f t="shared" si="8"/>
        <v>1491.173</v>
      </c>
      <c r="AJ108" s="17">
        <f t="shared" si="8"/>
        <v>1514.8160000000003</v>
      </c>
      <c r="AK108" s="17">
        <f t="shared" si="8"/>
        <v>1538.1759999999999</v>
      </c>
      <c r="AL108" s="17">
        <f t="shared" si="8"/>
        <v>1561.2570000000001</v>
      </c>
      <c r="AM108" s="17">
        <f t="shared" si="8"/>
        <v>1584.1200000000001</v>
      </c>
      <c r="AN108" s="17">
        <f t="shared" si="8"/>
        <v>1606.5609999999999</v>
      </c>
      <c r="AO108" s="17">
        <f t="shared" si="8"/>
        <v>1628.327</v>
      </c>
      <c r="AP108" s="17">
        <f t="shared" si="8"/>
        <v>1649.2269999999999</v>
      </c>
      <c r="AQ108" s="17">
        <f t="shared" si="8"/>
        <v>1669.1680000000001</v>
      </c>
      <c r="AR108" s="17">
        <f t="shared" si="8"/>
        <v>1688.1490000000001</v>
      </c>
      <c r="AS108" s="17">
        <f t="shared" si="8"/>
        <v>1706.1869999999999</v>
      </c>
      <c r="AT108" s="17">
        <f t="shared" si="8"/>
        <v>1723.3409999999999</v>
      </c>
      <c r="AU108" s="17">
        <f t="shared" si="8"/>
        <v>1739.655</v>
      </c>
      <c r="AV108" s="17">
        <f t="shared" si="8"/>
        <v>1755.1220000000003</v>
      </c>
      <c r="AW108" s="17">
        <f t="shared" si="8"/>
        <v>1769.721</v>
      </c>
      <c r="AX108" s="17">
        <f t="shared" si="8"/>
        <v>1783.4760000000001</v>
      </c>
      <c r="AY108" s="17">
        <f t="shared" si="8"/>
        <v>1796.42</v>
      </c>
      <c r="AZ108" s="17">
        <f t="shared" si="8"/>
        <v>1808.5849999999998</v>
      </c>
      <c r="BA108" s="17">
        <f t="shared" ref="BA108:BL108" si="9">SUM(BA8:BA12)</f>
        <v>1819.989</v>
      </c>
      <c r="BB108" s="17">
        <f t="shared" si="9"/>
        <v>1830.652</v>
      </c>
      <c r="BC108" s="17">
        <f t="shared" si="9"/>
        <v>1840.6179999999999</v>
      </c>
      <c r="BD108" s="17">
        <f t="shared" si="9"/>
        <v>1849.9340000000002</v>
      </c>
      <c r="BE108" s="17">
        <f t="shared" si="9"/>
        <v>1858.643</v>
      </c>
      <c r="BF108" s="17">
        <f t="shared" si="9"/>
        <v>1866.7719999999999</v>
      </c>
      <c r="BG108" s="17">
        <f t="shared" si="9"/>
        <v>1874.3400000000001</v>
      </c>
      <c r="BH108" s="17">
        <f t="shared" si="9"/>
        <v>1881.377</v>
      </c>
      <c r="BI108" s="17">
        <f t="shared" si="9"/>
        <v>1887.9100000000003</v>
      </c>
      <c r="BJ108" s="17">
        <f t="shared" si="9"/>
        <v>1893.9630000000002</v>
      </c>
      <c r="BK108" s="17">
        <f t="shared" si="9"/>
        <v>1899.5559999999998</v>
      </c>
      <c r="BL108" s="17">
        <f t="shared" si="9"/>
        <v>1904.702</v>
      </c>
      <c r="BM108" s="17">
        <f t="shared" ref="BM108:BT108" si="10">SUM(BM8:BM12)</f>
        <v>1909.412</v>
      </c>
      <c r="BN108" s="17">
        <f t="shared" si="10"/>
        <v>1913.6949999999999</v>
      </c>
      <c r="BO108" s="17">
        <f t="shared" si="10"/>
        <v>1917.556</v>
      </c>
      <c r="BP108" s="17">
        <f t="shared" si="10"/>
        <v>1921</v>
      </c>
      <c r="BQ108" s="17">
        <f t="shared" si="10"/>
        <v>1924.0309999999999</v>
      </c>
      <c r="BR108" s="17">
        <f t="shared" si="10"/>
        <v>1926.6509999999998</v>
      </c>
      <c r="BS108" s="17">
        <f t="shared" si="10"/>
        <v>1928.8609999999999</v>
      </c>
      <c r="BT108" s="17">
        <f t="shared" si="10"/>
        <v>1930.662</v>
      </c>
    </row>
    <row r="109" spans="1:72">
      <c r="A109" s="16" t="s">
        <v>26</v>
      </c>
      <c r="B109" s="17">
        <f>SUM(B13:B17)</f>
        <v>533.27699999999993</v>
      </c>
      <c r="C109" s="17">
        <f t="shared" ref="C109:AZ109" si="11">SUM(C13:C17)</f>
        <v>551.06399999999996</v>
      </c>
      <c r="D109" s="17">
        <f t="shared" si="11"/>
        <v>569.91200000000003</v>
      </c>
      <c r="E109" s="17">
        <f t="shared" si="11"/>
        <v>589.62399999999991</v>
      </c>
      <c r="F109" s="17">
        <f t="shared" si="11"/>
        <v>609.92200000000003</v>
      </c>
      <c r="G109" s="17">
        <f t="shared" si="11"/>
        <v>630.50099999999998</v>
      </c>
      <c r="H109" s="17">
        <f t="shared" si="11"/>
        <v>651.84600000000012</v>
      </c>
      <c r="I109" s="17">
        <f t="shared" si="11"/>
        <v>673.79899999999998</v>
      </c>
      <c r="J109" s="17">
        <f t="shared" si="11"/>
        <v>694.68799999999987</v>
      </c>
      <c r="K109" s="17">
        <f t="shared" si="11"/>
        <v>712.29499999999985</v>
      </c>
      <c r="L109" s="17">
        <f t="shared" si="11"/>
        <v>725.32500000000005</v>
      </c>
      <c r="M109" s="17">
        <f t="shared" si="11"/>
        <v>732.66</v>
      </c>
      <c r="N109" s="17">
        <f t="shared" si="11"/>
        <v>735.53300000000002</v>
      </c>
      <c r="O109" s="17">
        <f t="shared" si="11"/>
        <v>737.86500000000001</v>
      </c>
      <c r="P109" s="17">
        <f t="shared" si="11"/>
        <v>745.05700000000002</v>
      </c>
      <c r="Q109" s="17">
        <f t="shared" si="11"/>
        <v>760.87599999999998</v>
      </c>
      <c r="R109" s="17">
        <f t="shared" si="11"/>
        <v>786.81000000000006</v>
      </c>
      <c r="S109" s="17">
        <f t="shared" si="11"/>
        <v>821.41</v>
      </c>
      <c r="T109" s="17">
        <f t="shared" si="11"/>
        <v>861.88199999999995</v>
      </c>
      <c r="U109" s="17">
        <f t="shared" si="11"/>
        <v>904.00700000000006</v>
      </c>
      <c r="V109" s="17">
        <f t="shared" si="11"/>
        <v>944.64300000000003</v>
      </c>
      <c r="W109" s="17">
        <f t="shared" si="11"/>
        <v>982.87700000000007</v>
      </c>
      <c r="X109" s="17">
        <f t="shared" si="11"/>
        <v>1019.423</v>
      </c>
      <c r="Y109" s="17">
        <f t="shared" si="11"/>
        <v>1054.6849999999999</v>
      </c>
      <c r="Z109" s="17">
        <f t="shared" si="11"/>
        <v>1089.5740000000001</v>
      </c>
      <c r="AA109" s="17">
        <f t="shared" si="11"/>
        <v>1124.6770000000001</v>
      </c>
      <c r="AB109" s="17">
        <f t="shared" si="11"/>
        <v>1160.0360000000001</v>
      </c>
      <c r="AC109" s="17">
        <f t="shared" si="11"/>
        <v>1195.0619999999999</v>
      </c>
      <c r="AD109" s="17">
        <f t="shared" si="11"/>
        <v>1229.0240000000001</v>
      </c>
      <c r="AE109" s="17">
        <f t="shared" si="11"/>
        <v>1260.9549999999999</v>
      </c>
      <c r="AF109" s="17">
        <f t="shared" si="11"/>
        <v>1290.223</v>
      </c>
      <c r="AG109" s="17">
        <f t="shared" si="11"/>
        <v>1316.492</v>
      </c>
      <c r="AH109" s="17">
        <f t="shared" si="11"/>
        <v>1340.116</v>
      </c>
      <c r="AI109" s="17">
        <f t="shared" si="11"/>
        <v>1362.011</v>
      </c>
      <c r="AJ109" s="17">
        <f t="shared" si="11"/>
        <v>1383.4860000000001</v>
      </c>
      <c r="AK109" s="17">
        <f t="shared" si="11"/>
        <v>1405.501</v>
      </c>
      <c r="AL109" s="17">
        <f t="shared" si="11"/>
        <v>1428.337</v>
      </c>
      <c r="AM109" s="17">
        <f t="shared" si="11"/>
        <v>1451.7569999999998</v>
      </c>
      <c r="AN109" s="17">
        <f t="shared" si="11"/>
        <v>1475.5720000000001</v>
      </c>
      <c r="AO109" s="17">
        <f t="shared" si="11"/>
        <v>1499.4079999999999</v>
      </c>
      <c r="AP109" s="17">
        <f t="shared" si="11"/>
        <v>1522.9690000000001</v>
      </c>
      <c r="AQ109" s="17">
        <f t="shared" si="11"/>
        <v>1546.2600000000002</v>
      </c>
      <c r="AR109" s="17">
        <f t="shared" si="11"/>
        <v>1569.3400000000001</v>
      </c>
      <c r="AS109" s="17">
        <f t="shared" si="11"/>
        <v>1592.0050000000001</v>
      </c>
      <c r="AT109" s="17">
        <f t="shared" si="11"/>
        <v>1614.0030000000002</v>
      </c>
      <c r="AU109" s="17">
        <f t="shared" si="11"/>
        <v>1635.1410000000001</v>
      </c>
      <c r="AV109" s="17">
        <f t="shared" si="11"/>
        <v>1655.328</v>
      </c>
      <c r="AW109" s="17">
        <f t="shared" si="11"/>
        <v>1674.5639999999999</v>
      </c>
      <c r="AX109" s="17">
        <f t="shared" si="11"/>
        <v>1692.864</v>
      </c>
      <c r="AY109" s="17">
        <f t="shared" si="11"/>
        <v>1710.2839999999997</v>
      </c>
      <c r="AZ109" s="17">
        <f t="shared" si="11"/>
        <v>1726.8680000000002</v>
      </c>
      <c r="BA109" s="17">
        <f t="shared" ref="BA109:BL109" si="12">SUM(BA13:BA17)</f>
        <v>1742.607</v>
      </c>
      <c r="BB109" s="17">
        <f t="shared" si="12"/>
        <v>1757.48</v>
      </c>
      <c r="BC109" s="17">
        <f t="shared" si="12"/>
        <v>1771.511</v>
      </c>
      <c r="BD109" s="17">
        <f t="shared" si="12"/>
        <v>1784.7329999999999</v>
      </c>
      <c r="BE109" s="17">
        <f t="shared" si="12"/>
        <v>1797.1769999999999</v>
      </c>
      <c r="BF109" s="17">
        <f t="shared" si="12"/>
        <v>1808.8600000000001</v>
      </c>
      <c r="BG109" s="17">
        <f t="shared" si="12"/>
        <v>1819.8039999999996</v>
      </c>
      <c r="BH109" s="17">
        <f t="shared" si="12"/>
        <v>1830.046</v>
      </c>
      <c r="BI109" s="17">
        <f t="shared" si="12"/>
        <v>1839.6320000000001</v>
      </c>
      <c r="BJ109" s="17">
        <f t="shared" si="12"/>
        <v>1848.6029999999998</v>
      </c>
      <c r="BK109" s="17">
        <f t="shared" si="12"/>
        <v>1856.989</v>
      </c>
      <c r="BL109" s="17">
        <f t="shared" si="12"/>
        <v>1864.8149999999998</v>
      </c>
      <c r="BM109" s="17">
        <f t="shared" ref="BM109:BT109" si="13">SUM(BM13:BM17)</f>
        <v>1872.098</v>
      </c>
      <c r="BN109" s="17">
        <f t="shared" si="13"/>
        <v>1878.857</v>
      </c>
      <c r="BO109" s="17">
        <f t="shared" si="13"/>
        <v>1885.1119999999999</v>
      </c>
      <c r="BP109" s="17">
        <f t="shared" si="13"/>
        <v>1890.8879999999999</v>
      </c>
      <c r="BQ109" s="17">
        <f t="shared" si="13"/>
        <v>1896.213</v>
      </c>
      <c r="BR109" s="17">
        <f t="shared" si="13"/>
        <v>1901.1210000000001</v>
      </c>
      <c r="BS109" s="17">
        <f t="shared" si="13"/>
        <v>1905.6479999999997</v>
      </c>
      <c r="BT109" s="17">
        <f t="shared" si="13"/>
        <v>1909.837</v>
      </c>
    </row>
    <row r="110" spans="1:72">
      <c r="A110" s="16" t="s">
        <v>4</v>
      </c>
      <c r="B110" s="17">
        <f>SUM(B18:B22)</f>
        <v>449.36</v>
      </c>
      <c r="C110" s="17">
        <f t="shared" ref="C110:AZ110" si="14">SUM(C18:C22)</f>
        <v>462.35700000000003</v>
      </c>
      <c r="D110" s="17">
        <f t="shared" si="14"/>
        <v>475.87200000000001</v>
      </c>
      <c r="E110" s="17">
        <f t="shared" si="14"/>
        <v>490.11799999999999</v>
      </c>
      <c r="F110" s="17">
        <f t="shared" si="14"/>
        <v>505.36099999999999</v>
      </c>
      <c r="G110" s="17">
        <f t="shared" si="14"/>
        <v>521.76499999999999</v>
      </c>
      <c r="H110" s="17">
        <f t="shared" si="14"/>
        <v>539.27</v>
      </c>
      <c r="I110" s="17">
        <f t="shared" si="14"/>
        <v>557.702</v>
      </c>
      <c r="J110" s="17">
        <f t="shared" si="14"/>
        <v>576.93500000000006</v>
      </c>
      <c r="K110" s="17">
        <f t="shared" si="14"/>
        <v>596.79499999999996</v>
      </c>
      <c r="L110" s="17">
        <f t="shared" si="14"/>
        <v>617.05100000000004</v>
      </c>
      <c r="M110" s="17">
        <f t="shared" si="14"/>
        <v>638.20399999999995</v>
      </c>
      <c r="N110" s="17">
        <f t="shared" si="14"/>
        <v>660.07400000000007</v>
      </c>
      <c r="O110" s="17">
        <f t="shared" si="14"/>
        <v>680.97900000000004</v>
      </c>
      <c r="P110" s="17">
        <f t="shared" si="14"/>
        <v>698.67600000000004</v>
      </c>
      <c r="Q110" s="17">
        <f t="shared" si="14"/>
        <v>711.84699999999998</v>
      </c>
      <c r="R110" s="17">
        <f t="shared" si="14"/>
        <v>719.38499999999999</v>
      </c>
      <c r="S110" s="17">
        <f t="shared" si="14"/>
        <v>722.51600000000008</v>
      </c>
      <c r="T110" s="17">
        <f t="shared" si="14"/>
        <v>725.10300000000007</v>
      </c>
      <c r="U110" s="17">
        <f t="shared" si="14"/>
        <v>732.47700000000009</v>
      </c>
      <c r="V110" s="17">
        <f t="shared" si="14"/>
        <v>748.35199999999998</v>
      </c>
      <c r="W110" s="17">
        <f t="shared" si="14"/>
        <v>774.19200000000001</v>
      </c>
      <c r="X110" s="17">
        <f t="shared" si="14"/>
        <v>808.56600000000003</v>
      </c>
      <c r="Y110" s="17">
        <f t="shared" si="14"/>
        <v>848.73199999999986</v>
      </c>
      <c r="Z110" s="17">
        <f t="shared" si="14"/>
        <v>890.54600000000005</v>
      </c>
      <c r="AA110" s="17">
        <f t="shared" si="14"/>
        <v>930.92</v>
      </c>
      <c r="AB110" s="17">
        <f t="shared" si="14"/>
        <v>968.95899999999995</v>
      </c>
      <c r="AC110" s="17">
        <f t="shared" si="14"/>
        <v>1005.3620000000001</v>
      </c>
      <c r="AD110" s="17">
        <f t="shared" si="14"/>
        <v>1040.5219999999999</v>
      </c>
      <c r="AE110" s="17">
        <f t="shared" si="14"/>
        <v>1075.328</v>
      </c>
      <c r="AF110" s="17">
        <f t="shared" si="14"/>
        <v>1110.355</v>
      </c>
      <c r="AG110" s="17">
        <f t="shared" si="14"/>
        <v>1145.6410000000001</v>
      </c>
      <c r="AH110" s="17">
        <f t="shared" si="14"/>
        <v>1180.607</v>
      </c>
      <c r="AI110" s="17">
        <f t="shared" si="14"/>
        <v>1214.5250000000001</v>
      </c>
      <c r="AJ110" s="17">
        <f t="shared" si="14"/>
        <v>1246.4349999999999</v>
      </c>
      <c r="AK110" s="17">
        <f t="shared" si="14"/>
        <v>1275.71</v>
      </c>
      <c r="AL110" s="17">
        <f t="shared" si="14"/>
        <v>1302.0149999999999</v>
      </c>
      <c r="AM110" s="17">
        <f t="shared" si="14"/>
        <v>1325.701</v>
      </c>
      <c r="AN110" s="17">
        <f t="shared" si="14"/>
        <v>1347.6759999999999</v>
      </c>
      <c r="AO110" s="17">
        <f t="shared" si="14"/>
        <v>1369.2370000000001</v>
      </c>
      <c r="AP110" s="17">
        <f t="shared" si="14"/>
        <v>1391.337</v>
      </c>
      <c r="AQ110" s="17">
        <f t="shared" si="14"/>
        <v>1414.2539999999999</v>
      </c>
      <c r="AR110" s="17">
        <f t="shared" si="14"/>
        <v>1437.752</v>
      </c>
      <c r="AS110" s="17">
        <f t="shared" si="14"/>
        <v>1461.6439999999998</v>
      </c>
      <c r="AT110" s="17">
        <f t="shared" si="14"/>
        <v>1485.559</v>
      </c>
      <c r="AU110" s="17">
        <f t="shared" si="14"/>
        <v>1509.2049999999999</v>
      </c>
      <c r="AV110" s="17">
        <f t="shared" si="14"/>
        <v>1532.5859999999998</v>
      </c>
      <c r="AW110" s="17">
        <f t="shared" si="14"/>
        <v>1555.759</v>
      </c>
      <c r="AX110" s="17">
        <f t="shared" si="14"/>
        <v>1578.5220000000002</v>
      </c>
      <c r="AY110" s="17">
        <f t="shared" si="14"/>
        <v>1600.624</v>
      </c>
      <c r="AZ110" s="17">
        <f t="shared" si="14"/>
        <v>1621.874</v>
      </c>
      <c r="BA110" s="17">
        <f t="shared" ref="BA110:BL110" si="15">SUM(BA18:BA22)</f>
        <v>1642.181</v>
      </c>
      <c r="BB110" s="17">
        <f t="shared" si="15"/>
        <v>1661.5440000000001</v>
      </c>
      <c r="BC110" s="17">
        <f t="shared" si="15"/>
        <v>1679.9769999999999</v>
      </c>
      <c r="BD110" s="17">
        <f t="shared" si="15"/>
        <v>1697.5360000000001</v>
      </c>
      <c r="BE110" s="17">
        <f t="shared" si="15"/>
        <v>1714.2640000000001</v>
      </c>
      <c r="BF110" s="17">
        <f t="shared" si="15"/>
        <v>1730.152</v>
      </c>
      <c r="BG110" s="17">
        <f t="shared" si="15"/>
        <v>1745.1779999999999</v>
      </c>
      <c r="BH110" s="17">
        <f t="shared" si="15"/>
        <v>1759.366</v>
      </c>
      <c r="BI110" s="17">
        <f t="shared" si="15"/>
        <v>1772.748</v>
      </c>
      <c r="BJ110" s="17">
        <f t="shared" si="15"/>
        <v>1785.355</v>
      </c>
      <c r="BK110" s="17">
        <f t="shared" si="15"/>
        <v>1797.2130000000002</v>
      </c>
      <c r="BL110" s="17">
        <f t="shared" si="15"/>
        <v>1808.3449999999998</v>
      </c>
      <c r="BM110" s="17">
        <f t="shared" ref="BM110:BT110" si="16">SUM(BM18:BM22)</f>
        <v>1818.7739999999999</v>
      </c>
      <c r="BN110" s="17">
        <f t="shared" si="16"/>
        <v>1828.5239999999999</v>
      </c>
      <c r="BO110" s="17">
        <f t="shared" si="16"/>
        <v>1837.625</v>
      </c>
      <c r="BP110" s="17">
        <f t="shared" si="16"/>
        <v>1846.1160000000002</v>
      </c>
      <c r="BQ110" s="17">
        <f t="shared" si="16"/>
        <v>1854.0409999999999</v>
      </c>
      <c r="BR110" s="17">
        <f t="shared" si="16"/>
        <v>1861.4540000000002</v>
      </c>
      <c r="BS110" s="17">
        <f t="shared" si="16"/>
        <v>1868.413</v>
      </c>
      <c r="BT110" s="17">
        <f t="shared" si="16"/>
        <v>1874.9880000000003</v>
      </c>
    </row>
    <row r="111" spans="1:72">
      <c r="A111" s="16" t="s">
        <v>5</v>
      </c>
      <c r="B111" s="17">
        <f>SUM(B23:B27)</f>
        <v>376.89499999999998</v>
      </c>
      <c r="C111" s="17">
        <f t="shared" ref="C111:AZ111" si="17">SUM(C23:C27)</f>
        <v>387.53900000000004</v>
      </c>
      <c r="D111" s="17">
        <f t="shared" si="17"/>
        <v>398.94300000000004</v>
      </c>
      <c r="E111" s="17">
        <f t="shared" si="17"/>
        <v>410.98500000000001</v>
      </c>
      <c r="F111" s="17">
        <f t="shared" si="17"/>
        <v>423.40399999999994</v>
      </c>
      <c r="G111" s="17">
        <f t="shared" si="17"/>
        <v>436.03399999999999</v>
      </c>
      <c r="H111" s="17">
        <f t="shared" si="17"/>
        <v>448.82900000000001</v>
      </c>
      <c r="I111" s="17">
        <f t="shared" si="17"/>
        <v>461.959</v>
      </c>
      <c r="J111" s="17">
        <f t="shared" si="17"/>
        <v>475.71199999999999</v>
      </c>
      <c r="K111" s="17">
        <f t="shared" si="17"/>
        <v>490.47500000000002</v>
      </c>
      <c r="L111" s="17">
        <f t="shared" si="17"/>
        <v>506.49200000000002</v>
      </c>
      <c r="M111" s="17">
        <f t="shared" si="17"/>
        <v>523.73200000000008</v>
      </c>
      <c r="N111" s="17">
        <f t="shared" si="17"/>
        <v>541.995</v>
      </c>
      <c r="O111" s="17">
        <f t="shared" si="17"/>
        <v>561.12199999999996</v>
      </c>
      <c r="P111" s="17">
        <f t="shared" si="17"/>
        <v>580.88800000000003</v>
      </c>
      <c r="Q111" s="17">
        <f t="shared" si="17"/>
        <v>601.02300000000002</v>
      </c>
      <c r="R111" s="17">
        <f t="shared" si="17"/>
        <v>622.01199999999994</v>
      </c>
      <c r="S111" s="17">
        <f t="shared" si="17"/>
        <v>643.69399999999996</v>
      </c>
      <c r="T111" s="17">
        <f t="shared" si="17"/>
        <v>664.42600000000004</v>
      </c>
      <c r="U111" s="17">
        <f t="shared" si="17"/>
        <v>682.02399999999989</v>
      </c>
      <c r="V111" s="17">
        <f t="shared" si="17"/>
        <v>695.20600000000002</v>
      </c>
      <c r="W111" s="17">
        <f t="shared" si="17"/>
        <v>702.88699999999994</v>
      </c>
      <c r="X111" s="17">
        <f t="shared" si="17"/>
        <v>706.26400000000001</v>
      </c>
      <c r="Y111" s="17">
        <f t="shared" si="17"/>
        <v>709.12099999999998</v>
      </c>
      <c r="Z111" s="17">
        <f t="shared" si="17"/>
        <v>716.67900000000009</v>
      </c>
      <c r="AA111" s="17">
        <f t="shared" si="17"/>
        <v>732.57600000000002</v>
      </c>
      <c r="AB111" s="17">
        <f t="shared" si="17"/>
        <v>758.24499999999989</v>
      </c>
      <c r="AC111" s="17">
        <f t="shared" si="17"/>
        <v>792.28499999999985</v>
      </c>
      <c r="AD111" s="17">
        <f t="shared" si="17"/>
        <v>832.01299999999992</v>
      </c>
      <c r="AE111" s="17">
        <f t="shared" si="17"/>
        <v>873.37100000000009</v>
      </c>
      <c r="AF111" s="17">
        <f t="shared" si="17"/>
        <v>913.33699999999999</v>
      </c>
      <c r="AG111" s="17">
        <f t="shared" si="17"/>
        <v>951.03400000000011</v>
      </c>
      <c r="AH111" s="17">
        <f t="shared" si="17"/>
        <v>987.1450000000001</v>
      </c>
      <c r="AI111" s="17">
        <f t="shared" si="17"/>
        <v>1022.0509999999999</v>
      </c>
      <c r="AJ111" s="17">
        <f t="shared" si="17"/>
        <v>1056.6179999999999</v>
      </c>
      <c r="AK111" s="17">
        <f t="shared" si="17"/>
        <v>1091.405</v>
      </c>
      <c r="AL111" s="17">
        <f t="shared" si="17"/>
        <v>1126.4480000000001</v>
      </c>
      <c r="AM111" s="17">
        <f t="shared" si="17"/>
        <v>1161.181</v>
      </c>
      <c r="AN111" s="17">
        <f t="shared" si="17"/>
        <v>1194.8869999999999</v>
      </c>
      <c r="AO111" s="17">
        <f t="shared" si="17"/>
        <v>1226.624</v>
      </c>
      <c r="AP111" s="17">
        <f t="shared" si="17"/>
        <v>1255.7750000000001</v>
      </c>
      <c r="AQ111" s="17">
        <f t="shared" si="17"/>
        <v>1282.011</v>
      </c>
      <c r="AR111" s="17">
        <f t="shared" si="17"/>
        <v>1305.6769999999999</v>
      </c>
      <c r="AS111" s="17">
        <f t="shared" si="17"/>
        <v>1327.663</v>
      </c>
      <c r="AT111" s="17">
        <f t="shared" si="17"/>
        <v>1349.2469999999998</v>
      </c>
      <c r="AU111" s="17">
        <f t="shared" si="17"/>
        <v>1371.3660000000002</v>
      </c>
      <c r="AV111" s="17">
        <f t="shared" si="17"/>
        <v>1394.2909999999999</v>
      </c>
      <c r="AW111" s="17">
        <f t="shared" si="17"/>
        <v>1417.7920000000001</v>
      </c>
      <c r="AX111" s="17">
        <f t="shared" si="17"/>
        <v>1441.6820000000002</v>
      </c>
      <c r="AY111" s="17">
        <f t="shared" si="17"/>
        <v>1465.5989999999999</v>
      </c>
      <c r="AZ111" s="17">
        <f t="shared" si="17"/>
        <v>1489.2510000000002</v>
      </c>
      <c r="BA111" s="17">
        <f t="shared" ref="BA111:BL111" si="18">SUM(BA23:BA27)</f>
        <v>1512.6450000000002</v>
      </c>
      <c r="BB111" s="17">
        <f t="shared" si="18"/>
        <v>1535.835</v>
      </c>
      <c r="BC111" s="17">
        <f t="shared" si="18"/>
        <v>1558.6219999999998</v>
      </c>
      <c r="BD111" s="17">
        <f t="shared" si="18"/>
        <v>1580.758</v>
      </c>
      <c r="BE111" s="17">
        <f t="shared" si="18"/>
        <v>1602.0530000000001</v>
      </c>
      <c r="BF111" s="17">
        <f t="shared" si="18"/>
        <v>1622.4160000000002</v>
      </c>
      <c r="BG111" s="17">
        <f t="shared" si="18"/>
        <v>1641.847</v>
      </c>
      <c r="BH111" s="17">
        <f t="shared" si="18"/>
        <v>1660.3650000000002</v>
      </c>
      <c r="BI111" s="17">
        <f t="shared" si="18"/>
        <v>1678.028</v>
      </c>
      <c r="BJ111" s="17">
        <f t="shared" si="18"/>
        <v>1694.883</v>
      </c>
      <c r="BK111" s="17">
        <f t="shared" si="18"/>
        <v>1710.942</v>
      </c>
      <c r="BL111" s="17">
        <f t="shared" si="18"/>
        <v>1726.192</v>
      </c>
      <c r="BM111" s="17">
        <f t="shared" ref="BM111:BT111" si="19">SUM(BM23:BM27)</f>
        <v>1740.6079999999999</v>
      </c>
      <c r="BN111" s="17">
        <f t="shared" si="19"/>
        <v>1754.172</v>
      </c>
      <c r="BO111" s="17">
        <f t="shared" si="19"/>
        <v>1766.8919999999998</v>
      </c>
      <c r="BP111" s="17">
        <f t="shared" si="19"/>
        <v>1778.8020000000001</v>
      </c>
      <c r="BQ111" s="17">
        <f t="shared" si="19"/>
        <v>1789.9690000000001</v>
      </c>
      <c r="BR111" s="17">
        <f t="shared" si="19"/>
        <v>1800.4959999999999</v>
      </c>
      <c r="BS111" s="17">
        <f t="shared" si="19"/>
        <v>1810.5150000000001</v>
      </c>
      <c r="BT111" s="17">
        <f t="shared" si="19"/>
        <v>1820.193</v>
      </c>
    </row>
    <row r="112" spans="1:72">
      <c r="A112" s="16" t="s">
        <v>6</v>
      </c>
      <c r="B112" s="17">
        <f>SUM(B28:B32)</f>
        <v>311.49599999999998</v>
      </c>
      <c r="C112" s="17">
        <f t="shared" ref="C112:AZ112" si="20">SUM(C28:C32)</f>
        <v>324.10599999999999</v>
      </c>
      <c r="D112" s="17">
        <f t="shared" si="20"/>
        <v>334.79300000000001</v>
      </c>
      <c r="E112" s="17">
        <f t="shared" si="20"/>
        <v>344.20799999999997</v>
      </c>
      <c r="F112" s="17">
        <f t="shared" si="20"/>
        <v>353.399</v>
      </c>
      <c r="G112" s="17">
        <f t="shared" si="20"/>
        <v>363.14600000000002</v>
      </c>
      <c r="H112" s="17">
        <f t="shared" si="20"/>
        <v>373.62700000000001</v>
      </c>
      <c r="I112" s="17">
        <f t="shared" si="20"/>
        <v>384.64299999999997</v>
      </c>
      <c r="J112" s="17">
        <f t="shared" si="20"/>
        <v>396.16799999999995</v>
      </c>
      <c r="K112" s="17">
        <f t="shared" si="20"/>
        <v>408.09199999999998</v>
      </c>
      <c r="L112" s="17">
        <f t="shared" si="20"/>
        <v>420.35300000000001</v>
      </c>
      <c r="M112" s="17">
        <f t="shared" si="20"/>
        <v>432.93700000000001</v>
      </c>
      <c r="N112" s="17">
        <f t="shared" si="20"/>
        <v>445.97299999999996</v>
      </c>
      <c r="O112" s="17">
        <f t="shared" si="20"/>
        <v>459.70299999999997</v>
      </c>
      <c r="P112" s="17">
        <f t="shared" si="20"/>
        <v>474.43599999999998</v>
      </c>
      <c r="Q112" s="17">
        <f t="shared" si="20"/>
        <v>490.36599999999999</v>
      </c>
      <c r="R112" s="17">
        <f t="shared" si="20"/>
        <v>507.45300000000003</v>
      </c>
      <c r="S112" s="17">
        <f t="shared" si="20"/>
        <v>525.51700000000005</v>
      </c>
      <c r="T112" s="17">
        <f t="shared" si="20"/>
        <v>544.41699999999992</v>
      </c>
      <c r="U112" s="17">
        <f t="shared" si="20"/>
        <v>563.94899999999996</v>
      </c>
      <c r="V112" s="17">
        <f t="shared" si="20"/>
        <v>583.86599999999999</v>
      </c>
      <c r="W112" s="17">
        <f t="shared" si="20"/>
        <v>604.64200000000005</v>
      </c>
      <c r="X112" s="17">
        <f t="shared" si="20"/>
        <v>626.11300000000006</v>
      </c>
      <c r="Y112" s="17">
        <f t="shared" si="20"/>
        <v>646.67399999999998</v>
      </c>
      <c r="Z112" s="17">
        <f t="shared" si="20"/>
        <v>664.18600000000004</v>
      </c>
      <c r="AA112" s="17">
        <f t="shared" si="20"/>
        <v>677.39399999999989</v>
      </c>
      <c r="AB112" s="17">
        <f t="shared" si="20"/>
        <v>685.23800000000006</v>
      </c>
      <c r="AC112" s="17">
        <f t="shared" si="20"/>
        <v>688.88999999999987</v>
      </c>
      <c r="AD112" s="17">
        <f t="shared" si="20"/>
        <v>692.04499999999996</v>
      </c>
      <c r="AE112" s="17">
        <f t="shared" si="20"/>
        <v>699.80300000000011</v>
      </c>
      <c r="AF112" s="17">
        <f t="shared" si="20"/>
        <v>715.72</v>
      </c>
      <c r="AG112" s="17">
        <f t="shared" si="20"/>
        <v>741.19399999999996</v>
      </c>
      <c r="AH112" s="17">
        <f t="shared" si="20"/>
        <v>774.85699999999997</v>
      </c>
      <c r="AI112" s="17">
        <f t="shared" si="20"/>
        <v>814.08800000000008</v>
      </c>
      <c r="AJ112" s="17">
        <f t="shared" si="20"/>
        <v>854.92200000000003</v>
      </c>
      <c r="AK112" s="17">
        <f t="shared" si="20"/>
        <v>894.40800000000002</v>
      </c>
      <c r="AL112" s="17">
        <f t="shared" si="20"/>
        <v>931.68700000000001</v>
      </c>
      <c r="AM112" s="17">
        <f t="shared" si="20"/>
        <v>967.42699999999991</v>
      </c>
      <c r="AN112" s="17">
        <f t="shared" si="20"/>
        <v>1002.001</v>
      </c>
      <c r="AO112" s="17">
        <f t="shared" si="20"/>
        <v>1036.26</v>
      </c>
      <c r="AP112" s="17">
        <f t="shared" si="20"/>
        <v>1070.748</v>
      </c>
      <c r="AQ112" s="17">
        <f t="shared" si="20"/>
        <v>1105.5040000000001</v>
      </c>
      <c r="AR112" s="17">
        <f t="shared" si="20"/>
        <v>1139.971</v>
      </c>
      <c r="AS112" s="17">
        <f t="shared" si="20"/>
        <v>1173.443</v>
      </c>
      <c r="AT112" s="17">
        <f t="shared" si="20"/>
        <v>1204.989</v>
      </c>
      <c r="AU112" s="17">
        <f t="shared" si="20"/>
        <v>1234.002</v>
      </c>
      <c r="AV112" s="17">
        <f t="shared" si="20"/>
        <v>1260.1559999999999</v>
      </c>
      <c r="AW112" s="17">
        <f t="shared" si="20"/>
        <v>1283.789</v>
      </c>
      <c r="AX112" s="17">
        <f t="shared" si="20"/>
        <v>1305.7779999999998</v>
      </c>
      <c r="AY112" s="17">
        <f t="shared" si="20"/>
        <v>1327.375</v>
      </c>
      <c r="AZ112" s="17">
        <f t="shared" si="20"/>
        <v>1349.5020000000002</v>
      </c>
      <c r="BA112" s="17">
        <f t="shared" ref="BA112:BL112" si="21">SUM(BA28:BA32)</f>
        <v>1372.425</v>
      </c>
      <c r="BB112" s="17">
        <f t="shared" si="21"/>
        <v>1395.9160000000002</v>
      </c>
      <c r="BC112" s="17">
        <f t="shared" si="21"/>
        <v>1419.7929999999999</v>
      </c>
      <c r="BD112" s="17">
        <f t="shared" si="21"/>
        <v>1443.6990000000001</v>
      </c>
      <c r="BE112" s="17">
        <f t="shared" si="21"/>
        <v>1467.348</v>
      </c>
      <c r="BF112" s="17">
        <f t="shared" si="21"/>
        <v>1490.7449999999999</v>
      </c>
      <c r="BG112" s="17">
        <f t="shared" si="21"/>
        <v>1513.944</v>
      </c>
      <c r="BH112" s="17">
        <f t="shared" si="21"/>
        <v>1536.7530000000002</v>
      </c>
      <c r="BI112" s="17">
        <f t="shared" si="21"/>
        <v>1558.9320000000002</v>
      </c>
      <c r="BJ112" s="17">
        <f t="shared" si="21"/>
        <v>1580.298</v>
      </c>
      <c r="BK112" s="17">
        <f t="shared" si="21"/>
        <v>1600.759</v>
      </c>
      <c r="BL112" s="17">
        <f t="shared" si="21"/>
        <v>1620.3029999999999</v>
      </c>
      <c r="BM112" s="17">
        <f t="shared" ref="BM112:BT112" si="22">SUM(BM28:BM32)</f>
        <v>1638.9650000000001</v>
      </c>
      <c r="BN112" s="17">
        <f t="shared" si="22"/>
        <v>1656.8</v>
      </c>
      <c r="BO112" s="17">
        <f t="shared" si="22"/>
        <v>1673.8489999999999</v>
      </c>
      <c r="BP112" s="17">
        <f t="shared" si="22"/>
        <v>1690.127</v>
      </c>
      <c r="BQ112" s="17">
        <f t="shared" si="22"/>
        <v>1705.6220000000001</v>
      </c>
      <c r="BR112" s="17">
        <f t="shared" si="22"/>
        <v>1720.287</v>
      </c>
      <c r="BS112" s="17">
        <f t="shared" si="22"/>
        <v>1734.046</v>
      </c>
      <c r="BT112" s="17">
        <f t="shared" si="22"/>
        <v>1746.7939999999999</v>
      </c>
    </row>
    <row r="113" spans="1:72">
      <c r="A113" s="16" t="s">
        <v>7</v>
      </c>
      <c r="B113" s="17">
        <f>SUM(B33:B37)</f>
        <v>221.679</v>
      </c>
      <c r="C113" s="17">
        <f t="shared" ref="C113:AZ113" si="23">SUM(C33:C37)</f>
        <v>234.99100000000001</v>
      </c>
      <c r="D113" s="17">
        <f t="shared" si="23"/>
        <v>250.95300000000003</v>
      </c>
      <c r="E113" s="17">
        <f t="shared" si="23"/>
        <v>268.20799999999997</v>
      </c>
      <c r="F113" s="17">
        <f t="shared" si="23"/>
        <v>284.88</v>
      </c>
      <c r="G113" s="17">
        <f t="shared" si="23"/>
        <v>299.63099999999997</v>
      </c>
      <c r="H113" s="17">
        <f t="shared" si="23"/>
        <v>311.95299999999997</v>
      </c>
      <c r="I113" s="17">
        <f t="shared" si="23"/>
        <v>322.25700000000001</v>
      </c>
      <c r="J113" s="17">
        <f t="shared" si="23"/>
        <v>331.24900000000002</v>
      </c>
      <c r="K113" s="17">
        <f t="shared" si="23"/>
        <v>340.05399999999997</v>
      </c>
      <c r="L113" s="17">
        <f t="shared" si="23"/>
        <v>349.51299999999998</v>
      </c>
      <c r="M113" s="17">
        <f t="shared" si="23"/>
        <v>359.81899999999996</v>
      </c>
      <c r="N113" s="17">
        <f t="shared" si="23"/>
        <v>370.75199999999995</v>
      </c>
      <c r="O113" s="17">
        <f t="shared" si="23"/>
        <v>382.255</v>
      </c>
      <c r="P113" s="17">
        <f t="shared" si="23"/>
        <v>394.16199999999998</v>
      </c>
      <c r="Q113" s="17">
        <f t="shared" si="23"/>
        <v>406.37799999999999</v>
      </c>
      <c r="R113" s="17">
        <f t="shared" si="23"/>
        <v>418.88</v>
      </c>
      <c r="S113" s="17">
        <f t="shared" si="23"/>
        <v>431.80600000000004</v>
      </c>
      <c r="T113" s="17">
        <f t="shared" si="23"/>
        <v>445.40100000000001</v>
      </c>
      <c r="U113" s="17">
        <f t="shared" si="23"/>
        <v>459.97899999999998</v>
      </c>
      <c r="V113" s="17">
        <f t="shared" si="23"/>
        <v>475.73899999999998</v>
      </c>
      <c r="W113" s="17">
        <f t="shared" si="23"/>
        <v>492.64099999999996</v>
      </c>
      <c r="X113" s="17">
        <f t="shared" si="23"/>
        <v>510.50699999999995</v>
      </c>
      <c r="Y113" s="17">
        <f t="shared" si="23"/>
        <v>529.20000000000005</v>
      </c>
      <c r="Z113" s="17">
        <f t="shared" si="23"/>
        <v>548.52700000000004</v>
      </c>
      <c r="AA113" s="17">
        <f t="shared" si="23"/>
        <v>568.24799999999993</v>
      </c>
      <c r="AB113" s="17">
        <f t="shared" si="23"/>
        <v>588.83000000000004</v>
      </c>
      <c r="AC113" s="17">
        <f t="shared" si="23"/>
        <v>610.10900000000004</v>
      </c>
      <c r="AD113" s="17">
        <f t="shared" si="23"/>
        <v>630.51199999999994</v>
      </c>
      <c r="AE113" s="17">
        <f t="shared" si="23"/>
        <v>647.94100000000003</v>
      </c>
      <c r="AF113" s="17">
        <f t="shared" si="23"/>
        <v>661.16300000000001</v>
      </c>
      <c r="AG113" s="17">
        <f t="shared" si="23"/>
        <v>669.1400000000001</v>
      </c>
      <c r="AH113" s="17">
        <f t="shared" si="23"/>
        <v>673.01900000000001</v>
      </c>
      <c r="AI113" s="17">
        <f t="shared" si="23"/>
        <v>676.41599999999994</v>
      </c>
      <c r="AJ113" s="17">
        <f t="shared" si="23"/>
        <v>684.32</v>
      </c>
      <c r="AK113" s="17">
        <f t="shared" si="23"/>
        <v>700.21</v>
      </c>
      <c r="AL113" s="17">
        <f t="shared" si="23"/>
        <v>725.45399999999995</v>
      </c>
      <c r="AM113" s="17">
        <f t="shared" si="23"/>
        <v>758.71399999999994</v>
      </c>
      <c r="AN113" s="17">
        <f t="shared" si="23"/>
        <v>797.42899999999997</v>
      </c>
      <c r="AO113" s="17">
        <f t="shared" si="23"/>
        <v>837.72900000000004</v>
      </c>
      <c r="AP113" s="17">
        <f t="shared" si="23"/>
        <v>876.73</v>
      </c>
      <c r="AQ113" s="17">
        <f t="shared" si="23"/>
        <v>913.59299999999996</v>
      </c>
      <c r="AR113" s="17">
        <f t="shared" si="23"/>
        <v>948.96900000000005</v>
      </c>
      <c r="AS113" s="17">
        <f t="shared" si="23"/>
        <v>983.22300000000007</v>
      </c>
      <c r="AT113" s="17">
        <f t="shared" si="23"/>
        <v>1017.1840000000001</v>
      </c>
      <c r="AU113" s="17">
        <f t="shared" si="23"/>
        <v>1051.3819999999998</v>
      </c>
      <c r="AV113" s="17">
        <f t="shared" si="23"/>
        <v>1085.855</v>
      </c>
      <c r="AW113" s="17">
        <f t="shared" si="23"/>
        <v>1120.058</v>
      </c>
      <c r="AX113" s="17">
        <f t="shared" si="23"/>
        <v>1153.2929999999999</v>
      </c>
      <c r="AY113" s="17">
        <f t="shared" si="23"/>
        <v>1184.643</v>
      </c>
      <c r="AZ113" s="17">
        <f t="shared" si="23"/>
        <v>1213.508</v>
      </c>
      <c r="BA113" s="17">
        <f t="shared" ref="BA113:BL113" si="24">SUM(BA33:BA37)</f>
        <v>1239.567</v>
      </c>
      <c r="BB113" s="17">
        <f t="shared" si="24"/>
        <v>1263.152</v>
      </c>
      <c r="BC113" s="17">
        <f t="shared" si="24"/>
        <v>1285.125</v>
      </c>
      <c r="BD113" s="17">
        <f t="shared" si="24"/>
        <v>1306.7180000000001</v>
      </c>
      <c r="BE113" s="17">
        <f t="shared" si="24"/>
        <v>1328.835</v>
      </c>
      <c r="BF113" s="17">
        <f t="shared" si="24"/>
        <v>1351.7380000000001</v>
      </c>
      <c r="BG113" s="17">
        <f t="shared" si="24"/>
        <v>1375.203</v>
      </c>
      <c r="BH113" s="17">
        <f t="shared" si="24"/>
        <v>1399.056</v>
      </c>
      <c r="BI113" s="17">
        <f t="shared" si="24"/>
        <v>1422.952</v>
      </c>
      <c r="BJ113" s="17">
        <f t="shared" si="24"/>
        <v>1446.6129999999998</v>
      </c>
      <c r="BK113" s="17">
        <f t="shared" si="24"/>
        <v>1469.9170000000001</v>
      </c>
      <c r="BL113" s="17">
        <f t="shared" si="24"/>
        <v>1492.8619999999999</v>
      </c>
      <c r="BM113" s="17">
        <f t="shared" ref="BM113:BT113" si="25">SUM(BM33:BM37)</f>
        <v>1515.5040000000001</v>
      </c>
      <c r="BN113" s="17">
        <f t="shared" si="25"/>
        <v>1537.876</v>
      </c>
      <c r="BO113" s="17">
        <f t="shared" si="25"/>
        <v>1559.9159999999999</v>
      </c>
      <c r="BP113" s="17">
        <f t="shared" si="25"/>
        <v>1581.443</v>
      </c>
      <c r="BQ113" s="17">
        <f t="shared" si="25"/>
        <v>1602.143</v>
      </c>
      <c r="BR113" s="17">
        <f t="shared" si="25"/>
        <v>1621.5640000000001</v>
      </c>
      <c r="BS113" s="17">
        <f t="shared" si="25"/>
        <v>1639.1200000000001</v>
      </c>
      <c r="BT113" s="17">
        <f t="shared" si="25"/>
        <v>1654.0900000000001</v>
      </c>
    </row>
    <row r="114" spans="1:72">
      <c r="A114" s="16" t="s">
        <v>8</v>
      </c>
      <c r="B114" s="17">
        <f>SUM(B38:B42)</f>
        <v>182.00099999999998</v>
      </c>
      <c r="C114" s="17">
        <f t="shared" ref="C114:AZ114" si="26">SUM(C38:C42)</f>
        <v>185.148</v>
      </c>
      <c r="D114" s="17">
        <f t="shared" si="26"/>
        <v>189.22400000000002</v>
      </c>
      <c r="E114" s="17">
        <f t="shared" si="26"/>
        <v>194.74900000000002</v>
      </c>
      <c r="F114" s="17">
        <f t="shared" si="26"/>
        <v>202.37799999999999</v>
      </c>
      <c r="G114" s="17">
        <f t="shared" si="26"/>
        <v>212.482</v>
      </c>
      <c r="H114" s="17">
        <f t="shared" si="26"/>
        <v>225.393</v>
      </c>
      <c r="I114" s="17">
        <f t="shared" si="26"/>
        <v>240.72200000000001</v>
      </c>
      <c r="J114" s="17">
        <f t="shared" si="26"/>
        <v>257.22999999999996</v>
      </c>
      <c r="K114" s="17">
        <f t="shared" si="26"/>
        <v>273.20999999999998</v>
      </c>
      <c r="L114" s="17">
        <f t="shared" si="26"/>
        <v>287.44499999999999</v>
      </c>
      <c r="M114" s="17">
        <f t="shared" si="26"/>
        <v>299.46699999999998</v>
      </c>
      <c r="N114" s="17">
        <f t="shared" si="26"/>
        <v>309.64700000000005</v>
      </c>
      <c r="O114" s="17">
        <f t="shared" si="26"/>
        <v>318.63499999999999</v>
      </c>
      <c r="P114" s="17">
        <f t="shared" si="26"/>
        <v>327.464</v>
      </c>
      <c r="Q114" s="17">
        <f t="shared" si="26"/>
        <v>336.90499999999997</v>
      </c>
      <c r="R114" s="17">
        <f t="shared" si="26"/>
        <v>347.14</v>
      </c>
      <c r="S114" s="17">
        <f t="shared" si="26"/>
        <v>357.96899999999999</v>
      </c>
      <c r="T114" s="17">
        <f t="shared" si="26"/>
        <v>369.34299999999996</v>
      </c>
      <c r="U114" s="17">
        <f t="shared" si="26"/>
        <v>381.11599999999999</v>
      </c>
      <c r="V114" s="17">
        <f t="shared" si="26"/>
        <v>393.20300000000003</v>
      </c>
      <c r="W114" s="17">
        <f t="shared" si="26"/>
        <v>405.58199999999999</v>
      </c>
      <c r="X114" s="17">
        <f t="shared" si="26"/>
        <v>418.38499999999993</v>
      </c>
      <c r="Y114" s="17">
        <f t="shared" si="26"/>
        <v>431.84900000000005</v>
      </c>
      <c r="Z114" s="17">
        <f t="shared" si="26"/>
        <v>446.28400000000005</v>
      </c>
      <c r="AA114" s="17">
        <f t="shared" si="26"/>
        <v>461.88300000000004</v>
      </c>
      <c r="AB114" s="17">
        <f t="shared" si="26"/>
        <v>478.608</v>
      </c>
      <c r="AC114" s="17">
        <f t="shared" si="26"/>
        <v>496.28499999999997</v>
      </c>
      <c r="AD114" s="17">
        <f t="shared" si="26"/>
        <v>514.78099999999995</v>
      </c>
      <c r="AE114" s="17">
        <f t="shared" si="26"/>
        <v>533.90899999999999</v>
      </c>
      <c r="AF114" s="17">
        <f t="shared" si="26"/>
        <v>553.43200000000002</v>
      </c>
      <c r="AG114" s="17">
        <f t="shared" si="26"/>
        <v>573.80900000000008</v>
      </c>
      <c r="AH114" s="17">
        <f t="shared" si="26"/>
        <v>594.88099999999997</v>
      </c>
      <c r="AI114" s="17">
        <f t="shared" si="26"/>
        <v>615.10199999999998</v>
      </c>
      <c r="AJ114" s="17">
        <f t="shared" si="26"/>
        <v>632.41600000000005</v>
      </c>
      <c r="AK114" s="17">
        <f t="shared" si="26"/>
        <v>645.61199999999997</v>
      </c>
      <c r="AL114" s="17">
        <f t="shared" si="26"/>
        <v>653.67400000000009</v>
      </c>
      <c r="AM114" s="17">
        <f t="shared" si="26"/>
        <v>657.726</v>
      </c>
      <c r="AN114" s="17">
        <f t="shared" si="26"/>
        <v>661.31</v>
      </c>
      <c r="AO114" s="17">
        <f t="shared" si="26"/>
        <v>669.3119999999999</v>
      </c>
      <c r="AP114" s="17">
        <f t="shared" si="26"/>
        <v>685.14100000000008</v>
      </c>
      <c r="AQ114" s="17">
        <f t="shared" si="26"/>
        <v>710.13600000000008</v>
      </c>
      <c r="AR114" s="17">
        <f t="shared" si="26"/>
        <v>742.98799999999994</v>
      </c>
      <c r="AS114" s="17">
        <f t="shared" si="26"/>
        <v>781.19399999999996</v>
      </c>
      <c r="AT114" s="17">
        <f t="shared" si="26"/>
        <v>820.96600000000012</v>
      </c>
      <c r="AU114" s="17">
        <f t="shared" si="26"/>
        <v>859.4849999999999</v>
      </c>
      <c r="AV114" s="17">
        <f t="shared" si="26"/>
        <v>895.93000000000006</v>
      </c>
      <c r="AW114" s="17">
        <f t="shared" si="26"/>
        <v>930.93799999999999</v>
      </c>
      <c r="AX114" s="17">
        <f t="shared" si="26"/>
        <v>964.86400000000003</v>
      </c>
      <c r="AY114" s="17">
        <f t="shared" si="26"/>
        <v>998.51700000000005</v>
      </c>
      <c r="AZ114" s="17">
        <f t="shared" si="26"/>
        <v>1032.415</v>
      </c>
      <c r="BA114" s="17">
        <f t="shared" ref="BA114:BL114" si="27">SUM(BA38:BA42)</f>
        <v>1066.595</v>
      </c>
      <c r="BB114" s="17">
        <f t="shared" si="27"/>
        <v>1100.5230000000001</v>
      </c>
      <c r="BC114" s="17">
        <f t="shared" si="27"/>
        <v>1133.51</v>
      </c>
      <c r="BD114" s="17">
        <f t="shared" si="27"/>
        <v>1164.652</v>
      </c>
      <c r="BE114" s="17">
        <f t="shared" si="27"/>
        <v>1193.357</v>
      </c>
      <c r="BF114" s="17">
        <f t="shared" si="27"/>
        <v>1219.308</v>
      </c>
      <c r="BG114" s="17">
        <f t="shared" si="27"/>
        <v>1242.8319999999999</v>
      </c>
      <c r="BH114" s="17">
        <f t="shared" si="27"/>
        <v>1264.78</v>
      </c>
      <c r="BI114" s="17">
        <f t="shared" si="27"/>
        <v>1286.366</v>
      </c>
      <c r="BJ114" s="17">
        <f t="shared" si="27"/>
        <v>1308.4840000000002</v>
      </c>
      <c r="BK114" s="17">
        <f t="shared" si="27"/>
        <v>1331.4680000000001</v>
      </c>
      <c r="BL114" s="17">
        <f t="shared" si="27"/>
        <v>1355.1779999999999</v>
      </c>
      <c r="BM114" s="17">
        <f t="shared" ref="BM114:BT114" si="28">SUM(BM38:BM42)</f>
        <v>1379.1909999999998</v>
      </c>
      <c r="BN114" s="17">
        <f t="shared" si="28"/>
        <v>1403.0220000000002</v>
      </c>
      <c r="BO114" s="17">
        <f t="shared" si="28"/>
        <v>1426.3330000000001</v>
      </c>
      <c r="BP114" s="17">
        <f t="shared" si="28"/>
        <v>1449</v>
      </c>
      <c r="BQ114" s="17">
        <f t="shared" si="28"/>
        <v>1471.155</v>
      </c>
      <c r="BR114" s="17">
        <f t="shared" si="28"/>
        <v>1493.1990000000001</v>
      </c>
      <c r="BS114" s="17">
        <f t="shared" si="28"/>
        <v>1515.7909999999999</v>
      </c>
      <c r="BT114" s="17">
        <f t="shared" si="28"/>
        <v>1539.8429999999998</v>
      </c>
    </row>
    <row r="115" spans="1:72">
      <c r="A115" s="16" t="s">
        <v>9</v>
      </c>
      <c r="B115" s="17">
        <f>SUM(B43:B47)</f>
        <v>167.196</v>
      </c>
      <c r="C115" s="17">
        <f t="shared" ref="C115:AZ115" si="29">SUM(C43:C47)</f>
        <v>167.65</v>
      </c>
      <c r="D115" s="17">
        <f t="shared" si="29"/>
        <v>168.297</v>
      </c>
      <c r="E115" s="17">
        <f t="shared" si="29"/>
        <v>169.31699999999998</v>
      </c>
      <c r="F115" s="17">
        <f t="shared" si="29"/>
        <v>170.92500000000001</v>
      </c>
      <c r="G115" s="17">
        <f t="shared" si="29"/>
        <v>173.31899999999999</v>
      </c>
      <c r="H115" s="17">
        <f t="shared" si="29"/>
        <v>176.41300000000001</v>
      </c>
      <c r="I115" s="17">
        <f t="shared" si="29"/>
        <v>180.292</v>
      </c>
      <c r="J115" s="17">
        <f t="shared" si="29"/>
        <v>185.50700000000001</v>
      </c>
      <c r="K115" s="17">
        <f t="shared" si="29"/>
        <v>192.762</v>
      </c>
      <c r="L115" s="17">
        <f t="shared" si="29"/>
        <v>202.46899999999999</v>
      </c>
      <c r="M115" s="17">
        <f t="shared" si="29"/>
        <v>214.96299999999999</v>
      </c>
      <c r="N115" s="17">
        <f t="shared" si="29"/>
        <v>229.85400000000004</v>
      </c>
      <c r="O115" s="17">
        <f t="shared" si="29"/>
        <v>245.93299999999999</v>
      </c>
      <c r="P115" s="17">
        <f t="shared" si="29"/>
        <v>261.52800000000002</v>
      </c>
      <c r="Q115" s="17">
        <f t="shared" si="29"/>
        <v>275.44499999999999</v>
      </c>
      <c r="R115" s="17">
        <f t="shared" si="29"/>
        <v>287.23399999999998</v>
      </c>
      <c r="S115" s="17">
        <f t="shared" si="29"/>
        <v>297.25800000000004</v>
      </c>
      <c r="T115" s="17">
        <f t="shared" si="29"/>
        <v>306.14299999999997</v>
      </c>
      <c r="U115" s="17">
        <f t="shared" si="29"/>
        <v>314.88600000000002</v>
      </c>
      <c r="V115" s="17">
        <f t="shared" si="29"/>
        <v>324.23099999999999</v>
      </c>
      <c r="W115" s="17">
        <f t="shared" si="29"/>
        <v>334.34999999999997</v>
      </c>
      <c r="X115" s="17">
        <f t="shared" si="29"/>
        <v>345.05199999999996</v>
      </c>
      <c r="Y115" s="17">
        <f t="shared" si="29"/>
        <v>356.28999999999996</v>
      </c>
      <c r="Z115" s="17">
        <f t="shared" si="29"/>
        <v>367.92599999999993</v>
      </c>
      <c r="AA115" s="17">
        <f t="shared" si="29"/>
        <v>379.88199999999995</v>
      </c>
      <c r="AB115" s="17">
        <f t="shared" si="29"/>
        <v>392.13599999999997</v>
      </c>
      <c r="AC115" s="17">
        <f t="shared" si="29"/>
        <v>404.81399999999996</v>
      </c>
      <c r="AD115" s="17">
        <f t="shared" si="29"/>
        <v>418.14500000000004</v>
      </c>
      <c r="AE115" s="17">
        <f t="shared" si="29"/>
        <v>432.43000000000006</v>
      </c>
      <c r="AF115" s="17">
        <f t="shared" si="29"/>
        <v>447.85500000000002</v>
      </c>
      <c r="AG115" s="17">
        <f t="shared" si="29"/>
        <v>464.38100000000003</v>
      </c>
      <c r="AH115" s="17">
        <f t="shared" si="29"/>
        <v>481.84000000000003</v>
      </c>
      <c r="AI115" s="17">
        <f t="shared" si="29"/>
        <v>500.10200000000003</v>
      </c>
      <c r="AJ115" s="17">
        <f t="shared" si="29"/>
        <v>518.98500000000001</v>
      </c>
      <c r="AK115" s="17">
        <f t="shared" si="29"/>
        <v>538.26200000000006</v>
      </c>
      <c r="AL115" s="17">
        <f t="shared" si="29"/>
        <v>558.37900000000002</v>
      </c>
      <c r="AM115" s="17">
        <f t="shared" si="29"/>
        <v>579.18100000000004</v>
      </c>
      <c r="AN115" s="17">
        <f t="shared" si="29"/>
        <v>599.16</v>
      </c>
      <c r="AO115" s="17">
        <f t="shared" si="29"/>
        <v>616.30499999999995</v>
      </c>
      <c r="AP115" s="17">
        <f t="shared" si="29"/>
        <v>629.4369999999999</v>
      </c>
      <c r="AQ115" s="17">
        <f t="shared" si="29"/>
        <v>637.56200000000001</v>
      </c>
      <c r="AR115" s="17">
        <f t="shared" si="29"/>
        <v>641.78</v>
      </c>
      <c r="AS115" s="17">
        <f t="shared" si="29"/>
        <v>645.55099999999993</v>
      </c>
      <c r="AT115" s="17">
        <f t="shared" si="29"/>
        <v>653.649</v>
      </c>
      <c r="AU115" s="17">
        <f t="shared" si="29"/>
        <v>669.404</v>
      </c>
      <c r="AV115" s="17">
        <f t="shared" si="29"/>
        <v>694.12400000000002</v>
      </c>
      <c r="AW115" s="17">
        <f t="shared" si="29"/>
        <v>726.5329999999999</v>
      </c>
      <c r="AX115" s="17">
        <f t="shared" si="29"/>
        <v>764.18399999999997</v>
      </c>
      <c r="AY115" s="17">
        <f t="shared" si="29"/>
        <v>803.38400000000001</v>
      </c>
      <c r="AZ115" s="17">
        <f t="shared" si="29"/>
        <v>841.37700000000007</v>
      </c>
      <c r="BA115" s="17">
        <f t="shared" ref="BA115:BL115" si="30">SUM(BA43:BA47)</f>
        <v>877.36300000000006</v>
      </c>
      <c r="BB115" s="17">
        <f t="shared" si="30"/>
        <v>911.96400000000006</v>
      </c>
      <c r="BC115" s="17">
        <f t="shared" si="30"/>
        <v>945.524</v>
      </c>
      <c r="BD115" s="17">
        <f t="shared" si="30"/>
        <v>978.83299999999997</v>
      </c>
      <c r="BE115" s="17">
        <f t="shared" si="30"/>
        <v>1012.3939999999999</v>
      </c>
      <c r="BF115" s="17">
        <f t="shared" si="30"/>
        <v>1046.2439999999999</v>
      </c>
      <c r="BG115" s="17">
        <f t="shared" si="30"/>
        <v>1079.8590000000002</v>
      </c>
      <c r="BH115" s="17">
        <f t="shared" si="30"/>
        <v>1112.5639999999999</v>
      </c>
      <c r="BI115" s="17">
        <f t="shared" si="30"/>
        <v>1143.471</v>
      </c>
      <c r="BJ115" s="17">
        <f t="shared" si="30"/>
        <v>1171.999</v>
      </c>
      <c r="BK115" s="17">
        <f t="shared" si="30"/>
        <v>1198.046</v>
      </c>
      <c r="BL115" s="17">
        <f t="shared" si="30"/>
        <v>1221.931</v>
      </c>
      <c r="BM115" s="17">
        <f t="shared" ref="BM115:BT115" si="31">SUM(BM43:BM47)</f>
        <v>1244.2450000000001</v>
      </c>
      <c r="BN115" s="17">
        <f t="shared" si="31"/>
        <v>1265.69</v>
      </c>
      <c r="BO115" s="17">
        <f t="shared" si="31"/>
        <v>1286.9189999999999</v>
      </c>
      <c r="BP115" s="17">
        <f t="shared" si="31"/>
        <v>1308.4879999999998</v>
      </c>
      <c r="BQ115" s="17">
        <f t="shared" si="31"/>
        <v>1330.8220000000001</v>
      </c>
      <c r="BR115" s="17">
        <f t="shared" si="31"/>
        <v>1354.2059999999999</v>
      </c>
      <c r="BS115" s="17">
        <f t="shared" si="31"/>
        <v>1378.7969999999998</v>
      </c>
      <c r="BT115" s="17">
        <f t="shared" si="31"/>
        <v>1404.6209999999999</v>
      </c>
    </row>
    <row r="116" spans="1:72">
      <c r="A116" s="16" t="s">
        <v>10</v>
      </c>
      <c r="B116" s="17">
        <f>SUM(B48:B52)</f>
        <v>153.75700000000001</v>
      </c>
      <c r="C116" s="17">
        <f t="shared" ref="C116:AZ116" si="32">SUM(C48:C52)</f>
        <v>154.92500000000001</v>
      </c>
      <c r="D116" s="17">
        <f t="shared" si="32"/>
        <v>155.869</v>
      </c>
      <c r="E116" s="17">
        <f t="shared" si="32"/>
        <v>156.61599999999999</v>
      </c>
      <c r="F116" s="17">
        <f t="shared" si="32"/>
        <v>157.21700000000001</v>
      </c>
      <c r="G116" s="17">
        <f t="shared" si="32"/>
        <v>157.74200000000002</v>
      </c>
      <c r="H116" s="17">
        <f t="shared" si="32"/>
        <v>158.251</v>
      </c>
      <c r="I116" s="17">
        <f t="shared" si="32"/>
        <v>158.85900000000001</v>
      </c>
      <c r="J116" s="17">
        <f t="shared" si="32"/>
        <v>159.78100000000001</v>
      </c>
      <c r="K116" s="17">
        <f t="shared" si="32"/>
        <v>161.28100000000001</v>
      </c>
      <c r="L116" s="17">
        <f t="shared" si="32"/>
        <v>163.59200000000001</v>
      </c>
      <c r="M116" s="17">
        <f t="shared" si="32"/>
        <v>166.64600000000002</v>
      </c>
      <c r="N116" s="17">
        <f t="shared" si="32"/>
        <v>170.50800000000001</v>
      </c>
      <c r="O116" s="17">
        <f t="shared" si="32"/>
        <v>175.68700000000001</v>
      </c>
      <c r="P116" s="17">
        <f t="shared" si="32"/>
        <v>182.82599999999999</v>
      </c>
      <c r="Q116" s="17">
        <f t="shared" si="32"/>
        <v>192.29500000000002</v>
      </c>
      <c r="R116" s="17">
        <f t="shared" si="32"/>
        <v>204.41</v>
      </c>
      <c r="S116" s="17">
        <f t="shared" si="32"/>
        <v>218.80799999999999</v>
      </c>
      <c r="T116" s="17">
        <f t="shared" si="32"/>
        <v>234.34100000000001</v>
      </c>
      <c r="U116" s="17">
        <f t="shared" si="32"/>
        <v>249.42500000000001</v>
      </c>
      <c r="V116" s="17">
        <f t="shared" si="32"/>
        <v>262.928</v>
      </c>
      <c r="W116" s="17">
        <f t="shared" si="32"/>
        <v>274.42099999999999</v>
      </c>
      <c r="X116" s="17">
        <f t="shared" si="32"/>
        <v>284.25</v>
      </c>
      <c r="Y116" s="17">
        <f t="shared" si="32"/>
        <v>293.01</v>
      </c>
      <c r="Z116" s="17">
        <f t="shared" si="32"/>
        <v>301.65100000000001</v>
      </c>
      <c r="AA116" s="17">
        <f t="shared" si="32"/>
        <v>310.88200000000001</v>
      </c>
      <c r="AB116" s="17">
        <f t="shared" si="32"/>
        <v>320.86799999999999</v>
      </c>
      <c r="AC116" s="17">
        <f t="shared" si="32"/>
        <v>331.42700000000002</v>
      </c>
      <c r="AD116" s="17">
        <f t="shared" si="32"/>
        <v>342.512</v>
      </c>
      <c r="AE116" s="17">
        <f t="shared" si="32"/>
        <v>353.99099999999999</v>
      </c>
      <c r="AF116" s="17">
        <f t="shared" si="32"/>
        <v>365.786</v>
      </c>
      <c r="AG116" s="17">
        <f t="shared" si="32"/>
        <v>377.87599999999998</v>
      </c>
      <c r="AH116" s="17">
        <f t="shared" si="32"/>
        <v>390.38200000000006</v>
      </c>
      <c r="AI116" s="17">
        <f t="shared" si="32"/>
        <v>403.52600000000001</v>
      </c>
      <c r="AJ116" s="17">
        <f t="shared" si="32"/>
        <v>417.59699999999998</v>
      </c>
      <c r="AK116" s="17">
        <f t="shared" si="32"/>
        <v>432.77600000000007</v>
      </c>
      <c r="AL116" s="17">
        <f t="shared" si="32"/>
        <v>449.02399999999994</v>
      </c>
      <c r="AM116" s="17">
        <f t="shared" si="32"/>
        <v>466.17799999999994</v>
      </c>
      <c r="AN116" s="17">
        <f t="shared" si="32"/>
        <v>484.11700000000002</v>
      </c>
      <c r="AO116" s="17">
        <f t="shared" si="32"/>
        <v>502.67199999999997</v>
      </c>
      <c r="AP116" s="17">
        <f t="shared" si="32"/>
        <v>521.62400000000002</v>
      </c>
      <c r="AQ116" s="17">
        <f t="shared" si="32"/>
        <v>541.41200000000003</v>
      </c>
      <c r="AR116" s="17">
        <f t="shared" si="32"/>
        <v>561.88400000000001</v>
      </c>
      <c r="AS116" s="17">
        <f t="shared" si="32"/>
        <v>581.56700000000001</v>
      </c>
      <c r="AT116" s="17">
        <f t="shared" si="32"/>
        <v>598.50299999999993</v>
      </c>
      <c r="AU116" s="17">
        <f t="shared" si="32"/>
        <v>611.53800000000001</v>
      </c>
      <c r="AV116" s="17">
        <f t="shared" si="32"/>
        <v>619.70600000000002</v>
      </c>
      <c r="AW116" s="17">
        <f t="shared" si="32"/>
        <v>624.07899999999995</v>
      </c>
      <c r="AX116" s="17">
        <f t="shared" si="32"/>
        <v>628.02600000000007</v>
      </c>
      <c r="AY116" s="17">
        <f t="shared" si="32"/>
        <v>636.19599999999991</v>
      </c>
      <c r="AZ116" s="17">
        <f t="shared" si="32"/>
        <v>651.83399999999995</v>
      </c>
      <c r="BA116" s="17">
        <f t="shared" ref="BA116:BL116" si="33">SUM(BA48:BA52)</f>
        <v>676.21199999999999</v>
      </c>
      <c r="BB116" s="17">
        <f t="shared" si="33"/>
        <v>708.08600000000001</v>
      </c>
      <c r="BC116" s="17">
        <f t="shared" si="33"/>
        <v>745.07899999999995</v>
      </c>
      <c r="BD116" s="17">
        <f t="shared" si="33"/>
        <v>783.59699999999998</v>
      </c>
      <c r="BE116" s="17">
        <f t="shared" si="33"/>
        <v>820.95899999999995</v>
      </c>
      <c r="BF116" s="17">
        <f t="shared" si="33"/>
        <v>856.38699999999994</v>
      </c>
      <c r="BG116" s="17">
        <f t="shared" si="33"/>
        <v>890.48400000000004</v>
      </c>
      <c r="BH116" s="17">
        <f t="shared" si="33"/>
        <v>923.58500000000004</v>
      </c>
      <c r="BI116" s="17">
        <f t="shared" si="33"/>
        <v>956.45399999999995</v>
      </c>
      <c r="BJ116" s="17">
        <f t="shared" si="33"/>
        <v>989.57999999999993</v>
      </c>
      <c r="BK116" s="17">
        <f t="shared" si="33"/>
        <v>1022.936</v>
      </c>
      <c r="BL116" s="17">
        <f t="shared" si="33"/>
        <v>1056.0630000000001</v>
      </c>
      <c r="BM116" s="17">
        <f t="shared" ref="BM116:BT116" si="34">SUM(BM48:BM52)</f>
        <v>1088.269</v>
      </c>
      <c r="BN116" s="17">
        <f t="shared" si="34"/>
        <v>1118.855</v>
      </c>
      <c r="BO116" s="17">
        <f t="shared" si="34"/>
        <v>1147.326</v>
      </c>
      <c r="BP116" s="17">
        <f t="shared" si="34"/>
        <v>1173.462</v>
      </c>
      <c r="BQ116" s="17">
        <f t="shared" si="34"/>
        <v>1197.3609999999999</v>
      </c>
      <c r="BR116" s="17">
        <f t="shared" si="34"/>
        <v>1219.452</v>
      </c>
      <c r="BS116" s="17">
        <f t="shared" si="34"/>
        <v>1240.481</v>
      </c>
      <c r="BT116" s="17">
        <f t="shared" si="34"/>
        <v>1261.5139999999999</v>
      </c>
    </row>
    <row r="117" spans="1:72">
      <c r="A117" s="16" t="s">
        <v>11</v>
      </c>
      <c r="B117" s="17">
        <f>SUM(B53:B57)</f>
        <v>133.51499999999999</v>
      </c>
      <c r="C117" s="17">
        <f t="shared" ref="C117:AZ117" si="35">SUM(C53:C57)</f>
        <v>135.38</v>
      </c>
      <c r="D117" s="17">
        <f t="shared" si="35"/>
        <v>137.446</v>
      </c>
      <c r="E117" s="17">
        <f t="shared" si="35"/>
        <v>139.547</v>
      </c>
      <c r="F117" s="17">
        <f t="shared" si="35"/>
        <v>141.44200000000001</v>
      </c>
      <c r="G117" s="17">
        <f t="shared" si="35"/>
        <v>142.96600000000001</v>
      </c>
      <c r="H117" s="17">
        <f t="shared" si="35"/>
        <v>144.11600000000001</v>
      </c>
      <c r="I117" s="17">
        <f t="shared" si="35"/>
        <v>144.99099999999999</v>
      </c>
      <c r="J117" s="17">
        <f t="shared" si="35"/>
        <v>145.65299999999999</v>
      </c>
      <c r="K117" s="17">
        <f t="shared" si="35"/>
        <v>146.20099999999999</v>
      </c>
      <c r="L117" s="17">
        <f t="shared" si="35"/>
        <v>146.74</v>
      </c>
      <c r="M117" s="17">
        <f t="shared" si="35"/>
        <v>147.339</v>
      </c>
      <c r="N117" s="17">
        <f t="shared" si="35"/>
        <v>148.095</v>
      </c>
      <c r="O117" s="17">
        <f t="shared" si="35"/>
        <v>149.185</v>
      </c>
      <c r="P117" s="17">
        <f t="shared" si="35"/>
        <v>150.82400000000001</v>
      </c>
      <c r="Q117" s="17">
        <f t="shared" si="35"/>
        <v>153.20499999999998</v>
      </c>
      <c r="R117" s="17">
        <f t="shared" si="35"/>
        <v>156.25800000000001</v>
      </c>
      <c r="S117" s="17">
        <f t="shared" si="35"/>
        <v>160.05600000000001</v>
      </c>
      <c r="T117" s="17">
        <f t="shared" si="35"/>
        <v>165.08699999999999</v>
      </c>
      <c r="U117" s="17">
        <f t="shared" si="35"/>
        <v>171.97400000000002</v>
      </c>
      <c r="V117" s="17">
        <f t="shared" si="35"/>
        <v>181.07800000000003</v>
      </c>
      <c r="W117" s="17">
        <f t="shared" si="35"/>
        <v>192.70000000000002</v>
      </c>
      <c r="X117" s="17">
        <f t="shared" si="35"/>
        <v>206.49400000000003</v>
      </c>
      <c r="Y117" s="17">
        <f t="shared" si="35"/>
        <v>221.37699999999998</v>
      </c>
      <c r="Z117" s="17">
        <f t="shared" si="35"/>
        <v>235.85400000000001</v>
      </c>
      <c r="AA117" s="17">
        <f t="shared" si="35"/>
        <v>248.857</v>
      </c>
      <c r="AB117" s="17">
        <f t="shared" si="35"/>
        <v>259.983</v>
      </c>
      <c r="AC117" s="17">
        <f t="shared" si="35"/>
        <v>269.55600000000004</v>
      </c>
      <c r="AD117" s="17">
        <f t="shared" si="35"/>
        <v>278.13799999999998</v>
      </c>
      <c r="AE117" s="17">
        <f t="shared" si="35"/>
        <v>286.62099999999998</v>
      </c>
      <c r="AF117" s="17">
        <f t="shared" si="35"/>
        <v>295.66900000000004</v>
      </c>
      <c r="AG117" s="17">
        <f t="shared" si="35"/>
        <v>305.44</v>
      </c>
      <c r="AH117" s="17">
        <f t="shared" si="35"/>
        <v>315.76200000000006</v>
      </c>
      <c r="AI117" s="17">
        <f t="shared" si="35"/>
        <v>326.59000000000003</v>
      </c>
      <c r="AJ117" s="17">
        <f t="shared" si="35"/>
        <v>337.798</v>
      </c>
      <c r="AK117" s="17">
        <f t="shared" si="35"/>
        <v>349.31300000000005</v>
      </c>
      <c r="AL117" s="17">
        <f t="shared" si="35"/>
        <v>361.11300000000006</v>
      </c>
      <c r="AM117" s="17">
        <f t="shared" si="35"/>
        <v>373.315</v>
      </c>
      <c r="AN117" s="17">
        <f t="shared" si="35"/>
        <v>386.13399999999996</v>
      </c>
      <c r="AO117" s="17">
        <f t="shared" si="35"/>
        <v>399.85200000000003</v>
      </c>
      <c r="AP117" s="17">
        <f t="shared" si="35"/>
        <v>414.64700000000005</v>
      </c>
      <c r="AQ117" s="17">
        <f t="shared" si="35"/>
        <v>430.48099999999999</v>
      </c>
      <c r="AR117" s="17">
        <f t="shared" si="35"/>
        <v>447.19799999999998</v>
      </c>
      <c r="AS117" s="17">
        <f t="shared" si="35"/>
        <v>464.68199999999996</v>
      </c>
      <c r="AT117" s="17">
        <f t="shared" si="35"/>
        <v>482.77199999999999</v>
      </c>
      <c r="AU117" s="17">
        <f t="shared" si="35"/>
        <v>501.26</v>
      </c>
      <c r="AV117" s="17">
        <f t="shared" si="35"/>
        <v>520.56999999999994</v>
      </c>
      <c r="AW117" s="17">
        <f t="shared" si="35"/>
        <v>540.553</v>
      </c>
      <c r="AX117" s="17">
        <f t="shared" si="35"/>
        <v>559.78899999999999</v>
      </c>
      <c r="AY117" s="17">
        <f t="shared" si="35"/>
        <v>576.38200000000006</v>
      </c>
      <c r="AZ117" s="17">
        <f t="shared" si="35"/>
        <v>589.21699999999987</v>
      </c>
      <c r="BA117" s="17">
        <f t="shared" ref="BA117:BL117" si="36">SUM(BA53:BA57)</f>
        <v>597.36099999999988</v>
      </c>
      <c r="BB117" s="17">
        <f t="shared" si="36"/>
        <v>601.85</v>
      </c>
      <c r="BC117" s="17">
        <f t="shared" si="36"/>
        <v>605.93799999999999</v>
      </c>
      <c r="BD117" s="17">
        <f t="shared" si="36"/>
        <v>614.11300000000006</v>
      </c>
      <c r="BE117" s="17">
        <f t="shared" si="36"/>
        <v>629.51</v>
      </c>
      <c r="BF117" s="17">
        <f t="shared" si="36"/>
        <v>653.35699999999997</v>
      </c>
      <c r="BG117" s="17">
        <f t="shared" si="36"/>
        <v>684.45299999999997</v>
      </c>
      <c r="BH117" s="17">
        <f t="shared" si="36"/>
        <v>720.50300000000004</v>
      </c>
      <c r="BI117" s="17">
        <f t="shared" si="36"/>
        <v>758.03800000000001</v>
      </c>
      <c r="BJ117" s="17">
        <f t="shared" si="36"/>
        <v>794.47</v>
      </c>
      <c r="BK117" s="17">
        <f t="shared" si="36"/>
        <v>828.79700000000003</v>
      </c>
      <c r="BL117" s="17">
        <f t="shared" si="36"/>
        <v>861.35500000000002</v>
      </c>
      <c r="BM117" s="17">
        <f t="shared" ref="BM117:BT117" si="37">SUM(BM53:BM57)</f>
        <v>893.23799999999994</v>
      </c>
      <c r="BN117" s="17">
        <f t="shared" si="37"/>
        <v>925.64299999999992</v>
      </c>
      <c r="BO117" s="17">
        <f t="shared" si="37"/>
        <v>959.25099999999998</v>
      </c>
      <c r="BP117" s="17">
        <f t="shared" si="37"/>
        <v>994.01900000000001</v>
      </c>
      <c r="BQ117" s="17">
        <f t="shared" si="37"/>
        <v>1029.058</v>
      </c>
      <c r="BR117" s="17">
        <f t="shared" si="37"/>
        <v>1062.5910000000001</v>
      </c>
      <c r="BS117" s="17">
        <f t="shared" si="37"/>
        <v>1091.9970000000001</v>
      </c>
      <c r="BT117" s="17">
        <f t="shared" si="37"/>
        <v>1113.806</v>
      </c>
    </row>
    <row r="118" spans="1:72">
      <c r="A118" s="16" t="s">
        <v>12</v>
      </c>
      <c r="B118" s="17">
        <f>SUM(B58:B62)</f>
        <v>113.27000000000001</v>
      </c>
      <c r="C118" s="17">
        <f t="shared" ref="C118:AZ118" si="38">SUM(C58:C62)</f>
        <v>115.369</v>
      </c>
      <c r="D118" s="17">
        <f t="shared" si="38"/>
        <v>117.06</v>
      </c>
      <c r="E118" s="17">
        <f t="shared" si="38"/>
        <v>118.492</v>
      </c>
      <c r="F118" s="17">
        <f t="shared" si="38"/>
        <v>119.90199999999999</v>
      </c>
      <c r="G118" s="17">
        <f t="shared" si="38"/>
        <v>121.45400000000001</v>
      </c>
      <c r="H118" s="17">
        <f t="shared" si="38"/>
        <v>123.203</v>
      </c>
      <c r="I118" s="17">
        <f t="shared" si="38"/>
        <v>125.07599999999999</v>
      </c>
      <c r="J118" s="17">
        <f t="shared" si="38"/>
        <v>126.95699999999999</v>
      </c>
      <c r="K118" s="17">
        <f t="shared" si="38"/>
        <v>128.678</v>
      </c>
      <c r="L118" s="17">
        <f t="shared" si="38"/>
        <v>130.125</v>
      </c>
      <c r="M118" s="17">
        <f t="shared" si="38"/>
        <v>131.309</v>
      </c>
      <c r="N118" s="17">
        <f t="shared" si="38"/>
        <v>132.30500000000001</v>
      </c>
      <c r="O118" s="17">
        <f t="shared" si="38"/>
        <v>133.149</v>
      </c>
      <c r="P118" s="17">
        <f t="shared" si="38"/>
        <v>133.89399999999998</v>
      </c>
      <c r="Q118" s="17">
        <f t="shared" si="38"/>
        <v>134.61000000000001</v>
      </c>
      <c r="R118" s="17">
        <f t="shared" si="38"/>
        <v>135.35599999999999</v>
      </c>
      <c r="S118" s="17">
        <f t="shared" si="38"/>
        <v>136.22899999999998</v>
      </c>
      <c r="T118" s="17">
        <f t="shared" si="38"/>
        <v>137.39999999999998</v>
      </c>
      <c r="U118" s="17">
        <f t="shared" si="38"/>
        <v>139.07499999999999</v>
      </c>
      <c r="V118" s="17">
        <f t="shared" si="38"/>
        <v>141.44</v>
      </c>
      <c r="W118" s="17">
        <f t="shared" si="38"/>
        <v>144.429</v>
      </c>
      <c r="X118" s="17">
        <f t="shared" si="38"/>
        <v>148.10899999999998</v>
      </c>
      <c r="Y118" s="17">
        <f t="shared" si="38"/>
        <v>152.94200000000001</v>
      </c>
      <c r="Z118" s="17">
        <f t="shared" si="38"/>
        <v>159.51499999999999</v>
      </c>
      <c r="AA118" s="17">
        <f t="shared" si="38"/>
        <v>168.17200000000003</v>
      </c>
      <c r="AB118" s="17">
        <f t="shared" si="38"/>
        <v>179.19499999999999</v>
      </c>
      <c r="AC118" s="17">
        <f t="shared" si="38"/>
        <v>192.261</v>
      </c>
      <c r="AD118" s="17">
        <f t="shared" si="38"/>
        <v>206.35900000000001</v>
      </c>
      <c r="AE118" s="17">
        <f t="shared" si="38"/>
        <v>220.09399999999999</v>
      </c>
      <c r="AF118" s="17">
        <f t="shared" si="38"/>
        <v>232.46899999999999</v>
      </c>
      <c r="AG118" s="17">
        <f t="shared" si="38"/>
        <v>243.108</v>
      </c>
      <c r="AH118" s="17">
        <f t="shared" si="38"/>
        <v>252.31400000000002</v>
      </c>
      <c r="AI118" s="17">
        <f t="shared" si="38"/>
        <v>260.60799999999995</v>
      </c>
      <c r="AJ118" s="17">
        <f t="shared" si="38"/>
        <v>268.81700000000001</v>
      </c>
      <c r="AK118" s="17">
        <f t="shared" si="38"/>
        <v>277.55900000000003</v>
      </c>
      <c r="AL118" s="17">
        <f t="shared" si="38"/>
        <v>286.97900000000004</v>
      </c>
      <c r="AM118" s="17">
        <f t="shared" si="38"/>
        <v>296.91800000000001</v>
      </c>
      <c r="AN118" s="17">
        <f t="shared" si="38"/>
        <v>307.339</v>
      </c>
      <c r="AO118" s="17">
        <f t="shared" si="38"/>
        <v>318.12700000000001</v>
      </c>
      <c r="AP118" s="17">
        <f t="shared" si="38"/>
        <v>329.21800000000002</v>
      </c>
      <c r="AQ118" s="17">
        <f t="shared" si="38"/>
        <v>340.59200000000004</v>
      </c>
      <c r="AR118" s="17">
        <f t="shared" si="38"/>
        <v>352.35599999999999</v>
      </c>
      <c r="AS118" s="17">
        <f t="shared" si="38"/>
        <v>364.71700000000004</v>
      </c>
      <c r="AT118" s="17">
        <f t="shared" si="38"/>
        <v>377.94200000000001</v>
      </c>
      <c r="AU118" s="17">
        <f t="shared" si="38"/>
        <v>392.19799999999998</v>
      </c>
      <c r="AV118" s="17">
        <f t="shared" si="38"/>
        <v>407.45</v>
      </c>
      <c r="AW118" s="17">
        <f t="shared" si="38"/>
        <v>423.54799999999994</v>
      </c>
      <c r="AX118" s="17">
        <f t="shared" si="38"/>
        <v>440.38699999999994</v>
      </c>
      <c r="AY118" s="17">
        <f t="shared" si="38"/>
        <v>457.81500000000005</v>
      </c>
      <c r="AZ118" s="17">
        <f t="shared" si="38"/>
        <v>475.63499999999999</v>
      </c>
      <c r="BA118" s="17">
        <f t="shared" ref="BA118:BL118" si="39">SUM(BA58:BA62)</f>
        <v>494.25300000000004</v>
      </c>
      <c r="BB118" s="17">
        <f t="shared" si="39"/>
        <v>513.52800000000002</v>
      </c>
      <c r="BC118" s="17">
        <f t="shared" si="39"/>
        <v>532.10200000000009</v>
      </c>
      <c r="BD118" s="17">
        <f t="shared" si="39"/>
        <v>548.16499999999996</v>
      </c>
      <c r="BE118" s="17">
        <f t="shared" si="39"/>
        <v>560.654</v>
      </c>
      <c r="BF118" s="17">
        <f t="shared" si="39"/>
        <v>568.678</v>
      </c>
      <c r="BG118" s="17">
        <f t="shared" si="39"/>
        <v>573.22400000000005</v>
      </c>
      <c r="BH118" s="17">
        <f t="shared" si="39"/>
        <v>577.39800000000002</v>
      </c>
      <c r="BI118" s="17">
        <f t="shared" si="39"/>
        <v>585.47900000000004</v>
      </c>
      <c r="BJ118" s="17">
        <f t="shared" si="39"/>
        <v>600.45699999999988</v>
      </c>
      <c r="BK118" s="17">
        <f t="shared" si="39"/>
        <v>623.18500000000006</v>
      </c>
      <c r="BL118" s="17">
        <f t="shared" si="39"/>
        <v>652.678</v>
      </c>
      <c r="BM118" s="17">
        <f t="shared" ref="BM118:BT118" si="40">SUM(BM58:BM62)</f>
        <v>686.80700000000002</v>
      </c>
      <c r="BN118" s="17">
        <f t="shared" si="40"/>
        <v>723.08899999999994</v>
      </c>
      <c r="BO118" s="17">
        <f t="shared" si="40"/>
        <v>759.42700000000002</v>
      </c>
      <c r="BP118" s="17">
        <f t="shared" si="40"/>
        <v>794.35799999999995</v>
      </c>
      <c r="BQ118" s="17">
        <f t="shared" si="40"/>
        <v>827.20499999999993</v>
      </c>
      <c r="BR118" s="17">
        <f t="shared" si="40"/>
        <v>858.11900000000003</v>
      </c>
      <c r="BS118" s="17">
        <f t="shared" si="40"/>
        <v>888.03699999999992</v>
      </c>
      <c r="BT118" s="17">
        <f t="shared" si="40"/>
        <v>918.67799999999988</v>
      </c>
    </row>
    <row r="119" spans="1:72">
      <c r="A119" s="16" t="s">
        <v>13</v>
      </c>
      <c r="B119" s="17">
        <f>SUM(B63:B67)</f>
        <v>86.60499999999999</v>
      </c>
      <c r="C119" s="17">
        <f t="shared" ref="C119:AZ119" si="41">SUM(C63:C67)</f>
        <v>88.88300000000001</v>
      </c>
      <c r="D119" s="17">
        <f t="shared" si="41"/>
        <v>91.567999999999984</v>
      </c>
      <c r="E119" s="17">
        <f t="shared" si="41"/>
        <v>94.426999999999992</v>
      </c>
      <c r="F119" s="17">
        <f t="shared" si="41"/>
        <v>97.14500000000001</v>
      </c>
      <c r="G119" s="17">
        <f t="shared" si="41"/>
        <v>99.501999999999995</v>
      </c>
      <c r="H119" s="17">
        <f t="shared" si="41"/>
        <v>101.386</v>
      </c>
      <c r="I119" s="17">
        <f t="shared" si="41"/>
        <v>102.86</v>
      </c>
      <c r="J119" s="17">
        <f t="shared" si="41"/>
        <v>104.09</v>
      </c>
      <c r="K119" s="17">
        <f t="shared" si="41"/>
        <v>105.33200000000001</v>
      </c>
      <c r="L119" s="17">
        <f t="shared" si="41"/>
        <v>106.76600000000001</v>
      </c>
      <c r="M119" s="17">
        <f t="shared" si="41"/>
        <v>108.45200000000001</v>
      </c>
      <c r="N119" s="17">
        <f t="shared" si="41"/>
        <v>110.31299999999999</v>
      </c>
      <c r="O119" s="17">
        <f t="shared" si="41"/>
        <v>112.22500000000001</v>
      </c>
      <c r="P119" s="17">
        <f t="shared" si="41"/>
        <v>114.00299999999999</v>
      </c>
      <c r="Q119" s="17">
        <f t="shared" si="41"/>
        <v>115.521</v>
      </c>
      <c r="R119" s="17">
        <f t="shared" si="41"/>
        <v>116.78400000000001</v>
      </c>
      <c r="S119" s="17">
        <f t="shared" si="41"/>
        <v>117.866</v>
      </c>
      <c r="T119" s="17">
        <f t="shared" si="41"/>
        <v>118.801</v>
      </c>
      <c r="U119" s="17">
        <f t="shared" si="41"/>
        <v>119.645</v>
      </c>
      <c r="V119" s="17">
        <f t="shared" si="41"/>
        <v>120.46499999999999</v>
      </c>
      <c r="W119" s="17">
        <f t="shared" si="41"/>
        <v>121.31399999999999</v>
      </c>
      <c r="X119" s="17">
        <f t="shared" si="41"/>
        <v>122.279</v>
      </c>
      <c r="Y119" s="17">
        <f t="shared" si="41"/>
        <v>123.514</v>
      </c>
      <c r="Z119" s="17">
        <f t="shared" si="41"/>
        <v>125.20700000000001</v>
      </c>
      <c r="AA119" s="17">
        <f t="shared" si="41"/>
        <v>127.52800000000001</v>
      </c>
      <c r="AB119" s="17">
        <f t="shared" si="41"/>
        <v>130.416</v>
      </c>
      <c r="AC119" s="17">
        <f t="shared" si="41"/>
        <v>133.93299999999999</v>
      </c>
      <c r="AD119" s="17">
        <f t="shared" si="41"/>
        <v>138.50399999999999</v>
      </c>
      <c r="AE119" s="17">
        <f t="shared" si="41"/>
        <v>144.67000000000002</v>
      </c>
      <c r="AF119" s="17">
        <f t="shared" si="41"/>
        <v>152.74799999999999</v>
      </c>
      <c r="AG119" s="17">
        <f t="shared" si="41"/>
        <v>162.99600000000001</v>
      </c>
      <c r="AH119" s="17">
        <f t="shared" si="41"/>
        <v>175.11999999999998</v>
      </c>
      <c r="AI119" s="17">
        <f t="shared" si="41"/>
        <v>188.19800000000001</v>
      </c>
      <c r="AJ119" s="17">
        <f t="shared" si="41"/>
        <v>200.95600000000002</v>
      </c>
      <c r="AK119" s="17">
        <f t="shared" si="41"/>
        <v>212.48199999999997</v>
      </c>
      <c r="AL119" s="17">
        <f t="shared" si="41"/>
        <v>222.43599999999998</v>
      </c>
      <c r="AM119" s="17">
        <f t="shared" si="41"/>
        <v>231.09399999999997</v>
      </c>
      <c r="AN119" s="17">
        <f t="shared" si="41"/>
        <v>238.93299999999996</v>
      </c>
      <c r="AO119" s="17">
        <f t="shared" si="41"/>
        <v>246.70699999999999</v>
      </c>
      <c r="AP119" s="17">
        <f t="shared" si="41"/>
        <v>254.98099999999999</v>
      </c>
      <c r="AQ119" s="17">
        <f t="shared" si="41"/>
        <v>263.88799999999998</v>
      </c>
      <c r="AR119" s="17">
        <f t="shared" si="41"/>
        <v>273.28500000000003</v>
      </c>
      <c r="AS119" s="17">
        <f t="shared" si="41"/>
        <v>283.13599999999997</v>
      </c>
      <c r="AT119" s="17">
        <f t="shared" si="41"/>
        <v>293.33699999999999</v>
      </c>
      <c r="AU119" s="17">
        <f t="shared" si="41"/>
        <v>303.82900000000001</v>
      </c>
      <c r="AV119" s="17">
        <f t="shared" si="41"/>
        <v>314.59399999999999</v>
      </c>
      <c r="AW119" s="17">
        <f t="shared" si="41"/>
        <v>325.73199999999997</v>
      </c>
      <c r="AX119" s="17">
        <f t="shared" si="41"/>
        <v>337.43299999999999</v>
      </c>
      <c r="AY119" s="17">
        <f t="shared" si="41"/>
        <v>349.94899999999996</v>
      </c>
      <c r="AZ119" s="17">
        <f t="shared" si="41"/>
        <v>363.43400000000003</v>
      </c>
      <c r="BA119" s="17">
        <f t="shared" ref="BA119:BL119" si="42">SUM(BA63:BA67)</f>
        <v>377.85599999999999</v>
      </c>
      <c r="BB119" s="17">
        <f t="shared" si="42"/>
        <v>393.07600000000002</v>
      </c>
      <c r="BC119" s="17">
        <f t="shared" si="42"/>
        <v>408.99699999999996</v>
      </c>
      <c r="BD119" s="17">
        <f t="shared" si="42"/>
        <v>425.48099999999999</v>
      </c>
      <c r="BE119" s="17">
        <f t="shared" si="42"/>
        <v>442.34699999999998</v>
      </c>
      <c r="BF119" s="17">
        <f t="shared" si="42"/>
        <v>459.976</v>
      </c>
      <c r="BG119" s="17">
        <f t="shared" si="42"/>
        <v>478.23500000000001</v>
      </c>
      <c r="BH119" s="17">
        <f t="shared" si="42"/>
        <v>495.85199999999998</v>
      </c>
      <c r="BI119" s="17">
        <f t="shared" si="42"/>
        <v>511.13300000000004</v>
      </c>
      <c r="BJ119" s="17">
        <f t="shared" si="42"/>
        <v>523.07899999999995</v>
      </c>
      <c r="BK119" s="17">
        <f t="shared" si="42"/>
        <v>531.77099999999996</v>
      </c>
      <c r="BL119" s="17">
        <f t="shared" si="42"/>
        <v>538.23299999999995</v>
      </c>
      <c r="BM119" s="17">
        <f t="shared" ref="BM119:BT119" si="43">SUM(BM63:BM67)</f>
        <v>544.11799999999994</v>
      </c>
      <c r="BN119" s="17">
        <f t="shared" si="43"/>
        <v>551.351</v>
      </c>
      <c r="BO119" s="17">
        <f t="shared" si="43"/>
        <v>561.79200000000003</v>
      </c>
      <c r="BP119" s="17">
        <f t="shared" si="43"/>
        <v>577.12599999999998</v>
      </c>
      <c r="BQ119" s="17">
        <f t="shared" si="43"/>
        <v>598.79200000000003</v>
      </c>
      <c r="BR119" s="17">
        <f t="shared" si="43"/>
        <v>627.96399999999994</v>
      </c>
      <c r="BS119" s="17">
        <f t="shared" si="43"/>
        <v>665.57299999999998</v>
      </c>
      <c r="BT119" s="17">
        <f t="shared" si="43"/>
        <v>712.30500000000006</v>
      </c>
    </row>
    <row r="120" spans="1:72">
      <c r="A120" s="16" t="s">
        <v>14</v>
      </c>
      <c r="B120" s="17">
        <f>SUM(B68:B72)</f>
        <v>66.849000000000004</v>
      </c>
      <c r="C120" s="17">
        <f t="shared" ref="C120:AZ120" si="44">SUM(C68:C72)</f>
        <v>67.016000000000005</v>
      </c>
      <c r="D120" s="17">
        <f t="shared" si="44"/>
        <v>67.638999999999996</v>
      </c>
      <c r="E120" s="17">
        <f t="shared" si="44"/>
        <v>68.686999999999998</v>
      </c>
      <c r="F120" s="17">
        <f t="shared" si="44"/>
        <v>70.069000000000003</v>
      </c>
      <c r="G120" s="17">
        <f t="shared" si="44"/>
        <v>71.701000000000008</v>
      </c>
      <c r="H120" s="17">
        <f t="shared" si="44"/>
        <v>73.621000000000009</v>
      </c>
      <c r="I120" s="17">
        <f t="shared" si="44"/>
        <v>75.831999999999994</v>
      </c>
      <c r="J120" s="17">
        <f t="shared" si="44"/>
        <v>78.174000000000007</v>
      </c>
      <c r="K120" s="17">
        <f t="shared" si="44"/>
        <v>80.432000000000002</v>
      </c>
      <c r="L120" s="17">
        <f t="shared" si="44"/>
        <v>82.453999999999994</v>
      </c>
      <c r="M120" s="17">
        <f t="shared" si="44"/>
        <v>84.16</v>
      </c>
      <c r="N120" s="17">
        <f t="shared" si="44"/>
        <v>85.590999999999994</v>
      </c>
      <c r="O120" s="17">
        <f t="shared" si="44"/>
        <v>86.864000000000004</v>
      </c>
      <c r="P120" s="17">
        <f t="shared" si="44"/>
        <v>88.158000000000001</v>
      </c>
      <c r="Q120" s="17">
        <f t="shared" si="44"/>
        <v>89.597999999999999</v>
      </c>
      <c r="R120" s="17">
        <f t="shared" si="44"/>
        <v>91.22999999999999</v>
      </c>
      <c r="S120" s="17">
        <f t="shared" si="44"/>
        <v>92.996000000000009</v>
      </c>
      <c r="T120" s="17">
        <f t="shared" si="44"/>
        <v>94.795000000000002</v>
      </c>
      <c r="U120" s="17">
        <f t="shared" si="44"/>
        <v>96.480999999999995</v>
      </c>
      <c r="V120" s="17">
        <f t="shared" si="44"/>
        <v>97.951999999999998</v>
      </c>
      <c r="W120" s="17">
        <f t="shared" si="44"/>
        <v>99.213999999999999</v>
      </c>
      <c r="X120" s="17">
        <f t="shared" si="44"/>
        <v>100.328</v>
      </c>
      <c r="Y120" s="17">
        <f t="shared" si="44"/>
        <v>101.32</v>
      </c>
      <c r="Z120" s="17">
        <f t="shared" si="44"/>
        <v>102.23700000000001</v>
      </c>
      <c r="AA120" s="17">
        <f t="shared" si="44"/>
        <v>103.13500000000001</v>
      </c>
      <c r="AB120" s="17">
        <f t="shared" si="44"/>
        <v>104.06100000000001</v>
      </c>
      <c r="AC120" s="17">
        <f t="shared" si="44"/>
        <v>105.09100000000001</v>
      </c>
      <c r="AD120" s="17">
        <f t="shared" si="44"/>
        <v>106.358</v>
      </c>
      <c r="AE120" s="17">
        <f t="shared" si="44"/>
        <v>108.01900000000001</v>
      </c>
      <c r="AF120" s="17">
        <f t="shared" si="44"/>
        <v>110.22399999999999</v>
      </c>
      <c r="AG120" s="17">
        <f t="shared" si="44"/>
        <v>112.917</v>
      </c>
      <c r="AH120" s="17">
        <f t="shared" si="44"/>
        <v>116.15400000000001</v>
      </c>
      <c r="AI120" s="17">
        <f t="shared" si="44"/>
        <v>120.31100000000001</v>
      </c>
      <c r="AJ120" s="17">
        <f t="shared" si="44"/>
        <v>125.86699999999999</v>
      </c>
      <c r="AK120" s="17">
        <f t="shared" si="44"/>
        <v>133.10399999999998</v>
      </c>
      <c r="AL120" s="17">
        <f t="shared" si="44"/>
        <v>142.249</v>
      </c>
      <c r="AM120" s="17">
        <f t="shared" si="44"/>
        <v>153.04500000000002</v>
      </c>
      <c r="AN120" s="17">
        <f t="shared" si="44"/>
        <v>164.68799999999999</v>
      </c>
      <c r="AO120" s="17">
        <f t="shared" si="44"/>
        <v>176.065</v>
      </c>
      <c r="AP120" s="17">
        <f t="shared" si="44"/>
        <v>186.38400000000001</v>
      </c>
      <c r="AQ120" s="17">
        <f t="shared" si="44"/>
        <v>195.346</v>
      </c>
      <c r="AR120" s="17">
        <f t="shared" si="44"/>
        <v>203.19500000000002</v>
      </c>
      <c r="AS120" s="17">
        <f t="shared" si="44"/>
        <v>210.34399999999999</v>
      </c>
      <c r="AT120" s="17">
        <f t="shared" si="44"/>
        <v>217.452</v>
      </c>
      <c r="AU120" s="17">
        <f t="shared" si="44"/>
        <v>225.00900000000001</v>
      </c>
      <c r="AV120" s="17">
        <f t="shared" si="44"/>
        <v>233.13300000000001</v>
      </c>
      <c r="AW120" s="17">
        <f t="shared" si="44"/>
        <v>241.70000000000002</v>
      </c>
      <c r="AX120" s="17">
        <f t="shared" si="44"/>
        <v>250.678</v>
      </c>
      <c r="AY120" s="17">
        <f t="shared" si="44"/>
        <v>259.98</v>
      </c>
      <c r="AZ120" s="17">
        <f t="shared" si="44"/>
        <v>269.553</v>
      </c>
      <c r="BA120" s="17">
        <f t="shared" ref="BA120:BL120" si="45">SUM(BA68:BA72)</f>
        <v>279.38200000000001</v>
      </c>
      <c r="BB120" s="17">
        <f t="shared" si="45"/>
        <v>289.55399999999997</v>
      </c>
      <c r="BC120" s="17">
        <f t="shared" si="45"/>
        <v>300.24199999999996</v>
      </c>
      <c r="BD120" s="17">
        <f t="shared" si="45"/>
        <v>311.66999999999996</v>
      </c>
      <c r="BE120" s="17">
        <f t="shared" si="45"/>
        <v>323.97700000000003</v>
      </c>
      <c r="BF120" s="17">
        <f t="shared" si="45"/>
        <v>337.13300000000004</v>
      </c>
      <c r="BG120" s="17">
        <f t="shared" si="45"/>
        <v>351.01400000000001</v>
      </c>
      <c r="BH120" s="17">
        <f t="shared" si="45"/>
        <v>365.53699999999998</v>
      </c>
      <c r="BI120" s="17">
        <f t="shared" si="45"/>
        <v>380.58400000000006</v>
      </c>
      <c r="BJ120" s="17">
        <f t="shared" si="45"/>
        <v>395.995</v>
      </c>
      <c r="BK120" s="17">
        <f t="shared" si="45"/>
        <v>411.57</v>
      </c>
      <c r="BL120" s="17">
        <f t="shared" si="45"/>
        <v>427.06600000000003</v>
      </c>
      <c r="BM120" s="17">
        <f t="shared" ref="BM120:BT120" si="46">SUM(BM68:BM72)</f>
        <v>442.20400000000001</v>
      </c>
      <c r="BN120" s="17">
        <f t="shared" si="46"/>
        <v>456.66199999999998</v>
      </c>
      <c r="BO120" s="17">
        <f t="shared" si="46"/>
        <v>470.08399999999995</v>
      </c>
      <c r="BP120" s="17">
        <f t="shared" si="46"/>
        <v>482.077</v>
      </c>
      <c r="BQ120" s="17">
        <f t="shared" si="46"/>
        <v>492.20899999999995</v>
      </c>
      <c r="BR120" s="17">
        <f t="shared" si="46"/>
        <v>500.01599999999996</v>
      </c>
      <c r="BS120" s="17">
        <f t="shared" si="46"/>
        <v>504.995</v>
      </c>
      <c r="BT120" s="17">
        <f t="shared" si="46"/>
        <v>506.60599999999999</v>
      </c>
    </row>
    <row r="121" spans="1:72">
      <c r="A121" s="16" t="s">
        <v>15</v>
      </c>
      <c r="B121" s="17">
        <f>SUM(B73:B77)</f>
        <v>50.869000000000007</v>
      </c>
      <c r="C121" s="17">
        <f t="shared" ref="C121:AZ121" si="47">SUM(C73:C77)</f>
        <v>51.423999999999992</v>
      </c>
      <c r="D121" s="17">
        <f t="shared" si="47"/>
        <v>51.335999999999999</v>
      </c>
      <c r="E121" s="17">
        <f t="shared" si="47"/>
        <v>50.867000000000004</v>
      </c>
      <c r="F121" s="17">
        <f t="shared" si="47"/>
        <v>50.396000000000008</v>
      </c>
      <c r="G121" s="17">
        <f t="shared" si="47"/>
        <v>50.208000000000006</v>
      </c>
      <c r="H121" s="17">
        <f t="shared" si="47"/>
        <v>50.37</v>
      </c>
      <c r="I121" s="17">
        <f t="shared" si="47"/>
        <v>50.825000000000003</v>
      </c>
      <c r="J121" s="17">
        <f t="shared" si="47"/>
        <v>51.584000000000003</v>
      </c>
      <c r="K121" s="17">
        <f t="shared" si="47"/>
        <v>52.625</v>
      </c>
      <c r="L121" s="17">
        <f t="shared" si="47"/>
        <v>53.918999999999997</v>
      </c>
      <c r="M121" s="17">
        <f t="shared" si="47"/>
        <v>55.507000000000005</v>
      </c>
      <c r="N121" s="17">
        <f t="shared" si="47"/>
        <v>57.378</v>
      </c>
      <c r="O121" s="17">
        <f t="shared" si="47"/>
        <v>59.392000000000003</v>
      </c>
      <c r="P121" s="17">
        <f t="shared" si="47"/>
        <v>61.353000000000002</v>
      </c>
      <c r="Q121" s="17">
        <f t="shared" si="47"/>
        <v>63.122999999999998</v>
      </c>
      <c r="R121" s="17">
        <f t="shared" si="47"/>
        <v>64.635999999999996</v>
      </c>
      <c r="S121" s="17">
        <f t="shared" si="47"/>
        <v>65.930999999999997</v>
      </c>
      <c r="T121" s="17">
        <f t="shared" si="47"/>
        <v>67.100000000000009</v>
      </c>
      <c r="U121" s="17">
        <f t="shared" si="47"/>
        <v>68.289000000000001</v>
      </c>
      <c r="V121" s="17">
        <f t="shared" si="47"/>
        <v>69.599999999999994</v>
      </c>
      <c r="W121" s="17">
        <f t="shared" si="47"/>
        <v>71.067000000000007</v>
      </c>
      <c r="X121" s="17">
        <f t="shared" si="47"/>
        <v>72.641999999999996</v>
      </c>
      <c r="Y121" s="17">
        <f t="shared" si="47"/>
        <v>74.248999999999995</v>
      </c>
      <c r="Z121" s="17">
        <f t="shared" si="47"/>
        <v>75.771999999999991</v>
      </c>
      <c r="AA121" s="17">
        <f t="shared" si="47"/>
        <v>77.134</v>
      </c>
      <c r="AB121" s="17">
        <f t="shared" si="47"/>
        <v>78.34</v>
      </c>
      <c r="AC121" s="17">
        <f t="shared" si="47"/>
        <v>79.436999999999998</v>
      </c>
      <c r="AD121" s="17">
        <f t="shared" si="47"/>
        <v>80.443000000000012</v>
      </c>
      <c r="AE121" s="17">
        <f t="shared" si="47"/>
        <v>81.388000000000005</v>
      </c>
      <c r="AF121" s="17">
        <f t="shared" si="47"/>
        <v>82.313999999999993</v>
      </c>
      <c r="AG121" s="17">
        <f t="shared" si="47"/>
        <v>83.257999999999996</v>
      </c>
      <c r="AH121" s="17">
        <f t="shared" si="47"/>
        <v>84.283000000000001</v>
      </c>
      <c r="AI121" s="17">
        <f t="shared" si="47"/>
        <v>85.495999999999995</v>
      </c>
      <c r="AJ121" s="17">
        <f t="shared" si="47"/>
        <v>87.025000000000006</v>
      </c>
      <c r="AK121" s="17">
        <f t="shared" si="47"/>
        <v>88.989000000000004</v>
      </c>
      <c r="AL121" s="17">
        <f t="shared" si="47"/>
        <v>91.343000000000004</v>
      </c>
      <c r="AM121" s="17">
        <f t="shared" si="47"/>
        <v>94.134000000000015</v>
      </c>
      <c r="AN121" s="17">
        <f t="shared" si="47"/>
        <v>97.677999999999997</v>
      </c>
      <c r="AO121" s="17">
        <f t="shared" si="47"/>
        <v>102.37700000000001</v>
      </c>
      <c r="AP121" s="17">
        <f t="shared" si="47"/>
        <v>108.46599999999999</v>
      </c>
      <c r="AQ121" s="17">
        <f t="shared" si="47"/>
        <v>116.136</v>
      </c>
      <c r="AR121" s="17">
        <f t="shared" si="47"/>
        <v>125.17599999999999</v>
      </c>
      <c r="AS121" s="17">
        <f t="shared" si="47"/>
        <v>134.92699999999999</v>
      </c>
      <c r="AT121" s="17">
        <f t="shared" si="47"/>
        <v>144.47900000000001</v>
      </c>
      <c r="AU121" s="17">
        <f t="shared" si="47"/>
        <v>153.179</v>
      </c>
      <c r="AV121" s="17">
        <f t="shared" si="47"/>
        <v>160.786</v>
      </c>
      <c r="AW121" s="17">
        <f t="shared" si="47"/>
        <v>167.5</v>
      </c>
      <c r="AX121" s="17">
        <f t="shared" si="47"/>
        <v>173.65900000000002</v>
      </c>
      <c r="AY121" s="17">
        <f t="shared" si="47"/>
        <v>179.79900000000001</v>
      </c>
      <c r="AZ121" s="17">
        <f t="shared" si="47"/>
        <v>186.321</v>
      </c>
      <c r="BA121" s="17">
        <f t="shared" ref="BA121:BL121" si="48">SUM(BA73:BA77)</f>
        <v>193.32300000000001</v>
      </c>
      <c r="BB121" s="17">
        <f t="shared" si="48"/>
        <v>200.70200000000003</v>
      </c>
      <c r="BC121" s="17">
        <f t="shared" si="48"/>
        <v>208.43600000000004</v>
      </c>
      <c r="BD121" s="17">
        <f t="shared" si="48"/>
        <v>216.45</v>
      </c>
      <c r="BE121" s="17">
        <f t="shared" si="48"/>
        <v>224.70499999999998</v>
      </c>
      <c r="BF121" s="17">
        <f t="shared" si="48"/>
        <v>233.185</v>
      </c>
      <c r="BG121" s="17">
        <f t="shared" si="48"/>
        <v>241.965</v>
      </c>
      <c r="BH121" s="17">
        <f t="shared" si="48"/>
        <v>251.19300000000001</v>
      </c>
      <c r="BI121" s="17">
        <f t="shared" si="48"/>
        <v>261.06</v>
      </c>
      <c r="BJ121" s="17">
        <f t="shared" si="48"/>
        <v>271.68700000000001</v>
      </c>
      <c r="BK121" s="17">
        <f t="shared" si="48"/>
        <v>283.08600000000001</v>
      </c>
      <c r="BL121" s="17">
        <f t="shared" si="48"/>
        <v>295.17099999999999</v>
      </c>
      <c r="BM121" s="17">
        <f t="shared" ref="BM121:BT121" si="49">SUM(BM73:BM77)</f>
        <v>307.79200000000003</v>
      </c>
      <c r="BN121" s="17">
        <f t="shared" si="49"/>
        <v>320.774</v>
      </c>
      <c r="BO121" s="17">
        <f t="shared" si="49"/>
        <v>333.94800000000004</v>
      </c>
      <c r="BP121" s="17">
        <f t="shared" si="49"/>
        <v>347.16400000000004</v>
      </c>
      <c r="BQ121" s="17">
        <f t="shared" si="49"/>
        <v>360.29899999999998</v>
      </c>
      <c r="BR121" s="17">
        <f t="shared" si="49"/>
        <v>373.25699999999995</v>
      </c>
      <c r="BS121" s="17">
        <f t="shared" si="49"/>
        <v>385.97100000000006</v>
      </c>
      <c r="BT121" s="17">
        <f t="shared" si="49"/>
        <v>398.39599999999996</v>
      </c>
    </row>
    <row r="122" spans="1:72">
      <c r="A122" s="16" t="s">
        <v>16</v>
      </c>
      <c r="B122" s="17">
        <f>SUM(B78:B82)</f>
        <v>25.402000000000001</v>
      </c>
      <c r="C122" s="17">
        <f t="shared" ref="C122:AZ122" si="50">SUM(C78:C82)</f>
        <v>27.060000000000002</v>
      </c>
      <c r="D122" s="17">
        <f t="shared" si="50"/>
        <v>28.81</v>
      </c>
      <c r="E122" s="17">
        <f t="shared" si="50"/>
        <v>30.48</v>
      </c>
      <c r="F122" s="17">
        <f t="shared" si="50"/>
        <v>31.844000000000001</v>
      </c>
      <c r="G122" s="17">
        <f t="shared" si="50"/>
        <v>32.754999999999995</v>
      </c>
      <c r="H122" s="17">
        <f t="shared" si="50"/>
        <v>33.137999999999998</v>
      </c>
      <c r="I122" s="17">
        <f t="shared" si="50"/>
        <v>33.070999999999998</v>
      </c>
      <c r="J122" s="17">
        <f t="shared" si="50"/>
        <v>32.75</v>
      </c>
      <c r="K122" s="17">
        <f t="shared" si="50"/>
        <v>32.451000000000001</v>
      </c>
      <c r="L122" s="17">
        <f t="shared" si="50"/>
        <v>32.385000000000005</v>
      </c>
      <c r="M122" s="17">
        <f t="shared" si="50"/>
        <v>32.602000000000004</v>
      </c>
      <c r="N122" s="17">
        <f t="shared" si="50"/>
        <v>33.058</v>
      </c>
      <c r="O122" s="17">
        <f t="shared" si="50"/>
        <v>33.745999999999995</v>
      </c>
      <c r="P122" s="17">
        <f t="shared" si="50"/>
        <v>34.630000000000003</v>
      </c>
      <c r="Q122" s="17">
        <f t="shared" si="50"/>
        <v>35.675000000000004</v>
      </c>
      <c r="R122" s="17">
        <f t="shared" si="50"/>
        <v>36.903999999999996</v>
      </c>
      <c r="S122" s="17">
        <f t="shared" si="50"/>
        <v>38.316000000000003</v>
      </c>
      <c r="T122" s="17">
        <f t="shared" si="50"/>
        <v>39.817999999999998</v>
      </c>
      <c r="U122" s="17">
        <f t="shared" si="50"/>
        <v>41.290000000000006</v>
      </c>
      <c r="V122" s="17">
        <f t="shared" si="50"/>
        <v>42.642000000000003</v>
      </c>
      <c r="W122" s="17">
        <f t="shared" si="50"/>
        <v>43.831000000000003</v>
      </c>
      <c r="X122" s="17">
        <f t="shared" si="50"/>
        <v>44.88</v>
      </c>
      <c r="Y122" s="17">
        <f t="shared" si="50"/>
        <v>45.852999999999994</v>
      </c>
      <c r="Z122" s="17">
        <f t="shared" si="50"/>
        <v>46.848999999999997</v>
      </c>
      <c r="AA122" s="17">
        <f t="shared" si="50"/>
        <v>47.936999999999998</v>
      </c>
      <c r="AB122" s="17">
        <f t="shared" si="50"/>
        <v>49.141999999999996</v>
      </c>
      <c r="AC122" s="17">
        <f t="shared" si="50"/>
        <v>50.428999999999995</v>
      </c>
      <c r="AD122" s="17">
        <f t="shared" si="50"/>
        <v>51.744</v>
      </c>
      <c r="AE122" s="17">
        <f t="shared" si="50"/>
        <v>53.003</v>
      </c>
      <c r="AF122" s="17">
        <f t="shared" si="50"/>
        <v>54.150000000000006</v>
      </c>
      <c r="AG122" s="17">
        <f t="shared" si="50"/>
        <v>55.188999999999993</v>
      </c>
      <c r="AH122" s="17">
        <f t="shared" si="50"/>
        <v>56.151999999999994</v>
      </c>
      <c r="AI122" s="17">
        <f t="shared" si="50"/>
        <v>57.051000000000002</v>
      </c>
      <c r="AJ122" s="17">
        <f t="shared" si="50"/>
        <v>57.902999999999999</v>
      </c>
      <c r="AK122" s="17">
        <f t="shared" si="50"/>
        <v>58.734999999999992</v>
      </c>
      <c r="AL122" s="17">
        <f t="shared" si="50"/>
        <v>59.574999999999996</v>
      </c>
      <c r="AM122" s="17">
        <f t="shared" si="50"/>
        <v>60.471000000000004</v>
      </c>
      <c r="AN122" s="17">
        <f t="shared" si="50"/>
        <v>61.501000000000005</v>
      </c>
      <c r="AO122" s="17">
        <f t="shared" si="50"/>
        <v>62.759999999999991</v>
      </c>
      <c r="AP122" s="17">
        <f t="shared" si="50"/>
        <v>64.338000000000008</v>
      </c>
      <c r="AQ122" s="17">
        <f t="shared" si="50"/>
        <v>66.200999999999993</v>
      </c>
      <c r="AR122" s="17">
        <f t="shared" si="50"/>
        <v>68.385000000000005</v>
      </c>
      <c r="AS122" s="17">
        <f t="shared" si="50"/>
        <v>71.126999999999995</v>
      </c>
      <c r="AT122" s="17">
        <f t="shared" si="50"/>
        <v>74.727999999999994</v>
      </c>
      <c r="AU122" s="17">
        <f t="shared" si="50"/>
        <v>79.364999999999995</v>
      </c>
      <c r="AV122" s="17">
        <f t="shared" si="50"/>
        <v>85.181000000000012</v>
      </c>
      <c r="AW122" s="17">
        <f t="shared" si="50"/>
        <v>92.018999999999991</v>
      </c>
      <c r="AX122" s="17">
        <f t="shared" si="50"/>
        <v>99.397999999999996</v>
      </c>
      <c r="AY122" s="17">
        <f t="shared" si="50"/>
        <v>106.645</v>
      </c>
      <c r="AZ122" s="17">
        <f t="shared" si="50"/>
        <v>113.28299999999999</v>
      </c>
      <c r="BA122" s="17">
        <f t="shared" ref="BA122:BL122" si="51">SUM(BA78:BA82)</f>
        <v>119.13399999999999</v>
      </c>
      <c r="BB122" s="17">
        <f t="shared" si="51"/>
        <v>124.34700000000001</v>
      </c>
      <c r="BC122" s="17">
        <f t="shared" si="51"/>
        <v>129.16800000000001</v>
      </c>
      <c r="BD122" s="17">
        <f t="shared" si="51"/>
        <v>133.99</v>
      </c>
      <c r="BE122" s="17">
        <f t="shared" si="51"/>
        <v>139.107</v>
      </c>
      <c r="BF122" s="17">
        <f t="shared" si="51"/>
        <v>144.59</v>
      </c>
      <c r="BG122" s="17">
        <f t="shared" si="51"/>
        <v>150.36599999999999</v>
      </c>
      <c r="BH122" s="17">
        <f t="shared" si="51"/>
        <v>156.42099999999999</v>
      </c>
      <c r="BI122" s="17">
        <f t="shared" si="51"/>
        <v>162.70400000000001</v>
      </c>
      <c r="BJ122" s="17">
        <f t="shared" si="51"/>
        <v>169.18899999999999</v>
      </c>
      <c r="BK122" s="17">
        <f t="shared" si="51"/>
        <v>175.89400000000001</v>
      </c>
      <c r="BL122" s="17">
        <f t="shared" si="51"/>
        <v>182.874</v>
      </c>
      <c r="BM122" s="17">
        <f t="shared" ref="BM122:BT122" si="52">SUM(BM78:BM82)</f>
        <v>190.20699999999999</v>
      </c>
      <c r="BN122" s="17">
        <f t="shared" si="52"/>
        <v>197.97100000000003</v>
      </c>
      <c r="BO122" s="17">
        <f t="shared" si="52"/>
        <v>206.226</v>
      </c>
      <c r="BP122" s="17">
        <f t="shared" si="52"/>
        <v>215.012</v>
      </c>
      <c r="BQ122" s="17">
        <f t="shared" si="52"/>
        <v>224.34100000000001</v>
      </c>
      <c r="BR122" s="17">
        <f t="shared" si="52"/>
        <v>234.197</v>
      </c>
      <c r="BS122" s="17">
        <f t="shared" si="52"/>
        <v>244.53999999999996</v>
      </c>
      <c r="BT122" s="17">
        <f t="shared" si="52"/>
        <v>255.30199999999996</v>
      </c>
    </row>
    <row r="123" spans="1:72">
      <c r="A123" s="16" t="s">
        <v>17</v>
      </c>
      <c r="B123" s="17">
        <f>SUM(B83:B87)</f>
        <v>0</v>
      </c>
      <c r="C123" s="17">
        <f t="shared" ref="C123:AZ123" si="53">SUM(C83:C87)</f>
        <v>0</v>
      </c>
      <c r="D123" s="17">
        <f t="shared" si="53"/>
        <v>0</v>
      </c>
      <c r="E123" s="17">
        <f t="shared" si="53"/>
        <v>0</v>
      </c>
      <c r="F123" s="17">
        <f t="shared" si="53"/>
        <v>0</v>
      </c>
      <c r="G123" s="17">
        <f t="shared" si="53"/>
        <v>0</v>
      </c>
      <c r="H123" s="17">
        <f t="shared" si="53"/>
        <v>0</v>
      </c>
      <c r="I123" s="17">
        <f t="shared" si="53"/>
        <v>0</v>
      </c>
      <c r="J123" s="17">
        <f t="shared" si="53"/>
        <v>0</v>
      </c>
      <c r="K123" s="17">
        <f t="shared" si="53"/>
        <v>0</v>
      </c>
      <c r="L123" s="17">
        <f t="shared" si="53"/>
        <v>15.661</v>
      </c>
      <c r="M123" s="17">
        <f t="shared" si="53"/>
        <v>15.95</v>
      </c>
      <c r="N123" s="17">
        <f t="shared" si="53"/>
        <v>16.065000000000001</v>
      </c>
      <c r="O123" s="17">
        <f t="shared" si="53"/>
        <v>16.094000000000001</v>
      </c>
      <c r="P123" s="17">
        <f t="shared" si="53"/>
        <v>16.161999999999999</v>
      </c>
      <c r="Q123" s="17">
        <f t="shared" si="53"/>
        <v>16.359000000000002</v>
      </c>
      <c r="R123" s="17">
        <f t="shared" si="53"/>
        <v>16.710999999999999</v>
      </c>
      <c r="S123" s="17">
        <f t="shared" si="53"/>
        <v>17.196000000000002</v>
      </c>
      <c r="T123" s="17">
        <f t="shared" si="53"/>
        <v>17.798999999999999</v>
      </c>
      <c r="U123" s="17">
        <f t="shared" si="53"/>
        <v>18.488999999999997</v>
      </c>
      <c r="V123" s="17">
        <f t="shared" si="53"/>
        <v>19.241</v>
      </c>
      <c r="W123" s="17">
        <f t="shared" si="53"/>
        <v>20.060000000000002</v>
      </c>
      <c r="X123" s="17">
        <f t="shared" si="53"/>
        <v>20.949000000000002</v>
      </c>
      <c r="Y123" s="17">
        <f t="shared" si="53"/>
        <v>21.868000000000002</v>
      </c>
      <c r="Z123" s="17">
        <f t="shared" si="53"/>
        <v>22.770999999999997</v>
      </c>
      <c r="AA123" s="17">
        <f t="shared" si="53"/>
        <v>23.622</v>
      </c>
      <c r="AB123" s="17">
        <f t="shared" si="53"/>
        <v>24.401000000000003</v>
      </c>
      <c r="AC123" s="17">
        <f t="shared" si="53"/>
        <v>25.116</v>
      </c>
      <c r="AD123" s="17">
        <f t="shared" si="53"/>
        <v>25.800999999999998</v>
      </c>
      <c r="AE123" s="17">
        <f t="shared" si="53"/>
        <v>26.504999999999999</v>
      </c>
      <c r="AF123" s="17">
        <f t="shared" si="53"/>
        <v>27.262</v>
      </c>
      <c r="AG123" s="17">
        <f t="shared" si="53"/>
        <v>28.085000000000001</v>
      </c>
      <c r="AH123" s="17">
        <f t="shared" si="53"/>
        <v>28.957000000000001</v>
      </c>
      <c r="AI123" s="17">
        <f t="shared" si="53"/>
        <v>29.846</v>
      </c>
      <c r="AJ123" s="17">
        <f t="shared" si="53"/>
        <v>30.701999999999998</v>
      </c>
      <c r="AK123" s="17">
        <f t="shared" si="53"/>
        <v>31.492999999999999</v>
      </c>
      <c r="AL123" s="17">
        <f t="shared" si="53"/>
        <v>32.220999999999997</v>
      </c>
      <c r="AM123" s="17">
        <f t="shared" si="53"/>
        <v>32.905000000000001</v>
      </c>
      <c r="AN123" s="17">
        <f t="shared" si="53"/>
        <v>33.552000000000007</v>
      </c>
      <c r="AO123" s="17">
        <f t="shared" si="53"/>
        <v>34.171999999999997</v>
      </c>
      <c r="AP123" s="17">
        <f t="shared" si="53"/>
        <v>34.780999999999999</v>
      </c>
      <c r="AQ123" s="17">
        <f t="shared" si="53"/>
        <v>35.397000000000006</v>
      </c>
      <c r="AR123" s="17">
        <f t="shared" si="53"/>
        <v>36.049999999999997</v>
      </c>
      <c r="AS123" s="17">
        <f t="shared" si="53"/>
        <v>36.785000000000004</v>
      </c>
      <c r="AT123" s="17">
        <f t="shared" si="53"/>
        <v>37.659999999999997</v>
      </c>
      <c r="AU123" s="17">
        <f t="shared" si="53"/>
        <v>38.728999999999999</v>
      </c>
      <c r="AV123" s="17">
        <f t="shared" si="53"/>
        <v>39.97</v>
      </c>
      <c r="AW123" s="17">
        <f t="shared" si="53"/>
        <v>41.408000000000001</v>
      </c>
      <c r="AX123" s="17">
        <f t="shared" si="53"/>
        <v>43.190999999999995</v>
      </c>
      <c r="AY123" s="17">
        <f t="shared" si="53"/>
        <v>45.509</v>
      </c>
      <c r="AZ123" s="17">
        <f t="shared" si="53"/>
        <v>48.475000000000001</v>
      </c>
      <c r="BA123" s="17">
        <f t="shared" ref="BA123:BL123" si="54">SUM(BA83:BA87)</f>
        <v>52.179000000000002</v>
      </c>
      <c r="BB123" s="17">
        <f t="shared" si="54"/>
        <v>56.524000000000001</v>
      </c>
      <c r="BC123" s="17">
        <f t="shared" si="54"/>
        <v>61.213999999999999</v>
      </c>
      <c r="BD123" s="17">
        <f t="shared" si="54"/>
        <v>65.835999999999999</v>
      </c>
      <c r="BE123" s="17">
        <f t="shared" si="54"/>
        <v>70.094999999999999</v>
      </c>
      <c r="BF123" s="17">
        <f t="shared" si="54"/>
        <v>73.882999999999996</v>
      </c>
      <c r="BG123" s="17">
        <f t="shared" si="54"/>
        <v>77.293000000000006</v>
      </c>
      <c r="BH123" s="17">
        <f t="shared" si="54"/>
        <v>80.475999999999999</v>
      </c>
      <c r="BI123" s="17">
        <f t="shared" si="54"/>
        <v>83.676999999999992</v>
      </c>
      <c r="BJ123" s="17">
        <f t="shared" si="54"/>
        <v>87.078000000000003</v>
      </c>
      <c r="BK123" s="17">
        <f t="shared" si="54"/>
        <v>90.748000000000005</v>
      </c>
      <c r="BL123" s="17">
        <f t="shared" si="54"/>
        <v>94.661000000000001</v>
      </c>
      <c r="BM123" s="17">
        <f t="shared" ref="BM123:BT123" si="55">SUM(BM83:BM87)</f>
        <v>98.742000000000004</v>
      </c>
      <c r="BN123" s="17">
        <f t="shared" si="55"/>
        <v>102.91</v>
      </c>
      <c r="BO123" s="17">
        <f t="shared" si="55"/>
        <v>107.125</v>
      </c>
      <c r="BP123" s="17">
        <f t="shared" si="55"/>
        <v>111.40599999999998</v>
      </c>
      <c r="BQ123" s="17">
        <f t="shared" si="55"/>
        <v>115.83800000000001</v>
      </c>
      <c r="BR123" s="17">
        <f t="shared" si="55"/>
        <v>120.572</v>
      </c>
      <c r="BS123" s="17">
        <f t="shared" si="55"/>
        <v>125.82899999999999</v>
      </c>
      <c r="BT123" s="17">
        <f t="shared" si="55"/>
        <v>131.893</v>
      </c>
    </row>
    <row r="124" spans="1:72">
      <c r="A124" s="16" t="s">
        <v>18</v>
      </c>
      <c r="B124" s="17">
        <f>SUM(B88:B92)</f>
        <v>0</v>
      </c>
      <c r="C124" s="17">
        <f t="shared" ref="C124:AZ124" si="56">SUM(C88:C92)</f>
        <v>0</v>
      </c>
      <c r="D124" s="17">
        <f t="shared" si="56"/>
        <v>0</v>
      </c>
      <c r="E124" s="17">
        <f t="shared" si="56"/>
        <v>0</v>
      </c>
      <c r="F124" s="17">
        <f t="shared" si="56"/>
        <v>0</v>
      </c>
      <c r="G124" s="17">
        <f t="shared" si="56"/>
        <v>0</v>
      </c>
      <c r="H124" s="17">
        <f t="shared" si="56"/>
        <v>0</v>
      </c>
      <c r="I124" s="17">
        <f t="shared" si="56"/>
        <v>0</v>
      </c>
      <c r="J124" s="17">
        <f t="shared" si="56"/>
        <v>0</v>
      </c>
      <c r="K124" s="17">
        <f t="shared" si="56"/>
        <v>0</v>
      </c>
      <c r="L124" s="17">
        <f t="shared" si="56"/>
        <v>4.0339999999999998</v>
      </c>
      <c r="M124" s="17">
        <f t="shared" si="56"/>
        <v>4.3419999999999996</v>
      </c>
      <c r="N124" s="17">
        <f t="shared" si="56"/>
        <v>4.6800000000000006</v>
      </c>
      <c r="O124" s="17">
        <f t="shared" si="56"/>
        <v>5.0209999999999999</v>
      </c>
      <c r="P124" s="17">
        <f t="shared" si="56"/>
        <v>5.3310000000000004</v>
      </c>
      <c r="Q124" s="17">
        <f t="shared" si="56"/>
        <v>5.5859999999999994</v>
      </c>
      <c r="R124" s="17">
        <f t="shared" si="56"/>
        <v>5.7750000000000004</v>
      </c>
      <c r="S124" s="17">
        <f t="shared" si="56"/>
        <v>5.91</v>
      </c>
      <c r="T124" s="17">
        <f t="shared" si="56"/>
        <v>6.0169999999999995</v>
      </c>
      <c r="U124" s="17">
        <f t="shared" si="56"/>
        <v>6.1340000000000003</v>
      </c>
      <c r="V124" s="17">
        <f t="shared" si="56"/>
        <v>6.2890000000000006</v>
      </c>
      <c r="W124" s="17">
        <f t="shared" si="56"/>
        <v>6.4890000000000008</v>
      </c>
      <c r="X124" s="17">
        <f t="shared" si="56"/>
        <v>6.7279999999999998</v>
      </c>
      <c r="Y124" s="17">
        <f t="shared" si="56"/>
        <v>7.0049999999999999</v>
      </c>
      <c r="Z124" s="17">
        <f t="shared" si="56"/>
        <v>7.3180000000000005</v>
      </c>
      <c r="AA124" s="17">
        <f t="shared" si="56"/>
        <v>7.6639999999999997</v>
      </c>
      <c r="AB124" s="17">
        <f t="shared" si="56"/>
        <v>8.0459999999999994</v>
      </c>
      <c r="AC124" s="17">
        <f t="shared" si="56"/>
        <v>8.463000000000001</v>
      </c>
      <c r="AD124" s="17">
        <f t="shared" si="56"/>
        <v>8.8990000000000009</v>
      </c>
      <c r="AE124" s="17">
        <f t="shared" si="56"/>
        <v>9.3309999999999995</v>
      </c>
      <c r="AF124" s="17">
        <f t="shared" si="56"/>
        <v>9.7429999999999986</v>
      </c>
      <c r="AG124" s="17">
        <f t="shared" si="56"/>
        <v>10.127000000000001</v>
      </c>
      <c r="AH124" s="17">
        <f t="shared" si="56"/>
        <v>10.488</v>
      </c>
      <c r="AI124" s="17">
        <f t="shared" si="56"/>
        <v>10.838000000000001</v>
      </c>
      <c r="AJ124" s="17">
        <f t="shared" si="56"/>
        <v>11.198</v>
      </c>
      <c r="AK124" s="17">
        <f t="shared" si="56"/>
        <v>11.581</v>
      </c>
      <c r="AL124" s="17">
        <f t="shared" si="56"/>
        <v>11.992999999999999</v>
      </c>
      <c r="AM124" s="17">
        <f t="shared" si="56"/>
        <v>12.426000000000002</v>
      </c>
      <c r="AN124" s="17">
        <f t="shared" si="56"/>
        <v>12.867999999999999</v>
      </c>
      <c r="AO124" s="17">
        <f t="shared" si="56"/>
        <v>13.297000000000001</v>
      </c>
      <c r="AP124" s="17">
        <f t="shared" si="56"/>
        <v>13.700000000000001</v>
      </c>
      <c r="AQ124" s="17">
        <f t="shared" si="56"/>
        <v>14.079000000000001</v>
      </c>
      <c r="AR124" s="17">
        <f t="shared" si="56"/>
        <v>14.442</v>
      </c>
      <c r="AS124" s="17">
        <f t="shared" si="56"/>
        <v>14.79</v>
      </c>
      <c r="AT124" s="17">
        <f t="shared" si="56"/>
        <v>15.127000000000001</v>
      </c>
      <c r="AU124" s="17">
        <f t="shared" si="56"/>
        <v>15.46</v>
      </c>
      <c r="AV124" s="17">
        <f t="shared" si="56"/>
        <v>15.796000000000001</v>
      </c>
      <c r="AW124" s="17">
        <f t="shared" si="56"/>
        <v>16.150000000000002</v>
      </c>
      <c r="AX124" s="17">
        <f t="shared" si="56"/>
        <v>16.542000000000002</v>
      </c>
      <c r="AY124" s="17">
        <f t="shared" si="56"/>
        <v>16.998999999999999</v>
      </c>
      <c r="AZ124" s="17">
        <f t="shared" si="56"/>
        <v>17.544999999999998</v>
      </c>
      <c r="BA124" s="17">
        <f t="shared" ref="BA124:BL124" si="57">SUM(BA88:BA92)</f>
        <v>18.171000000000003</v>
      </c>
      <c r="BB124" s="17">
        <f t="shared" si="57"/>
        <v>18.887999999999998</v>
      </c>
      <c r="BC124" s="17">
        <f t="shared" si="57"/>
        <v>19.766999999999999</v>
      </c>
      <c r="BD124" s="17">
        <f t="shared" si="57"/>
        <v>20.899000000000001</v>
      </c>
      <c r="BE124" s="17">
        <f t="shared" si="57"/>
        <v>22.336999999999996</v>
      </c>
      <c r="BF124" s="17">
        <f t="shared" si="57"/>
        <v>24.124000000000002</v>
      </c>
      <c r="BG124" s="17">
        <f t="shared" si="57"/>
        <v>26.215999999999998</v>
      </c>
      <c r="BH124" s="17">
        <f t="shared" si="57"/>
        <v>28.475999999999996</v>
      </c>
      <c r="BI124" s="17">
        <f t="shared" si="57"/>
        <v>30.713999999999999</v>
      </c>
      <c r="BJ124" s="17">
        <f t="shared" si="57"/>
        <v>32.795999999999999</v>
      </c>
      <c r="BK124" s="17">
        <f t="shared" si="57"/>
        <v>34.677</v>
      </c>
      <c r="BL124" s="17">
        <f t="shared" si="57"/>
        <v>36.39</v>
      </c>
      <c r="BM124" s="17">
        <f t="shared" ref="BM124:BT124" si="58">SUM(BM88:BM92)</f>
        <v>38.017000000000003</v>
      </c>
      <c r="BN124" s="17">
        <f t="shared" si="58"/>
        <v>39.652999999999999</v>
      </c>
      <c r="BO124" s="17">
        <f t="shared" si="58"/>
        <v>41.375</v>
      </c>
      <c r="BP124" s="17">
        <f t="shared" si="58"/>
        <v>43.228000000000002</v>
      </c>
      <c r="BQ124" s="17">
        <f t="shared" si="58"/>
        <v>45.222999999999999</v>
      </c>
      <c r="BR124" s="17">
        <f t="shared" si="58"/>
        <v>47.330999999999996</v>
      </c>
      <c r="BS124" s="17">
        <f t="shared" si="58"/>
        <v>49.488000000000007</v>
      </c>
      <c r="BT124" s="17">
        <f t="shared" si="58"/>
        <v>51.593000000000004</v>
      </c>
    </row>
    <row r="125" spans="1:72">
      <c r="A125" s="16" t="s">
        <v>19</v>
      </c>
      <c r="B125" s="17">
        <f>SUM(B93:B97)</f>
        <v>0</v>
      </c>
      <c r="C125" s="17">
        <f t="shared" ref="C125:AZ125" si="59">SUM(C93:C97)</f>
        <v>0</v>
      </c>
      <c r="D125" s="17">
        <f t="shared" si="59"/>
        <v>0</v>
      </c>
      <c r="E125" s="17">
        <f t="shared" si="59"/>
        <v>0</v>
      </c>
      <c r="F125" s="17">
        <f t="shared" si="59"/>
        <v>0</v>
      </c>
      <c r="G125" s="17">
        <f t="shared" si="59"/>
        <v>0</v>
      </c>
      <c r="H125" s="17">
        <f t="shared" si="59"/>
        <v>0</v>
      </c>
      <c r="I125" s="17">
        <f t="shared" si="59"/>
        <v>0</v>
      </c>
      <c r="J125" s="17">
        <f t="shared" si="59"/>
        <v>0</v>
      </c>
      <c r="K125" s="17">
        <f t="shared" si="59"/>
        <v>0</v>
      </c>
      <c r="L125" s="17">
        <f t="shared" si="59"/>
        <v>0.60300000000000009</v>
      </c>
      <c r="M125" s="17">
        <f t="shared" si="59"/>
        <v>0.64500000000000013</v>
      </c>
      <c r="N125" s="17">
        <f t="shared" si="59"/>
        <v>0.69400000000000006</v>
      </c>
      <c r="O125" s="17">
        <f t="shared" si="59"/>
        <v>0.75200000000000011</v>
      </c>
      <c r="P125" s="17">
        <f t="shared" si="59"/>
        <v>0.81799999999999995</v>
      </c>
      <c r="Q125" s="17">
        <f t="shared" si="59"/>
        <v>0.89400000000000002</v>
      </c>
      <c r="R125" s="17">
        <f t="shared" si="59"/>
        <v>0.98100000000000009</v>
      </c>
      <c r="S125" s="17">
        <f t="shared" si="59"/>
        <v>1.0779999999999998</v>
      </c>
      <c r="T125" s="17">
        <f t="shared" si="59"/>
        <v>1.177</v>
      </c>
      <c r="U125" s="17">
        <f t="shared" si="59"/>
        <v>1.2690000000000001</v>
      </c>
      <c r="V125" s="17">
        <f t="shared" si="59"/>
        <v>1.3459999999999999</v>
      </c>
      <c r="W125" s="17">
        <f t="shared" si="59"/>
        <v>1.4059999999999999</v>
      </c>
      <c r="X125" s="17">
        <f t="shared" si="59"/>
        <v>1.4510000000000001</v>
      </c>
      <c r="Y125" s="17">
        <f t="shared" si="59"/>
        <v>1.4890000000000001</v>
      </c>
      <c r="Z125" s="17">
        <f t="shared" si="59"/>
        <v>1.5310000000000001</v>
      </c>
      <c r="AA125" s="17">
        <f t="shared" si="59"/>
        <v>1.5830000000000002</v>
      </c>
      <c r="AB125" s="17">
        <f t="shared" si="59"/>
        <v>1.6480000000000001</v>
      </c>
      <c r="AC125" s="17">
        <f t="shared" si="59"/>
        <v>1.7230000000000001</v>
      </c>
      <c r="AD125" s="17">
        <f t="shared" si="59"/>
        <v>1.81</v>
      </c>
      <c r="AE125" s="17">
        <f t="shared" si="59"/>
        <v>1.907</v>
      </c>
      <c r="AF125" s="17">
        <f t="shared" si="59"/>
        <v>2.0130000000000003</v>
      </c>
      <c r="AG125" s="17">
        <f t="shared" si="59"/>
        <v>2.1299999999999994</v>
      </c>
      <c r="AH125" s="17">
        <f t="shared" si="59"/>
        <v>2.2579999999999996</v>
      </c>
      <c r="AI125" s="17">
        <f t="shared" si="59"/>
        <v>2.391</v>
      </c>
      <c r="AJ125" s="17">
        <f t="shared" si="59"/>
        <v>2.524</v>
      </c>
      <c r="AK125" s="17">
        <f t="shared" si="59"/>
        <v>2.6520000000000001</v>
      </c>
      <c r="AL125" s="17">
        <f t="shared" si="59"/>
        <v>2.7730000000000001</v>
      </c>
      <c r="AM125" s="17">
        <f t="shared" si="59"/>
        <v>2.8890000000000002</v>
      </c>
      <c r="AN125" s="17">
        <f t="shared" si="59"/>
        <v>3.0030000000000006</v>
      </c>
      <c r="AO125" s="17">
        <f t="shared" si="59"/>
        <v>3.1199999999999997</v>
      </c>
      <c r="AP125" s="17">
        <f t="shared" si="59"/>
        <v>3.2449999999999997</v>
      </c>
      <c r="AQ125" s="17">
        <f t="shared" si="59"/>
        <v>3.3789999999999996</v>
      </c>
      <c r="AR125" s="17">
        <f t="shared" si="59"/>
        <v>3.5199999999999996</v>
      </c>
      <c r="AS125" s="17">
        <f t="shared" si="59"/>
        <v>3.6639999999999997</v>
      </c>
      <c r="AT125" s="17">
        <f t="shared" si="59"/>
        <v>3.8049999999999997</v>
      </c>
      <c r="AU125" s="17">
        <f t="shared" si="59"/>
        <v>3.9390000000000001</v>
      </c>
      <c r="AV125" s="17">
        <f t="shared" si="59"/>
        <v>4.0670000000000002</v>
      </c>
      <c r="AW125" s="17">
        <f t="shared" si="59"/>
        <v>4.1920000000000002</v>
      </c>
      <c r="AX125" s="17">
        <f t="shared" si="59"/>
        <v>4.3130000000000006</v>
      </c>
      <c r="AY125" s="17">
        <f t="shared" si="59"/>
        <v>4.431</v>
      </c>
      <c r="AZ125" s="17">
        <f t="shared" si="59"/>
        <v>4.548</v>
      </c>
      <c r="BA125" s="17">
        <f t="shared" ref="BA125:BL125" si="60">SUM(BA93:BA97)</f>
        <v>4.6669999999999998</v>
      </c>
      <c r="BB125" s="17">
        <f t="shared" si="60"/>
        <v>4.7910000000000004</v>
      </c>
      <c r="BC125" s="17">
        <f t="shared" si="60"/>
        <v>4.9269999999999996</v>
      </c>
      <c r="BD125" s="17">
        <f t="shared" si="60"/>
        <v>5.0839999999999996</v>
      </c>
      <c r="BE125" s="17">
        <f t="shared" si="60"/>
        <v>5.2669999999999995</v>
      </c>
      <c r="BF125" s="17">
        <f t="shared" si="60"/>
        <v>5.4739999999999993</v>
      </c>
      <c r="BG125" s="17">
        <f t="shared" si="60"/>
        <v>5.71</v>
      </c>
      <c r="BH125" s="17">
        <f t="shared" si="60"/>
        <v>5.9970000000000008</v>
      </c>
      <c r="BI125" s="17">
        <f t="shared" si="60"/>
        <v>6.3639999999999999</v>
      </c>
      <c r="BJ125" s="17">
        <f t="shared" si="60"/>
        <v>6.8290000000000006</v>
      </c>
      <c r="BK125" s="17">
        <f t="shared" si="60"/>
        <v>7.3930000000000007</v>
      </c>
      <c r="BL125" s="17">
        <f t="shared" si="60"/>
        <v>8.0409999999999986</v>
      </c>
      <c r="BM125" s="17">
        <f t="shared" ref="BM125:BT125" si="61">SUM(BM93:BM97)</f>
        <v>8.7479999999999976</v>
      </c>
      <c r="BN125" s="17">
        <f t="shared" si="61"/>
        <v>9.484</v>
      </c>
      <c r="BO125" s="17">
        <f t="shared" si="61"/>
        <v>10.220000000000001</v>
      </c>
      <c r="BP125" s="17">
        <f t="shared" si="61"/>
        <v>10.930000000000001</v>
      </c>
      <c r="BQ125" s="17">
        <f t="shared" si="61"/>
        <v>11.591000000000001</v>
      </c>
      <c r="BR125" s="17">
        <f t="shared" si="61"/>
        <v>12.185</v>
      </c>
      <c r="BS125" s="17">
        <f t="shared" si="61"/>
        <v>12.695</v>
      </c>
      <c r="BT125" s="17">
        <f t="shared" si="61"/>
        <v>13.111000000000002</v>
      </c>
    </row>
    <row r="126" spans="1:72">
      <c r="A126" s="16" t="s">
        <v>20</v>
      </c>
      <c r="B126" s="17">
        <f>SUM(B98:B102)</f>
        <v>0</v>
      </c>
      <c r="C126" s="17">
        <f t="shared" ref="C126:AZ126" si="62">SUM(C98:C102)</f>
        <v>0</v>
      </c>
      <c r="D126" s="17">
        <f t="shared" si="62"/>
        <v>0</v>
      </c>
      <c r="E126" s="17">
        <f t="shared" si="62"/>
        <v>0</v>
      </c>
      <c r="F126" s="17">
        <f t="shared" si="62"/>
        <v>0</v>
      </c>
      <c r="G126" s="17">
        <f t="shared" si="62"/>
        <v>0</v>
      </c>
      <c r="H126" s="17">
        <f t="shared" si="62"/>
        <v>0</v>
      </c>
      <c r="I126" s="17">
        <f t="shared" si="62"/>
        <v>0</v>
      </c>
      <c r="J126" s="17">
        <f t="shared" si="62"/>
        <v>0</v>
      </c>
      <c r="K126" s="17">
        <f t="shared" si="62"/>
        <v>0</v>
      </c>
      <c r="L126" s="17">
        <f t="shared" si="62"/>
        <v>5.2999999999999992E-2</v>
      </c>
      <c r="M126" s="17">
        <f t="shared" si="62"/>
        <v>5.5999999999999994E-2</v>
      </c>
      <c r="N126" s="17">
        <f t="shared" si="62"/>
        <v>5.8999999999999997E-2</v>
      </c>
      <c r="O126" s="17">
        <f t="shared" si="62"/>
        <v>6.3E-2</v>
      </c>
      <c r="P126" s="17">
        <f t="shared" si="62"/>
        <v>6.699999999999999E-2</v>
      </c>
      <c r="Q126" s="17">
        <f t="shared" si="62"/>
        <v>7.2999999999999995E-2</v>
      </c>
      <c r="R126" s="17">
        <f t="shared" si="62"/>
        <v>0.08</v>
      </c>
      <c r="S126" s="17">
        <f t="shared" si="62"/>
        <v>8.7000000000000008E-2</v>
      </c>
      <c r="T126" s="17">
        <f t="shared" si="62"/>
        <v>9.6000000000000002E-2</v>
      </c>
      <c r="U126" s="17">
        <f t="shared" si="62"/>
        <v>0.10600000000000001</v>
      </c>
      <c r="V126" s="17">
        <f t="shared" si="62"/>
        <v>0.11799999999999999</v>
      </c>
      <c r="W126" s="17">
        <f t="shared" si="62"/>
        <v>0.13100000000000001</v>
      </c>
      <c r="X126" s="17">
        <f t="shared" si="62"/>
        <v>0.14599999999999999</v>
      </c>
      <c r="Y126" s="17">
        <f t="shared" si="62"/>
        <v>0.16099999999999998</v>
      </c>
      <c r="Z126" s="17">
        <f t="shared" si="62"/>
        <v>0.17499999999999999</v>
      </c>
      <c r="AA126" s="17">
        <f t="shared" si="62"/>
        <v>0.18699999999999997</v>
      </c>
      <c r="AB126" s="17">
        <f t="shared" si="62"/>
        <v>0.19699999999999998</v>
      </c>
      <c r="AC126" s="17">
        <f t="shared" si="62"/>
        <v>0.20499999999999999</v>
      </c>
      <c r="AD126" s="17">
        <f t="shared" si="62"/>
        <v>0.21199999999999999</v>
      </c>
      <c r="AE126" s="17">
        <f t="shared" si="62"/>
        <v>0.22</v>
      </c>
      <c r="AF126" s="17">
        <f t="shared" si="62"/>
        <v>0.23</v>
      </c>
      <c r="AG126" s="17">
        <f t="shared" si="62"/>
        <v>0.24199999999999999</v>
      </c>
      <c r="AH126" s="17">
        <f t="shared" si="62"/>
        <v>0.255</v>
      </c>
      <c r="AI126" s="17">
        <f t="shared" si="62"/>
        <v>0.27</v>
      </c>
      <c r="AJ126" s="17">
        <f t="shared" si="62"/>
        <v>0.28700000000000003</v>
      </c>
      <c r="AK126" s="17">
        <f t="shared" si="62"/>
        <v>0.30500000000000005</v>
      </c>
      <c r="AL126" s="17">
        <f t="shared" si="62"/>
        <v>0.32500000000000007</v>
      </c>
      <c r="AM126" s="17">
        <f t="shared" si="62"/>
        <v>0.34700000000000003</v>
      </c>
      <c r="AN126" s="17">
        <f t="shared" si="62"/>
        <v>0.36899999999999999</v>
      </c>
      <c r="AO126" s="17">
        <f t="shared" si="62"/>
        <v>0.39200000000000002</v>
      </c>
      <c r="AP126" s="17">
        <f t="shared" si="62"/>
        <v>0.41400000000000003</v>
      </c>
      <c r="AQ126" s="17">
        <f t="shared" si="62"/>
        <v>0.435</v>
      </c>
      <c r="AR126" s="17">
        <f t="shared" si="62"/>
        <v>0.45600000000000002</v>
      </c>
      <c r="AS126" s="17">
        <f t="shared" si="62"/>
        <v>0.47700000000000004</v>
      </c>
      <c r="AT126" s="17">
        <f t="shared" si="62"/>
        <v>0.49799999999999994</v>
      </c>
      <c r="AU126" s="17">
        <f t="shared" si="62"/>
        <v>0.52100000000000002</v>
      </c>
      <c r="AV126" s="17">
        <f t="shared" si="62"/>
        <v>0.54600000000000004</v>
      </c>
      <c r="AW126" s="17">
        <f t="shared" si="62"/>
        <v>0.57100000000000006</v>
      </c>
      <c r="AX126" s="17">
        <f t="shared" si="62"/>
        <v>0.59799999999999998</v>
      </c>
      <c r="AY126" s="17">
        <f t="shared" si="62"/>
        <v>0.624</v>
      </c>
      <c r="AZ126" s="17">
        <f t="shared" si="62"/>
        <v>0.64900000000000002</v>
      </c>
      <c r="BA126" s="17">
        <f t="shared" ref="BA126:BL126" si="63">SUM(BA98:BA102)</f>
        <v>0.67300000000000004</v>
      </c>
      <c r="BB126" s="17">
        <f t="shared" si="63"/>
        <v>0.69699999999999995</v>
      </c>
      <c r="BC126" s="17">
        <f t="shared" si="63"/>
        <v>0.72</v>
      </c>
      <c r="BD126" s="17">
        <f t="shared" si="63"/>
        <v>0.74199999999999999</v>
      </c>
      <c r="BE126" s="17">
        <f t="shared" si="63"/>
        <v>0.76500000000000001</v>
      </c>
      <c r="BF126" s="17">
        <f t="shared" si="63"/>
        <v>0.78800000000000003</v>
      </c>
      <c r="BG126" s="17">
        <f t="shared" si="63"/>
        <v>0.81200000000000006</v>
      </c>
      <c r="BH126" s="17">
        <f t="shared" si="63"/>
        <v>0.83900000000000008</v>
      </c>
      <c r="BI126" s="17">
        <f t="shared" si="63"/>
        <v>0.86900000000000011</v>
      </c>
      <c r="BJ126" s="17">
        <f t="shared" si="63"/>
        <v>0.90400000000000003</v>
      </c>
      <c r="BK126" s="17">
        <f t="shared" si="63"/>
        <v>0.94500000000000006</v>
      </c>
      <c r="BL126" s="17">
        <f t="shared" si="63"/>
        <v>0.99399999999999999</v>
      </c>
      <c r="BM126" s="17">
        <f t="shared" ref="BM126:BT126" si="64">SUM(BM98:BM102)</f>
        <v>1.052</v>
      </c>
      <c r="BN126" s="17">
        <f t="shared" si="64"/>
        <v>1.119</v>
      </c>
      <c r="BO126" s="17">
        <f t="shared" si="64"/>
        <v>1.198</v>
      </c>
      <c r="BP126" s="17">
        <f t="shared" si="64"/>
        <v>1.29</v>
      </c>
      <c r="BQ126" s="17">
        <f t="shared" si="64"/>
        <v>1.3959999999999999</v>
      </c>
      <c r="BR126" s="17">
        <f t="shared" si="64"/>
        <v>1.5200000000000002</v>
      </c>
      <c r="BS126" s="17">
        <f t="shared" si="64"/>
        <v>1.6619999999999999</v>
      </c>
      <c r="BT126" s="17">
        <f t="shared" si="64"/>
        <v>1.8260000000000001</v>
      </c>
    </row>
    <row r="128" spans="1:72">
      <c r="A128" s="17" t="s">
        <v>27</v>
      </c>
      <c r="B128" s="17">
        <f>SUM(B107:B126)</f>
        <v>4320.2510000000002</v>
      </c>
      <c r="C128" s="17">
        <f t="shared" ref="C128:AZ128" si="65">SUM(C107:C126)</f>
        <v>4430.0930000000008</v>
      </c>
      <c r="D128" s="17">
        <f t="shared" si="65"/>
        <v>4540.1820000000025</v>
      </c>
      <c r="E128" s="17">
        <f t="shared" si="65"/>
        <v>4652.4419999999991</v>
      </c>
      <c r="F128" s="17">
        <f t="shared" si="65"/>
        <v>4769.549</v>
      </c>
      <c r="G128" s="17">
        <f t="shared" si="65"/>
        <v>4893.5350000000008</v>
      </c>
      <c r="H128" s="17">
        <f t="shared" si="65"/>
        <v>5025.0650000000005</v>
      </c>
      <c r="I128" s="17">
        <f t="shared" si="65"/>
        <v>5163.9250000000002</v>
      </c>
      <c r="J128" s="17">
        <f t="shared" si="65"/>
        <v>5310.1769999999997</v>
      </c>
      <c r="K128" s="17">
        <f t="shared" si="65"/>
        <v>5463.6179999999995</v>
      </c>
      <c r="L128" s="17">
        <f t="shared" si="65"/>
        <v>5644.4229999999989</v>
      </c>
      <c r="M128" s="17">
        <f t="shared" si="65"/>
        <v>5812.6159999999982</v>
      </c>
      <c r="N128" s="17">
        <f t="shared" si="65"/>
        <v>5987.8790000000008</v>
      </c>
      <c r="O128" s="17">
        <f t="shared" si="65"/>
        <v>6170.0730000000012</v>
      </c>
      <c r="P128" s="17">
        <f t="shared" si="65"/>
        <v>6358.9660000000013</v>
      </c>
      <c r="Q128" s="17">
        <f t="shared" si="65"/>
        <v>6554.293999999999</v>
      </c>
      <c r="R128" s="17">
        <f t="shared" si="65"/>
        <v>6756.0339999999987</v>
      </c>
      <c r="S128" s="17">
        <f t="shared" si="65"/>
        <v>6963.9119999999994</v>
      </c>
      <c r="T128" s="17">
        <f t="shared" si="65"/>
        <v>7177.13</v>
      </c>
      <c r="U128" s="17">
        <f t="shared" si="65"/>
        <v>7394.6769999999997</v>
      </c>
      <c r="V128" s="17">
        <f t="shared" si="65"/>
        <v>7615.7910000000002</v>
      </c>
      <c r="W128" s="17">
        <f t="shared" si="65"/>
        <v>7840.0750000000007</v>
      </c>
      <c r="X128" s="17">
        <f t="shared" si="65"/>
        <v>8067.5849999999991</v>
      </c>
      <c r="Y128" s="17">
        <f t="shared" si="65"/>
        <v>8298.5839999999989</v>
      </c>
      <c r="Z128" s="17">
        <f t="shared" si="65"/>
        <v>8533.5740000000005</v>
      </c>
      <c r="AA128" s="17">
        <f t="shared" si="65"/>
        <v>8772.889000000001</v>
      </c>
      <c r="AB128" s="17">
        <f t="shared" si="65"/>
        <v>9016.4749999999985</v>
      </c>
      <c r="AC128" s="17">
        <f t="shared" si="65"/>
        <v>9264.0830000000024</v>
      </c>
      <c r="AD128" s="17">
        <f t="shared" si="65"/>
        <v>9515.6869999999999</v>
      </c>
      <c r="AE128" s="17">
        <f t="shared" si="65"/>
        <v>9771.2289999999975</v>
      </c>
      <c r="AF128" s="17">
        <f>SUM(AF107:AF126)</f>
        <v>10030.618999999999</v>
      </c>
      <c r="AG128" s="17">
        <f t="shared" si="65"/>
        <v>10293.768999999998</v>
      </c>
      <c r="AH128" s="17">
        <f t="shared" si="65"/>
        <v>10560.51</v>
      </c>
      <c r="AI128" s="17">
        <f t="shared" si="65"/>
        <v>10830.556999999999</v>
      </c>
      <c r="AJ128" s="17">
        <f t="shared" si="65"/>
        <v>11103.555</v>
      </c>
      <c r="AK128" s="17">
        <f t="shared" si="65"/>
        <v>11379.187</v>
      </c>
      <c r="AL128" s="17">
        <f t="shared" si="65"/>
        <v>11657.239</v>
      </c>
      <c r="AM128" s="17">
        <f t="shared" si="65"/>
        <v>11937.544999999998</v>
      </c>
      <c r="AN128" s="17">
        <f t="shared" si="65"/>
        <v>12219.888999999999</v>
      </c>
      <c r="AO128" s="17">
        <f t="shared" si="65"/>
        <v>12504.051000000003</v>
      </c>
      <c r="AP128" s="17">
        <f t="shared" si="65"/>
        <v>12789.821000000002</v>
      </c>
      <c r="AQ128" s="17">
        <f t="shared" si="65"/>
        <v>13076.990000000003</v>
      </c>
      <c r="AR128" s="17">
        <f t="shared" si="65"/>
        <v>13365.351999999997</v>
      </c>
      <c r="AS128" s="17">
        <f t="shared" si="65"/>
        <v>13654.679000000002</v>
      </c>
      <c r="AT128" s="17">
        <f t="shared" si="65"/>
        <v>13944.758999999996</v>
      </c>
      <c r="AU128" s="17">
        <f t="shared" si="65"/>
        <v>14235.375000000002</v>
      </c>
      <c r="AV128" s="17">
        <f t="shared" si="65"/>
        <v>14526.335999999999</v>
      </c>
      <c r="AW128" s="17">
        <f t="shared" si="65"/>
        <v>14817.456999999999</v>
      </c>
      <c r="AX128" s="17">
        <f t="shared" si="65"/>
        <v>15108.544</v>
      </c>
      <c r="AY128" s="17">
        <f t="shared" si="65"/>
        <v>15399.417000000001</v>
      </c>
      <c r="AZ128" s="17">
        <f t="shared" si="65"/>
        <v>15689.893000000002</v>
      </c>
      <c r="BA128" s="17">
        <f t="shared" ref="BA128:BL128" si="66">SUM(BA107:BA126)</f>
        <v>15979.805999999999</v>
      </c>
      <c r="BB128" s="17">
        <f t="shared" si="66"/>
        <v>16268.984999999999</v>
      </c>
      <c r="BC128" s="17">
        <f t="shared" si="66"/>
        <v>16557.285</v>
      </c>
      <c r="BD128" s="17">
        <f t="shared" si="66"/>
        <v>16844.566999999999</v>
      </c>
      <c r="BE128" s="17">
        <f t="shared" si="66"/>
        <v>17130.686000000002</v>
      </c>
      <c r="BF128" s="17">
        <f t="shared" si="66"/>
        <v>17415.491000000002</v>
      </c>
      <c r="BG128" s="17">
        <f t="shared" si="66"/>
        <v>17698.834000000003</v>
      </c>
      <c r="BH128" s="17">
        <f t="shared" si="66"/>
        <v>17980.603999999999</v>
      </c>
      <c r="BI128" s="17">
        <f t="shared" si="66"/>
        <v>18260.691000000003</v>
      </c>
      <c r="BJ128" s="17">
        <f t="shared" si="66"/>
        <v>18538.984</v>
      </c>
      <c r="BK128" s="17">
        <f t="shared" si="66"/>
        <v>18815.351999999999</v>
      </c>
      <c r="BL128" s="17">
        <f t="shared" si="66"/>
        <v>19089.645999999993</v>
      </c>
      <c r="BM128" s="17">
        <f t="shared" ref="BM128:BT128" si="67">SUM(BM107:BM126)</f>
        <v>19361.71</v>
      </c>
      <c r="BN128" s="17">
        <f t="shared" si="67"/>
        <v>19631.387999999999</v>
      </c>
      <c r="BO128" s="17">
        <f t="shared" si="67"/>
        <v>19898.525000000001</v>
      </c>
      <c r="BP128" s="17">
        <f t="shared" si="67"/>
        <v>20162.976999999999</v>
      </c>
      <c r="BQ128" s="17">
        <f t="shared" si="67"/>
        <v>20424.602999999999</v>
      </c>
      <c r="BR128" s="17">
        <f t="shared" si="67"/>
        <v>20683.273000000001</v>
      </c>
      <c r="BS128" s="17">
        <f t="shared" si="67"/>
        <v>20938.866000000005</v>
      </c>
      <c r="BT128" s="17">
        <f t="shared" si="67"/>
        <v>21191.268000000004</v>
      </c>
    </row>
    <row r="130" spans="1:72">
      <c r="A130" s="94" t="s">
        <v>98</v>
      </c>
      <c r="B130" s="17">
        <f>SUM(B8:B20)</f>
        <v>1459.0119999999999</v>
      </c>
      <c r="C130" s="17">
        <f t="shared" ref="C130:BN130" si="68">SUM(C8:C20)</f>
        <v>1506.8629999999998</v>
      </c>
      <c r="D130" s="17">
        <f t="shared" si="68"/>
        <v>1556.816</v>
      </c>
      <c r="E130" s="17">
        <f t="shared" si="68"/>
        <v>1607.028</v>
      </c>
      <c r="F130" s="17">
        <f t="shared" si="68"/>
        <v>1655.0269999999998</v>
      </c>
      <c r="G130" s="17">
        <f t="shared" si="68"/>
        <v>1699.2109999999998</v>
      </c>
      <c r="H130" s="17">
        <f t="shared" si="68"/>
        <v>1738.8980000000001</v>
      </c>
      <c r="I130" s="17">
        <f t="shared" si="68"/>
        <v>1775.0749999999996</v>
      </c>
      <c r="J130" s="17">
        <f t="shared" si="68"/>
        <v>1809.8889999999999</v>
      </c>
      <c r="K130" s="17">
        <f t="shared" si="68"/>
        <v>1846.402</v>
      </c>
      <c r="L130" s="17">
        <f t="shared" si="68"/>
        <v>1886.9519999999998</v>
      </c>
      <c r="M130" s="17">
        <f t="shared" si="68"/>
        <v>1932.191</v>
      </c>
      <c r="N130" s="17">
        <f t="shared" si="68"/>
        <v>1981.8519999999999</v>
      </c>
      <c r="O130" s="17">
        <f t="shared" si="68"/>
        <v>2036.2240000000002</v>
      </c>
      <c r="P130" s="17">
        <f t="shared" si="68"/>
        <v>2095.373</v>
      </c>
      <c r="Q130" s="17">
        <f t="shared" si="68"/>
        <v>2159.3059999999996</v>
      </c>
      <c r="R130" s="17">
        <f t="shared" si="68"/>
        <v>2227.942</v>
      </c>
      <c r="S130" s="17">
        <f t="shared" si="68"/>
        <v>2301.2530000000002</v>
      </c>
      <c r="T130" s="17">
        <f t="shared" si="68"/>
        <v>2379.2550000000001</v>
      </c>
      <c r="U130" s="17">
        <f t="shared" si="68"/>
        <v>2461.9289999999996</v>
      </c>
      <c r="V130" s="17">
        <f t="shared" si="68"/>
        <v>2548.9810000000002</v>
      </c>
      <c r="W130" s="17">
        <f t="shared" si="68"/>
        <v>2640.509</v>
      </c>
      <c r="X130" s="17">
        <f t="shared" si="68"/>
        <v>2735.6629999999996</v>
      </c>
      <c r="Y130" s="17">
        <f t="shared" si="68"/>
        <v>2832.0279999999998</v>
      </c>
      <c r="Z130" s="17">
        <f t="shared" si="68"/>
        <v>2926.4679999999998</v>
      </c>
      <c r="AA130" s="17">
        <f t="shared" si="68"/>
        <v>3016.6640000000002</v>
      </c>
      <c r="AB130" s="17">
        <f t="shared" si="68"/>
        <v>3101.6090000000004</v>
      </c>
      <c r="AC130" s="17">
        <f t="shared" si="68"/>
        <v>3181.625</v>
      </c>
      <c r="AD130" s="17">
        <f t="shared" si="68"/>
        <v>3257.424</v>
      </c>
      <c r="AE130" s="17">
        <f t="shared" si="68"/>
        <v>3330.326</v>
      </c>
      <c r="AF130" s="17">
        <f t="shared" si="68"/>
        <v>3401.3379999999997</v>
      </c>
      <c r="AG130" s="17">
        <f t="shared" si="68"/>
        <v>3470.5159999999996</v>
      </c>
      <c r="AH130" s="17">
        <f t="shared" si="68"/>
        <v>3537.5499999999997</v>
      </c>
      <c r="AI130" s="17">
        <f t="shared" si="68"/>
        <v>3602.6880000000001</v>
      </c>
      <c r="AJ130" s="17">
        <f t="shared" si="68"/>
        <v>3666.1980000000008</v>
      </c>
      <c r="AK130" s="17">
        <f t="shared" si="68"/>
        <v>3728.31</v>
      </c>
      <c r="AL130" s="17">
        <f t="shared" si="68"/>
        <v>3789.0989999999997</v>
      </c>
      <c r="AM130" s="17">
        <f t="shared" si="68"/>
        <v>3848.6609999999996</v>
      </c>
      <c r="AN130" s="17">
        <f t="shared" si="68"/>
        <v>3907.2359999999999</v>
      </c>
      <c r="AO130" s="17">
        <f t="shared" si="68"/>
        <v>3965.0969999999998</v>
      </c>
      <c r="AP130" s="17">
        <f t="shared" si="68"/>
        <v>4022.402</v>
      </c>
      <c r="AQ130" s="17">
        <f t="shared" si="68"/>
        <v>4079.2730000000006</v>
      </c>
      <c r="AR130" s="17">
        <f t="shared" si="68"/>
        <v>4135.5829999999996</v>
      </c>
      <c r="AS130" s="17">
        <f t="shared" si="68"/>
        <v>4190.9139999999998</v>
      </c>
      <c r="AT130" s="17">
        <f t="shared" si="68"/>
        <v>4244.6850000000004</v>
      </c>
      <c r="AU130" s="17">
        <f t="shared" si="68"/>
        <v>4296.4479999999994</v>
      </c>
      <c r="AV130" s="17">
        <f t="shared" si="68"/>
        <v>4346.07</v>
      </c>
      <c r="AW130" s="17">
        <f t="shared" si="68"/>
        <v>4393.5919999999996</v>
      </c>
      <c r="AX130" s="17">
        <f t="shared" si="68"/>
        <v>4438.9609999999993</v>
      </c>
      <c r="AY130" s="17">
        <f t="shared" si="68"/>
        <v>4482.1660000000002</v>
      </c>
      <c r="AZ130" s="17">
        <f t="shared" si="68"/>
        <v>4523.2049999999999</v>
      </c>
      <c r="BA130" s="17">
        <f t="shared" si="68"/>
        <v>4562.0349999999999</v>
      </c>
      <c r="BB130" s="17">
        <f t="shared" si="68"/>
        <v>4598.6440000000002</v>
      </c>
      <c r="BC130" s="17">
        <f t="shared" si="68"/>
        <v>4633.1259999999993</v>
      </c>
      <c r="BD130" s="17">
        <f t="shared" si="68"/>
        <v>4665.6190000000006</v>
      </c>
      <c r="BE130" s="17">
        <f t="shared" si="68"/>
        <v>4696.2379999999994</v>
      </c>
      <c r="BF130" s="17">
        <f t="shared" si="68"/>
        <v>4725.0329999999994</v>
      </c>
      <c r="BG130" s="17">
        <f t="shared" si="68"/>
        <v>4752.0329999999994</v>
      </c>
      <c r="BH130" s="17">
        <f t="shared" si="68"/>
        <v>4777.3180000000002</v>
      </c>
      <c r="BI130" s="17">
        <f t="shared" si="68"/>
        <v>4800.9750000000013</v>
      </c>
      <c r="BJ130" s="17">
        <f t="shared" si="68"/>
        <v>4823.0819999999994</v>
      </c>
      <c r="BK130" s="17">
        <f t="shared" si="68"/>
        <v>4843.7039999999997</v>
      </c>
      <c r="BL130" s="17">
        <f t="shared" si="68"/>
        <v>4862.8990000000003</v>
      </c>
      <c r="BM130" s="17">
        <f t="shared" si="68"/>
        <v>4880.7120000000004</v>
      </c>
      <c r="BN130" s="17">
        <f t="shared" si="68"/>
        <v>4897.1890000000003</v>
      </c>
      <c r="BO130" s="17">
        <f t="shared" ref="BO130:BT130" si="69">SUM(BO8:BO20)</f>
        <v>4912.3770000000004</v>
      </c>
      <c r="BP130" s="17">
        <f t="shared" si="69"/>
        <v>4926.3270000000002</v>
      </c>
      <c r="BQ130" s="17">
        <f t="shared" si="69"/>
        <v>4939.0940000000001</v>
      </c>
      <c r="BR130" s="17">
        <f t="shared" si="69"/>
        <v>4950.7389999999996</v>
      </c>
      <c r="BS130" s="17">
        <f t="shared" si="69"/>
        <v>4961.3240000000005</v>
      </c>
      <c r="BT130" s="17">
        <f t="shared" si="69"/>
        <v>4970.9220000000005</v>
      </c>
    </row>
    <row r="131" spans="1:72">
      <c r="A131" s="16" t="s">
        <v>99</v>
      </c>
      <c r="B131" s="17">
        <f>SUM(B18:B20)</f>
        <v>278.74300000000005</v>
      </c>
      <c r="C131" s="17">
        <f t="shared" ref="C131:BN131" si="70">SUM(C18:C20)</f>
        <v>287.01300000000003</v>
      </c>
      <c r="D131" s="17">
        <f t="shared" si="70"/>
        <v>295.56799999999998</v>
      </c>
      <c r="E131" s="17">
        <f t="shared" si="70"/>
        <v>304.565</v>
      </c>
      <c r="F131" s="17">
        <f t="shared" si="70"/>
        <v>314.21300000000002</v>
      </c>
      <c r="G131" s="17">
        <f t="shared" si="70"/>
        <v>324.63400000000001</v>
      </c>
      <c r="H131" s="17">
        <f t="shared" si="70"/>
        <v>335.83799999999997</v>
      </c>
      <c r="I131" s="17">
        <f t="shared" si="70"/>
        <v>347.67599999999999</v>
      </c>
      <c r="J131" s="17">
        <f t="shared" si="70"/>
        <v>359.89700000000005</v>
      </c>
      <c r="K131" s="17">
        <f t="shared" si="70"/>
        <v>372.16199999999998</v>
      </c>
      <c r="L131" s="17">
        <f t="shared" si="70"/>
        <v>384.185</v>
      </c>
      <c r="M131" s="17">
        <f t="shared" si="70"/>
        <v>396.197</v>
      </c>
      <c r="N131" s="17">
        <f t="shared" si="70"/>
        <v>408.20100000000002</v>
      </c>
      <c r="O131" s="17">
        <f t="shared" si="70"/>
        <v>419.43900000000002</v>
      </c>
      <c r="P131" s="17">
        <f t="shared" si="70"/>
        <v>428.92200000000003</v>
      </c>
      <c r="Q131" s="17">
        <f t="shared" si="70"/>
        <v>436.125</v>
      </c>
      <c r="R131" s="17">
        <f t="shared" si="70"/>
        <v>440.411</v>
      </c>
      <c r="S131" s="17">
        <f t="shared" si="70"/>
        <v>442.46000000000004</v>
      </c>
      <c r="T131" s="17">
        <f t="shared" si="70"/>
        <v>444.67099999999999</v>
      </c>
      <c r="U131" s="17">
        <f t="shared" si="70"/>
        <v>450.31500000000005</v>
      </c>
      <c r="V131" s="17">
        <f t="shared" si="70"/>
        <v>461.63599999999997</v>
      </c>
      <c r="W131" s="17">
        <f t="shared" si="70"/>
        <v>479.60599999999999</v>
      </c>
      <c r="X131" s="17">
        <f t="shared" si="70"/>
        <v>503.25700000000001</v>
      </c>
      <c r="Y131" s="17">
        <f t="shared" si="70"/>
        <v>530.50399999999991</v>
      </c>
      <c r="Z131" s="17">
        <f t="shared" si="70"/>
        <v>558.26700000000005</v>
      </c>
      <c r="AA131" s="17">
        <f t="shared" si="70"/>
        <v>584.27299999999991</v>
      </c>
      <c r="AB131" s="17">
        <f t="shared" si="70"/>
        <v>607.80899999999997</v>
      </c>
      <c r="AC131" s="17">
        <f t="shared" si="70"/>
        <v>629.42700000000002</v>
      </c>
      <c r="AD131" s="17">
        <f t="shared" si="70"/>
        <v>649.63900000000001</v>
      </c>
      <c r="AE131" s="17">
        <f>SUM(AE18:AE20)</f>
        <v>669.40300000000002</v>
      </c>
      <c r="AF131" s="17">
        <f t="shared" si="70"/>
        <v>689.38300000000004</v>
      </c>
      <c r="AG131" s="17">
        <f t="shared" si="70"/>
        <v>709.68399999999997</v>
      </c>
      <c r="AH131" s="17">
        <f t="shared" si="70"/>
        <v>729.88100000000009</v>
      </c>
      <c r="AI131" s="17">
        <f t="shared" si="70"/>
        <v>749.50400000000002</v>
      </c>
      <c r="AJ131" s="17">
        <f t="shared" si="70"/>
        <v>767.89599999999996</v>
      </c>
      <c r="AK131" s="17">
        <f t="shared" si="70"/>
        <v>784.63300000000004</v>
      </c>
      <c r="AL131" s="17">
        <f t="shared" si="70"/>
        <v>799.505</v>
      </c>
      <c r="AM131" s="17">
        <f t="shared" si="70"/>
        <v>812.78399999999999</v>
      </c>
      <c r="AN131" s="17">
        <f t="shared" si="70"/>
        <v>825.10300000000007</v>
      </c>
      <c r="AO131" s="17">
        <f t="shared" si="70"/>
        <v>837.36199999999997</v>
      </c>
      <c r="AP131" s="17">
        <f t="shared" si="70"/>
        <v>850.20600000000013</v>
      </c>
      <c r="AQ131" s="17">
        <f t="shared" si="70"/>
        <v>863.84500000000003</v>
      </c>
      <c r="AR131" s="17">
        <f t="shared" si="70"/>
        <v>878.09399999999982</v>
      </c>
      <c r="AS131" s="17">
        <f t="shared" si="70"/>
        <v>892.72199999999998</v>
      </c>
      <c r="AT131" s="17">
        <f t="shared" si="70"/>
        <v>907.34100000000001</v>
      </c>
      <c r="AU131" s="17">
        <f t="shared" si="70"/>
        <v>921.65200000000004</v>
      </c>
      <c r="AV131" s="17">
        <f t="shared" si="70"/>
        <v>935.62</v>
      </c>
      <c r="AW131" s="17">
        <f t="shared" si="70"/>
        <v>949.30700000000002</v>
      </c>
      <c r="AX131" s="17">
        <f t="shared" si="70"/>
        <v>962.62100000000009</v>
      </c>
      <c r="AY131" s="17">
        <f t="shared" si="70"/>
        <v>975.46199999999999</v>
      </c>
      <c r="AZ131" s="17">
        <f t="shared" si="70"/>
        <v>987.75200000000007</v>
      </c>
      <c r="BA131" s="17">
        <f t="shared" si="70"/>
        <v>999.43900000000008</v>
      </c>
      <c r="BB131" s="17">
        <f t="shared" si="70"/>
        <v>1010.5119999999999</v>
      </c>
      <c r="BC131" s="17">
        <f t="shared" si="70"/>
        <v>1020.997</v>
      </c>
      <c r="BD131" s="17">
        <f t="shared" si="70"/>
        <v>1030.952</v>
      </c>
      <c r="BE131" s="17">
        <f t="shared" si="70"/>
        <v>1040.4180000000001</v>
      </c>
      <c r="BF131" s="17">
        <f t="shared" si="70"/>
        <v>1049.4010000000001</v>
      </c>
      <c r="BG131" s="17">
        <f t="shared" si="70"/>
        <v>1057.8889999999999</v>
      </c>
      <c r="BH131" s="17">
        <f t="shared" si="70"/>
        <v>1065.895</v>
      </c>
      <c r="BI131" s="17">
        <f t="shared" si="70"/>
        <v>1073.433</v>
      </c>
      <c r="BJ131" s="17">
        <f t="shared" si="70"/>
        <v>1080.5160000000001</v>
      </c>
      <c r="BK131" s="17">
        <f t="shared" si="70"/>
        <v>1087.1590000000001</v>
      </c>
      <c r="BL131" s="17">
        <f t="shared" si="70"/>
        <v>1093.3819999999998</v>
      </c>
      <c r="BM131" s="17">
        <f t="shared" si="70"/>
        <v>1099.202</v>
      </c>
      <c r="BN131" s="17">
        <f t="shared" si="70"/>
        <v>1104.6369999999999</v>
      </c>
      <c r="BO131" s="17">
        <f t="shared" ref="BO131:BT131" si="71">SUM(BO18:BO20)</f>
        <v>1109.7090000000001</v>
      </c>
      <c r="BP131" s="17">
        <f t="shared" si="71"/>
        <v>1114.4390000000001</v>
      </c>
      <c r="BQ131" s="17">
        <f t="shared" si="71"/>
        <v>1118.8499999999999</v>
      </c>
      <c r="BR131" s="17">
        <f t="shared" si="71"/>
        <v>1122.9670000000001</v>
      </c>
      <c r="BS131" s="17">
        <f t="shared" si="71"/>
        <v>1126.8150000000001</v>
      </c>
      <c r="BT131" s="17">
        <f t="shared" si="71"/>
        <v>1130.423</v>
      </c>
    </row>
    <row r="132" spans="1:72">
      <c r="A132" s="94" t="s">
        <v>100</v>
      </c>
      <c r="B132" s="17">
        <f>SUM(B9:B12)</f>
        <v>506.71</v>
      </c>
      <c r="C132" s="17">
        <f t="shared" ref="C132:BN132" si="72">SUM(C9:C12)</f>
        <v>524.45800000000008</v>
      </c>
      <c r="D132" s="17">
        <f t="shared" si="72"/>
        <v>543.01499999999999</v>
      </c>
      <c r="E132" s="17">
        <f t="shared" si="72"/>
        <v>560.83799999999997</v>
      </c>
      <c r="F132" s="17">
        <f t="shared" si="72"/>
        <v>575.85699999999997</v>
      </c>
      <c r="G132" s="17">
        <f t="shared" si="72"/>
        <v>586.82400000000007</v>
      </c>
      <c r="H132" s="17">
        <f t="shared" si="72"/>
        <v>592.81299999999999</v>
      </c>
      <c r="I132" s="17">
        <f t="shared" si="72"/>
        <v>594.86699999999996</v>
      </c>
      <c r="J132" s="17">
        <f t="shared" si="72"/>
        <v>596.10099999999989</v>
      </c>
      <c r="K132" s="17">
        <f t="shared" si="72"/>
        <v>600.84</v>
      </c>
      <c r="L132" s="17">
        <f t="shared" si="72"/>
        <v>612.12699999999995</v>
      </c>
      <c r="M132" s="17">
        <f t="shared" si="72"/>
        <v>631.09</v>
      </c>
      <c r="N132" s="17">
        <f t="shared" si="72"/>
        <v>656.63900000000001</v>
      </c>
      <c r="O132" s="17">
        <f t="shared" si="72"/>
        <v>686.86</v>
      </c>
      <c r="P132" s="17">
        <f t="shared" si="72"/>
        <v>718.79899999999998</v>
      </c>
      <c r="Q132" s="17">
        <f t="shared" si="72"/>
        <v>750.24299999999994</v>
      </c>
      <c r="R132" s="17">
        <f t="shared" si="72"/>
        <v>780.59400000000005</v>
      </c>
      <c r="S132" s="17">
        <f t="shared" si="72"/>
        <v>810.32</v>
      </c>
      <c r="T132" s="17">
        <f t="shared" si="72"/>
        <v>839.49800000000005</v>
      </c>
      <c r="U132" s="17">
        <f t="shared" si="72"/>
        <v>868.48799999999994</v>
      </c>
      <c r="V132" s="17">
        <f t="shared" si="72"/>
        <v>897.4860000000001</v>
      </c>
      <c r="W132" s="17">
        <f t="shared" si="72"/>
        <v>926.44399999999996</v>
      </c>
      <c r="X132" s="17">
        <f t="shared" si="72"/>
        <v>954.96600000000001</v>
      </c>
      <c r="Y132" s="17">
        <f t="shared" si="72"/>
        <v>982.51900000000001</v>
      </c>
      <c r="Z132" s="17">
        <f t="shared" si="72"/>
        <v>1008.437</v>
      </c>
      <c r="AA132" s="17">
        <f t="shared" si="72"/>
        <v>1032.2819999999999</v>
      </c>
      <c r="AB132" s="17">
        <f t="shared" si="72"/>
        <v>1053.8040000000001</v>
      </c>
      <c r="AC132" s="17">
        <f t="shared" si="72"/>
        <v>1073.232</v>
      </c>
      <c r="AD132" s="17">
        <f t="shared" si="72"/>
        <v>1091.231</v>
      </c>
      <c r="AE132" s="17">
        <f t="shared" si="72"/>
        <v>1108.758</v>
      </c>
      <c r="AF132" s="17">
        <f t="shared" si="72"/>
        <v>1126.521</v>
      </c>
      <c r="AG132" s="17">
        <f t="shared" si="72"/>
        <v>1144.7150000000001</v>
      </c>
      <c r="AH132" s="17">
        <f t="shared" si="72"/>
        <v>1163.1880000000001</v>
      </c>
      <c r="AI132" s="17">
        <f t="shared" si="72"/>
        <v>1181.874</v>
      </c>
      <c r="AJ132" s="17">
        <f t="shared" si="72"/>
        <v>1200.597</v>
      </c>
      <c r="AK132" s="17">
        <f t="shared" si="72"/>
        <v>1219.211</v>
      </c>
      <c r="AL132" s="17">
        <f t="shared" si="72"/>
        <v>1237.7470000000001</v>
      </c>
      <c r="AM132" s="17">
        <f t="shared" si="72"/>
        <v>1256.2280000000001</v>
      </c>
      <c r="AN132" s="17">
        <f t="shared" si="72"/>
        <v>1274.471</v>
      </c>
      <c r="AO132" s="17">
        <f t="shared" si="72"/>
        <v>1292.229</v>
      </c>
      <c r="AP132" s="17">
        <f t="shared" si="72"/>
        <v>1309.319</v>
      </c>
      <c r="AQ132" s="17">
        <f t="shared" si="72"/>
        <v>1325.663</v>
      </c>
      <c r="AR132" s="17">
        <f t="shared" si="72"/>
        <v>1341.271</v>
      </c>
      <c r="AS132" s="17">
        <f t="shared" si="72"/>
        <v>1356.1420000000001</v>
      </c>
      <c r="AT132" s="17">
        <f t="shared" si="72"/>
        <v>1370.307</v>
      </c>
      <c r="AU132" s="17">
        <f t="shared" si="72"/>
        <v>1383.787</v>
      </c>
      <c r="AV132" s="17">
        <f t="shared" si="72"/>
        <v>1396.5709999999999</v>
      </c>
      <c r="AW132" s="17">
        <f t="shared" si="72"/>
        <v>1408.6399999999999</v>
      </c>
      <c r="AX132" s="17">
        <f t="shared" si="72"/>
        <v>1420.0160000000001</v>
      </c>
      <c r="AY132" s="17">
        <f t="shared" si="72"/>
        <v>1430.729</v>
      </c>
      <c r="AZ132" s="17">
        <f t="shared" si="72"/>
        <v>1440.809</v>
      </c>
      <c r="BA132" s="17">
        <f t="shared" si="72"/>
        <v>1450.2719999999999</v>
      </c>
      <c r="BB132" s="17">
        <f t="shared" si="72"/>
        <v>1459.1289999999999</v>
      </c>
      <c r="BC132" s="17">
        <f t="shared" si="72"/>
        <v>1467.414</v>
      </c>
      <c r="BD132" s="17">
        <f t="shared" si="72"/>
        <v>1475.1640000000002</v>
      </c>
      <c r="BE132" s="17">
        <f t="shared" si="72"/>
        <v>1482.4140000000002</v>
      </c>
      <c r="BF132" s="17">
        <f t="shared" si="72"/>
        <v>1489.1850000000002</v>
      </c>
      <c r="BG132" s="17">
        <f t="shared" si="72"/>
        <v>1495.4929999999999</v>
      </c>
      <c r="BH132" s="17">
        <f t="shared" si="72"/>
        <v>1501.364</v>
      </c>
      <c r="BI132" s="17">
        <f t="shared" si="72"/>
        <v>1506.8220000000001</v>
      </c>
      <c r="BJ132" s="17">
        <f t="shared" si="72"/>
        <v>1511.886</v>
      </c>
      <c r="BK132" s="17">
        <f t="shared" si="72"/>
        <v>1516.5759999999998</v>
      </c>
      <c r="BL132" s="17">
        <f t="shared" si="72"/>
        <v>1520.904</v>
      </c>
      <c r="BM132" s="17">
        <f t="shared" si="72"/>
        <v>1524.876</v>
      </c>
      <c r="BN132" s="17">
        <f t="shared" si="72"/>
        <v>1528.502</v>
      </c>
      <c r="BO132" s="17">
        <f t="shared" ref="BO132:BT132" si="73">SUM(BO9:BO12)</f>
        <v>1531.788</v>
      </c>
      <c r="BP132" s="17">
        <f t="shared" si="73"/>
        <v>1534.739</v>
      </c>
      <c r="BQ132" s="17">
        <f t="shared" si="73"/>
        <v>1537.3589999999999</v>
      </c>
      <c r="BR132" s="17">
        <f t="shared" si="73"/>
        <v>1539.6529999999998</v>
      </c>
      <c r="BS132" s="17">
        <f t="shared" si="73"/>
        <v>1541.6239999999998</v>
      </c>
      <c r="BT132" s="17">
        <f t="shared" si="73"/>
        <v>1543.277</v>
      </c>
    </row>
    <row r="133" spans="1:72">
      <c r="A133" s="16" t="s">
        <v>101</v>
      </c>
      <c r="B133" s="17">
        <f>SUM(B9:B17)</f>
        <v>1039.9869999999999</v>
      </c>
      <c r="C133" s="17">
        <f t="shared" ref="C133:BN133" si="74">SUM(C9:C17)</f>
        <v>1075.5219999999999</v>
      </c>
      <c r="D133" s="17">
        <f t="shared" si="74"/>
        <v>1112.9270000000001</v>
      </c>
      <c r="E133" s="17">
        <f t="shared" si="74"/>
        <v>1150.462</v>
      </c>
      <c r="F133" s="17">
        <f t="shared" si="74"/>
        <v>1185.779</v>
      </c>
      <c r="G133" s="17">
        <f t="shared" si="74"/>
        <v>1217.3249999999998</v>
      </c>
      <c r="H133" s="17">
        <f t="shared" si="74"/>
        <v>1244.6589999999999</v>
      </c>
      <c r="I133" s="17">
        <f t="shared" si="74"/>
        <v>1268.6659999999999</v>
      </c>
      <c r="J133" s="17">
        <f t="shared" si="74"/>
        <v>1290.789</v>
      </c>
      <c r="K133" s="17">
        <f t="shared" si="74"/>
        <v>1313.1350000000002</v>
      </c>
      <c r="L133" s="17">
        <f t="shared" si="74"/>
        <v>1337.4519999999998</v>
      </c>
      <c r="M133" s="17">
        <f t="shared" si="74"/>
        <v>1363.7500000000002</v>
      </c>
      <c r="N133" s="17">
        <f t="shared" si="74"/>
        <v>1392.1719999999998</v>
      </c>
      <c r="O133" s="17">
        <f t="shared" si="74"/>
        <v>1424.7250000000001</v>
      </c>
      <c r="P133" s="17">
        <f t="shared" si="74"/>
        <v>1463.856</v>
      </c>
      <c r="Q133" s="17">
        <f t="shared" si="74"/>
        <v>1511.1189999999999</v>
      </c>
      <c r="R133" s="17">
        <f t="shared" si="74"/>
        <v>1567.4040000000002</v>
      </c>
      <c r="S133" s="17">
        <f t="shared" si="74"/>
        <v>1631.73</v>
      </c>
      <c r="T133" s="17">
        <f t="shared" si="74"/>
        <v>1701.3799999999999</v>
      </c>
      <c r="U133" s="17">
        <f t="shared" si="74"/>
        <v>1772.4949999999999</v>
      </c>
      <c r="V133" s="17">
        <f t="shared" si="74"/>
        <v>1842.1290000000001</v>
      </c>
      <c r="W133" s="17">
        <f t="shared" si="74"/>
        <v>1909.3209999999999</v>
      </c>
      <c r="X133" s="17">
        <f t="shared" si="74"/>
        <v>1974.3889999999999</v>
      </c>
      <c r="Y133" s="17">
        <f t="shared" si="74"/>
        <v>2037.204</v>
      </c>
      <c r="Z133" s="17">
        <f t="shared" si="74"/>
        <v>2098.011</v>
      </c>
      <c r="AA133" s="17">
        <f t="shared" si="74"/>
        <v>2156.9589999999998</v>
      </c>
      <c r="AB133" s="17">
        <f t="shared" si="74"/>
        <v>2213.84</v>
      </c>
      <c r="AC133" s="17">
        <f t="shared" si="74"/>
        <v>2268.2939999999999</v>
      </c>
      <c r="AD133" s="17">
        <f t="shared" si="74"/>
        <v>2320.2550000000001</v>
      </c>
      <c r="AE133" s="17">
        <f t="shared" si="74"/>
        <v>2369.7130000000002</v>
      </c>
      <c r="AF133" s="17">
        <f t="shared" si="74"/>
        <v>2416.7439999999997</v>
      </c>
      <c r="AG133" s="17">
        <f t="shared" si="74"/>
        <v>2461.2069999999999</v>
      </c>
      <c r="AH133" s="17">
        <f t="shared" si="74"/>
        <v>2503.3040000000001</v>
      </c>
      <c r="AI133" s="17">
        <f t="shared" si="74"/>
        <v>2543.8850000000002</v>
      </c>
      <c r="AJ133" s="17">
        <f t="shared" si="74"/>
        <v>2584.0829999999996</v>
      </c>
      <c r="AK133" s="17">
        <f t="shared" si="74"/>
        <v>2624.7120000000004</v>
      </c>
      <c r="AL133" s="17">
        <f t="shared" si="74"/>
        <v>2666.0839999999998</v>
      </c>
      <c r="AM133" s="17">
        <f t="shared" si="74"/>
        <v>2707.9850000000001</v>
      </c>
      <c r="AN133" s="17">
        <f t="shared" si="74"/>
        <v>2750.0430000000001</v>
      </c>
      <c r="AO133" s="17">
        <f t="shared" si="74"/>
        <v>2791.6370000000002</v>
      </c>
      <c r="AP133" s="17">
        <f t="shared" si="74"/>
        <v>2832.2879999999996</v>
      </c>
      <c r="AQ133" s="17">
        <f t="shared" si="74"/>
        <v>2871.9230000000002</v>
      </c>
      <c r="AR133" s="17">
        <f t="shared" si="74"/>
        <v>2910.6109999999999</v>
      </c>
      <c r="AS133" s="17">
        <f t="shared" si="74"/>
        <v>2948.1469999999999</v>
      </c>
      <c r="AT133" s="17">
        <f t="shared" si="74"/>
        <v>2984.31</v>
      </c>
      <c r="AU133" s="17">
        <f t="shared" si="74"/>
        <v>3018.9279999999999</v>
      </c>
      <c r="AV133" s="17">
        <f t="shared" si="74"/>
        <v>3051.8989999999999</v>
      </c>
      <c r="AW133" s="17">
        <f t="shared" si="74"/>
        <v>3083.2039999999997</v>
      </c>
      <c r="AX133" s="17">
        <f t="shared" si="74"/>
        <v>3112.88</v>
      </c>
      <c r="AY133" s="17">
        <f t="shared" si="74"/>
        <v>3141.0129999999995</v>
      </c>
      <c r="AZ133" s="17">
        <f t="shared" si="74"/>
        <v>3167.6769999999997</v>
      </c>
      <c r="BA133" s="17">
        <f t="shared" si="74"/>
        <v>3192.8789999999999</v>
      </c>
      <c r="BB133" s="17">
        <f t="shared" si="74"/>
        <v>3216.6089999999999</v>
      </c>
      <c r="BC133" s="17">
        <f t="shared" si="74"/>
        <v>3238.9249999999997</v>
      </c>
      <c r="BD133" s="17">
        <f t="shared" si="74"/>
        <v>3259.8969999999999</v>
      </c>
      <c r="BE133" s="17">
        <f t="shared" si="74"/>
        <v>3279.5909999999999</v>
      </c>
      <c r="BF133" s="17">
        <f t="shared" si="74"/>
        <v>3298.0450000000001</v>
      </c>
      <c r="BG133" s="17">
        <f t="shared" si="74"/>
        <v>3315.297</v>
      </c>
      <c r="BH133" s="17">
        <f t="shared" si="74"/>
        <v>3331.4100000000008</v>
      </c>
      <c r="BI133" s="17">
        <f t="shared" si="74"/>
        <v>3346.4540000000002</v>
      </c>
      <c r="BJ133" s="17">
        <f t="shared" si="74"/>
        <v>3360.489</v>
      </c>
      <c r="BK133" s="17">
        <f t="shared" si="74"/>
        <v>3373.5650000000001</v>
      </c>
      <c r="BL133" s="17">
        <f t="shared" si="74"/>
        <v>3385.7190000000001</v>
      </c>
      <c r="BM133" s="17">
        <f t="shared" si="74"/>
        <v>3396.9740000000002</v>
      </c>
      <c r="BN133" s="17">
        <f t="shared" si="74"/>
        <v>3407.3589999999999</v>
      </c>
      <c r="BO133" s="17">
        <f t="shared" ref="BO133:BT133" si="75">SUM(BO9:BO17)</f>
        <v>3416.9</v>
      </c>
      <c r="BP133" s="17">
        <f t="shared" si="75"/>
        <v>3425.627</v>
      </c>
      <c r="BQ133" s="17">
        <f t="shared" si="75"/>
        <v>3433.5719999999997</v>
      </c>
      <c r="BR133" s="17">
        <f t="shared" si="75"/>
        <v>3440.7739999999999</v>
      </c>
      <c r="BS133" s="17">
        <f t="shared" si="75"/>
        <v>3447.2719999999999</v>
      </c>
      <c r="BT133" s="17">
        <f t="shared" si="75"/>
        <v>3453.114</v>
      </c>
    </row>
    <row r="134" spans="1:72">
      <c r="A134" s="119" t="s">
        <v>232</v>
      </c>
      <c r="B134" s="17">
        <f t="shared" ref="B134:AE134" si="76">SUM(B18:B19)</f>
        <v>188.87400000000002</v>
      </c>
      <c r="C134" s="17">
        <f t="shared" si="76"/>
        <v>194.572</v>
      </c>
      <c r="D134" s="17">
        <f t="shared" si="76"/>
        <v>200.49199999999999</v>
      </c>
      <c r="E134" s="17">
        <f t="shared" si="76"/>
        <v>206.73399999999998</v>
      </c>
      <c r="F134" s="17">
        <f t="shared" si="76"/>
        <v>213.43</v>
      </c>
      <c r="G134" s="17">
        <f t="shared" si="76"/>
        <v>220.64600000000002</v>
      </c>
      <c r="H134" s="17">
        <f t="shared" si="76"/>
        <v>228.43099999999998</v>
      </c>
      <c r="I134" s="17">
        <f t="shared" si="76"/>
        <v>236.673</v>
      </c>
      <c r="J134" s="17">
        <f t="shared" si="76"/>
        <v>245.08100000000002</v>
      </c>
      <c r="K134" s="17">
        <f t="shared" si="76"/>
        <v>253.26299999999998</v>
      </c>
      <c r="L134" s="17">
        <f t="shared" si="76"/>
        <v>260.93</v>
      </c>
      <c r="M134" s="17">
        <f t="shared" si="76"/>
        <v>268.14099999999996</v>
      </c>
      <c r="N134" s="17">
        <f t="shared" si="76"/>
        <v>274.98500000000001</v>
      </c>
      <c r="O134" s="17">
        <f t="shared" si="76"/>
        <v>281.27600000000001</v>
      </c>
      <c r="P134" s="17">
        <f t="shared" si="76"/>
        <v>286.79700000000003</v>
      </c>
      <c r="Q134" s="17">
        <f t="shared" si="76"/>
        <v>291.49400000000003</v>
      </c>
      <c r="R134" s="17">
        <f t="shared" si="76"/>
        <v>295.084</v>
      </c>
      <c r="S134" s="17">
        <f t="shared" si="76"/>
        <v>297.87700000000001</v>
      </c>
      <c r="T134" s="17">
        <f t="shared" si="76"/>
        <v>301.14</v>
      </c>
      <c r="U134" s="17">
        <f t="shared" si="76"/>
        <v>306.56600000000003</v>
      </c>
      <c r="V134" s="17">
        <f t="shared" si="76"/>
        <v>315.30399999999997</v>
      </c>
      <c r="W134" s="17">
        <f t="shared" si="76"/>
        <v>327.88400000000001</v>
      </c>
      <c r="X134" s="17">
        <f t="shared" si="76"/>
        <v>343.77100000000002</v>
      </c>
      <c r="Y134" s="17">
        <f t="shared" si="76"/>
        <v>361.73199999999997</v>
      </c>
      <c r="Z134" s="17">
        <f t="shared" si="76"/>
        <v>379.96800000000002</v>
      </c>
      <c r="AA134" s="17">
        <f t="shared" si="76"/>
        <v>397.14599999999996</v>
      </c>
      <c r="AB134" s="17">
        <f t="shared" si="76"/>
        <v>412.83799999999997</v>
      </c>
      <c r="AC134" s="17">
        <f t="shared" si="76"/>
        <v>427.34300000000002</v>
      </c>
      <c r="AD134" s="17">
        <f t="shared" si="76"/>
        <v>440.92700000000002</v>
      </c>
      <c r="AE134" s="17">
        <f t="shared" si="76"/>
        <v>454.11400000000003</v>
      </c>
      <c r="AF134" s="17">
        <f>SUM(AF18:AF19)</f>
        <v>467.26900000000001</v>
      </c>
      <c r="AG134" s="17">
        <f t="shared" ref="AG134:BT134" si="77">SUM(AG18:AG19)</f>
        <v>480.435</v>
      </c>
      <c r="AH134" s="17">
        <f t="shared" si="77"/>
        <v>493.37900000000002</v>
      </c>
      <c r="AI134" s="17">
        <f t="shared" si="77"/>
        <v>505.88</v>
      </c>
      <c r="AJ134" s="17">
        <f t="shared" si="77"/>
        <v>517.62400000000002</v>
      </c>
      <c r="AK134" s="17">
        <f t="shared" si="77"/>
        <v>528.41999999999996</v>
      </c>
      <c r="AL134" s="17">
        <f t="shared" si="77"/>
        <v>538.15899999999999</v>
      </c>
      <c r="AM134" s="17">
        <f t="shared" si="77"/>
        <v>546.99</v>
      </c>
      <c r="AN134" s="17">
        <f t="shared" si="77"/>
        <v>555.28700000000003</v>
      </c>
      <c r="AO134" s="17">
        <f t="shared" si="77"/>
        <v>563.56899999999996</v>
      </c>
      <c r="AP134" s="17">
        <f t="shared" si="77"/>
        <v>572.20800000000008</v>
      </c>
      <c r="AQ134" s="17">
        <f t="shared" si="77"/>
        <v>581.33100000000002</v>
      </c>
      <c r="AR134" s="17">
        <f t="shared" si="77"/>
        <v>590.8309999999999</v>
      </c>
      <c r="AS134" s="17">
        <f t="shared" si="77"/>
        <v>600.55099999999993</v>
      </c>
      <c r="AT134" s="17">
        <f t="shared" si="77"/>
        <v>610.23900000000003</v>
      </c>
      <c r="AU134" s="17">
        <f t="shared" si="77"/>
        <v>619.697</v>
      </c>
      <c r="AV134" s="17">
        <f t="shared" si="77"/>
        <v>628.899</v>
      </c>
      <c r="AW134" s="17">
        <f t="shared" si="77"/>
        <v>637.88300000000004</v>
      </c>
      <c r="AX134" s="17">
        <f t="shared" si="77"/>
        <v>646.59500000000003</v>
      </c>
      <c r="AY134" s="17">
        <f t="shared" si="77"/>
        <v>654.98</v>
      </c>
      <c r="AZ134" s="17">
        <f t="shared" si="77"/>
        <v>662.99700000000007</v>
      </c>
      <c r="BA134" s="17">
        <f t="shared" si="77"/>
        <v>670.61300000000006</v>
      </c>
      <c r="BB134" s="17">
        <f t="shared" si="77"/>
        <v>677.81999999999994</v>
      </c>
      <c r="BC134" s="17">
        <f t="shared" si="77"/>
        <v>684.63699999999994</v>
      </c>
      <c r="BD134" s="17">
        <f t="shared" si="77"/>
        <v>691.1</v>
      </c>
      <c r="BE134" s="17">
        <f t="shared" si="77"/>
        <v>697.23700000000008</v>
      </c>
      <c r="BF134" s="17">
        <f t="shared" si="77"/>
        <v>703.053</v>
      </c>
      <c r="BG134" s="17">
        <f t="shared" si="77"/>
        <v>708.54199999999992</v>
      </c>
      <c r="BH134" s="17">
        <f t="shared" si="77"/>
        <v>713.71399999999994</v>
      </c>
      <c r="BI134" s="17">
        <f t="shared" si="77"/>
        <v>718.57899999999995</v>
      </c>
      <c r="BJ134" s="17">
        <f t="shared" si="77"/>
        <v>723.14699999999993</v>
      </c>
      <c r="BK134" s="17">
        <f t="shared" si="77"/>
        <v>727.42900000000009</v>
      </c>
      <c r="BL134" s="17">
        <f t="shared" si="77"/>
        <v>731.4369999999999</v>
      </c>
      <c r="BM134" s="17">
        <f t="shared" si="77"/>
        <v>735.18299999999999</v>
      </c>
      <c r="BN134" s="17">
        <f t="shared" si="77"/>
        <v>738.67899999999997</v>
      </c>
      <c r="BO134" s="17">
        <f t="shared" si="77"/>
        <v>741.94</v>
      </c>
      <c r="BP134" s="17">
        <f t="shared" si="77"/>
        <v>744.97800000000007</v>
      </c>
      <c r="BQ134" s="17">
        <f t="shared" si="77"/>
        <v>747.80799999999999</v>
      </c>
      <c r="BR134" s="17">
        <f t="shared" si="77"/>
        <v>750.447</v>
      </c>
      <c r="BS134" s="17">
        <f t="shared" si="77"/>
        <v>752.91200000000003</v>
      </c>
      <c r="BT134" s="17">
        <f t="shared" si="77"/>
        <v>755.22</v>
      </c>
    </row>
    <row r="135" spans="1:72">
      <c r="A135" s="119">
        <v>16</v>
      </c>
      <c r="B135" s="17">
        <f t="shared" ref="B135:AE135" si="78">B19</f>
        <v>92.897000000000006</v>
      </c>
      <c r="C135" s="17">
        <f t="shared" si="78"/>
        <v>95.646000000000001</v>
      </c>
      <c r="D135" s="17">
        <f t="shared" si="78"/>
        <v>98.480999999999995</v>
      </c>
      <c r="E135" s="17">
        <f t="shared" si="78"/>
        <v>101.458</v>
      </c>
      <c r="F135" s="17">
        <f t="shared" si="78"/>
        <v>104.654</v>
      </c>
      <c r="G135" s="17">
        <f t="shared" si="78"/>
        <v>108.114</v>
      </c>
      <c r="H135" s="17">
        <f t="shared" si="78"/>
        <v>111.83799999999999</v>
      </c>
      <c r="I135" s="17">
        <f t="shared" si="78"/>
        <v>115.774</v>
      </c>
      <c r="J135" s="17">
        <f t="shared" si="78"/>
        <v>119.851</v>
      </c>
      <c r="K135" s="17">
        <f t="shared" si="78"/>
        <v>123.974</v>
      </c>
      <c r="L135" s="17">
        <f t="shared" si="78"/>
        <v>128.053</v>
      </c>
      <c r="M135" s="17">
        <f t="shared" si="78"/>
        <v>132.185</v>
      </c>
      <c r="N135" s="17">
        <f t="shared" si="78"/>
        <v>136.35900000000001</v>
      </c>
      <c r="O135" s="17">
        <f t="shared" si="78"/>
        <v>140.268</v>
      </c>
      <c r="P135" s="17">
        <f t="shared" si="78"/>
        <v>143.512</v>
      </c>
      <c r="Q135" s="17">
        <f t="shared" si="78"/>
        <v>145.86799999999999</v>
      </c>
      <c r="R135" s="17">
        <f t="shared" si="78"/>
        <v>147.09200000000001</v>
      </c>
      <c r="S135" s="17">
        <f t="shared" si="78"/>
        <v>147.44200000000001</v>
      </c>
      <c r="T135" s="17">
        <f t="shared" si="78"/>
        <v>147.80199999999999</v>
      </c>
      <c r="U135" s="17">
        <f t="shared" si="78"/>
        <v>149.386</v>
      </c>
      <c r="V135" s="17">
        <f t="shared" si="78"/>
        <v>153.024</v>
      </c>
      <c r="W135" s="17">
        <f t="shared" si="78"/>
        <v>159.078</v>
      </c>
      <c r="X135" s="17">
        <f t="shared" si="78"/>
        <v>167.191</v>
      </c>
      <c r="Y135" s="17">
        <f t="shared" si="78"/>
        <v>176.589</v>
      </c>
      <c r="Z135" s="17">
        <f t="shared" si="78"/>
        <v>186.13800000000001</v>
      </c>
      <c r="AA135" s="17">
        <f t="shared" si="78"/>
        <v>195</v>
      </c>
      <c r="AB135" s="17">
        <f t="shared" si="78"/>
        <v>202.90899999999999</v>
      </c>
      <c r="AC135" s="17">
        <f t="shared" si="78"/>
        <v>210.08</v>
      </c>
      <c r="AD135" s="17">
        <f t="shared" si="78"/>
        <v>216.721</v>
      </c>
      <c r="AE135" s="17">
        <f t="shared" si="78"/>
        <v>223.21700000000001</v>
      </c>
      <c r="AF135" s="17">
        <f>AF19</f>
        <v>229.834</v>
      </c>
      <c r="AG135" s="17">
        <f t="shared" ref="AG135:BT135" si="79">AG19</f>
        <v>236.61799999999999</v>
      </c>
      <c r="AH135" s="17">
        <f t="shared" si="79"/>
        <v>243.411</v>
      </c>
      <c r="AI135" s="17">
        <f t="shared" si="79"/>
        <v>250.03</v>
      </c>
      <c r="AJ135" s="17">
        <f t="shared" si="79"/>
        <v>256.221</v>
      </c>
      <c r="AK135" s="17">
        <f t="shared" si="79"/>
        <v>261.81799999999998</v>
      </c>
      <c r="AL135" s="17">
        <f t="shared" si="79"/>
        <v>266.74099999999999</v>
      </c>
      <c r="AM135" s="17">
        <f t="shared" si="79"/>
        <v>271.09300000000002</v>
      </c>
      <c r="AN135" s="17">
        <f t="shared" si="79"/>
        <v>275.10599999999999</v>
      </c>
      <c r="AO135" s="17">
        <f t="shared" si="79"/>
        <v>279.10899999999998</v>
      </c>
      <c r="AP135" s="17">
        <f t="shared" si="79"/>
        <v>283.33800000000002</v>
      </c>
      <c r="AQ135" s="17">
        <f t="shared" si="79"/>
        <v>287.86900000000003</v>
      </c>
      <c r="AR135" s="17">
        <f t="shared" si="79"/>
        <v>292.63299999999998</v>
      </c>
      <c r="AS135" s="17">
        <f t="shared" si="79"/>
        <v>297.54399999999998</v>
      </c>
      <c r="AT135" s="17">
        <f t="shared" si="79"/>
        <v>302.45600000000002</v>
      </c>
      <c r="AU135" s="17">
        <f t="shared" si="79"/>
        <v>307.25799999999998</v>
      </c>
      <c r="AV135" s="17">
        <f t="shared" si="79"/>
        <v>311.93799999999999</v>
      </c>
      <c r="AW135" s="17">
        <f t="shared" si="79"/>
        <v>316.51900000000001</v>
      </c>
      <c r="AX135" s="17">
        <f t="shared" si="79"/>
        <v>320.97000000000003</v>
      </c>
      <c r="AY135" s="17">
        <f t="shared" si="79"/>
        <v>325.25900000000001</v>
      </c>
      <c r="AZ135" s="17">
        <f t="shared" si="79"/>
        <v>329.36200000000002</v>
      </c>
      <c r="BA135" s="17">
        <f t="shared" si="79"/>
        <v>333.26</v>
      </c>
      <c r="BB135" s="17">
        <f t="shared" si="79"/>
        <v>336.94900000000001</v>
      </c>
      <c r="BC135" s="17">
        <f t="shared" si="79"/>
        <v>340.44</v>
      </c>
      <c r="BD135" s="17">
        <f t="shared" si="79"/>
        <v>343.75200000000001</v>
      </c>
      <c r="BE135" s="17">
        <f t="shared" si="79"/>
        <v>346.90300000000002</v>
      </c>
      <c r="BF135" s="17">
        <f t="shared" si="79"/>
        <v>349.89499999999998</v>
      </c>
      <c r="BG135" s="17">
        <f t="shared" si="79"/>
        <v>352.72199999999998</v>
      </c>
      <c r="BH135" s="17">
        <f t="shared" si="79"/>
        <v>355.38900000000001</v>
      </c>
      <c r="BI135" s="17">
        <f t="shared" si="79"/>
        <v>357.9</v>
      </c>
      <c r="BJ135" s="17">
        <f t="shared" si="79"/>
        <v>360.25900000000001</v>
      </c>
      <c r="BK135" s="17">
        <f t="shared" si="79"/>
        <v>362.471</v>
      </c>
      <c r="BL135" s="17">
        <f t="shared" si="79"/>
        <v>364.54199999999997</v>
      </c>
      <c r="BM135" s="17">
        <f t="shared" si="79"/>
        <v>366.47800000000001</v>
      </c>
      <c r="BN135" s="17">
        <f t="shared" si="79"/>
        <v>368.28699999999998</v>
      </c>
      <c r="BO135" s="17">
        <f t="shared" si="79"/>
        <v>369.97500000000002</v>
      </c>
      <c r="BP135" s="17">
        <f t="shared" si="79"/>
        <v>371.55</v>
      </c>
      <c r="BQ135" s="17">
        <f t="shared" si="79"/>
        <v>373.01900000000001</v>
      </c>
      <c r="BR135" s="17">
        <f t="shared" si="79"/>
        <v>374.39</v>
      </c>
      <c r="BS135" s="17">
        <f t="shared" si="79"/>
        <v>375.67099999999999</v>
      </c>
      <c r="BT135" s="17">
        <f t="shared" si="79"/>
        <v>376.87</v>
      </c>
    </row>
    <row r="136" spans="1:72">
      <c r="A136" s="119" t="s">
        <v>233</v>
      </c>
      <c r="B136" s="17">
        <f t="shared" ref="B136:AE136" si="80">SUM(B19:B20)</f>
        <v>182.76600000000002</v>
      </c>
      <c r="C136" s="17">
        <f t="shared" si="80"/>
        <v>188.08699999999999</v>
      </c>
      <c r="D136" s="17">
        <f t="shared" si="80"/>
        <v>193.55699999999999</v>
      </c>
      <c r="E136" s="17">
        <f t="shared" si="80"/>
        <v>199.28899999999999</v>
      </c>
      <c r="F136" s="17">
        <f t="shared" si="80"/>
        <v>205.43700000000001</v>
      </c>
      <c r="G136" s="17">
        <f t="shared" si="80"/>
        <v>212.102</v>
      </c>
      <c r="H136" s="17">
        <f t="shared" si="80"/>
        <v>219.245</v>
      </c>
      <c r="I136" s="17">
        <f t="shared" si="80"/>
        <v>226.77699999999999</v>
      </c>
      <c r="J136" s="17">
        <f t="shared" si="80"/>
        <v>234.667</v>
      </c>
      <c r="K136" s="17">
        <f t="shared" si="80"/>
        <v>242.87299999999999</v>
      </c>
      <c r="L136" s="17">
        <f t="shared" si="80"/>
        <v>251.30799999999999</v>
      </c>
      <c r="M136" s="17">
        <f t="shared" si="80"/>
        <v>260.24099999999999</v>
      </c>
      <c r="N136" s="17">
        <f t="shared" si="80"/>
        <v>269.57500000000005</v>
      </c>
      <c r="O136" s="17">
        <f t="shared" si="80"/>
        <v>278.43100000000004</v>
      </c>
      <c r="P136" s="17">
        <f t="shared" si="80"/>
        <v>285.637</v>
      </c>
      <c r="Q136" s="17">
        <f t="shared" si="80"/>
        <v>290.49900000000002</v>
      </c>
      <c r="R136" s="17">
        <f t="shared" si="80"/>
        <v>292.41899999999998</v>
      </c>
      <c r="S136" s="17">
        <f t="shared" si="80"/>
        <v>292.02499999999998</v>
      </c>
      <c r="T136" s="17">
        <f t="shared" si="80"/>
        <v>291.33299999999997</v>
      </c>
      <c r="U136" s="17">
        <f t="shared" si="80"/>
        <v>293.13499999999999</v>
      </c>
      <c r="V136" s="17">
        <f t="shared" si="80"/>
        <v>299.35599999999999</v>
      </c>
      <c r="W136" s="17">
        <f t="shared" si="80"/>
        <v>310.8</v>
      </c>
      <c r="X136" s="17">
        <f t="shared" si="80"/>
        <v>326.67700000000002</v>
      </c>
      <c r="Y136" s="17">
        <f t="shared" si="80"/>
        <v>345.36099999999999</v>
      </c>
      <c r="Z136" s="17">
        <f t="shared" si="80"/>
        <v>364.43700000000001</v>
      </c>
      <c r="AA136" s="17">
        <f t="shared" si="80"/>
        <v>382.12700000000001</v>
      </c>
      <c r="AB136" s="17">
        <f t="shared" si="80"/>
        <v>397.88</v>
      </c>
      <c r="AC136" s="17">
        <f t="shared" si="80"/>
        <v>412.16399999999999</v>
      </c>
      <c r="AD136" s="17">
        <f t="shared" si="80"/>
        <v>425.43299999999999</v>
      </c>
      <c r="AE136" s="17">
        <f t="shared" si="80"/>
        <v>438.50599999999997</v>
      </c>
      <c r="AF136" s="17">
        <f>SUM(AF19:AF20)</f>
        <v>451.94799999999998</v>
      </c>
      <c r="AG136" s="17">
        <f t="shared" ref="AG136:BT136" si="81">SUM(AG19:AG20)</f>
        <v>465.86699999999996</v>
      </c>
      <c r="AH136" s="17">
        <f t="shared" si="81"/>
        <v>479.91300000000001</v>
      </c>
      <c r="AI136" s="17">
        <f t="shared" si="81"/>
        <v>493.654</v>
      </c>
      <c r="AJ136" s="17">
        <f t="shared" si="81"/>
        <v>506.49299999999999</v>
      </c>
      <c r="AK136" s="17">
        <f t="shared" si="81"/>
        <v>518.03099999999995</v>
      </c>
      <c r="AL136" s="17">
        <f t="shared" si="81"/>
        <v>528.08699999999999</v>
      </c>
      <c r="AM136" s="17">
        <f t="shared" si="81"/>
        <v>536.88699999999994</v>
      </c>
      <c r="AN136" s="17">
        <f t="shared" si="81"/>
        <v>544.92200000000003</v>
      </c>
      <c r="AO136" s="17">
        <f t="shared" si="81"/>
        <v>552.90200000000004</v>
      </c>
      <c r="AP136" s="17">
        <f t="shared" si="81"/>
        <v>561.33600000000001</v>
      </c>
      <c r="AQ136" s="17">
        <f t="shared" si="81"/>
        <v>570.38300000000004</v>
      </c>
      <c r="AR136" s="17">
        <f t="shared" si="81"/>
        <v>579.89599999999996</v>
      </c>
      <c r="AS136" s="17">
        <f t="shared" si="81"/>
        <v>589.71499999999992</v>
      </c>
      <c r="AT136" s="17">
        <f t="shared" si="81"/>
        <v>599.55799999999999</v>
      </c>
      <c r="AU136" s="17">
        <f t="shared" si="81"/>
        <v>609.21299999999997</v>
      </c>
      <c r="AV136" s="17">
        <f t="shared" si="81"/>
        <v>618.65899999999999</v>
      </c>
      <c r="AW136" s="17">
        <f t="shared" si="81"/>
        <v>627.94299999999998</v>
      </c>
      <c r="AX136" s="17">
        <f t="shared" si="81"/>
        <v>636.99600000000009</v>
      </c>
      <c r="AY136" s="17">
        <f t="shared" si="81"/>
        <v>645.74099999999999</v>
      </c>
      <c r="AZ136" s="17">
        <f t="shared" si="81"/>
        <v>654.11699999999996</v>
      </c>
      <c r="BA136" s="17">
        <f t="shared" si="81"/>
        <v>662.08600000000001</v>
      </c>
      <c r="BB136" s="17">
        <f t="shared" si="81"/>
        <v>669.64100000000008</v>
      </c>
      <c r="BC136" s="17">
        <f t="shared" si="81"/>
        <v>676.8</v>
      </c>
      <c r="BD136" s="17">
        <f t="shared" si="81"/>
        <v>683.60400000000004</v>
      </c>
      <c r="BE136" s="17">
        <f t="shared" si="81"/>
        <v>690.08400000000006</v>
      </c>
      <c r="BF136" s="17">
        <f t="shared" si="81"/>
        <v>696.24299999999994</v>
      </c>
      <c r="BG136" s="17">
        <f t="shared" si="81"/>
        <v>702.06899999999996</v>
      </c>
      <c r="BH136" s="17">
        <f t="shared" si="81"/>
        <v>707.56999999999994</v>
      </c>
      <c r="BI136" s="17">
        <f t="shared" si="81"/>
        <v>712.75399999999991</v>
      </c>
      <c r="BJ136" s="17">
        <f t="shared" si="81"/>
        <v>717.62800000000004</v>
      </c>
      <c r="BK136" s="17">
        <f t="shared" si="81"/>
        <v>722.20100000000002</v>
      </c>
      <c r="BL136" s="17">
        <f t="shared" si="81"/>
        <v>726.48699999999997</v>
      </c>
      <c r="BM136" s="17">
        <f t="shared" si="81"/>
        <v>730.49700000000007</v>
      </c>
      <c r="BN136" s="17">
        <f t="shared" si="81"/>
        <v>734.245</v>
      </c>
      <c r="BO136" s="17">
        <f t="shared" si="81"/>
        <v>737.74400000000003</v>
      </c>
      <c r="BP136" s="17">
        <f t="shared" si="81"/>
        <v>741.01099999999997</v>
      </c>
      <c r="BQ136" s="17">
        <f t="shared" si="81"/>
        <v>744.06099999999992</v>
      </c>
      <c r="BR136" s="17">
        <f t="shared" si="81"/>
        <v>746.91</v>
      </c>
      <c r="BS136" s="17">
        <f t="shared" si="81"/>
        <v>749.57400000000007</v>
      </c>
      <c r="BT136" s="17">
        <f t="shared" si="81"/>
        <v>752.07299999999998</v>
      </c>
    </row>
  </sheetData>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sheetPr codeName="Sheet6"/>
  <dimension ref="A1:BT136"/>
  <sheetViews>
    <sheetView zoomScaleNormal="100" workbookViewId="0">
      <pane xSplit="1" ySplit="2" topLeftCell="B112" activePane="bottomRight" state="frozen"/>
      <selection activeCell="R26" sqref="R26"/>
      <selection pane="topRight" activeCell="R26" sqref="R26"/>
      <selection pane="bottomLeft" activeCell="R26" sqref="R26"/>
      <selection pane="bottomRight" activeCell="R26" sqref="R26"/>
    </sheetView>
  </sheetViews>
  <sheetFormatPr defaultRowHeight="12.75"/>
  <cols>
    <col min="1" max="1" width="19.28515625" style="17" customWidth="1"/>
    <col min="2" max="9" width="9.140625" style="17" customWidth="1"/>
    <col min="10" max="16384" width="9.140625" style="17"/>
  </cols>
  <sheetData>
    <row r="1" spans="1:72" s="15" customFormat="1">
      <c r="A1" s="15" t="s">
        <v>37</v>
      </c>
    </row>
    <row r="2" spans="1:72" s="16" customFormat="1">
      <c r="A2" s="16" t="s">
        <v>25</v>
      </c>
      <c r="B2" s="16">
        <f>MaleSingleAge!B2</f>
        <v>1980</v>
      </c>
      <c r="C2" s="16">
        <f>MaleSingleAge!C2</f>
        <v>1981</v>
      </c>
      <c r="D2" s="16">
        <f>MaleSingleAge!D2</f>
        <v>1982</v>
      </c>
      <c r="E2" s="16">
        <f>MaleSingleAge!E2</f>
        <v>1983</v>
      </c>
      <c r="F2" s="16">
        <f>MaleSingleAge!F2</f>
        <v>1984</v>
      </c>
      <c r="G2" s="16">
        <f>MaleSingleAge!G2</f>
        <v>1985</v>
      </c>
      <c r="H2" s="16">
        <f>MaleSingleAge!H2</f>
        <v>1986</v>
      </c>
      <c r="I2" s="16">
        <f>MaleSingleAge!I2</f>
        <v>1987</v>
      </c>
      <c r="J2" s="16">
        <f>MaleSingleAge!J2</f>
        <v>1988</v>
      </c>
      <c r="K2" s="16">
        <f>MaleSingleAge!K2</f>
        <v>1989</v>
      </c>
      <c r="L2" s="16">
        <f>MaleSingleAge!L2</f>
        <v>1990</v>
      </c>
      <c r="M2" s="16">
        <f>MaleSingleAge!M2</f>
        <v>1991</v>
      </c>
      <c r="N2" s="16">
        <f>MaleSingleAge!N2</f>
        <v>1992</v>
      </c>
      <c r="O2" s="16">
        <f>MaleSingleAge!O2</f>
        <v>1993</v>
      </c>
      <c r="P2" s="16">
        <f>MaleSingleAge!P2</f>
        <v>1994</v>
      </c>
      <c r="Q2" s="16">
        <f>MaleSingleAge!Q2</f>
        <v>1995</v>
      </c>
      <c r="R2" s="16">
        <f>MaleSingleAge!R2</f>
        <v>1996</v>
      </c>
      <c r="S2" s="16">
        <f>MaleSingleAge!S2</f>
        <v>1997</v>
      </c>
      <c r="T2" s="16">
        <f>MaleSingleAge!T2</f>
        <v>1998</v>
      </c>
      <c r="U2" s="16">
        <f>MaleSingleAge!U2</f>
        <v>1999</v>
      </c>
      <c r="V2" s="16">
        <f>MaleSingleAge!V2</f>
        <v>2000</v>
      </c>
      <c r="W2" s="16">
        <f>MaleSingleAge!W2</f>
        <v>2001</v>
      </c>
      <c r="X2" s="16">
        <f>MaleSingleAge!X2</f>
        <v>2002</v>
      </c>
      <c r="Y2" s="16">
        <f>MaleSingleAge!Y2</f>
        <v>2003</v>
      </c>
      <c r="Z2" s="16">
        <f>MaleSingleAge!Z2</f>
        <v>2004</v>
      </c>
      <c r="AA2" s="16">
        <f>MaleSingleAge!AA2</f>
        <v>2005</v>
      </c>
      <c r="AB2" s="16">
        <f>MaleSingleAge!AB2</f>
        <v>2006</v>
      </c>
      <c r="AC2" s="16">
        <f>MaleSingleAge!AC2</f>
        <v>2007</v>
      </c>
      <c r="AD2" s="16">
        <f>MaleSingleAge!AD2</f>
        <v>2008</v>
      </c>
      <c r="AE2" s="16">
        <f>MaleSingleAge!AE2</f>
        <v>2009</v>
      </c>
      <c r="AF2" s="16">
        <f>MaleSingleAge!AF2</f>
        <v>2010</v>
      </c>
      <c r="AG2" s="16">
        <f>MaleSingleAge!AG2</f>
        <v>2011</v>
      </c>
      <c r="AH2" s="16">
        <f>MaleSingleAge!AH2</f>
        <v>2012</v>
      </c>
      <c r="AI2" s="16">
        <f>MaleSingleAge!AI2</f>
        <v>2013</v>
      </c>
      <c r="AJ2" s="16">
        <f>MaleSingleAge!AJ2</f>
        <v>2014</v>
      </c>
      <c r="AK2" s="16">
        <f>MaleSingleAge!AK2</f>
        <v>2015</v>
      </c>
      <c r="AL2" s="16">
        <f>MaleSingleAge!AL2</f>
        <v>2016</v>
      </c>
      <c r="AM2" s="16">
        <f>MaleSingleAge!AM2</f>
        <v>2017</v>
      </c>
      <c r="AN2" s="16">
        <f>MaleSingleAge!AN2</f>
        <v>2018</v>
      </c>
      <c r="AO2" s="16">
        <f>MaleSingleAge!AO2</f>
        <v>2019</v>
      </c>
      <c r="AP2" s="16">
        <f>MaleSingleAge!AP2</f>
        <v>2020</v>
      </c>
      <c r="AQ2" s="16">
        <f>MaleSingleAge!AQ2</f>
        <v>2021</v>
      </c>
      <c r="AR2" s="16">
        <f>MaleSingleAge!AR2</f>
        <v>2022</v>
      </c>
      <c r="AS2" s="16">
        <f>MaleSingleAge!AS2</f>
        <v>2023</v>
      </c>
      <c r="AT2" s="16">
        <f>MaleSingleAge!AT2</f>
        <v>2024</v>
      </c>
      <c r="AU2" s="16">
        <f>MaleSingleAge!AU2</f>
        <v>2025</v>
      </c>
      <c r="AV2" s="16">
        <f>MaleSingleAge!AV2</f>
        <v>2026</v>
      </c>
      <c r="AW2" s="16">
        <f>MaleSingleAge!AW2</f>
        <v>2027</v>
      </c>
      <c r="AX2" s="16">
        <f>MaleSingleAge!AX2</f>
        <v>2028</v>
      </c>
      <c r="AY2" s="16">
        <f>MaleSingleAge!AY2</f>
        <v>2029</v>
      </c>
      <c r="AZ2" s="16">
        <f>MaleSingleAge!AZ2</f>
        <v>2030</v>
      </c>
      <c r="BA2" s="16">
        <f>MaleSingleAge!BA2</f>
        <v>2031</v>
      </c>
      <c r="BB2" s="16">
        <f>MaleSingleAge!BB2</f>
        <v>2032</v>
      </c>
      <c r="BC2" s="16">
        <f>MaleSingleAge!BC2</f>
        <v>2033</v>
      </c>
      <c r="BD2" s="16">
        <f>MaleSingleAge!BD2</f>
        <v>2034</v>
      </c>
      <c r="BE2" s="16">
        <f>MaleSingleAge!BE2</f>
        <v>2035</v>
      </c>
      <c r="BF2" s="16">
        <f>MaleSingleAge!BF2</f>
        <v>2036</v>
      </c>
      <c r="BG2" s="16">
        <f>MaleSingleAge!BG2</f>
        <v>2037</v>
      </c>
      <c r="BH2" s="16">
        <f>MaleSingleAge!BH2</f>
        <v>2038</v>
      </c>
      <c r="BI2" s="16">
        <f>MaleSingleAge!BI2</f>
        <v>2039</v>
      </c>
      <c r="BJ2" s="16">
        <f>MaleSingleAge!BJ2</f>
        <v>2040</v>
      </c>
      <c r="BK2" s="16">
        <f>MaleSingleAge!BK2</f>
        <v>2041</v>
      </c>
      <c r="BL2" s="16">
        <f>MaleSingleAge!BL2</f>
        <v>2042</v>
      </c>
      <c r="BM2" s="16">
        <f>MaleSingleAge!BM2</f>
        <v>2043</v>
      </c>
      <c r="BN2" s="16">
        <f>MaleSingleAge!BN2</f>
        <v>2044</v>
      </c>
      <c r="BO2" s="16">
        <f>MaleSingleAge!BO2</f>
        <v>2045</v>
      </c>
      <c r="BP2" s="16">
        <f>MaleSingleAge!BP2</f>
        <v>2046</v>
      </c>
      <c r="BQ2" s="16">
        <f>MaleSingleAge!BQ2</f>
        <v>2047</v>
      </c>
      <c r="BR2" s="16">
        <f>MaleSingleAge!BR2</f>
        <v>2048</v>
      </c>
      <c r="BS2" s="16">
        <f>MaleSingleAge!BS2</f>
        <v>2049</v>
      </c>
      <c r="BT2" s="16">
        <f>MaleSingleAge!BT2</f>
        <v>2050</v>
      </c>
    </row>
    <row r="3" spans="1:72">
      <c r="A3" s="16">
        <v>0</v>
      </c>
      <c r="B3" s="17">
        <f t="array" ref="B3:BT103">TRANSPOSE(PopulationData!B77:CX147)</f>
        <v>174.15899999999999</v>
      </c>
      <c r="C3" s="17">
        <v>172.93700000000001</v>
      </c>
      <c r="D3" s="17">
        <v>170.05199999999999</v>
      </c>
      <c r="E3" s="17">
        <v>167.39500000000001</v>
      </c>
      <c r="F3" s="17">
        <v>167.53700000000001</v>
      </c>
      <c r="G3" s="17">
        <v>172.18700000000001</v>
      </c>
      <c r="H3" s="17">
        <v>182.29</v>
      </c>
      <c r="I3" s="17">
        <v>196.93899999999999</v>
      </c>
      <c r="J3" s="17">
        <v>213.72300000000001</v>
      </c>
      <c r="K3" s="17">
        <v>229.19399999999999</v>
      </c>
      <c r="L3" s="17">
        <v>240.91399999999999</v>
      </c>
      <c r="M3" s="17">
        <v>247.923</v>
      </c>
      <c r="N3" s="17">
        <v>251.09299999999999</v>
      </c>
      <c r="O3" s="17">
        <v>252.03100000000001</v>
      </c>
      <c r="P3" s="17">
        <v>253.18700000000001</v>
      </c>
      <c r="Q3" s="17">
        <v>256.30399999999997</v>
      </c>
      <c r="R3" s="17">
        <v>261.93</v>
      </c>
      <c r="S3" s="17">
        <v>269.37099999999998</v>
      </c>
      <c r="T3" s="17">
        <v>277.63</v>
      </c>
      <c r="U3" s="17">
        <v>285.19799999999998</v>
      </c>
      <c r="V3" s="17">
        <v>291.02300000000002</v>
      </c>
      <c r="W3" s="17">
        <v>294.75599999999997</v>
      </c>
      <c r="X3" s="17">
        <v>296.88299999999998</v>
      </c>
      <c r="Y3" s="17">
        <v>298.18</v>
      </c>
      <c r="Z3" s="17">
        <v>299.79399999999998</v>
      </c>
      <c r="AA3" s="17">
        <v>302.536</v>
      </c>
      <c r="AB3" s="17">
        <v>306.67399999999998</v>
      </c>
      <c r="AC3" s="17">
        <v>311.88900000000001</v>
      </c>
      <c r="AD3" s="17">
        <v>317.68299999999999</v>
      </c>
      <c r="AE3" s="17">
        <v>323.298</v>
      </c>
      <c r="AF3" s="17">
        <v>328.18700000000001</v>
      </c>
      <c r="AG3" s="17">
        <v>332.20100000000002</v>
      </c>
      <c r="AH3" s="17">
        <v>335.529</v>
      </c>
      <c r="AI3" s="17">
        <v>338.38600000000002</v>
      </c>
      <c r="AJ3" s="17">
        <v>341.11599999999999</v>
      </c>
      <c r="AK3" s="17">
        <v>343.96300000000002</v>
      </c>
      <c r="AL3" s="17">
        <v>346.983</v>
      </c>
      <c r="AM3" s="17">
        <v>350.07400000000001</v>
      </c>
      <c r="AN3" s="17">
        <v>353.14</v>
      </c>
      <c r="AO3" s="17">
        <v>356.03699999999998</v>
      </c>
      <c r="AP3" s="17">
        <v>358.66300000000001</v>
      </c>
      <c r="AQ3" s="17">
        <v>360.99099999999999</v>
      </c>
      <c r="AR3" s="17">
        <v>363.06900000000002</v>
      </c>
      <c r="AS3" s="17">
        <v>364.94299999999998</v>
      </c>
      <c r="AT3" s="17">
        <v>366.69200000000001</v>
      </c>
      <c r="AU3" s="17">
        <v>368.36599999999999</v>
      </c>
      <c r="AV3" s="17">
        <v>369.98500000000001</v>
      </c>
      <c r="AW3" s="17">
        <v>371.53199999999998</v>
      </c>
      <c r="AX3" s="17">
        <v>372.99200000000002</v>
      </c>
      <c r="AY3" s="17">
        <v>374.34399999999999</v>
      </c>
      <c r="AZ3" s="17">
        <v>375.57100000000003</v>
      </c>
      <c r="BA3" s="17">
        <v>376.67</v>
      </c>
      <c r="BB3" s="17">
        <v>377.65600000000001</v>
      </c>
      <c r="BC3" s="17">
        <v>378.53899999999999</v>
      </c>
      <c r="BD3" s="17">
        <v>379.33699999999999</v>
      </c>
      <c r="BE3" s="17">
        <v>380.06400000000002</v>
      </c>
      <c r="BF3" s="17">
        <v>380.72500000000002</v>
      </c>
      <c r="BG3" s="17">
        <v>381.31599999999997</v>
      </c>
      <c r="BH3" s="17">
        <v>381.834</v>
      </c>
      <c r="BI3" s="17">
        <v>382.274</v>
      </c>
      <c r="BJ3" s="17">
        <v>382.63200000000001</v>
      </c>
      <c r="BK3" s="17">
        <v>382.90499999999997</v>
      </c>
      <c r="BL3" s="17">
        <v>383.09399999999999</v>
      </c>
      <c r="BM3" s="17">
        <v>383.2</v>
      </c>
      <c r="BN3" s="17">
        <v>383.22399999999999</v>
      </c>
      <c r="BO3" s="17">
        <v>383.16399999999999</v>
      </c>
      <c r="BP3" s="17">
        <v>383.02100000000002</v>
      </c>
      <c r="BQ3" s="17">
        <v>382.786</v>
      </c>
      <c r="BR3" s="17">
        <v>382.45499999999998</v>
      </c>
      <c r="BS3" s="17">
        <v>382.017</v>
      </c>
      <c r="BT3" s="17">
        <v>381.46300000000002</v>
      </c>
    </row>
    <row r="4" spans="1:72">
      <c r="A4" s="16">
        <v>1</v>
      </c>
      <c r="B4" s="17">
        <v>166.60900000000001</v>
      </c>
      <c r="C4" s="17">
        <v>166.99700000000001</v>
      </c>
      <c r="D4" s="17">
        <v>166.16900000000001</v>
      </c>
      <c r="E4" s="17">
        <v>165.33699999999999</v>
      </c>
      <c r="F4" s="17">
        <v>166.16499999999999</v>
      </c>
      <c r="G4" s="17">
        <v>169.78200000000001</v>
      </c>
      <c r="H4" s="17">
        <v>176.721</v>
      </c>
      <c r="I4" s="17">
        <v>186.465</v>
      </c>
      <c r="J4" s="17">
        <v>197.79400000000001</v>
      </c>
      <c r="K4" s="17">
        <v>208.93199999999999</v>
      </c>
      <c r="L4" s="17">
        <v>218.59800000000001</v>
      </c>
      <c r="M4" s="17">
        <v>226.34</v>
      </c>
      <c r="N4" s="17">
        <v>232.54499999999999</v>
      </c>
      <c r="O4" s="17">
        <v>237.78100000000001</v>
      </c>
      <c r="P4" s="17">
        <v>242.96199999999999</v>
      </c>
      <c r="Q4" s="17">
        <v>248.727</v>
      </c>
      <c r="R4" s="17">
        <v>255.25800000000001</v>
      </c>
      <c r="S4" s="17">
        <v>262.24299999999999</v>
      </c>
      <c r="T4" s="17">
        <v>269.26600000000002</v>
      </c>
      <c r="U4" s="17">
        <v>275.70600000000002</v>
      </c>
      <c r="V4" s="17">
        <v>281.14699999999999</v>
      </c>
      <c r="W4" s="17">
        <v>285.42599999999999</v>
      </c>
      <c r="X4" s="17">
        <v>288.75799999999998</v>
      </c>
      <c r="Y4" s="17">
        <v>291.548</v>
      </c>
      <c r="Z4" s="17">
        <v>294.37900000000002</v>
      </c>
      <c r="AA4" s="17">
        <v>297.66800000000001</v>
      </c>
      <c r="AB4" s="17">
        <v>301.55700000000002</v>
      </c>
      <c r="AC4" s="17">
        <v>305.90699999999998</v>
      </c>
      <c r="AD4" s="17">
        <v>310.524</v>
      </c>
      <c r="AE4" s="17">
        <v>315.101</v>
      </c>
      <c r="AF4" s="17">
        <v>319.41199999999998</v>
      </c>
      <c r="AG4" s="17">
        <v>323.40699999999998</v>
      </c>
      <c r="AH4" s="17">
        <v>327.16199999999998</v>
      </c>
      <c r="AI4" s="17">
        <v>330.72899999999998</v>
      </c>
      <c r="AJ4" s="17">
        <v>334.19600000000003</v>
      </c>
      <c r="AK4" s="17">
        <v>337.625</v>
      </c>
      <c r="AL4" s="17">
        <v>341.024</v>
      </c>
      <c r="AM4" s="17">
        <v>344.35500000000002</v>
      </c>
      <c r="AN4" s="17">
        <v>347.57799999999997</v>
      </c>
      <c r="AO4" s="17">
        <v>350.63</v>
      </c>
      <c r="AP4" s="17">
        <v>353.47199999999998</v>
      </c>
      <c r="AQ4" s="17">
        <v>356.09</v>
      </c>
      <c r="AR4" s="17">
        <v>358.49799999999999</v>
      </c>
      <c r="AS4" s="17">
        <v>360.72</v>
      </c>
      <c r="AT4" s="17">
        <v>362.79</v>
      </c>
      <c r="AU4" s="17">
        <v>364.73700000000002</v>
      </c>
      <c r="AV4" s="17">
        <v>366.56799999999998</v>
      </c>
      <c r="AW4" s="17">
        <v>368.279</v>
      </c>
      <c r="AX4" s="17">
        <v>369.87299999999999</v>
      </c>
      <c r="AY4" s="17">
        <v>371.34800000000001</v>
      </c>
      <c r="AZ4" s="17">
        <v>372.70699999999999</v>
      </c>
      <c r="BA4" s="17">
        <v>373.952</v>
      </c>
      <c r="BB4" s="17">
        <v>375.09</v>
      </c>
      <c r="BC4" s="17">
        <v>376.13200000000001</v>
      </c>
      <c r="BD4" s="17">
        <v>377.08600000000001</v>
      </c>
      <c r="BE4" s="17">
        <v>377.96</v>
      </c>
      <c r="BF4" s="17">
        <v>378.75900000000001</v>
      </c>
      <c r="BG4" s="17">
        <v>379.483</v>
      </c>
      <c r="BH4" s="17">
        <v>380.13099999999997</v>
      </c>
      <c r="BI4" s="17">
        <v>380.70100000000002</v>
      </c>
      <c r="BJ4" s="17">
        <v>381.18900000000002</v>
      </c>
      <c r="BK4" s="17">
        <v>381.59500000000003</v>
      </c>
      <c r="BL4" s="17">
        <v>381.91699999999997</v>
      </c>
      <c r="BM4" s="17">
        <v>382.15699999999998</v>
      </c>
      <c r="BN4" s="17">
        <v>382.31400000000002</v>
      </c>
      <c r="BO4" s="17">
        <v>382.38600000000002</v>
      </c>
      <c r="BP4" s="17">
        <v>382.36900000000003</v>
      </c>
      <c r="BQ4" s="17">
        <v>382.25900000000001</v>
      </c>
      <c r="BR4" s="17">
        <v>382.05099999999999</v>
      </c>
      <c r="BS4" s="17">
        <v>381.73599999999999</v>
      </c>
      <c r="BT4" s="17">
        <v>381.30399999999997</v>
      </c>
    </row>
    <row r="5" spans="1:72">
      <c r="A5" s="16">
        <v>2</v>
      </c>
      <c r="B5" s="17">
        <v>159.429</v>
      </c>
      <c r="C5" s="17">
        <v>161.12</v>
      </c>
      <c r="D5" s="17">
        <v>161.96700000000001</v>
      </c>
      <c r="E5" s="17">
        <v>162.64599999999999</v>
      </c>
      <c r="F5" s="17">
        <v>164.096</v>
      </c>
      <c r="G5" s="17">
        <v>166.98099999999999</v>
      </c>
      <c r="H5" s="17">
        <v>171.523</v>
      </c>
      <c r="I5" s="17">
        <v>177.49799999999999</v>
      </c>
      <c r="J5" s="17">
        <v>184.59299999999999</v>
      </c>
      <c r="K5" s="17">
        <v>192.297</v>
      </c>
      <c r="L5" s="17">
        <v>200.208</v>
      </c>
      <c r="M5" s="17">
        <v>208.25</v>
      </c>
      <c r="N5" s="17">
        <v>216.45500000000001</v>
      </c>
      <c r="O5" s="17">
        <v>224.648</v>
      </c>
      <c r="P5" s="17">
        <v>232.64099999999999</v>
      </c>
      <c r="Q5" s="17">
        <v>240.286</v>
      </c>
      <c r="R5" s="17">
        <v>247.499</v>
      </c>
      <c r="S5" s="17">
        <v>254.25</v>
      </c>
      <c r="T5" s="17">
        <v>260.51499999999999</v>
      </c>
      <c r="U5" s="17">
        <v>266.29899999999998</v>
      </c>
      <c r="V5" s="17">
        <v>271.61799999999999</v>
      </c>
      <c r="W5" s="17">
        <v>276.44400000000002</v>
      </c>
      <c r="X5" s="17">
        <v>280.79599999999999</v>
      </c>
      <c r="Y5" s="17">
        <v>284.80099999999999</v>
      </c>
      <c r="Z5" s="17">
        <v>288.63200000000001</v>
      </c>
      <c r="AA5" s="17">
        <v>292.42599999999999</v>
      </c>
      <c r="AB5" s="17">
        <v>296.22199999999998</v>
      </c>
      <c r="AC5" s="17">
        <v>300.01499999999999</v>
      </c>
      <c r="AD5" s="17">
        <v>303.83199999999999</v>
      </c>
      <c r="AE5" s="17">
        <v>307.69200000000001</v>
      </c>
      <c r="AF5" s="17">
        <v>311.60199999999998</v>
      </c>
      <c r="AG5" s="17">
        <v>315.58600000000001</v>
      </c>
      <c r="AH5" s="17">
        <v>319.64</v>
      </c>
      <c r="AI5" s="17">
        <v>323.70400000000001</v>
      </c>
      <c r="AJ5" s="17">
        <v>327.69400000000002</v>
      </c>
      <c r="AK5" s="17">
        <v>331.54500000000002</v>
      </c>
      <c r="AL5" s="17">
        <v>335.238</v>
      </c>
      <c r="AM5" s="17">
        <v>338.77699999999999</v>
      </c>
      <c r="AN5" s="17">
        <v>342.154</v>
      </c>
      <c r="AO5" s="17">
        <v>345.37</v>
      </c>
      <c r="AP5" s="17">
        <v>348.42200000000003</v>
      </c>
      <c r="AQ5" s="17">
        <v>351.303</v>
      </c>
      <c r="AR5" s="17">
        <v>354.00700000000001</v>
      </c>
      <c r="AS5" s="17">
        <v>356.53800000000001</v>
      </c>
      <c r="AT5" s="17">
        <v>358.90300000000002</v>
      </c>
      <c r="AU5" s="17">
        <v>361.10599999999999</v>
      </c>
      <c r="AV5" s="17">
        <v>363.15100000000001</v>
      </c>
      <c r="AW5" s="17">
        <v>365.04</v>
      </c>
      <c r="AX5" s="17">
        <v>366.786</v>
      </c>
      <c r="AY5" s="17">
        <v>368.40699999999998</v>
      </c>
      <c r="AZ5" s="17">
        <v>369.91199999999998</v>
      </c>
      <c r="BA5" s="17">
        <v>371.31099999999998</v>
      </c>
      <c r="BB5" s="17">
        <v>372.60599999999999</v>
      </c>
      <c r="BC5" s="17">
        <v>373.80200000000002</v>
      </c>
      <c r="BD5" s="17">
        <v>374.90699999999998</v>
      </c>
      <c r="BE5" s="17">
        <v>375.92599999999999</v>
      </c>
      <c r="BF5" s="17">
        <v>376.86099999999999</v>
      </c>
      <c r="BG5" s="17">
        <v>377.71499999999997</v>
      </c>
      <c r="BH5" s="17">
        <v>378.49</v>
      </c>
      <c r="BI5" s="17">
        <v>379.18400000000003</v>
      </c>
      <c r="BJ5" s="17">
        <v>379.79599999999999</v>
      </c>
      <c r="BK5" s="17">
        <v>380.327</v>
      </c>
      <c r="BL5" s="17">
        <v>380.77699999999999</v>
      </c>
      <c r="BM5" s="17">
        <v>381.14299999999997</v>
      </c>
      <c r="BN5" s="17">
        <v>381.42399999999998</v>
      </c>
      <c r="BO5" s="17">
        <v>381.61900000000003</v>
      </c>
      <c r="BP5" s="17">
        <v>381.72300000000001</v>
      </c>
      <c r="BQ5" s="17">
        <v>381.733</v>
      </c>
      <c r="BR5" s="17">
        <v>381.642</v>
      </c>
      <c r="BS5" s="17">
        <v>381.44400000000002</v>
      </c>
      <c r="BT5" s="17">
        <v>381.13200000000001</v>
      </c>
    </row>
    <row r="6" spans="1:72">
      <c r="A6" s="16">
        <v>3</v>
      </c>
      <c r="B6" s="17">
        <v>152.61099999999999</v>
      </c>
      <c r="C6" s="17">
        <v>155.321</v>
      </c>
      <c r="D6" s="17">
        <v>157.49299999999999</v>
      </c>
      <c r="E6" s="17">
        <v>159.39599999999999</v>
      </c>
      <c r="F6" s="17">
        <v>161.405</v>
      </c>
      <c r="G6" s="17">
        <v>163.82499999999999</v>
      </c>
      <c r="H6" s="17">
        <v>166.64699999999999</v>
      </c>
      <c r="I6" s="17">
        <v>169.875</v>
      </c>
      <c r="J6" s="17">
        <v>173.83099999999999</v>
      </c>
      <c r="K6" s="17">
        <v>178.911</v>
      </c>
      <c r="L6" s="17">
        <v>185.346</v>
      </c>
      <c r="M6" s="17">
        <v>193.31800000000001</v>
      </c>
      <c r="N6" s="17">
        <v>202.61799999999999</v>
      </c>
      <c r="O6" s="17">
        <v>212.59200000000001</v>
      </c>
      <c r="P6" s="17">
        <v>222.33099999999999</v>
      </c>
      <c r="Q6" s="17">
        <v>231.17</v>
      </c>
      <c r="R6" s="17">
        <v>238.86199999999999</v>
      </c>
      <c r="S6" s="17">
        <v>245.554</v>
      </c>
      <c r="T6" s="17">
        <v>251.46700000000001</v>
      </c>
      <c r="U6" s="17">
        <v>256.99200000000002</v>
      </c>
      <c r="V6" s="17">
        <v>262.40800000000002</v>
      </c>
      <c r="W6" s="17">
        <v>267.77</v>
      </c>
      <c r="X6" s="17">
        <v>272.96600000000001</v>
      </c>
      <c r="Y6" s="17">
        <v>277.93700000000001</v>
      </c>
      <c r="Z6" s="17">
        <v>282.57900000000001</v>
      </c>
      <c r="AA6" s="17">
        <v>286.834</v>
      </c>
      <c r="AB6" s="17">
        <v>290.67599999999999</v>
      </c>
      <c r="AC6" s="17">
        <v>294.18400000000003</v>
      </c>
      <c r="AD6" s="17">
        <v>297.53300000000002</v>
      </c>
      <c r="AE6" s="17">
        <v>300.95999999999998</v>
      </c>
      <c r="AF6" s="17">
        <v>304.63099999999997</v>
      </c>
      <c r="AG6" s="17">
        <v>308.61700000000002</v>
      </c>
      <c r="AH6" s="17">
        <v>312.86</v>
      </c>
      <c r="AI6" s="17">
        <v>317.23899999999998</v>
      </c>
      <c r="AJ6" s="17">
        <v>321.56599999999997</v>
      </c>
      <c r="AK6" s="17">
        <v>325.702</v>
      </c>
      <c r="AL6" s="17">
        <v>329.61099999999999</v>
      </c>
      <c r="AM6" s="17">
        <v>333.32600000000002</v>
      </c>
      <c r="AN6" s="17">
        <v>336.86</v>
      </c>
      <c r="AO6" s="17">
        <v>340.24299999999999</v>
      </c>
      <c r="AP6" s="17">
        <v>343.495</v>
      </c>
      <c r="AQ6" s="17">
        <v>346.61500000000001</v>
      </c>
      <c r="AR6" s="17">
        <v>349.58300000000003</v>
      </c>
      <c r="AS6" s="17">
        <v>352.39</v>
      </c>
      <c r="AT6" s="17">
        <v>355.01900000000001</v>
      </c>
      <c r="AU6" s="17">
        <v>357.46499999999997</v>
      </c>
      <c r="AV6" s="17">
        <v>359.72199999999998</v>
      </c>
      <c r="AW6" s="17">
        <v>361.80099999999999</v>
      </c>
      <c r="AX6" s="17">
        <v>363.71800000000002</v>
      </c>
      <c r="AY6" s="17">
        <v>365.49900000000002</v>
      </c>
      <c r="AZ6" s="17">
        <v>367.166</v>
      </c>
      <c r="BA6" s="17">
        <v>368.72500000000002</v>
      </c>
      <c r="BB6" s="17">
        <v>370.17700000000002</v>
      </c>
      <c r="BC6" s="17">
        <v>371.52800000000002</v>
      </c>
      <c r="BD6" s="17">
        <v>372.78100000000001</v>
      </c>
      <c r="BE6" s="17">
        <v>373.94</v>
      </c>
      <c r="BF6" s="17">
        <v>375.00900000000001</v>
      </c>
      <c r="BG6" s="17">
        <v>375.99099999999999</v>
      </c>
      <c r="BH6" s="17">
        <v>376.88900000000001</v>
      </c>
      <c r="BI6" s="17">
        <v>377.70400000000001</v>
      </c>
      <c r="BJ6" s="17">
        <v>378.43700000000001</v>
      </c>
      <c r="BK6" s="17">
        <v>379.08800000000002</v>
      </c>
      <c r="BL6" s="17">
        <v>379.65699999999998</v>
      </c>
      <c r="BM6" s="17">
        <v>380.142</v>
      </c>
      <c r="BN6" s="17">
        <v>380.541</v>
      </c>
      <c r="BO6" s="17">
        <v>380.851</v>
      </c>
      <c r="BP6" s="17">
        <v>381.07100000000003</v>
      </c>
      <c r="BQ6" s="17">
        <v>381.19400000000002</v>
      </c>
      <c r="BR6" s="17">
        <v>381.21699999999998</v>
      </c>
      <c r="BS6" s="17">
        <v>381.13400000000001</v>
      </c>
      <c r="BT6" s="17">
        <v>380.93799999999999</v>
      </c>
    </row>
    <row r="7" spans="1:72">
      <c r="A7" s="16">
        <v>4</v>
      </c>
      <c r="B7" s="17">
        <v>146.14400000000001</v>
      </c>
      <c r="C7" s="17">
        <v>149.61500000000001</v>
      </c>
      <c r="D7" s="17">
        <v>152.80000000000001</v>
      </c>
      <c r="E7" s="17">
        <v>155.661</v>
      </c>
      <c r="F7" s="17">
        <v>158.16499999999999</v>
      </c>
      <c r="G7" s="17">
        <v>160.35</v>
      </c>
      <c r="H7" s="17">
        <v>162.05099999999999</v>
      </c>
      <c r="I7" s="17">
        <v>163.428</v>
      </c>
      <c r="J7" s="17">
        <v>165.215</v>
      </c>
      <c r="K7" s="17">
        <v>168.39500000000001</v>
      </c>
      <c r="L7" s="17">
        <v>173.613</v>
      </c>
      <c r="M7" s="17">
        <v>181.21100000000001</v>
      </c>
      <c r="N7" s="17">
        <v>190.834</v>
      </c>
      <c r="O7" s="17">
        <v>201.57400000000001</v>
      </c>
      <c r="P7" s="17">
        <v>212.136</v>
      </c>
      <c r="Q7" s="17">
        <v>221.571</v>
      </c>
      <c r="R7" s="17">
        <v>229.55</v>
      </c>
      <c r="S7" s="17">
        <v>236.32</v>
      </c>
      <c r="T7" s="17">
        <v>242.214</v>
      </c>
      <c r="U7" s="17">
        <v>247.8</v>
      </c>
      <c r="V7" s="17">
        <v>253.48599999999999</v>
      </c>
      <c r="W7" s="17">
        <v>259.36099999999999</v>
      </c>
      <c r="X7" s="17">
        <v>265.24299999999999</v>
      </c>
      <c r="Y7" s="17">
        <v>270.95699999999999</v>
      </c>
      <c r="Z7" s="17">
        <v>276.24</v>
      </c>
      <c r="AA7" s="17">
        <v>280.91899999999998</v>
      </c>
      <c r="AB7" s="17">
        <v>284.92500000000001</v>
      </c>
      <c r="AC7" s="17">
        <v>288.38200000000001</v>
      </c>
      <c r="AD7" s="17">
        <v>291.55200000000002</v>
      </c>
      <c r="AE7" s="17">
        <v>294.79500000000002</v>
      </c>
      <c r="AF7" s="17">
        <v>298.37</v>
      </c>
      <c r="AG7" s="17">
        <v>302.37099999999998</v>
      </c>
      <c r="AH7" s="17">
        <v>306.71699999999998</v>
      </c>
      <c r="AI7" s="17">
        <v>311.25900000000001</v>
      </c>
      <c r="AJ7" s="17">
        <v>315.767</v>
      </c>
      <c r="AK7" s="17">
        <v>320.072</v>
      </c>
      <c r="AL7" s="17">
        <v>324.13200000000001</v>
      </c>
      <c r="AM7" s="17">
        <v>327.99599999999998</v>
      </c>
      <c r="AN7" s="17">
        <v>331.68099999999998</v>
      </c>
      <c r="AO7" s="17">
        <v>335.23099999999999</v>
      </c>
      <c r="AP7" s="17">
        <v>338.67399999999998</v>
      </c>
      <c r="AQ7" s="17">
        <v>342.00900000000001</v>
      </c>
      <c r="AR7" s="17">
        <v>345.21100000000001</v>
      </c>
      <c r="AS7" s="17">
        <v>348.26</v>
      </c>
      <c r="AT7" s="17">
        <v>351.12900000000002</v>
      </c>
      <c r="AU7" s="17">
        <v>353.803</v>
      </c>
      <c r="AV7" s="17">
        <v>356.27199999999999</v>
      </c>
      <c r="AW7" s="17">
        <v>358.54599999999999</v>
      </c>
      <c r="AX7" s="17">
        <v>360.649</v>
      </c>
      <c r="AY7" s="17">
        <v>362.60700000000003</v>
      </c>
      <c r="AZ7" s="17">
        <v>364.44400000000002</v>
      </c>
      <c r="BA7" s="17">
        <v>366.16899999999998</v>
      </c>
      <c r="BB7" s="17">
        <v>367.78100000000001</v>
      </c>
      <c r="BC7" s="17">
        <v>369.28399999999999</v>
      </c>
      <c r="BD7" s="17">
        <v>370.68400000000003</v>
      </c>
      <c r="BE7" s="17">
        <v>371.98200000000003</v>
      </c>
      <c r="BF7" s="17">
        <v>373.18299999999999</v>
      </c>
      <c r="BG7" s="17">
        <v>374.29199999999997</v>
      </c>
      <c r="BH7" s="17">
        <v>375.31099999999998</v>
      </c>
      <c r="BI7" s="17">
        <v>376.24400000000003</v>
      </c>
      <c r="BJ7" s="17">
        <v>377.09399999999999</v>
      </c>
      <c r="BK7" s="17">
        <v>377.86</v>
      </c>
      <c r="BL7" s="17">
        <v>378.54199999999997</v>
      </c>
      <c r="BM7" s="17">
        <v>379.14</v>
      </c>
      <c r="BN7" s="17">
        <v>379.65100000000001</v>
      </c>
      <c r="BO7" s="17">
        <v>380.07400000000001</v>
      </c>
      <c r="BP7" s="17">
        <v>380.40199999999999</v>
      </c>
      <c r="BQ7" s="17">
        <v>380.63600000000002</v>
      </c>
      <c r="BR7" s="17">
        <v>380.76799999999997</v>
      </c>
      <c r="BS7" s="17">
        <v>380.79599999999999</v>
      </c>
      <c r="BT7" s="17">
        <v>380.71300000000002</v>
      </c>
    </row>
    <row r="8" spans="1:72">
      <c r="A8" s="16">
        <v>5</v>
      </c>
      <c r="B8" s="17">
        <v>140.01300000000001</v>
      </c>
      <c r="C8" s="17">
        <v>144.01900000000001</v>
      </c>
      <c r="D8" s="17">
        <v>147.93299999999999</v>
      </c>
      <c r="E8" s="17">
        <v>151.51400000000001</v>
      </c>
      <c r="F8" s="17">
        <v>154.44999999999999</v>
      </c>
      <c r="G8" s="17">
        <v>156.59299999999999</v>
      </c>
      <c r="H8" s="17">
        <v>157.69200000000001</v>
      </c>
      <c r="I8" s="17">
        <v>157.995</v>
      </c>
      <c r="J8" s="17">
        <v>158.459</v>
      </c>
      <c r="K8" s="17">
        <v>160.374</v>
      </c>
      <c r="L8" s="17">
        <v>164.61500000000001</v>
      </c>
      <c r="M8" s="17">
        <v>171.595</v>
      </c>
      <c r="N8" s="17">
        <v>180.898</v>
      </c>
      <c r="O8" s="17">
        <v>191.55500000000001</v>
      </c>
      <c r="P8" s="17">
        <v>202.15899999999999</v>
      </c>
      <c r="Q8" s="17">
        <v>211.679</v>
      </c>
      <c r="R8" s="17">
        <v>219.773</v>
      </c>
      <c r="S8" s="17">
        <v>226.71299999999999</v>
      </c>
      <c r="T8" s="17">
        <v>232.839</v>
      </c>
      <c r="U8" s="17">
        <v>238.738</v>
      </c>
      <c r="V8" s="17">
        <v>244.81899999999999</v>
      </c>
      <c r="W8" s="17">
        <v>251.172</v>
      </c>
      <c r="X8" s="17">
        <v>257.59699999999998</v>
      </c>
      <c r="Y8" s="17">
        <v>263.86200000000002</v>
      </c>
      <c r="Z8" s="17">
        <v>269.63799999999998</v>
      </c>
      <c r="AA8" s="17">
        <v>274.70600000000002</v>
      </c>
      <c r="AB8" s="17">
        <v>278.97300000000001</v>
      </c>
      <c r="AC8" s="17">
        <v>282.58</v>
      </c>
      <c r="AD8" s="17">
        <v>285.815</v>
      </c>
      <c r="AE8" s="17">
        <v>289.08800000000002</v>
      </c>
      <c r="AF8" s="17">
        <v>292.69099999999997</v>
      </c>
      <c r="AG8" s="17">
        <v>296.72699999999998</v>
      </c>
      <c r="AH8" s="17">
        <v>301.10599999999999</v>
      </c>
      <c r="AI8" s="17">
        <v>305.69</v>
      </c>
      <c r="AJ8" s="17">
        <v>310.25299999999999</v>
      </c>
      <c r="AK8" s="17">
        <v>314.63099999999997</v>
      </c>
      <c r="AL8" s="17">
        <v>318.78899999999999</v>
      </c>
      <c r="AM8" s="17">
        <v>322.77499999999998</v>
      </c>
      <c r="AN8" s="17">
        <v>326.60700000000003</v>
      </c>
      <c r="AO8" s="17">
        <v>330.32100000000003</v>
      </c>
      <c r="AP8" s="17">
        <v>333.94200000000001</v>
      </c>
      <c r="AQ8" s="17">
        <v>337.46899999999999</v>
      </c>
      <c r="AR8" s="17">
        <v>340.87599999999998</v>
      </c>
      <c r="AS8" s="17">
        <v>344.13799999999998</v>
      </c>
      <c r="AT8" s="17">
        <v>347.22399999999999</v>
      </c>
      <c r="AU8" s="17">
        <v>350.11</v>
      </c>
      <c r="AV8" s="17">
        <v>352.786</v>
      </c>
      <c r="AW8" s="17">
        <v>355.26400000000001</v>
      </c>
      <c r="AX8" s="17">
        <v>357.56</v>
      </c>
      <c r="AY8" s="17">
        <v>359.70699999999999</v>
      </c>
      <c r="AZ8" s="17">
        <v>361.72399999999999</v>
      </c>
      <c r="BA8" s="17">
        <v>363.61900000000003</v>
      </c>
      <c r="BB8" s="17">
        <v>365.392</v>
      </c>
      <c r="BC8" s="17">
        <v>367.048</v>
      </c>
      <c r="BD8" s="17">
        <v>368.59300000000002</v>
      </c>
      <c r="BE8" s="17">
        <v>370.029</v>
      </c>
      <c r="BF8" s="17">
        <v>371.363</v>
      </c>
      <c r="BG8" s="17">
        <v>372.59699999999998</v>
      </c>
      <c r="BH8" s="17">
        <v>373.73700000000002</v>
      </c>
      <c r="BI8" s="17">
        <v>374.78699999999998</v>
      </c>
      <c r="BJ8" s="17">
        <v>375.74900000000002</v>
      </c>
      <c r="BK8" s="17">
        <v>376.62599999999998</v>
      </c>
      <c r="BL8" s="17">
        <v>377.41899999999998</v>
      </c>
      <c r="BM8" s="17">
        <v>378.125</v>
      </c>
      <c r="BN8" s="17">
        <v>378.74400000000003</v>
      </c>
      <c r="BO8" s="17">
        <v>379.27100000000002</v>
      </c>
      <c r="BP8" s="17">
        <v>379.70600000000002</v>
      </c>
      <c r="BQ8" s="17">
        <v>380.04500000000002</v>
      </c>
      <c r="BR8" s="17">
        <v>380.28399999999999</v>
      </c>
      <c r="BS8" s="17">
        <v>380.42</v>
      </c>
      <c r="BT8" s="17">
        <v>380.44900000000001</v>
      </c>
    </row>
    <row r="9" spans="1:72">
      <c r="A9" s="16">
        <v>6</v>
      </c>
      <c r="B9" s="17">
        <v>134.21100000000001</v>
      </c>
      <c r="C9" s="17">
        <v>138.54900000000001</v>
      </c>
      <c r="D9" s="17">
        <v>142.941</v>
      </c>
      <c r="E9" s="17">
        <v>147.029</v>
      </c>
      <c r="F9" s="17">
        <v>150.33500000000001</v>
      </c>
      <c r="G9" s="17">
        <v>152.59299999999999</v>
      </c>
      <c r="H9" s="17">
        <v>153.52099999999999</v>
      </c>
      <c r="I9" s="17">
        <v>153.41300000000001</v>
      </c>
      <c r="J9" s="17">
        <v>153.26900000000001</v>
      </c>
      <c r="K9" s="17">
        <v>154.46700000000001</v>
      </c>
      <c r="L9" s="17">
        <v>157.95400000000001</v>
      </c>
      <c r="M9" s="17">
        <v>164.136</v>
      </c>
      <c r="N9" s="17">
        <v>172.61</v>
      </c>
      <c r="O9" s="17">
        <v>182.49799999999999</v>
      </c>
      <c r="P9" s="17">
        <v>192.506</v>
      </c>
      <c r="Q9" s="17">
        <v>201.68700000000001</v>
      </c>
      <c r="R9" s="17">
        <v>209.733</v>
      </c>
      <c r="S9" s="17">
        <v>216.89500000000001</v>
      </c>
      <c r="T9" s="17">
        <v>223.43600000000001</v>
      </c>
      <c r="U9" s="17">
        <v>229.822</v>
      </c>
      <c r="V9" s="17">
        <v>236.375</v>
      </c>
      <c r="W9" s="17">
        <v>243.16499999999999</v>
      </c>
      <c r="X9" s="17">
        <v>249.99799999999999</v>
      </c>
      <c r="Y9" s="17">
        <v>256.64999999999998</v>
      </c>
      <c r="Z9" s="17">
        <v>262.79500000000002</v>
      </c>
      <c r="AA9" s="17">
        <v>268.21800000000002</v>
      </c>
      <c r="AB9" s="17">
        <v>272.827</v>
      </c>
      <c r="AC9" s="17">
        <v>276.74599999999998</v>
      </c>
      <c r="AD9" s="17">
        <v>280.24900000000002</v>
      </c>
      <c r="AE9" s="17">
        <v>283.72899999999998</v>
      </c>
      <c r="AF9" s="17">
        <v>287.46600000000001</v>
      </c>
      <c r="AG9" s="17">
        <v>291.55900000000003</v>
      </c>
      <c r="AH9" s="17">
        <v>295.92500000000001</v>
      </c>
      <c r="AI9" s="17">
        <v>300.45800000000003</v>
      </c>
      <c r="AJ9" s="17">
        <v>304.98</v>
      </c>
      <c r="AK9" s="17">
        <v>309.358</v>
      </c>
      <c r="AL9" s="17">
        <v>313.57</v>
      </c>
      <c r="AM9" s="17">
        <v>317.65699999999998</v>
      </c>
      <c r="AN9" s="17">
        <v>321.625</v>
      </c>
      <c r="AO9" s="17">
        <v>325.49599999999998</v>
      </c>
      <c r="AP9" s="17">
        <v>329.28199999999998</v>
      </c>
      <c r="AQ9" s="17">
        <v>332.97800000000001</v>
      </c>
      <c r="AR9" s="17">
        <v>336.56400000000002</v>
      </c>
      <c r="AS9" s="17">
        <v>340.01400000000001</v>
      </c>
      <c r="AT9" s="17">
        <v>343.29199999999997</v>
      </c>
      <c r="AU9" s="17">
        <v>346.37599999999998</v>
      </c>
      <c r="AV9" s="17">
        <v>349.25700000000001</v>
      </c>
      <c r="AW9" s="17">
        <v>351.93799999999999</v>
      </c>
      <c r="AX9" s="17">
        <v>354.43700000000001</v>
      </c>
      <c r="AY9" s="17">
        <v>356.77800000000002</v>
      </c>
      <c r="AZ9" s="17">
        <v>358.98099999999999</v>
      </c>
      <c r="BA9" s="17">
        <v>361.05200000000002</v>
      </c>
      <c r="BB9" s="17">
        <v>362.988</v>
      </c>
      <c r="BC9" s="17">
        <v>364.79700000000003</v>
      </c>
      <c r="BD9" s="17">
        <v>366.48599999999999</v>
      </c>
      <c r="BE9" s="17">
        <v>368.06099999999998</v>
      </c>
      <c r="BF9" s="17">
        <v>369.52499999999998</v>
      </c>
      <c r="BG9" s="17">
        <v>370.88499999999999</v>
      </c>
      <c r="BH9" s="17">
        <v>372.14600000000002</v>
      </c>
      <c r="BI9" s="17">
        <v>373.31099999999998</v>
      </c>
      <c r="BJ9" s="17">
        <v>374.387</v>
      </c>
      <c r="BK9" s="17">
        <v>375.37299999999999</v>
      </c>
      <c r="BL9" s="17">
        <v>376.27199999999999</v>
      </c>
      <c r="BM9" s="17">
        <v>377.08300000000003</v>
      </c>
      <c r="BN9" s="17">
        <v>377.80399999999997</v>
      </c>
      <c r="BO9" s="17">
        <v>378.435</v>
      </c>
      <c r="BP9" s="17">
        <v>378.971</v>
      </c>
      <c r="BQ9" s="17">
        <v>379.41199999999998</v>
      </c>
      <c r="BR9" s="17">
        <v>379.75599999999997</v>
      </c>
      <c r="BS9" s="17">
        <v>379.99799999999999</v>
      </c>
      <c r="BT9" s="17">
        <v>380.13600000000002</v>
      </c>
    </row>
    <row r="10" spans="1:72">
      <c r="A10" s="16">
        <v>7</v>
      </c>
      <c r="B10" s="17">
        <v>128.72399999999999</v>
      </c>
      <c r="C10" s="17">
        <v>133.22</v>
      </c>
      <c r="D10" s="17">
        <v>137.876</v>
      </c>
      <c r="E10" s="17">
        <v>142.28100000000001</v>
      </c>
      <c r="F10" s="17">
        <v>145.892</v>
      </c>
      <c r="G10" s="17">
        <v>148.387</v>
      </c>
      <c r="H10" s="17">
        <v>149.49799999999999</v>
      </c>
      <c r="I10" s="17">
        <v>149.51400000000001</v>
      </c>
      <c r="J10" s="17">
        <v>149.357</v>
      </c>
      <c r="K10" s="17">
        <v>150.30099999999999</v>
      </c>
      <c r="L10" s="17">
        <v>153.23099999999999</v>
      </c>
      <c r="M10" s="17">
        <v>158.50200000000001</v>
      </c>
      <c r="N10" s="17">
        <v>165.767</v>
      </c>
      <c r="O10" s="17">
        <v>174.36199999999999</v>
      </c>
      <c r="P10" s="17">
        <v>183.28200000000001</v>
      </c>
      <c r="Q10" s="17">
        <v>191.78100000000001</v>
      </c>
      <c r="R10" s="17">
        <v>199.63900000000001</v>
      </c>
      <c r="S10" s="17">
        <v>207.035</v>
      </c>
      <c r="T10" s="17">
        <v>214.09100000000001</v>
      </c>
      <c r="U10" s="17">
        <v>221.065</v>
      </c>
      <c r="V10" s="17">
        <v>228.124</v>
      </c>
      <c r="W10" s="17">
        <v>235.292</v>
      </c>
      <c r="X10" s="17">
        <v>242.423</v>
      </c>
      <c r="Y10" s="17">
        <v>249.322</v>
      </c>
      <c r="Z10" s="17">
        <v>255.733</v>
      </c>
      <c r="AA10" s="17">
        <v>261.48500000000001</v>
      </c>
      <c r="AB10" s="17">
        <v>266.49200000000002</v>
      </c>
      <c r="AC10" s="17">
        <v>270.84800000000001</v>
      </c>
      <c r="AD10" s="17">
        <v>274.77800000000002</v>
      </c>
      <c r="AE10" s="17">
        <v>278.60599999999999</v>
      </c>
      <c r="AF10" s="17">
        <v>282.57</v>
      </c>
      <c r="AG10" s="17">
        <v>286.74200000000002</v>
      </c>
      <c r="AH10" s="17">
        <v>291.06799999999998</v>
      </c>
      <c r="AI10" s="17">
        <v>295.48899999999998</v>
      </c>
      <c r="AJ10" s="17">
        <v>299.90199999999999</v>
      </c>
      <c r="AK10" s="17">
        <v>304.22800000000001</v>
      </c>
      <c r="AL10" s="17">
        <v>308.45999999999998</v>
      </c>
      <c r="AM10" s="17">
        <v>312.62799999999999</v>
      </c>
      <c r="AN10" s="17">
        <v>316.72399999999999</v>
      </c>
      <c r="AO10" s="17">
        <v>320.74200000000002</v>
      </c>
      <c r="AP10" s="17">
        <v>324.67500000000001</v>
      </c>
      <c r="AQ10" s="17">
        <v>328.51900000000001</v>
      </c>
      <c r="AR10" s="17">
        <v>332.26</v>
      </c>
      <c r="AS10" s="17">
        <v>335.87200000000001</v>
      </c>
      <c r="AT10" s="17">
        <v>339.32499999999999</v>
      </c>
      <c r="AU10" s="17">
        <v>342.59399999999999</v>
      </c>
      <c r="AV10" s="17">
        <v>345.66899999999998</v>
      </c>
      <c r="AW10" s="17">
        <v>348.55500000000001</v>
      </c>
      <c r="AX10" s="17">
        <v>351.26</v>
      </c>
      <c r="AY10" s="17">
        <v>353.803</v>
      </c>
      <c r="AZ10" s="17">
        <v>356.19600000000003</v>
      </c>
      <c r="BA10" s="17">
        <v>358.44200000000001</v>
      </c>
      <c r="BB10" s="17">
        <v>360.54399999999998</v>
      </c>
      <c r="BC10" s="17">
        <v>362.50599999999997</v>
      </c>
      <c r="BD10" s="17">
        <v>364.34</v>
      </c>
      <c r="BE10" s="17">
        <v>366.05399999999997</v>
      </c>
      <c r="BF10" s="17">
        <v>367.65300000000002</v>
      </c>
      <c r="BG10" s="17">
        <v>369.14</v>
      </c>
      <c r="BH10" s="17">
        <v>370.52</v>
      </c>
      <c r="BI10" s="17">
        <v>371.80200000000002</v>
      </c>
      <c r="BJ10" s="17">
        <v>372.988</v>
      </c>
      <c r="BK10" s="17">
        <v>374.08199999999999</v>
      </c>
      <c r="BL10" s="17">
        <v>375.08600000000001</v>
      </c>
      <c r="BM10" s="17">
        <v>375.99900000000002</v>
      </c>
      <c r="BN10" s="17">
        <v>376.82100000000003</v>
      </c>
      <c r="BO10" s="17">
        <v>377.55099999999999</v>
      </c>
      <c r="BP10" s="17">
        <v>378.18700000000001</v>
      </c>
      <c r="BQ10" s="17">
        <v>378.72899999999998</v>
      </c>
      <c r="BR10" s="17">
        <v>379.17399999999998</v>
      </c>
      <c r="BS10" s="17">
        <v>379.52</v>
      </c>
      <c r="BT10" s="17">
        <v>379.76499999999999</v>
      </c>
    </row>
    <row r="11" spans="1:72">
      <c r="A11" s="16">
        <v>8</v>
      </c>
      <c r="B11" s="17">
        <v>123.542</v>
      </c>
      <c r="C11" s="17">
        <v>128.05000000000001</v>
      </c>
      <c r="D11" s="17">
        <v>132.78399999999999</v>
      </c>
      <c r="E11" s="17">
        <v>137.34399999999999</v>
      </c>
      <c r="F11" s="17">
        <v>141.19800000000001</v>
      </c>
      <c r="G11" s="17">
        <v>144.01499999999999</v>
      </c>
      <c r="H11" s="17">
        <v>145.57499999999999</v>
      </c>
      <c r="I11" s="17">
        <v>146.13499999999999</v>
      </c>
      <c r="J11" s="17">
        <v>146.434</v>
      </c>
      <c r="K11" s="17">
        <v>147.49600000000001</v>
      </c>
      <c r="L11" s="17">
        <v>150.05199999999999</v>
      </c>
      <c r="M11" s="17">
        <v>154.35499999999999</v>
      </c>
      <c r="N11" s="17">
        <v>160.166</v>
      </c>
      <c r="O11" s="17">
        <v>167.10900000000001</v>
      </c>
      <c r="P11" s="17">
        <v>174.59</v>
      </c>
      <c r="Q11" s="17">
        <v>182.15600000000001</v>
      </c>
      <c r="R11" s="17">
        <v>189.69800000000001</v>
      </c>
      <c r="S11" s="17">
        <v>197.292</v>
      </c>
      <c r="T11" s="17">
        <v>204.893</v>
      </c>
      <c r="U11" s="17">
        <v>212.483</v>
      </c>
      <c r="V11" s="17">
        <v>220.036</v>
      </c>
      <c r="W11" s="17">
        <v>227.51599999999999</v>
      </c>
      <c r="X11" s="17">
        <v>234.84100000000001</v>
      </c>
      <c r="Y11" s="17">
        <v>241.87899999999999</v>
      </c>
      <c r="Z11" s="17">
        <v>248.47499999999999</v>
      </c>
      <c r="AA11" s="17">
        <v>254.52799999999999</v>
      </c>
      <c r="AB11" s="17">
        <v>259.97399999999999</v>
      </c>
      <c r="AC11" s="17">
        <v>264.85700000000003</v>
      </c>
      <c r="AD11" s="17">
        <v>269.33</v>
      </c>
      <c r="AE11" s="17">
        <v>273.61200000000002</v>
      </c>
      <c r="AF11" s="17">
        <v>277.87200000000001</v>
      </c>
      <c r="AG11" s="17">
        <v>282.154</v>
      </c>
      <c r="AH11" s="17">
        <v>286.43099999999998</v>
      </c>
      <c r="AI11" s="17">
        <v>290.709</v>
      </c>
      <c r="AJ11" s="17">
        <v>294.976</v>
      </c>
      <c r="AK11" s="17">
        <v>299.21899999999999</v>
      </c>
      <c r="AL11" s="17">
        <v>303.45100000000002</v>
      </c>
      <c r="AM11" s="17">
        <v>307.68299999999999</v>
      </c>
      <c r="AN11" s="17">
        <v>311.89</v>
      </c>
      <c r="AO11" s="17">
        <v>316.041</v>
      </c>
      <c r="AP11" s="17">
        <v>320.10500000000002</v>
      </c>
      <c r="AQ11" s="17">
        <v>324.077</v>
      </c>
      <c r="AR11" s="17">
        <v>327.95100000000002</v>
      </c>
      <c r="AS11" s="17">
        <v>331.70400000000001</v>
      </c>
      <c r="AT11" s="17">
        <v>335.31</v>
      </c>
      <c r="AU11" s="17">
        <v>338.75099999999998</v>
      </c>
      <c r="AV11" s="17">
        <v>342.01499999999999</v>
      </c>
      <c r="AW11" s="17">
        <v>345.101</v>
      </c>
      <c r="AX11" s="17">
        <v>348.01299999999998</v>
      </c>
      <c r="AY11" s="17">
        <v>350.75700000000001</v>
      </c>
      <c r="AZ11" s="17">
        <v>353.34300000000002</v>
      </c>
      <c r="BA11" s="17">
        <v>355.76900000000001</v>
      </c>
      <c r="BB11" s="17">
        <v>358.036</v>
      </c>
      <c r="BC11" s="17">
        <v>360.154</v>
      </c>
      <c r="BD11" s="17">
        <v>362.13400000000001</v>
      </c>
      <c r="BE11" s="17">
        <v>363.98899999999998</v>
      </c>
      <c r="BF11" s="17">
        <v>365.72300000000001</v>
      </c>
      <c r="BG11" s="17">
        <v>367.33800000000002</v>
      </c>
      <c r="BH11" s="17">
        <v>368.84100000000001</v>
      </c>
      <c r="BI11" s="17">
        <v>370.23899999999998</v>
      </c>
      <c r="BJ11" s="17">
        <v>371.536</v>
      </c>
      <c r="BK11" s="17">
        <v>372.73899999999998</v>
      </c>
      <c r="BL11" s="17">
        <v>373.846</v>
      </c>
      <c r="BM11" s="17">
        <v>374.86099999999999</v>
      </c>
      <c r="BN11" s="17">
        <v>375.78199999999998</v>
      </c>
      <c r="BO11" s="17">
        <v>376.60899999999998</v>
      </c>
      <c r="BP11" s="17">
        <v>377.34399999999999</v>
      </c>
      <c r="BQ11" s="17">
        <v>377.983</v>
      </c>
      <c r="BR11" s="17">
        <v>378.52699999999999</v>
      </c>
      <c r="BS11" s="17">
        <v>378.976</v>
      </c>
      <c r="BT11" s="17">
        <v>379.32900000000001</v>
      </c>
    </row>
    <row r="12" spans="1:72">
      <c r="A12" s="16">
        <v>9</v>
      </c>
      <c r="B12" s="17">
        <v>118.65300000000001</v>
      </c>
      <c r="C12" s="17">
        <v>123.053</v>
      </c>
      <c r="D12" s="17">
        <v>127.714</v>
      </c>
      <c r="E12" s="17">
        <v>132.292</v>
      </c>
      <c r="F12" s="17">
        <v>136.32300000000001</v>
      </c>
      <c r="G12" s="17">
        <v>139.512</v>
      </c>
      <c r="H12" s="17">
        <v>141.708</v>
      </c>
      <c r="I12" s="17">
        <v>143.113</v>
      </c>
      <c r="J12" s="17">
        <v>144.20699999999999</v>
      </c>
      <c r="K12" s="17">
        <v>145.67400000000001</v>
      </c>
      <c r="L12" s="17">
        <v>148.018</v>
      </c>
      <c r="M12" s="17">
        <v>151.36600000000001</v>
      </c>
      <c r="N12" s="17">
        <v>155.60499999999999</v>
      </c>
      <c r="O12" s="17">
        <v>160.69999999999999</v>
      </c>
      <c r="P12" s="17">
        <v>166.536</v>
      </c>
      <c r="Q12" s="17">
        <v>173.00200000000001</v>
      </c>
      <c r="R12" s="17">
        <v>180.11199999999999</v>
      </c>
      <c r="S12" s="17">
        <v>187.83500000000001</v>
      </c>
      <c r="T12" s="17">
        <v>195.93199999999999</v>
      </c>
      <c r="U12" s="17">
        <v>204.09299999999999</v>
      </c>
      <c r="V12" s="17">
        <v>212.07599999999999</v>
      </c>
      <c r="W12" s="17">
        <v>219.79</v>
      </c>
      <c r="X12" s="17">
        <v>227.22200000000001</v>
      </c>
      <c r="Y12" s="17">
        <v>234.31800000000001</v>
      </c>
      <c r="Z12" s="17">
        <v>241.04300000000001</v>
      </c>
      <c r="AA12" s="17">
        <v>247.376</v>
      </c>
      <c r="AB12" s="17">
        <v>253.27699999999999</v>
      </c>
      <c r="AC12" s="17">
        <v>258.74</v>
      </c>
      <c r="AD12" s="17">
        <v>263.82799999999997</v>
      </c>
      <c r="AE12" s="17">
        <v>268.63600000000002</v>
      </c>
      <c r="AF12" s="17">
        <v>273.245</v>
      </c>
      <c r="AG12" s="17">
        <v>277.66699999999997</v>
      </c>
      <c r="AH12" s="17">
        <v>281.91000000000003</v>
      </c>
      <c r="AI12" s="17">
        <v>286.04500000000002</v>
      </c>
      <c r="AJ12" s="17">
        <v>290.15699999999998</v>
      </c>
      <c r="AK12" s="17">
        <v>294.30700000000002</v>
      </c>
      <c r="AL12" s="17">
        <v>298.52800000000002</v>
      </c>
      <c r="AM12" s="17">
        <v>302.81</v>
      </c>
      <c r="AN12" s="17">
        <v>307.11500000000001</v>
      </c>
      <c r="AO12" s="17">
        <v>311.38</v>
      </c>
      <c r="AP12" s="17">
        <v>315.55599999999998</v>
      </c>
      <c r="AQ12" s="17">
        <v>319.63400000000001</v>
      </c>
      <c r="AR12" s="17">
        <v>323.62</v>
      </c>
      <c r="AS12" s="17">
        <v>327.49599999999998</v>
      </c>
      <c r="AT12" s="17">
        <v>331.24099999999999</v>
      </c>
      <c r="AU12" s="17">
        <v>334.839</v>
      </c>
      <c r="AV12" s="17">
        <v>338.28100000000001</v>
      </c>
      <c r="AW12" s="17">
        <v>341.56099999999998</v>
      </c>
      <c r="AX12" s="17">
        <v>344.67599999999999</v>
      </c>
      <c r="AY12" s="17">
        <v>347.62200000000001</v>
      </c>
      <c r="AZ12" s="17">
        <v>350.399</v>
      </c>
      <c r="BA12" s="17">
        <v>353.005</v>
      </c>
      <c r="BB12" s="17">
        <v>355.43900000000002</v>
      </c>
      <c r="BC12" s="17">
        <v>357.714</v>
      </c>
      <c r="BD12" s="17">
        <v>359.84500000000003</v>
      </c>
      <c r="BE12" s="17">
        <v>361.84399999999999</v>
      </c>
      <c r="BF12" s="17">
        <v>363.71499999999997</v>
      </c>
      <c r="BG12" s="17">
        <v>365.46</v>
      </c>
      <c r="BH12" s="17">
        <v>367.08800000000002</v>
      </c>
      <c r="BI12" s="17">
        <v>368.60399999999998</v>
      </c>
      <c r="BJ12" s="17">
        <v>370.01600000000002</v>
      </c>
      <c r="BK12" s="17">
        <v>371.32600000000002</v>
      </c>
      <c r="BL12" s="17">
        <v>372.53800000000001</v>
      </c>
      <c r="BM12" s="17">
        <v>373.65300000000002</v>
      </c>
      <c r="BN12" s="17">
        <v>374.673</v>
      </c>
      <c r="BO12" s="17">
        <v>375.59800000000001</v>
      </c>
      <c r="BP12" s="17">
        <v>376.428</v>
      </c>
      <c r="BQ12" s="17">
        <v>377.16500000000002</v>
      </c>
      <c r="BR12" s="17">
        <v>377.80799999999999</v>
      </c>
      <c r="BS12" s="17">
        <v>378.358</v>
      </c>
      <c r="BT12" s="17">
        <v>378.81700000000001</v>
      </c>
    </row>
    <row r="13" spans="1:72">
      <c r="A13" s="16">
        <v>10</v>
      </c>
      <c r="B13" s="17">
        <v>114.03100000000001</v>
      </c>
      <c r="C13" s="17">
        <v>118.209</v>
      </c>
      <c r="D13" s="17">
        <v>122.655</v>
      </c>
      <c r="E13" s="17">
        <v>127.126</v>
      </c>
      <c r="F13" s="17">
        <v>131.28800000000001</v>
      </c>
      <c r="G13" s="17">
        <v>134.917</v>
      </c>
      <c r="H13" s="17">
        <v>137.96299999999999</v>
      </c>
      <c r="I13" s="17">
        <v>140.541</v>
      </c>
      <c r="J13" s="17">
        <v>142.80000000000001</v>
      </c>
      <c r="K13" s="17">
        <v>144.958</v>
      </c>
      <c r="L13" s="17">
        <v>147.214</v>
      </c>
      <c r="M13" s="17">
        <v>149.536</v>
      </c>
      <c r="N13" s="17">
        <v>151.971</v>
      </c>
      <c r="O13" s="17">
        <v>154.899</v>
      </c>
      <c r="P13" s="17">
        <v>158.797</v>
      </c>
      <c r="Q13" s="17">
        <v>163.976</v>
      </c>
      <c r="R13" s="17">
        <v>170.607</v>
      </c>
      <c r="S13" s="17">
        <v>178.512</v>
      </c>
      <c r="T13" s="17">
        <v>187.21700000000001</v>
      </c>
      <c r="U13" s="17">
        <v>196.04300000000001</v>
      </c>
      <c r="V13" s="17">
        <v>204.482</v>
      </c>
      <c r="W13" s="17">
        <v>212.36500000000001</v>
      </c>
      <c r="X13" s="17">
        <v>219.779</v>
      </c>
      <c r="Y13" s="17">
        <v>226.774</v>
      </c>
      <c r="Z13" s="17">
        <v>233.49600000000001</v>
      </c>
      <c r="AA13" s="17">
        <v>240.041</v>
      </c>
      <c r="AB13" s="17">
        <v>246.405</v>
      </c>
      <c r="AC13" s="17">
        <v>252.51400000000001</v>
      </c>
      <c r="AD13" s="17">
        <v>258.31400000000002</v>
      </c>
      <c r="AE13" s="17">
        <v>263.738</v>
      </c>
      <c r="AF13" s="17">
        <v>268.75299999999999</v>
      </c>
      <c r="AG13" s="17">
        <v>273.32499999999999</v>
      </c>
      <c r="AH13" s="17">
        <v>277.50900000000001</v>
      </c>
      <c r="AI13" s="17">
        <v>281.45499999999998</v>
      </c>
      <c r="AJ13" s="17">
        <v>285.36799999999999</v>
      </c>
      <c r="AK13" s="17">
        <v>289.39800000000002</v>
      </c>
      <c r="AL13" s="17">
        <v>293.60000000000002</v>
      </c>
      <c r="AM13" s="17">
        <v>297.93799999999999</v>
      </c>
      <c r="AN13" s="17">
        <v>302.351</v>
      </c>
      <c r="AO13" s="17">
        <v>306.74099999999999</v>
      </c>
      <c r="AP13" s="17">
        <v>311.03100000000001</v>
      </c>
      <c r="AQ13" s="17">
        <v>315.20600000000002</v>
      </c>
      <c r="AR13" s="17">
        <v>319.28699999999998</v>
      </c>
      <c r="AS13" s="17">
        <v>323.262</v>
      </c>
      <c r="AT13" s="17">
        <v>327.12299999999999</v>
      </c>
      <c r="AU13" s="17">
        <v>330.863</v>
      </c>
      <c r="AV13" s="17">
        <v>334.47300000000001</v>
      </c>
      <c r="AW13" s="17">
        <v>337.94400000000002</v>
      </c>
      <c r="AX13" s="17">
        <v>341.26</v>
      </c>
      <c r="AY13" s="17">
        <v>344.40899999999999</v>
      </c>
      <c r="AZ13" s="17">
        <v>347.37599999999998</v>
      </c>
      <c r="BA13" s="17">
        <v>350.16</v>
      </c>
      <c r="BB13" s="17">
        <v>352.75900000000001</v>
      </c>
      <c r="BC13" s="17">
        <v>355.19</v>
      </c>
      <c r="BD13" s="17">
        <v>357.46899999999999</v>
      </c>
      <c r="BE13" s="17">
        <v>359.61099999999999</v>
      </c>
      <c r="BF13" s="17">
        <v>361.62</v>
      </c>
      <c r="BG13" s="17">
        <v>363.49900000000002</v>
      </c>
      <c r="BH13" s="17">
        <v>365.25299999999999</v>
      </c>
      <c r="BI13" s="17">
        <v>366.89</v>
      </c>
      <c r="BJ13" s="17">
        <v>368.416</v>
      </c>
      <c r="BK13" s="17">
        <v>369.83499999999998</v>
      </c>
      <c r="BL13" s="17">
        <v>371.15300000000002</v>
      </c>
      <c r="BM13" s="17">
        <v>372.36900000000003</v>
      </c>
      <c r="BN13" s="17">
        <v>373.48700000000002</v>
      </c>
      <c r="BO13" s="17">
        <v>374.51</v>
      </c>
      <c r="BP13" s="17">
        <v>375.43599999999998</v>
      </c>
      <c r="BQ13" s="17">
        <v>376.27</v>
      </c>
      <c r="BR13" s="17">
        <v>377.01100000000002</v>
      </c>
      <c r="BS13" s="17">
        <v>377.66199999999998</v>
      </c>
      <c r="BT13" s="17">
        <v>378.22500000000002</v>
      </c>
    </row>
    <row r="14" spans="1:72">
      <c r="A14" s="16">
        <v>11</v>
      </c>
      <c r="B14" s="17">
        <v>109.64400000000001</v>
      </c>
      <c r="C14" s="17">
        <v>113.495</v>
      </c>
      <c r="D14" s="17">
        <v>117.59699999999999</v>
      </c>
      <c r="E14" s="17">
        <v>121.84699999999999</v>
      </c>
      <c r="F14" s="17">
        <v>126.108</v>
      </c>
      <c r="G14" s="17">
        <v>130.26499999999999</v>
      </c>
      <c r="H14" s="17">
        <v>134.4</v>
      </c>
      <c r="I14" s="17">
        <v>138.517</v>
      </c>
      <c r="J14" s="17">
        <v>142.328</v>
      </c>
      <c r="K14" s="17">
        <v>145.464</v>
      </c>
      <c r="L14" s="17">
        <v>147.726</v>
      </c>
      <c r="M14" s="17">
        <v>148.869</v>
      </c>
      <c r="N14" s="17">
        <v>149.15199999999999</v>
      </c>
      <c r="O14" s="17">
        <v>149.46899999999999</v>
      </c>
      <c r="P14" s="17">
        <v>151.05199999999999</v>
      </c>
      <c r="Q14" s="17">
        <v>154.74</v>
      </c>
      <c r="R14" s="17">
        <v>160.90199999999999</v>
      </c>
      <c r="S14" s="17">
        <v>169.173</v>
      </c>
      <c r="T14" s="17">
        <v>178.75899999999999</v>
      </c>
      <c r="U14" s="17">
        <v>188.48400000000001</v>
      </c>
      <c r="V14" s="17">
        <v>197.488</v>
      </c>
      <c r="W14" s="17">
        <v>205.49299999999999</v>
      </c>
      <c r="X14" s="17">
        <v>212.715</v>
      </c>
      <c r="Y14" s="17">
        <v>219.381</v>
      </c>
      <c r="Z14" s="17">
        <v>225.89400000000001</v>
      </c>
      <c r="AA14" s="17">
        <v>232.53399999999999</v>
      </c>
      <c r="AB14" s="17">
        <v>239.358</v>
      </c>
      <c r="AC14" s="17">
        <v>246.191</v>
      </c>
      <c r="AD14" s="17">
        <v>252.82900000000001</v>
      </c>
      <c r="AE14" s="17">
        <v>258.98200000000003</v>
      </c>
      <c r="AF14" s="17">
        <v>264.45699999999999</v>
      </c>
      <c r="AG14" s="17">
        <v>269.17099999999999</v>
      </c>
      <c r="AH14" s="17">
        <v>273.23500000000001</v>
      </c>
      <c r="AI14" s="17">
        <v>276.90300000000002</v>
      </c>
      <c r="AJ14" s="17">
        <v>280.53800000000001</v>
      </c>
      <c r="AK14" s="17">
        <v>284.39800000000002</v>
      </c>
      <c r="AL14" s="17">
        <v>288.57400000000001</v>
      </c>
      <c r="AM14" s="17">
        <v>292.99200000000002</v>
      </c>
      <c r="AN14" s="17">
        <v>297.55799999999999</v>
      </c>
      <c r="AO14" s="17">
        <v>302.11200000000002</v>
      </c>
      <c r="AP14" s="17">
        <v>306.53500000000003</v>
      </c>
      <c r="AQ14" s="17">
        <v>310.80700000000002</v>
      </c>
      <c r="AR14" s="17">
        <v>314.96699999999998</v>
      </c>
      <c r="AS14" s="17">
        <v>319.01600000000002</v>
      </c>
      <c r="AT14" s="17">
        <v>322.96899999999999</v>
      </c>
      <c r="AU14" s="17">
        <v>326.83199999999999</v>
      </c>
      <c r="AV14" s="17">
        <v>330.601</v>
      </c>
      <c r="AW14" s="17">
        <v>334.25700000000001</v>
      </c>
      <c r="AX14" s="17">
        <v>337.77600000000001</v>
      </c>
      <c r="AY14" s="17">
        <v>341.125</v>
      </c>
      <c r="AZ14" s="17">
        <v>344.28300000000002</v>
      </c>
      <c r="BA14" s="17">
        <v>347.23899999999998</v>
      </c>
      <c r="BB14" s="17">
        <v>350</v>
      </c>
      <c r="BC14" s="17">
        <v>352.57799999999997</v>
      </c>
      <c r="BD14" s="17">
        <v>355</v>
      </c>
      <c r="BE14" s="17">
        <v>357.28199999999998</v>
      </c>
      <c r="BF14" s="17">
        <v>359.43</v>
      </c>
      <c r="BG14" s="17">
        <v>361.44099999999997</v>
      </c>
      <c r="BH14" s="17">
        <v>363.32400000000001</v>
      </c>
      <c r="BI14" s="17">
        <v>365.084</v>
      </c>
      <c r="BJ14" s="17">
        <v>366.72699999999998</v>
      </c>
      <c r="BK14" s="17">
        <v>368.25799999999998</v>
      </c>
      <c r="BL14" s="17">
        <v>369.68</v>
      </c>
      <c r="BM14" s="17">
        <v>370.99900000000002</v>
      </c>
      <c r="BN14" s="17">
        <v>372.21600000000001</v>
      </c>
      <c r="BO14" s="17">
        <v>373.33499999999998</v>
      </c>
      <c r="BP14" s="17">
        <v>374.35899999999998</v>
      </c>
      <c r="BQ14" s="17">
        <v>375.29</v>
      </c>
      <c r="BR14" s="17">
        <v>376.13099999999997</v>
      </c>
      <c r="BS14" s="17">
        <v>376.88499999999999</v>
      </c>
      <c r="BT14" s="17">
        <v>377.55099999999999</v>
      </c>
    </row>
    <row r="15" spans="1:72">
      <c r="A15" s="16">
        <v>12</v>
      </c>
      <c r="B15" s="17">
        <v>105.569</v>
      </c>
      <c r="C15" s="17">
        <v>109.11499999999999</v>
      </c>
      <c r="D15" s="17">
        <v>112.887</v>
      </c>
      <c r="E15" s="17">
        <v>116.893</v>
      </c>
      <c r="F15" s="17">
        <v>121.14100000000001</v>
      </c>
      <c r="G15" s="17">
        <v>125.599</v>
      </c>
      <c r="H15" s="17">
        <v>130.43700000000001</v>
      </c>
      <c r="I15" s="17">
        <v>135.57499999999999</v>
      </c>
      <c r="J15" s="17">
        <v>140.45599999999999</v>
      </c>
      <c r="K15" s="17">
        <v>144.33099999999999</v>
      </c>
      <c r="L15" s="17">
        <v>146.74600000000001</v>
      </c>
      <c r="M15" s="17">
        <v>147.345</v>
      </c>
      <c r="N15" s="17">
        <v>146.49700000000001</v>
      </c>
      <c r="O15" s="17">
        <v>145.36099999999999</v>
      </c>
      <c r="P15" s="17">
        <v>145.536</v>
      </c>
      <c r="Q15" s="17">
        <v>148.14099999999999</v>
      </c>
      <c r="R15" s="17">
        <v>153.62799999999999</v>
      </c>
      <c r="S15" s="17">
        <v>161.55500000000001</v>
      </c>
      <c r="T15" s="17">
        <v>171.03800000000001</v>
      </c>
      <c r="U15" s="17">
        <v>180.75299999999999</v>
      </c>
      <c r="V15" s="17">
        <v>189.73</v>
      </c>
      <c r="W15" s="17">
        <v>197.666</v>
      </c>
      <c r="X15" s="17">
        <v>204.82499999999999</v>
      </c>
      <c r="Y15" s="17">
        <v>211.471</v>
      </c>
      <c r="Z15" s="17">
        <v>218.071</v>
      </c>
      <c r="AA15" s="17">
        <v>224.946</v>
      </c>
      <c r="AB15" s="17">
        <v>232.16300000000001</v>
      </c>
      <c r="AC15" s="17">
        <v>239.51499999999999</v>
      </c>
      <c r="AD15" s="17">
        <v>246.72499999999999</v>
      </c>
      <c r="AE15" s="17">
        <v>253.399</v>
      </c>
      <c r="AF15" s="17">
        <v>259.27800000000002</v>
      </c>
      <c r="AG15" s="17">
        <v>264.24599999999998</v>
      </c>
      <c r="AH15" s="17">
        <v>268.43599999999998</v>
      </c>
      <c r="AI15" s="17">
        <v>272.13900000000001</v>
      </c>
      <c r="AJ15" s="17">
        <v>275.77199999999999</v>
      </c>
      <c r="AK15" s="17">
        <v>279.63900000000001</v>
      </c>
      <c r="AL15" s="17">
        <v>283.83699999999999</v>
      </c>
      <c r="AM15" s="17">
        <v>288.28100000000001</v>
      </c>
      <c r="AN15" s="17">
        <v>292.88</v>
      </c>
      <c r="AO15" s="17">
        <v>297.47300000000001</v>
      </c>
      <c r="AP15" s="17">
        <v>301.93900000000002</v>
      </c>
      <c r="AQ15" s="17">
        <v>306.26499999999999</v>
      </c>
      <c r="AR15" s="17">
        <v>310.48899999999998</v>
      </c>
      <c r="AS15" s="17">
        <v>314.61900000000003</v>
      </c>
      <c r="AT15" s="17">
        <v>318.67</v>
      </c>
      <c r="AU15" s="17">
        <v>322.65199999999999</v>
      </c>
      <c r="AV15" s="17">
        <v>326.56099999999998</v>
      </c>
      <c r="AW15" s="17">
        <v>330.37700000000001</v>
      </c>
      <c r="AX15" s="17">
        <v>334.06900000000002</v>
      </c>
      <c r="AY15" s="17">
        <v>337.59699999999998</v>
      </c>
      <c r="AZ15" s="17">
        <v>340.93299999999999</v>
      </c>
      <c r="BA15" s="17">
        <v>344.06400000000002</v>
      </c>
      <c r="BB15" s="17">
        <v>346.995</v>
      </c>
      <c r="BC15" s="17">
        <v>349.74299999999999</v>
      </c>
      <c r="BD15" s="17">
        <v>352.32600000000002</v>
      </c>
      <c r="BE15" s="17">
        <v>354.76499999999999</v>
      </c>
      <c r="BF15" s="17">
        <v>357.06299999999999</v>
      </c>
      <c r="BG15" s="17">
        <v>359.21800000000002</v>
      </c>
      <c r="BH15" s="17">
        <v>361.23700000000002</v>
      </c>
      <c r="BI15" s="17">
        <v>363.12599999999998</v>
      </c>
      <c r="BJ15" s="17">
        <v>364.892</v>
      </c>
      <c r="BK15" s="17">
        <v>366.541</v>
      </c>
      <c r="BL15" s="17">
        <v>368.077</v>
      </c>
      <c r="BM15" s="17">
        <v>369.50299999999999</v>
      </c>
      <c r="BN15" s="17">
        <v>370.82499999999999</v>
      </c>
      <c r="BO15" s="17">
        <v>372.04500000000002</v>
      </c>
      <c r="BP15" s="17">
        <v>373.16699999999997</v>
      </c>
      <c r="BQ15" s="17">
        <v>374.19600000000003</v>
      </c>
      <c r="BR15" s="17">
        <v>375.13400000000001</v>
      </c>
      <c r="BS15" s="17">
        <v>375.98700000000002</v>
      </c>
      <c r="BT15" s="17">
        <v>376.76</v>
      </c>
    </row>
    <row r="16" spans="1:72">
      <c r="A16" s="16">
        <v>13</v>
      </c>
      <c r="B16" s="17">
        <v>101.82599999999999</v>
      </c>
      <c r="C16" s="17">
        <v>105.15900000000001</v>
      </c>
      <c r="D16" s="17">
        <v>108.697</v>
      </c>
      <c r="E16" s="17">
        <v>112.483</v>
      </c>
      <c r="F16" s="17">
        <v>116.571</v>
      </c>
      <c r="G16" s="17">
        <v>120.96</v>
      </c>
      <c r="H16" s="17">
        <v>125.812</v>
      </c>
      <c r="I16" s="17">
        <v>131.03200000000001</v>
      </c>
      <c r="J16" s="17">
        <v>136.071</v>
      </c>
      <c r="K16" s="17">
        <v>140.18600000000001</v>
      </c>
      <c r="L16" s="17">
        <v>142.916</v>
      </c>
      <c r="M16" s="17">
        <v>143.952</v>
      </c>
      <c r="N16" s="17">
        <v>143.63</v>
      </c>
      <c r="O16" s="17">
        <v>142.92699999999999</v>
      </c>
      <c r="P16" s="17">
        <v>143.20699999999999</v>
      </c>
      <c r="Q16" s="17">
        <v>145.43199999999999</v>
      </c>
      <c r="R16" s="17">
        <v>149.959</v>
      </c>
      <c r="S16" s="17">
        <v>156.44800000000001</v>
      </c>
      <c r="T16" s="17">
        <v>164.29900000000001</v>
      </c>
      <c r="U16" s="17">
        <v>172.59399999999999</v>
      </c>
      <c r="V16" s="17">
        <v>180.64500000000001</v>
      </c>
      <c r="W16" s="17">
        <v>188.261</v>
      </c>
      <c r="X16" s="17">
        <v>195.608</v>
      </c>
      <c r="Y16" s="17">
        <v>202.78</v>
      </c>
      <c r="Z16" s="17">
        <v>209.977</v>
      </c>
      <c r="AA16" s="17">
        <v>217.32300000000001</v>
      </c>
      <c r="AB16" s="17">
        <v>224.834</v>
      </c>
      <c r="AC16" s="17">
        <v>232.36500000000001</v>
      </c>
      <c r="AD16" s="17">
        <v>239.697</v>
      </c>
      <c r="AE16" s="17">
        <v>246.54300000000001</v>
      </c>
      <c r="AF16" s="17">
        <v>252.70599999999999</v>
      </c>
      <c r="AG16" s="17">
        <v>258.09300000000002</v>
      </c>
      <c r="AH16" s="17">
        <v>262.79300000000001</v>
      </c>
      <c r="AI16" s="17">
        <v>267.02100000000002</v>
      </c>
      <c r="AJ16" s="17">
        <v>271.09100000000001</v>
      </c>
      <c r="AK16" s="17">
        <v>275.24099999999999</v>
      </c>
      <c r="AL16" s="17">
        <v>279.53500000000003</v>
      </c>
      <c r="AM16" s="17">
        <v>283.923</v>
      </c>
      <c r="AN16" s="17">
        <v>288.37099999999998</v>
      </c>
      <c r="AO16" s="17">
        <v>292.80799999999999</v>
      </c>
      <c r="AP16" s="17">
        <v>297.18400000000003</v>
      </c>
      <c r="AQ16" s="17">
        <v>301.49700000000001</v>
      </c>
      <c r="AR16" s="17">
        <v>305.77499999999998</v>
      </c>
      <c r="AS16" s="17">
        <v>310.00700000000001</v>
      </c>
      <c r="AT16" s="17">
        <v>314.18</v>
      </c>
      <c r="AU16" s="17">
        <v>318.27999999999997</v>
      </c>
      <c r="AV16" s="17">
        <v>322.30599999999998</v>
      </c>
      <c r="AW16" s="17">
        <v>326.24400000000003</v>
      </c>
      <c r="AX16" s="17">
        <v>330.06700000000001</v>
      </c>
      <c r="AY16" s="17">
        <v>333.74</v>
      </c>
      <c r="AZ16" s="17">
        <v>337.23599999999999</v>
      </c>
      <c r="BA16" s="17">
        <v>340.54500000000002</v>
      </c>
      <c r="BB16" s="17">
        <v>343.66800000000001</v>
      </c>
      <c r="BC16" s="17">
        <v>346.61</v>
      </c>
      <c r="BD16" s="17">
        <v>349.38799999999998</v>
      </c>
      <c r="BE16" s="17">
        <v>352.00900000000001</v>
      </c>
      <c r="BF16" s="17">
        <v>354.476</v>
      </c>
      <c r="BG16" s="17">
        <v>356.78800000000001</v>
      </c>
      <c r="BH16" s="17">
        <v>358.95299999999997</v>
      </c>
      <c r="BI16" s="17">
        <v>360.98099999999999</v>
      </c>
      <c r="BJ16" s="17">
        <v>362.88099999999997</v>
      </c>
      <c r="BK16" s="17">
        <v>364.65800000000002</v>
      </c>
      <c r="BL16" s="17">
        <v>366.31700000000001</v>
      </c>
      <c r="BM16" s="17">
        <v>367.86200000000002</v>
      </c>
      <c r="BN16" s="17">
        <v>369.29399999999998</v>
      </c>
      <c r="BO16" s="17">
        <v>370.61799999999999</v>
      </c>
      <c r="BP16" s="17">
        <v>371.839</v>
      </c>
      <c r="BQ16" s="17">
        <v>372.96199999999999</v>
      </c>
      <c r="BR16" s="17">
        <v>373.99700000000001</v>
      </c>
      <c r="BS16" s="17">
        <v>374.95</v>
      </c>
      <c r="BT16" s="17">
        <v>375.83300000000003</v>
      </c>
    </row>
    <row r="17" spans="1:72">
      <c r="A17" s="16">
        <v>14</v>
      </c>
      <c r="B17" s="17">
        <v>98.352999999999994</v>
      </c>
      <c r="C17" s="17">
        <v>101.53100000000001</v>
      </c>
      <c r="D17" s="17">
        <v>104.896</v>
      </c>
      <c r="E17" s="17">
        <v>108.474</v>
      </c>
      <c r="F17" s="17">
        <v>112.30200000000001</v>
      </c>
      <c r="G17" s="17">
        <v>116.379</v>
      </c>
      <c r="H17" s="17">
        <v>120.803</v>
      </c>
      <c r="I17" s="17">
        <v>125.503</v>
      </c>
      <c r="J17" s="17">
        <v>130.11199999999999</v>
      </c>
      <c r="K17" s="17">
        <v>134.14400000000001</v>
      </c>
      <c r="L17" s="17">
        <v>137.285</v>
      </c>
      <c r="M17" s="17">
        <v>139.37100000000001</v>
      </c>
      <c r="N17" s="17">
        <v>140.614</v>
      </c>
      <c r="O17" s="17">
        <v>141.53899999999999</v>
      </c>
      <c r="P17" s="17">
        <v>142.88999999999999</v>
      </c>
      <c r="Q17" s="17">
        <v>145.21</v>
      </c>
      <c r="R17" s="17">
        <v>148.65</v>
      </c>
      <c r="S17" s="17">
        <v>153.07499999999999</v>
      </c>
      <c r="T17" s="17">
        <v>158.39699999999999</v>
      </c>
      <c r="U17" s="17">
        <v>164.42599999999999</v>
      </c>
      <c r="V17" s="17">
        <v>170.999</v>
      </c>
      <c r="W17" s="17">
        <v>178.11</v>
      </c>
      <c r="X17" s="17">
        <v>185.744</v>
      </c>
      <c r="Y17" s="17">
        <v>193.70599999999999</v>
      </c>
      <c r="Z17" s="17">
        <v>201.74299999999999</v>
      </c>
      <c r="AA17" s="17">
        <v>209.655</v>
      </c>
      <c r="AB17" s="17">
        <v>217.36500000000001</v>
      </c>
      <c r="AC17" s="17">
        <v>224.845</v>
      </c>
      <c r="AD17" s="17">
        <v>232.01599999999999</v>
      </c>
      <c r="AE17" s="17">
        <v>238.81100000000001</v>
      </c>
      <c r="AF17" s="17">
        <v>245.184</v>
      </c>
      <c r="AG17" s="17">
        <v>251.08799999999999</v>
      </c>
      <c r="AH17" s="17">
        <v>256.52600000000001</v>
      </c>
      <c r="AI17" s="17">
        <v>261.57600000000002</v>
      </c>
      <c r="AJ17" s="17">
        <v>266.358</v>
      </c>
      <c r="AK17" s="17">
        <v>270.96699999999998</v>
      </c>
      <c r="AL17" s="17">
        <v>275.41899999999998</v>
      </c>
      <c r="AM17" s="17">
        <v>279.71600000000001</v>
      </c>
      <c r="AN17" s="17">
        <v>283.92099999999999</v>
      </c>
      <c r="AO17" s="17">
        <v>288.10399999999998</v>
      </c>
      <c r="AP17" s="17">
        <v>292.31400000000002</v>
      </c>
      <c r="AQ17" s="17">
        <v>296.58499999999998</v>
      </c>
      <c r="AR17" s="17">
        <v>300.90699999999998</v>
      </c>
      <c r="AS17" s="17">
        <v>305.245</v>
      </c>
      <c r="AT17" s="17">
        <v>309.54500000000002</v>
      </c>
      <c r="AU17" s="17">
        <v>313.75900000000001</v>
      </c>
      <c r="AV17" s="17">
        <v>317.88</v>
      </c>
      <c r="AW17" s="17">
        <v>321.91199999999998</v>
      </c>
      <c r="AX17" s="17">
        <v>325.83499999999998</v>
      </c>
      <c r="AY17" s="17">
        <v>329.62599999999998</v>
      </c>
      <c r="AZ17" s="17">
        <v>333.27</v>
      </c>
      <c r="BA17" s="17">
        <v>336.75299999999999</v>
      </c>
      <c r="BB17" s="17">
        <v>340.07499999999999</v>
      </c>
      <c r="BC17" s="17">
        <v>343.23</v>
      </c>
      <c r="BD17" s="17">
        <v>346.21499999999997</v>
      </c>
      <c r="BE17" s="17">
        <v>349.03399999999999</v>
      </c>
      <c r="BF17" s="17">
        <v>351.68299999999999</v>
      </c>
      <c r="BG17" s="17">
        <v>354.16199999999998</v>
      </c>
      <c r="BH17" s="17">
        <v>356.48099999999999</v>
      </c>
      <c r="BI17" s="17">
        <v>358.65600000000001</v>
      </c>
      <c r="BJ17" s="17">
        <v>360.697</v>
      </c>
      <c r="BK17" s="17">
        <v>362.61200000000002</v>
      </c>
      <c r="BL17" s="17">
        <v>364.404</v>
      </c>
      <c r="BM17" s="17">
        <v>366.07400000000001</v>
      </c>
      <c r="BN17" s="17">
        <v>367.62400000000002</v>
      </c>
      <c r="BO17" s="17">
        <v>369.05599999999998</v>
      </c>
      <c r="BP17" s="17">
        <v>370.37799999999999</v>
      </c>
      <c r="BQ17" s="17">
        <v>371.59699999999998</v>
      </c>
      <c r="BR17" s="17">
        <v>372.726</v>
      </c>
      <c r="BS17" s="17">
        <v>373.78</v>
      </c>
      <c r="BT17" s="17">
        <v>374.77800000000002</v>
      </c>
    </row>
    <row r="18" spans="1:72">
      <c r="A18" s="16">
        <v>15</v>
      </c>
      <c r="B18" s="17">
        <v>95.057000000000002</v>
      </c>
      <c r="C18" s="17">
        <v>98.034999999999997</v>
      </c>
      <c r="D18" s="17">
        <v>101.16500000000001</v>
      </c>
      <c r="E18" s="17">
        <v>104.482</v>
      </c>
      <c r="F18" s="17">
        <v>108.03400000000001</v>
      </c>
      <c r="G18" s="17">
        <v>111.837</v>
      </c>
      <c r="H18" s="17">
        <v>115.94</v>
      </c>
      <c r="I18" s="17">
        <v>120.282</v>
      </c>
      <c r="J18" s="17">
        <v>124.642</v>
      </c>
      <c r="K18" s="17">
        <v>128.71700000000001</v>
      </c>
      <c r="L18" s="17">
        <v>132.303</v>
      </c>
      <c r="M18" s="17">
        <v>135.36099999999999</v>
      </c>
      <c r="N18" s="17">
        <v>137.994</v>
      </c>
      <c r="O18" s="17">
        <v>140.334</v>
      </c>
      <c r="P18" s="17">
        <v>142.58000000000001</v>
      </c>
      <c r="Q18" s="17">
        <v>144.90899999999999</v>
      </c>
      <c r="R18" s="17">
        <v>147.286</v>
      </c>
      <c r="S18" s="17">
        <v>149.76300000000001</v>
      </c>
      <c r="T18" s="17">
        <v>152.71600000000001</v>
      </c>
      <c r="U18" s="17">
        <v>156.62299999999999</v>
      </c>
      <c r="V18" s="17">
        <v>161.79900000000001</v>
      </c>
      <c r="W18" s="17">
        <v>168.40799999999999</v>
      </c>
      <c r="X18" s="17">
        <v>176.273</v>
      </c>
      <c r="Y18" s="17">
        <v>184.93199999999999</v>
      </c>
      <c r="Z18" s="17">
        <v>193.714</v>
      </c>
      <c r="AA18" s="17">
        <v>202.12200000000001</v>
      </c>
      <c r="AB18" s="17">
        <v>209.98699999999999</v>
      </c>
      <c r="AC18" s="17">
        <v>217.39400000000001</v>
      </c>
      <c r="AD18" s="17">
        <v>224.39500000000001</v>
      </c>
      <c r="AE18" s="17">
        <v>231.12799999999999</v>
      </c>
      <c r="AF18" s="17">
        <v>237.68700000000001</v>
      </c>
      <c r="AG18" s="17">
        <v>244.071</v>
      </c>
      <c r="AH18" s="17">
        <v>250.202</v>
      </c>
      <c r="AI18" s="17">
        <v>256.02999999999997</v>
      </c>
      <c r="AJ18" s="17">
        <v>261.48399999999998</v>
      </c>
      <c r="AK18" s="17">
        <v>266.53100000000001</v>
      </c>
      <c r="AL18" s="17">
        <v>271.13799999999998</v>
      </c>
      <c r="AM18" s="17">
        <v>275.35899999999998</v>
      </c>
      <c r="AN18" s="17">
        <v>279.34199999999998</v>
      </c>
      <c r="AO18" s="17">
        <v>283.29399999999998</v>
      </c>
      <c r="AP18" s="17">
        <v>287.36</v>
      </c>
      <c r="AQ18" s="17">
        <v>291.59899999999999</v>
      </c>
      <c r="AR18" s="17">
        <v>295.97399999999999</v>
      </c>
      <c r="AS18" s="17">
        <v>300.42500000000001</v>
      </c>
      <c r="AT18" s="17">
        <v>304.85199999999998</v>
      </c>
      <c r="AU18" s="17">
        <v>309.17899999999997</v>
      </c>
      <c r="AV18" s="17">
        <v>313.39299999999997</v>
      </c>
      <c r="AW18" s="17">
        <v>317.51299999999998</v>
      </c>
      <c r="AX18" s="17">
        <v>321.52699999999999</v>
      </c>
      <c r="AY18" s="17">
        <v>325.42899999999997</v>
      </c>
      <c r="AZ18" s="17">
        <v>329.21</v>
      </c>
      <c r="BA18" s="17">
        <v>332.86</v>
      </c>
      <c r="BB18" s="17">
        <v>336.37299999999999</v>
      </c>
      <c r="BC18" s="17">
        <v>339.73099999999999</v>
      </c>
      <c r="BD18" s="17">
        <v>342.92</v>
      </c>
      <c r="BE18" s="17">
        <v>345.93099999999998</v>
      </c>
      <c r="BF18" s="17">
        <v>348.75700000000001</v>
      </c>
      <c r="BG18" s="17">
        <v>351.40100000000001</v>
      </c>
      <c r="BH18" s="17">
        <v>353.875</v>
      </c>
      <c r="BI18" s="17">
        <v>356.197</v>
      </c>
      <c r="BJ18" s="17">
        <v>358.38</v>
      </c>
      <c r="BK18" s="17">
        <v>360.43400000000003</v>
      </c>
      <c r="BL18" s="17">
        <v>362.36099999999999</v>
      </c>
      <c r="BM18" s="17">
        <v>364.15899999999999</v>
      </c>
      <c r="BN18" s="17">
        <v>365.82900000000001</v>
      </c>
      <c r="BO18" s="17">
        <v>367.37400000000002</v>
      </c>
      <c r="BP18" s="17">
        <v>368.8</v>
      </c>
      <c r="BQ18" s="17">
        <v>370.11900000000003</v>
      </c>
      <c r="BR18" s="17">
        <v>371.346</v>
      </c>
      <c r="BS18" s="17">
        <v>372.50200000000001</v>
      </c>
      <c r="BT18" s="17">
        <v>373.613</v>
      </c>
    </row>
    <row r="19" spans="1:72">
      <c r="A19" s="16">
        <v>16</v>
      </c>
      <c r="B19" s="17">
        <v>91.941999999999993</v>
      </c>
      <c r="C19" s="17">
        <v>94.7</v>
      </c>
      <c r="D19" s="17">
        <v>97.555000000000007</v>
      </c>
      <c r="E19" s="17">
        <v>100.563</v>
      </c>
      <c r="F19" s="17">
        <v>103.801</v>
      </c>
      <c r="G19" s="17">
        <v>107.31100000000001</v>
      </c>
      <c r="H19" s="17">
        <v>111.098</v>
      </c>
      <c r="I19" s="17">
        <v>115.108</v>
      </c>
      <c r="J19" s="17">
        <v>119.25700000000001</v>
      </c>
      <c r="K19" s="17">
        <v>123.431</v>
      </c>
      <c r="L19" s="17">
        <v>127.533</v>
      </c>
      <c r="M19" s="17">
        <v>131.65299999999999</v>
      </c>
      <c r="N19" s="17">
        <v>135.78399999999999</v>
      </c>
      <c r="O19" s="17">
        <v>139.637</v>
      </c>
      <c r="P19" s="17">
        <v>142.828</v>
      </c>
      <c r="Q19" s="17">
        <v>145.15</v>
      </c>
      <c r="R19" s="17">
        <v>146.36199999999999</v>
      </c>
      <c r="S19" s="17">
        <v>146.71799999999999</v>
      </c>
      <c r="T19" s="17">
        <v>147.107</v>
      </c>
      <c r="U19" s="17">
        <v>148.739</v>
      </c>
      <c r="V19" s="17">
        <v>152.447</v>
      </c>
      <c r="W19" s="17">
        <v>158.59399999999999</v>
      </c>
      <c r="X19" s="17">
        <v>166.82</v>
      </c>
      <c r="Y19" s="17">
        <v>176.34200000000001</v>
      </c>
      <c r="Z19" s="17">
        <v>186.00899999999999</v>
      </c>
      <c r="AA19" s="17">
        <v>194.97</v>
      </c>
      <c r="AB19" s="17">
        <v>202.95500000000001</v>
      </c>
      <c r="AC19" s="17">
        <v>210.178</v>
      </c>
      <c r="AD19" s="17">
        <v>216.857</v>
      </c>
      <c r="AE19" s="17">
        <v>223.38900000000001</v>
      </c>
      <c r="AF19" s="17">
        <v>230.047</v>
      </c>
      <c r="AG19" s="17">
        <v>236.887</v>
      </c>
      <c r="AH19" s="17">
        <v>243.73699999999999</v>
      </c>
      <c r="AI19" s="17">
        <v>250.39400000000001</v>
      </c>
      <c r="AJ19" s="17">
        <v>256.56900000000002</v>
      </c>
      <c r="AK19" s="17">
        <v>262.07400000000001</v>
      </c>
      <c r="AL19" s="17">
        <v>266.822</v>
      </c>
      <c r="AM19" s="17">
        <v>270.92399999999998</v>
      </c>
      <c r="AN19" s="17">
        <v>274.63499999999999</v>
      </c>
      <c r="AO19" s="17">
        <v>278.31</v>
      </c>
      <c r="AP19" s="17">
        <v>282.21199999999999</v>
      </c>
      <c r="AQ19" s="17">
        <v>286.42700000000002</v>
      </c>
      <c r="AR19" s="17">
        <v>290.88299999999998</v>
      </c>
      <c r="AS19" s="17">
        <v>295.48599999999999</v>
      </c>
      <c r="AT19" s="17">
        <v>300.07600000000002</v>
      </c>
      <c r="AU19" s="17">
        <v>304.53699999999998</v>
      </c>
      <c r="AV19" s="17">
        <v>308.84899999999999</v>
      </c>
      <c r="AW19" s="17">
        <v>313.048</v>
      </c>
      <c r="AX19" s="17">
        <v>317.13799999999998</v>
      </c>
      <c r="AY19" s="17">
        <v>321.13200000000001</v>
      </c>
      <c r="AZ19" s="17">
        <v>325.036</v>
      </c>
      <c r="BA19" s="17">
        <v>328.84800000000001</v>
      </c>
      <c r="BB19" s="17">
        <v>332.54599999999999</v>
      </c>
      <c r="BC19" s="17">
        <v>336.10700000000003</v>
      </c>
      <c r="BD19" s="17">
        <v>339.5</v>
      </c>
      <c r="BE19" s="17">
        <v>342.70100000000002</v>
      </c>
      <c r="BF19" s="17">
        <v>345.70100000000002</v>
      </c>
      <c r="BG19" s="17">
        <v>348.50599999999997</v>
      </c>
      <c r="BH19" s="17">
        <v>351.13</v>
      </c>
      <c r="BI19" s="17">
        <v>353.59500000000003</v>
      </c>
      <c r="BJ19" s="17">
        <v>355.92099999999999</v>
      </c>
      <c r="BK19" s="17">
        <v>358.11399999999998</v>
      </c>
      <c r="BL19" s="17">
        <v>360.17700000000002</v>
      </c>
      <c r="BM19" s="17">
        <v>362.10700000000003</v>
      </c>
      <c r="BN19" s="17">
        <v>363.90199999999999</v>
      </c>
      <c r="BO19" s="17">
        <v>365.56200000000001</v>
      </c>
      <c r="BP19" s="17">
        <v>367.096</v>
      </c>
      <c r="BQ19" s="17">
        <v>368.51600000000002</v>
      </c>
      <c r="BR19" s="17">
        <v>369.84399999999999</v>
      </c>
      <c r="BS19" s="17">
        <v>371.10399999999998</v>
      </c>
      <c r="BT19" s="17">
        <v>372.33100000000002</v>
      </c>
    </row>
    <row r="20" spans="1:72">
      <c r="A20" s="16">
        <v>17</v>
      </c>
      <c r="B20" s="17">
        <v>88.912999999999997</v>
      </c>
      <c r="C20" s="17">
        <v>91.480999999999995</v>
      </c>
      <c r="D20" s="17">
        <v>94.119</v>
      </c>
      <c r="E20" s="17">
        <v>96.888999999999996</v>
      </c>
      <c r="F20" s="17">
        <v>99.873999999999995</v>
      </c>
      <c r="G20" s="17">
        <v>103.129</v>
      </c>
      <c r="H20" s="17">
        <v>106.622</v>
      </c>
      <c r="I20" s="17">
        <v>110.312</v>
      </c>
      <c r="J20" s="17">
        <v>114.22199999999999</v>
      </c>
      <c r="K20" s="17">
        <v>118.383</v>
      </c>
      <c r="L20" s="17">
        <v>122.78</v>
      </c>
      <c r="M20" s="17">
        <v>127.581</v>
      </c>
      <c r="N20" s="17">
        <v>132.70699999999999</v>
      </c>
      <c r="O20" s="17">
        <v>137.59800000000001</v>
      </c>
      <c r="P20" s="17">
        <v>141.50299999999999</v>
      </c>
      <c r="Q20" s="17">
        <v>143.96700000000001</v>
      </c>
      <c r="R20" s="17">
        <v>144.63800000000001</v>
      </c>
      <c r="S20" s="17">
        <v>143.88200000000001</v>
      </c>
      <c r="T20" s="17">
        <v>142.83799999999999</v>
      </c>
      <c r="U20" s="17">
        <v>143.08799999999999</v>
      </c>
      <c r="V20" s="17">
        <v>145.72999999999999</v>
      </c>
      <c r="W20" s="17">
        <v>151.21100000000001</v>
      </c>
      <c r="X20" s="17">
        <v>159.096</v>
      </c>
      <c r="Y20" s="17">
        <v>168.51499999999999</v>
      </c>
      <c r="Z20" s="17">
        <v>178.16900000000001</v>
      </c>
      <c r="AA20" s="17">
        <v>187.10300000000001</v>
      </c>
      <c r="AB20" s="17">
        <v>195.02</v>
      </c>
      <c r="AC20" s="17">
        <v>202.178</v>
      </c>
      <c r="AD20" s="17">
        <v>208.83799999999999</v>
      </c>
      <c r="AE20" s="17">
        <v>215.45599999999999</v>
      </c>
      <c r="AF20" s="17">
        <v>222.345</v>
      </c>
      <c r="AG20" s="17">
        <v>229.572</v>
      </c>
      <c r="AH20" s="17">
        <v>236.93700000000001</v>
      </c>
      <c r="AI20" s="17">
        <v>244.15799999999999</v>
      </c>
      <c r="AJ20" s="17">
        <v>250.851</v>
      </c>
      <c r="AK20" s="17">
        <v>256.75400000000002</v>
      </c>
      <c r="AL20" s="17">
        <v>261.75200000000001</v>
      </c>
      <c r="AM20" s="17">
        <v>265.98099999999999</v>
      </c>
      <c r="AN20" s="17">
        <v>269.72500000000002</v>
      </c>
      <c r="AO20" s="17">
        <v>273.39999999999998</v>
      </c>
      <c r="AP20" s="17">
        <v>277.30900000000003</v>
      </c>
      <c r="AQ20" s="17">
        <v>281.54500000000002</v>
      </c>
      <c r="AR20" s="17">
        <v>286.02699999999999</v>
      </c>
      <c r="AS20" s="17">
        <v>290.66300000000001</v>
      </c>
      <c r="AT20" s="17">
        <v>295.29300000000001</v>
      </c>
      <c r="AU20" s="17">
        <v>299.798</v>
      </c>
      <c r="AV20" s="17">
        <v>304.161</v>
      </c>
      <c r="AW20" s="17">
        <v>308.42599999999999</v>
      </c>
      <c r="AX20" s="17">
        <v>312.59699999999998</v>
      </c>
      <c r="AY20" s="17">
        <v>316.69</v>
      </c>
      <c r="AZ20" s="17">
        <v>320.71300000000002</v>
      </c>
      <c r="BA20" s="17">
        <v>324.66300000000001</v>
      </c>
      <c r="BB20" s="17">
        <v>328.52100000000002</v>
      </c>
      <c r="BC20" s="17">
        <v>332.25599999999997</v>
      </c>
      <c r="BD20" s="17">
        <v>335.827</v>
      </c>
      <c r="BE20" s="17">
        <v>339.20699999999999</v>
      </c>
      <c r="BF20" s="17">
        <v>342.38200000000001</v>
      </c>
      <c r="BG20" s="17">
        <v>345.358</v>
      </c>
      <c r="BH20" s="17">
        <v>348.149</v>
      </c>
      <c r="BI20" s="17">
        <v>350.77800000000002</v>
      </c>
      <c r="BJ20" s="17">
        <v>353.26</v>
      </c>
      <c r="BK20" s="17">
        <v>355.60599999999999</v>
      </c>
      <c r="BL20" s="17">
        <v>357.815</v>
      </c>
      <c r="BM20" s="17">
        <v>359.88299999999998</v>
      </c>
      <c r="BN20" s="17">
        <v>361.80900000000003</v>
      </c>
      <c r="BO20" s="17">
        <v>363.59399999999999</v>
      </c>
      <c r="BP20" s="17">
        <v>365.24599999999998</v>
      </c>
      <c r="BQ20" s="17">
        <v>366.779</v>
      </c>
      <c r="BR20" s="17">
        <v>368.21600000000001</v>
      </c>
      <c r="BS20" s="17">
        <v>369.58499999999998</v>
      </c>
      <c r="BT20" s="17">
        <v>370.92200000000003</v>
      </c>
    </row>
    <row r="21" spans="1:72">
      <c r="A21" s="16">
        <v>18</v>
      </c>
      <c r="B21" s="17">
        <v>85.905000000000001</v>
      </c>
      <c r="C21" s="17">
        <v>88.335999999999999</v>
      </c>
      <c r="D21" s="17">
        <v>90.852000000000004</v>
      </c>
      <c r="E21" s="17">
        <v>93.504000000000005</v>
      </c>
      <c r="F21" s="17">
        <v>96.350999999999999</v>
      </c>
      <c r="G21" s="17">
        <v>99.436999999999998</v>
      </c>
      <c r="H21" s="17">
        <v>102.72499999999999</v>
      </c>
      <c r="I21" s="17">
        <v>106.187</v>
      </c>
      <c r="J21" s="17">
        <v>109.881</v>
      </c>
      <c r="K21" s="17">
        <v>113.88200000000001</v>
      </c>
      <c r="L21" s="17">
        <v>118.206</v>
      </c>
      <c r="M21" s="17">
        <v>123.018</v>
      </c>
      <c r="N21" s="17">
        <v>128.21600000000001</v>
      </c>
      <c r="O21" s="17">
        <v>133.25399999999999</v>
      </c>
      <c r="P21" s="17">
        <v>137.38999999999999</v>
      </c>
      <c r="Q21" s="17">
        <v>140.15899999999999</v>
      </c>
      <c r="R21" s="17">
        <v>141.25399999999999</v>
      </c>
      <c r="S21" s="17">
        <v>141.011</v>
      </c>
      <c r="T21" s="17">
        <v>140.392</v>
      </c>
      <c r="U21" s="17">
        <v>140.74</v>
      </c>
      <c r="V21" s="17">
        <v>143.006</v>
      </c>
      <c r="W21" s="17">
        <v>147.54</v>
      </c>
      <c r="X21" s="17">
        <v>154.00399999999999</v>
      </c>
      <c r="Y21" s="17">
        <v>161.81299999999999</v>
      </c>
      <c r="Z21" s="17">
        <v>170.06200000000001</v>
      </c>
      <c r="AA21" s="17">
        <v>178.07900000000001</v>
      </c>
      <c r="AB21" s="17">
        <v>185.67400000000001</v>
      </c>
      <c r="AC21" s="17">
        <v>193.012</v>
      </c>
      <c r="AD21" s="17">
        <v>200.18</v>
      </c>
      <c r="AE21" s="17">
        <v>207.37799999999999</v>
      </c>
      <c r="AF21" s="17">
        <v>214.72499999999999</v>
      </c>
      <c r="AG21" s="17">
        <v>222.238</v>
      </c>
      <c r="AH21" s="17">
        <v>229.77199999999999</v>
      </c>
      <c r="AI21" s="17">
        <v>237.11</v>
      </c>
      <c r="AJ21" s="17">
        <v>243.96600000000001</v>
      </c>
      <c r="AK21" s="17">
        <v>250.14599999999999</v>
      </c>
      <c r="AL21" s="17">
        <v>255.55699999999999</v>
      </c>
      <c r="AM21" s="17">
        <v>260.28399999999999</v>
      </c>
      <c r="AN21" s="17">
        <v>264.54500000000002</v>
      </c>
      <c r="AO21" s="17">
        <v>268.65100000000001</v>
      </c>
      <c r="AP21" s="17">
        <v>272.83600000000001</v>
      </c>
      <c r="AQ21" s="17">
        <v>277.166</v>
      </c>
      <c r="AR21" s="17">
        <v>281.589</v>
      </c>
      <c r="AS21" s="17">
        <v>286.07100000000003</v>
      </c>
      <c r="AT21" s="17">
        <v>290.54599999999999</v>
      </c>
      <c r="AU21" s="17">
        <v>294.95699999999999</v>
      </c>
      <c r="AV21" s="17">
        <v>299.30900000000003</v>
      </c>
      <c r="AW21" s="17">
        <v>303.62400000000002</v>
      </c>
      <c r="AX21" s="17">
        <v>307.89299999999997</v>
      </c>
      <c r="AY21" s="17">
        <v>312.10300000000001</v>
      </c>
      <c r="AZ21" s="17">
        <v>316.24200000000002</v>
      </c>
      <c r="BA21" s="17">
        <v>320.30700000000002</v>
      </c>
      <c r="BB21" s="17">
        <v>324.28399999999999</v>
      </c>
      <c r="BC21" s="17">
        <v>328.14600000000002</v>
      </c>
      <c r="BD21" s="17">
        <v>331.858</v>
      </c>
      <c r="BE21" s="17">
        <v>335.39499999999998</v>
      </c>
      <c r="BF21" s="17">
        <v>338.74400000000003</v>
      </c>
      <c r="BG21" s="17">
        <v>341.90899999999999</v>
      </c>
      <c r="BH21" s="17">
        <v>344.89400000000001</v>
      </c>
      <c r="BI21" s="17">
        <v>347.71199999999999</v>
      </c>
      <c r="BJ21" s="17">
        <v>350.37599999999998</v>
      </c>
      <c r="BK21" s="17">
        <v>352.88799999999998</v>
      </c>
      <c r="BL21" s="17">
        <v>355.25299999999999</v>
      </c>
      <c r="BM21" s="17">
        <v>357.46800000000002</v>
      </c>
      <c r="BN21" s="17">
        <v>359.53300000000002</v>
      </c>
      <c r="BO21" s="17">
        <v>361.452</v>
      </c>
      <c r="BP21" s="17">
        <v>363.23599999999999</v>
      </c>
      <c r="BQ21" s="17">
        <v>364.89800000000002</v>
      </c>
      <c r="BR21" s="17">
        <v>366.45699999999999</v>
      </c>
      <c r="BS21" s="17">
        <v>367.94099999999997</v>
      </c>
      <c r="BT21" s="17">
        <v>369.37799999999999</v>
      </c>
    </row>
    <row r="22" spans="1:72">
      <c r="A22" s="16">
        <v>19</v>
      </c>
      <c r="B22" s="17">
        <v>82.944999999999993</v>
      </c>
      <c r="C22" s="17">
        <v>85.275999999999996</v>
      </c>
      <c r="D22" s="17">
        <v>87.734999999999999</v>
      </c>
      <c r="E22" s="17">
        <v>90.346999999999994</v>
      </c>
      <c r="F22" s="17">
        <v>93.132000000000005</v>
      </c>
      <c r="G22" s="17">
        <v>96.105999999999995</v>
      </c>
      <c r="H22" s="17">
        <v>99.241</v>
      </c>
      <c r="I22" s="17">
        <v>102.53100000000001</v>
      </c>
      <c r="J22" s="17">
        <v>106.01900000000001</v>
      </c>
      <c r="K22" s="17">
        <v>109.76300000000001</v>
      </c>
      <c r="L22" s="17">
        <v>113.77800000000001</v>
      </c>
      <c r="M22" s="17">
        <v>118.163</v>
      </c>
      <c r="N22" s="17">
        <v>122.84699999999999</v>
      </c>
      <c r="O22" s="17">
        <v>127.46</v>
      </c>
      <c r="P22" s="17">
        <v>131.50700000000001</v>
      </c>
      <c r="Q22" s="17">
        <v>134.67599999999999</v>
      </c>
      <c r="R22" s="17">
        <v>136.80099999999999</v>
      </c>
      <c r="S22" s="17">
        <v>138.09299999999999</v>
      </c>
      <c r="T22" s="17">
        <v>139.071</v>
      </c>
      <c r="U22" s="17">
        <v>140.47</v>
      </c>
      <c r="V22" s="17">
        <v>142.82300000000001</v>
      </c>
      <c r="W22" s="17">
        <v>146.28</v>
      </c>
      <c r="X22" s="17">
        <v>150.71</v>
      </c>
      <c r="Y22" s="17">
        <v>156.024</v>
      </c>
      <c r="Z22" s="17">
        <v>162.03700000000001</v>
      </c>
      <c r="AA22" s="17">
        <v>168.59</v>
      </c>
      <c r="AB22" s="17">
        <v>175.679</v>
      </c>
      <c r="AC22" s="17">
        <v>183.28700000000001</v>
      </c>
      <c r="AD22" s="17">
        <v>191.221</v>
      </c>
      <c r="AE22" s="17">
        <v>199.23400000000001</v>
      </c>
      <c r="AF22" s="17">
        <v>207.12899999999999</v>
      </c>
      <c r="AG22" s="17">
        <v>214.82599999999999</v>
      </c>
      <c r="AH22" s="17">
        <v>222.3</v>
      </c>
      <c r="AI22" s="17">
        <v>229.47</v>
      </c>
      <c r="AJ22" s="17">
        <v>236.27</v>
      </c>
      <c r="AK22" s="17">
        <v>242.65</v>
      </c>
      <c r="AL22" s="17">
        <v>248.566</v>
      </c>
      <c r="AM22" s="17">
        <v>254.01900000000001</v>
      </c>
      <c r="AN22" s="17">
        <v>259.08800000000002</v>
      </c>
      <c r="AO22" s="17">
        <v>263.892</v>
      </c>
      <c r="AP22" s="17">
        <v>268.52699999999999</v>
      </c>
      <c r="AQ22" s="17">
        <v>273.00900000000001</v>
      </c>
      <c r="AR22" s="17">
        <v>277.33800000000002</v>
      </c>
      <c r="AS22" s="17">
        <v>281.577</v>
      </c>
      <c r="AT22" s="17">
        <v>285.79300000000001</v>
      </c>
      <c r="AU22" s="17">
        <v>290.03800000000001</v>
      </c>
      <c r="AV22" s="17">
        <v>294.34100000000001</v>
      </c>
      <c r="AW22" s="17">
        <v>298.69499999999999</v>
      </c>
      <c r="AX22" s="17">
        <v>303.06599999999997</v>
      </c>
      <c r="AY22" s="17">
        <v>307.39699999999999</v>
      </c>
      <c r="AZ22" s="17">
        <v>311.64400000000001</v>
      </c>
      <c r="BA22" s="17">
        <v>315.79899999999998</v>
      </c>
      <c r="BB22" s="17">
        <v>319.86500000000001</v>
      </c>
      <c r="BC22" s="17">
        <v>323.82299999999998</v>
      </c>
      <c r="BD22" s="17">
        <v>327.64999999999998</v>
      </c>
      <c r="BE22" s="17">
        <v>331.32900000000001</v>
      </c>
      <c r="BF22" s="17">
        <v>334.85</v>
      </c>
      <c r="BG22" s="17">
        <v>338.20800000000003</v>
      </c>
      <c r="BH22" s="17">
        <v>341.399</v>
      </c>
      <c r="BI22" s="17">
        <v>344.423</v>
      </c>
      <c r="BJ22" s="17">
        <v>347.28</v>
      </c>
      <c r="BK22" s="17">
        <v>349.97199999999998</v>
      </c>
      <c r="BL22" s="17">
        <v>352.49799999999999</v>
      </c>
      <c r="BM22" s="17">
        <v>354.86500000000001</v>
      </c>
      <c r="BN22" s="17">
        <v>357.07600000000002</v>
      </c>
      <c r="BO22" s="17">
        <v>359.14100000000002</v>
      </c>
      <c r="BP22" s="17">
        <v>361.06700000000001</v>
      </c>
      <c r="BQ22" s="17">
        <v>362.86900000000003</v>
      </c>
      <c r="BR22" s="17">
        <v>364.56299999999999</v>
      </c>
      <c r="BS22" s="17">
        <v>366.166</v>
      </c>
      <c r="BT22" s="17">
        <v>367.69900000000001</v>
      </c>
    </row>
    <row r="23" spans="1:72">
      <c r="A23" s="16">
        <v>20</v>
      </c>
      <c r="B23" s="17">
        <v>80.075999999999993</v>
      </c>
      <c r="C23" s="17">
        <v>82.311999999999998</v>
      </c>
      <c r="D23" s="17">
        <v>84.718000000000004</v>
      </c>
      <c r="E23" s="17">
        <v>87.287999999999997</v>
      </c>
      <c r="F23" s="17">
        <v>89.998999999999995</v>
      </c>
      <c r="G23" s="17">
        <v>92.837000000000003</v>
      </c>
      <c r="H23" s="17">
        <v>95.778000000000006</v>
      </c>
      <c r="I23" s="17">
        <v>98.837000000000003</v>
      </c>
      <c r="J23" s="17">
        <v>102.066</v>
      </c>
      <c r="K23" s="17">
        <v>105.535</v>
      </c>
      <c r="L23" s="17">
        <v>109.27500000000001</v>
      </c>
      <c r="M23" s="17">
        <v>113.34099999999999</v>
      </c>
      <c r="N23" s="17">
        <v>117.67</v>
      </c>
      <c r="O23" s="17">
        <v>122.032</v>
      </c>
      <c r="P23" s="17">
        <v>126.119</v>
      </c>
      <c r="Q23" s="17">
        <v>129.72200000000001</v>
      </c>
      <c r="R23" s="17">
        <v>132.79900000000001</v>
      </c>
      <c r="S23" s="17">
        <v>135.45599999999999</v>
      </c>
      <c r="T23" s="17">
        <v>137.82300000000001</v>
      </c>
      <c r="U23" s="17">
        <v>140.09800000000001</v>
      </c>
      <c r="V23" s="17">
        <v>142.45699999999999</v>
      </c>
      <c r="W23" s="17">
        <v>144.863</v>
      </c>
      <c r="X23" s="17">
        <v>147.37100000000001</v>
      </c>
      <c r="Y23" s="17">
        <v>150.34899999999999</v>
      </c>
      <c r="Z23" s="17">
        <v>154.27000000000001</v>
      </c>
      <c r="AA23" s="17">
        <v>159.44</v>
      </c>
      <c r="AB23" s="17">
        <v>166.02799999999999</v>
      </c>
      <c r="AC23" s="17">
        <v>173.857</v>
      </c>
      <c r="AD23" s="17">
        <v>182.46799999999999</v>
      </c>
      <c r="AE23" s="17">
        <v>191.20500000000001</v>
      </c>
      <c r="AF23" s="17">
        <v>199.578</v>
      </c>
      <c r="AG23" s="17">
        <v>207.42099999999999</v>
      </c>
      <c r="AH23" s="17">
        <v>214.81700000000001</v>
      </c>
      <c r="AI23" s="17">
        <v>221.81399999999999</v>
      </c>
      <c r="AJ23" s="17">
        <v>228.547</v>
      </c>
      <c r="AK23" s="17">
        <v>235.10900000000001</v>
      </c>
      <c r="AL23" s="17">
        <v>241.494</v>
      </c>
      <c r="AM23" s="17">
        <v>247.631</v>
      </c>
      <c r="AN23" s="17">
        <v>253.465</v>
      </c>
      <c r="AO23" s="17">
        <v>258.93099999999998</v>
      </c>
      <c r="AP23" s="17">
        <v>263.99599999999998</v>
      </c>
      <c r="AQ23" s="17">
        <v>268.62900000000002</v>
      </c>
      <c r="AR23" s="17">
        <v>272.87799999999999</v>
      </c>
      <c r="AS23" s="17">
        <v>276.89499999999998</v>
      </c>
      <c r="AT23" s="17">
        <v>280.88099999999997</v>
      </c>
      <c r="AU23" s="17">
        <v>284.98099999999999</v>
      </c>
      <c r="AV23" s="17">
        <v>289.25</v>
      </c>
      <c r="AW23" s="17">
        <v>293.654</v>
      </c>
      <c r="AX23" s="17">
        <v>298.13400000000001</v>
      </c>
      <c r="AY23" s="17">
        <v>302.58999999999997</v>
      </c>
      <c r="AZ23" s="17">
        <v>306.94499999999999</v>
      </c>
      <c r="BA23" s="17">
        <v>311.19</v>
      </c>
      <c r="BB23" s="17">
        <v>315.34199999999998</v>
      </c>
      <c r="BC23" s="17">
        <v>319.38900000000001</v>
      </c>
      <c r="BD23" s="17">
        <v>323.322</v>
      </c>
      <c r="BE23" s="17">
        <v>327.13600000000002</v>
      </c>
      <c r="BF23" s="17">
        <v>330.82100000000003</v>
      </c>
      <c r="BG23" s="17">
        <v>334.36599999999999</v>
      </c>
      <c r="BH23" s="17">
        <v>337.75799999999998</v>
      </c>
      <c r="BI23" s="17">
        <v>340.98399999999998</v>
      </c>
      <c r="BJ23" s="17">
        <v>344.03199999999998</v>
      </c>
      <c r="BK23" s="17">
        <v>346.89800000000002</v>
      </c>
      <c r="BL23" s="17">
        <v>349.58699999999999</v>
      </c>
      <c r="BM23" s="17">
        <v>352.10599999999999</v>
      </c>
      <c r="BN23" s="17">
        <v>354.46600000000001</v>
      </c>
      <c r="BO23" s="17">
        <v>356.67700000000002</v>
      </c>
      <c r="BP23" s="17">
        <v>358.75</v>
      </c>
      <c r="BQ23" s="17">
        <v>360.69600000000003</v>
      </c>
      <c r="BR23" s="17">
        <v>362.52600000000001</v>
      </c>
      <c r="BS23" s="17">
        <v>364.25200000000001</v>
      </c>
      <c r="BT23" s="17">
        <v>365.88299999999998</v>
      </c>
    </row>
    <row r="24" spans="1:72">
      <c r="A24" s="16">
        <v>21</v>
      </c>
      <c r="B24" s="17">
        <v>77.241</v>
      </c>
      <c r="C24" s="17">
        <v>79.385000000000005</v>
      </c>
      <c r="D24" s="17">
        <v>81.757999999999996</v>
      </c>
      <c r="E24" s="17">
        <v>84.316000000000003</v>
      </c>
      <c r="F24" s="17">
        <v>86.974999999999994</v>
      </c>
      <c r="G24" s="17">
        <v>89.677999999999997</v>
      </c>
      <c r="H24" s="17">
        <v>92.405000000000001</v>
      </c>
      <c r="I24" s="17">
        <v>95.192999999999998</v>
      </c>
      <c r="J24" s="17">
        <v>98.114000000000004</v>
      </c>
      <c r="K24" s="17">
        <v>101.27</v>
      </c>
      <c r="L24" s="17">
        <v>104.72</v>
      </c>
      <c r="M24" s="17">
        <v>108.473</v>
      </c>
      <c r="N24" s="17">
        <v>112.46899999999999</v>
      </c>
      <c r="O24" s="17">
        <v>116.619</v>
      </c>
      <c r="P24" s="17">
        <v>120.801</v>
      </c>
      <c r="Q24" s="17">
        <v>124.908</v>
      </c>
      <c r="R24" s="17">
        <v>129.02699999999999</v>
      </c>
      <c r="S24" s="17">
        <v>133.155</v>
      </c>
      <c r="T24" s="17">
        <v>137.00800000000001</v>
      </c>
      <c r="U24" s="17">
        <v>140.21</v>
      </c>
      <c r="V24" s="17">
        <v>142.559</v>
      </c>
      <c r="W24" s="17">
        <v>143.81800000000001</v>
      </c>
      <c r="X24" s="17">
        <v>144.23400000000001</v>
      </c>
      <c r="Y24" s="17">
        <v>144.68299999999999</v>
      </c>
      <c r="Z24" s="17">
        <v>146.35900000000001</v>
      </c>
      <c r="AA24" s="17">
        <v>150.083</v>
      </c>
      <c r="AB24" s="17">
        <v>156.209</v>
      </c>
      <c r="AC24" s="17">
        <v>164.38399999999999</v>
      </c>
      <c r="AD24" s="17">
        <v>173.839</v>
      </c>
      <c r="AE24" s="17">
        <v>183.44</v>
      </c>
      <c r="AF24" s="17">
        <v>192.352</v>
      </c>
      <c r="AG24" s="17">
        <v>200.30699999999999</v>
      </c>
      <c r="AH24" s="17">
        <v>207.51400000000001</v>
      </c>
      <c r="AI24" s="17">
        <v>214.191</v>
      </c>
      <c r="AJ24" s="17">
        <v>220.72300000000001</v>
      </c>
      <c r="AK24" s="17">
        <v>227.37899999999999</v>
      </c>
      <c r="AL24" s="17">
        <v>234.21299999999999</v>
      </c>
      <c r="AM24" s="17">
        <v>241.05799999999999</v>
      </c>
      <c r="AN24" s="17">
        <v>247.71100000000001</v>
      </c>
      <c r="AO24" s="17">
        <v>253.88900000000001</v>
      </c>
      <c r="AP24" s="17">
        <v>259.40499999999997</v>
      </c>
      <c r="AQ24" s="17">
        <v>264.173</v>
      </c>
      <c r="AR24" s="17">
        <v>268.30599999999998</v>
      </c>
      <c r="AS24" s="17">
        <v>272.05099999999999</v>
      </c>
      <c r="AT24" s="17">
        <v>275.762</v>
      </c>
      <c r="AU24" s="17">
        <v>279.697</v>
      </c>
      <c r="AV24" s="17">
        <v>283.94200000000001</v>
      </c>
      <c r="AW24" s="17">
        <v>288.42399999999998</v>
      </c>
      <c r="AX24" s="17">
        <v>293.05200000000002</v>
      </c>
      <c r="AY24" s="17">
        <v>297.66800000000001</v>
      </c>
      <c r="AZ24" s="17">
        <v>302.15600000000001</v>
      </c>
      <c r="BA24" s="17">
        <v>306.49700000000001</v>
      </c>
      <c r="BB24" s="17">
        <v>310.72500000000002</v>
      </c>
      <c r="BC24" s="17">
        <v>314.846</v>
      </c>
      <c r="BD24" s="17">
        <v>318.87200000000001</v>
      </c>
      <c r="BE24" s="17">
        <v>322.80700000000002</v>
      </c>
      <c r="BF24" s="17">
        <v>326.649</v>
      </c>
      <c r="BG24" s="17">
        <v>330.38</v>
      </c>
      <c r="BH24" s="17">
        <v>333.97399999999999</v>
      </c>
      <c r="BI24" s="17">
        <v>337.4</v>
      </c>
      <c r="BJ24" s="17">
        <v>340.637</v>
      </c>
      <c r="BK24" s="17">
        <v>343.67700000000002</v>
      </c>
      <c r="BL24" s="17">
        <v>346.52499999999998</v>
      </c>
      <c r="BM24" s="17">
        <v>349.19299999999998</v>
      </c>
      <c r="BN24" s="17">
        <v>351.69799999999998</v>
      </c>
      <c r="BO24" s="17">
        <v>354.05599999999998</v>
      </c>
      <c r="BP24" s="17">
        <v>356.27800000000002</v>
      </c>
      <c r="BQ24" s="17">
        <v>358.37299999999999</v>
      </c>
      <c r="BR24" s="17">
        <v>360.346</v>
      </c>
      <c r="BS24" s="17">
        <v>362.19799999999998</v>
      </c>
      <c r="BT24" s="17">
        <v>363.92599999999999</v>
      </c>
    </row>
    <row r="25" spans="1:72">
      <c r="A25" s="16">
        <v>22</v>
      </c>
      <c r="B25" s="17">
        <v>74.558999999999997</v>
      </c>
      <c r="C25" s="17">
        <v>76.668000000000006</v>
      </c>
      <c r="D25" s="17">
        <v>78.998000000000005</v>
      </c>
      <c r="E25" s="17">
        <v>81.492999999999995</v>
      </c>
      <c r="F25" s="17">
        <v>84.055000000000007</v>
      </c>
      <c r="G25" s="17">
        <v>86.614000000000004</v>
      </c>
      <c r="H25" s="17">
        <v>89.156000000000006</v>
      </c>
      <c r="I25" s="17">
        <v>91.730999999999995</v>
      </c>
      <c r="J25" s="17">
        <v>94.415999999999997</v>
      </c>
      <c r="K25" s="17">
        <v>97.319000000000003</v>
      </c>
      <c r="L25" s="17">
        <v>100.514</v>
      </c>
      <c r="M25" s="17">
        <v>103.974</v>
      </c>
      <c r="N25" s="17">
        <v>107.65300000000001</v>
      </c>
      <c r="O25" s="17">
        <v>111.56699999999999</v>
      </c>
      <c r="P25" s="17">
        <v>115.73099999999999</v>
      </c>
      <c r="Q25" s="17">
        <v>120.124</v>
      </c>
      <c r="R25" s="17">
        <v>124.91200000000001</v>
      </c>
      <c r="S25" s="17">
        <v>130.01499999999999</v>
      </c>
      <c r="T25" s="17">
        <v>134.886</v>
      </c>
      <c r="U25" s="17">
        <v>138.78800000000001</v>
      </c>
      <c r="V25" s="17">
        <v>141.274</v>
      </c>
      <c r="W25" s="17">
        <v>141.995</v>
      </c>
      <c r="X25" s="17">
        <v>141.31399999999999</v>
      </c>
      <c r="Y25" s="17">
        <v>140.351</v>
      </c>
      <c r="Z25" s="17">
        <v>140.66399999999999</v>
      </c>
      <c r="AA25" s="17">
        <v>143.333</v>
      </c>
      <c r="AB25" s="17">
        <v>148.79900000000001</v>
      </c>
      <c r="AC25" s="17">
        <v>156.63300000000001</v>
      </c>
      <c r="AD25" s="17">
        <v>165.982</v>
      </c>
      <c r="AE25" s="17">
        <v>175.56399999999999</v>
      </c>
      <c r="AF25" s="17">
        <v>184.44200000000001</v>
      </c>
      <c r="AG25" s="17">
        <v>192.32400000000001</v>
      </c>
      <c r="AH25" s="17">
        <v>199.46299999999999</v>
      </c>
      <c r="AI25" s="17">
        <v>206.114</v>
      </c>
      <c r="AJ25" s="17">
        <v>212.727</v>
      </c>
      <c r="AK25" s="17">
        <v>219.607</v>
      </c>
      <c r="AL25" s="17">
        <v>226.82300000000001</v>
      </c>
      <c r="AM25" s="17">
        <v>234.172</v>
      </c>
      <c r="AN25" s="17">
        <v>241.381</v>
      </c>
      <c r="AO25" s="17">
        <v>248.06899999999999</v>
      </c>
      <c r="AP25" s="17">
        <v>253.977</v>
      </c>
      <c r="AQ25" s="17">
        <v>258.99200000000002</v>
      </c>
      <c r="AR25" s="17">
        <v>263.24599999999998</v>
      </c>
      <c r="AS25" s="17">
        <v>267.02199999999999</v>
      </c>
      <c r="AT25" s="17">
        <v>270.73099999999999</v>
      </c>
      <c r="AU25" s="17">
        <v>274.67099999999999</v>
      </c>
      <c r="AV25" s="17">
        <v>278.93599999999998</v>
      </c>
      <c r="AW25" s="17">
        <v>283.44400000000002</v>
      </c>
      <c r="AX25" s="17">
        <v>288.10199999999998</v>
      </c>
      <c r="AY25" s="17">
        <v>292.75599999999997</v>
      </c>
      <c r="AZ25" s="17">
        <v>297.28699999999998</v>
      </c>
      <c r="BA25" s="17">
        <v>301.678</v>
      </c>
      <c r="BB25" s="17">
        <v>305.97199999999998</v>
      </c>
      <c r="BC25" s="17">
        <v>310.17099999999999</v>
      </c>
      <c r="BD25" s="17">
        <v>314.29300000000001</v>
      </c>
      <c r="BE25" s="17">
        <v>318.346</v>
      </c>
      <c r="BF25" s="17">
        <v>322.327</v>
      </c>
      <c r="BG25" s="17">
        <v>326.21499999999997</v>
      </c>
      <c r="BH25" s="17">
        <v>329.98</v>
      </c>
      <c r="BI25" s="17">
        <v>333.584</v>
      </c>
      <c r="BJ25" s="17">
        <v>336.99700000000001</v>
      </c>
      <c r="BK25" s="17">
        <v>340.21</v>
      </c>
      <c r="BL25" s="17">
        <v>343.22699999999998</v>
      </c>
      <c r="BM25" s="17">
        <v>346.06200000000001</v>
      </c>
      <c r="BN25" s="17">
        <v>348.73099999999999</v>
      </c>
      <c r="BO25" s="17">
        <v>351.25200000000001</v>
      </c>
      <c r="BP25" s="17">
        <v>353.63499999999999</v>
      </c>
      <c r="BQ25" s="17">
        <v>355.88600000000002</v>
      </c>
      <c r="BR25" s="17">
        <v>358.00599999999997</v>
      </c>
      <c r="BS25" s="17">
        <v>359.98899999999998</v>
      </c>
      <c r="BT25" s="17">
        <v>361.82600000000002</v>
      </c>
    </row>
    <row r="26" spans="1:72">
      <c r="A26" s="16">
        <v>23</v>
      </c>
      <c r="B26" s="17">
        <v>72.075999999999993</v>
      </c>
      <c r="C26" s="17">
        <v>74.227999999999994</v>
      </c>
      <c r="D26" s="17">
        <v>76.486000000000004</v>
      </c>
      <c r="E26" s="17">
        <v>78.826999999999998</v>
      </c>
      <c r="F26" s="17">
        <v>81.207999999999998</v>
      </c>
      <c r="G26" s="17">
        <v>83.605000000000004</v>
      </c>
      <c r="H26" s="17">
        <v>86.012</v>
      </c>
      <c r="I26" s="17">
        <v>88.465999999999994</v>
      </c>
      <c r="J26" s="17">
        <v>91.033000000000001</v>
      </c>
      <c r="K26" s="17">
        <v>93.799000000000007</v>
      </c>
      <c r="L26" s="17">
        <v>96.825000000000003</v>
      </c>
      <c r="M26" s="17">
        <v>100.081</v>
      </c>
      <c r="N26" s="17">
        <v>103.533</v>
      </c>
      <c r="O26" s="17">
        <v>107.23</v>
      </c>
      <c r="P26" s="17">
        <v>111.236</v>
      </c>
      <c r="Q26" s="17">
        <v>115.55500000000001</v>
      </c>
      <c r="R26" s="17">
        <v>120.346</v>
      </c>
      <c r="S26" s="17">
        <v>125.51900000000001</v>
      </c>
      <c r="T26" s="17">
        <v>130.53100000000001</v>
      </c>
      <c r="U26" s="17">
        <v>134.655</v>
      </c>
      <c r="V26" s="17">
        <v>137.43600000000001</v>
      </c>
      <c r="W26" s="17">
        <v>138.57300000000001</v>
      </c>
      <c r="X26" s="17">
        <v>138.39400000000001</v>
      </c>
      <c r="Y26" s="17">
        <v>137.84700000000001</v>
      </c>
      <c r="Z26" s="17">
        <v>138.25299999999999</v>
      </c>
      <c r="AA26" s="17">
        <v>140.55000000000001</v>
      </c>
      <c r="AB26" s="17">
        <v>145.08000000000001</v>
      </c>
      <c r="AC26" s="17">
        <v>151.51300000000001</v>
      </c>
      <c r="AD26" s="17">
        <v>159.273</v>
      </c>
      <c r="AE26" s="17">
        <v>167.47</v>
      </c>
      <c r="AF26" s="17">
        <v>175.441</v>
      </c>
      <c r="AG26" s="17">
        <v>183.001</v>
      </c>
      <c r="AH26" s="17">
        <v>190.31</v>
      </c>
      <c r="AI26" s="17">
        <v>197.45699999999999</v>
      </c>
      <c r="AJ26" s="17">
        <v>204.63399999999999</v>
      </c>
      <c r="AK26" s="17">
        <v>211.96100000000001</v>
      </c>
      <c r="AL26" s="17">
        <v>219.45099999999999</v>
      </c>
      <c r="AM26" s="17">
        <v>226.964</v>
      </c>
      <c r="AN26" s="17">
        <v>234.286</v>
      </c>
      <c r="AO26" s="17">
        <v>241.131</v>
      </c>
      <c r="AP26" s="17">
        <v>247.31</v>
      </c>
      <c r="AQ26" s="17">
        <v>252.73099999999999</v>
      </c>
      <c r="AR26" s="17">
        <v>257.47699999999998</v>
      </c>
      <c r="AS26" s="17">
        <v>261.762</v>
      </c>
      <c r="AT26" s="17">
        <v>265.89499999999998</v>
      </c>
      <c r="AU26" s="17">
        <v>270.10700000000003</v>
      </c>
      <c r="AV26" s="17">
        <v>274.46300000000002</v>
      </c>
      <c r="AW26" s="17">
        <v>278.90899999999999</v>
      </c>
      <c r="AX26" s="17">
        <v>283.41699999999997</v>
      </c>
      <c r="AY26" s="17">
        <v>287.916</v>
      </c>
      <c r="AZ26" s="17">
        <v>292.35199999999998</v>
      </c>
      <c r="BA26" s="17">
        <v>296.73</v>
      </c>
      <c r="BB26" s="17">
        <v>301.07100000000003</v>
      </c>
      <c r="BC26" s="17">
        <v>305.36799999999999</v>
      </c>
      <c r="BD26" s="17">
        <v>309.60599999999999</v>
      </c>
      <c r="BE26" s="17">
        <v>313.77300000000002</v>
      </c>
      <c r="BF26" s="17">
        <v>317.86500000000001</v>
      </c>
      <c r="BG26" s="17">
        <v>321.87099999999998</v>
      </c>
      <c r="BH26" s="17">
        <v>325.762</v>
      </c>
      <c r="BI26" s="17">
        <v>329.505</v>
      </c>
      <c r="BJ26" s="17">
        <v>333.07499999999999</v>
      </c>
      <c r="BK26" s="17">
        <v>336.46100000000001</v>
      </c>
      <c r="BL26" s="17">
        <v>339.66199999999998</v>
      </c>
      <c r="BM26" s="17">
        <v>342.68599999999998</v>
      </c>
      <c r="BN26" s="17">
        <v>345.548</v>
      </c>
      <c r="BO26" s="17">
        <v>348.25400000000002</v>
      </c>
      <c r="BP26" s="17">
        <v>350.81200000000001</v>
      </c>
      <c r="BQ26" s="17">
        <v>353.22699999999998</v>
      </c>
      <c r="BR26" s="17">
        <v>355.49599999999998</v>
      </c>
      <c r="BS26" s="17">
        <v>357.61599999999999</v>
      </c>
      <c r="BT26" s="17">
        <v>359.577</v>
      </c>
    </row>
    <row r="27" spans="1:72">
      <c r="A27" s="16">
        <v>24</v>
      </c>
      <c r="B27" s="17">
        <v>69.694000000000003</v>
      </c>
      <c r="C27" s="17">
        <v>71.941000000000003</v>
      </c>
      <c r="D27" s="17">
        <v>74.116</v>
      </c>
      <c r="E27" s="17">
        <v>76.260000000000005</v>
      </c>
      <c r="F27" s="17">
        <v>78.426000000000002</v>
      </c>
      <c r="G27" s="17">
        <v>80.66</v>
      </c>
      <c r="H27" s="17">
        <v>82.971999999999994</v>
      </c>
      <c r="I27" s="17">
        <v>85.37</v>
      </c>
      <c r="J27" s="17">
        <v>87.896000000000001</v>
      </c>
      <c r="K27" s="17">
        <v>90.597999999999999</v>
      </c>
      <c r="L27" s="17">
        <v>93.512</v>
      </c>
      <c r="M27" s="17">
        <v>96.617000000000004</v>
      </c>
      <c r="N27" s="17">
        <v>99.897999999999996</v>
      </c>
      <c r="O27" s="17">
        <v>103.39</v>
      </c>
      <c r="P27" s="17">
        <v>107.13800000000001</v>
      </c>
      <c r="Q27" s="17">
        <v>111.149</v>
      </c>
      <c r="R27" s="17">
        <v>115.52</v>
      </c>
      <c r="S27" s="17">
        <v>120.18</v>
      </c>
      <c r="T27" s="17">
        <v>124.76900000000001</v>
      </c>
      <c r="U27" s="17">
        <v>128.803</v>
      </c>
      <c r="V27" s="17">
        <v>131.97399999999999</v>
      </c>
      <c r="W27" s="17">
        <v>134.12100000000001</v>
      </c>
      <c r="X27" s="17">
        <v>135.44999999999999</v>
      </c>
      <c r="Y27" s="17">
        <v>136.471</v>
      </c>
      <c r="Z27" s="17">
        <v>137.90899999999999</v>
      </c>
      <c r="AA27" s="17">
        <v>140.29</v>
      </c>
      <c r="AB27" s="17">
        <v>143.76</v>
      </c>
      <c r="AC27" s="17">
        <v>148.18899999999999</v>
      </c>
      <c r="AD27" s="17">
        <v>153.49100000000001</v>
      </c>
      <c r="AE27" s="17">
        <v>159.48500000000001</v>
      </c>
      <c r="AF27" s="17">
        <v>166.012</v>
      </c>
      <c r="AG27" s="17">
        <v>173.06800000000001</v>
      </c>
      <c r="AH27" s="17">
        <v>180.63900000000001</v>
      </c>
      <c r="AI27" s="17">
        <v>188.53200000000001</v>
      </c>
      <c r="AJ27" s="17">
        <v>196.506</v>
      </c>
      <c r="AK27" s="17">
        <v>204.364</v>
      </c>
      <c r="AL27" s="17">
        <v>212.03100000000001</v>
      </c>
      <c r="AM27" s="17">
        <v>219.47900000000001</v>
      </c>
      <c r="AN27" s="17">
        <v>226.631</v>
      </c>
      <c r="AO27" s="17">
        <v>233.41800000000001</v>
      </c>
      <c r="AP27" s="17">
        <v>239.792</v>
      </c>
      <c r="AQ27" s="17">
        <v>245.70699999999999</v>
      </c>
      <c r="AR27" s="17">
        <v>251.16900000000001</v>
      </c>
      <c r="AS27" s="17">
        <v>256.25200000000001</v>
      </c>
      <c r="AT27" s="17">
        <v>261.07400000000001</v>
      </c>
      <c r="AU27" s="17">
        <v>265.72800000000001</v>
      </c>
      <c r="AV27" s="17">
        <v>270.23200000000003</v>
      </c>
      <c r="AW27" s="17">
        <v>274.58600000000001</v>
      </c>
      <c r="AX27" s="17">
        <v>278.85000000000002</v>
      </c>
      <c r="AY27" s="17">
        <v>283.09199999999998</v>
      </c>
      <c r="AZ27" s="17">
        <v>287.36500000000001</v>
      </c>
      <c r="BA27" s="17">
        <v>291.69299999999998</v>
      </c>
      <c r="BB27" s="17">
        <v>296.072</v>
      </c>
      <c r="BC27" s="17">
        <v>300.46800000000002</v>
      </c>
      <c r="BD27" s="17">
        <v>304.82499999999999</v>
      </c>
      <c r="BE27" s="17">
        <v>309.09699999999998</v>
      </c>
      <c r="BF27" s="17">
        <v>313.27800000000002</v>
      </c>
      <c r="BG27" s="17">
        <v>317.37099999999998</v>
      </c>
      <c r="BH27" s="17">
        <v>321.35700000000003</v>
      </c>
      <c r="BI27" s="17">
        <v>325.21300000000002</v>
      </c>
      <c r="BJ27" s="17">
        <v>328.923</v>
      </c>
      <c r="BK27" s="17">
        <v>332.476</v>
      </c>
      <c r="BL27" s="17">
        <v>335.86700000000002</v>
      </c>
      <c r="BM27" s="17">
        <v>339.096</v>
      </c>
      <c r="BN27" s="17">
        <v>342.16199999999998</v>
      </c>
      <c r="BO27" s="17">
        <v>345.06599999999997</v>
      </c>
      <c r="BP27" s="17">
        <v>347.81099999999998</v>
      </c>
      <c r="BQ27" s="17">
        <v>350.39600000000002</v>
      </c>
      <c r="BR27" s="17">
        <v>352.82</v>
      </c>
      <c r="BS27" s="17">
        <v>355.08</v>
      </c>
      <c r="BT27" s="17">
        <v>357.17599999999999</v>
      </c>
    </row>
    <row r="28" spans="1:72">
      <c r="A28" s="16">
        <v>25</v>
      </c>
      <c r="B28" s="17">
        <v>67.375</v>
      </c>
      <c r="C28" s="17">
        <v>69.704999999999998</v>
      </c>
      <c r="D28" s="17">
        <v>71.801000000000002</v>
      </c>
      <c r="E28" s="17">
        <v>73.756</v>
      </c>
      <c r="F28" s="17">
        <v>75.718000000000004</v>
      </c>
      <c r="G28" s="17">
        <v>77.795000000000002</v>
      </c>
      <c r="H28" s="17">
        <v>80.015000000000001</v>
      </c>
      <c r="I28" s="17">
        <v>82.358999999999995</v>
      </c>
      <c r="J28" s="17">
        <v>84.841999999999999</v>
      </c>
      <c r="K28" s="17">
        <v>87.468000000000004</v>
      </c>
      <c r="L28" s="17">
        <v>90.247</v>
      </c>
      <c r="M28" s="17">
        <v>93.159000000000006</v>
      </c>
      <c r="N28" s="17">
        <v>96.212000000000003</v>
      </c>
      <c r="O28" s="17">
        <v>99.447000000000003</v>
      </c>
      <c r="P28" s="17">
        <v>102.923</v>
      </c>
      <c r="Q28" s="17">
        <v>106.661</v>
      </c>
      <c r="R28" s="17">
        <v>110.715</v>
      </c>
      <c r="S28" s="17">
        <v>115.02</v>
      </c>
      <c r="T28" s="17">
        <v>119.358</v>
      </c>
      <c r="U28" s="17">
        <v>123.426</v>
      </c>
      <c r="V28" s="17">
        <v>127.021</v>
      </c>
      <c r="W28" s="17">
        <v>130.101</v>
      </c>
      <c r="X28" s="17">
        <v>132.77199999999999</v>
      </c>
      <c r="Y28" s="17">
        <v>135.15899999999999</v>
      </c>
      <c r="Z28" s="17">
        <v>137.45699999999999</v>
      </c>
      <c r="AA28" s="17">
        <v>139.84100000000001</v>
      </c>
      <c r="AB28" s="17">
        <v>142.27600000000001</v>
      </c>
      <c r="AC28" s="17">
        <v>144.81200000000001</v>
      </c>
      <c r="AD28" s="17">
        <v>147.81299999999999</v>
      </c>
      <c r="AE28" s="17">
        <v>151.74600000000001</v>
      </c>
      <c r="AF28" s="17">
        <v>156.90899999999999</v>
      </c>
      <c r="AG28" s="17">
        <v>163.46700000000001</v>
      </c>
      <c r="AH28" s="17">
        <v>171.249</v>
      </c>
      <c r="AI28" s="17">
        <v>179.803</v>
      </c>
      <c r="AJ28" s="17">
        <v>188.483</v>
      </c>
      <c r="AK28" s="17">
        <v>196.80600000000001</v>
      </c>
      <c r="AL28" s="17">
        <v>204.61099999999999</v>
      </c>
      <c r="AM28" s="17">
        <v>211.977</v>
      </c>
      <c r="AN28" s="17">
        <v>218.953</v>
      </c>
      <c r="AO28" s="17">
        <v>225.672</v>
      </c>
      <c r="AP28" s="17">
        <v>232.22200000000001</v>
      </c>
      <c r="AQ28" s="17">
        <v>238.6</v>
      </c>
      <c r="AR28" s="17">
        <v>244.73500000000001</v>
      </c>
      <c r="AS28" s="17">
        <v>250.572</v>
      </c>
      <c r="AT28" s="17">
        <v>256.04599999999999</v>
      </c>
      <c r="AU28" s="17">
        <v>261.12599999999998</v>
      </c>
      <c r="AV28" s="17">
        <v>265.77600000000001</v>
      </c>
      <c r="AW28" s="17">
        <v>270.05099999999999</v>
      </c>
      <c r="AX28" s="17">
        <v>274.09500000000003</v>
      </c>
      <c r="AY28" s="17">
        <v>278.108</v>
      </c>
      <c r="AZ28" s="17">
        <v>282.23599999999999</v>
      </c>
      <c r="BA28" s="17">
        <v>286.53100000000001</v>
      </c>
      <c r="BB28" s="17">
        <v>290.95800000000003</v>
      </c>
      <c r="BC28" s="17">
        <v>295.46100000000001</v>
      </c>
      <c r="BD28" s="17">
        <v>299.93900000000002</v>
      </c>
      <c r="BE28" s="17">
        <v>304.31799999999998</v>
      </c>
      <c r="BF28" s="17">
        <v>308.58800000000002</v>
      </c>
      <c r="BG28" s="17">
        <v>312.76400000000001</v>
      </c>
      <c r="BH28" s="17">
        <v>316.83699999999999</v>
      </c>
      <c r="BI28" s="17">
        <v>320.8</v>
      </c>
      <c r="BJ28" s="17">
        <v>324.64400000000001</v>
      </c>
      <c r="BK28" s="17">
        <v>328.358</v>
      </c>
      <c r="BL28" s="17">
        <v>331.93400000000003</v>
      </c>
      <c r="BM28" s="17">
        <v>335.36</v>
      </c>
      <c r="BN28" s="17">
        <v>338.62700000000001</v>
      </c>
      <c r="BO28" s="17">
        <v>341.726</v>
      </c>
      <c r="BP28" s="17">
        <v>344.65300000000002</v>
      </c>
      <c r="BQ28" s="17">
        <v>347.404</v>
      </c>
      <c r="BR28" s="17">
        <v>349.98200000000003</v>
      </c>
      <c r="BS28" s="17">
        <v>352.38600000000002</v>
      </c>
      <c r="BT28" s="17">
        <v>354.62299999999999</v>
      </c>
    </row>
    <row r="29" spans="1:72">
      <c r="A29" s="16">
        <v>26</v>
      </c>
      <c r="B29" s="17">
        <v>65.251999999999995</v>
      </c>
      <c r="C29" s="17">
        <v>67.658000000000001</v>
      </c>
      <c r="D29" s="17">
        <v>69.635999999999996</v>
      </c>
      <c r="E29" s="17">
        <v>71.352999999999994</v>
      </c>
      <c r="F29" s="17">
        <v>73.063999999999993</v>
      </c>
      <c r="G29" s="17">
        <v>74.960999999999999</v>
      </c>
      <c r="H29" s="17">
        <v>77.087999999999994</v>
      </c>
      <c r="I29" s="17">
        <v>79.397999999999996</v>
      </c>
      <c r="J29" s="17">
        <v>81.866</v>
      </c>
      <c r="K29" s="17">
        <v>84.438999999999993</v>
      </c>
      <c r="L29" s="17">
        <v>87.082999999999998</v>
      </c>
      <c r="M29" s="17">
        <v>89.781999999999996</v>
      </c>
      <c r="N29" s="17">
        <v>92.566000000000003</v>
      </c>
      <c r="O29" s="17">
        <v>95.5</v>
      </c>
      <c r="P29" s="17">
        <v>98.667000000000002</v>
      </c>
      <c r="Q29" s="17">
        <v>102.11799999999999</v>
      </c>
      <c r="R29" s="17">
        <v>105.857</v>
      </c>
      <c r="S29" s="17">
        <v>109.833</v>
      </c>
      <c r="T29" s="17">
        <v>113.958</v>
      </c>
      <c r="U29" s="17">
        <v>118.116</v>
      </c>
      <c r="V29" s="17">
        <v>122.203</v>
      </c>
      <c r="W29" s="17">
        <v>126.306</v>
      </c>
      <c r="X29" s="17">
        <v>130.42099999999999</v>
      </c>
      <c r="Y29" s="17">
        <v>134.26900000000001</v>
      </c>
      <c r="Z29" s="17">
        <v>137.47800000000001</v>
      </c>
      <c r="AA29" s="17">
        <v>139.852</v>
      </c>
      <c r="AB29" s="17">
        <v>141.154</v>
      </c>
      <c r="AC29" s="17">
        <v>141.631</v>
      </c>
      <c r="AD29" s="17">
        <v>142.14400000000001</v>
      </c>
      <c r="AE29" s="17">
        <v>143.864</v>
      </c>
      <c r="AF29" s="17">
        <v>147.6</v>
      </c>
      <c r="AG29" s="17">
        <v>153.69900000000001</v>
      </c>
      <c r="AH29" s="17">
        <v>161.816</v>
      </c>
      <c r="AI29" s="17">
        <v>171.19300000000001</v>
      </c>
      <c r="AJ29" s="17">
        <v>180.71600000000001</v>
      </c>
      <c r="AK29" s="17">
        <v>189.56399999999999</v>
      </c>
      <c r="AL29" s="17">
        <v>197.47300000000001</v>
      </c>
      <c r="AM29" s="17">
        <v>204.65</v>
      </c>
      <c r="AN29" s="17">
        <v>211.30600000000001</v>
      </c>
      <c r="AO29" s="17">
        <v>217.82300000000001</v>
      </c>
      <c r="AP29" s="17">
        <v>224.46600000000001</v>
      </c>
      <c r="AQ29" s="17">
        <v>231.285</v>
      </c>
      <c r="AR29" s="17">
        <v>238.11699999999999</v>
      </c>
      <c r="AS29" s="17">
        <v>244.762</v>
      </c>
      <c r="AT29" s="17">
        <v>250.93899999999999</v>
      </c>
      <c r="AU29" s="17">
        <v>256.46199999999999</v>
      </c>
      <c r="AV29" s="17">
        <v>261.24799999999999</v>
      </c>
      <c r="AW29" s="17">
        <v>265.404</v>
      </c>
      <c r="AX29" s="17">
        <v>269.178</v>
      </c>
      <c r="AY29" s="17">
        <v>272.91899999999998</v>
      </c>
      <c r="AZ29" s="17">
        <v>276.88099999999997</v>
      </c>
      <c r="BA29" s="17">
        <v>281.15100000000001</v>
      </c>
      <c r="BB29" s="17">
        <v>285.65600000000001</v>
      </c>
      <c r="BC29" s="17">
        <v>290.303</v>
      </c>
      <c r="BD29" s="17">
        <v>294.94</v>
      </c>
      <c r="BE29" s="17">
        <v>299.45</v>
      </c>
      <c r="BF29" s="17">
        <v>303.81299999999999</v>
      </c>
      <c r="BG29" s="17">
        <v>308.06599999999997</v>
      </c>
      <c r="BH29" s="17">
        <v>312.21300000000002</v>
      </c>
      <c r="BI29" s="17">
        <v>316.26400000000001</v>
      </c>
      <c r="BJ29" s="17">
        <v>320.22899999999998</v>
      </c>
      <c r="BK29" s="17">
        <v>324.101</v>
      </c>
      <c r="BL29" s="17">
        <v>327.86</v>
      </c>
      <c r="BM29" s="17">
        <v>331.48500000000001</v>
      </c>
      <c r="BN29" s="17">
        <v>334.95100000000002</v>
      </c>
      <c r="BO29" s="17">
        <v>338.24099999999999</v>
      </c>
      <c r="BP29" s="17">
        <v>341.34300000000002</v>
      </c>
      <c r="BQ29" s="17">
        <v>344.25299999999999</v>
      </c>
      <c r="BR29" s="17">
        <v>346.97500000000002</v>
      </c>
      <c r="BS29" s="17">
        <v>349.52199999999999</v>
      </c>
      <c r="BT29" s="17">
        <v>351.91500000000002</v>
      </c>
    </row>
    <row r="30" spans="1:72">
      <c r="A30" s="16">
        <v>27</v>
      </c>
      <c r="B30" s="17">
        <v>62.588999999999999</v>
      </c>
      <c r="C30" s="17">
        <v>65.063000000000002</v>
      </c>
      <c r="D30" s="17">
        <v>67.058999999999997</v>
      </c>
      <c r="E30" s="17">
        <v>68.754000000000005</v>
      </c>
      <c r="F30" s="17">
        <v>70.424999999999997</v>
      </c>
      <c r="G30" s="17">
        <v>72.281000000000006</v>
      </c>
      <c r="H30" s="17">
        <v>74.373999999999995</v>
      </c>
      <c r="I30" s="17">
        <v>76.641000000000005</v>
      </c>
      <c r="J30" s="17">
        <v>79.046000000000006</v>
      </c>
      <c r="K30" s="17">
        <v>81.521000000000001</v>
      </c>
      <c r="L30" s="17">
        <v>84.022000000000006</v>
      </c>
      <c r="M30" s="17">
        <v>86.539000000000001</v>
      </c>
      <c r="N30" s="17">
        <v>89.113</v>
      </c>
      <c r="O30" s="17">
        <v>91.811999999999998</v>
      </c>
      <c r="P30" s="17">
        <v>94.728999999999999</v>
      </c>
      <c r="Q30" s="17">
        <v>97.926000000000002</v>
      </c>
      <c r="R30" s="17">
        <v>101.376</v>
      </c>
      <c r="S30" s="17">
        <v>105.03700000000001</v>
      </c>
      <c r="T30" s="17">
        <v>108.925</v>
      </c>
      <c r="U30" s="17">
        <v>113.062</v>
      </c>
      <c r="V30" s="17">
        <v>117.428</v>
      </c>
      <c r="W30" s="17">
        <v>122.18600000000001</v>
      </c>
      <c r="X30" s="17">
        <v>127.258</v>
      </c>
      <c r="Y30" s="17">
        <v>132.10499999999999</v>
      </c>
      <c r="Z30" s="17">
        <v>136.00200000000001</v>
      </c>
      <c r="AA30" s="17">
        <v>138.50700000000001</v>
      </c>
      <c r="AB30" s="17">
        <v>139.28</v>
      </c>
      <c r="AC30" s="17">
        <v>138.67599999999999</v>
      </c>
      <c r="AD30" s="17">
        <v>137.79599999999999</v>
      </c>
      <c r="AE30" s="17">
        <v>138.172</v>
      </c>
      <c r="AF30" s="17">
        <v>140.86799999999999</v>
      </c>
      <c r="AG30" s="17">
        <v>146.315</v>
      </c>
      <c r="AH30" s="17">
        <v>154.09200000000001</v>
      </c>
      <c r="AI30" s="17">
        <v>163.36000000000001</v>
      </c>
      <c r="AJ30" s="17">
        <v>172.86</v>
      </c>
      <c r="AK30" s="17">
        <v>181.67</v>
      </c>
      <c r="AL30" s="17">
        <v>189.50299999999999</v>
      </c>
      <c r="AM30" s="17">
        <v>196.607</v>
      </c>
      <c r="AN30" s="17">
        <v>203.23400000000001</v>
      </c>
      <c r="AO30" s="17">
        <v>209.828</v>
      </c>
      <c r="AP30" s="17">
        <v>216.68700000000001</v>
      </c>
      <c r="AQ30" s="17">
        <v>223.881</v>
      </c>
      <c r="AR30" s="17">
        <v>231.21</v>
      </c>
      <c r="AS30" s="17">
        <v>238.40199999999999</v>
      </c>
      <c r="AT30" s="17">
        <v>245.08099999999999</v>
      </c>
      <c r="AU30" s="17">
        <v>250.989</v>
      </c>
      <c r="AV30" s="17">
        <v>256.017</v>
      </c>
      <c r="AW30" s="17">
        <v>260.29399999999998</v>
      </c>
      <c r="AX30" s="17">
        <v>264.09800000000001</v>
      </c>
      <c r="AY30" s="17">
        <v>267.83699999999999</v>
      </c>
      <c r="AZ30" s="17">
        <v>271.80399999999997</v>
      </c>
      <c r="BA30" s="17">
        <v>276.09100000000001</v>
      </c>
      <c r="BB30" s="17">
        <v>280.62</v>
      </c>
      <c r="BC30" s="17">
        <v>285.3</v>
      </c>
      <c r="BD30" s="17">
        <v>289.97199999999998</v>
      </c>
      <c r="BE30" s="17">
        <v>294.524</v>
      </c>
      <c r="BF30" s="17">
        <v>298.93700000000001</v>
      </c>
      <c r="BG30" s="17">
        <v>303.25299999999999</v>
      </c>
      <c r="BH30" s="17">
        <v>307.47699999999998</v>
      </c>
      <c r="BI30" s="17">
        <v>311.62599999999998</v>
      </c>
      <c r="BJ30" s="17">
        <v>315.70600000000002</v>
      </c>
      <c r="BK30" s="17">
        <v>319.71199999999999</v>
      </c>
      <c r="BL30" s="17">
        <v>323.62400000000002</v>
      </c>
      <c r="BM30" s="17">
        <v>327.41699999999997</v>
      </c>
      <c r="BN30" s="17">
        <v>331.06099999999998</v>
      </c>
      <c r="BO30" s="17">
        <v>334.536</v>
      </c>
      <c r="BP30" s="17">
        <v>337.822</v>
      </c>
      <c r="BQ30" s="17">
        <v>340.91399999999999</v>
      </c>
      <c r="BR30" s="17">
        <v>343.80799999999999</v>
      </c>
      <c r="BS30" s="17">
        <v>346.51299999999998</v>
      </c>
      <c r="BT30" s="17">
        <v>349.04300000000001</v>
      </c>
    </row>
    <row r="31" spans="1:72">
      <c r="A31" s="16">
        <v>28</v>
      </c>
      <c r="B31" s="17">
        <v>59.051000000000002</v>
      </c>
      <c r="C31" s="17">
        <v>61.585000000000001</v>
      </c>
      <c r="D31" s="17">
        <v>63.808</v>
      </c>
      <c r="E31" s="17">
        <v>65.816000000000003</v>
      </c>
      <c r="F31" s="17">
        <v>67.775000000000006</v>
      </c>
      <c r="G31" s="17">
        <v>69.808999999999997</v>
      </c>
      <c r="H31" s="17">
        <v>71.94</v>
      </c>
      <c r="I31" s="17">
        <v>74.135000000000005</v>
      </c>
      <c r="J31" s="17">
        <v>76.388999999999996</v>
      </c>
      <c r="K31" s="17">
        <v>78.688999999999993</v>
      </c>
      <c r="L31" s="17">
        <v>81.028999999999996</v>
      </c>
      <c r="M31" s="17">
        <v>83.412000000000006</v>
      </c>
      <c r="N31" s="17">
        <v>85.866</v>
      </c>
      <c r="O31" s="17">
        <v>88.447999999999993</v>
      </c>
      <c r="P31" s="17">
        <v>91.228999999999999</v>
      </c>
      <c r="Q31" s="17">
        <v>94.259</v>
      </c>
      <c r="R31" s="17">
        <v>97.506</v>
      </c>
      <c r="S31" s="17">
        <v>100.941</v>
      </c>
      <c r="T31" s="17">
        <v>104.616</v>
      </c>
      <c r="U31" s="17">
        <v>108.59399999999999</v>
      </c>
      <c r="V31" s="17">
        <v>112.88500000000001</v>
      </c>
      <c r="W31" s="17">
        <v>117.645</v>
      </c>
      <c r="X31" s="17">
        <v>122.782</v>
      </c>
      <c r="Y31" s="17">
        <v>127.764</v>
      </c>
      <c r="Z31" s="17">
        <v>131.876</v>
      </c>
      <c r="AA31" s="17">
        <v>134.66999999999999</v>
      </c>
      <c r="AB31" s="17">
        <v>135.84800000000001</v>
      </c>
      <c r="AC31" s="17">
        <v>135.73599999999999</v>
      </c>
      <c r="AD31" s="17">
        <v>135.26300000000001</v>
      </c>
      <c r="AE31" s="17">
        <v>135.72999999999999</v>
      </c>
      <c r="AF31" s="17">
        <v>138.05600000000001</v>
      </c>
      <c r="AG31" s="17">
        <v>142.58099999999999</v>
      </c>
      <c r="AH31" s="17">
        <v>148.97800000000001</v>
      </c>
      <c r="AI31" s="17">
        <v>156.68100000000001</v>
      </c>
      <c r="AJ31" s="17">
        <v>164.815</v>
      </c>
      <c r="AK31" s="17">
        <v>172.72900000000001</v>
      </c>
      <c r="AL31" s="17">
        <v>180.24100000000001</v>
      </c>
      <c r="AM31" s="17">
        <v>187.50899999999999</v>
      </c>
      <c r="AN31" s="17">
        <v>194.62</v>
      </c>
      <c r="AO31" s="17">
        <v>201.76400000000001</v>
      </c>
      <c r="AP31" s="17">
        <v>209.059</v>
      </c>
      <c r="AQ31" s="17">
        <v>216.52099999999999</v>
      </c>
      <c r="AR31" s="17">
        <v>224.00899999999999</v>
      </c>
      <c r="AS31" s="17">
        <v>231.31100000000001</v>
      </c>
      <c r="AT31" s="17">
        <v>238.14400000000001</v>
      </c>
      <c r="AU31" s="17">
        <v>244.321</v>
      </c>
      <c r="AV31" s="17">
        <v>249.74700000000001</v>
      </c>
      <c r="AW31" s="17">
        <v>254.50800000000001</v>
      </c>
      <c r="AX31" s="17">
        <v>258.815</v>
      </c>
      <c r="AY31" s="17">
        <v>262.97199999999998</v>
      </c>
      <c r="AZ31" s="17">
        <v>267.20699999999999</v>
      </c>
      <c r="BA31" s="17">
        <v>271.58499999999998</v>
      </c>
      <c r="BB31" s="17">
        <v>276.05399999999997</v>
      </c>
      <c r="BC31" s="17">
        <v>280.58199999999999</v>
      </c>
      <c r="BD31" s="17">
        <v>285.10199999999998</v>
      </c>
      <c r="BE31" s="17">
        <v>289.56099999999998</v>
      </c>
      <c r="BF31" s="17">
        <v>293.96100000000001</v>
      </c>
      <c r="BG31" s="17">
        <v>298.32600000000002</v>
      </c>
      <c r="BH31" s="17">
        <v>302.64400000000001</v>
      </c>
      <c r="BI31" s="17">
        <v>306.90699999999998</v>
      </c>
      <c r="BJ31" s="17">
        <v>311.10199999999998</v>
      </c>
      <c r="BK31" s="17">
        <v>315.21499999999997</v>
      </c>
      <c r="BL31" s="17">
        <v>319.233</v>
      </c>
      <c r="BM31" s="17">
        <v>323.14299999999997</v>
      </c>
      <c r="BN31" s="17">
        <v>326.93099999999998</v>
      </c>
      <c r="BO31" s="17">
        <v>330.577</v>
      </c>
      <c r="BP31" s="17">
        <v>334.06599999999997</v>
      </c>
      <c r="BQ31" s="17">
        <v>337.375</v>
      </c>
      <c r="BR31" s="17">
        <v>340.48399999999998</v>
      </c>
      <c r="BS31" s="17">
        <v>343.36799999999999</v>
      </c>
      <c r="BT31" s="17">
        <v>346.00299999999999</v>
      </c>
    </row>
    <row r="32" spans="1:72">
      <c r="A32" s="16">
        <v>29</v>
      </c>
      <c r="B32" s="17">
        <v>55.037999999999997</v>
      </c>
      <c r="C32" s="17">
        <v>57.607999999999997</v>
      </c>
      <c r="D32" s="17">
        <v>60.165999999999997</v>
      </c>
      <c r="E32" s="17">
        <v>62.676000000000002</v>
      </c>
      <c r="F32" s="17">
        <v>65.108000000000004</v>
      </c>
      <c r="G32" s="17">
        <v>67.442999999999998</v>
      </c>
      <c r="H32" s="17">
        <v>69.662999999999997</v>
      </c>
      <c r="I32" s="17">
        <v>71.775999999999996</v>
      </c>
      <c r="J32" s="17">
        <v>73.837999999999994</v>
      </c>
      <c r="K32" s="17">
        <v>75.929000000000002</v>
      </c>
      <c r="L32" s="17">
        <v>78.111000000000004</v>
      </c>
      <c r="M32" s="17">
        <v>80.400000000000006</v>
      </c>
      <c r="N32" s="17">
        <v>82.796999999999997</v>
      </c>
      <c r="O32" s="17">
        <v>85.335999999999999</v>
      </c>
      <c r="P32" s="17">
        <v>88.052000000000007</v>
      </c>
      <c r="Q32" s="17">
        <v>90.97</v>
      </c>
      <c r="R32" s="17">
        <v>94.067999999999998</v>
      </c>
      <c r="S32" s="17">
        <v>97.335999999999999</v>
      </c>
      <c r="T32" s="17">
        <v>100.80800000000001</v>
      </c>
      <c r="U32" s="17">
        <v>104.532</v>
      </c>
      <c r="V32" s="17">
        <v>108.518</v>
      </c>
      <c r="W32" s="17">
        <v>112.861</v>
      </c>
      <c r="X32" s="17">
        <v>117.49</v>
      </c>
      <c r="Y32" s="17">
        <v>122.05200000000001</v>
      </c>
      <c r="Z32" s="17">
        <v>126.071</v>
      </c>
      <c r="AA32" s="17">
        <v>129.244</v>
      </c>
      <c r="AB32" s="17">
        <v>131.41399999999999</v>
      </c>
      <c r="AC32" s="17">
        <v>132.78200000000001</v>
      </c>
      <c r="AD32" s="17">
        <v>133.852</v>
      </c>
      <c r="AE32" s="17">
        <v>135.33099999999999</v>
      </c>
      <c r="AF32" s="17">
        <v>137.739</v>
      </c>
      <c r="AG32" s="17">
        <v>141.22</v>
      </c>
      <c r="AH32" s="17">
        <v>145.64400000000001</v>
      </c>
      <c r="AI32" s="17">
        <v>150.929</v>
      </c>
      <c r="AJ32" s="17">
        <v>156.89500000000001</v>
      </c>
      <c r="AK32" s="17">
        <v>163.38800000000001</v>
      </c>
      <c r="AL32" s="17">
        <v>170.40100000000001</v>
      </c>
      <c r="AM32" s="17">
        <v>177.923</v>
      </c>
      <c r="AN32" s="17">
        <v>185.76400000000001</v>
      </c>
      <c r="AO32" s="17">
        <v>193.68700000000001</v>
      </c>
      <c r="AP32" s="17">
        <v>201.50200000000001</v>
      </c>
      <c r="AQ32" s="17">
        <v>209.13300000000001</v>
      </c>
      <c r="AR32" s="17">
        <v>216.553</v>
      </c>
      <c r="AS32" s="17">
        <v>223.68600000000001</v>
      </c>
      <c r="AT32" s="17">
        <v>230.459</v>
      </c>
      <c r="AU32" s="17">
        <v>236.82599999999999</v>
      </c>
      <c r="AV32" s="17">
        <v>242.74199999999999</v>
      </c>
      <c r="AW32" s="17">
        <v>248.209</v>
      </c>
      <c r="AX32" s="17">
        <v>253.303</v>
      </c>
      <c r="AY32" s="17">
        <v>258.14100000000002</v>
      </c>
      <c r="AZ32" s="17">
        <v>262.81299999999999</v>
      </c>
      <c r="BA32" s="17">
        <v>267.33800000000002</v>
      </c>
      <c r="BB32" s="17">
        <v>271.714</v>
      </c>
      <c r="BC32" s="17">
        <v>276.00200000000001</v>
      </c>
      <c r="BD32" s="17">
        <v>280.27</v>
      </c>
      <c r="BE32" s="17">
        <v>284.565</v>
      </c>
      <c r="BF32" s="17">
        <v>288.91699999999997</v>
      </c>
      <c r="BG32" s="17">
        <v>293.31900000000002</v>
      </c>
      <c r="BH32" s="17">
        <v>297.738</v>
      </c>
      <c r="BI32" s="17">
        <v>302.11799999999999</v>
      </c>
      <c r="BJ32" s="17">
        <v>306.416</v>
      </c>
      <c r="BK32" s="17">
        <v>310.613</v>
      </c>
      <c r="BL32" s="17">
        <v>314.70600000000002</v>
      </c>
      <c r="BM32" s="17">
        <v>318.70100000000002</v>
      </c>
      <c r="BN32" s="17">
        <v>322.60399999999998</v>
      </c>
      <c r="BO32" s="17">
        <v>326.411</v>
      </c>
      <c r="BP32" s="17">
        <v>330.10399999999998</v>
      </c>
      <c r="BQ32" s="17">
        <v>333.64800000000002</v>
      </c>
      <c r="BR32" s="17">
        <v>336.99099999999999</v>
      </c>
      <c r="BS32" s="17">
        <v>340.06799999999998</v>
      </c>
      <c r="BT32" s="17">
        <v>342.79399999999998</v>
      </c>
    </row>
    <row r="33" spans="1:72">
      <c r="A33" s="16">
        <v>30</v>
      </c>
      <c r="B33" s="17">
        <v>51.222000000000001</v>
      </c>
      <c r="C33" s="17">
        <v>53.825000000000003</v>
      </c>
      <c r="D33" s="17">
        <v>56.692</v>
      </c>
      <c r="E33" s="17">
        <v>59.664000000000001</v>
      </c>
      <c r="F33" s="17">
        <v>62.53</v>
      </c>
      <c r="G33" s="17">
        <v>65.141999999999996</v>
      </c>
      <c r="H33" s="17">
        <v>67.44</v>
      </c>
      <c r="I33" s="17">
        <v>69.472999999999999</v>
      </c>
      <c r="J33" s="17">
        <v>71.352999999999994</v>
      </c>
      <c r="K33" s="17">
        <v>73.242999999999995</v>
      </c>
      <c r="L33" s="17">
        <v>75.272999999999996</v>
      </c>
      <c r="M33" s="17">
        <v>77.471000000000004</v>
      </c>
      <c r="N33" s="17">
        <v>79.813999999999993</v>
      </c>
      <c r="O33" s="17">
        <v>82.308999999999997</v>
      </c>
      <c r="P33" s="17">
        <v>84.947999999999993</v>
      </c>
      <c r="Q33" s="17">
        <v>87.730999999999995</v>
      </c>
      <c r="R33" s="17">
        <v>90.638999999999996</v>
      </c>
      <c r="S33" s="17">
        <v>93.680999999999997</v>
      </c>
      <c r="T33" s="17">
        <v>96.900999999999996</v>
      </c>
      <c r="U33" s="17">
        <v>100.35599999999999</v>
      </c>
      <c r="V33" s="17">
        <v>104.07299999999999</v>
      </c>
      <c r="W33" s="17">
        <v>108.1</v>
      </c>
      <c r="X33" s="17">
        <v>112.378</v>
      </c>
      <c r="Y33" s="17">
        <v>116.688</v>
      </c>
      <c r="Z33" s="17">
        <v>120.73699999999999</v>
      </c>
      <c r="AA33" s="17">
        <v>124.324</v>
      </c>
      <c r="AB33" s="17">
        <v>127.41</v>
      </c>
      <c r="AC33" s="17">
        <v>130.095</v>
      </c>
      <c r="AD33" s="17">
        <v>132.505</v>
      </c>
      <c r="AE33" s="17">
        <v>134.83099999999999</v>
      </c>
      <c r="AF33" s="17">
        <v>137.24100000000001</v>
      </c>
      <c r="AG33" s="17">
        <v>139.70099999999999</v>
      </c>
      <c r="AH33" s="17">
        <v>142.26300000000001</v>
      </c>
      <c r="AI33" s="17">
        <v>145.28299999999999</v>
      </c>
      <c r="AJ33" s="17">
        <v>149.22</v>
      </c>
      <c r="AK33" s="17">
        <v>154.369</v>
      </c>
      <c r="AL33" s="17">
        <v>160.88999999999999</v>
      </c>
      <c r="AM33" s="17">
        <v>168.61500000000001</v>
      </c>
      <c r="AN33" s="17">
        <v>177.102</v>
      </c>
      <c r="AO33" s="17">
        <v>185.71600000000001</v>
      </c>
      <c r="AP33" s="17">
        <v>193.98400000000001</v>
      </c>
      <c r="AQ33" s="17">
        <v>201.74700000000001</v>
      </c>
      <c r="AR33" s="17">
        <v>209.084</v>
      </c>
      <c r="AS33" s="17">
        <v>216.041</v>
      </c>
      <c r="AT33" s="17">
        <v>222.74600000000001</v>
      </c>
      <c r="AU33" s="17">
        <v>229.286</v>
      </c>
      <c r="AV33" s="17">
        <v>235.65600000000001</v>
      </c>
      <c r="AW33" s="17">
        <v>241.78700000000001</v>
      </c>
      <c r="AX33" s="17">
        <v>247.62700000000001</v>
      </c>
      <c r="AY33" s="17">
        <v>253.11</v>
      </c>
      <c r="AZ33" s="17">
        <v>258.20100000000002</v>
      </c>
      <c r="BA33" s="17">
        <v>262.87</v>
      </c>
      <c r="BB33" s="17">
        <v>267.16899999999998</v>
      </c>
      <c r="BC33" s="17">
        <v>271.23899999999998</v>
      </c>
      <c r="BD33" s="17">
        <v>275.279</v>
      </c>
      <c r="BE33" s="17">
        <v>279.43099999999998</v>
      </c>
      <c r="BF33" s="17">
        <v>283.75099999999998</v>
      </c>
      <c r="BG33" s="17">
        <v>288.2</v>
      </c>
      <c r="BH33" s="17">
        <v>292.72399999999999</v>
      </c>
      <c r="BI33" s="17">
        <v>297.22500000000002</v>
      </c>
      <c r="BJ33" s="17">
        <v>301.63</v>
      </c>
      <c r="BK33" s="17">
        <v>305.911</v>
      </c>
      <c r="BL33" s="17">
        <v>310.07299999999998</v>
      </c>
      <c r="BM33" s="17">
        <v>314.14800000000002</v>
      </c>
      <c r="BN33" s="17">
        <v>318.161</v>
      </c>
      <c r="BO33" s="17">
        <v>322.11900000000003</v>
      </c>
      <c r="BP33" s="17">
        <v>326.005</v>
      </c>
      <c r="BQ33" s="17">
        <v>329.77199999999999</v>
      </c>
      <c r="BR33" s="17">
        <v>333.34199999999998</v>
      </c>
      <c r="BS33" s="17">
        <v>336.60700000000003</v>
      </c>
      <c r="BT33" s="17">
        <v>339.43099999999998</v>
      </c>
    </row>
    <row r="34" spans="1:72">
      <c r="A34" s="16">
        <v>31</v>
      </c>
      <c r="B34" s="17">
        <v>47.398000000000003</v>
      </c>
      <c r="C34" s="17">
        <v>50.061999999999998</v>
      </c>
      <c r="D34" s="17">
        <v>53.286999999999999</v>
      </c>
      <c r="E34" s="17">
        <v>56.777000000000001</v>
      </c>
      <c r="F34" s="17">
        <v>60.124000000000002</v>
      </c>
      <c r="G34" s="17">
        <v>63.034999999999997</v>
      </c>
      <c r="H34" s="17">
        <v>65.400000000000006</v>
      </c>
      <c r="I34" s="17">
        <v>67.319999999999993</v>
      </c>
      <c r="J34" s="17">
        <v>68.966999999999999</v>
      </c>
      <c r="K34" s="17">
        <v>70.617999999999995</v>
      </c>
      <c r="L34" s="17">
        <v>72.47</v>
      </c>
      <c r="M34" s="17">
        <v>74.578000000000003</v>
      </c>
      <c r="N34" s="17">
        <v>76.885999999999996</v>
      </c>
      <c r="O34" s="17">
        <v>79.361999999999995</v>
      </c>
      <c r="P34" s="17">
        <v>81.947000000000003</v>
      </c>
      <c r="Q34" s="17">
        <v>84.594999999999999</v>
      </c>
      <c r="R34" s="17">
        <v>87.293000000000006</v>
      </c>
      <c r="S34" s="17">
        <v>90.07</v>
      </c>
      <c r="T34" s="17">
        <v>92.992000000000004</v>
      </c>
      <c r="U34" s="17">
        <v>96.143000000000001</v>
      </c>
      <c r="V34" s="17">
        <v>99.573999999999998</v>
      </c>
      <c r="W34" s="17">
        <v>103.291</v>
      </c>
      <c r="X34" s="17">
        <v>107.24</v>
      </c>
      <c r="Y34" s="17">
        <v>111.33799999999999</v>
      </c>
      <c r="Z34" s="17">
        <v>115.47</v>
      </c>
      <c r="AA34" s="17">
        <v>119.539</v>
      </c>
      <c r="AB34" s="17">
        <v>123.627</v>
      </c>
      <c r="AC34" s="17">
        <v>127.73399999999999</v>
      </c>
      <c r="AD34" s="17">
        <v>131.57900000000001</v>
      </c>
      <c r="AE34" s="17">
        <v>134.79900000000001</v>
      </c>
      <c r="AF34" s="17">
        <v>137.197</v>
      </c>
      <c r="AG34" s="17">
        <v>138.54400000000001</v>
      </c>
      <c r="AH34" s="17">
        <v>139.08099999999999</v>
      </c>
      <c r="AI34" s="17">
        <v>139.65100000000001</v>
      </c>
      <c r="AJ34" s="17">
        <v>141.41</v>
      </c>
      <c r="AK34" s="17">
        <v>145.15100000000001</v>
      </c>
      <c r="AL34" s="17">
        <v>151.21899999999999</v>
      </c>
      <c r="AM34" s="17">
        <v>159.27000000000001</v>
      </c>
      <c r="AN34" s="17">
        <v>168.56200000000001</v>
      </c>
      <c r="AO34" s="17">
        <v>178.001</v>
      </c>
      <c r="AP34" s="17">
        <v>186.78100000000001</v>
      </c>
      <c r="AQ34" s="17">
        <v>194.64400000000001</v>
      </c>
      <c r="AR34" s="17">
        <v>201.78899999999999</v>
      </c>
      <c r="AS34" s="17">
        <v>208.428</v>
      </c>
      <c r="AT34" s="17">
        <v>214.93299999999999</v>
      </c>
      <c r="AU34" s="17">
        <v>221.56200000000001</v>
      </c>
      <c r="AV34" s="17">
        <v>228.369</v>
      </c>
      <c r="AW34" s="17">
        <v>235.18899999999999</v>
      </c>
      <c r="AX34" s="17">
        <v>241.82499999999999</v>
      </c>
      <c r="AY34" s="17">
        <v>248</v>
      </c>
      <c r="AZ34" s="17">
        <v>253.53</v>
      </c>
      <c r="BA34" s="17">
        <v>258.33199999999999</v>
      </c>
      <c r="BB34" s="17">
        <v>262.512</v>
      </c>
      <c r="BC34" s="17">
        <v>266.31599999999997</v>
      </c>
      <c r="BD34" s="17">
        <v>270.08699999999999</v>
      </c>
      <c r="BE34" s="17">
        <v>274.077</v>
      </c>
      <c r="BF34" s="17">
        <v>278.36900000000003</v>
      </c>
      <c r="BG34" s="17">
        <v>282.89499999999998</v>
      </c>
      <c r="BH34" s="17">
        <v>287.56299999999999</v>
      </c>
      <c r="BI34" s="17">
        <v>292.221</v>
      </c>
      <c r="BJ34" s="17">
        <v>296.75400000000002</v>
      </c>
      <c r="BK34" s="17">
        <v>301.12200000000001</v>
      </c>
      <c r="BL34" s="17">
        <v>305.34899999999999</v>
      </c>
      <c r="BM34" s="17">
        <v>309.488</v>
      </c>
      <c r="BN34" s="17">
        <v>313.59300000000002</v>
      </c>
      <c r="BO34" s="17">
        <v>317.69099999999997</v>
      </c>
      <c r="BP34" s="17">
        <v>321.76799999999997</v>
      </c>
      <c r="BQ34" s="17">
        <v>325.762</v>
      </c>
      <c r="BR34" s="17">
        <v>329.56200000000001</v>
      </c>
      <c r="BS34" s="17">
        <v>333.01600000000002</v>
      </c>
      <c r="BT34" s="17">
        <v>335.92200000000003</v>
      </c>
    </row>
    <row r="35" spans="1:72">
      <c r="A35" s="16">
        <v>32</v>
      </c>
      <c r="B35" s="17">
        <v>44.343000000000004</v>
      </c>
      <c r="C35" s="17">
        <v>46.902999999999999</v>
      </c>
      <c r="D35" s="17">
        <v>50.186</v>
      </c>
      <c r="E35" s="17">
        <v>53.841999999999999</v>
      </c>
      <c r="F35" s="17">
        <v>57.369</v>
      </c>
      <c r="G35" s="17">
        <v>60.411000000000001</v>
      </c>
      <c r="H35" s="17">
        <v>62.84</v>
      </c>
      <c r="I35" s="17">
        <v>64.772999999999996</v>
      </c>
      <c r="J35" s="17">
        <v>66.397999999999996</v>
      </c>
      <c r="K35" s="17">
        <v>68.007000000000005</v>
      </c>
      <c r="L35" s="17">
        <v>69.820999999999998</v>
      </c>
      <c r="M35" s="17">
        <v>71.891999999999996</v>
      </c>
      <c r="N35" s="17">
        <v>74.156000000000006</v>
      </c>
      <c r="O35" s="17">
        <v>76.569999999999993</v>
      </c>
      <c r="P35" s="17">
        <v>79.057000000000002</v>
      </c>
      <c r="Q35" s="17">
        <v>81.564999999999998</v>
      </c>
      <c r="R35" s="17">
        <v>84.081000000000003</v>
      </c>
      <c r="S35" s="17">
        <v>86.650999999999996</v>
      </c>
      <c r="T35" s="17">
        <v>89.341999999999999</v>
      </c>
      <c r="U35" s="17">
        <v>92.245999999999995</v>
      </c>
      <c r="V35" s="17">
        <v>95.427000000000007</v>
      </c>
      <c r="W35" s="17">
        <v>98.855999999999995</v>
      </c>
      <c r="X35" s="17">
        <v>102.492</v>
      </c>
      <c r="Y35" s="17">
        <v>106.354</v>
      </c>
      <c r="Z35" s="17">
        <v>110.464</v>
      </c>
      <c r="AA35" s="17">
        <v>114.804</v>
      </c>
      <c r="AB35" s="17">
        <v>119.535</v>
      </c>
      <c r="AC35" s="17">
        <v>124.57899999999999</v>
      </c>
      <c r="AD35" s="17">
        <v>129.40700000000001</v>
      </c>
      <c r="AE35" s="17">
        <v>133.30099999999999</v>
      </c>
      <c r="AF35" s="17">
        <v>135.828</v>
      </c>
      <c r="AG35" s="17">
        <v>136.65299999999999</v>
      </c>
      <c r="AH35" s="17">
        <v>136.12299999999999</v>
      </c>
      <c r="AI35" s="17">
        <v>135.32300000000001</v>
      </c>
      <c r="AJ35" s="17">
        <v>135.75899999999999</v>
      </c>
      <c r="AK35" s="17">
        <v>138.476</v>
      </c>
      <c r="AL35" s="17">
        <v>143.898</v>
      </c>
      <c r="AM35" s="17">
        <v>151.61199999999999</v>
      </c>
      <c r="AN35" s="17">
        <v>160.79300000000001</v>
      </c>
      <c r="AO35" s="17">
        <v>170.20599999999999</v>
      </c>
      <c r="AP35" s="17">
        <v>178.94499999999999</v>
      </c>
      <c r="AQ35" s="17">
        <v>186.72800000000001</v>
      </c>
      <c r="AR35" s="17">
        <v>193.80099999999999</v>
      </c>
      <c r="AS35" s="17">
        <v>200.40700000000001</v>
      </c>
      <c r="AT35" s="17">
        <v>206.98500000000001</v>
      </c>
      <c r="AU35" s="17">
        <v>213.828</v>
      </c>
      <c r="AV35" s="17">
        <v>221.001</v>
      </c>
      <c r="AW35" s="17">
        <v>228.31100000000001</v>
      </c>
      <c r="AX35" s="17">
        <v>235.488</v>
      </c>
      <c r="AY35" s="17">
        <v>242.15700000000001</v>
      </c>
      <c r="AZ35" s="17">
        <v>248.06800000000001</v>
      </c>
      <c r="BA35" s="17">
        <v>253.10900000000001</v>
      </c>
      <c r="BB35" s="17">
        <v>257.40699999999998</v>
      </c>
      <c r="BC35" s="17">
        <v>261.24</v>
      </c>
      <c r="BD35" s="17">
        <v>265.00700000000001</v>
      </c>
      <c r="BE35" s="17">
        <v>269.00200000000001</v>
      </c>
      <c r="BF35" s="17">
        <v>273.31400000000002</v>
      </c>
      <c r="BG35" s="17">
        <v>277.86399999999998</v>
      </c>
      <c r="BH35" s="17">
        <v>282.56200000000001</v>
      </c>
      <c r="BI35" s="17">
        <v>287.25599999999997</v>
      </c>
      <c r="BJ35" s="17">
        <v>291.83</v>
      </c>
      <c r="BK35" s="17">
        <v>296.24900000000002</v>
      </c>
      <c r="BL35" s="17">
        <v>300.53500000000003</v>
      </c>
      <c r="BM35" s="17">
        <v>304.74900000000002</v>
      </c>
      <c r="BN35" s="17">
        <v>308.95100000000002</v>
      </c>
      <c r="BO35" s="17">
        <v>313.166</v>
      </c>
      <c r="BP35" s="17">
        <v>317.38099999999997</v>
      </c>
      <c r="BQ35" s="17">
        <v>321.53100000000001</v>
      </c>
      <c r="BR35" s="17">
        <v>325.50299999999999</v>
      </c>
      <c r="BS35" s="17">
        <v>329.13</v>
      </c>
      <c r="BT35" s="17">
        <v>332.202</v>
      </c>
    </row>
    <row r="36" spans="1:72">
      <c r="A36" s="16">
        <v>33</v>
      </c>
      <c r="B36" s="17">
        <v>42.488999999999997</v>
      </c>
      <c r="C36" s="17">
        <v>44.698999999999998</v>
      </c>
      <c r="D36" s="17">
        <v>47.573</v>
      </c>
      <c r="E36" s="17">
        <v>50.823999999999998</v>
      </c>
      <c r="F36" s="17">
        <v>54.046999999999997</v>
      </c>
      <c r="G36" s="17">
        <v>56.948</v>
      </c>
      <c r="H36" s="17">
        <v>59.429000000000002</v>
      </c>
      <c r="I36" s="17">
        <v>61.578000000000003</v>
      </c>
      <c r="J36" s="17">
        <v>63.503</v>
      </c>
      <c r="K36" s="17">
        <v>65.388999999999996</v>
      </c>
      <c r="L36" s="17">
        <v>67.370999999999995</v>
      </c>
      <c r="M36" s="17">
        <v>69.477999999999994</v>
      </c>
      <c r="N36" s="17">
        <v>71.668999999999997</v>
      </c>
      <c r="O36" s="17">
        <v>73.936000000000007</v>
      </c>
      <c r="P36" s="17">
        <v>76.25</v>
      </c>
      <c r="Q36" s="17">
        <v>78.599999999999994</v>
      </c>
      <c r="R36" s="17">
        <v>80.984999999999999</v>
      </c>
      <c r="S36" s="17">
        <v>83.436999999999998</v>
      </c>
      <c r="T36" s="17">
        <v>86.01</v>
      </c>
      <c r="U36" s="17">
        <v>88.78</v>
      </c>
      <c r="V36" s="17">
        <v>91.793999999999997</v>
      </c>
      <c r="W36" s="17">
        <v>95.022999999999996</v>
      </c>
      <c r="X36" s="17">
        <v>98.438000000000002</v>
      </c>
      <c r="Y36" s="17">
        <v>102.08799999999999</v>
      </c>
      <c r="Z36" s="17">
        <v>106.039</v>
      </c>
      <c r="AA36" s="17">
        <v>110.303</v>
      </c>
      <c r="AB36" s="17">
        <v>115.03400000000001</v>
      </c>
      <c r="AC36" s="17">
        <v>120.14</v>
      </c>
      <c r="AD36" s="17">
        <v>125.096</v>
      </c>
      <c r="AE36" s="17">
        <v>129.19999999999999</v>
      </c>
      <c r="AF36" s="17">
        <v>132.00899999999999</v>
      </c>
      <c r="AG36" s="17">
        <v>133.22900000000001</v>
      </c>
      <c r="AH36" s="17">
        <v>133.18199999999999</v>
      </c>
      <c r="AI36" s="17">
        <v>132.78200000000001</v>
      </c>
      <c r="AJ36" s="17">
        <v>133.30600000000001</v>
      </c>
      <c r="AK36" s="17">
        <v>135.65799999999999</v>
      </c>
      <c r="AL36" s="17">
        <v>140.17099999999999</v>
      </c>
      <c r="AM36" s="17">
        <v>146.52600000000001</v>
      </c>
      <c r="AN36" s="17">
        <v>154.166</v>
      </c>
      <c r="AO36" s="17">
        <v>162.23400000000001</v>
      </c>
      <c r="AP36" s="17">
        <v>170.09100000000001</v>
      </c>
      <c r="AQ36" s="17">
        <v>177.55500000000001</v>
      </c>
      <c r="AR36" s="17">
        <v>184.785</v>
      </c>
      <c r="AS36" s="17">
        <v>191.864</v>
      </c>
      <c r="AT36" s="17">
        <v>198.97900000000001</v>
      </c>
      <c r="AU36" s="17">
        <v>206.24799999999999</v>
      </c>
      <c r="AV36" s="17">
        <v>213.684</v>
      </c>
      <c r="AW36" s="17">
        <v>221.149</v>
      </c>
      <c r="AX36" s="17">
        <v>228.43100000000001</v>
      </c>
      <c r="AY36" s="17">
        <v>235.25399999999999</v>
      </c>
      <c r="AZ36" s="17">
        <v>241.429</v>
      </c>
      <c r="BA36" s="17">
        <v>246.863</v>
      </c>
      <c r="BB36" s="17">
        <v>251.642</v>
      </c>
      <c r="BC36" s="17">
        <v>255.971</v>
      </c>
      <c r="BD36" s="17">
        <v>260.154</v>
      </c>
      <c r="BE36" s="17">
        <v>264.41300000000001</v>
      </c>
      <c r="BF36" s="17">
        <v>268.815</v>
      </c>
      <c r="BG36" s="17">
        <v>273.30500000000001</v>
      </c>
      <c r="BH36" s="17">
        <v>277.85700000000003</v>
      </c>
      <c r="BI36" s="17">
        <v>282.399</v>
      </c>
      <c r="BJ36" s="17">
        <v>286.88299999999998</v>
      </c>
      <c r="BK36" s="17">
        <v>291.29199999999997</v>
      </c>
      <c r="BL36" s="17">
        <v>295.64100000000002</v>
      </c>
      <c r="BM36" s="17">
        <v>299.95800000000003</v>
      </c>
      <c r="BN36" s="17">
        <v>304.267</v>
      </c>
      <c r="BO36" s="17">
        <v>308.57299999999998</v>
      </c>
      <c r="BP36" s="17">
        <v>312.851</v>
      </c>
      <c r="BQ36" s="17">
        <v>317.053</v>
      </c>
      <c r="BR36" s="17">
        <v>321.096</v>
      </c>
      <c r="BS36" s="17">
        <v>324.87299999999999</v>
      </c>
      <c r="BT36" s="17">
        <v>328.24200000000002</v>
      </c>
    </row>
    <row r="37" spans="1:72">
      <c r="A37" s="16">
        <v>34</v>
      </c>
      <c r="B37" s="17">
        <v>41.453000000000003</v>
      </c>
      <c r="C37" s="17">
        <v>43.167000000000002</v>
      </c>
      <c r="D37" s="17">
        <v>45.34</v>
      </c>
      <c r="E37" s="17">
        <v>47.835000000000001</v>
      </c>
      <c r="F37" s="17">
        <v>50.448999999999998</v>
      </c>
      <c r="G37" s="17">
        <v>53.03</v>
      </c>
      <c r="H37" s="17">
        <v>55.542000000000002</v>
      </c>
      <c r="I37" s="17">
        <v>58.01</v>
      </c>
      <c r="J37" s="17">
        <v>60.417000000000002</v>
      </c>
      <c r="K37" s="17">
        <v>62.756999999999998</v>
      </c>
      <c r="L37" s="17">
        <v>65.028000000000006</v>
      </c>
      <c r="M37" s="17">
        <v>67.216999999999999</v>
      </c>
      <c r="N37" s="17">
        <v>69.328999999999994</v>
      </c>
      <c r="O37" s="17">
        <v>71.406999999999996</v>
      </c>
      <c r="P37" s="17">
        <v>73.516999999999996</v>
      </c>
      <c r="Q37" s="17">
        <v>75.712000000000003</v>
      </c>
      <c r="R37" s="17">
        <v>78.004000000000005</v>
      </c>
      <c r="S37" s="17">
        <v>80.397999999999996</v>
      </c>
      <c r="T37" s="17">
        <v>82.927999999999997</v>
      </c>
      <c r="U37" s="17">
        <v>85.631</v>
      </c>
      <c r="V37" s="17">
        <v>88.534000000000006</v>
      </c>
      <c r="W37" s="17">
        <v>91.616</v>
      </c>
      <c r="X37" s="17">
        <v>94.864000000000004</v>
      </c>
      <c r="Y37" s="17">
        <v>98.316000000000003</v>
      </c>
      <c r="Z37" s="17">
        <v>102.01900000000001</v>
      </c>
      <c r="AA37" s="17">
        <v>105.98099999999999</v>
      </c>
      <c r="AB37" s="17">
        <v>110.298</v>
      </c>
      <c r="AC37" s="17">
        <v>114.901</v>
      </c>
      <c r="AD37" s="17">
        <v>119.44199999999999</v>
      </c>
      <c r="AE37" s="17">
        <v>123.45099999999999</v>
      </c>
      <c r="AF37" s="17">
        <v>126.63</v>
      </c>
      <c r="AG37" s="17">
        <v>128.82400000000001</v>
      </c>
      <c r="AH37" s="17">
        <v>130.23099999999999</v>
      </c>
      <c r="AI37" s="17">
        <v>131.34700000000001</v>
      </c>
      <c r="AJ37" s="17">
        <v>132.86500000000001</v>
      </c>
      <c r="AK37" s="17">
        <v>135.297</v>
      </c>
      <c r="AL37" s="17">
        <v>138.78200000000001</v>
      </c>
      <c r="AM37" s="17">
        <v>143.196</v>
      </c>
      <c r="AN37" s="17">
        <v>148.45599999999999</v>
      </c>
      <c r="AO37" s="17">
        <v>154.38999999999999</v>
      </c>
      <c r="AP37" s="17">
        <v>160.845</v>
      </c>
      <c r="AQ37" s="17">
        <v>167.81800000000001</v>
      </c>
      <c r="AR37" s="17">
        <v>175.29300000000001</v>
      </c>
      <c r="AS37" s="17">
        <v>183.08699999999999</v>
      </c>
      <c r="AT37" s="17">
        <v>190.96600000000001</v>
      </c>
      <c r="AU37" s="17">
        <v>198.74100000000001</v>
      </c>
      <c r="AV37" s="17">
        <v>206.34100000000001</v>
      </c>
      <c r="AW37" s="17">
        <v>213.73699999999999</v>
      </c>
      <c r="AX37" s="17">
        <v>220.852</v>
      </c>
      <c r="AY37" s="17">
        <v>227.614</v>
      </c>
      <c r="AZ37" s="17">
        <v>233.977</v>
      </c>
      <c r="BA37" s="17">
        <v>239.89500000000001</v>
      </c>
      <c r="BB37" s="17">
        <v>245.37</v>
      </c>
      <c r="BC37" s="17">
        <v>250.47900000000001</v>
      </c>
      <c r="BD37" s="17">
        <v>255.334</v>
      </c>
      <c r="BE37" s="17">
        <v>260.02800000000002</v>
      </c>
      <c r="BF37" s="17">
        <v>264.57400000000001</v>
      </c>
      <c r="BG37" s="17">
        <v>268.97500000000002</v>
      </c>
      <c r="BH37" s="17">
        <v>273.28899999999999</v>
      </c>
      <c r="BI37" s="17">
        <v>277.58300000000003</v>
      </c>
      <c r="BJ37" s="17">
        <v>281.90600000000001</v>
      </c>
      <c r="BK37" s="17">
        <v>286.27600000000001</v>
      </c>
      <c r="BL37" s="17">
        <v>290.68900000000002</v>
      </c>
      <c r="BM37" s="17">
        <v>295.11900000000003</v>
      </c>
      <c r="BN37" s="17">
        <v>299.53399999999999</v>
      </c>
      <c r="BO37" s="17">
        <v>303.90199999999999</v>
      </c>
      <c r="BP37" s="17">
        <v>308.19099999999997</v>
      </c>
      <c r="BQ37" s="17">
        <v>312.37400000000002</v>
      </c>
      <c r="BR37" s="17">
        <v>316.42899999999997</v>
      </c>
      <c r="BS37" s="17">
        <v>320.33499999999998</v>
      </c>
      <c r="BT37" s="17">
        <v>324.07799999999997</v>
      </c>
    </row>
    <row r="38" spans="1:72">
      <c r="A38" s="16">
        <v>35</v>
      </c>
      <c r="B38" s="17">
        <v>40.401000000000003</v>
      </c>
      <c r="C38" s="17">
        <v>41.639000000000003</v>
      </c>
      <c r="D38" s="17">
        <v>43.161000000000001</v>
      </c>
      <c r="E38" s="17">
        <v>44.96</v>
      </c>
      <c r="F38" s="17">
        <v>47.017000000000003</v>
      </c>
      <c r="G38" s="17">
        <v>49.305999999999997</v>
      </c>
      <c r="H38" s="17">
        <v>51.845999999999997</v>
      </c>
      <c r="I38" s="17">
        <v>54.609000000000002</v>
      </c>
      <c r="J38" s="17">
        <v>57.459000000000003</v>
      </c>
      <c r="K38" s="17">
        <v>60.215000000000003</v>
      </c>
      <c r="L38" s="17">
        <v>62.752000000000002</v>
      </c>
      <c r="M38" s="17">
        <v>65.013999999999996</v>
      </c>
      <c r="N38" s="17">
        <v>67.046999999999997</v>
      </c>
      <c r="O38" s="17">
        <v>68.945999999999998</v>
      </c>
      <c r="P38" s="17">
        <v>70.861999999999995</v>
      </c>
      <c r="Q38" s="17">
        <v>72.906999999999996</v>
      </c>
      <c r="R38" s="17">
        <v>75.108999999999995</v>
      </c>
      <c r="S38" s="17">
        <v>77.447999999999993</v>
      </c>
      <c r="T38" s="17">
        <v>79.933000000000007</v>
      </c>
      <c r="U38" s="17">
        <v>82.56</v>
      </c>
      <c r="V38" s="17">
        <v>85.328999999999994</v>
      </c>
      <c r="W38" s="17">
        <v>88.221999999999994</v>
      </c>
      <c r="X38" s="17">
        <v>91.248999999999995</v>
      </c>
      <c r="Y38" s="17">
        <v>94.450999999999993</v>
      </c>
      <c r="Z38" s="17">
        <v>97.888000000000005</v>
      </c>
      <c r="AA38" s="17">
        <v>101.584</v>
      </c>
      <c r="AB38" s="17">
        <v>105.58799999999999</v>
      </c>
      <c r="AC38" s="17">
        <v>109.843</v>
      </c>
      <c r="AD38" s="17">
        <v>114.133</v>
      </c>
      <c r="AE38" s="17">
        <v>118.169</v>
      </c>
      <c r="AF38" s="17">
        <v>121.752</v>
      </c>
      <c r="AG38" s="17">
        <v>124.84399999999999</v>
      </c>
      <c r="AH38" s="17">
        <v>127.545</v>
      </c>
      <c r="AI38" s="17">
        <v>129.97800000000001</v>
      </c>
      <c r="AJ38" s="17">
        <v>132.327</v>
      </c>
      <c r="AK38" s="17">
        <v>134.76</v>
      </c>
      <c r="AL38" s="17">
        <v>137.24100000000001</v>
      </c>
      <c r="AM38" s="17">
        <v>139.82300000000001</v>
      </c>
      <c r="AN38" s="17">
        <v>142.85499999999999</v>
      </c>
      <c r="AO38" s="17">
        <v>146.791</v>
      </c>
      <c r="AP38" s="17">
        <v>151.922</v>
      </c>
      <c r="AQ38" s="17">
        <v>158.40600000000001</v>
      </c>
      <c r="AR38" s="17">
        <v>166.07900000000001</v>
      </c>
      <c r="AS38" s="17">
        <v>174.50399999999999</v>
      </c>
      <c r="AT38" s="17">
        <v>183.059</v>
      </c>
      <c r="AU38" s="17">
        <v>191.27600000000001</v>
      </c>
      <c r="AV38" s="17">
        <v>199.00200000000001</v>
      </c>
      <c r="AW38" s="17">
        <v>206.31399999999999</v>
      </c>
      <c r="AX38" s="17">
        <v>213.25399999999999</v>
      </c>
      <c r="AY38" s="17">
        <v>219.94800000000001</v>
      </c>
      <c r="AZ38" s="17">
        <v>226.48099999999999</v>
      </c>
      <c r="BA38" s="17">
        <v>232.84800000000001</v>
      </c>
      <c r="BB38" s="17">
        <v>238.98</v>
      </c>
      <c r="BC38" s="17">
        <v>244.82499999999999</v>
      </c>
      <c r="BD38" s="17">
        <v>250.31700000000001</v>
      </c>
      <c r="BE38" s="17">
        <v>255.42500000000001</v>
      </c>
      <c r="BF38" s="17">
        <v>260.11599999999999</v>
      </c>
      <c r="BG38" s="17">
        <v>264.43900000000002</v>
      </c>
      <c r="BH38" s="17">
        <v>268.53800000000001</v>
      </c>
      <c r="BI38" s="17">
        <v>272.608</v>
      </c>
      <c r="BJ38" s="17">
        <v>276.79000000000002</v>
      </c>
      <c r="BK38" s="17">
        <v>281.13499999999999</v>
      </c>
      <c r="BL38" s="17">
        <v>285.61799999999999</v>
      </c>
      <c r="BM38" s="17">
        <v>290.16500000000002</v>
      </c>
      <c r="BN38" s="17">
        <v>294.69099999999997</v>
      </c>
      <c r="BO38" s="17">
        <v>299.12700000000001</v>
      </c>
      <c r="BP38" s="17">
        <v>303.43200000000002</v>
      </c>
      <c r="BQ38" s="17">
        <v>307.60199999999998</v>
      </c>
      <c r="BR38" s="17">
        <v>311.66699999999997</v>
      </c>
      <c r="BS38" s="17">
        <v>315.69299999999998</v>
      </c>
      <c r="BT38" s="17">
        <v>319.78399999999999</v>
      </c>
    </row>
    <row r="39" spans="1:72">
      <c r="A39" s="16">
        <v>36</v>
      </c>
      <c r="B39" s="17">
        <v>39.478000000000002</v>
      </c>
      <c r="C39" s="17">
        <v>40.218000000000004</v>
      </c>
      <c r="D39" s="17">
        <v>41.051000000000002</v>
      </c>
      <c r="E39" s="17">
        <v>42.113</v>
      </c>
      <c r="F39" s="17">
        <v>43.585999999999999</v>
      </c>
      <c r="G39" s="17">
        <v>45.578000000000003</v>
      </c>
      <c r="H39" s="17">
        <v>48.170999999999999</v>
      </c>
      <c r="I39" s="17">
        <v>51.277000000000001</v>
      </c>
      <c r="J39" s="17">
        <v>54.627000000000002</v>
      </c>
      <c r="K39" s="17">
        <v>57.844999999999999</v>
      </c>
      <c r="L39" s="17">
        <v>60.667000000000002</v>
      </c>
      <c r="M39" s="17">
        <v>62.994</v>
      </c>
      <c r="N39" s="17">
        <v>64.912999999999997</v>
      </c>
      <c r="O39" s="17">
        <v>66.587999999999994</v>
      </c>
      <c r="P39" s="17">
        <v>68.268000000000001</v>
      </c>
      <c r="Q39" s="17">
        <v>70.141000000000005</v>
      </c>
      <c r="R39" s="17">
        <v>72.254000000000005</v>
      </c>
      <c r="S39" s="17">
        <v>74.558000000000007</v>
      </c>
      <c r="T39" s="17">
        <v>77.022999999999996</v>
      </c>
      <c r="U39" s="17">
        <v>79.591999999999999</v>
      </c>
      <c r="V39" s="17">
        <v>82.227999999999994</v>
      </c>
      <c r="W39" s="17">
        <v>84.914000000000001</v>
      </c>
      <c r="X39" s="17">
        <v>87.679000000000002</v>
      </c>
      <c r="Y39" s="17">
        <v>90.588999999999999</v>
      </c>
      <c r="Z39" s="17">
        <v>93.725999999999999</v>
      </c>
      <c r="AA39" s="17">
        <v>97.14</v>
      </c>
      <c r="AB39" s="17">
        <v>100.83799999999999</v>
      </c>
      <c r="AC39" s="17">
        <v>104.765</v>
      </c>
      <c r="AD39" s="17">
        <v>108.842</v>
      </c>
      <c r="AE39" s="17">
        <v>112.956</v>
      </c>
      <c r="AF39" s="17">
        <v>117.01</v>
      </c>
      <c r="AG39" s="17">
        <v>121.087</v>
      </c>
      <c r="AH39" s="17">
        <v>125.185</v>
      </c>
      <c r="AI39" s="17">
        <v>129.02799999999999</v>
      </c>
      <c r="AJ39" s="17">
        <v>132.25700000000001</v>
      </c>
      <c r="AK39" s="17">
        <v>134.67699999999999</v>
      </c>
      <c r="AL39" s="17">
        <v>136.06200000000001</v>
      </c>
      <c r="AM39" s="17">
        <v>136.649</v>
      </c>
      <c r="AN39" s="17">
        <v>137.27099999999999</v>
      </c>
      <c r="AO39" s="17">
        <v>139.06399999999999</v>
      </c>
      <c r="AP39" s="17">
        <v>142.809</v>
      </c>
      <c r="AQ39" s="17">
        <v>148.84399999999999</v>
      </c>
      <c r="AR39" s="17">
        <v>156.83099999999999</v>
      </c>
      <c r="AS39" s="17">
        <v>166.04400000000001</v>
      </c>
      <c r="AT39" s="17">
        <v>175.405</v>
      </c>
      <c r="AU39" s="17">
        <v>184.124</v>
      </c>
      <c r="AV39" s="17">
        <v>191.94499999999999</v>
      </c>
      <c r="AW39" s="17">
        <v>199.066</v>
      </c>
      <c r="AX39" s="17">
        <v>205.691</v>
      </c>
      <c r="AY39" s="17">
        <v>212.18799999999999</v>
      </c>
      <c r="AZ39" s="17">
        <v>218.81</v>
      </c>
      <c r="BA39" s="17">
        <v>225.607</v>
      </c>
      <c r="BB39" s="17">
        <v>232.42</v>
      </c>
      <c r="BC39" s="17">
        <v>239.05099999999999</v>
      </c>
      <c r="BD39" s="17">
        <v>245.22900000000001</v>
      </c>
      <c r="BE39" s="17">
        <v>250.768</v>
      </c>
      <c r="BF39" s="17">
        <v>255.59</v>
      </c>
      <c r="BG39" s="17">
        <v>259.798</v>
      </c>
      <c r="BH39" s="17">
        <v>263.63299999999998</v>
      </c>
      <c r="BI39" s="17">
        <v>267.43700000000001</v>
      </c>
      <c r="BJ39" s="17">
        <v>271.45800000000003</v>
      </c>
      <c r="BK39" s="17">
        <v>275.78199999999998</v>
      </c>
      <c r="BL39" s="17">
        <v>280.36200000000002</v>
      </c>
      <c r="BM39" s="17">
        <v>285.06299999999999</v>
      </c>
      <c r="BN39" s="17">
        <v>289.733</v>
      </c>
      <c r="BO39" s="17">
        <v>294.262</v>
      </c>
      <c r="BP39" s="17">
        <v>298.59199999999998</v>
      </c>
      <c r="BQ39" s="17">
        <v>302.74200000000002</v>
      </c>
      <c r="BR39" s="17">
        <v>306.79899999999998</v>
      </c>
      <c r="BS39" s="17">
        <v>310.92700000000002</v>
      </c>
      <c r="BT39" s="17">
        <v>315.35399999999998</v>
      </c>
    </row>
    <row r="40" spans="1:72">
      <c r="A40" s="16">
        <v>37</v>
      </c>
      <c r="B40" s="17">
        <v>38.595999999999997</v>
      </c>
      <c r="C40" s="17">
        <v>38.984000000000002</v>
      </c>
      <c r="D40" s="17">
        <v>39.335000000000001</v>
      </c>
      <c r="E40" s="17">
        <v>39.874000000000002</v>
      </c>
      <c r="F40" s="17">
        <v>40.896999999999998</v>
      </c>
      <c r="G40" s="17">
        <v>42.594999999999999</v>
      </c>
      <c r="H40" s="17">
        <v>45.082999999999998</v>
      </c>
      <c r="I40" s="17">
        <v>48.244999999999997</v>
      </c>
      <c r="J40" s="17">
        <v>51.75</v>
      </c>
      <c r="K40" s="17">
        <v>55.142000000000003</v>
      </c>
      <c r="L40" s="17">
        <v>58.09</v>
      </c>
      <c r="M40" s="17">
        <v>60.475000000000001</v>
      </c>
      <c r="N40" s="17">
        <v>62.405000000000001</v>
      </c>
      <c r="O40" s="17">
        <v>64.052999999999997</v>
      </c>
      <c r="P40" s="17">
        <v>65.692999999999998</v>
      </c>
      <c r="Q40" s="17">
        <v>67.524000000000001</v>
      </c>
      <c r="R40" s="17">
        <v>69.597999999999999</v>
      </c>
      <c r="S40" s="17">
        <v>71.855000000000004</v>
      </c>
      <c r="T40" s="17">
        <v>74.257000000000005</v>
      </c>
      <c r="U40" s="17">
        <v>76.73</v>
      </c>
      <c r="V40" s="17">
        <v>79.224999999999994</v>
      </c>
      <c r="W40" s="17">
        <v>81.733000000000004</v>
      </c>
      <c r="X40" s="17">
        <v>84.293999999999997</v>
      </c>
      <c r="Y40" s="17">
        <v>86.974999999999994</v>
      </c>
      <c r="Z40" s="17">
        <v>89.867000000000004</v>
      </c>
      <c r="AA40" s="17">
        <v>93.033000000000001</v>
      </c>
      <c r="AB40" s="17">
        <v>96.444999999999993</v>
      </c>
      <c r="AC40" s="17">
        <v>100.063</v>
      </c>
      <c r="AD40" s="17">
        <v>103.905</v>
      </c>
      <c r="AE40" s="17">
        <v>107.994</v>
      </c>
      <c r="AF40" s="17">
        <v>112.312</v>
      </c>
      <c r="AG40" s="17">
        <v>117.018</v>
      </c>
      <c r="AH40" s="17">
        <v>122.036</v>
      </c>
      <c r="AI40" s="17">
        <v>126.842</v>
      </c>
      <c r="AJ40" s="17">
        <v>130.732</v>
      </c>
      <c r="AK40" s="17">
        <v>133.27699999999999</v>
      </c>
      <c r="AL40" s="17">
        <v>134.14599999999999</v>
      </c>
      <c r="AM40" s="17">
        <v>133.68299999999999</v>
      </c>
      <c r="AN40" s="17">
        <v>132.95599999999999</v>
      </c>
      <c r="AO40" s="17">
        <v>133.44399999999999</v>
      </c>
      <c r="AP40" s="17">
        <v>136.178</v>
      </c>
      <c r="AQ40" s="17">
        <v>141.57599999999999</v>
      </c>
      <c r="AR40" s="17">
        <v>149.22999999999999</v>
      </c>
      <c r="AS40" s="17">
        <v>158.32900000000001</v>
      </c>
      <c r="AT40" s="17">
        <v>167.66200000000001</v>
      </c>
      <c r="AU40" s="17">
        <v>176.33600000000001</v>
      </c>
      <c r="AV40" s="17">
        <v>184.07400000000001</v>
      </c>
      <c r="AW40" s="17">
        <v>191.11799999999999</v>
      </c>
      <c r="AX40" s="17">
        <v>197.71</v>
      </c>
      <c r="AY40" s="17">
        <v>204.27500000000001</v>
      </c>
      <c r="AZ40" s="17">
        <v>211.10300000000001</v>
      </c>
      <c r="BA40" s="17">
        <v>218.261</v>
      </c>
      <c r="BB40" s="17">
        <v>225.55500000000001</v>
      </c>
      <c r="BC40" s="17">
        <v>232.71899999999999</v>
      </c>
      <c r="BD40" s="17">
        <v>239.38300000000001</v>
      </c>
      <c r="BE40" s="17">
        <v>245.29900000000001</v>
      </c>
      <c r="BF40" s="17">
        <v>250.35400000000001</v>
      </c>
      <c r="BG40" s="17">
        <v>254.678</v>
      </c>
      <c r="BH40" s="17">
        <v>258.54199999999997</v>
      </c>
      <c r="BI40" s="17">
        <v>262.34199999999998</v>
      </c>
      <c r="BJ40" s="17">
        <v>266.36599999999999</v>
      </c>
      <c r="BK40" s="17">
        <v>270.71699999999998</v>
      </c>
      <c r="BL40" s="17">
        <v>275.339</v>
      </c>
      <c r="BM40" s="17">
        <v>280.084</v>
      </c>
      <c r="BN40" s="17">
        <v>284.78399999999999</v>
      </c>
      <c r="BO40" s="17">
        <v>289.31400000000002</v>
      </c>
      <c r="BP40" s="17">
        <v>293.63099999999997</v>
      </c>
      <c r="BQ40" s="17">
        <v>297.76600000000002</v>
      </c>
      <c r="BR40" s="17">
        <v>301.85000000000002</v>
      </c>
      <c r="BS40" s="17">
        <v>306.09199999999998</v>
      </c>
      <c r="BT40" s="17">
        <v>310.791</v>
      </c>
    </row>
    <row r="41" spans="1:72">
      <c r="A41" s="16">
        <v>38</v>
      </c>
      <c r="B41" s="17">
        <v>37.624000000000002</v>
      </c>
      <c r="C41" s="17">
        <v>37.902999999999999</v>
      </c>
      <c r="D41" s="17">
        <v>38.131999999999998</v>
      </c>
      <c r="E41" s="17">
        <v>38.517000000000003</v>
      </c>
      <c r="F41" s="17">
        <v>39.335999999999999</v>
      </c>
      <c r="G41" s="17">
        <v>40.771999999999998</v>
      </c>
      <c r="H41" s="17">
        <v>42.921999999999997</v>
      </c>
      <c r="I41" s="17">
        <v>45.683999999999997</v>
      </c>
      <c r="J41" s="17">
        <v>48.802</v>
      </c>
      <c r="K41" s="17">
        <v>51.9</v>
      </c>
      <c r="L41" s="17">
        <v>54.707999999999998</v>
      </c>
      <c r="M41" s="17">
        <v>57.14</v>
      </c>
      <c r="N41" s="17">
        <v>59.273000000000003</v>
      </c>
      <c r="O41" s="17">
        <v>61.206000000000003</v>
      </c>
      <c r="P41" s="17">
        <v>63.103999999999999</v>
      </c>
      <c r="Q41" s="17">
        <v>65.093000000000004</v>
      </c>
      <c r="R41" s="17">
        <v>67.198999999999998</v>
      </c>
      <c r="S41" s="17">
        <v>69.382999999999996</v>
      </c>
      <c r="T41" s="17">
        <v>71.638999999999996</v>
      </c>
      <c r="U41" s="17">
        <v>73.941999999999993</v>
      </c>
      <c r="V41" s="17">
        <v>76.281999999999996</v>
      </c>
      <c r="W41" s="17">
        <v>78.658000000000001</v>
      </c>
      <c r="X41" s="17">
        <v>81.099999999999994</v>
      </c>
      <c r="Y41" s="17">
        <v>83.662999999999997</v>
      </c>
      <c r="Z41" s="17">
        <v>86.42</v>
      </c>
      <c r="AA41" s="17">
        <v>89.42</v>
      </c>
      <c r="AB41" s="17">
        <v>92.632999999999996</v>
      </c>
      <c r="AC41" s="17">
        <v>96.03</v>
      </c>
      <c r="AD41" s="17">
        <v>99.661000000000001</v>
      </c>
      <c r="AE41" s="17">
        <v>103.59099999999999</v>
      </c>
      <c r="AF41" s="17">
        <v>107.831</v>
      </c>
      <c r="AG41" s="17">
        <v>112.533</v>
      </c>
      <c r="AH41" s="17">
        <v>117.607</v>
      </c>
      <c r="AI41" s="17">
        <v>122.538</v>
      </c>
      <c r="AJ41" s="17">
        <v>126.628</v>
      </c>
      <c r="AK41" s="17">
        <v>129.44499999999999</v>
      </c>
      <c r="AL41" s="17">
        <v>130.70099999999999</v>
      </c>
      <c r="AM41" s="17">
        <v>130.71</v>
      </c>
      <c r="AN41" s="17">
        <v>130.37200000000001</v>
      </c>
      <c r="AO41" s="17">
        <v>130.94499999999999</v>
      </c>
      <c r="AP41" s="17">
        <v>133.31800000000001</v>
      </c>
      <c r="AQ41" s="17">
        <v>137.81899999999999</v>
      </c>
      <c r="AR41" s="17">
        <v>144.13399999999999</v>
      </c>
      <c r="AS41" s="17">
        <v>151.71600000000001</v>
      </c>
      <c r="AT41" s="17">
        <v>159.721</v>
      </c>
      <c r="AU41" s="17">
        <v>167.52199999999999</v>
      </c>
      <c r="AV41" s="17">
        <v>174.94300000000001</v>
      </c>
      <c r="AW41" s="17">
        <v>182.13499999999999</v>
      </c>
      <c r="AX41" s="17">
        <v>189.18199999999999</v>
      </c>
      <c r="AY41" s="17">
        <v>196.27099999999999</v>
      </c>
      <c r="AZ41" s="17">
        <v>203.51300000000001</v>
      </c>
      <c r="BA41" s="17">
        <v>210.923</v>
      </c>
      <c r="BB41" s="17">
        <v>218.36600000000001</v>
      </c>
      <c r="BC41" s="17">
        <v>225.63200000000001</v>
      </c>
      <c r="BD41" s="17">
        <v>232.44399999999999</v>
      </c>
      <c r="BE41" s="17">
        <v>238.61699999999999</v>
      </c>
      <c r="BF41" s="17">
        <v>244.06</v>
      </c>
      <c r="BG41" s="17">
        <v>248.85499999999999</v>
      </c>
      <c r="BH41" s="17">
        <v>253.20599999999999</v>
      </c>
      <c r="BI41" s="17">
        <v>257.41500000000002</v>
      </c>
      <c r="BJ41" s="17">
        <v>261.69900000000001</v>
      </c>
      <c r="BK41" s="17">
        <v>266.14800000000002</v>
      </c>
      <c r="BL41" s="17">
        <v>270.72800000000001</v>
      </c>
      <c r="BM41" s="17">
        <v>275.34500000000003</v>
      </c>
      <c r="BN41" s="17">
        <v>279.88799999999998</v>
      </c>
      <c r="BO41" s="17">
        <v>284.28899999999999</v>
      </c>
      <c r="BP41" s="17">
        <v>288.53399999999999</v>
      </c>
      <c r="BQ41" s="17">
        <v>292.68</v>
      </c>
      <c r="BR41" s="17">
        <v>296.85199999999998</v>
      </c>
      <c r="BS41" s="17">
        <v>301.24200000000002</v>
      </c>
      <c r="BT41" s="17">
        <v>306.11099999999999</v>
      </c>
    </row>
    <row r="42" spans="1:72">
      <c r="A42" s="16">
        <v>39</v>
      </c>
      <c r="B42" s="17">
        <v>36.618000000000002</v>
      </c>
      <c r="C42" s="17">
        <v>36.953000000000003</v>
      </c>
      <c r="D42" s="17">
        <v>37.290999999999997</v>
      </c>
      <c r="E42" s="17">
        <v>37.764000000000003</v>
      </c>
      <c r="F42" s="17">
        <v>38.540999999999997</v>
      </c>
      <c r="G42" s="17">
        <v>39.738</v>
      </c>
      <c r="H42" s="17">
        <v>41.408000000000001</v>
      </c>
      <c r="I42" s="17">
        <v>43.497</v>
      </c>
      <c r="J42" s="17">
        <v>45.884999999999998</v>
      </c>
      <c r="K42" s="17">
        <v>48.395000000000003</v>
      </c>
      <c r="L42" s="17">
        <v>50.893999999999998</v>
      </c>
      <c r="M42" s="17">
        <v>53.35</v>
      </c>
      <c r="N42" s="17">
        <v>55.783999999999999</v>
      </c>
      <c r="O42" s="17">
        <v>58.173999999999999</v>
      </c>
      <c r="P42" s="17">
        <v>60.503</v>
      </c>
      <c r="Q42" s="17">
        <v>62.765000000000001</v>
      </c>
      <c r="R42" s="17">
        <v>64.944000000000003</v>
      </c>
      <c r="S42" s="17">
        <v>67.046999999999997</v>
      </c>
      <c r="T42" s="17">
        <v>69.117000000000004</v>
      </c>
      <c r="U42" s="17">
        <v>71.22</v>
      </c>
      <c r="V42" s="17">
        <v>73.406999999999996</v>
      </c>
      <c r="W42" s="17">
        <v>75.69</v>
      </c>
      <c r="X42" s="17">
        <v>78.072999999999993</v>
      </c>
      <c r="Y42" s="17">
        <v>80.59</v>
      </c>
      <c r="Z42" s="17">
        <v>83.278999999999996</v>
      </c>
      <c r="AA42" s="17">
        <v>86.167000000000002</v>
      </c>
      <c r="AB42" s="17">
        <v>89.233000000000004</v>
      </c>
      <c r="AC42" s="17">
        <v>92.465000000000003</v>
      </c>
      <c r="AD42" s="17">
        <v>95.897999999999996</v>
      </c>
      <c r="AE42" s="17">
        <v>99.58</v>
      </c>
      <c r="AF42" s="17">
        <v>103.52</v>
      </c>
      <c r="AG42" s="17">
        <v>107.812</v>
      </c>
      <c r="AH42" s="17">
        <v>112.386</v>
      </c>
      <c r="AI42" s="17">
        <v>116.899</v>
      </c>
      <c r="AJ42" s="17">
        <v>120.892</v>
      </c>
      <c r="AK42" s="17">
        <v>124.068</v>
      </c>
      <c r="AL42" s="17">
        <v>126.276</v>
      </c>
      <c r="AM42" s="17">
        <v>127.711</v>
      </c>
      <c r="AN42" s="17">
        <v>128.86000000000001</v>
      </c>
      <c r="AO42" s="17">
        <v>130.40799999999999</v>
      </c>
      <c r="AP42" s="17">
        <v>132.857</v>
      </c>
      <c r="AQ42" s="17">
        <v>136.345</v>
      </c>
      <c r="AR42" s="17">
        <v>140.749</v>
      </c>
      <c r="AS42" s="17">
        <v>145.988</v>
      </c>
      <c r="AT42" s="17">
        <v>151.892</v>
      </c>
      <c r="AU42" s="17">
        <v>158.31200000000001</v>
      </c>
      <c r="AV42" s="17">
        <v>165.24100000000001</v>
      </c>
      <c r="AW42" s="17">
        <v>172.667</v>
      </c>
      <c r="AX42" s="17">
        <v>180.41</v>
      </c>
      <c r="AY42" s="17">
        <v>188.239</v>
      </c>
      <c r="AZ42" s="17">
        <v>195.97200000000001</v>
      </c>
      <c r="BA42" s="17">
        <v>203.536</v>
      </c>
      <c r="BB42" s="17">
        <v>210.90299999999999</v>
      </c>
      <c r="BC42" s="17">
        <v>217.99700000000001</v>
      </c>
      <c r="BD42" s="17">
        <v>224.74600000000001</v>
      </c>
      <c r="BE42" s="17">
        <v>231.101</v>
      </c>
      <c r="BF42" s="17">
        <v>237.017</v>
      </c>
      <c r="BG42" s="17">
        <v>242.49700000000001</v>
      </c>
      <c r="BH42" s="17">
        <v>247.61699999999999</v>
      </c>
      <c r="BI42" s="17">
        <v>252.48599999999999</v>
      </c>
      <c r="BJ42" s="17">
        <v>257.197</v>
      </c>
      <c r="BK42" s="17">
        <v>261.79700000000003</v>
      </c>
      <c r="BL42" s="17">
        <v>266.3</v>
      </c>
      <c r="BM42" s="17">
        <v>270.7</v>
      </c>
      <c r="BN42" s="17">
        <v>274.99299999999999</v>
      </c>
      <c r="BO42" s="17">
        <v>279.19499999999999</v>
      </c>
      <c r="BP42" s="17">
        <v>283.34800000000001</v>
      </c>
      <c r="BQ42" s="17">
        <v>287.52</v>
      </c>
      <c r="BR42" s="17">
        <v>291.815</v>
      </c>
      <c r="BS42" s="17">
        <v>296.36099999999999</v>
      </c>
      <c r="BT42" s="17">
        <v>301.31700000000001</v>
      </c>
    </row>
    <row r="43" spans="1:72">
      <c r="A43" s="16">
        <v>40</v>
      </c>
      <c r="B43" s="17">
        <v>35.755000000000003</v>
      </c>
      <c r="C43" s="17">
        <v>36.122</v>
      </c>
      <c r="D43" s="17">
        <v>36.53</v>
      </c>
      <c r="E43" s="17">
        <v>37.042000000000002</v>
      </c>
      <c r="F43" s="17">
        <v>37.743000000000002</v>
      </c>
      <c r="G43" s="17">
        <v>38.692</v>
      </c>
      <c r="H43" s="17">
        <v>39.902999999999999</v>
      </c>
      <c r="I43" s="17">
        <v>41.363</v>
      </c>
      <c r="J43" s="17">
        <v>43.081000000000003</v>
      </c>
      <c r="K43" s="17">
        <v>45.052999999999997</v>
      </c>
      <c r="L43" s="17">
        <v>47.267000000000003</v>
      </c>
      <c r="M43" s="17">
        <v>49.746000000000002</v>
      </c>
      <c r="N43" s="17">
        <v>52.459000000000003</v>
      </c>
      <c r="O43" s="17">
        <v>55.268999999999998</v>
      </c>
      <c r="P43" s="17">
        <v>57.993000000000002</v>
      </c>
      <c r="Q43" s="17">
        <v>60.503999999999998</v>
      </c>
      <c r="R43" s="17">
        <v>62.749000000000002</v>
      </c>
      <c r="S43" s="17">
        <v>64.771000000000001</v>
      </c>
      <c r="T43" s="17">
        <v>66.667000000000002</v>
      </c>
      <c r="U43" s="17">
        <v>68.578999999999994</v>
      </c>
      <c r="V43" s="17">
        <v>70.617999999999995</v>
      </c>
      <c r="W43" s="17">
        <v>72.81</v>
      </c>
      <c r="X43" s="17">
        <v>75.135999999999996</v>
      </c>
      <c r="Y43" s="17">
        <v>77.605000000000004</v>
      </c>
      <c r="Z43" s="17">
        <v>80.215000000000003</v>
      </c>
      <c r="AA43" s="17">
        <v>82.968000000000004</v>
      </c>
      <c r="AB43" s="17">
        <v>85.846000000000004</v>
      </c>
      <c r="AC43" s="17">
        <v>88.858000000000004</v>
      </c>
      <c r="AD43" s="17">
        <v>92.043000000000006</v>
      </c>
      <c r="AE43" s="17">
        <v>95.462000000000003</v>
      </c>
      <c r="AF43" s="17">
        <v>99.137</v>
      </c>
      <c r="AG43" s="17">
        <v>103.11499999999999</v>
      </c>
      <c r="AH43" s="17">
        <v>107.342</v>
      </c>
      <c r="AI43" s="17">
        <v>111.60299999999999</v>
      </c>
      <c r="AJ43" s="17">
        <v>115.616</v>
      </c>
      <c r="AK43" s="17">
        <v>119.185</v>
      </c>
      <c r="AL43" s="17">
        <v>122.273</v>
      </c>
      <c r="AM43" s="17">
        <v>124.977</v>
      </c>
      <c r="AN43" s="17">
        <v>127.41800000000001</v>
      </c>
      <c r="AO43" s="17">
        <v>129.779</v>
      </c>
      <c r="AP43" s="17">
        <v>132.22499999999999</v>
      </c>
      <c r="AQ43" s="17">
        <v>134.72499999999999</v>
      </c>
      <c r="AR43" s="17">
        <v>137.32400000000001</v>
      </c>
      <c r="AS43" s="17">
        <v>140.37</v>
      </c>
      <c r="AT43" s="17">
        <v>144.30500000000001</v>
      </c>
      <c r="AU43" s="17">
        <v>149.41800000000001</v>
      </c>
      <c r="AV43" s="17">
        <v>155.86099999999999</v>
      </c>
      <c r="AW43" s="17">
        <v>163.47200000000001</v>
      </c>
      <c r="AX43" s="17">
        <v>171.82599999999999</v>
      </c>
      <c r="AY43" s="17">
        <v>180.31100000000001</v>
      </c>
      <c r="AZ43" s="17">
        <v>188.47</v>
      </c>
      <c r="BA43" s="17">
        <v>196.15100000000001</v>
      </c>
      <c r="BB43" s="17">
        <v>203.429</v>
      </c>
      <c r="BC43" s="17">
        <v>210.34700000000001</v>
      </c>
      <c r="BD43" s="17">
        <v>217.024</v>
      </c>
      <c r="BE43" s="17">
        <v>223.542</v>
      </c>
      <c r="BF43" s="17">
        <v>229.899</v>
      </c>
      <c r="BG43" s="17">
        <v>236.02199999999999</v>
      </c>
      <c r="BH43" s="17">
        <v>241.86500000000001</v>
      </c>
      <c r="BI43" s="17">
        <v>247.36199999999999</v>
      </c>
      <c r="BJ43" s="17">
        <v>252.47800000000001</v>
      </c>
      <c r="BK43" s="17">
        <v>257.22899999999998</v>
      </c>
      <c r="BL43" s="17">
        <v>261.66500000000002</v>
      </c>
      <c r="BM43" s="17">
        <v>265.87</v>
      </c>
      <c r="BN43" s="17">
        <v>269.93599999999998</v>
      </c>
      <c r="BO43" s="17">
        <v>273.96100000000001</v>
      </c>
      <c r="BP43" s="17">
        <v>278.036</v>
      </c>
      <c r="BQ43" s="17">
        <v>282.24400000000003</v>
      </c>
      <c r="BR43" s="17">
        <v>286.66399999999999</v>
      </c>
      <c r="BS43" s="17">
        <v>291.36599999999999</v>
      </c>
      <c r="BT43" s="17">
        <v>296.41300000000001</v>
      </c>
    </row>
    <row r="44" spans="1:72">
      <c r="A44" s="16">
        <v>41</v>
      </c>
      <c r="B44" s="17">
        <v>34.975999999999999</v>
      </c>
      <c r="C44" s="17">
        <v>35.392000000000003</v>
      </c>
      <c r="D44" s="17">
        <v>35.883000000000003</v>
      </c>
      <c r="E44" s="17">
        <v>36.447000000000003</v>
      </c>
      <c r="F44" s="17">
        <v>37.076000000000001</v>
      </c>
      <c r="G44" s="17">
        <v>37.770000000000003</v>
      </c>
      <c r="H44" s="17">
        <v>38.497999999999998</v>
      </c>
      <c r="I44" s="17">
        <v>39.295000000000002</v>
      </c>
      <c r="J44" s="17">
        <v>40.304000000000002</v>
      </c>
      <c r="K44" s="17">
        <v>41.713000000000001</v>
      </c>
      <c r="L44" s="17">
        <v>43.64</v>
      </c>
      <c r="M44" s="17">
        <v>46.164999999999999</v>
      </c>
      <c r="N44" s="17">
        <v>49.201999999999998</v>
      </c>
      <c r="O44" s="17">
        <v>52.484999999999999</v>
      </c>
      <c r="P44" s="17">
        <v>55.648000000000003</v>
      </c>
      <c r="Q44" s="17">
        <v>58.43</v>
      </c>
      <c r="R44" s="17">
        <v>60.731000000000002</v>
      </c>
      <c r="S44" s="17">
        <v>62.642000000000003</v>
      </c>
      <c r="T44" s="17">
        <v>64.316999999999993</v>
      </c>
      <c r="U44" s="17">
        <v>66</v>
      </c>
      <c r="V44" s="17">
        <v>67.869</v>
      </c>
      <c r="W44" s="17">
        <v>69.971000000000004</v>
      </c>
      <c r="X44" s="17">
        <v>72.257999999999996</v>
      </c>
      <c r="Y44" s="17">
        <v>74.703999999999994</v>
      </c>
      <c r="Z44" s="17">
        <v>77.254000000000005</v>
      </c>
      <c r="AA44" s="17">
        <v>79.870999999999995</v>
      </c>
      <c r="AB44" s="17">
        <v>82.543000000000006</v>
      </c>
      <c r="AC44" s="17">
        <v>85.296000000000006</v>
      </c>
      <c r="AD44" s="17">
        <v>88.191999999999993</v>
      </c>
      <c r="AE44" s="17">
        <v>91.311999999999998</v>
      </c>
      <c r="AF44" s="17">
        <v>94.706000000000003</v>
      </c>
      <c r="AG44" s="17">
        <v>98.378</v>
      </c>
      <c r="AH44" s="17">
        <v>102.276</v>
      </c>
      <c r="AI44" s="17">
        <v>106.32299999999999</v>
      </c>
      <c r="AJ44" s="17">
        <v>110.407</v>
      </c>
      <c r="AK44" s="17">
        <v>114.434</v>
      </c>
      <c r="AL44" s="17">
        <v>118.485</v>
      </c>
      <c r="AM44" s="17">
        <v>122.55800000000001</v>
      </c>
      <c r="AN44" s="17">
        <v>126.383</v>
      </c>
      <c r="AO44" s="17">
        <v>129.607</v>
      </c>
      <c r="AP44" s="17">
        <v>132.03899999999999</v>
      </c>
      <c r="AQ44" s="17">
        <v>133.45500000000001</v>
      </c>
      <c r="AR44" s="17">
        <v>134.09200000000001</v>
      </c>
      <c r="AS44" s="17">
        <v>134.76499999999999</v>
      </c>
      <c r="AT44" s="17">
        <v>136.59</v>
      </c>
      <c r="AU44" s="17">
        <v>140.333</v>
      </c>
      <c r="AV44" s="17">
        <v>146.32599999999999</v>
      </c>
      <c r="AW44" s="17">
        <v>154.239</v>
      </c>
      <c r="AX44" s="17">
        <v>163.358</v>
      </c>
      <c r="AY44" s="17">
        <v>172.62700000000001</v>
      </c>
      <c r="AZ44" s="17">
        <v>181.27</v>
      </c>
      <c r="BA44" s="17">
        <v>189.036</v>
      </c>
      <c r="BB44" s="17">
        <v>196.12200000000001</v>
      </c>
      <c r="BC44" s="17">
        <v>202.72399999999999</v>
      </c>
      <c r="BD44" s="17">
        <v>209.202</v>
      </c>
      <c r="BE44" s="17">
        <v>215.80500000000001</v>
      </c>
      <c r="BF44" s="17">
        <v>222.58099999999999</v>
      </c>
      <c r="BG44" s="17">
        <v>229.374</v>
      </c>
      <c r="BH44" s="17">
        <v>235.99</v>
      </c>
      <c r="BI44" s="17">
        <v>242.15700000000001</v>
      </c>
      <c r="BJ44" s="17">
        <v>247.7</v>
      </c>
      <c r="BK44" s="17">
        <v>252.58500000000001</v>
      </c>
      <c r="BL44" s="17">
        <v>256.91800000000001</v>
      </c>
      <c r="BM44" s="17">
        <v>260.87700000000001</v>
      </c>
      <c r="BN44" s="17">
        <v>264.67700000000002</v>
      </c>
      <c r="BO44" s="17">
        <v>268.50200000000001</v>
      </c>
      <c r="BP44" s="17">
        <v>272.5</v>
      </c>
      <c r="BQ44" s="17">
        <v>276.77100000000002</v>
      </c>
      <c r="BR44" s="17">
        <v>281.358</v>
      </c>
      <c r="BS44" s="17">
        <v>286.255</v>
      </c>
      <c r="BT44" s="17">
        <v>291.40800000000002</v>
      </c>
    </row>
    <row r="45" spans="1:72">
      <c r="A45" s="16">
        <v>42</v>
      </c>
      <c r="B45" s="17">
        <v>34.22</v>
      </c>
      <c r="C45" s="17">
        <v>34.683999999999997</v>
      </c>
      <c r="D45" s="17">
        <v>35.232999999999997</v>
      </c>
      <c r="E45" s="17">
        <v>35.825000000000003</v>
      </c>
      <c r="F45" s="17">
        <v>36.387999999999998</v>
      </c>
      <c r="G45" s="17">
        <v>36.893000000000001</v>
      </c>
      <c r="H45" s="17">
        <v>37.280999999999999</v>
      </c>
      <c r="I45" s="17">
        <v>37.615000000000002</v>
      </c>
      <c r="J45" s="17">
        <v>38.116999999999997</v>
      </c>
      <c r="K45" s="17">
        <v>39.093000000000004</v>
      </c>
      <c r="L45" s="17">
        <v>40.734000000000002</v>
      </c>
      <c r="M45" s="17">
        <v>43.156999999999996</v>
      </c>
      <c r="N45" s="17">
        <v>46.241</v>
      </c>
      <c r="O45" s="17">
        <v>49.670999999999999</v>
      </c>
      <c r="P45" s="17">
        <v>52.994</v>
      </c>
      <c r="Q45" s="17">
        <v>55.89</v>
      </c>
      <c r="R45" s="17">
        <v>58.244</v>
      </c>
      <c r="S45" s="17">
        <v>60.158999999999999</v>
      </c>
      <c r="T45" s="17">
        <v>61.805999999999997</v>
      </c>
      <c r="U45" s="17">
        <v>63.444000000000003</v>
      </c>
      <c r="V45" s="17">
        <v>65.27</v>
      </c>
      <c r="W45" s="17">
        <v>67.331000000000003</v>
      </c>
      <c r="X45" s="17">
        <v>69.570999999999998</v>
      </c>
      <c r="Y45" s="17">
        <v>71.950999999999993</v>
      </c>
      <c r="Z45" s="17">
        <v>74.402000000000001</v>
      </c>
      <c r="AA45" s="17">
        <v>76.88</v>
      </c>
      <c r="AB45" s="17">
        <v>79.373000000000005</v>
      </c>
      <c r="AC45" s="17">
        <v>81.921000000000006</v>
      </c>
      <c r="AD45" s="17">
        <v>84.588999999999999</v>
      </c>
      <c r="AE45" s="17">
        <v>87.466999999999999</v>
      </c>
      <c r="AF45" s="17">
        <v>90.611999999999995</v>
      </c>
      <c r="AG45" s="17">
        <v>94.001000000000005</v>
      </c>
      <c r="AH45" s="17">
        <v>97.59</v>
      </c>
      <c r="AI45" s="17">
        <v>101.401</v>
      </c>
      <c r="AJ45" s="17">
        <v>105.455</v>
      </c>
      <c r="AK45" s="17">
        <v>109.73699999999999</v>
      </c>
      <c r="AL45" s="17">
        <v>114.402</v>
      </c>
      <c r="AM45" s="17">
        <v>119.376</v>
      </c>
      <c r="AN45" s="17">
        <v>124.143</v>
      </c>
      <c r="AO45" s="17">
        <v>128.012</v>
      </c>
      <c r="AP45" s="17">
        <v>130.56299999999999</v>
      </c>
      <c r="AQ45" s="17">
        <v>131.47</v>
      </c>
      <c r="AR45" s="17">
        <v>131.071</v>
      </c>
      <c r="AS45" s="17">
        <v>130.41300000000001</v>
      </c>
      <c r="AT45" s="17">
        <v>130.952</v>
      </c>
      <c r="AU45" s="17">
        <v>133.69499999999999</v>
      </c>
      <c r="AV45" s="17">
        <v>139.05699999999999</v>
      </c>
      <c r="AW45" s="17">
        <v>146.63499999999999</v>
      </c>
      <c r="AX45" s="17">
        <v>155.63499999999999</v>
      </c>
      <c r="AY45" s="17">
        <v>164.86799999999999</v>
      </c>
      <c r="AZ45" s="17">
        <v>173.459</v>
      </c>
      <c r="BA45" s="17">
        <v>181.13900000000001</v>
      </c>
      <c r="BB45" s="17">
        <v>188.14</v>
      </c>
      <c r="BC45" s="17">
        <v>194.7</v>
      </c>
      <c r="BD45" s="17">
        <v>201.24</v>
      </c>
      <c r="BE45" s="17">
        <v>208.04</v>
      </c>
      <c r="BF45" s="17">
        <v>215.167</v>
      </c>
      <c r="BG45" s="17">
        <v>222.43</v>
      </c>
      <c r="BH45" s="17">
        <v>229.565</v>
      </c>
      <c r="BI45" s="17">
        <v>236.21100000000001</v>
      </c>
      <c r="BJ45" s="17">
        <v>242.11699999999999</v>
      </c>
      <c r="BK45" s="17">
        <v>247.23500000000001</v>
      </c>
      <c r="BL45" s="17">
        <v>251.67699999999999</v>
      </c>
      <c r="BM45" s="17">
        <v>255.66800000000001</v>
      </c>
      <c r="BN45" s="17">
        <v>259.459</v>
      </c>
      <c r="BO45" s="17">
        <v>263.27699999999999</v>
      </c>
      <c r="BP45" s="17">
        <v>267.29300000000001</v>
      </c>
      <c r="BQ45" s="17">
        <v>271.60700000000003</v>
      </c>
      <c r="BR45" s="17">
        <v>276.25099999999998</v>
      </c>
      <c r="BS45" s="17">
        <v>281.19</v>
      </c>
      <c r="BT45" s="17">
        <v>286.31799999999998</v>
      </c>
    </row>
    <row r="46" spans="1:72">
      <c r="A46" s="16">
        <v>43</v>
      </c>
      <c r="B46" s="17">
        <v>33.463000000000001</v>
      </c>
      <c r="C46" s="17">
        <v>33.951000000000001</v>
      </c>
      <c r="D46" s="17">
        <v>34.487000000000002</v>
      </c>
      <c r="E46" s="17">
        <v>35.031999999999996</v>
      </c>
      <c r="F46" s="17">
        <v>35.524000000000001</v>
      </c>
      <c r="G46" s="17">
        <v>35.933999999999997</v>
      </c>
      <c r="H46" s="17">
        <v>36.218000000000004</v>
      </c>
      <c r="I46" s="17">
        <v>36.433</v>
      </c>
      <c r="J46" s="17">
        <v>36.789000000000001</v>
      </c>
      <c r="K46" s="17">
        <v>37.567</v>
      </c>
      <c r="L46" s="17">
        <v>38.954999999999998</v>
      </c>
      <c r="M46" s="17">
        <v>41.048999999999999</v>
      </c>
      <c r="N46" s="17">
        <v>43.749000000000002</v>
      </c>
      <c r="O46" s="17">
        <v>46.798999999999999</v>
      </c>
      <c r="P46" s="17">
        <v>49.835999999999999</v>
      </c>
      <c r="Q46" s="17">
        <v>52.593000000000004</v>
      </c>
      <c r="R46" s="17">
        <v>54.987000000000002</v>
      </c>
      <c r="S46" s="17">
        <v>57.094000000000001</v>
      </c>
      <c r="T46" s="17">
        <v>59.006999999999998</v>
      </c>
      <c r="U46" s="17">
        <v>60.890999999999998</v>
      </c>
      <c r="V46" s="17">
        <v>62.863</v>
      </c>
      <c r="W46" s="17">
        <v>64.95</v>
      </c>
      <c r="X46" s="17">
        <v>67.114000000000004</v>
      </c>
      <c r="Y46" s="17">
        <v>69.349999999999994</v>
      </c>
      <c r="Z46" s="17">
        <v>71.635000000000005</v>
      </c>
      <c r="AA46" s="17">
        <v>73.959000000000003</v>
      </c>
      <c r="AB46" s="17">
        <v>76.319999999999993</v>
      </c>
      <c r="AC46" s="17">
        <v>78.748999999999995</v>
      </c>
      <c r="AD46" s="17">
        <v>81.299000000000007</v>
      </c>
      <c r="AE46" s="17">
        <v>84.039000000000001</v>
      </c>
      <c r="AF46" s="17">
        <v>87.019000000000005</v>
      </c>
      <c r="AG46" s="17">
        <v>90.206999999999994</v>
      </c>
      <c r="AH46" s="17">
        <v>93.576999999999998</v>
      </c>
      <c r="AI46" s="17">
        <v>97.176000000000002</v>
      </c>
      <c r="AJ46" s="17">
        <v>101.071</v>
      </c>
      <c r="AK46" s="17">
        <v>105.27200000000001</v>
      </c>
      <c r="AL46" s="17">
        <v>109.929</v>
      </c>
      <c r="AM46" s="17">
        <v>114.952</v>
      </c>
      <c r="AN46" s="17">
        <v>119.836</v>
      </c>
      <c r="AO46" s="17">
        <v>123.898</v>
      </c>
      <c r="AP46" s="17">
        <v>126.71</v>
      </c>
      <c r="AQ46" s="17">
        <v>127.992</v>
      </c>
      <c r="AR46" s="17">
        <v>128.05099999999999</v>
      </c>
      <c r="AS46" s="17">
        <v>127.771</v>
      </c>
      <c r="AT46" s="17">
        <v>128.38800000000001</v>
      </c>
      <c r="AU46" s="17">
        <v>130.774</v>
      </c>
      <c r="AV46" s="17">
        <v>135.251</v>
      </c>
      <c r="AW46" s="17">
        <v>141.511</v>
      </c>
      <c r="AX46" s="17">
        <v>149.018</v>
      </c>
      <c r="AY46" s="17">
        <v>156.94399999999999</v>
      </c>
      <c r="AZ46" s="17">
        <v>164.673</v>
      </c>
      <c r="BA46" s="17">
        <v>172.03100000000001</v>
      </c>
      <c r="BB46" s="17">
        <v>179.16800000000001</v>
      </c>
      <c r="BC46" s="17">
        <v>186.16800000000001</v>
      </c>
      <c r="BD46" s="17">
        <v>193.21100000000001</v>
      </c>
      <c r="BE46" s="17">
        <v>200.40899999999999</v>
      </c>
      <c r="BF46" s="17">
        <v>207.77500000000001</v>
      </c>
      <c r="BG46" s="17">
        <v>215.178</v>
      </c>
      <c r="BH46" s="17">
        <v>222.40799999999999</v>
      </c>
      <c r="BI46" s="17">
        <v>229.19399999999999</v>
      </c>
      <c r="BJ46" s="17">
        <v>235.351</v>
      </c>
      <c r="BK46" s="17">
        <v>240.834</v>
      </c>
      <c r="BL46" s="17">
        <v>245.72200000000001</v>
      </c>
      <c r="BM46" s="17">
        <v>250.17</v>
      </c>
      <c r="BN46" s="17">
        <v>254.36600000000001</v>
      </c>
      <c r="BO46" s="17">
        <v>258.48</v>
      </c>
      <c r="BP46" s="17">
        <v>262.64699999999999</v>
      </c>
      <c r="BQ46" s="17">
        <v>266.96699999999998</v>
      </c>
      <c r="BR46" s="17">
        <v>271.49099999999999</v>
      </c>
      <c r="BS46" s="17">
        <v>276.23099999999999</v>
      </c>
      <c r="BT46" s="17">
        <v>281.15800000000002</v>
      </c>
    </row>
    <row r="47" spans="1:72">
      <c r="A47" s="16">
        <v>44</v>
      </c>
      <c r="B47" s="17">
        <v>32.691000000000003</v>
      </c>
      <c r="C47" s="17">
        <v>33.192999999999998</v>
      </c>
      <c r="D47" s="17">
        <v>33.676000000000002</v>
      </c>
      <c r="E47" s="17">
        <v>34.136000000000003</v>
      </c>
      <c r="F47" s="17">
        <v>34.558</v>
      </c>
      <c r="G47" s="17">
        <v>34.948</v>
      </c>
      <c r="H47" s="17">
        <v>35.281999999999996</v>
      </c>
      <c r="I47" s="17">
        <v>35.603000000000002</v>
      </c>
      <c r="J47" s="17">
        <v>36.045000000000002</v>
      </c>
      <c r="K47" s="17">
        <v>36.784999999999997</v>
      </c>
      <c r="L47" s="17">
        <v>37.942999999999998</v>
      </c>
      <c r="M47" s="17">
        <v>39.573</v>
      </c>
      <c r="N47" s="17">
        <v>41.621000000000002</v>
      </c>
      <c r="O47" s="17">
        <v>43.966999999999999</v>
      </c>
      <c r="P47" s="17">
        <v>46.435000000000002</v>
      </c>
      <c r="Q47" s="17">
        <v>48.89</v>
      </c>
      <c r="R47" s="17">
        <v>51.302</v>
      </c>
      <c r="S47" s="17">
        <v>53.692999999999998</v>
      </c>
      <c r="T47" s="17">
        <v>56.040999999999997</v>
      </c>
      <c r="U47" s="17">
        <v>58.332000000000001</v>
      </c>
      <c r="V47" s="17">
        <v>60.561999999999998</v>
      </c>
      <c r="W47" s="17">
        <v>62.715000000000003</v>
      </c>
      <c r="X47" s="17">
        <v>64.798000000000002</v>
      </c>
      <c r="Y47" s="17">
        <v>66.850999999999999</v>
      </c>
      <c r="Z47" s="17">
        <v>68.94</v>
      </c>
      <c r="AA47" s="17">
        <v>71.111999999999995</v>
      </c>
      <c r="AB47" s="17">
        <v>73.38</v>
      </c>
      <c r="AC47" s="17">
        <v>75.747</v>
      </c>
      <c r="AD47" s="17">
        <v>78.248999999999995</v>
      </c>
      <c r="AE47" s="17">
        <v>80.918999999999997</v>
      </c>
      <c r="AF47" s="17">
        <v>83.784999999999997</v>
      </c>
      <c r="AG47" s="17">
        <v>86.826999999999998</v>
      </c>
      <c r="AH47" s="17">
        <v>90.031000000000006</v>
      </c>
      <c r="AI47" s="17">
        <v>93.435000000000002</v>
      </c>
      <c r="AJ47" s="17">
        <v>97.082999999999998</v>
      </c>
      <c r="AK47" s="17">
        <v>100.985</v>
      </c>
      <c r="AL47" s="17">
        <v>105.232</v>
      </c>
      <c r="AM47" s="17">
        <v>109.758</v>
      </c>
      <c r="AN47" s="17">
        <v>114.227</v>
      </c>
      <c r="AO47" s="17">
        <v>118.18600000000001</v>
      </c>
      <c r="AP47" s="17">
        <v>121.346</v>
      </c>
      <c r="AQ47" s="17">
        <v>123.556</v>
      </c>
      <c r="AR47" s="17">
        <v>125.011</v>
      </c>
      <c r="AS47" s="17">
        <v>126.188</v>
      </c>
      <c r="AT47" s="17">
        <v>127.758</v>
      </c>
      <c r="AU47" s="17">
        <v>130.21600000000001</v>
      </c>
      <c r="AV47" s="17">
        <v>133.697</v>
      </c>
      <c r="AW47" s="17">
        <v>138.08000000000001</v>
      </c>
      <c r="AX47" s="17">
        <v>143.285</v>
      </c>
      <c r="AY47" s="17">
        <v>149.14500000000001</v>
      </c>
      <c r="AZ47" s="17">
        <v>155.512</v>
      </c>
      <c r="BA47" s="17">
        <v>162.38</v>
      </c>
      <c r="BB47" s="17">
        <v>169.73699999999999</v>
      </c>
      <c r="BC47" s="17">
        <v>177.40700000000001</v>
      </c>
      <c r="BD47" s="17">
        <v>185.166</v>
      </c>
      <c r="BE47" s="17">
        <v>192.83500000000001</v>
      </c>
      <c r="BF47" s="17">
        <v>200.34299999999999</v>
      </c>
      <c r="BG47" s="17">
        <v>207.66399999999999</v>
      </c>
      <c r="BH47" s="17">
        <v>214.71899999999999</v>
      </c>
      <c r="BI47" s="17">
        <v>221.435</v>
      </c>
      <c r="BJ47" s="17">
        <v>227.76599999999999</v>
      </c>
      <c r="BK47" s="17">
        <v>233.69200000000001</v>
      </c>
      <c r="BL47" s="17">
        <v>239.22300000000001</v>
      </c>
      <c r="BM47" s="17">
        <v>244.39</v>
      </c>
      <c r="BN47" s="17">
        <v>249.24299999999999</v>
      </c>
      <c r="BO47" s="17">
        <v>253.84299999999999</v>
      </c>
      <c r="BP47" s="17">
        <v>258.26299999999998</v>
      </c>
      <c r="BQ47" s="17">
        <v>262.58600000000001</v>
      </c>
      <c r="BR47" s="17">
        <v>266.90199999999999</v>
      </c>
      <c r="BS47" s="17">
        <v>271.31299999999999</v>
      </c>
      <c r="BT47" s="17">
        <v>275.93</v>
      </c>
    </row>
    <row r="48" spans="1:72">
      <c r="A48" s="16">
        <v>45</v>
      </c>
      <c r="B48" s="17">
        <v>31.934999999999999</v>
      </c>
      <c r="C48" s="17">
        <v>32.472000000000001</v>
      </c>
      <c r="D48" s="17">
        <v>32.938000000000002</v>
      </c>
      <c r="E48" s="17">
        <v>33.347999999999999</v>
      </c>
      <c r="F48" s="17">
        <v>33.725999999999999</v>
      </c>
      <c r="G48" s="17">
        <v>34.097000000000001</v>
      </c>
      <c r="H48" s="17">
        <v>34.463999999999999</v>
      </c>
      <c r="I48" s="17">
        <v>34.850999999999999</v>
      </c>
      <c r="J48" s="17">
        <v>35.331000000000003</v>
      </c>
      <c r="K48" s="17">
        <v>35.996000000000002</v>
      </c>
      <c r="L48" s="17">
        <v>36.915999999999997</v>
      </c>
      <c r="M48" s="17">
        <v>38.103000000000002</v>
      </c>
      <c r="N48" s="17">
        <v>39.545000000000002</v>
      </c>
      <c r="O48" s="17">
        <v>41.241999999999997</v>
      </c>
      <c r="P48" s="17">
        <v>43.189</v>
      </c>
      <c r="Q48" s="17">
        <v>45.365000000000002</v>
      </c>
      <c r="R48" s="17">
        <v>47.795000000000002</v>
      </c>
      <c r="S48" s="17">
        <v>50.448</v>
      </c>
      <c r="T48" s="17">
        <v>53.195</v>
      </c>
      <c r="U48" s="17">
        <v>55.862000000000002</v>
      </c>
      <c r="V48" s="17">
        <v>58.326000000000001</v>
      </c>
      <c r="W48" s="17">
        <v>60.537999999999997</v>
      </c>
      <c r="X48" s="17">
        <v>62.54</v>
      </c>
      <c r="Y48" s="17">
        <v>64.421999999999997</v>
      </c>
      <c r="Z48" s="17">
        <v>66.322000000000003</v>
      </c>
      <c r="AA48" s="17">
        <v>68.347999999999999</v>
      </c>
      <c r="AB48" s="17">
        <v>70.525000000000006</v>
      </c>
      <c r="AC48" s="17">
        <v>72.832999999999998</v>
      </c>
      <c r="AD48" s="17">
        <v>75.281999999999996</v>
      </c>
      <c r="AE48" s="17">
        <v>77.872</v>
      </c>
      <c r="AF48" s="17">
        <v>80.602000000000004</v>
      </c>
      <c r="AG48" s="17">
        <v>83.456999999999994</v>
      </c>
      <c r="AH48" s="17">
        <v>86.441999999999993</v>
      </c>
      <c r="AI48" s="17">
        <v>89.599000000000004</v>
      </c>
      <c r="AJ48" s="17">
        <v>92.986000000000004</v>
      </c>
      <c r="AK48" s="17">
        <v>96.623000000000005</v>
      </c>
      <c r="AL48" s="17">
        <v>100.559</v>
      </c>
      <c r="AM48" s="17">
        <v>104.73699999999999</v>
      </c>
      <c r="AN48" s="17">
        <v>108.952</v>
      </c>
      <c r="AO48" s="17">
        <v>112.923</v>
      </c>
      <c r="AP48" s="17">
        <v>116.46299999999999</v>
      </c>
      <c r="AQ48" s="17">
        <v>119.53100000000001</v>
      </c>
      <c r="AR48" s="17">
        <v>122.22799999999999</v>
      </c>
      <c r="AS48" s="17">
        <v>124.669</v>
      </c>
      <c r="AT48" s="17">
        <v>127.035</v>
      </c>
      <c r="AU48" s="17">
        <v>129.488</v>
      </c>
      <c r="AV48" s="17">
        <v>131.994</v>
      </c>
      <c r="AW48" s="17">
        <v>134.60300000000001</v>
      </c>
      <c r="AX48" s="17">
        <v>137.65199999999999</v>
      </c>
      <c r="AY48" s="17">
        <v>141.57599999999999</v>
      </c>
      <c r="AZ48" s="17">
        <v>146.65299999999999</v>
      </c>
      <c r="BA48" s="17">
        <v>153.03700000000001</v>
      </c>
      <c r="BB48" s="17">
        <v>160.565</v>
      </c>
      <c r="BC48" s="17">
        <v>168.82300000000001</v>
      </c>
      <c r="BD48" s="17">
        <v>177.21600000000001</v>
      </c>
      <c r="BE48" s="17">
        <v>185.292</v>
      </c>
      <c r="BF48" s="17">
        <v>192.90600000000001</v>
      </c>
      <c r="BG48" s="17">
        <v>200.13</v>
      </c>
      <c r="BH48" s="17">
        <v>207.00399999999999</v>
      </c>
      <c r="BI48" s="17">
        <v>213.64400000000001</v>
      </c>
      <c r="BJ48" s="17">
        <v>220.13</v>
      </c>
      <c r="BK48" s="17">
        <v>226.46700000000001</v>
      </c>
      <c r="BL48" s="17">
        <v>232.6</v>
      </c>
      <c r="BM48" s="17">
        <v>238.44200000000001</v>
      </c>
      <c r="BN48" s="17">
        <v>243.917</v>
      </c>
      <c r="BO48" s="17">
        <v>248.983</v>
      </c>
      <c r="BP48" s="17">
        <v>253.649</v>
      </c>
      <c r="BQ48" s="17">
        <v>257.98500000000001</v>
      </c>
      <c r="BR48" s="17">
        <v>262.11399999999998</v>
      </c>
      <c r="BS48" s="17">
        <v>266.22199999999998</v>
      </c>
      <c r="BT48" s="17">
        <v>270.54700000000003</v>
      </c>
    </row>
    <row r="49" spans="1:72">
      <c r="A49" s="16">
        <v>46</v>
      </c>
      <c r="B49" s="17">
        <v>31.210999999999999</v>
      </c>
      <c r="C49" s="17">
        <v>31.798999999999999</v>
      </c>
      <c r="D49" s="17">
        <v>32.256</v>
      </c>
      <c r="E49" s="17">
        <v>32.624000000000002</v>
      </c>
      <c r="F49" s="17">
        <v>32.965000000000003</v>
      </c>
      <c r="G49" s="17">
        <v>33.328000000000003</v>
      </c>
      <c r="H49" s="17">
        <v>33.74</v>
      </c>
      <c r="I49" s="17">
        <v>34.207999999999998</v>
      </c>
      <c r="J49" s="17">
        <v>34.738999999999997</v>
      </c>
      <c r="K49" s="17">
        <v>35.335999999999999</v>
      </c>
      <c r="L49" s="17">
        <v>36.008000000000003</v>
      </c>
      <c r="M49" s="17">
        <v>36.729999999999997</v>
      </c>
      <c r="N49" s="17">
        <v>37.53</v>
      </c>
      <c r="O49" s="17">
        <v>38.542999999999999</v>
      </c>
      <c r="P49" s="17">
        <v>39.944000000000003</v>
      </c>
      <c r="Q49" s="17">
        <v>41.84</v>
      </c>
      <c r="R49" s="17">
        <v>44.308999999999997</v>
      </c>
      <c r="S49" s="17">
        <v>47.268999999999998</v>
      </c>
      <c r="T49" s="17">
        <v>50.466000000000001</v>
      </c>
      <c r="U49" s="17">
        <v>53.548999999999999</v>
      </c>
      <c r="V49" s="17">
        <v>56.27</v>
      </c>
      <c r="W49" s="17">
        <v>58.531999999999996</v>
      </c>
      <c r="X49" s="17">
        <v>60.421999999999997</v>
      </c>
      <c r="Y49" s="17">
        <v>62.088999999999999</v>
      </c>
      <c r="Z49" s="17">
        <v>63.767000000000003</v>
      </c>
      <c r="AA49" s="17">
        <v>65.626000000000005</v>
      </c>
      <c r="AB49" s="17">
        <v>67.712000000000003</v>
      </c>
      <c r="AC49" s="17">
        <v>69.978999999999999</v>
      </c>
      <c r="AD49" s="17">
        <v>72.400999999999996</v>
      </c>
      <c r="AE49" s="17">
        <v>74.924999999999997</v>
      </c>
      <c r="AF49" s="17">
        <v>77.519000000000005</v>
      </c>
      <c r="AG49" s="17">
        <v>80.165999999999997</v>
      </c>
      <c r="AH49" s="17">
        <v>82.894999999999996</v>
      </c>
      <c r="AI49" s="17">
        <v>85.765000000000001</v>
      </c>
      <c r="AJ49" s="17">
        <v>88.853999999999999</v>
      </c>
      <c r="AK49" s="17">
        <v>92.212000000000003</v>
      </c>
      <c r="AL49" s="17">
        <v>95.840999999999994</v>
      </c>
      <c r="AM49" s="17">
        <v>99.691999999999993</v>
      </c>
      <c r="AN49" s="17">
        <v>103.688</v>
      </c>
      <c r="AO49" s="17">
        <v>107.724</v>
      </c>
      <c r="AP49" s="17">
        <v>111.70699999999999</v>
      </c>
      <c r="AQ49" s="17">
        <v>115.718</v>
      </c>
      <c r="AR49" s="17">
        <v>119.753</v>
      </c>
      <c r="AS49" s="17">
        <v>123.54900000000001</v>
      </c>
      <c r="AT49" s="17">
        <v>126.758</v>
      </c>
      <c r="AU49" s="17">
        <v>129.19200000000001</v>
      </c>
      <c r="AV49" s="17">
        <v>130.636</v>
      </c>
      <c r="AW49" s="17">
        <v>131.316</v>
      </c>
      <c r="AX49" s="17">
        <v>132.03399999999999</v>
      </c>
      <c r="AY49" s="17">
        <v>133.881</v>
      </c>
      <c r="AZ49" s="17">
        <v>137.608</v>
      </c>
      <c r="BA49" s="17">
        <v>143.53899999999999</v>
      </c>
      <c r="BB49" s="17">
        <v>151.352</v>
      </c>
      <c r="BC49" s="17">
        <v>160.34899999999999</v>
      </c>
      <c r="BD49" s="17">
        <v>169.49600000000001</v>
      </c>
      <c r="BE49" s="17">
        <v>178.03700000000001</v>
      </c>
      <c r="BF49" s="17">
        <v>185.726</v>
      </c>
      <c r="BG49" s="17">
        <v>192.75299999999999</v>
      </c>
      <c r="BH49" s="17">
        <v>199.31</v>
      </c>
      <c r="BI49" s="17">
        <v>205.75200000000001</v>
      </c>
      <c r="BJ49" s="17">
        <v>212.315</v>
      </c>
      <c r="BK49" s="17">
        <v>219.041</v>
      </c>
      <c r="BL49" s="17">
        <v>225.79900000000001</v>
      </c>
      <c r="BM49" s="17">
        <v>232.364</v>
      </c>
      <c r="BN49" s="17">
        <v>238.50200000000001</v>
      </c>
      <c r="BO49" s="17">
        <v>244.054</v>
      </c>
      <c r="BP49" s="17">
        <v>248.958</v>
      </c>
      <c r="BQ49" s="17">
        <v>253.26599999999999</v>
      </c>
      <c r="BR49" s="17">
        <v>257.15300000000002</v>
      </c>
      <c r="BS49" s="17">
        <v>260.90800000000002</v>
      </c>
      <c r="BT49" s="17">
        <v>264.935</v>
      </c>
    </row>
    <row r="50" spans="1:72">
      <c r="A50" s="16">
        <v>47</v>
      </c>
      <c r="B50" s="17">
        <v>30.312999999999999</v>
      </c>
      <c r="C50" s="17">
        <v>30.954999999999998</v>
      </c>
      <c r="D50" s="17">
        <v>31.443999999999999</v>
      </c>
      <c r="E50" s="17">
        <v>31.83</v>
      </c>
      <c r="F50" s="17">
        <v>32.186999999999998</v>
      </c>
      <c r="G50" s="17">
        <v>32.573999999999998</v>
      </c>
      <c r="H50" s="17">
        <v>33.031999999999996</v>
      </c>
      <c r="I50" s="17">
        <v>33.555999999999997</v>
      </c>
      <c r="J50" s="17">
        <v>34.113999999999997</v>
      </c>
      <c r="K50" s="17">
        <v>34.649000000000001</v>
      </c>
      <c r="L50" s="17">
        <v>35.139000000000003</v>
      </c>
      <c r="M50" s="17">
        <v>35.531999999999996</v>
      </c>
      <c r="N50" s="17">
        <v>35.884999999999998</v>
      </c>
      <c r="O50" s="17">
        <v>36.408999999999999</v>
      </c>
      <c r="P50" s="17">
        <v>37.387999999999998</v>
      </c>
      <c r="Q50" s="17">
        <v>39.006999999999998</v>
      </c>
      <c r="R50" s="17">
        <v>41.372999999999998</v>
      </c>
      <c r="S50" s="17">
        <v>44.374000000000002</v>
      </c>
      <c r="T50" s="17">
        <v>47.707000000000001</v>
      </c>
      <c r="U50" s="17">
        <v>50.94</v>
      </c>
      <c r="V50" s="17">
        <v>53.765999999999998</v>
      </c>
      <c r="W50" s="17">
        <v>56.073999999999998</v>
      </c>
      <c r="X50" s="17">
        <v>57.966000000000001</v>
      </c>
      <c r="Y50" s="17">
        <v>59.6</v>
      </c>
      <c r="Z50" s="17">
        <v>61.23</v>
      </c>
      <c r="AA50" s="17">
        <v>63.042999999999999</v>
      </c>
      <c r="AB50" s="17">
        <v>65.084999999999994</v>
      </c>
      <c r="AC50" s="17">
        <v>67.301000000000002</v>
      </c>
      <c r="AD50" s="17">
        <v>69.655000000000001</v>
      </c>
      <c r="AE50" s="17">
        <v>72.081000000000003</v>
      </c>
      <c r="AF50" s="17">
        <v>74.533000000000001</v>
      </c>
      <c r="AG50" s="17">
        <v>77.003</v>
      </c>
      <c r="AH50" s="17">
        <v>79.528000000000006</v>
      </c>
      <c r="AI50" s="17">
        <v>82.171999999999997</v>
      </c>
      <c r="AJ50" s="17">
        <v>85.019000000000005</v>
      </c>
      <c r="AK50" s="17">
        <v>88.128</v>
      </c>
      <c r="AL50" s="17">
        <v>91.472999999999999</v>
      </c>
      <c r="AM50" s="17">
        <v>95.015000000000001</v>
      </c>
      <c r="AN50" s="17">
        <v>98.774000000000001</v>
      </c>
      <c r="AO50" s="17">
        <v>102.774</v>
      </c>
      <c r="AP50" s="17">
        <v>107.002</v>
      </c>
      <c r="AQ50" s="17">
        <v>111.61</v>
      </c>
      <c r="AR50" s="17">
        <v>116.52500000000001</v>
      </c>
      <c r="AS50" s="17">
        <v>121.241</v>
      </c>
      <c r="AT50" s="17">
        <v>125.08</v>
      </c>
      <c r="AU50" s="17">
        <v>127.627</v>
      </c>
      <c r="AV50" s="17">
        <v>128.56399999999999</v>
      </c>
      <c r="AW50" s="17">
        <v>128.22399999999999</v>
      </c>
      <c r="AX50" s="17">
        <v>127.631</v>
      </c>
      <c r="AY50" s="17">
        <v>128.21</v>
      </c>
      <c r="AZ50" s="17">
        <v>130.95099999999999</v>
      </c>
      <c r="BA50" s="17">
        <v>136.255</v>
      </c>
      <c r="BB50" s="17">
        <v>143.732</v>
      </c>
      <c r="BC50" s="17">
        <v>152.60499999999999</v>
      </c>
      <c r="BD50" s="17">
        <v>161.709</v>
      </c>
      <c r="BE50" s="17">
        <v>170.19</v>
      </c>
      <c r="BF50" s="17">
        <v>177.78299999999999</v>
      </c>
      <c r="BG50" s="17">
        <v>184.71700000000001</v>
      </c>
      <c r="BH50" s="17">
        <v>191.226</v>
      </c>
      <c r="BI50" s="17">
        <v>197.71600000000001</v>
      </c>
      <c r="BJ50" s="17">
        <v>204.46600000000001</v>
      </c>
      <c r="BK50" s="17">
        <v>211.51400000000001</v>
      </c>
      <c r="BL50" s="17">
        <v>218.697</v>
      </c>
      <c r="BM50" s="17">
        <v>225.74100000000001</v>
      </c>
      <c r="BN50" s="17">
        <v>232.35400000000001</v>
      </c>
      <c r="BO50" s="17">
        <v>238.32400000000001</v>
      </c>
      <c r="BP50" s="17">
        <v>243.548</v>
      </c>
      <c r="BQ50" s="17">
        <v>248.05500000000001</v>
      </c>
      <c r="BR50" s="17">
        <v>252.00700000000001</v>
      </c>
      <c r="BS50" s="17">
        <v>255.69300000000001</v>
      </c>
      <c r="BT50" s="17">
        <v>259.53199999999998</v>
      </c>
    </row>
    <row r="51" spans="1:72">
      <c r="A51" s="16">
        <v>48</v>
      </c>
      <c r="B51" s="17">
        <v>29.143000000000001</v>
      </c>
      <c r="C51" s="17">
        <v>29.844999999999999</v>
      </c>
      <c r="D51" s="17">
        <v>30.425000000000001</v>
      </c>
      <c r="E51" s="17">
        <v>30.914999999999999</v>
      </c>
      <c r="F51" s="17">
        <v>31.364000000000001</v>
      </c>
      <c r="G51" s="17">
        <v>31.812000000000001</v>
      </c>
      <c r="H51" s="17">
        <v>32.290999999999997</v>
      </c>
      <c r="I51" s="17">
        <v>32.802999999999997</v>
      </c>
      <c r="J51" s="17">
        <v>33.314999999999998</v>
      </c>
      <c r="K51" s="17">
        <v>33.780999999999999</v>
      </c>
      <c r="L51" s="17">
        <v>34.182000000000002</v>
      </c>
      <c r="M51" s="17">
        <v>34.472999999999999</v>
      </c>
      <c r="N51" s="17">
        <v>34.710999999999999</v>
      </c>
      <c r="O51" s="17">
        <v>35.091999999999999</v>
      </c>
      <c r="P51" s="17">
        <v>35.881</v>
      </c>
      <c r="Q51" s="17">
        <v>37.253</v>
      </c>
      <c r="R51" s="17">
        <v>39.299999999999997</v>
      </c>
      <c r="S51" s="17">
        <v>41.927999999999997</v>
      </c>
      <c r="T51" s="17">
        <v>44.893000000000001</v>
      </c>
      <c r="U51" s="17">
        <v>47.845999999999997</v>
      </c>
      <c r="V51" s="17">
        <v>50.533000000000001</v>
      </c>
      <c r="W51" s="17">
        <v>52.875</v>
      </c>
      <c r="X51" s="17">
        <v>54.942</v>
      </c>
      <c r="Y51" s="17">
        <v>56.828000000000003</v>
      </c>
      <c r="Z51" s="17">
        <v>58.686</v>
      </c>
      <c r="AA51" s="17">
        <v>60.634</v>
      </c>
      <c r="AB51" s="17">
        <v>62.695999999999998</v>
      </c>
      <c r="AC51" s="17">
        <v>64.835999999999999</v>
      </c>
      <c r="AD51" s="17">
        <v>67.048000000000002</v>
      </c>
      <c r="AE51" s="17">
        <v>69.308000000000007</v>
      </c>
      <c r="AF51" s="17">
        <v>71.608000000000004</v>
      </c>
      <c r="AG51" s="17">
        <v>73.945999999999998</v>
      </c>
      <c r="AH51" s="17">
        <v>76.349999999999994</v>
      </c>
      <c r="AI51" s="17">
        <v>78.873000000000005</v>
      </c>
      <c r="AJ51" s="17">
        <v>81.581999999999994</v>
      </c>
      <c r="AK51" s="17">
        <v>84.525000000000006</v>
      </c>
      <c r="AL51" s="17">
        <v>87.67</v>
      </c>
      <c r="AM51" s="17">
        <v>90.992999999999995</v>
      </c>
      <c r="AN51" s="17">
        <v>94.54</v>
      </c>
      <c r="AO51" s="17">
        <v>98.38</v>
      </c>
      <c r="AP51" s="17">
        <v>102.523</v>
      </c>
      <c r="AQ51" s="17">
        <v>107.117</v>
      </c>
      <c r="AR51" s="17">
        <v>112.07299999999999</v>
      </c>
      <c r="AS51" s="17">
        <v>116.89700000000001</v>
      </c>
      <c r="AT51" s="17">
        <v>120.917</v>
      </c>
      <c r="AU51" s="17">
        <v>123.714</v>
      </c>
      <c r="AV51" s="17">
        <v>125.01300000000001</v>
      </c>
      <c r="AW51" s="17">
        <v>125.114</v>
      </c>
      <c r="AX51" s="17">
        <v>124.88500000000001</v>
      </c>
      <c r="AY51" s="17">
        <v>125.536</v>
      </c>
      <c r="AZ51" s="17">
        <v>127.92100000000001</v>
      </c>
      <c r="BA51" s="17">
        <v>132.357</v>
      </c>
      <c r="BB51" s="17">
        <v>138.54</v>
      </c>
      <c r="BC51" s="17">
        <v>145.947</v>
      </c>
      <c r="BD51" s="17">
        <v>153.76599999999999</v>
      </c>
      <c r="BE51" s="17">
        <v>161.39599999999999</v>
      </c>
      <c r="BF51" s="17">
        <v>168.66399999999999</v>
      </c>
      <c r="BG51" s="17">
        <v>175.72</v>
      </c>
      <c r="BH51" s="17">
        <v>182.643</v>
      </c>
      <c r="BI51" s="17">
        <v>189.613</v>
      </c>
      <c r="BJ51" s="17">
        <v>196.74</v>
      </c>
      <c r="BK51" s="17">
        <v>204.005</v>
      </c>
      <c r="BL51" s="17">
        <v>211.28700000000001</v>
      </c>
      <c r="BM51" s="17">
        <v>218.4</v>
      </c>
      <c r="BN51" s="17">
        <v>225.155</v>
      </c>
      <c r="BO51" s="17">
        <v>231.40700000000001</v>
      </c>
      <c r="BP51" s="17">
        <v>237.06700000000001</v>
      </c>
      <c r="BQ51" s="17">
        <v>242.11799999999999</v>
      </c>
      <c r="BR51" s="17">
        <v>246.61600000000001</v>
      </c>
      <c r="BS51" s="17">
        <v>250.685</v>
      </c>
      <c r="BT51" s="17">
        <v>254.52099999999999</v>
      </c>
    </row>
    <row r="52" spans="1:72">
      <c r="A52" s="16">
        <v>49</v>
      </c>
      <c r="B52" s="17">
        <v>27.798999999999999</v>
      </c>
      <c r="C52" s="17">
        <v>28.562000000000001</v>
      </c>
      <c r="D52" s="17">
        <v>29.266999999999999</v>
      </c>
      <c r="E52" s="17">
        <v>29.911999999999999</v>
      </c>
      <c r="F52" s="17">
        <v>30.498000000000001</v>
      </c>
      <c r="G52" s="17">
        <v>31.027999999999999</v>
      </c>
      <c r="H52" s="17">
        <v>31.516999999999999</v>
      </c>
      <c r="I52" s="17">
        <v>31.978000000000002</v>
      </c>
      <c r="J52" s="17">
        <v>32.411000000000001</v>
      </c>
      <c r="K52" s="17">
        <v>32.811999999999998</v>
      </c>
      <c r="L52" s="17">
        <v>33.191000000000003</v>
      </c>
      <c r="M52" s="17">
        <v>33.531999999999996</v>
      </c>
      <c r="N52" s="17">
        <v>33.869999999999997</v>
      </c>
      <c r="O52" s="17">
        <v>34.332000000000001</v>
      </c>
      <c r="P52" s="17">
        <v>35.081000000000003</v>
      </c>
      <c r="Q52" s="17">
        <v>36.231000000000002</v>
      </c>
      <c r="R52" s="17">
        <v>37.83</v>
      </c>
      <c r="S52" s="17">
        <v>39.83</v>
      </c>
      <c r="T52" s="17">
        <v>42.115000000000002</v>
      </c>
      <c r="U52" s="17">
        <v>44.517000000000003</v>
      </c>
      <c r="V52" s="17">
        <v>46.908999999999999</v>
      </c>
      <c r="W52" s="17">
        <v>49.261000000000003</v>
      </c>
      <c r="X52" s="17">
        <v>51.594000000000001</v>
      </c>
      <c r="Y52" s="17">
        <v>53.889000000000003</v>
      </c>
      <c r="Z52" s="17">
        <v>56.134</v>
      </c>
      <c r="AA52" s="17">
        <v>58.323</v>
      </c>
      <c r="AB52" s="17">
        <v>60.442</v>
      </c>
      <c r="AC52" s="17">
        <v>62.499000000000002</v>
      </c>
      <c r="AD52" s="17">
        <v>64.531999999999996</v>
      </c>
      <c r="AE52" s="17">
        <v>66.599999999999994</v>
      </c>
      <c r="AF52" s="17">
        <v>68.75</v>
      </c>
      <c r="AG52" s="17">
        <v>70.992999999999995</v>
      </c>
      <c r="AH52" s="17">
        <v>73.334000000000003</v>
      </c>
      <c r="AI52" s="17">
        <v>75.805000000000007</v>
      </c>
      <c r="AJ52" s="17">
        <v>78.441000000000003</v>
      </c>
      <c r="AK52" s="17">
        <v>81.268000000000001</v>
      </c>
      <c r="AL52" s="17">
        <v>84.266999999999996</v>
      </c>
      <c r="AM52" s="17">
        <v>87.424000000000007</v>
      </c>
      <c r="AN52" s="17">
        <v>90.777000000000001</v>
      </c>
      <c r="AO52" s="17">
        <v>94.370999999999995</v>
      </c>
      <c r="AP52" s="17">
        <v>98.215000000000003</v>
      </c>
      <c r="AQ52" s="17">
        <v>102.402</v>
      </c>
      <c r="AR52" s="17">
        <v>106.864</v>
      </c>
      <c r="AS52" s="17">
        <v>111.271</v>
      </c>
      <c r="AT52" s="17">
        <v>115.18</v>
      </c>
      <c r="AU52" s="17">
        <v>118.31</v>
      </c>
      <c r="AV52" s="17">
        <v>120.511</v>
      </c>
      <c r="AW52" s="17">
        <v>121.974</v>
      </c>
      <c r="AX52" s="17">
        <v>123.166</v>
      </c>
      <c r="AY52" s="17">
        <v>124.746</v>
      </c>
      <c r="AZ52" s="17">
        <v>127.199</v>
      </c>
      <c r="BA52" s="17">
        <v>130.65700000000001</v>
      </c>
      <c r="BB52" s="17">
        <v>135.00299999999999</v>
      </c>
      <c r="BC52" s="17">
        <v>140.15600000000001</v>
      </c>
      <c r="BD52" s="17">
        <v>145.94900000000001</v>
      </c>
      <c r="BE52" s="17">
        <v>152.239</v>
      </c>
      <c r="BF52" s="17">
        <v>159.018</v>
      </c>
      <c r="BG52" s="17">
        <v>166.274</v>
      </c>
      <c r="BH52" s="17">
        <v>173.83799999999999</v>
      </c>
      <c r="BI52" s="17">
        <v>181.494</v>
      </c>
      <c r="BJ52" s="17">
        <v>189.06700000000001</v>
      </c>
      <c r="BK52" s="17">
        <v>196.45500000000001</v>
      </c>
      <c r="BL52" s="17">
        <v>203.613</v>
      </c>
      <c r="BM52" s="17">
        <v>210.53800000000001</v>
      </c>
      <c r="BN52" s="17">
        <v>217.22900000000001</v>
      </c>
      <c r="BO52" s="17">
        <v>223.67099999999999</v>
      </c>
      <c r="BP52" s="17">
        <v>229.827</v>
      </c>
      <c r="BQ52" s="17">
        <v>235.62200000000001</v>
      </c>
      <c r="BR52" s="17">
        <v>240.952</v>
      </c>
      <c r="BS52" s="17">
        <v>245.68299999999999</v>
      </c>
      <c r="BT52" s="17">
        <v>249.648</v>
      </c>
    </row>
    <row r="53" spans="1:72">
      <c r="A53" s="16">
        <v>50</v>
      </c>
      <c r="B53" s="17">
        <v>26.47</v>
      </c>
      <c r="C53" s="17">
        <v>27.292999999999999</v>
      </c>
      <c r="D53" s="17">
        <v>28.117000000000001</v>
      </c>
      <c r="E53" s="17">
        <v>28.911999999999999</v>
      </c>
      <c r="F53" s="17">
        <v>29.635000000000002</v>
      </c>
      <c r="G53" s="17">
        <v>30.257999999999999</v>
      </c>
      <c r="H53" s="17">
        <v>30.78</v>
      </c>
      <c r="I53" s="17">
        <v>31.224</v>
      </c>
      <c r="J53" s="17">
        <v>31.608000000000001</v>
      </c>
      <c r="K53" s="17">
        <v>31.966000000000001</v>
      </c>
      <c r="L53" s="17">
        <v>32.328000000000003</v>
      </c>
      <c r="M53" s="17">
        <v>32.698999999999998</v>
      </c>
      <c r="N53" s="17">
        <v>33.1</v>
      </c>
      <c r="O53" s="17">
        <v>33.597999999999999</v>
      </c>
      <c r="P53" s="17">
        <v>34.276000000000003</v>
      </c>
      <c r="Q53" s="17">
        <v>35.192999999999998</v>
      </c>
      <c r="R53" s="17">
        <v>36.365000000000002</v>
      </c>
      <c r="S53" s="17">
        <v>37.779000000000003</v>
      </c>
      <c r="T53" s="17">
        <v>39.438000000000002</v>
      </c>
      <c r="U53" s="17">
        <v>41.335000000000001</v>
      </c>
      <c r="V53" s="17">
        <v>43.454999999999998</v>
      </c>
      <c r="W53" s="17">
        <v>45.817999999999998</v>
      </c>
      <c r="X53" s="17">
        <v>48.398000000000003</v>
      </c>
      <c r="Y53" s="17">
        <v>51.067</v>
      </c>
      <c r="Z53" s="17">
        <v>53.664999999999999</v>
      </c>
      <c r="AA53" s="17">
        <v>56.073999999999998</v>
      </c>
      <c r="AB53" s="17">
        <v>58.244999999999997</v>
      </c>
      <c r="AC53" s="17">
        <v>60.219000000000001</v>
      </c>
      <c r="AD53" s="17">
        <v>62.082999999999998</v>
      </c>
      <c r="AE53" s="17">
        <v>63.969000000000001</v>
      </c>
      <c r="AF53" s="17">
        <v>65.974000000000004</v>
      </c>
      <c r="AG53" s="17">
        <v>68.125</v>
      </c>
      <c r="AH53" s="17">
        <v>70.403999999999996</v>
      </c>
      <c r="AI53" s="17">
        <v>72.817999999999998</v>
      </c>
      <c r="AJ53" s="17">
        <v>75.37</v>
      </c>
      <c r="AK53" s="17">
        <v>78.061000000000007</v>
      </c>
      <c r="AL53" s="17">
        <v>80.873000000000005</v>
      </c>
      <c r="AM53" s="17">
        <v>83.811000000000007</v>
      </c>
      <c r="AN53" s="17">
        <v>86.918999999999997</v>
      </c>
      <c r="AO53" s="17">
        <v>90.251999999999995</v>
      </c>
      <c r="AP53" s="17">
        <v>93.831000000000003</v>
      </c>
      <c r="AQ53" s="17">
        <v>97.704999999999998</v>
      </c>
      <c r="AR53" s="17">
        <v>101.819</v>
      </c>
      <c r="AS53" s="17">
        <v>105.96899999999999</v>
      </c>
      <c r="AT53" s="17">
        <v>109.884</v>
      </c>
      <c r="AU53" s="17">
        <v>113.377</v>
      </c>
      <c r="AV53" s="17">
        <v>116.41200000000001</v>
      </c>
      <c r="AW53" s="17">
        <v>119.083</v>
      </c>
      <c r="AX53" s="17">
        <v>121.508</v>
      </c>
      <c r="AY53" s="17">
        <v>123.864</v>
      </c>
      <c r="AZ53" s="17">
        <v>126.30800000000001</v>
      </c>
      <c r="BA53" s="17">
        <v>128.81100000000001</v>
      </c>
      <c r="BB53" s="17">
        <v>131.41900000000001</v>
      </c>
      <c r="BC53" s="17">
        <v>134.459</v>
      </c>
      <c r="BD53" s="17">
        <v>138.35400000000001</v>
      </c>
      <c r="BE53" s="17">
        <v>143.375</v>
      </c>
      <c r="BF53" s="17">
        <v>149.666</v>
      </c>
      <c r="BG53" s="17">
        <v>157.077</v>
      </c>
      <c r="BH53" s="17">
        <v>165.20099999999999</v>
      </c>
      <c r="BI53" s="17">
        <v>173.46</v>
      </c>
      <c r="BJ53" s="17">
        <v>181.41800000000001</v>
      </c>
      <c r="BK53" s="17">
        <v>188.89500000000001</v>
      </c>
      <c r="BL53" s="17">
        <v>195.922</v>
      </c>
      <c r="BM53" s="17">
        <v>202.65299999999999</v>
      </c>
      <c r="BN53" s="17">
        <v>209.27199999999999</v>
      </c>
      <c r="BO53" s="17">
        <v>215.88399999999999</v>
      </c>
      <c r="BP53" s="17">
        <v>222.49199999999999</v>
      </c>
      <c r="BQ53" s="17">
        <v>228.97499999999999</v>
      </c>
      <c r="BR53" s="17">
        <v>235.08199999999999</v>
      </c>
      <c r="BS53" s="17">
        <v>240.43899999999999</v>
      </c>
      <c r="BT53" s="17">
        <v>244.548</v>
      </c>
    </row>
    <row r="54" spans="1:72">
      <c r="A54" s="16">
        <v>51</v>
      </c>
      <c r="B54" s="17">
        <v>25.111000000000001</v>
      </c>
      <c r="C54" s="17">
        <v>25.992000000000001</v>
      </c>
      <c r="D54" s="17">
        <v>26.946000000000002</v>
      </c>
      <c r="E54" s="17">
        <v>27.91</v>
      </c>
      <c r="F54" s="17">
        <v>28.788</v>
      </c>
      <c r="G54" s="17">
        <v>29.52</v>
      </c>
      <c r="H54" s="17">
        <v>30.087</v>
      </c>
      <c r="I54" s="17">
        <v>30.521000000000001</v>
      </c>
      <c r="J54" s="17">
        <v>30.866</v>
      </c>
      <c r="K54" s="17">
        <v>31.19</v>
      </c>
      <c r="L54" s="17">
        <v>31.544</v>
      </c>
      <c r="M54" s="17">
        <v>31.957999999999998</v>
      </c>
      <c r="N54" s="17">
        <v>32.436</v>
      </c>
      <c r="O54" s="17">
        <v>32.981000000000002</v>
      </c>
      <c r="P54" s="17">
        <v>33.588000000000001</v>
      </c>
      <c r="Q54" s="17">
        <v>34.268000000000001</v>
      </c>
      <c r="R54" s="17">
        <v>34.99</v>
      </c>
      <c r="S54" s="17">
        <v>35.784999999999997</v>
      </c>
      <c r="T54" s="17">
        <v>36.783999999999999</v>
      </c>
      <c r="U54" s="17">
        <v>38.152999999999999</v>
      </c>
      <c r="V54" s="17">
        <v>39.997999999999998</v>
      </c>
      <c r="W54" s="17">
        <v>42.393999999999998</v>
      </c>
      <c r="X54" s="17">
        <v>45.259</v>
      </c>
      <c r="Y54" s="17">
        <v>48.356000000000002</v>
      </c>
      <c r="Z54" s="17">
        <v>51.345999999999997</v>
      </c>
      <c r="AA54" s="17">
        <v>53.994</v>
      </c>
      <c r="AB54" s="17">
        <v>56.21</v>
      </c>
      <c r="AC54" s="17">
        <v>58.076000000000001</v>
      </c>
      <c r="AD54" s="17">
        <v>59.731000000000002</v>
      </c>
      <c r="AE54" s="17">
        <v>61.396999999999998</v>
      </c>
      <c r="AF54" s="17">
        <v>63.238999999999997</v>
      </c>
      <c r="AG54" s="17">
        <v>65.298000000000002</v>
      </c>
      <c r="AH54" s="17">
        <v>67.531000000000006</v>
      </c>
      <c r="AI54" s="17">
        <v>69.915000000000006</v>
      </c>
      <c r="AJ54" s="17">
        <v>72.397999999999996</v>
      </c>
      <c r="AK54" s="17">
        <v>74.947999999999993</v>
      </c>
      <c r="AL54" s="17">
        <v>77.552000000000007</v>
      </c>
      <c r="AM54" s="17">
        <v>80.238</v>
      </c>
      <c r="AN54" s="17">
        <v>83.06</v>
      </c>
      <c r="AO54" s="17">
        <v>86.097999999999999</v>
      </c>
      <c r="AP54" s="17">
        <v>89.397999999999996</v>
      </c>
      <c r="AQ54" s="17">
        <v>92.963999999999999</v>
      </c>
      <c r="AR54" s="17">
        <v>96.748999999999995</v>
      </c>
      <c r="AS54" s="17">
        <v>100.67700000000001</v>
      </c>
      <c r="AT54" s="17">
        <v>104.645</v>
      </c>
      <c r="AU54" s="17">
        <v>108.565</v>
      </c>
      <c r="AV54" s="17">
        <v>112.51600000000001</v>
      </c>
      <c r="AW54" s="17">
        <v>116.49299999999999</v>
      </c>
      <c r="AX54" s="17">
        <v>120.24</v>
      </c>
      <c r="AY54" s="17">
        <v>123.416</v>
      </c>
      <c r="AZ54" s="17">
        <v>125.84099999999999</v>
      </c>
      <c r="BA54" s="17">
        <v>127.301</v>
      </c>
      <c r="BB54" s="17">
        <v>128.01900000000001</v>
      </c>
      <c r="BC54" s="17">
        <v>128.77600000000001</v>
      </c>
      <c r="BD54" s="17">
        <v>130.63399999999999</v>
      </c>
      <c r="BE54" s="17">
        <v>134.32300000000001</v>
      </c>
      <c r="BF54" s="17">
        <v>140.16200000000001</v>
      </c>
      <c r="BG54" s="17">
        <v>147.834</v>
      </c>
      <c r="BH54" s="17">
        <v>156.66200000000001</v>
      </c>
      <c r="BI54" s="17">
        <v>165.643</v>
      </c>
      <c r="BJ54" s="17">
        <v>174.04</v>
      </c>
      <c r="BK54" s="17">
        <v>181.58</v>
      </c>
      <c r="BL54" s="17">
        <v>188.38200000000001</v>
      </c>
      <c r="BM54" s="17">
        <v>194.80199999999999</v>
      </c>
      <c r="BN54" s="17">
        <v>201.227</v>
      </c>
      <c r="BO54" s="17">
        <v>207.916</v>
      </c>
      <c r="BP54" s="17">
        <v>214.93</v>
      </c>
      <c r="BQ54" s="17">
        <v>222.10499999999999</v>
      </c>
      <c r="BR54" s="17">
        <v>229.03299999999999</v>
      </c>
      <c r="BS54" s="17">
        <v>235.078</v>
      </c>
      <c r="BT54" s="17">
        <v>239.37200000000001</v>
      </c>
    </row>
    <row r="55" spans="1:72">
      <c r="A55" s="16">
        <v>52</v>
      </c>
      <c r="B55" s="17">
        <v>23.841000000000001</v>
      </c>
      <c r="C55" s="17">
        <v>24.757999999999999</v>
      </c>
      <c r="D55" s="17">
        <v>25.782</v>
      </c>
      <c r="E55" s="17">
        <v>26.832999999999998</v>
      </c>
      <c r="F55" s="17">
        <v>27.800999999999998</v>
      </c>
      <c r="G55" s="17">
        <v>28.606999999999999</v>
      </c>
      <c r="H55" s="17">
        <v>29.224</v>
      </c>
      <c r="I55" s="17">
        <v>29.686</v>
      </c>
      <c r="J55" s="17">
        <v>30.047999999999998</v>
      </c>
      <c r="K55" s="17">
        <v>30.385000000000002</v>
      </c>
      <c r="L55" s="17">
        <v>30.763000000000002</v>
      </c>
      <c r="M55" s="17">
        <v>31.22</v>
      </c>
      <c r="N55" s="17">
        <v>31.751000000000001</v>
      </c>
      <c r="O55" s="17">
        <v>32.32</v>
      </c>
      <c r="P55" s="17">
        <v>32.869</v>
      </c>
      <c r="Q55" s="17">
        <v>33.371000000000002</v>
      </c>
      <c r="R55" s="17">
        <v>33.776000000000003</v>
      </c>
      <c r="S55" s="17">
        <v>34.14</v>
      </c>
      <c r="T55" s="17">
        <v>34.664999999999999</v>
      </c>
      <c r="U55" s="17">
        <v>35.628</v>
      </c>
      <c r="V55" s="17">
        <v>37.201999999999998</v>
      </c>
      <c r="W55" s="17">
        <v>39.494</v>
      </c>
      <c r="X55" s="17">
        <v>42.396000000000001</v>
      </c>
      <c r="Y55" s="17">
        <v>45.616999999999997</v>
      </c>
      <c r="Z55" s="17">
        <v>48.746000000000002</v>
      </c>
      <c r="AA55" s="17">
        <v>51.491</v>
      </c>
      <c r="AB55" s="17">
        <v>53.744999999999997</v>
      </c>
      <c r="AC55" s="17">
        <v>55.604999999999997</v>
      </c>
      <c r="AD55" s="17">
        <v>57.222999999999999</v>
      </c>
      <c r="AE55" s="17">
        <v>58.84</v>
      </c>
      <c r="AF55" s="17">
        <v>60.631999999999998</v>
      </c>
      <c r="AG55" s="17">
        <v>62.643999999999998</v>
      </c>
      <c r="AH55" s="17">
        <v>64.822999999999993</v>
      </c>
      <c r="AI55" s="17">
        <v>67.135000000000005</v>
      </c>
      <c r="AJ55" s="17">
        <v>69.516999999999996</v>
      </c>
      <c r="AK55" s="17">
        <v>71.927000000000007</v>
      </c>
      <c r="AL55" s="17">
        <v>74.352999999999994</v>
      </c>
      <c r="AM55" s="17">
        <v>76.832999999999998</v>
      </c>
      <c r="AN55" s="17">
        <v>79.432000000000002</v>
      </c>
      <c r="AO55" s="17">
        <v>82.227999999999994</v>
      </c>
      <c r="AP55" s="17">
        <v>85.281000000000006</v>
      </c>
      <c r="AQ55" s="17">
        <v>88.563000000000002</v>
      </c>
      <c r="AR55" s="17">
        <v>92.037000000000006</v>
      </c>
      <c r="AS55" s="17">
        <v>95.724999999999994</v>
      </c>
      <c r="AT55" s="17">
        <v>99.653000000000006</v>
      </c>
      <c r="AU55" s="17">
        <v>103.80500000000001</v>
      </c>
      <c r="AV55" s="17">
        <v>108.333</v>
      </c>
      <c r="AW55" s="17">
        <v>113.166</v>
      </c>
      <c r="AX55" s="17">
        <v>117.807</v>
      </c>
      <c r="AY55" s="17">
        <v>121.595</v>
      </c>
      <c r="AZ55" s="17">
        <v>124.124</v>
      </c>
      <c r="BA55" s="17">
        <v>125.084</v>
      </c>
      <c r="BB55" s="17">
        <v>124.8</v>
      </c>
      <c r="BC55" s="17">
        <v>124.26900000000001</v>
      </c>
      <c r="BD55" s="17">
        <v>124.88</v>
      </c>
      <c r="BE55" s="17">
        <v>127.599</v>
      </c>
      <c r="BF55" s="17">
        <v>132.816</v>
      </c>
      <c r="BG55" s="17">
        <v>140.15</v>
      </c>
      <c r="BH55" s="17">
        <v>148.84700000000001</v>
      </c>
      <c r="BI55" s="17">
        <v>157.774</v>
      </c>
      <c r="BJ55" s="17">
        <v>166.10300000000001</v>
      </c>
      <c r="BK55" s="17">
        <v>173.53200000000001</v>
      </c>
      <c r="BL55" s="17">
        <v>180.215</v>
      </c>
      <c r="BM55" s="17">
        <v>186.56200000000001</v>
      </c>
      <c r="BN55" s="17">
        <v>193.03100000000001</v>
      </c>
      <c r="BO55" s="17">
        <v>199.91499999999999</v>
      </c>
      <c r="BP55" s="17">
        <v>207.28399999999999</v>
      </c>
      <c r="BQ55" s="17">
        <v>214.935</v>
      </c>
      <c r="BR55" s="17">
        <v>222.38499999999999</v>
      </c>
      <c r="BS55" s="17">
        <v>228.88200000000001</v>
      </c>
      <c r="BT55" s="17">
        <v>233.405</v>
      </c>
    </row>
    <row r="56" spans="1:72">
      <c r="A56" s="16">
        <v>53</v>
      </c>
      <c r="B56" s="17">
        <v>22.741</v>
      </c>
      <c r="C56" s="17">
        <v>23.655000000000001</v>
      </c>
      <c r="D56" s="17">
        <v>24.649000000000001</v>
      </c>
      <c r="E56" s="17">
        <v>25.663</v>
      </c>
      <c r="F56" s="17">
        <v>26.609000000000002</v>
      </c>
      <c r="G56" s="17">
        <v>27.428999999999998</v>
      </c>
      <c r="H56" s="17">
        <v>28.100999999999999</v>
      </c>
      <c r="I56" s="17">
        <v>28.646999999999998</v>
      </c>
      <c r="J56" s="17">
        <v>29.102</v>
      </c>
      <c r="K56" s="17">
        <v>29.526</v>
      </c>
      <c r="L56" s="17">
        <v>29.957999999999998</v>
      </c>
      <c r="M56" s="17">
        <v>30.434999999999999</v>
      </c>
      <c r="N56" s="17">
        <v>30.952999999999999</v>
      </c>
      <c r="O56" s="17">
        <v>31.48</v>
      </c>
      <c r="P56" s="17">
        <v>31.962</v>
      </c>
      <c r="Q56" s="17">
        <v>32.378999999999998</v>
      </c>
      <c r="R56" s="17">
        <v>32.685000000000002</v>
      </c>
      <c r="S56" s="17">
        <v>32.936999999999998</v>
      </c>
      <c r="T56" s="17">
        <v>33.325000000000003</v>
      </c>
      <c r="U56" s="17">
        <v>34.101999999999997</v>
      </c>
      <c r="V56" s="17">
        <v>35.439</v>
      </c>
      <c r="W56" s="17">
        <v>37.421999999999997</v>
      </c>
      <c r="X56" s="17">
        <v>39.963999999999999</v>
      </c>
      <c r="Y56" s="17">
        <v>42.829000000000001</v>
      </c>
      <c r="Z56" s="17">
        <v>45.686999999999998</v>
      </c>
      <c r="AA56" s="17">
        <v>48.292999999999999</v>
      </c>
      <c r="AB56" s="17">
        <v>50.570999999999998</v>
      </c>
      <c r="AC56" s="17">
        <v>52.591000000000001</v>
      </c>
      <c r="AD56" s="17">
        <v>54.441000000000003</v>
      </c>
      <c r="AE56" s="17">
        <v>56.267000000000003</v>
      </c>
      <c r="AF56" s="17">
        <v>58.180999999999997</v>
      </c>
      <c r="AG56" s="17">
        <v>60.204999999999998</v>
      </c>
      <c r="AH56" s="17">
        <v>62.308</v>
      </c>
      <c r="AI56" s="17">
        <v>64.48</v>
      </c>
      <c r="AJ56" s="17">
        <v>66.7</v>
      </c>
      <c r="AK56" s="17">
        <v>68.957999999999998</v>
      </c>
      <c r="AL56" s="17">
        <v>71.253</v>
      </c>
      <c r="AM56" s="17">
        <v>73.613</v>
      </c>
      <c r="AN56" s="17">
        <v>76.087000000000003</v>
      </c>
      <c r="AO56" s="17">
        <v>78.744</v>
      </c>
      <c r="AP56" s="17">
        <v>81.628</v>
      </c>
      <c r="AQ56" s="17">
        <v>84.710999999999999</v>
      </c>
      <c r="AR56" s="17">
        <v>87.966999999999999</v>
      </c>
      <c r="AS56" s="17">
        <v>91.444999999999993</v>
      </c>
      <c r="AT56" s="17">
        <v>95.209000000000003</v>
      </c>
      <c r="AU56" s="17">
        <v>99.272999999999996</v>
      </c>
      <c r="AV56" s="17">
        <v>103.78100000000001</v>
      </c>
      <c r="AW56" s="17">
        <v>108.646</v>
      </c>
      <c r="AX56" s="17">
        <v>113.38500000000001</v>
      </c>
      <c r="AY56" s="17">
        <v>117.34099999999999</v>
      </c>
      <c r="AZ56" s="17">
        <v>120.105</v>
      </c>
      <c r="BA56" s="17">
        <v>121.40900000000001</v>
      </c>
      <c r="BB56" s="17">
        <v>121.547</v>
      </c>
      <c r="BC56" s="17">
        <v>121.364</v>
      </c>
      <c r="BD56" s="17">
        <v>122.039</v>
      </c>
      <c r="BE56" s="17">
        <v>124.405</v>
      </c>
      <c r="BF56" s="17">
        <v>128.77199999999999</v>
      </c>
      <c r="BG56" s="17">
        <v>134.845</v>
      </c>
      <c r="BH56" s="17">
        <v>142.11099999999999</v>
      </c>
      <c r="BI56" s="17">
        <v>149.78299999999999</v>
      </c>
      <c r="BJ56" s="17">
        <v>157.27099999999999</v>
      </c>
      <c r="BK56" s="17">
        <v>164.35599999999999</v>
      </c>
      <c r="BL56" s="17">
        <v>171.12200000000001</v>
      </c>
      <c r="BM56" s="17">
        <v>177.827</v>
      </c>
      <c r="BN56" s="17">
        <v>184.75</v>
      </c>
      <c r="BO56" s="17">
        <v>192.04300000000001</v>
      </c>
      <c r="BP56" s="17">
        <v>199.68899999999999</v>
      </c>
      <c r="BQ56" s="17">
        <v>207.46700000000001</v>
      </c>
      <c r="BR56" s="17">
        <v>214.946</v>
      </c>
      <c r="BS56" s="17">
        <v>221.494</v>
      </c>
      <c r="BT56" s="17">
        <v>226.27799999999999</v>
      </c>
    </row>
    <row r="57" spans="1:72">
      <c r="A57" s="16">
        <v>54</v>
      </c>
      <c r="B57" s="17">
        <v>21.747</v>
      </c>
      <c r="C57" s="17">
        <v>22.631</v>
      </c>
      <c r="D57" s="17">
        <v>23.535</v>
      </c>
      <c r="E57" s="17">
        <v>24.43</v>
      </c>
      <c r="F57" s="17">
        <v>25.286999999999999</v>
      </c>
      <c r="G57" s="17">
        <v>26.081</v>
      </c>
      <c r="H57" s="17">
        <v>26.806999999999999</v>
      </c>
      <c r="I57" s="17">
        <v>27.466000000000001</v>
      </c>
      <c r="J57" s="17">
        <v>28.065999999999999</v>
      </c>
      <c r="K57" s="17">
        <v>28.614999999999998</v>
      </c>
      <c r="L57" s="17">
        <v>29.123000000000001</v>
      </c>
      <c r="M57" s="17">
        <v>29.606999999999999</v>
      </c>
      <c r="N57" s="17">
        <v>30.076000000000001</v>
      </c>
      <c r="O57" s="17">
        <v>30.524999999999999</v>
      </c>
      <c r="P57" s="17">
        <v>30.946000000000002</v>
      </c>
      <c r="Q57" s="17">
        <v>31.341999999999999</v>
      </c>
      <c r="R57" s="17">
        <v>31.698</v>
      </c>
      <c r="S57" s="17">
        <v>32.046999999999997</v>
      </c>
      <c r="T57" s="17">
        <v>32.51</v>
      </c>
      <c r="U57" s="17">
        <v>33.25</v>
      </c>
      <c r="V57" s="17">
        <v>34.372999999999998</v>
      </c>
      <c r="W57" s="17">
        <v>35.927999999999997</v>
      </c>
      <c r="X57" s="17">
        <v>37.865000000000002</v>
      </c>
      <c r="Y57" s="17">
        <v>40.078000000000003</v>
      </c>
      <c r="Z57" s="17">
        <v>42.402000000000001</v>
      </c>
      <c r="AA57" s="17">
        <v>44.719000000000001</v>
      </c>
      <c r="AB57" s="17">
        <v>47.000999999999998</v>
      </c>
      <c r="AC57" s="17">
        <v>49.265999999999998</v>
      </c>
      <c r="AD57" s="17">
        <v>51.496000000000002</v>
      </c>
      <c r="AE57" s="17">
        <v>53.68</v>
      </c>
      <c r="AF57" s="17">
        <v>55.816000000000003</v>
      </c>
      <c r="AG57" s="17">
        <v>57.890999999999998</v>
      </c>
      <c r="AH57" s="17">
        <v>59.908000000000001</v>
      </c>
      <c r="AI57" s="17">
        <v>61.906999999999996</v>
      </c>
      <c r="AJ57" s="17">
        <v>63.94</v>
      </c>
      <c r="AK57" s="17">
        <v>66.05</v>
      </c>
      <c r="AL57" s="17">
        <v>68.251000000000005</v>
      </c>
      <c r="AM57" s="17">
        <v>70.543999999999997</v>
      </c>
      <c r="AN57" s="17">
        <v>72.963999999999999</v>
      </c>
      <c r="AO57" s="17">
        <v>75.543999999999997</v>
      </c>
      <c r="AP57" s="17">
        <v>78.313000000000002</v>
      </c>
      <c r="AQ57" s="17">
        <v>81.248999999999995</v>
      </c>
      <c r="AR57" s="17">
        <v>84.34</v>
      </c>
      <c r="AS57" s="17">
        <v>87.623000000000005</v>
      </c>
      <c r="AT57" s="17">
        <v>91.143000000000001</v>
      </c>
      <c r="AU57" s="17">
        <v>94.911000000000001</v>
      </c>
      <c r="AV57" s="17">
        <v>99.012</v>
      </c>
      <c r="AW57" s="17">
        <v>103.38500000000001</v>
      </c>
      <c r="AX57" s="17">
        <v>107.706</v>
      </c>
      <c r="AY57" s="17">
        <v>111.544</v>
      </c>
      <c r="AZ57" s="17">
        <v>114.623</v>
      </c>
      <c r="BA57" s="17">
        <v>116.798</v>
      </c>
      <c r="BB57" s="17">
        <v>118.254</v>
      </c>
      <c r="BC57" s="17">
        <v>119.449</v>
      </c>
      <c r="BD57" s="17">
        <v>121.02500000000001</v>
      </c>
      <c r="BE57" s="17">
        <v>123.456</v>
      </c>
      <c r="BF57" s="17">
        <v>126.872</v>
      </c>
      <c r="BG57" s="17">
        <v>131.155</v>
      </c>
      <c r="BH57" s="17">
        <v>136.22900000000001</v>
      </c>
      <c r="BI57" s="17">
        <v>141.92599999999999</v>
      </c>
      <c r="BJ57" s="17">
        <v>148.10400000000001</v>
      </c>
      <c r="BK57" s="17">
        <v>154.67699999999999</v>
      </c>
      <c r="BL57" s="17">
        <v>161.61000000000001</v>
      </c>
      <c r="BM57" s="17">
        <v>168.88200000000001</v>
      </c>
      <c r="BN57" s="17">
        <v>176.45099999999999</v>
      </c>
      <c r="BO57" s="17">
        <v>184.22800000000001</v>
      </c>
      <c r="BP57" s="17">
        <v>192.05600000000001</v>
      </c>
      <c r="BQ57" s="17">
        <v>199.71199999999999</v>
      </c>
      <c r="BR57" s="17">
        <v>206.9</v>
      </c>
      <c r="BS57" s="17">
        <v>213.256</v>
      </c>
      <c r="BT57" s="17">
        <v>218.346</v>
      </c>
    </row>
    <row r="58" spans="1:72">
      <c r="A58" s="16">
        <v>55</v>
      </c>
      <c r="B58" s="17">
        <v>20.747</v>
      </c>
      <c r="C58" s="17">
        <v>21.597999999999999</v>
      </c>
      <c r="D58" s="17">
        <v>22.411999999999999</v>
      </c>
      <c r="E58" s="17">
        <v>23.198</v>
      </c>
      <c r="F58" s="17">
        <v>23.971</v>
      </c>
      <c r="G58" s="17">
        <v>24.745000000000001</v>
      </c>
      <c r="H58" s="17">
        <v>25.523</v>
      </c>
      <c r="I58" s="17">
        <v>26.292000000000002</v>
      </c>
      <c r="J58" s="17">
        <v>27.03</v>
      </c>
      <c r="K58" s="17">
        <v>27.704000000000001</v>
      </c>
      <c r="L58" s="17">
        <v>28.297000000000001</v>
      </c>
      <c r="M58" s="17">
        <v>28.812000000000001</v>
      </c>
      <c r="N58" s="17">
        <v>29.263000000000002</v>
      </c>
      <c r="O58" s="17">
        <v>29.667000000000002</v>
      </c>
      <c r="P58" s="17">
        <v>30.047000000000001</v>
      </c>
      <c r="Q58" s="17">
        <v>30.428000000000001</v>
      </c>
      <c r="R58" s="17">
        <v>30.812000000000001</v>
      </c>
      <c r="S58" s="17">
        <v>31.22</v>
      </c>
      <c r="T58" s="17">
        <v>31.719000000000001</v>
      </c>
      <c r="U58" s="17">
        <v>32.387999999999998</v>
      </c>
      <c r="V58" s="17">
        <v>33.287999999999997</v>
      </c>
      <c r="W58" s="17">
        <v>34.432000000000002</v>
      </c>
      <c r="X58" s="17">
        <v>35.807000000000002</v>
      </c>
      <c r="Y58" s="17">
        <v>37.417999999999999</v>
      </c>
      <c r="Z58" s="17">
        <v>39.255000000000003</v>
      </c>
      <c r="AA58" s="17">
        <v>41.305999999999997</v>
      </c>
      <c r="AB58" s="17">
        <v>43.59</v>
      </c>
      <c r="AC58" s="17">
        <v>46.08</v>
      </c>
      <c r="AD58" s="17">
        <v>48.658999999999999</v>
      </c>
      <c r="AE58" s="17">
        <v>51.171999999999997</v>
      </c>
      <c r="AF58" s="17">
        <v>53.511000000000003</v>
      </c>
      <c r="AG58" s="17">
        <v>55.628999999999998</v>
      </c>
      <c r="AH58" s="17">
        <v>57.564999999999998</v>
      </c>
      <c r="AI58" s="17">
        <v>59.398000000000003</v>
      </c>
      <c r="AJ58" s="17">
        <v>61.253</v>
      </c>
      <c r="AK58" s="17">
        <v>63.220999999999997</v>
      </c>
      <c r="AL58" s="17">
        <v>65.328999999999994</v>
      </c>
      <c r="AM58" s="17">
        <v>67.555999999999997</v>
      </c>
      <c r="AN58" s="17">
        <v>69.915999999999997</v>
      </c>
      <c r="AO58" s="17">
        <v>72.409000000000006</v>
      </c>
      <c r="AP58" s="17">
        <v>75.037999999999997</v>
      </c>
      <c r="AQ58" s="17">
        <v>77.787000000000006</v>
      </c>
      <c r="AR58" s="17">
        <v>80.662000000000006</v>
      </c>
      <c r="AS58" s="17">
        <v>83.703999999999994</v>
      </c>
      <c r="AT58" s="17">
        <v>86.962999999999994</v>
      </c>
      <c r="AU58" s="17">
        <v>90.465000000000003</v>
      </c>
      <c r="AV58" s="17">
        <v>94.254000000000005</v>
      </c>
      <c r="AW58" s="17">
        <v>98.277000000000001</v>
      </c>
      <c r="AX58" s="17">
        <v>102.337</v>
      </c>
      <c r="AY58" s="17">
        <v>106.17</v>
      </c>
      <c r="AZ58" s="17">
        <v>109.59399999999999</v>
      </c>
      <c r="BA58" s="17">
        <v>112.57299999999999</v>
      </c>
      <c r="BB58" s="17">
        <v>115.2</v>
      </c>
      <c r="BC58" s="17">
        <v>117.59</v>
      </c>
      <c r="BD58" s="17">
        <v>119.916</v>
      </c>
      <c r="BE58" s="17">
        <v>122.336</v>
      </c>
      <c r="BF58" s="17">
        <v>124.82</v>
      </c>
      <c r="BG58" s="17">
        <v>127.41200000000001</v>
      </c>
      <c r="BH58" s="17">
        <v>130.429</v>
      </c>
      <c r="BI58" s="17">
        <v>134.273</v>
      </c>
      <c r="BJ58" s="17">
        <v>139.20599999999999</v>
      </c>
      <c r="BK58" s="17">
        <v>145.27199999999999</v>
      </c>
      <c r="BL58" s="17">
        <v>152.322</v>
      </c>
      <c r="BM58" s="17">
        <v>160.08199999999999</v>
      </c>
      <c r="BN58" s="17">
        <v>168.21899999999999</v>
      </c>
      <c r="BO58" s="17">
        <v>176.41900000000001</v>
      </c>
      <c r="BP58" s="17">
        <v>184.40100000000001</v>
      </c>
      <c r="BQ58" s="17">
        <v>191.93600000000001</v>
      </c>
      <c r="BR58" s="17">
        <v>198.84700000000001</v>
      </c>
      <c r="BS58" s="17">
        <v>205.01</v>
      </c>
      <c r="BT58" s="17">
        <v>210.35</v>
      </c>
    </row>
    <row r="59" spans="1:72">
      <c r="A59" s="16">
        <v>56</v>
      </c>
      <c r="B59" s="17">
        <v>19.800999999999998</v>
      </c>
      <c r="C59" s="17">
        <v>20.603000000000002</v>
      </c>
      <c r="D59" s="17">
        <v>21.308</v>
      </c>
      <c r="E59" s="17">
        <v>21.960999999999999</v>
      </c>
      <c r="F59" s="17">
        <v>22.635999999999999</v>
      </c>
      <c r="G59" s="17">
        <v>23.379000000000001</v>
      </c>
      <c r="H59" s="17">
        <v>24.21</v>
      </c>
      <c r="I59" s="17">
        <v>25.097000000000001</v>
      </c>
      <c r="J59" s="17">
        <v>25.986999999999998</v>
      </c>
      <c r="K59" s="17">
        <v>26.806000000000001</v>
      </c>
      <c r="L59" s="17">
        <v>27.498999999999999</v>
      </c>
      <c r="M59" s="17">
        <v>28.053000000000001</v>
      </c>
      <c r="N59" s="17">
        <v>28.495999999999999</v>
      </c>
      <c r="O59" s="17">
        <v>28.864000000000001</v>
      </c>
      <c r="P59" s="17">
        <v>29.212</v>
      </c>
      <c r="Q59" s="17">
        <v>29.585000000000001</v>
      </c>
      <c r="R59" s="17">
        <v>30.01</v>
      </c>
      <c r="S59" s="17">
        <v>30.492000000000001</v>
      </c>
      <c r="T59" s="17">
        <v>31.033999999999999</v>
      </c>
      <c r="U59" s="17">
        <v>31.637</v>
      </c>
      <c r="V59" s="17">
        <v>32.307000000000002</v>
      </c>
      <c r="W59" s="17">
        <v>33.018000000000001</v>
      </c>
      <c r="X59" s="17">
        <v>33.799999999999997</v>
      </c>
      <c r="Y59" s="17">
        <v>34.774999999999999</v>
      </c>
      <c r="Z59" s="17">
        <v>36.103999999999999</v>
      </c>
      <c r="AA59" s="17">
        <v>37.886000000000003</v>
      </c>
      <c r="AB59" s="17">
        <v>40.191000000000003</v>
      </c>
      <c r="AC59" s="17">
        <v>42.945999999999998</v>
      </c>
      <c r="AD59" s="17">
        <v>45.923000000000002</v>
      </c>
      <c r="AE59" s="17">
        <v>48.802999999999997</v>
      </c>
      <c r="AF59" s="17">
        <v>51.363</v>
      </c>
      <c r="AG59" s="17">
        <v>53.518999999999998</v>
      </c>
      <c r="AH59" s="17">
        <v>55.347000000000001</v>
      </c>
      <c r="AI59" s="17">
        <v>56.978999999999999</v>
      </c>
      <c r="AJ59" s="17">
        <v>58.622999999999998</v>
      </c>
      <c r="AK59" s="17">
        <v>60.433</v>
      </c>
      <c r="AL59" s="17">
        <v>62.445999999999998</v>
      </c>
      <c r="AM59" s="17">
        <v>64.625</v>
      </c>
      <c r="AN59" s="17">
        <v>66.945999999999998</v>
      </c>
      <c r="AO59" s="17">
        <v>69.364000000000004</v>
      </c>
      <c r="AP59" s="17">
        <v>71.850999999999999</v>
      </c>
      <c r="AQ59" s="17">
        <v>74.393000000000001</v>
      </c>
      <c r="AR59" s="17">
        <v>77.016000000000005</v>
      </c>
      <c r="AS59" s="17">
        <v>79.772999999999996</v>
      </c>
      <c r="AT59" s="17">
        <v>82.741</v>
      </c>
      <c r="AU59" s="17">
        <v>85.962999999999994</v>
      </c>
      <c r="AV59" s="17">
        <v>89.442999999999998</v>
      </c>
      <c r="AW59" s="17">
        <v>93.135999999999996</v>
      </c>
      <c r="AX59" s="17">
        <v>96.968999999999994</v>
      </c>
      <c r="AY59" s="17">
        <v>100.84399999999999</v>
      </c>
      <c r="AZ59" s="17">
        <v>104.67400000000001</v>
      </c>
      <c r="BA59" s="17">
        <v>108.53700000000001</v>
      </c>
      <c r="BB59" s="17">
        <v>112.429</v>
      </c>
      <c r="BC59" s="17">
        <v>116.099</v>
      </c>
      <c r="BD59" s="17">
        <v>119.22199999999999</v>
      </c>
      <c r="BE59" s="17">
        <v>121.619</v>
      </c>
      <c r="BF59" s="17">
        <v>123.087</v>
      </c>
      <c r="BG59" s="17">
        <v>123.842</v>
      </c>
      <c r="BH59" s="17">
        <v>124.634</v>
      </c>
      <c r="BI59" s="17">
        <v>126.491</v>
      </c>
      <c r="BJ59" s="17">
        <v>130.119</v>
      </c>
      <c r="BK59" s="17">
        <v>135.696</v>
      </c>
      <c r="BL59" s="17">
        <v>142.94900000000001</v>
      </c>
      <c r="BM59" s="17">
        <v>151.31399999999999</v>
      </c>
      <c r="BN59" s="17">
        <v>160.13900000000001</v>
      </c>
      <c r="BO59" s="17">
        <v>168.84800000000001</v>
      </c>
      <c r="BP59" s="17">
        <v>177.017</v>
      </c>
      <c r="BQ59" s="17">
        <v>184.39699999999999</v>
      </c>
      <c r="BR59" s="17">
        <v>190.934</v>
      </c>
      <c r="BS59" s="17">
        <v>196.75299999999999</v>
      </c>
      <c r="BT59" s="17">
        <v>202.161</v>
      </c>
    </row>
    <row r="60" spans="1:72">
      <c r="A60" s="16">
        <v>57</v>
      </c>
      <c r="B60" s="17">
        <v>18.751000000000001</v>
      </c>
      <c r="C60" s="17">
        <v>19.510000000000002</v>
      </c>
      <c r="D60" s="17">
        <v>20.152000000000001</v>
      </c>
      <c r="E60" s="17">
        <v>20.736999999999998</v>
      </c>
      <c r="F60" s="17">
        <v>21.363</v>
      </c>
      <c r="G60" s="17">
        <v>22.094999999999999</v>
      </c>
      <c r="H60" s="17">
        <v>22.954000000000001</v>
      </c>
      <c r="I60" s="17">
        <v>23.902999999999999</v>
      </c>
      <c r="J60" s="17">
        <v>24.875</v>
      </c>
      <c r="K60" s="17">
        <v>25.773</v>
      </c>
      <c r="L60" s="17">
        <v>26.533999999999999</v>
      </c>
      <c r="M60" s="17">
        <v>27.134</v>
      </c>
      <c r="N60" s="17">
        <v>27.6</v>
      </c>
      <c r="O60" s="17">
        <v>27.98</v>
      </c>
      <c r="P60" s="17">
        <v>28.341999999999999</v>
      </c>
      <c r="Q60" s="17">
        <v>28.736000000000001</v>
      </c>
      <c r="R60" s="17">
        <v>29.201000000000001</v>
      </c>
      <c r="S60" s="17">
        <v>29.733000000000001</v>
      </c>
      <c r="T60" s="17">
        <v>30.3</v>
      </c>
      <c r="U60" s="17">
        <v>30.844000000000001</v>
      </c>
      <c r="V60" s="17">
        <v>31.344000000000001</v>
      </c>
      <c r="W60" s="17">
        <v>31.751000000000001</v>
      </c>
      <c r="X60" s="17">
        <v>32.119999999999997</v>
      </c>
      <c r="Y60" s="17">
        <v>32.64</v>
      </c>
      <c r="Z60" s="17">
        <v>33.576000000000001</v>
      </c>
      <c r="AA60" s="17">
        <v>35.095999999999997</v>
      </c>
      <c r="AB60" s="17">
        <v>37.298999999999999</v>
      </c>
      <c r="AC60" s="17">
        <v>40.081000000000003</v>
      </c>
      <c r="AD60" s="17">
        <v>43.17</v>
      </c>
      <c r="AE60" s="17">
        <v>46.176000000000002</v>
      </c>
      <c r="AF60" s="17">
        <v>48.820999999999998</v>
      </c>
      <c r="AG60" s="17">
        <v>51.006999999999998</v>
      </c>
      <c r="AH60" s="17">
        <v>52.823</v>
      </c>
      <c r="AI60" s="17">
        <v>54.414000000000001</v>
      </c>
      <c r="AJ60" s="17">
        <v>56.003</v>
      </c>
      <c r="AK60" s="17">
        <v>57.758000000000003</v>
      </c>
      <c r="AL60" s="17">
        <v>59.720999999999997</v>
      </c>
      <c r="AM60" s="17">
        <v>61.841999999999999</v>
      </c>
      <c r="AN60" s="17">
        <v>64.09</v>
      </c>
      <c r="AO60" s="17">
        <v>66.406000000000006</v>
      </c>
      <c r="AP60" s="17">
        <v>68.751000000000005</v>
      </c>
      <c r="AQ60" s="17">
        <v>71.114999999999995</v>
      </c>
      <c r="AR60" s="17">
        <v>73.534000000000006</v>
      </c>
      <c r="AS60" s="17">
        <v>76.067999999999998</v>
      </c>
      <c r="AT60" s="17">
        <v>78.795000000000002</v>
      </c>
      <c r="AU60" s="17">
        <v>81.769000000000005</v>
      </c>
      <c r="AV60" s="17">
        <v>84.965000000000003</v>
      </c>
      <c r="AW60" s="17">
        <v>88.346999999999994</v>
      </c>
      <c r="AX60" s="17">
        <v>91.938000000000002</v>
      </c>
      <c r="AY60" s="17">
        <v>95.763000000000005</v>
      </c>
      <c r="AZ60" s="17">
        <v>99.811999999999998</v>
      </c>
      <c r="BA60" s="17">
        <v>104.23</v>
      </c>
      <c r="BB60" s="17">
        <v>108.94499999999999</v>
      </c>
      <c r="BC60" s="17">
        <v>113.48</v>
      </c>
      <c r="BD60" s="17">
        <v>117.191</v>
      </c>
      <c r="BE60" s="17">
        <v>119.684</v>
      </c>
      <c r="BF60" s="17">
        <v>120.661</v>
      </c>
      <c r="BG60" s="17">
        <v>120.432</v>
      </c>
      <c r="BH60" s="17">
        <v>119.96599999999999</v>
      </c>
      <c r="BI60" s="17">
        <v>120.604</v>
      </c>
      <c r="BJ60" s="17">
        <v>123.279</v>
      </c>
      <c r="BK60" s="17">
        <v>128.251</v>
      </c>
      <c r="BL60" s="17">
        <v>135.19800000000001</v>
      </c>
      <c r="BM60" s="17">
        <v>143.441</v>
      </c>
      <c r="BN60" s="17">
        <v>152.18700000000001</v>
      </c>
      <c r="BO60" s="17">
        <v>160.77099999999999</v>
      </c>
      <c r="BP60" s="17">
        <v>168.72800000000001</v>
      </c>
      <c r="BQ60" s="17">
        <v>175.846</v>
      </c>
      <c r="BR60" s="17">
        <v>182.178</v>
      </c>
      <c r="BS60" s="17">
        <v>188.02799999999999</v>
      </c>
      <c r="BT60" s="17">
        <v>193.947</v>
      </c>
    </row>
    <row r="61" spans="1:72">
      <c r="A61" s="16">
        <v>58</v>
      </c>
      <c r="B61" s="17">
        <v>17.524000000000001</v>
      </c>
      <c r="C61" s="17">
        <v>18.253</v>
      </c>
      <c r="D61" s="17">
        <v>18.911999999999999</v>
      </c>
      <c r="E61" s="17">
        <v>19.542999999999999</v>
      </c>
      <c r="F61" s="17">
        <v>20.212</v>
      </c>
      <c r="G61" s="17">
        <v>20.966999999999999</v>
      </c>
      <c r="H61" s="17">
        <v>21.818999999999999</v>
      </c>
      <c r="I61" s="17">
        <v>22.738</v>
      </c>
      <c r="J61" s="17">
        <v>23.670999999999999</v>
      </c>
      <c r="K61" s="17">
        <v>24.547999999999998</v>
      </c>
      <c r="L61" s="17">
        <v>25.318999999999999</v>
      </c>
      <c r="M61" s="17">
        <v>25.965</v>
      </c>
      <c r="N61" s="17">
        <v>26.507000000000001</v>
      </c>
      <c r="O61" s="17">
        <v>26.972000000000001</v>
      </c>
      <c r="P61" s="17">
        <v>27.408999999999999</v>
      </c>
      <c r="Q61" s="17">
        <v>27.853000000000002</v>
      </c>
      <c r="R61" s="17">
        <v>28.335000000000001</v>
      </c>
      <c r="S61" s="17">
        <v>28.855</v>
      </c>
      <c r="T61" s="17">
        <v>29.38</v>
      </c>
      <c r="U61" s="17">
        <v>29.863</v>
      </c>
      <c r="V61" s="17">
        <v>30.282</v>
      </c>
      <c r="W61" s="17">
        <v>30.597000000000001</v>
      </c>
      <c r="X61" s="17">
        <v>30.856000000000002</v>
      </c>
      <c r="Y61" s="17">
        <v>31.244</v>
      </c>
      <c r="Z61" s="17">
        <v>32.003999999999998</v>
      </c>
      <c r="AA61" s="17">
        <v>33.293999999999997</v>
      </c>
      <c r="AB61" s="17">
        <v>35.201000000000001</v>
      </c>
      <c r="AC61" s="17">
        <v>37.639000000000003</v>
      </c>
      <c r="AD61" s="17">
        <v>40.387</v>
      </c>
      <c r="AE61" s="17">
        <v>43.128999999999998</v>
      </c>
      <c r="AF61" s="17">
        <v>45.636000000000003</v>
      </c>
      <c r="AG61" s="17">
        <v>47.835000000000001</v>
      </c>
      <c r="AH61" s="17">
        <v>49.790999999999997</v>
      </c>
      <c r="AI61" s="17">
        <v>51.588000000000001</v>
      </c>
      <c r="AJ61" s="17">
        <v>53.366</v>
      </c>
      <c r="AK61" s="17">
        <v>55.226999999999997</v>
      </c>
      <c r="AL61" s="17">
        <v>57.195</v>
      </c>
      <c r="AM61" s="17">
        <v>59.238</v>
      </c>
      <c r="AN61" s="17">
        <v>61.347999999999999</v>
      </c>
      <c r="AO61" s="17">
        <v>63.506</v>
      </c>
      <c r="AP61" s="17">
        <v>65.700999999999993</v>
      </c>
      <c r="AQ61" s="17">
        <v>67.935000000000002</v>
      </c>
      <c r="AR61" s="17">
        <v>70.230999999999995</v>
      </c>
      <c r="AS61" s="17">
        <v>72.64</v>
      </c>
      <c r="AT61" s="17">
        <v>75.224999999999994</v>
      </c>
      <c r="AU61" s="17">
        <v>78.031000000000006</v>
      </c>
      <c r="AV61" s="17">
        <v>81.028000000000006</v>
      </c>
      <c r="AW61" s="17">
        <v>84.191999999999993</v>
      </c>
      <c r="AX61" s="17">
        <v>87.572999999999993</v>
      </c>
      <c r="AY61" s="17">
        <v>91.233000000000004</v>
      </c>
      <c r="AZ61" s="17">
        <v>95.188000000000002</v>
      </c>
      <c r="BA61" s="17">
        <v>99.575999999999993</v>
      </c>
      <c r="BB61" s="17">
        <v>104.315</v>
      </c>
      <c r="BC61" s="17">
        <v>108.934</v>
      </c>
      <c r="BD61" s="17">
        <v>112.798</v>
      </c>
      <c r="BE61" s="17">
        <v>115.509</v>
      </c>
      <c r="BF61" s="17">
        <v>116.806</v>
      </c>
      <c r="BG61" s="17">
        <v>116.976</v>
      </c>
      <c r="BH61" s="17">
        <v>116.83499999999999</v>
      </c>
      <c r="BI61" s="17">
        <v>117.52500000000001</v>
      </c>
      <c r="BJ61" s="17">
        <v>119.854</v>
      </c>
      <c r="BK61" s="17">
        <v>124.06699999999999</v>
      </c>
      <c r="BL61" s="17">
        <v>129.93</v>
      </c>
      <c r="BM61" s="17">
        <v>136.91300000000001</v>
      </c>
      <c r="BN61" s="17">
        <v>144.39699999999999</v>
      </c>
      <c r="BO61" s="17">
        <v>151.88300000000001</v>
      </c>
      <c r="BP61" s="17">
        <v>159.048</v>
      </c>
      <c r="BQ61" s="17">
        <v>165.79</v>
      </c>
      <c r="BR61" s="17">
        <v>172.239</v>
      </c>
      <c r="BS61" s="17">
        <v>178.74299999999999</v>
      </c>
      <c r="BT61" s="17">
        <v>185.87299999999999</v>
      </c>
    </row>
    <row r="62" spans="1:72">
      <c r="A62" s="16">
        <v>59</v>
      </c>
      <c r="B62" s="17">
        <v>16.216999999999999</v>
      </c>
      <c r="C62" s="17">
        <v>16.919</v>
      </c>
      <c r="D62" s="17">
        <v>17.638999999999999</v>
      </c>
      <c r="E62" s="17">
        <v>18.376999999999999</v>
      </c>
      <c r="F62" s="17">
        <v>19.143000000000001</v>
      </c>
      <c r="G62" s="17">
        <v>19.937999999999999</v>
      </c>
      <c r="H62" s="17">
        <v>20.757999999999999</v>
      </c>
      <c r="I62" s="17">
        <v>21.587</v>
      </c>
      <c r="J62" s="17">
        <v>22.408000000000001</v>
      </c>
      <c r="K62" s="17">
        <v>23.2</v>
      </c>
      <c r="L62" s="17">
        <v>23.943000000000001</v>
      </c>
      <c r="M62" s="17">
        <v>24.635000000000002</v>
      </c>
      <c r="N62" s="17">
        <v>25.277000000000001</v>
      </c>
      <c r="O62" s="17">
        <v>25.872</v>
      </c>
      <c r="P62" s="17">
        <v>26.420999999999999</v>
      </c>
      <c r="Q62" s="17">
        <v>26.931999999999999</v>
      </c>
      <c r="R62" s="17">
        <v>27.419</v>
      </c>
      <c r="S62" s="17">
        <v>27.891999999999999</v>
      </c>
      <c r="T62" s="17">
        <v>28.344999999999999</v>
      </c>
      <c r="U62" s="17">
        <v>28.77</v>
      </c>
      <c r="V62" s="17">
        <v>29.170999999999999</v>
      </c>
      <c r="W62" s="17">
        <v>29.530999999999999</v>
      </c>
      <c r="X62" s="17">
        <v>29.885000000000002</v>
      </c>
      <c r="Y62" s="17">
        <v>30.346</v>
      </c>
      <c r="Z62" s="17">
        <v>31.068999999999999</v>
      </c>
      <c r="AA62" s="17">
        <v>32.158000000000001</v>
      </c>
      <c r="AB62" s="17">
        <v>33.656999999999996</v>
      </c>
      <c r="AC62" s="17">
        <v>35.521000000000001</v>
      </c>
      <c r="AD62" s="17">
        <v>37.646000000000001</v>
      </c>
      <c r="AE62" s="17">
        <v>39.878999999999998</v>
      </c>
      <c r="AF62" s="17">
        <v>42.103999999999999</v>
      </c>
      <c r="AG62" s="17">
        <v>44.292999999999999</v>
      </c>
      <c r="AH62" s="17">
        <v>46.466999999999999</v>
      </c>
      <c r="AI62" s="17">
        <v>48.61</v>
      </c>
      <c r="AJ62" s="17">
        <v>50.710999999999999</v>
      </c>
      <c r="AK62" s="17">
        <v>52.771999999999998</v>
      </c>
      <c r="AL62" s="17">
        <v>54.777999999999999</v>
      </c>
      <c r="AM62" s="17">
        <v>56.735999999999997</v>
      </c>
      <c r="AN62" s="17">
        <v>58.677999999999997</v>
      </c>
      <c r="AO62" s="17">
        <v>60.655999999999999</v>
      </c>
      <c r="AP62" s="17">
        <v>62.709000000000003</v>
      </c>
      <c r="AQ62" s="17">
        <v>64.846999999999994</v>
      </c>
      <c r="AR62" s="17">
        <v>67.075000000000003</v>
      </c>
      <c r="AS62" s="17">
        <v>69.423000000000002</v>
      </c>
      <c r="AT62" s="17">
        <v>71.929000000000002</v>
      </c>
      <c r="AU62" s="17">
        <v>74.616</v>
      </c>
      <c r="AV62" s="17">
        <v>77.466999999999999</v>
      </c>
      <c r="AW62" s="17">
        <v>80.468999999999994</v>
      </c>
      <c r="AX62" s="17">
        <v>83.656999999999996</v>
      </c>
      <c r="AY62" s="17">
        <v>87.075999999999993</v>
      </c>
      <c r="AZ62" s="17">
        <v>90.733999999999995</v>
      </c>
      <c r="BA62" s="17">
        <v>94.718000000000004</v>
      </c>
      <c r="BB62" s="17">
        <v>98.965999999999994</v>
      </c>
      <c r="BC62" s="17">
        <v>103.167</v>
      </c>
      <c r="BD62" s="17">
        <v>106.901</v>
      </c>
      <c r="BE62" s="17">
        <v>109.902</v>
      </c>
      <c r="BF62" s="17">
        <v>112.029</v>
      </c>
      <c r="BG62" s="17">
        <v>113.462</v>
      </c>
      <c r="BH62" s="17">
        <v>114.645</v>
      </c>
      <c r="BI62" s="17">
        <v>116.203</v>
      </c>
      <c r="BJ62" s="17">
        <v>118.593</v>
      </c>
      <c r="BK62" s="17">
        <v>121.989</v>
      </c>
      <c r="BL62" s="17">
        <v>126.32</v>
      </c>
      <c r="BM62" s="17">
        <v>131.369</v>
      </c>
      <c r="BN62" s="17">
        <v>136.88800000000001</v>
      </c>
      <c r="BO62" s="17">
        <v>142.69399999999999</v>
      </c>
      <c r="BP62" s="17">
        <v>148.71199999999999</v>
      </c>
      <c r="BQ62" s="17">
        <v>154.99100000000001</v>
      </c>
      <c r="BR62" s="17">
        <v>161.715</v>
      </c>
      <c r="BS62" s="17">
        <v>169.19200000000001</v>
      </c>
      <c r="BT62" s="17">
        <v>177.85499999999999</v>
      </c>
    </row>
    <row r="63" spans="1:72">
      <c r="A63" s="16">
        <v>60</v>
      </c>
      <c r="B63" s="17">
        <v>14.984</v>
      </c>
      <c r="C63" s="17">
        <v>15.653</v>
      </c>
      <c r="D63" s="17">
        <v>16.417000000000002</v>
      </c>
      <c r="E63" s="17">
        <v>17.242000000000001</v>
      </c>
      <c r="F63" s="17">
        <v>18.079999999999998</v>
      </c>
      <c r="G63" s="17">
        <v>18.902000000000001</v>
      </c>
      <c r="H63" s="17">
        <v>19.684000000000001</v>
      </c>
      <c r="I63" s="17">
        <v>20.427</v>
      </c>
      <c r="J63" s="17">
        <v>21.143999999999998</v>
      </c>
      <c r="K63" s="17">
        <v>21.855</v>
      </c>
      <c r="L63" s="17">
        <v>22.577000000000002</v>
      </c>
      <c r="M63" s="17">
        <v>23.312999999999999</v>
      </c>
      <c r="N63" s="17">
        <v>24.052</v>
      </c>
      <c r="O63" s="17">
        <v>24.77</v>
      </c>
      <c r="P63" s="17">
        <v>25.433</v>
      </c>
      <c r="Q63" s="17">
        <v>26.018999999999998</v>
      </c>
      <c r="R63" s="17">
        <v>26.530999999999999</v>
      </c>
      <c r="S63" s="17">
        <v>26.986999999999998</v>
      </c>
      <c r="T63" s="17">
        <v>27.398</v>
      </c>
      <c r="U63" s="17">
        <v>27.785</v>
      </c>
      <c r="V63" s="17">
        <v>28.172000000000001</v>
      </c>
      <c r="W63" s="17">
        <v>28.561</v>
      </c>
      <c r="X63" s="17">
        <v>28.971</v>
      </c>
      <c r="Y63" s="17">
        <v>29.465</v>
      </c>
      <c r="Z63" s="17">
        <v>30.120999999999999</v>
      </c>
      <c r="AA63" s="17">
        <v>30.997</v>
      </c>
      <c r="AB63" s="17">
        <v>32.106000000000002</v>
      </c>
      <c r="AC63" s="17">
        <v>33.435000000000002</v>
      </c>
      <c r="AD63" s="17">
        <v>34.987000000000002</v>
      </c>
      <c r="AE63" s="17">
        <v>36.753999999999998</v>
      </c>
      <c r="AF63" s="17">
        <v>38.718000000000004</v>
      </c>
      <c r="AG63" s="17">
        <v>40.899000000000001</v>
      </c>
      <c r="AH63" s="17">
        <v>43.271999999999998</v>
      </c>
      <c r="AI63" s="17">
        <v>45.731000000000002</v>
      </c>
      <c r="AJ63" s="17">
        <v>48.131</v>
      </c>
      <c r="AK63" s="17">
        <v>50.372</v>
      </c>
      <c r="AL63" s="17">
        <v>52.412999999999997</v>
      </c>
      <c r="AM63" s="17">
        <v>54.287999999999997</v>
      </c>
      <c r="AN63" s="17">
        <v>56.070999999999998</v>
      </c>
      <c r="AO63" s="17">
        <v>57.875999999999998</v>
      </c>
      <c r="AP63" s="17">
        <v>59.79</v>
      </c>
      <c r="AQ63" s="17">
        <v>61.834000000000003</v>
      </c>
      <c r="AR63" s="17">
        <v>63.991999999999997</v>
      </c>
      <c r="AS63" s="17">
        <v>66.277000000000001</v>
      </c>
      <c r="AT63" s="17">
        <v>68.69</v>
      </c>
      <c r="AU63" s="17">
        <v>71.236999999999995</v>
      </c>
      <c r="AV63" s="17">
        <v>73.900999999999996</v>
      </c>
      <c r="AW63" s="17">
        <v>76.686999999999998</v>
      </c>
      <c r="AX63" s="17">
        <v>79.635999999999996</v>
      </c>
      <c r="AY63" s="17">
        <v>82.795000000000002</v>
      </c>
      <c r="AZ63" s="17">
        <v>86.188000000000002</v>
      </c>
      <c r="BA63" s="17">
        <v>89.858999999999995</v>
      </c>
      <c r="BB63" s="17">
        <v>93.756</v>
      </c>
      <c r="BC63" s="17">
        <v>97.69</v>
      </c>
      <c r="BD63" s="17">
        <v>101.405</v>
      </c>
      <c r="BE63" s="17">
        <v>104.726</v>
      </c>
      <c r="BF63" s="17">
        <v>107.62</v>
      </c>
      <c r="BG63" s="17">
        <v>110.17400000000001</v>
      </c>
      <c r="BH63" s="17">
        <v>112.503</v>
      </c>
      <c r="BI63" s="17">
        <v>114.779</v>
      </c>
      <c r="BJ63" s="17">
        <v>117.155</v>
      </c>
      <c r="BK63" s="17">
        <v>119.746</v>
      </c>
      <c r="BL63" s="17">
        <v>122.626</v>
      </c>
      <c r="BM63" s="17">
        <v>125.863</v>
      </c>
      <c r="BN63" s="17">
        <v>129.53299999999999</v>
      </c>
      <c r="BO63" s="17">
        <v>133.745</v>
      </c>
      <c r="BP63" s="17">
        <v>138.649</v>
      </c>
      <c r="BQ63" s="17">
        <v>144.44499999999999</v>
      </c>
      <c r="BR63" s="17">
        <v>151.37200000000001</v>
      </c>
      <c r="BS63" s="17">
        <v>159.71899999999999</v>
      </c>
      <c r="BT63" s="17">
        <v>169.82</v>
      </c>
    </row>
    <row r="64" spans="1:72">
      <c r="A64" s="16">
        <v>61</v>
      </c>
      <c r="B64" s="17">
        <v>13.769</v>
      </c>
      <c r="C64" s="17">
        <v>14.414999999999999</v>
      </c>
      <c r="D64" s="17">
        <v>15.233000000000001</v>
      </c>
      <c r="E64" s="17">
        <v>16.148</v>
      </c>
      <c r="F64" s="17">
        <v>17.064</v>
      </c>
      <c r="G64" s="17">
        <v>17.907</v>
      </c>
      <c r="H64" s="17">
        <v>18.641999999999999</v>
      </c>
      <c r="I64" s="17">
        <v>19.283000000000001</v>
      </c>
      <c r="J64" s="17">
        <v>19.875</v>
      </c>
      <c r="K64" s="17">
        <v>20.492999999999999</v>
      </c>
      <c r="L64" s="17">
        <v>21.183</v>
      </c>
      <c r="M64" s="17">
        <v>21.965</v>
      </c>
      <c r="N64" s="17">
        <v>22.809000000000001</v>
      </c>
      <c r="O64" s="17">
        <v>23.663</v>
      </c>
      <c r="P64" s="17">
        <v>24.454000000000001</v>
      </c>
      <c r="Q64" s="17">
        <v>25.13</v>
      </c>
      <c r="R64" s="17">
        <v>25.678999999999998</v>
      </c>
      <c r="S64" s="17">
        <v>26.126000000000001</v>
      </c>
      <c r="T64" s="17">
        <v>26.503</v>
      </c>
      <c r="U64" s="17">
        <v>26.863</v>
      </c>
      <c r="V64" s="17">
        <v>27.245000000000001</v>
      </c>
      <c r="W64" s="17">
        <v>27.672000000000001</v>
      </c>
      <c r="X64" s="17">
        <v>28.151</v>
      </c>
      <c r="Y64" s="17">
        <v>28.684999999999999</v>
      </c>
      <c r="Z64" s="17">
        <v>29.276</v>
      </c>
      <c r="AA64" s="17">
        <v>29.931999999999999</v>
      </c>
      <c r="AB64" s="17">
        <v>30.63</v>
      </c>
      <c r="AC64" s="17">
        <v>31.396999999999998</v>
      </c>
      <c r="AD64" s="17">
        <v>32.343000000000004</v>
      </c>
      <c r="AE64" s="17">
        <v>33.621000000000002</v>
      </c>
      <c r="AF64" s="17">
        <v>35.323</v>
      </c>
      <c r="AG64" s="17">
        <v>37.512999999999998</v>
      </c>
      <c r="AH64" s="17">
        <v>40.124000000000002</v>
      </c>
      <c r="AI64" s="17">
        <v>42.942999999999998</v>
      </c>
      <c r="AJ64" s="17">
        <v>45.677</v>
      </c>
      <c r="AK64" s="17">
        <v>48.12</v>
      </c>
      <c r="AL64" s="17">
        <v>50.19</v>
      </c>
      <c r="AM64" s="17">
        <v>51.96</v>
      </c>
      <c r="AN64" s="17">
        <v>53.552999999999997</v>
      </c>
      <c r="AO64" s="17">
        <v>55.158999999999999</v>
      </c>
      <c r="AP64" s="17">
        <v>56.917000000000002</v>
      </c>
      <c r="AQ64" s="17">
        <v>58.866</v>
      </c>
      <c r="AR64" s="17">
        <v>60.969000000000001</v>
      </c>
      <c r="AS64" s="17">
        <v>63.206000000000003</v>
      </c>
      <c r="AT64" s="17">
        <v>65.539000000000001</v>
      </c>
      <c r="AU64" s="17">
        <v>67.938999999999993</v>
      </c>
      <c r="AV64" s="17">
        <v>70.396000000000001</v>
      </c>
      <c r="AW64" s="17">
        <v>72.933000000000007</v>
      </c>
      <c r="AX64" s="17">
        <v>75.600999999999999</v>
      </c>
      <c r="AY64" s="17">
        <v>78.471000000000004</v>
      </c>
      <c r="AZ64" s="17">
        <v>81.584000000000003</v>
      </c>
      <c r="BA64" s="17">
        <v>84.944000000000003</v>
      </c>
      <c r="BB64" s="17">
        <v>88.507999999999996</v>
      </c>
      <c r="BC64" s="17">
        <v>92.207999999999998</v>
      </c>
      <c r="BD64" s="17">
        <v>95.948999999999998</v>
      </c>
      <c r="BE64" s="17">
        <v>99.652000000000001</v>
      </c>
      <c r="BF64" s="17">
        <v>103.387</v>
      </c>
      <c r="BG64" s="17">
        <v>107.15300000000001</v>
      </c>
      <c r="BH64" s="17">
        <v>110.71299999999999</v>
      </c>
      <c r="BI64" s="17">
        <v>113.753</v>
      </c>
      <c r="BJ64" s="17">
        <v>116.107</v>
      </c>
      <c r="BK64" s="17">
        <v>117.821</v>
      </c>
      <c r="BL64" s="17">
        <v>119.13500000000001</v>
      </c>
      <c r="BM64" s="17">
        <v>120.419</v>
      </c>
      <c r="BN64" s="17">
        <v>122.102</v>
      </c>
      <c r="BO64" s="17">
        <v>124.608</v>
      </c>
      <c r="BP64" s="17">
        <v>128.33600000000001</v>
      </c>
      <c r="BQ64" s="17">
        <v>133.642</v>
      </c>
      <c r="BR64" s="17">
        <v>140.84299999999999</v>
      </c>
      <c r="BS64" s="17">
        <v>150.21299999999999</v>
      </c>
      <c r="BT64" s="17">
        <v>161.98699999999999</v>
      </c>
    </row>
    <row r="65" spans="1:72">
      <c r="A65" s="16">
        <v>62</v>
      </c>
      <c r="B65" s="17">
        <v>12.814</v>
      </c>
      <c r="C65" s="17">
        <v>13.379</v>
      </c>
      <c r="D65" s="17">
        <v>14.167</v>
      </c>
      <c r="E65" s="17">
        <v>15.085000000000001</v>
      </c>
      <c r="F65" s="17">
        <v>16.003</v>
      </c>
      <c r="G65" s="17">
        <v>16.829999999999998</v>
      </c>
      <c r="H65" s="17">
        <v>17.518999999999998</v>
      </c>
      <c r="I65" s="17">
        <v>18.094999999999999</v>
      </c>
      <c r="J65" s="17">
        <v>18.619</v>
      </c>
      <c r="K65" s="17">
        <v>19.186</v>
      </c>
      <c r="L65" s="17">
        <v>19.861000000000001</v>
      </c>
      <c r="M65" s="17">
        <v>20.664999999999999</v>
      </c>
      <c r="N65" s="17">
        <v>21.561</v>
      </c>
      <c r="O65" s="17">
        <v>22.484999999999999</v>
      </c>
      <c r="P65" s="17">
        <v>23.346</v>
      </c>
      <c r="Q65" s="17">
        <v>24.081</v>
      </c>
      <c r="R65" s="17">
        <v>24.669</v>
      </c>
      <c r="S65" s="17">
        <v>25.135000000000002</v>
      </c>
      <c r="T65" s="17">
        <v>25.521000000000001</v>
      </c>
      <c r="U65" s="17">
        <v>25.890999999999998</v>
      </c>
      <c r="V65" s="17">
        <v>26.291</v>
      </c>
      <c r="W65" s="17">
        <v>26.754999999999999</v>
      </c>
      <c r="X65" s="17">
        <v>27.280999999999999</v>
      </c>
      <c r="Y65" s="17">
        <v>27.837</v>
      </c>
      <c r="Z65" s="17">
        <v>28.373999999999999</v>
      </c>
      <c r="AA65" s="17">
        <v>28.869</v>
      </c>
      <c r="AB65" s="17">
        <v>29.277000000000001</v>
      </c>
      <c r="AC65" s="17">
        <v>29.648</v>
      </c>
      <c r="AD65" s="17">
        <v>30.163</v>
      </c>
      <c r="AE65" s="17">
        <v>31.065999999999999</v>
      </c>
      <c r="AF65" s="17">
        <v>32.512999999999998</v>
      </c>
      <c r="AG65" s="17">
        <v>34.598999999999997</v>
      </c>
      <c r="AH65" s="17">
        <v>37.226999999999997</v>
      </c>
      <c r="AI65" s="17">
        <v>40.143000000000001</v>
      </c>
      <c r="AJ65" s="17">
        <v>42.985999999999997</v>
      </c>
      <c r="AK65" s="17">
        <v>45.497999999999998</v>
      </c>
      <c r="AL65" s="17">
        <v>47.587000000000003</v>
      </c>
      <c r="AM65" s="17">
        <v>49.337000000000003</v>
      </c>
      <c r="AN65" s="17">
        <v>50.88</v>
      </c>
      <c r="AO65" s="17">
        <v>52.423999999999999</v>
      </c>
      <c r="AP65" s="17">
        <v>54.122999999999998</v>
      </c>
      <c r="AQ65" s="17">
        <v>56.015000000000001</v>
      </c>
      <c r="AR65" s="17">
        <v>58.055999999999997</v>
      </c>
      <c r="AS65" s="17">
        <v>60.216000000000001</v>
      </c>
      <c r="AT65" s="17">
        <v>62.441000000000003</v>
      </c>
      <c r="AU65" s="17">
        <v>64.697000000000003</v>
      </c>
      <c r="AV65" s="17">
        <v>66.974999999999994</v>
      </c>
      <c r="AW65" s="17">
        <v>69.308000000000007</v>
      </c>
      <c r="AX65" s="17">
        <v>71.751000000000005</v>
      </c>
      <c r="AY65" s="17">
        <v>74.38</v>
      </c>
      <c r="AZ65" s="17">
        <v>77.242999999999995</v>
      </c>
      <c r="BA65" s="17">
        <v>80.317999999999998</v>
      </c>
      <c r="BB65" s="17">
        <v>83.57</v>
      </c>
      <c r="BC65" s="17">
        <v>87.022000000000006</v>
      </c>
      <c r="BD65" s="17">
        <v>90.701999999999998</v>
      </c>
      <c r="BE65" s="17">
        <v>94.602000000000004</v>
      </c>
      <c r="BF65" s="17">
        <v>98.86</v>
      </c>
      <c r="BG65" s="17">
        <v>103.40900000000001</v>
      </c>
      <c r="BH65" s="17">
        <v>107.79</v>
      </c>
      <c r="BI65" s="17">
        <v>111.38800000000001</v>
      </c>
      <c r="BJ65" s="17">
        <v>113.824</v>
      </c>
      <c r="BK65" s="17">
        <v>115.096</v>
      </c>
      <c r="BL65" s="17">
        <v>115.533</v>
      </c>
      <c r="BM65" s="17">
        <v>115.672</v>
      </c>
      <c r="BN65" s="17">
        <v>116.145</v>
      </c>
      <c r="BO65" s="17">
        <v>117.55</v>
      </c>
      <c r="BP65" s="17">
        <v>120.416</v>
      </c>
      <c r="BQ65" s="17">
        <v>125.176</v>
      </c>
      <c r="BR65" s="17">
        <v>132.161</v>
      </c>
      <c r="BS65" s="17">
        <v>141.60599999999999</v>
      </c>
      <c r="BT65" s="17">
        <v>153.65199999999999</v>
      </c>
    </row>
    <row r="66" spans="1:72">
      <c r="A66" s="16">
        <v>63</v>
      </c>
      <c r="B66" s="17">
        <v>12.249000000000001</v>
      </c>
      <c r="C66" s="17">
        <v>12.646000000000001</v>
      </c>
      <c r="D66" s="17">
        <v>13.273999999999999</v>
      </c>
      <c r="E66" s="17">
        <v>14.048</v>
      </c>
      <c r="F66" s="17">
        <v>14.853</v>
      </c>
      <c r="G66" s="17">
        <v>15.6</v>
      </c>
      <c r="H66" s="17">
        <v>16.254000000000001</v>
      </c>
      <c r="I66" s="17">
        <v>16.837</v>
      </c>
      <c r="J66" s="17">
        <v>17.391999999999999</v>
      </c>
      <c r="K66" s="17">
        <v>17.988</v>
      </c>
      <c r="L66" s="17">
        <v>18.675000000000001</v>
      </c>
      <c r="M66" s="17">
        <v>19.465</v>
      </c>
      <c r="N66" s="17">
        <v>20.329000000000001</v>
      </c>
      <c r="O66" s="17">
        <v>21.215</v>
      </c>
      <c r="P66" s="17">
        <v>22.053000000000001</v>
      </c>
      <c r="Q66" s="17">
        <v>22.792999999999999</v>
      </c>
      <c r="R66" s="17">
        <v>23.416</v>
      </c>
      <c r="S66" s="17">
        <v>23.943999999999999</v>
      </c>
      <c r="T66" s="17">
        <v>24.402999999999999</v>
      </c>
      <c r="U66" s="17">
        <v>24.835000000000001</v>
      </c>
      <c r="V66" s="17">
        <v>25.276</v>
      </c>
      <c r="W66" s="17">
        <v>25.753</v>
      </c>
      <c r="X66" s="17">
        <v>26.266999999999999</v>
      </c>
      <c r="Y66" s="17">
        <v>26.786000000000001</v>
      </c>
      <c r="Z66" s="17">
        <v>27.263000000000002</v>
      </c>
      <c r="AA66" s="17">
        <v>27.681999999999999</v>
      </c>
      <c r="AB66" s="17">
        <v>28.001000000000001</v>
      </c>
      <c r="AC66" s="17">
        <v>28.268999999999998</v>
      </c>
      <c r="AD66" s="17">
        <v>28.655999999999999</v>
      </c>
      <c r="AE66" s="17">
        <v>29.388999999999999</v>
      </c>
      <c r="AF66" s="17">
        <v>30.62</v>
      </c>
      <c r="AG66" s="17">
        <v>32.424999999999997</v>
      </c>
      <c r="AH66" s="17">
        <v>34.728000000000002</v>
      </c>
      <c r="AI66" s="17">
        <v>37.319000000000003</v>
      </c>
      <c r="AJ66" s="17">
        <v>39.908000000000001</v>
      </c>
      <c r="AK66" s="17">
        <v>42.277999999999999</v>
      </c>
      <c r="AL66" s="17">
        <v>44.362000000000002</v>
      </c>
      <c r="AM66" s="17">
        <v>46.222999999999999</v>
      </c>
      <c r="AN66" s="17">
        <v>47.938000000000002</v>
      </c>
      <c r="AO66" s="17">
        <v>49.636000000000003</v>
      </c>
      <c r="AP66" s="17">
        <v>51.417000000000002</v>
      </c>
      <c r="AQ66" s="17">
        <v>53.3</v>
      </c>
      <c r="AR66" s="17">
        <v>55.258000000000003</v>
      </c>
      <c r="AS66" s="17">
        <v>57.281999999999996</v>
      </c>
      <c r="AT66" s="17">
        <v>59.353000000000002</v>
      </c>
      <c r="AU66" s="17">
        <v>61.46</v>
      </c>
      <c r="AV66" s="17">
        <v>63.604999999999997</v>
      </c>
      <c r="AW66" s="17">
        <v>65.81</v>
      </c>
      <c r="AX66" s="17">
        <v>68.123000000000005</v>
      </c>
      <c r="AY66" s="17">
        <v>70.602999999999994</v>
      </c>
      <c r="AZ66" s="17">
        <v>73.293999999999997</v>
      </c>
      <c r="BA66" s="17">
        <v>76.165999999999997</v>
      </c>
      <c r="BB66" s="17">
        <v>79.197000000000003</v>
      </c>
      <c r="BC66" s="17">
        <v>82.435000000000002</v>
      </c>
      <c r="BD66" s="17">
        <v>85.944000000000003</v>
      </c>
      <c r="BE66" s="17">
        <v>89.738</v>
      </c>
      <c r="BF66" s="17">
        <v>93.951999999999998</v>
      </c>
      <c r="BG66" s="17">
        <v>98.504999999999995</v>
      </c>
      <c r="BH66" s="17">
        <v>102.94799999999999</v>
      </c>
      <c r="BI66" s="17">
        <v>106.67100000000001</v>
      </c>
      <c r="BJ66" s="17">
        <v>109.295</v>
      </c>
      <c r="BK66" s="17">
        <v>110.798</v>
      </c>
      <c r="BL66" s="17">
        <v>111.464</v>
      </c>
      <c r="BM66" s="17">
        <v>111.786</v>
      </c>
      <c r="BN66" s="17">
        <v>112.337</v>
      </c>
      <c r="BO66" s="17">
        <v>113.65300000000001</v>
      </c>
      <c r="BP66" s="17">
        <v>116.199</v>
      </c>
      <c r="BQ66" s="17">
        <v>120.342</v>
      </c>
      <c r="BR66" s="17">
        <v>126.34699999999999</v>
      </c>
      <c r="BS66" s="17">
        <v>134.38399999999999</v>
      </c>
      <c r="BT66" s="17">
        <v>144.524</v>
      </c>
    </row>
    <row r="67" spans="1:72">
      <c r="A67" s="16">
        <v>64</v>
      </c>
      <c r="B67" s="17">
        <v>11.951000000000001</v>
      </c>
      <c r="C67" s="17">
        <v>12.131</v>
      </c>
      <c r="D67" s="17">
        <v>12.519</v>
      </c>
      <c r="E67" s="17">
        <v>13.061999999999999</v>
      </c>
      <c r="F67" s="17">
        <v>13.678000000000001</v>
      </c>
      <c r="G67" s="17">
        <v>14.305999999999999</v>
      </c>
      <c r="H67" s="17">
        <v>14.928000000000001</v>
      </c>
      <c r="I67" s="17">
        <v>15.555</v>
      </c>
      <c r="J67" s="17">
        <v>16.193999999999999</v>
      </c>
      <c r="K67" s="17">
        <v>16.866</v>
      </c>
      <c r="L67" s="17">
        <v>17.577999999999999</v>
      </c>
      <c r="M67" s="17">
        <v>18.331</v>
      </c>
      <c r="N67" s="17">
        <v>19.106999999999999</v>
      </c>
      <c r="O67" s="17">
        <v>19.885999999999999</v>
      </c>
      <c r="P67" s="17">
        <v>20.64</v>
      </c>
      <c r="Q67" s="17">
        <v>21.35</v>
      </c>
      <c r="R67" s="17">
        <v>22.01</v>
      </c>
      <c r="S67" s="17">
        <v>22.62</v>
      </c>
      <c r="T67" s="17">
        <v>23.187000000000001</v>
      </c>
      <c r="U67" s="17">
        <v>23.715</v>
      </c>
      <c r="V67" s="17">
        <v>24.209</v>
      </c>
      <c r="W67" s="17">
        <v>24.686</v>
      </c>
      <c r="X67" s="17">
        <v>25.152000000000001</v>
      </c>
      <c r="Y67" s="17">
        <v>25.603000000000002</v>
      </c>
      <c r="Z67" s="17">
        <v>26.027999999999999</v>
      </c>
      <c r="AA67" s="17">
        <v>26.428999999999998</v>
      </c>
      <c r="AB67" s="17">
        <v>26.792000000000002</v>
      </c>
      <c r="AC67" s="17">
        <v>27.146999999999998</v>
      </c>
      <c r="AD67" s="17">
        <v>27.603000000000002</v>
      </c>
      <c r="AE67" s="17">
        <v>28.302</v>
      </c>
      <c r="AF67" s="17">
        <v>29.341999999999999</v>
      </c>
      <c r="AG67" s="17">
        <v>30.765999999999998</v>
      </c>
      <c r="AH67" s="17">
        <v>32.53</v>
      </c>
      <c r="AI67" s="17">
        <v>34.536999999999999</v>
      </c>
      <c r="AJ67" s="17">
        <v>36.640999999999998</v>
      </c>
      <c r="AK67" s="17">
        <v>38.732999999999997</v>
      </c>
      <c r="AL67" s="17">
        <v>40.79</v>
      </c>
      <c r="AM67" s="17">
        <v>42.828000000000003</v>
      </c>
      <c r="AN67" s="17">
        <v>44.835999999999999</v>
      </c>
      <c r="AO67" s="17">
        <v>46.813000000000002</v>
      </c>
      <c r="AP67" s="17">
        <v>48.758000000000003</v>
      </c>
      <c r="AQ67" s="17">
        <v>50.662999999999997</v>
      </c>
      <c r="AR67" s="17">
        <v>52.530999999999999</v>
      </c>
      <c r="AS67" s="17">
        <v>54.390999999999998</v>
      </c>
      <c r="AT67" s="17">
        <v>56.284999999999997</v>
      </c>
      <c r="AU67" s="17">
        <v>58.250999999999998</v>
      </c>
      <c r="AV67" s="17">
        <v>60.295000000000002</v>
      </c>
      <c r="AW67" s="17">
        <v>62.423999999999999</v>
      </c>
      <c r="AX67" s="17">
        <v>64.667000000000002</v>
      </c>
      <c r="AY67" s="17">
        <v>67.058999999999997</v>
      </c>
      <c r="AZ67" s="17">
        <v>69.625</v>
      </c>
      <c r="BA67" s="17">
        <v>72.344999999999999</v>
      </c>
      <c r="BB67" s="17">
        <v>75.209999999999994</v>
      </c>
      <c r="BC67" s="17">
        <v>78.253</v>
      </c>
      <c r="BD67" s="17">
        <v>81.516999999999996</v>
      </c>
      <c r="BE67" s="17">
        <v>85.009</v>
      </c>
      <c r="BF67" s="17">
        <v>88.813000000000002</v>
      </c>
      <c r="BG67" s="17">
        <v>92.870999999999995</v>
      </c>
      <c r="BH67" s="17">
        <v>96.884</v>
      </c>
      <c r="BI67" s="17">
        <v>100.456</v>
      </c>
      <c r="BJ67" s="17">
        <v>103.331</v>
      </c>
      <c r="BK67" s="17">
        <v>105.48</v>
      </c>
      <c r="BL67" s="17">
        <v>107.078</v>
      </c>
      <c r="BM67" s="17">
        <v>108.426</v>
      </c>
      <c r="BN67" s="17">
        <v>109.873</v>
      </c>
      <c r="BO67" s="17">
        <v>111.75</v>
      </c>
      <c r="BP67" s="17">
        <v>114.33499999999999</v>
      </c>
      <c r="BQ67" s="17">
        <v>117.84399999999999</v>
      </c>
      <c r="BR67" s="17">
        <v>122.426</v>
      </c>
      <c r="BS67" s="17">
        <v>128.16499999999999</v>
      </c>
      <c r="BT67" s="17">
        <v>135.08199999999999</v>
      </c>
    </row>
    <row r="68" spans="1:72">
      <c r="A68" s="16">
        <v>65</v>
      </c>
      <c r="B68" s="17">
        <v>11.641</v>
      </c>
      <c r="C68" s="17">
        <v>11.617000000000001</v>
      </c>
      <c r="D68" s="17">
        <v>11.786</v>
      </c>
      <c r="E68" s="17">
        <v>12.116</v>
      </c>
      <c r="F68" s="17">
        <v>12.56</v>
      </c>
      <c r="G68" s="17">
        <v>13.076000000000001</v>
      </c>
      <c r="H68" s="17">
        <v>13.659000000000001</v>
      </c>
      <c r="I68" s="17">
        <v>14.315</v>
      </c>
      <c r="J68" s="17">
        <v>15.021000000000001</v>
      </c>
      <c r="K68" s="17">
        <v>15.747999999999999</v>
      </c>
      <c r="L68" s="17">
        <v>16.475000000000001</v>
      </c>
      <c r="M68" s="17">
        <v>17.187000000000001</v>
      </c>
      <c r="N68" s="17">
        <v>17.881</v>
      </c>
      <c r="O68" s="17">
        <v>18.561</v>
      </c>
      <c r="P68" s="17">
        <v>19.239000000000001</v>
      </c>
      <c r="Q68" s="17">
        <v>19.922999999999998</v>
      </c>
      <c r="R68" s="17">
        <v>20.614000000000001</v>
      </c>
      <c r="S68" s="17">
        <v>21.305</v>
      </c>
      <c r="T68" s="17">
        <v>21.975000000000001</v>
      </c>
      <c r="U68" s="17">
        <v>22.597000000000001</v>
      </c>
      <c r="V68" s="17">
        <v>23.155999999999999</v>
      </c>
      <c r="W68" s="17">
        <v>23.651</v>
      </c>
      <c r="X68" s="17">
        <v>24.099</v>
      </c>
      <c r="Y68" s="17">
        <v>24.51</v>
      </c>
      <c r="Z68" s="17">
        <v>24.9</v>
      </c>
      <c r="AA68" s="17">
        <v>25.288</v>
      </c>
      <c r="AB68" s="17">
        <v>25.675999999999998</v>
      </c>
      <c r="AC68" s="17">
        <v>26.084</v>
      </c>
      <c r="AD68" s="17">
        <v>26.568999999999999</v>
      </c>
      <c r="AE68" s="17">
        <v>27.204000000000001</v>
      </c>
      <c r="AF68" s="17">
        <v>28.042999999999999</v>
      </c>
      <c r="AG68" s="17">
        <v>29.1</v>
      </c>
      <c r="AH68" s="17">
        <v>30.361999999999998</v>
      </c>
      <c r="AI68" s="17">
        <v>31.829000000000001</v>
      </c>
      <c r="AJ68" s="17">
        <v>33.49</v>
      </c>
      <c r="AK68" s="17">
        <v>35.326999999999998</v>
      </c>
      <c r="AL68" s="17">
        <v>37.356000000000002</v>
      </c>
      <c r="AM68" s="17">
        <v>39.557000000000002</v>
      </c>
      <c r="AN68" s="17">
        <v>41.834000000000003</v>
      </c>
      <c r="AO68" s="17">
        <v>44.063000000000002</v>
      </c>
      <c r="AP68" s="17">
        <v>46.158999999999999</v>
      </c>
      <c r="AQ68" s="17">
        <v>48.081000000000003</v>
      </c>
      <c r="AR68" s="17">
        <v>49.862000000000002</v>
      </c>
      <c r="AS68" s="17">
        <v>51.566000000000003</v>
      </c>
      <c r="AT68" s="17">
        <v>53.295000000000002</v>
      </c>
      <c r="AU68" s="17">
        <v>55.122</v>
      </c>
      <c r="AV68" s="17">
        <v>57.064999999999998</v>
      </c>
      <c r="AW68" s="17">
        <v>59.116</v>
      </c>
      <c r="AX68" s="17">
        <v>61.283000000000001</v>
      </c>
      <c r="AY68" s="17">
        <v>63.573</v>
      </c>
      <c r="AZ68" s="17">
        <v>65.989999999999995</v>
      </c>
      <c r="BA68" s="17">
        <v>68.52</v>
      </c>
      <c r="BB68" s="17">
        <v>71.167000000000002</v>
      </c>
      <c r="BC68" s="17">
        <v>73.968000000000004</v>
      </c>
      <c r="BD68" s="17">
        <v>76.968999999999994</v>
      </c>
      <c r="BE68" s="17">
        <v>80.19</v>
      </c>
      <c r="BF68" s="17">
        <v>83.671999999999997</v>
      </c>
      <c r="BG68" s="17">
        <v>87.369</v>
      </c>
      <c r="BH68" s="17">
        <v>91.100999999999999</v>
      </c>
      <c r="BI68" s="17">
        <v>94.628</v>
      </c>
      <c r="BJ68" s="17">
        <v>97.783000000000001</v>
      </c>
      <c r="BK68" s="17">
        <v>100.532</v>
      </c>
      <c r="BL68" s="17">
        <v>102.946</v>
      </c>
      <c r="BM68" s="17">
        <v>105.167</v>
      </c>
      <c r="BN68" s="17">
        <v>107.363</v>
      </c>
      <c r="BO68" s="17">
        <v>109.68300000000001</v>
      </c>
      <c r="BP68" s="17">
        <v>112.245</v>
      </c>
      <c r="BQ68" s="17">
        <v>115.129</v>
      </c>
      <c r="BR68" s="17">
        <v>118.36799999999999</v>
      </c>
      <c r="BS68" s="17">
        <v>121.959</v>
      </c>
      <c r="BT68" s="17">
        <v>125.855</v>
      </c>
    </row>
    <row r="69" spans="1:72">
      <c r="A69" s="16">
        <v>66</v>
      </c>
      <c r="B69" s="17">
        <v>11.332000000000001</v>
      </c>
      <c r="C69" s="17">
        <v>11.102</v>
      </c>
      <c r="D69" s="17">
        <v>11.05</v>
      </c>
      <c r="E69" s="17">
        <v>11.173999999999999</v>
      </c>
      <c r="F69" s="17">
        <v>11.451000000000001</v>
      </c>
      <c r="G69" s="17">
        <v>11.859</v>
      </c>
      <c r="H69" s="17">
        <v>12.412000000000001</v>
      </c>
      <c r="I69" s="17">
        <v>13.106</v>
      </c>
      <c r="J69" s="17">
        <v>13.885</v>
      </c>
      <c r="K69" s="17">
        <v>14.670999999999999</v>
      </c>
      <c r="L69" s="17">
        <v>15.41</v>
      </c>
      <c r="M69" s="17">
        <v>16.071999999999999</v>
      </c>
      <c r="N69" s="17">
        <v>16.669</v>
      </c>
      <c r="O69" s="17">
        <v>17.234000000000002</v>
      </c>
      <c r="P69" s="17">
        <v>17.823</v>
      </c>
      <c r="Q69" s="17">
        <v>18.475000000000001</v>
      </c>
      <c r="R69" s="17">
        <v>19.201000000000001</v>
      </c>
      <c r="S69" s="17">
        <v>19.978000000000002</v>
      </c>
      <c r="T69" s="17">
        <v>20.762</v>
      </c>
      <c r="U69" s="17">
        <v>21.494</v>
      </c>
      <c r="V69" s="17">
        <v>22.126000000000001</v>
      </c>
      <c r="W69" s="17">
        <v>22.652999999999999</v>
      </c>
      <c r="X69" s="17">
        <v>23.09</v>
      </c>
      <c r="Y69" s="17">
        <v>23.471</v>
      </c>
      <c r="Z69" s="17">
        <v>23.835000000000001</v>
      </c>
      <c r="AA69" s="17">
        <v>24.22</v>
      </c>
      <c r="AB69" s="17">
        <v>24.643999999999998</v>
      </c>
      <c r="AC69" s="17">
        <v>25.114000000000001</v>
      </c>
      <c r="AD69" s="17">
        <v>25.634</v>
      </c>
      <c r="AE69" s="17">
        <v>26.206</v>
      </c>
      <c r="AF69" s="17">
        <v>26.838000000000001</v>
      </c>
      <c r="AG69" s="17">
        <v>27.509</v>
      </c>
      <c r="AH69" s="17">
        <v>28.242999999999999</v>
      </c>
      <c r="AI69" s="17">
        <v>29.140999999999998</v>
      </c>
      <c r="AJ69" s="17">
        <v>30.338000000000001</v>
      </c>
      <c r="AK69" s="17">
        <v>31.914999999999999</v>
      </c>
      <c r="AL69" s="17">
        <v>33.932000000000002</v>
      </c>
      <c r="AM69" s="17">
        <v>36.328000000000003</v>
      </c>
      <c r="AN69" s="17">
        <v>38.915999999999997</v>
      </c>
      <c r="AO69" s="17">
        <v>41.433</v>
      </c>
      <c r="AP69" s="17">
        <v>43.694000000000003</v>
      </c>
      <c r="AQ69" s="17">
        <v>45.633000000000003</v>
      </c>
      <c r="AR69" s="17">
        <v>47.31</v>
      </c>
      <c r="AS69" s="17">
        <v>48.835000000000001</v>
      </c>
      <c r="AT69" s="17">
        <v>50.372</v>
      </c>
      <c r="AU69" s="17">
        <v>52.045999999999999</v>
      </c>
      <c r="AV69" s="17">
        <v>53.892000000000003</v>
      </c>
      <c r="AW69" s="17">
        <v>55.875</v>
      </c>
      <c r="AX69" s="17">
        <v>57.98</v>
      </c>
      <c r="AY69" s="17">
        <v>60.174999999999997</v>
      </c>
      <c r="AZ69" s="17">
        <v>62.436</v>
      </c>
      <c r="BA69" s="17">
        <v>64.754999999999995</v>
      </c>
      <c r="BB69" s="17">
        <v>67.150000000000006</v>
      </c>
      <c r="BC69" s="17">
        <v>69.67</v>
      </c>
      <c r="BD69" s="17">
        <v>72.378</v>
      </c>
      <c r="BE69" s="17">
        <v>75.311000000000007</v>
      </c>
      <c r="BF69" s="17">
        <v>78.474999999999994</v>
      </c>
      <c r="BG69" s="17">
        <v>81.828999999999994</v>
      </c>
      <c r="BH69" s="17">
        <v>85.31</v>
      </c>
      <c r="BI69" s="17">
        <v>88.834000000000003</v>
      </c>
      <c r="BJ69" s="17">
        <v>92.328000000000003</v>
      </c>
      <c r="BK69" s="17">
        <v>95.74</v>
      </c>
      <c r="BL69" s="17">
        <v>99.037000000000006</v>
      </c>
      <c r="BM69" s="17">
        <v>102.196</v>
      </c>
      <c r="BN69" s="17">
        <v>105.191</v>
      </c>
      <c r="BO69" s="17">
        <v>107.985</v>
      </c>
      <c r="BP69" s="17">
        <v>110.52500000000001</v>
      </c>
      <c r="BQ69" s="17">
        <v>112.738</v>
      </c>
      <c r="BR69" s="17">
        <v>114.539</v>
      </c>
      <c r="BS69" s="17">
        <v>115.81699999999999</v>
      </c>
      <c r="BT69" s="17">
        <v>116.452</v>
      </c>
    </row>
    <row r="70" spans="1:72">
      <c r="A70" s="16">
        <v>67</v>
      </c>
      <c r="B70" s="17">
        <v>11.116</v>
      </c>
      <c r="C70" s="17">
        <v>10.75</v>
      </c>
      <c r="D70" s="17">
        <v>10.529</v>
      </c>
      <c r="E70" s="17">
        <v>10.473000000000001</v>
      </c>
      <c r="F70" s="17">
        <v>10.587999999999999</v>
      </c>
      <c r="G70" s="17">
        <v>10.872999999999999</v>
      </c>
      <c r="H70" s="17">
        <v>11.351000000000001</v>
      </c>
      <c r="I70" s="17">
        <v>12.015000000000001</v>
      </c>
      <c r="J70" s="17">
        <v>12.789</v>
      </c>
      <c r="K70" s="17">
        <v>13.571999999999999</v>
      </c>
      <c r="L70" s="17">
        <v>14.289</v>
      </c>
      <c r="M70" s="17">
        <v>14.903</v>
      </c>
      <c r="N70" s="17">
        <v>15.433</v>
      </c>
      <c r="O70" s="17">
        <v>15.93</v>
      </c>
      <c r="P70" s="17">
        <v>16.466000000000001</v>
      </c>
      <c r="Q70" s="17">
        <v>17.094000000000001</v>
      </c>
      <c r="R70" s="17">
        <v>17.832000000000001</v>
      </c>
      <c r="S70" s="17">
        <v>18.648</v>
      </c>
      <c r="T70" s="17">
        <v>19.489000000000001</v>
      </c>
      <c r="U70" s="17">
        <v>20.276</v>
      </c>
      <c r="V70" s="17">
        <v>20.957000000000001</v>
      </c>
      <c r="W70" s="17">
        <v>21.51</v>
      </c>
      <c r="X70" s="17">
        <v>21.962</v>
      </c>
      <c r="Y70" s="17">
        <v>22.344000000000001</v>
      </c>
      <c r="Z70" s="17">
        <v>22.713999999999999</v>
      </c>
      <c r="AA70" s="17">
        <v>23.111999999999998</v>
      </c>
      <c r="AB70" s="17">
        <v>23.568999999999999</v>
      </c>
      <c r="AC70" s="17">
        <v>24.081</v>
      </c>
      <c r="AD70" s="17">
        <v>24.62</v>
      </c>
      <c r="AE70" s="17">
        <v>25.14</v>
      </c>
      <c r="AF70" s="17">
        <v>25.619</v>
      </c>
      <c r="AG70" s="17">
        <v>26.018000000000001</v>
      </c>
      <c r="AH70" s="17">
        <v>26.381</v>
      </c>
      <c r="AI70" s="17">
        <v>26.872</v>
      </c>
      <c r="AJ70" s="17">
        <v>27.710999999999999</v>
      </c>
      <c r="AK70" s="17">
        <v>29.044</v>
      </c>
      <c r="AL70" s="17">
        <v>30.951000000000001</v>
      </c>
      <c r="AM70" s="17">
        <v>33.348999999999997</v>
      </c>
      <c r="AN70" s="17">
        <v>36.009</v>
      </c>
      <c r="AO70" s="17">
        <v>38.61</v>
      </c>
      <c r="AP70" s="17">
        <v>40.92</v>
      </c>
      <c r="AQ70" s="17">
        <v>42.859000000000002</v>
      </c>
      <c r="AR70" s="17">
        <v>44.500999999999998</v>
      </c>
      <c r="AS70" s="17">
        <v>45.960999999999999</v>
      </c>
      <c r="AT70" s="17">
        <v>47.426000000000002</v>
      </c>
      <c r="AU70" s="17">
        <v>49.029000000000003</v>
      </c>
      <c r="AV70" s="17">
        <v>50.805999999999997</v>
      </c>
      <c r="AW70" s="17">
        <v>52.716000000000001</v>
      </c>
      <c r="AX70" s="17">
        <v>54.734999999999999</v>
      </c>
      <c r="AY70" s="17">
        <v>56.813000000000002</v>
      </c>
      <c r="AZ70" s="17">
        <v>58.923999999999999</v>
      </c>
      <c r="BA70" s="17">
        <v>61.057000000000002</v>
      </c>
      <c r="BB70" s="17">
        <v>63.244</v>
      </c>
      <c r="BC70" s="17">
        <v>65.534999999999997</v>
      </c>
      <c r="BD70" s="17">
        <v>67.995000000000005</v>
      </c>
      <c r="BE70" s="17">
        <v>70.673000000000002</v>
      </c>
      <c r="BF70" s="17">
        <v>73.543000000000006</v>
      </c>
      <c r="BG70" s="17">
        <v>76.575000000000003</v>
      </c>
      <c r="BH70" s="17">
        <v>79.796999999999997</v>
      </c>
      <c r="BI70" s="17">
        <v>83.239000000000004</v>
      </c>
      <c r="BJ70" s="17">
        <v>86.897000000000006</v>
      </c>
      <c r="BK70" s="17">
        <v>90.712000000000003</v>
      </c>
      <c r="BL70" s="17">
        <v>94.584000000000003</v>
      </c>
      <c r="BM70" s="17">
        <v>98.376000000000005</v>
      </c>
      <c r="BN70" s="17">
        <v>101.929</v>
      </c>
      <c r="BO70" s="17">
        <v>105.081</v>
      </c>
      <c r="BP70" s="17">
        <v>107.663</v>
      </c>
      <c r="BQ70" s="17">
        <v>109.50700000000001</v>
      </c>
      <c r="BR70" s="17">
        <v>110.44499999999999</v>
      </c>
      <c r="BS70" s="17">
        <v>110.31100000000001</v>
      </c>
      <c r="BT70" s="17">
        <v>108.934</v>
      </c>
    </row>
    <row r="71" spans="1:72">
      <c r="A71" s="16">
        <v>68</v>
      </c>
      <c r="B71" s="17">
        <v>10.992000000000001</v>
      </c>
      <c r="C71" s="17">
        <v>10.606999999999999</v>
      </c>
      <c r="D71" s="17">
        <v>10.305</v>
      </c>
      <c r="E71" s="17">
        <v>10.119999999999999</v>
      </c>
      <c r="F71" s="17">
        <v>10.087</v>
      </c>
      <c r="G71" s="17">
        <v>10.226000000000001</v>
      </c>
      <c r="H71" s="17">
        <v>10.565</v>
      </c>
      <c r="I71" s="17">
        <v>11.092000000000001</v>
      </c>
      <c r="J71" s="17">
        <v>11.742000000000001</v>
      </c>
      <c r="K71" s="17">
        <v>12.420999999999999</v>
      </c>
      <c r="L71" s="17">
        <v>13.061</v>
      </c>
      <c r="M71" s="17">
        <v>13.635</v>
      </c>
      <c r="N71" s="17">
        <v>14.157999999999999</v>
      </c>
      <c r="O71" s="17">
        <v>14.664999999999999</v>
      </c>
      <c r="P71" s="17">
        <v>15.214</v>
      </c>
      <c r="Q71" s="17">
        <v>15.84</v>
      </c>
      <c r="R71" s="17">
        <v>16.556000000000001</v>
      </c>
      <c r="S71" s="17">
        <v>17.337</v>
      </c>
      <c r="T71" s="17">
        <v>18.138000000000002</v>
      </c>
      <c r="U71" s="17">
        <v>18.898</v>
      </c>
      <c r="V71" s="17">
        <v>19.574999999999999</v>
      </c>
      <c r="W71" s="17">
        <v>20.154</v>
      </c>
      <c r="X71" s="17">
        <v>20.648</v>
      </c>
      <c r="Y71" s="17">
        <v>21.085000000000001</v>
      </c>
      <c r="Z71" s="17">
        <v>21.501000000000001</v>
      </c>
      <c r="AA71" s="17">
        <v>21.927</v>
      </c>
      <c r="AB71" s="17">
        <v>22.39</v>
      </c>
      <c r="AC71" s="17">
        <v>22.887</v>
      </c>
      <c r="AD71" s="17">
        <v>23.390999999999998</v>
      </c>
      <c r="AE71" s="17">
        <v>23.856000000000002</v>
      </c>
      <c r="AF71" s="17">
        <v>24.263000000000002</v>
      </c>
      <c r="AG71" s="17">
        <v>24.577000000000002</v>
      </c>
      <c r="AH71" s="17">
        <v>24.841000000000001</v>
      </c>
      <c r="AI71" s="17">
        <v>25.21</v>
      </c>
      <c r="AJ71" s="17">
        <v>25.89</v>
      </c>
      <c r="AK71" s="17">
        <v>27.018000000000001</v>
      </c>
      <c r="AL71" s="17">
        <v>28.664999999999999</v>
      </c>
      <c r="AM71" s="17">
        <v>30.76</v>
      </c>
      <c r="AN71" s="17">
        <v>33.119</v>
      </c>
      <c r="AO71" s="17">
        <v>35.475999999999999</v>
      </c>
      <c r="AP71" s="17">
        <v>37.640999999999998</v>
      </c>
      <c r="AQ71" s="17">
        <v>39.549999999999997</v>
      </c>
      <c r="AR71" s="17">
        <v>41.262</v>
      </c>
      <c r="AS71" s="17">
        <v>42.845999999999997</v>
      </c>
      <c r="AT71" s="17">
        <v>44.417999999999999</v>
      </c>
      <c r="AU71" s="17">
        <v>46.07</v>
      </c>
      <c r="AV71" s="17">
        <v>47.817999999999998</v>
      </c>
      <c r="AW71" s="17">
        <v>49.637</v>
      </c>
      <c r="AX71" s="17">
        <v>51.518999999999998</v>
      </c>
      <c r="AY71" s="17">
        <v>53.445</v>
      </c>
      <c r="AZ71" s="17">
        <v>55.404000000000003</v>
      </c>
      <c r="BA71" s="17">
        <v>57.398000000000003</v>
      </c>
      <c r="BB71" s="17">
        <v>59.448999999999998</v>
      </c>
      <c r="BC71" s="17">
        <v>61.597000000000001</v>
      </c>
      <c r="BD71" s="17">
        <v>63.9</v>
      </c>
      <c r="BE71" s="17">
        <v>66.394999999999996</v>
      </c>
      <c r="BF71" s="17">
        <v>69.055000000000007</v>
      </c>
      <c r="BG71" s="17">
        <v>71.861999999999995</v>
      </c>
      <c r="BH71" s="17">
        <v>74.861999999999995</v>
      </c>
      <c r="BI71" s="17">
        <v>78.12</v>
      </c>
      <c r="BJ71" s="17">
        <v>81.653000000000006</v>
      </c>
      <c r="BK71" s="17">
        <v>85.412999999999997</v>
      </c>
      <c r="BL71" s="17">
        <v>89.289000000000001</v>
      </c>
      <c r="BM71" s="17">
        <v>93.129000000000005</v>
      </c>
      <c r="BN71" s="17">
        <v>96.76</v>
      </c>
      <c r="BO71" s="17">
        <v>100.001</v>
      </c>
      <c r="BP71" s="17">
        <v>102.673</v>
      </c>
      <c r="BQ71" s="17">
        <v>104.604</v>
      </c>
      <c r="BR71" s="17">
        <v>105.625</v>
      </c>
      <c r="BS71" s="17">
        <v>105.574</v>
      </c>
      <c r="BT71" s="17">
        <v>104.292</v>
      </c>
    </row>
    <row r="72" spans="1:72">
      <c r="A72" s="16">
        <v>69</v>
      </c>
      <c r="B72" s="17">
        <v>10.904</v>
      </c>
      <c r="C72" s="17">
        <v>10.581</v>
      </c>
      <c r="D72" s="17">
        <v>10.259</v>
      </c>
      <c r="E72" s="17">
        <v>9.9879999999999995</v>
      </c>
      <c r="F72" s="17">
        <v>9.8249999999999993</v>
      </c>
      <c r="G72" s="17">
        <v>9.8130000000000006</v>
      </c>
      <c r="H72" s="17">
        <v>9.9760000000000009</v>
      </c>
      <c r="I72" s="17">
        <v>10.302</v>
      </c>
      <c r="J72" s="17">
        <v>10.750999999999999</v>
      </c>
      <c r="K72" s="17">
        <v>11.263999999999999</v>
      </c>
      <c r="L72" s="17">
        <v>11.795999999999999</v>
      </c>
      <c r="M72" s="17">
        <v>12.331</v>
      </c>
      <c r="N72" s="17">
        <v>12.878</v>
      </c>
      <c r="O72" s="17">
        <v>13.443</v>
      </c>
      <c r="P72" s="17">
        <v>14.04</v>
      </c>
      <c r="Q72" s="17">
        <v>14.673999999999999</v>
      </c>
      <c r="R72" s="17">
        <v>15.346</v>
      </c>
      <c r="S72" s="17">
        <v>16.042000000000002</v>
      </c>
      <c r="T72" s="17">
        <v>16.742999999999999</v>
      </c>
      <c r="U72" s="17">
        <v>17.422999999999998</v>
      </c>
      <c r="V72" s="17">
        <v>18.064</v>
      </c>
      <c r="W72" s="17">
        <v>18.661000000000001</v>
      </c>
      <c r="X72" s="17">
        <v>19.216999999999999</v>
      </c>
      <c r="Y72" s="17">
        <v>19.734000000000002</v>
      </c>
      <c r="Z72" s="17">
        <v>20.222000000000001</v>
      </c>
      <c r="AA72" s="17">
        <v>20.686</v>
      </c>
      <c r="AB72" s="17">
        <v>21.14</v>
      </c>
      <c r="AC72" s="17">
        <v>21.59</v>
      </c>
      <c r="AD72" s="17">
        <v>22.027999999999999</v>
      </c>
      <c r="AE72" s="17">
        <v>22.443000000000001</v>
      </c>
      <c r="AF72" s="17">
        <v>22.835000000000001</v>
      </c>
      <c r="AG72" s="17">
        <v>23.187000000000001</v>
      </c>
      <c r="AH72" s="17">
        <v>23.53</v>
      </c>
      <c r="AI72" s="17">
        <v>23.96</v>
      </c>
      <c r="AJ72" s="17">
        <v>24.608000000000001</v>
      </c>
      <c r="AK72" s="17">
        <v>25.562000000000001</v>
      </c>
      <c r="AL72" s="17">
        <v>26.863</v>
      </c>
      <c r="AM72" s="17">
        <v>28.469000000000001</v>
      </c>
      <c r="AN72" s="17">
        <v>30.292999999999999</v>
      </c>
      <c r="AO72" s="17">
        <v>32.201000000000001</v>
      </c>
      <c r="AP72" s="17">
        <v>34.094000000000001</v>
      </c>
      <c r="AQ72" s="17">
        <v>35.950000000000003</v>
      </c>
      <c r="AR72" s="17">
        <v>37.784999999999997</v>
      </c>
      <c r="AS72" s="17">
        <v>39.594000000000001</v>
      </c>
      <c r="AT72" s="17">
        <v>41.38</v>
      </c>
      <c r="AU72" s="17">
        <v>43.148000000000003</v>
      </c>
      <c r="AV72" s="17">
        <v>44.892000000000003</v>
      </c>
      <c r="AW72" s="17">
        <v>46.613</v>
      </c>
      <c r="AX72" s="17">
        <v>48.334000000000003</v>
      </c>
      <c r="AY72" s="17">
        <v>50.088999999999999</v>
      </c>
      <c r="AZ72" s="17">
        <v>51.906999999999996</v>
      </c>
      <c r="BA72" s="17">
        <v>53.792999999999999</v>
      </c>
      <c r="BB72" s="17">
        <v>55.753999999999998</v>
      </c>
      <c r="BC72" s="17">
        <v>57.817999999999998</v>
      </c>
      <c r="BD72" s="17">
        <v>60.018999999999998</v>
      </c>
      <c r="BE72" s="17">
        <v>62.378999999999998</v>
      </c>
      <c r="BF72" s="17">
        <v>64.882999999999996</v>
      </c>
      <c r="BG72" s="17">
        <v>67.518000000000001</v>
      </c>
      <c r="BH72" s="17">
        <v>70.319000000000003</v>
      </c>
      <c r="BI72" s="17">
        <v>73.325999999999993</v>
      </c>
      <c r="BJ72" s="17">
        <v>76.55</v>
      </c>
      <c r="BK72" s="17">
        <v>79.954999999999998</v>
      </c>
      <c r="BL72" s="17">
        <v>83.466999999999999</v>
      </c>
      <c r="BM72" s="17">
        <v>86.981999999999999</v>
      </c>
      <c r="BN72" s="17">
        <v>90.379000000000005</v>
      </c>
      <c r="BO72" s="17">
        <v>93.534000000000006</v>
      </c>
      <c r="BP72" s="17">
        <v>96.325000000000003</v>
      </c>
      <c r="BQ72" s="17">
        <v>98.629000000000005</v>
      </c>
      <c r="BR72" s="17">
        <v>100.33</v>
      </c>
      <c r="BS72" s="17">
        <v>101.313</v>
      </c>
      <c r="BT72" s="17">
        <v>101.468</v>
      </c>
    </row>
    <row r="73" spans="1:72">
      <c r="A73" s="16">
        <v>70</v>
      </c>
      <c r="B73" s="17">
        <v>10.827999999999999</v>
      </c>
      <c r="C73" s="17">
        <v>10.557</v>
      </c>
      <c r="D73" s="17">
        <v>10.209</v>
      </c>
      <c r="E73" s="17">
        <v>9.8460000000000001</v>
      </c>
      <c r="F73" s="17">
        <v>9.5540000000000003</v>
      </c>
      <c r="G73" s="17">
        <v>9.3949999999999996</v>
      </c>
      <c r="H73" s="17">
        <v>9.3919999999999995</v>
      </c>
      <c r="I73" s="17">
        <v>9.532</v>
      </c>
      <c r="J73" s="17">
        <v>9.8000000000000007</v>
      </c>
      <c r="K73" s="17">
        <v>10.159000000000001</v>
      </c>
      <c r="L73" s="17">
        <v>10.586</v>
      </c>
      <c r="M73" s="17">
        <v>11.079000000000001</v>
      </c>
      <c r="N73" s="17">
        <v>11.638</v>
      </c>
      <c r="O73" s="17">
        <v>12.246</v>
      </c>
      <c r="P73" s="17">
        <v>12.875999999999999</v>
      </c>
      <c r="Q73" s="17">
        <v>13.51</v>
      </c>
      <c r="R73" s="17">
        <v>14.135999999999999</v>
      </c>
      <c r="S73" s="17">
        <v>14.750999999999999</v>
      </c>
      <c r="T73" s="17">
        <v>15.359</v>
      </c>
      <c r="U73" s="17">
        <v>15.965999999999999</v>
      </c>
      <c r="V73" s="17">
        <v>16.576000000000001</v>
      </c>
      <c r="W73" s="17">
        <v>17.190999999999999</v>
      </c>
      <c r="X73" s="17">
        <v>17.803999999999998</v>
      </c>
      <c r="Y73" s="17">
        <v>18.399000000000001</v>
      </c>
      <c r="Z73" s="17">
        <v>18.957999999999998</v>
      </c>
      <c r="AA73" s="17">
        <v>19.468</v>
      </c>
      <c r="AB73" s="17">
        <v>19.933</v>
      </c>
      <c r="AC73" s="17">
        <v>20.361000000000001</v>
      </c>
      <c r="AD73" s="17">
        <v>20.760999999999999</v>
      </c>
      <c r="AE73" s="17">
        <v>21.143999999999998</v>
      </c>
      <c r="AF73" s="17">
        <v>21.521999999999998</v>
      </c>
      <c r="AG73" s="17">
        <v>21.896000000000001</v>
      </c>
      <c r="AH73" s="17">
        <v>22.285</v>
      </c>
      <c r="AI73" s="17">
        <v>22.739000000000001</v>
      </c>
      <c r="AJ73" s="17">
        <v>23.326000000000001</v>
      </c>
      <c r="AK73" s="17">
        <v>24.097000000000001</v>
      </c>
      <c r="AL73" s="17">
        <v>25.062000000000001</v>
      </c>
      <c r="AM73" s="17">
        <v>26.213000000000001</v>
      </c>
      <c r="AN73" s="17">
        <v>27.542000000000002</v>
      </c>
      <c r="AO73" s="17">
        <v>29.038</v>
      </c>
      <c r="AP73" s="17">
        <v>30.68</v>
      </c>
      <c r="AQ73" s="17">
        <v>32.482999999999997</v>
      </c>
      <c r="AR73" s="17">
        <v>34.43</v>
      </c>
      <c r="AS73" s="17">
        <v>36.444000000000003</v>
      </c>
      <c r="AT73" s="17">
        <v>38.423999999999999</v>
      </c>
      <c r="AU73" s="17">
        <v>40.296999999999997</v>
      </c>
      <c r="AV73" s="17">
        <v>42.034999999999997</v>
      </c>
      <c r="AW73" s="17">
        <v>43.664000000000001</v>
      </c>
      <c r="AX73" s="17">
        <v>45.232999999999997</v>
      </c>
      <c r="AY73" s="17">
        <v>46.825000000000003</v>
      </c>
      <c r="AZ73" s="17">
        <v>48.503999999999998</v>
      </c>
      <c r="BA73" s="17">
        <v>50.281999999999996</v>
      </c>
      <c r="BB73" s="17">
        <v>52.151000000000003</v>
      </c>
      <c r="BC73" s="17">
        <v>54.122999999999998</v>
      </c>
      <c r="BD73" s="17">
        <v>56.207000000000001</v>
      </c>
      <c r="BE73" s="17">
        <v>58.408999999999999</v>
      </c>
      <c r="BF73" s="17">
        <v>60.715000000000003</v>
      </c>
      <c r="BG73" s="17">
        <v>63.13</v>
      </c>
      <c r="BH73" s="17">
        <v>65.685000000000002</v>
      </c>
      <c r="BI73" s="17">
        <v>68.424000000000007</v>
      </c>
      <c r="BJ73" s="17">
        <v>71.366</v>
      </c>
      <c r="BK73" s="17">
        <v>74.489999999999995</v>
      </c>
      <c r="BL73" s="17">
        <v>77.744</v>
      </c>
      <c r="BM73" s="17">
        <v>81.052000000000007</v>
      </c>
      <c r="BN73" s="17">
        <v>84.325000000000003</v>
      </c>
      <c r="BO73" s="17">
        <v>87.475999999999999</v>
      </c>
      <c r="BP73" s="17">
        <v>90.418000000000006</v>
      </c>
      <c r="BQ73" s="17">
        <v>93.066000000000003</v>
      </c>
      <c r="BR73" s="17">
        <v>95.344999999999999</v>
      </c>
      <c r="BS73" s="17">
        <v>97.180999999999997</v>
      </c>
      <c r="BT73" s="17">
        <v>98.506</v>
      </c>
    </row>
    <row r="74" spans="1:72">
      <c r="A74" s="16">
        <v>71</v>
      </c>
      <c r="B74" s="17">
        <v>10.808</v>
      </c>
      <c r="C74" s="17">
        <v>10.592000000000001</v>
      </c>
      <c r="D74" s="17">
        <v>10.209</v>
      </c>
      <c r="E74" s="17">
        <v>9.7439999999999998</v>
      </c>
      <c r="F74" s="17">
        <v>9.31</v>
      </c>
      <c r="G74" s="17">
        <v>8.9939999999999998</v>
      </c>
      <c r="H74" s="17">
        <v>8.8190000000000008</v>
      </c>
      <c r="I74" s="17">
        <v>8.7729999999999997</v>
      </c>
      <c r="J74" s="17">
        <v>8.8569999999999993</v>
      </c>
      <c r="K74" s="17">
        <v>9.0670000000000002</v>
      </c>
      <c r="L74" s="17">
        <v>9.3930000000000007</v>
      </c>
      <c r="M74" s="17">
        <v>9.8469999999999995</v>
      </c>
      <c r="N74" s="17">
        <v>10.427</v>
      </c>
      <c r="O74" s="17">
        <v>11.081</v>
      </c>
      <c r="P74" s="17">
        <v>11.749000000000001</v>
      </c>
      <c r="Q74" s="17">
        <v>12.381</v>
      </c>
      <c r="R74" s="17">
        <v>12.955</v>
      </c>
      <c r="S74" s="17">
        <v>13.481</v>
      </c>
      <c r="T74" s="17">
        <v>13.984</v>
      </c>
      <c r="U74" s="17">
        <v>14.507999999999999</v>
      </c>
      <c r="V74" s="17">
        <v>15.082000000000001</v>
      </c>
      <c r="W74" s="17">
        <v>15.715999999999999</v>
      </c>
      <c r="X74" s="17">
        <v>16.391999999999999</v>
      </c>
      <c r="Y74" s="17">
        <v>17.074999999999999</v>
      </c>
      <c r="Z74" s="17">
        <v>17.716000000000001</v>
      </c>
      <c r="AA74" s="17">
        <v>18.283000000000001</v>
      </c>
      <c r="AB74" s="17">
        <v>18.766999999999999</v>
      </c>
      <c r="AC74" s="17">
        <v>19.184000000000001</v>
      </c>
      <c r="AD74" s="17">
        <v>19.556999999999999</v>
      </c>
      <c r="AE74" s="17">
        <v>19.916</v>
      </c>
      <c r="AF74" s="17">
        <v>20.291</v>
      </c>
      <c r="AG74" s="17">
        <v>20.696000000000002</v>
      </c>
      <c r="AH74" s="17">
        <v>21.138000000000002</v>
      </c>
      <c r="AI74" s="17">
        <v>21.622</v>
      </c>
      <c r="AJ74" s="17">
        <v>22.15</v>
      </c>
      <c r="AK74" s="17">
        <v>22.728999999999999</v>
      </c>
      <c r="AL74" s="17">
        <v>23.343</v>
      </c>
      <c r="AM74" s="17">
        <v>24.010999999999999</v>
      </c>
      <c r="AN74" s="17">
        <v>24.821000000000002</v>
      </c>
      <c r="AO74" s="17">
        <v>25.885000000000002</v>
      </c>
      <c r="AP74" s="17">
        <v>27.276</v>
      </c>
      <c r="AQ74" s="17">
        <v>29.039000000000001</v>
      </c>
      <c r="AR74" s="17">
        <v>31.126000000000001</v>
      </c>
      <c r="AS74" s="17">
        <v>33.378999999999998</v>
      </c>
      <c r="AT74" s="17">
        <v>35.581000000000003</v>
      </c>
      <c r="AU74" s="17">
        <v>37.578000000000003</v>
      </c>
      <c r="AV74" s="17">
        <v>39.311999999999998</v>
      </c>
      <c r="AW74" s="17">
        <v>40.834000000000003</v>
      </c>
      <c r="AX74" s="17">
        <v>42.234999999999999</v>
      </c>
      <c r="AY74" s="17">
        <v>43.649000000000001</v>
      </c>
      <c r="AZ74" s="17">
        <v>45.177999999999997</v>
      </c>
      <c r="BA74" s="17">
        <v>46.847999999999999</v>
      </c>
      <c r="BB74" s="17">
        <v>48.634999999999998</v>
      </c>
      <c r="BC74" s="17">
        <v>50.527999999999999</v>
      </c>
      <c r="BD74" s="17">
        <v>52.497999999999998</v>
      </c>
      <c r="BE74" s="17">
        <v>54.530999999999999</v>
      </c>
      <c r="BF74" s="17">
        <v>56.62</v>
      </c>
      <c r="BG74" s="17">
        <v>58.779000000000003</v>
      </c>
      <c r="BH74" s="17">
        <v>61.051000000000002</v>
      </c>
      <c r="BI74" s="17">
        <v>63.494</v>
      </c>
      <c r="BJ74" s="17">
        <v>66.138999999999996</v>
      </c>
      <c r="BK74" s="17">
        <v>68.986000000000004</v>
      </c>
      <c r="BL74" s="17">
        <v>72.001999999999995</v>
      </c>
      <c r="BM74" s="17">
        <v>75.137</v>
      </c>
      <c r="BN74" s="17">
        <v>78.326999999999998</v>
      </c>
      <c r="BO74" s="17">
        <v>81.516999999999996</v>
      </c>
      <c r="BP74" s="17">
        <v>84.652000000000001</v>
      </c>
      <c r="BQ74" s="17">
        <v>87.691000000000003</v>
      </c>
      <c r="BR74" s="17">
        <v>90.596000000000004</v>
      </c>
      <c r="BS74" s="17">
        <v>93.341999999999999</v>
      </c>
      <c r="BT74" s="17">
        <v>95.908000000000001</v>
      </c>
    </row>
    <row r="75" spans="1:72">
      <c r="A75" s="16">
        <v>72</v>
      </c>
      <c r="B75" s="17">
        <v>10.494</v>
      </c>
      <c r="C75" s="17">
        <v>10.352</v>
      </c>
      <c r="D75" s="17">
        <v>9.9979999999999993</v>
      </c>
      <c r="E75" s="17">
        <v>9.5169999999999995</v>
      </c>
      <c r="F75" s="17">
        <v>9.0329999999999995</v>
      </c>
      <c r="G75" s="17">
        <v>8.64</v>
      </c>
      <c r="H75" s="17">
        <v>8.3580000000000005</v>
      </c>
      <c r="I75" s="17">
        <v>8.173</v>
      </c>
      <c r="J75" s="17">
        <v>8.109</v>
      </c>
      <c r="K75" s="17">
        <v>8.1829999999999998</v>
      </c>
      <c r="L75" s="17">
        <v>8.4030000000000005</v>
      </c>
      <c r="M75" s="17">
        <v>8.7919999999999998</v>
      </c>
      <c r="N75" s="17">
        <v>9.3390000000000004</v>
      </c>
      <c r="O75" s="17">
        <v>9.984</v>
      </c>
      <c r="P75" s="17">
        <v>10.638999999999999</v>
      </c>
      <c r="Q75" s="17">
        <v>11.243</v>
      </c>
      <c r="R75" s="17">
        <v>11.766</v>
      </c>
      <c r="S75" s="17">
        <v>12.224</v>
      </c>
      <c r="T75" s="17">
        <v>12.656000000000001</v>
      </c>
      <c r="U75" s="17">
        <v>13.124000000000001</v>
      </c>
      <c r="V75" s="17">
        <v>13.667999999999999</v>
      </c>
      <c r="W75" s="17">
        <v>14.302</v>
      </c>
      <c r="X75" s="17">
        <v>15</v>
      </c>
      <c r="Y75" s="17">
        <v>15.721</v>
      </c>
      <c r="Z75" s="17">
        <v>16.402000000000001</v>
      </c>
      <c r="AA75" s="17">
        <v>16.998999999999999</v>
      </c>
      <c r="AB75" s="17">
        <v>17.498999999999999</v>
      </c>
      <c r="AC75" s="17">
        <v>17.919</v>
      </c>
      <c r="AD75" s="17">
        <v>18.286999999999999</v>
      </c>
      <c r="AE75" s="17">
        <v>18.646000000000001</v>
      </c>
      <c r="AF75" s="17">
        <v>19.027999999999999</v>
      </c>
      <c r="AG75" s="17">
        <v>19.457999999999998</v>
      </c>
      <c r="AH75" s="17">
        <v>19.936</v>
      </c>
      <c r="AI75" s="17">
        <v>20.433</v>
      </c>
      <c r="AJ75" s="17">
        <v>20.91</v>
      </c>
      <c r="AK75" s="17">
        <v>21.349</v>
      </c>
      <c r="AL75" s="17">
        <v>21.713999999999999</v>
      </c>
      <c r="AM75" s="17">
        <v>22.044</v>
      </c>
      <c r="AN75" s="17">
        <v>22.48</v>
      </c>
      <c r="AO75" s="17">
        <v>23.213999999999999</v>
      </c>
      <c r="AP75" s="17">
        <v>24.369</v>
      </c>
      <c r="AQ75" s="17">
        <v>26.015999999999998</v>
      </c>
      <c r="AR75" s="17">
        <v>28.082999999999998</v>
      </c>
      <c r="AS75" s="17">
        <v>30.379000000000001</v>
      </c>
      <c r="AT75" s="17">
        <v>32.631999999999998</v>
      </c>
      <c r="AU75" s="17">
        <v>34.646999999999998</v>
      </c>
      <c r="AV75" s="17">
        <v>36.356999999999999</v>
      </c>
      <c r="AW75" s="17">
        <v>37.825000000000003</v>
      </c>
      <c r="AX75" s="17">
        <v>39.145000000000003</v>
      </c>
      <c r="AY75" s="17">
        <v>40.47</v>
      </c>
      <c r="AZ75" s="17">
        <v>41.911000000000001</v>
      </c>
      <c r="BA75" s="17">
        <v>43.499000000000002</v>
      </c>
      <c r="BB75" s="17">
        <v>45.198999999999998</v>
      </c>
      <c r="BC75" s="17">
        <v>46.99</v>
      </c>
      <c r="BD75" s="17">
        <v>48.835000000000001</v>
      </c>
      <c r="BE75" s="17">
        <v>50.707999999999998</v>
      </c>
      <c r="BF75" s="17">
        <v>52.603999999999999</v>
      </c>
      <c r="BG75" s="17">
        <v>54.548999999999999</v>
      </c>
      <c r="BH75" s="17">
        <v>56.587000000000003</v>
      </c>
      <c r="BI75" s="17">
        <v>58.774999999999999</v>
      </c>
      <c r="BJ75" s="17">
        <v>61.155000000000001</v>
      </c>
      <c r="BK75" s="17">
        <v>63.734999999999999</v>
      </c>
      <c r="BL75" s="17">
        <v>66.504000000000005</v>
      </c>
      <c r="BM75" s="17">
        <v>69.430999999999997</v>
      </c>
      <c r="BN75" s="17">
        <v>72.480999999999995</v>
      </c>
      <c r="BO75" s="17">
        <v>75.620999999999995</v>
      </c>
      <c r="BP75" s="17">
        <v>78.828000000000003</v>
      </c>
      <c r="BQ75" s="17">
        <v>82.088999999999999</v>
      </c>
      <c r="BR75" s="17">
        <v>85.397999999999996</v>
      </c>
      <c r="BS75" s="17">
        <v>88.760999999999996</v>
      </c>
      <c r="BT75" s="17">
        <v>92.192999999999998</v>
      </c>
    </row>
    <row r="76" spans="1:72">
      <c r="A76" s="16">
        <v>73</v>
      </c>
      <c r="B76" s="17">
        <v>9.7230000000000008</v>
      </c>
      <c r="C76" s="17">
        <v>9.6709999999999994</v>
      </c>
      <c r="D76" s="17">
        <v>9.43</v>
      </c>
      <c r="E76" s="17">
        <v>9.0649999999999995</v>
      </c>
      <c r="F76" s="17">
        <v>8.67</v>
      </c>
      <c r="G76" s="17">
        <v>8.32</v>
      </c>
      <c r="H76" s="17">
        <v>8.0280000000000005</v>
      </c>
      <c r="I76" s="17">
        <v>7.7869999999999999</v>
      </c>
      <c r="J76" s="17">
        <v>7.6319999999999997</v>
      </c>
      <c r="K76" s="17">
        <v>7.6</v>
      </c>
      <c r="L76" s="17">
        <v>7.7119999999999997</v>
      </c>
      <c r="M76" s="17">
        <v>7.9909999999999997</v>
      </c>
      <c r="N76" s="17">
        <v>8.4290000000000003</v>
      </c>
      <c r="O76" s="17">
        <v>8.9700000000000006</v>
      </c>
      <c r="P76" s="17">
        <v>9.5350000000000001</v>
      </c>
      <c r="Q76" s="17">
        <v>10.069000000000001</v>
      </c>
      <c r="R76" s="17">
        <v>10.545</v>
      </c>
      <c r="S76" s="17">
        <v>10.981</v>
      </c>
      <c r="T76" s="17">
        <v>11.406000000000001</v>
      </c>
      <c r="U76" s="17">
        <v>11.866</v>
      </c>
      <c r="V76" s="17">
        <v>12.393000000000001</v>
      </c>
      <c r="W76" s="17">
        <v>12.996</v>
      </c>
      <c r="X76" s="17">
        <v>13.654999999999999</v>
      </c>
      <c r="Y76" s="17">
        <v>14.334</v>
      </c>
      <c r="Z76" s="17">
        <v>14.983000000000001</v>
      </c>
      <c r="AA76" s="17">
        <v>15.569000000000001</v>
      </c>
      <c r="AB76" s="17">
        <v>16.076000000000001</v>
      </c>
      <c r="AC76" s="17">
        <v>16.518999999999998</v>
      </c>
      <c r="AD76" s="17">
        <v>16.916</v>
      </c>
      <c r="AE76" s="17">
        <v>17.300999999999998</v>
      </c>
      <c r="AF76" s="17">
        <v>17.695</v>
      </c>
      <c r="AG76" s="17">
        <v>18.123000000000001</v>
      </c>
      <c r="AH76" s="17">
        <v>18.579999999999998</v>
      </c>
      <c r="AI76" s="17">
        <v>19.042000000000002</v>
      </c>
      <c r="AJ76" s="17">
        <v>19.468</v>
      </c>
      <c r="AK76" s="17">
        <v>19.838000000000001</v>
      </c>
      <c r="AL76" s="17">
        <v>20.122</v>
      </c>
      <c r="AM76" s="17">
        <v>20.358000000000001</v>
      </c>
      <c r="AN76" s="17">
        <v>20.678999999999998</v>
      </c>
      <c r="AO76" s="17">
        <v>21.263999999999999</v>
      </c>
      <c r="AP76" s="17">
        <v>22.233000000000001</v>
      </c>
      <c r="AQ76" s="17">
        <v>23.646999999999998</v>
      </c>
      <c r="AR76" s="17">
        <v>25.443999999999999</v>
      </c>
      <c r="AS76" s="17">
        <v>27.47</v>
      </c>
      <c r="AT76" s="17">
        <v>29.495000000000001</v>
      </c>
      <c r="AU76" s="17">
        <v>31.361000000000001</v>
      </c>
      <c r="AV76" s="17">
        <v>33.012999999999998</v>
      </c>
      <c r="AW76" s="17">
        <v>34.499000000000002</v>
      </c>
      <c r="AX76" s="17">
        <v>35.881</v>
      </c>
      <c r="AY76" s="17">
        <v>37.256999999999998</v>
      </c>
      <c r="AZ76" s="17">
        <v>38.703000000000003</v>
      </c>
      <c r="BA76" s="17">
        <v>40.235999999999997</v>
      </c>
      <c r="BB76" s="17">
        <v>41.832999999999998</v>
      </c>
      <c r="BC76" s="17">
        <v>43.485999999999997</v>
      </c>
      <c r="BD76" s="17">
        <v>45.176000000000002</v>
      </c>
      <c r="BE76" s="17">
        <v>46.896000000000001</v>
      </c>
      <c r="BF76" s="17">
        <v>48.643999999999998</v>
      </c>
      <c r="BG76" s="17">
        <v>50.44</v>
      </c>
      <c r="BH76" s="17">
        <v>52.323</v>
      </c>
      <c r="BI76" s="17">
        <v>54.34</v>
      </c>
      <c r="BJ76" s="17">
        <v>56.526000000000003</v>
      </c>
      <c r="BK76" s="17">
        <v>58.896000000000001</v>
      </c>
      <c r="BL76" s="17">
        <v>61.444000000000003</v>
      </c>
      <c r="BM76" s="17">
        <v>64.150999999999996</v>
      </c>
      <c r="BN76" s="17">
        <v>66.998000000000005</v>
      </c>
      <c r="BO76" s="17">
        <v>69.965999999999994</v>
      </c>
      <c r="BP76" s="17">
        <v>73.043999999999997</v>
      </c>
      <c r="BQ76" s="17">
        <v>76.225999999999999</v>
      </c>
      <c r="BR76" s="17">
        <v>79.516000000000005</v>
      </c>
      <c r="BS76" s="17">
        <v>82.923000000000002</v>
      </c>
      <c r="BT76" s="17">
        <v>86.465000000000003</v>
      </c>
    </row>
    <row r="77" spans="1:72">
      <c r="A77" s="16">
        <v>74</v>
      </c>
      <c r="B77" s="17">
        <v>8.6560000000000006</v>
      </c>
      <c r="C77" s="17">
        <v>8.7029999999999994</v>
      </c>
      <c r="D77" s="17">
        <v>8.6259999999999994</v>
      </c>
      <c r="E77" s="17">
        <v>8.4550000000000001</v>
      </c>
      <c r="F77" s="17">
        <v>8.2360000000000007</v>
      </c>
      <c r="G77" s="17">
        <v>8.0079999999999991</v>
      </c>
      <c r="H77" s="17">
        <v>7.7720000000000002</v>
      </c>
      <c r="I77" s="17">
        <v>7.5339999999999998</v>
      </c>
      <c r="J77" s="17">
        <v>7.3319999999999999</v>
      </c>
      <c r="K77" s="17">
        <v>7.218</v>
      </c>
      <c r="L77" s="17">
        <v>7.226</v>
      </c>
      <c r="M77" s="17">
        <v>7.375</v>
      </c>
      <c r="N77" s="17">
        <v>7.6559999999999997</v>
      </c>
      <c r="O77" s="17">
        <v>8.0350000000000001</v>
      </c>
      <c r="P77" s="17">
        <v>8.4619999999999997</v>
      </c>
      <c r="Q77" s="17">
        <v>8.8979999999999997</v>
      </c>
      <c r="R77" s="17">
        <v>9.3330000000000002</v>
      </c>
      <c r="S77" s="17">
        <v>9.7720000000000002</v>
      </c>
      <c r="T77" s="17">
        <v>10.225</v>
      </c>
      <c r="U77" s="17">
        <v>10.705</v>
      </c>
      <c r="V77" s="17">
        <v>11.221</v>
      </c>
      <c r="W77" s="17">
        <v>11.773999999999999</v>
      </c>
      <c r="X77" s="17">
        <v>12.353</v>
      </c>
      <c r="Y77" s="17">
        <v>12.94</v>
      </c>
      <c r="Z77" s="17">
        <v>13.513</v>
      </c>
      <c r="AA77" s="17">
        <v>14.055999999999999</v>
      </c>
      <c r="AB77" s="17">
        <v>14.564</v>
      </c>
      <c r="AC77" s="17">
        <v>15.04</v>
      </c>
      <c r="AD77" s="17">
        <v>15.488</v>
      </c>
      <c r="AE77" s="17">
        <v>15.914</v>
      </c>
      <c r="AF77" s="17">
        <v>16.324000000000002</v>
      </c>
      <c r="AG77" s="17">
        <v>16.731000000000002</v>
      </c>
      <c r="AH77" s="17">
        <v>17.138000000000002</v>
      </c>
      <c r="AI77" s="17">
        <v>17.536999999999999</v>
      </c>
      <c r="AJ77" s="17">
        <v>17.914000000000001</v>
      </c>
      <c r="AK77" s="17">
        <v>18.265999999999998</v>
      </c>
      <c r="AL77" s="17">
        <v>18.579999999999998</v>
      </c>
      <c r="AM77" s="17">
        <v>18.88</v>
      </c>
      <c r="AN77" s="17">
        <v>19.251999999999999</v>
      </c>
      <c r="AO77" s="17">
        <v>19.808</v>
      </c>
      <c r="AP77" s="17">
        <v>20.625</v>
      </c>
      <c r="AQ77" s="17">
        <v>21.739000000000001</v>
      </c>
      <c r="AR77" s="17">
        <v>23.114999999999998</v>
      </c>
      <c r="AS77" s="17">
        <v>24.672999999999998</v>
      </c>
      <c r="AT77" s="17">
        <v>26.3</v>
      </c>
      <c r="AU77" s="17">
        <v>27.907</v>
      </c>
      <c r="AV77" s="17">
        <v>29.474</v>
      </c>
      <c r="AW77" s="17">
        <v>31.018000000000001</v>
      </c>
      <c r="AX77" s="17">
        <v>32.539000000000001</v>
      </c>
      <c r="AY77" s="17">
        <v>34.046999999999997</v>
      </c>
      <c r="AZ77" s="17">
        <v>35.549999999999997</v>
      </c>
      <c r="BA77" s="17">
        <v>37.045999999999999</v>
      </c>
      <c r="BB77" s="17">
        <v>38.533999999999999</v>
      </c>
      <c r="BC77" s="17">
        <v>40.03</v>
      </c>
      <c r="BD77" s="17">
        <v>41.557000000000002</v>
      </c>
      <c r="BE77" s="17">
        <v>43.131999999999998</v>
      </c>
      <c r="BF77" s="17">
        <v>44.761000000000003</v>
      </c>
      <c r="BG77" s="17">
        <v>46.453000000000003</v>
      </c>
      <c r="BH77" s="17">
        <v>48.231999999999999</v>
      </c>
      <c r="BI77" s="17">
        <v>50.131</v>
      </c>
      <c r="BJ77" s="17">
        <v>52.170999999999999</v>
      </c>
      <c r="BK77" s="17">
        <v>54.363</v>
      </c>
      <c r="BL77" s="17">
        <v>56.703000000000003</v>
      </c>
      <c r="BM77" s="17">
        <v>59.182000000000002</v>
      </c>
      <c r="BN77" s="17">
        <v>61.786000000000001</v>
      </c>
      <c r="BO77" s="17">
        <v>64.501000000000005</v>
      </c>
      <c r="BP77" s="17">
        <v>67.316000000000003</v>
      </c>
      <c r="BQ77" s="17">
        <v>70.224000000000004</v>
      </c>
      <c r="BR77" s="17">
        <v>73.22</v>
      </c>
      <c r="BS77" s="17">
        <v>76.302999999999997</v>
      </c>
      <c r="BT77" s="17">
        <v>79.474000000000004</v>
      </c>
    </row>
    <row r="78" spans="1:72">
      <c r="A78" s="16">
        <v>75</v>
      </c>
      <c r="B78" s="17">
        <v>7.633</v>
      </c>
      <c r="C78" s="17">
        <v>7.7830000000000004</v>
      </c>
      <c r="D78" s="17">
        <v>7.8710000000000004</v>
      </c>
      <c r="E78" s="17">
        <v>7.89</v>
      </c>
      <c r="F78" s="17">
        <v>7.8410000000000002</v>
      </c>
      <c r="G78" s="17">
        <v>7.7270000000000003</v>
      </c>
      <c r="H78" s="17">
        <v>7.54</v>
      </c>
      <c r="I78" s="17">
        <v>7.2960000000000003</v>
      </c>
      <c r="J78" s="17">
        <v>7.0439999999999996</v>
      </c>
      <c r="K78" s="17">
        <v>6.8460000000000001</v>
      </c>
      <c r="L78" s="17">
        <v>6.75</v>
      </c>
      <c r="M78" s="17">
        <v>6.7750000000000004</v>
      </c>
      <c r="N78" s="17">
        <v>6.9109999999999996</v>
      </c>
      <c r="O78" s="17">
        <v>7.1420000000000003</v>
      </c>
      <c r="P78" s="17">
        <v>7.4420000000000002</v>
      </c>
      <c r="Q78" s="17">
        <v>7.7869999999999999</v>
      </c>
      <c r="R78" s="17">
        <v>8.1750000000000007</v>
      </c>
      <c r="S78" s="17">
        <v>8.609</v>
      </c>
      <c r="T78" s="17">
        <v>9.077</v>
      </c>
      <c r="U78" s="17">
        <v>9.5670000000000002</v>
      </c>
      <c r="V78" s="17">
        <v>10.066000000000001</v>
      </c>
      <c r="W78" s="17">
        <v>10.569000000000001</v>
      </c>
      <c r="X78" s="17">
        <v>11.071</v>
      </c>
      <c r="Y78" s="17">
        <v>11.571999999999999</v>
      </c>
      <c r="Z78" s="17">
        <v>12.074999999999999</v>
      </c>
      <c r="AA78" s="17">
        <v>12.582000000000001</v>
      </c>
      <c r="AB78" s="17">
        <v>13.09</v>
      </c>
      <c r="AC78" s="17">
        <v>13.597</v>
      </c>
      <c r="AD78" s="17">
        <v>14.092000000000001</v>
      </c>
      <c r="AE78" s="17">
        <v>14.561</v>
      </c>
      <c r="AF78" s="17">
        <v>14.996</v>
      </c>
      <c r="AG78" s="17">
        <v>15.4</v>
      </c>
      <c r="AH78" s="17">
        <v>15.781000000000001</v>
      </c>
      <c r="AI78" s="17">
        <v>16.141999999999999</v>
      </c>
      <c r="AJ78" s="17">
        <v>16.486999999999998</v>
      </c>
      <c r="AK78" s="17">
        <v>16.824999999999999</v>
      </c>
      <c r="AL78" s="17">
        <v>17.154</v>
      </c>
      <c r="AM78" s="17">
        <v>17.489000000000001</v>
      </c>
      <c r="AN78" s="17">
        <v>17.876999999999999</v>
      </c>
      <c r="AO78" s="17">
        <v>18.378</v>
      </c>
      <c r="AP78" s="17">
        <v>19.033999999999999</v>
      </c>
      <c r="AQ78" s="17">
        <v>19.856999999999999</v>
      </c>
      <c r="AR78" s="17">
        <v>20.837</v>
      </c>
      <c r="AS78" s="17">
        <v>21.966000000000001</v>
      </c>
      <c r="AT78" s="17">
        <v>23.225000000000001</v>
      </c>
      <c r="AU78" s="17">
        <v>24.594000000000001</v>
      </c>
      <c r="AV78" s="17">
        <v>26.08</v>
      </c>
      <c r="AW78" s="17">
        <v>27.675000000000001</v>
      </c>
      <c r="AX78" s="17">
        <v>29.321000000000002</v>
      </c>
      <c r="AY78" s="17">
        <v>30.946999999999999</v>
      </c>
      <c r="AZ78" s="17">
        <v>32.5</v>
      </c>
      <c r="BA78" s="17">
        <v>33.960999999999999</v>
      </c>
      <c r="BB78" s="17">
        <v>35.347000000000001</v>
      </c>
      <c r="BC78" s="17">
        <v>36.695</v>
      </c>
      <c r="BD78" s="17">
        <v>38.064999999999998</v>
      </c>
      <c r="BE78" s="17">
        <v>39.5</v>
      </c>
      <c r="BF78" s="17">
        <v>41.012</v>
      </c>
      <c r="BG78" s="17">
        <v>42.595999999999997</v>
      </c>
      <c r="BH78" s="17">
        <v>44.265999999999998</v>
      </c>
      <c r="BI78" s="17">
        <v>46.033000000000001</v>
      </c>
      <c r="BJ78" s="17">
        <v>47.904000000000003</v>
      </c>
      <c r="BK78" s="17">
        <v>49.887</v>
      </c>
      <c r="BL78" s="17">
        <v>51.987000000000002</v>
      </c>
      <c r="BM78" s="17">
        <v>54.206000000000003</v>
      </c>
      <c r="BN78" s="17">
        <v>56.543999999999997</v>
      </c>
      <c r="BO78" s="17">
        <v>59.000999999999998</v>
      </c>
      <c r="BP78" s="17">
        <v>61.573</v>
      </c>
      <c r="BQ78" s="17">
        <v>64.259</v>
      </c>
      <c r="BR78" s="17">
        <v>67.049000000000007</v>
      </c>
      <c r="BS78" s="17">
        <v>69.938999999999993</v>
      </c>
      <c r="BT78" s="17">
        <v>72.918999999999997</v>
      </c>
    </row>
    <row r="79" spans="1:72">
      <c r="A79" s="16">
        <v>76</v>
      </c>
      <c r="B79" s="17">
        <v>6.5940000000000003</v>
      </c>
      <c r="C79" s="17">
        <v>6.8609999999999998</v>
      </c>
      <c r="D79" s="17">
        <v>7.13</v>
      </c>
      <c r="E79" s="17">
        <v>7.3609999999999998</v>
      </c>
      <c r="F79" s="17">
        <v>7.4980000000000002</v>
      </c>
      <c r="G79" s="17">
        <v>7.5090000000000003</v>
      </c>
      <c r="H79" s="17">
        <v>7.3769999999999998</v>
      </c>
      <c r="I79" s="17">
        <v>7.125</v>
      </c>
      <c r="J79" s="17">
        <v>6.8129999999999997</v>
      </c>
      <c r="K79" s="17">
        <v>6.5229999999999997</v>
      </c>
      <c r="L79" s="17">
        <v>6.319</v>
      </c>
      <c r="M79" s="17">
        <v>6.2160000000000002</v>
      </c>
      <c r="N79" s="17">
        <v>6.2039999999999997</v>
      </c>
      <c r="O79" s="17">
        <v>6.2850000000000001</v>
      </c>
      <c r="P79" s="17">
        <v>6.4550000000000001</v>
      </c>
      <c r="Q79" s="17">
        <v>6.7080000000000002</v>
      </c>
      <c r="R79" s="17">
        <v>7.0510000000000002</v>
      </c>
      <c r="S79" s="17">
        <v>7.4829999999999997</v>
      </c>
      <c r="T79" s="17">
        <v>7.9720000000000004</v>
      </c>
      <c r="U79" s="17">
        <v>8.4730000000000008</v>
      </c>
      <c r="V79" s="17">
        <v>8.9570000000000007</v>
      </c>
      <c r="W79" s="17">
        <v>9.4039999999999999</v>
      </c>
      <c r="X79" s="17">
        <v>9.8230000000000004</v>
      </c>
      <c r="Y79" s="17">
        <v>10.231</v>
      </c>
      <c r="Z79" s="17">
        <v>10.659000000000001</v>
      </c>
      <c r="AA79" s="17">
        <v>11.124000000000001</v>
      </c>
      <c r="AB79" s="17">
        <v>11.634</v>
      </c>
      <c r="AC79" s="17">
        <v>12.176</v>
      </c>
      <c r="AD79" s="17">
        <v>12.726000000000001</v>
      </c>
      <c r="AE79" s="17">
        <v>13.247</v>
      </c>
      <c r="AF79" s="17">
        <v>13.717000000000001</v>
      </c>
      <c r="AG79" s="17">
        <v>14.129</v>
      </c>
      <c r="AH79" s="17">
        <v>14.496</v>
      </c>
      <c r="AI79" s="17">
        <v>14.829000000000001</v>
      </c>
      <c r="AJ79" s="17">
        <v>15.154</v>
      </c>
      <c r="AK79" s="17">
        <v>15.487</v>
      </c>
      <c r="AL79" s="17">
        <v>15.84</v>
      </c>
      <c r="AM79" s="17">
        <v>16.219000000000001</v>
      </c>
      <c r="AN79" s="17">
        <v>16.63</v>
      </c>
      <c r="AO79" s="17">
        <v>17.074999999999999</v>
      </c>
      <c r="AP79" s="17">
        <v>17.562999999999999</v>
      </c>
      <c r="AQ79" s="17">
        <v>18.082999999999998</v>
      </c>
      <c r="AR79" s="17">
        <v>18.648</v>
      </c>
      <c r="AS79" s="17">
        <v>19.324999999999999</v>
      </c>
      <c r="AT79" s="17">
        <v>20.199000000000002</v>
      </c>
      <c r="AU79" s="17">
        <v>21.326000000000001</v>
      </c>
      <c r="AV79" s="17">
        <v>22.742000000000001</v>
      </c>
      <c r="AW79" s="17">
        <v>24.408999999999999</v>
      </c>
      <c r="AX79" s="17">
        <v>26.209</v>
      </c>
      <c r="AY79" s="17">
        <v>27.977</v>
      </c>
      <c r="AZ79" s="17">
        <v>29.597999999999999</v>
      </c>
      <c r="BA79" s="17">
        <v>31.029</v>
      </c>
      <c r="BB79" s="17">
        <v>32.308999999999997</v>
      </c>
      <c r="BC79" s="17">
        <v>33.502000000000002</v>
      </c>
      <c r="BD79" s="17">
        <v>34.706000000000003</v>
      </c>
      <c r="BE79" s="17">
        <v>35.997999999999998</v>
      </c>
      <c r="BF79" s="17">
        <v>37.396000000000001</v>
      </c>
      <c r="BG79" s="17">
        <v>38.881999999999998</v>
      </c>
      <c r="BH79" s="17">
        <v>40.451000000000001</v>
      </c>
      <c r="BI79" s="17">
        <v>42.085999999999999</v>
      </c>
      <c r="BJ79" s="17">
        <v>43.78</v>
      </c>
      <c r="BK79" s="17">
        <v>45.536999999999999</v>
      </c>
      <c r="BL79" s="17">
        <v>47.369</v>
      </c>
      <c r="BM79" s="17">
        <v>49.298000000000002</v>
      </c>
      <c r="BN79" s="17">
        <v>51.345999999999997</v>
      </c>
      <c r="BO79" s="17">
        <v>53.527000000000001</v>
      </c>
      <c r="BP79" s="17">
        <v>55.851999999999997</v>
      </c>
      <c r="BQ79" s="17">
        <v>58.322000000000003</v>
      </c>
      <c r="BR79" s="17">
        <v>60.933999999999997</v>
      </c>
      <c r="BS79" s="17">
        <v>63.673999999999999</v>
      </c>
      <c r="BT79" s="17">
        <v>66.522999999999996</v>
      </c>
    </row>
    <row r="80" spans="1:72">
      <c r="A80" s="16">
        <v>77</v>
      </c>
      <c r="B80" s="17">
        <v>5.6340000000000003</v>
      </c>
      <c r="C80" s="17">
        <v>5.9690000000000003</v>
      </c>
      <c r="D80" s="17">
        <v>6.3490000000000002</v>
      </c>
      <c r="E80" s="17">
        <v>6.7119999999999997</v>
      </c>
      <c r="F80" s="17">
        <v>6.9749999999999996</v>
      </c>
      <c r="G80" s="17">
        <v>7.08</v>
      </c>
      <c r="H80" s="17">
        <v>7.0049999999999999</v>
      </c>
      <c r="I80" s="17">
        <v>6.78</v>
      </c>
      <c r="J80" s="17">
        <v>6.4630000000000001</v>
      </c>
      <c r="K80" s="17">
        <v>6.1429999999999998</v>
      </c>
      <c r="L80" s="17">
        <v>5.8840000000000003</v>
      </c>
      <c r="M80" s="17">
        <v>5.702</v>
      </c>
      <c r="N80" s="17">
        <v>5.5860000000000003</v>
      </c>
      <c r="O80" s="17">
        <v>5.5549999999999997</v>
      </c>
      <c r="P80" s="17">
        <v>5.62</v>
      </c>
      <c r="Q80" s="17">
        <v>5.7889999999999997</v>
      </c>
      <c r="R80" s="17">
        <v>6.0780000000000003</v>
      </c>
      <c r="S80" s="17">
        <v>6.48</v>
      </c>
      <c r="T80" s="17">
        <v>6.952</v>
      </c>
      <c r="U80" s="17">
        <v>7.4340000000000002</v>
      </c>
      <c r="V80" s="17">
        <v>7.8819999999999997</v>
      </c>
      <c r="W80" s="17">
        <v>8.2769999999999992</v>
      </c>
      <c r="X80" s="17">
        <v>8.6300000000000008</v>
      </c>
      <c r="Y80" s="17">
        <v>8.9700000000000006</v>
      </c>
      <c r="Z80" s="17">
        <v>9.3390000000000004</v>
      </c>
      <c r="AA80" s="17">
        <v>9.766</v>
      </c>
      <c r="AB80" s="17">
        <v>10.262</v>
      </c>
      <c r="AC80" s="17">
        <v>10.81</v>
      </c>
      <c r="AD80" s="17">
        <v>11.375</v>
      </c>
      <c r="AE80" s="17">
        <v>11.916</v>
      </c>
      <c r="AF80" s="17">
        <v>12.398</v>
      </c>
      <c r="AG80" s="17">
        <v>12.811</v>
      </c>
      <c r="AH80" s="17">
        <v>13.167999999999999</v>
      </c>
      <c r="AI80" s="17">
        <v>13.489000000000001</v>
      </c>
      <c r="AJ80" s="17">
        <v>13.804</v>
      </c>
      <c r="AK80" s="17">
        <v>14.135</v>
      </c>
      <c r="AL80" s="17">
        <v>14.505000000000001</v>
      </c>
      <c r="AM80" s="17">
        <v>14.909000000000001</v>
      </c>
      <c r="AN80" s="17">
        <v>15.326000000000001</v>
      </c>
      <c r="AO80" s="17">
        <v>15.724</v>
      </c>
      <c r="AP80" s="17">
        <v>16.088000000000001</v>
      </c>
      <c r="AQ80" s="17">
        <v>16.388999999999999</v>
      </c>
      <c r="AR80" s="17">
        <v>16.66</v>
      </c>
      <c r="AS80" s="17">
        <v>17.010999999999999</v>
      </c>
      <c r="AT80" s="17">
        <v>17.593</v>
      </c>
      <c r="AU80" s="17">
        <v>18.503</v>
      </c>
      <c r="AV80" s="17">
        <v>19.797999999999998</v>
      </c>
      <c r="AW80" s="17">
        <v>21.42</v>
      </c>
      <c r="AX80" s="17">
        <v>23.225000000000001</v>
      </c>
      <c r="AY80" s="17">
        <v>25.004999999999999</v>
      </c>
      <c r="AZ80" s="17">
        <v>26.611000000000001</v>
      </c>
      <c r="BA80" s="17">
        <v>27.99</v>
      </c>
      <c r="BB80" s="17">
        <v>29.192</v>
      </c>
      <c r="BC80" s="17">
        <v>30.286999999999999</v>
      </c>
      <c r="BD80" s="17">
        <v>31.385999999999999</v>
      </c>
      <c r="BE80" s="17">
        <v>32.573999999999998</v>
      </c>
      <c r="BF80" s="17">
        <v>33.872</v>
      </c>
      <c r="BG80" s="17">
        <v>35.256</v>
      </c>
      <c r="BH80" s="17">
        <v>36.710999999999999</v>
      </c>
      <c r="BI80" s="17">
        <v>38.209000000000003</v>
      </c>
      <c r="BJ80" s="17">
        <v>39.734000000000002</v>
      </c>
      <c r="BK80" s="17">
        <v>41.289000000000001</v>
      </c>
      <c r="BL80" s="17">
        <v>42.893999999999998</v>
      </c>
      <c r="BM80" s="17">
        <v>44.578000000000003</v>
      </c>
      <c r="BN80" s="17">
        <v>46.37</v>
      </c>
      <c r="BO80" s="17">
        <v>48.298000000000002</v>
      </c>
      <c r="BP80" s="17">
        <v>50.378999999999998</v>
      </c>
      <c r="BQ80" s="17">
        <v>52.62</v>
      </c>
      <c r="BR80" s="17">
        <v>55.021000000000001</v>
      </c>
      <c r="BS80" s="17">
        <v>57.57</v>
      </c>
      <c r="BT80" s="17">
        <v>60.247</v>
      </c>
    </row>
    <row r="81" spans="1:72">
      <c r="A81" s="16">
        <v>78</v>
      </c>
      <c r="B81" s="17">
        <v>4.843</v>
      </c>
      <c r="C81" s="17">
        <v>5.1630000000000003</v>
      </c>
      <c r="D81" s="17">
        <v>5.5369999999999999</v>
      </c>
      <c r="E81" s="17">
        <v>5.9029999999999996</v>
      </c>
      <c r="F81" s="17">
        <v>6.1820000000000004</v>
      </c>
      <c r="G81" s="17">
        <v>6.32</v>
      </c>
      <c r="H81" s="17">
        <v>6.298</v>
      </c>
      <c r="I81" s="17">
        <v>6.1390000000000002</v>
      </c>
      <c r="J81" s="17">
        <v>5.8929999999999998</v>
      </c>
      <c r="K81" s="17">
        <v>5.6289999999999996</v>
      </c>
      <c r="L81" s="17">
        <v>5.4009999999999998</v>
      </c>
      <c r="M81" s="17">
        <v>5.2160000000000002</v>
      </c>
      <c r="N81" s="17">
        <v>5.0730000000000004</v>
      </c>
      <c r="O81" s="17">
        <v>4.9909999999999997</v>
      </c>
      <c r="P81" s="17">
        <v>4.9939999999999998</v>
      </c>
      <c r="Q81" s="17">
        <v>5.0960000000000001</v>
      </c>
      <c r="R81" s="17">
        <v>5.3120000000000003</v>
      </c>
      <c r="S81" s="17">
        <v>5.6369999999999996</v>
      </c>
      <c r="T81" s="17">
        <v>6.032</v>
      </c>
      <c r="U81" s="17">
        <v>6.444</v>
      </c>
      <c r="V81" s="17">
        <v>6.8330000000000002</v>
      </c>
      <c r="W81" s="17">
        <v>7.1829999999999998</v>
      </c>
      <c r="X81" s="17">
        <v>7.5039999999999996</v>
      </c>
      <c r="Y81" s="17">
        <v>7.819</v>
      </c>
      <c r="Z81" s="17">
        <v>8.1639999999999997</v>
      </c>
      <c r="AA81" s="17">
        <v>8.5609999999999999</v>
      </c>
      <c r="AB81" s="17">
        <v>9.02</v>
      </c>
      <c r="AC81" s="17">
        <v>9.5229999999999997</v>
      </c>
      <c r="AD81" s="17">
        <v>10.047000000000001</v>
      </c>
      <c r="AE81" s="17">
        <v>10.55</v>
      </c>
      <c r="AF81" s="17">
        <v>11.007999999999999</v>
      </c>
      <c r="AG81" s="17">
        <v>11.412000000000001</v>
      </c>
      <c r="AH81" s="17">
        <v>11.769</v>
      </c>
      <c r="AI81" s="17">
        <v>12.093999999999999</v>
      </c>
      <c r="AJ81" s="17">
        <v>12.412000000000001</v>
      </c>
      <c r="AK81" s="17">
        <v>12.738</v>
      </c>
      <c r="AL81" s="17">
        <v>13.090999999999999</v>
      </c>
      <c r="AM81" s="17">
        <v>13.468999999999999</v>
      </c>
      <c r="AN81" s="17">
        <v>13.85</v>
      </c>
      <c r="AO81" s="17">
        <v>14.198</v>
      </c>
      <c r="AP81" s="17">
        <v>14.496</v>
      </c>
      <c r="AQ81" s="17">
        <v>14.722</v>
      </c>
      <c r="AR81" s="17">
        <v>14.904</v>
      </c>
      <c r="AS81" s="17">
        <v>15.147</v>
      </c>
      <c r="AT81" s="17">
        <v>15.596</v>
      </c>
      <c r="AU81" s="17">
        <v>16.344000000000001</v>
      </c>
      <c r="AV81" s="17">
        <v>17.440000000000001</v>
      </c>
      <c r="AW81" s="17">
        <v>18.835999999999999</v>
      </c>
      <c r="AX81" s="17">
        <v>20.411000000000001</v>
      </c>
      <c r="AY81" s="17">
        <v>21.989000000000001</v>
      </c>
      <c r="AZ81" s="17">
        <v>23.443999999999999</v>
      </c>
      <c r="BA81" s="17">
        <v>24.736000000000001</v>
      </c>
      <c r="BB81" s="17">
        <v>25.902999999999999</v>
      </c>
      <c r="BC81" s="17">
        <v>26.989000000000001</v>
      </c>
      <c r="BD81" s="17">
        <v>28.074999999999999</v>
      </c>
      <c r="BE81" s="17">
        <v>29.218</v>
      </c>
      <c r="BF81" s="17">
        <v>30.431000000000001</v>
      </c>
      <c r="BG81" s="17">
        <v>31.698</v>
      </c>
      <c r="BH81" s="17">
        <v>33.011000000000003</v>
      </c>
      <c r="BI81" s="17">
        <v>34.354999999999997</v>
      </c>
      <c r="BJ81" s="17">
        <v>35.722000000000001</v>
      </c>
      <c r="BK81" s="17">
        <v>37.119</v>
      </c>
      <c r="BL81" s="17">
        <v>38.561</v>
      </c>
      <c r="BM81" s="17">
        <v>40.073</v>
      </c>
      <c r="BN81" s="17">
        <v>41.682000000000002</v>
      </c>
      <c r="BO81" s="17">
        <v>43.408000000000001</v>
      </c>
      <c r="BP81" s="17">
        <v>45.271000000000001</v>
      </c>
      <c r="BQ81" s="17">
        <v>47.283000000000001</v>
      </c>
      <c r="BR81" s="17">
        <v>49.453000000000003</v>
      </c>
      <c r="BS81" s="17">
        <v>51.78</v>
      </c>
      <c r="BT81" s="17">
        <v>54.262999999999998</v>
      </c>
    </row>
    <row r="82" spans="1:72">
      <c r="A82" s="16">
        <v>79</v>
      </c>
      <c r="B82" s="17">
        <v>4.1710000000000003</v>
      </c>
      <c r="C82" s="17">
        <v>4.4290000000000003</v>
      </c>
      <c r="D82" s="17">
        <v>4.718</v>
      </c>
      <c r="E82" s="17">
        <v>5.0019999999999998</v>
      </c>
      <c r="F82" s="17">
        <v>5.2279999999999998</v>
      </c>
      <c r="G82" s="17">
        <v>5.359</v>
      </c>
      <c r="H82" s="17">
        <v>5.3840000000000003</v>
      </c>
      <c r="I82" s="17">
        <v>5.32</v>
      </c>
      <c r="J82" s="17">
        <v>5.19</v>
      </c>
      <c r="K82" s="17">
        <v>5.0359999999999996</v>
      </c>
      <c r="L82" s="17">
        <v>4.8899999999999997</v>
      </c>
      <c r="M82" s="17">
        <v>4.7560000000000002</v>
      </c>
      <c r="N82" s="17">
        <v>4.633</v>
      </c>
      <c r="O82" s="17">
        <v>4.5449999999999999</v>
      </c>
      <c r="P82" s="17">
        <v>4.516</v>
      </c>
      <c r="Q82" s="17">
        <v>4.5629999999999997</v>
      </c>
      <c r="R82" s="17">
        <v>4.7009999999999996</v>
      </c>
      <c r="S82" s="17">
        <v>4.9219999999999997</v>
      </c>
      <c r="T82" s="17">
        <v>5.2050000000000001</v>
      </c>
      <c r="U82" s="17">
        <v>5.516</v>
      </c>
      <c r="V82" s="17">
        <v>5.8310000000000004</v>
      </c>
      <c r="W82" s="17">
        <v>6.14</v>
      </c>
      <c r="X82" s="17">
        <v>6.4489999999999998</v>
      </c>
      <c r="Y82" s="17">
        <v>6.7670000000000003</v>
      </c>
      <c r="Z82" s="17">
        <v>7.1070000000000002</v>
      </c>
      <c r="AA82" s="17">
        <v>7.4790000000000001</v>
      </c>
      <c r="AB82" s="17">
        <v>7.8849999999999998</v>
      </c>
      <c r="AC82" s="17">
        <v>8.3160000000000007</v>
      </c>
      <c r="AD82" s="17">
        <v>8.7569999999999997</v>
      </c>
      <c r="AE82" s="17">
        <v>9.19</v>
      </c>
      <c r="AF82" s="17">
        <v>9.6010000000000009</v>
      </c>
      <c r="AG82" s="17">
        <v>9.9849999999999994</v>
      </c>
      <c r="AH82" s="17">
        <v>10.345000000000001</v>
      </c>
      <c r="AI82" s="17">
        <v>10.686</v>
      </c>
      <c r="AJ82" s="17">
        <v>11.012</v>
      </c>
      <c r="AK82" s="17">
        <v>11.331</v>
      </c>
      <c r="AL82" s="17">
        <v>11.65</v>
      </c>
      <c r="AM82" s="17">
        <v>11.973000000000001</v>
      </c>
      <c r="AN82" s="17">
        <v>12.29</v>
      </c>
      <c r="AO82" s="17">
        <v>12.587999999999999</v>
      </c>
      <c r="AP82" s="17">
        <v>12.865</v>
      </c>
      <c r="AQ82" s="17">
        <v>13.106</v>
      </c>
      <c r="AR82" s="17">
        <v>13.333</v>
      </c>
      <c r="AS82" s="17">
        <v>13.612</v>
      </c>
      <c r="AT82" s="17">
        <v>14.032999999999999</v>
      </c>
      <c r="AU82" s="17">
        <v>14.657</v>
      </c>
      <c r="AV82" s="17">
        <v>15.513</v>
      </c>
      <c r="AW82" s="17">
        <v>16.571999999999999</v>
      </c>
      <c r="AX82" s="17">
        <v>17.771000000000001</v>
      </c>
      <c r="AY82" s="17">
        <v>19.015999999999998</v>
      </c>
      <c r="AZ82" s="17">
        <v>20.236999999999998</v>
      </c>
      <c r="BA82" s="17">
        <v>21.416</v>
      </c>
      <c r="BB82" s="17">
        <v>22.567</v>
      </c>
      <c r="BC82" s="17">
        <v>23.698</v>
      </c>
      <c r="BD82" s="17">
        <v>24.824000000000002</v>
      </c>
      <c r="BE82" s="17">
        <v>25.956</v>
      </c>
      <c r="BF82" s="17">
        <v>27.094999999999999</v>
      </c>
      <c r="BG82" s="17">
        <v>28.239000000000001</v>
      </c>
      <c r="BH82" s="17">
        <v>29.396999999999998</v>
      </c>
      <c r="BI82" s="17">
        <v>30.58</v>
      </c>
      <c r="BJ82" s="17">
        <v>31.800999999999998</v>
      </c>
      <c r="BK82" s="17">
        <v>33.067999999999998</v>
      </c>
      <c r="BL82" s="17">
        <v>34.393000000000001</v>
      </c>
      <c r="BM82" s="17">
        <v>35.784999999999997</v>
      </c>
      <c r="BN82" s="17">
        <v>37.253999999999998</v>
      </c>
      <c r="BO82" s="17">
        <v>38.813000000000002</v>
      </c>
      <c r="BP82" s="17">
        <v>40.476999999999997</v>
      </c>
      <c r="BQ82" s="17">
        <v>42.262</v>
      </c>
      <c r="BR82" s="17">
        <v>44.186</v>
      </c>
      <c r="BS82" s="17">
        <v>46.271999999999998</v>
      </c>
      <c r="BT82" s="17">
        <v>48.540999999999997</v>
      </c>
    </row>
    <row r="83" spans="1:72">
      <c r="A83" s="16">
        <v>80</v>
      </c>
      <c r="B83" s="17">
        <v>0</v>
      </c>
      <c r="C83" s="17">
        <v>0</v>
      </c>
      <c r="D83" s="17">
        <v>0</v>
      </c>
      <c r="E83" s="17">
        <v>0</v>
      </c>
      <c r="F83" s="17">
        <v>0</v>
      </c>
      <c r="G83" s="17">
        <v>0</v>
      </c>
      <c r="H83" s="17">
        <v>0</v>
      </c>
      <c r="I83" s="17">
        <v>0</v>
      </c>
      <c r="J83" s="17">
        <v>0</v>
      </c>
      <c r="K83" s="17">
        <v>0</v>
      </c>
      <c r="L83" s="17">
        <v>4.4349999999999996</v>
      </c>
      <c r="M83" s="17">
        <v>4.3460000000000001</v>
      </c>
      <c r="N83" s="17">
        <v>4.2380000000000004</v>
      </c>
      <c r="O83" s="17">
        <v>4.1360000000000001</v>
      </c>
      <c r="P83" s="17">
        <v>4.0720000000000001</v>
      </c>
      <c r="Q83" s="17">
        <v>4.0659999999999998</v>
      </c>
      <c r="R83" s="17">
        <v>4.1269999999999998</v>
      </c>
      <c r="S83" s="17">
        <v>4.2519999999999998</v>
      </c>
      <c r="T83" s="17">
        <v>4.4320000000000004</v>
      </c>
      <c r="U83" s="17">
        <v>4.6500000000000004</v>
      </c>
      <c r="V83" s="17">
        <v>4.8940000000000001</v>
      </c>
      <c r="W83" s="17">
        <v>5.16</v>
      </c>
      <c r="X83" s="17">
        <v>5.4509999999999996</v>
      </c>
      <c r="Y83" s="17">
        <v>5.7629999999999999</v>
      </c>
      <c r="Z83" s="17">
        <v>6.0910000000000002</v>
      </c>
      <c r="AA83" s="17">
        <v>6.4349999999999996</v>
      </c>
      <c r="AB83" s="17">
        <v>6.7869999999999999</v>
      </c>
      <c r="AC83" s="17">
        <v>7.149</v>
      </c>
      <c r="AD83" s="17">
        <v>7.5140000000000002</v>
      </c>
      <c r="AE83" s="17">
        <v>7.8810000000000002</v>
      </c>
      <c r="AF83" s="17">
        <v>8.2490000000000006</v>
      </c>
      <c r="AG83" s="17">
        <v>8.6159999999999997</v>
      </c>
      <c r="AH83" s="17">
        <v>8.98</v>
      </c>
      <c r="AI83" s="17">
        <v>9.3350000000000009</v>
      </c>
      <c r="AJ83" s="17">
        <v>9.6750000000000007</v>
      </c>
      <c r="AK83" s="17">
        <v>9.9939999999999998</v>
      </c>
      <c r="AL83" s="17">
        <v>10.297000000000001</v>
      </c>
      <c r="AM83" s="17">
        <v>10.586</v>
      </c>
      <c r="AN83" s="17">
        <v>10.864000000000001</v>
      </c>
      <c r="AO83" s="17">
        <v>11.131</v>
      </c>
      <c r="AP83" s="17">
        <v>11.388</v>
      </c>
      <c r="AQ83" s="17">
        <v>11.635</v>
      </c>
      <c r="AR83" s="17">
        <v>11.884</v>
      </c>
      <c r="AS83" s="17">
        <v>12.17</v>
      </c>
      <c r="AT83" s="17">
        <v>12.542</v>
      </c>
      <c r="AU83" s="17">
        <v>13.032999999999999</v>
      </c>
      <c r="AV83" s="17">
        <v>13.656000000000001</v>
      </c>
      <c r="AW83" s="17">
        <v>14.398999999999999</v>
      </c>
      <c r="AX83" s="17">
        <v>15.250999999999999</v>
      </c>
      <c r="AY83" s="17">
        <v>16.187999999999999</v>
      </c>
      <c r="AZ83" s="17">
        <v>17.193000000000001</v>
      </c>
      <c r="BA83" s="17">
        <v>18.265000000000001</v>
      </c>
      <c r="BB83" s="17">
        <v>19.402000000000001</v>
      </c>
      <c r="BC83" s="17">
        <v>20.571000000000002</v>
      </c>
      <c r="BD83" s="17">
        <v>21.728999999999999</v>
      </c>
      <c r="BE83" s="17">
        <v>22.850999999999999</v>
      </c>
      <c r="BF83" s="17">
        <v>23.920999999999999</v>
      </c>
      <c r="BG83" s="17">
        <v>24.952000000000002</v>
      </c>
      <c r="BH83" s="17">
        <v>25.966000000000001</v>
      </c>
      <c r="BI83" s="17">
        <v>27</v>
      </c>
      <c r="BJ83" s="17">
        <v>28.077999999999999</v>
      </c>
      <c r="BK83" s="17">
        <v>29.218</v>
      </c>
      <c r="BL83" s="17">
        <v>30.422000000000001</v>
      </c>
      <c r="BM83" s="17">
        <v>31.687000000000001</v>
      </c>
      <c r="BN83" s="17">
        <v>33.006999999999998</v>
      </c>
      <c r="BO83" s="17">
        <v>34.389000000000003</v>
      </c>
      <c r="BP83" s="17">
        <v>35.841000000000001</v>
      </c>
      <c r="BQ83" s="17">
        <v>37.383000000000003</v>
      </c>
      <c r="BR83" s="17">
        <v>39.045000000000002</v>
      </c>
      <c r="BS83" s="17">
        <v>40.863999999999997</v>
      </c>
      <c r="BT83" s="17">
        <v>42.886000000000003</v>
      </c>
    </row>
    <row r="84" spans="1:72">
      <c r="A84" s="16">
        <v>81</v>
      </c>
      <c r="B84" s="17">
        <v>0</v>
      </c>
      <c r="C84" s="17">
        <v>0</v>
      </c>
      <c r="D84" s="17">
        <v>0</v>
      </c>
      <c r="E84" s="17">
        <v>0</v>
      </c>
      <c r="F84" s="17">
        <v>0</v>
      </c>
      <c r="G84" s="17">
        <v>0</v>
      </c>
      <c r="H84" s="17">
        <v>0</v>
      </c>
      <c r="I84" s="17">
        <v>0</v>
      </c>
      <c r="J84" s="17">
        <v>0</v>
      </c>
      <c r="K84" s="17">
        <v>0</v>
      </c>
      <c r="L84" s="17">
        <v>4.0330000000000004</v>
      </c>
      <c r="M84" s="17">
        <v>3.9929999999999999</v>
      </c>
      <c r="N84" s="17">
        <v>3.903</v>
      </c>
      <c r="O84" s="17">
        <v>3.7890000000000001</v>
      </c>
      <c r="P84" s="17">
        <v>3.6850000000000001</v>
      </c>
      <c r="Q84" s="17">
        <v>3.6219999999999999</v>
      </c>
      <c r="R84" s="17">
        <v>3.6080000000000001</v>
      </c>
      <c r="S84" s="17">
        <v>3.6349999999999998</v>
      </c>
      <c r="T84" s="17">
        <v>3.7109999999999999</v>
      </c>
      <c r="U84" s="17">
        <v>3.835</v>
      </c>
      <c r="V84" s="17">
        <v>4.0049999999999999</v>
      </c>
      <c r="W84" s="17">
        <v>4.2290000000000001</v>
      </c>
      <c r="X84" s="17">
        <v>4.5039999999999996</v>
      </c>
      <c r="Y84" s="17">
        <v>4.8109999999999999</v>
      </c>
      <c r="Z84" s="17">
        <v>5.1310000000000002</v>
      </c>
      <c r="AA84" s="17">
        <v>5.4429999999999996</v>
      </c>
      <c r="AB84" s="17">
        <v>5.742</v>
      </c>
      <c r="AC84" s="17">
        <v>6.0289999999999999</v>
      </c>
      <c r="AD84" s="17">
        <v>6.3150000000000004</v>
      </c>
      <c r="AE84" s="17">
        <v>6.6139999999999999</v>
      </c>
      <c r="AF84" s="17">
        <v>6.9370000000000003</v>
      </c>
      <c r="AG84" s="17">
        <v>7.2869999999999999</v>
      </c>
      <c r="AH84" s="17">
        <v>7.6580000000000004</v>
      </c>
      <c r="AI84" s="17">
        <v>8.0329999999999995</v>
      </c>
      <c r="AJ84" s="17">
        <v>8.3930000000000007</v>
      </c>
      <c r="AK84" s="17">
        <v>8.7230000000000008</v>
      </c>
      <c r="AL84" s="17">
        <v>9.0180000000000007</v>
      </c>
      <c r="AM84" s="17">
        <v>9.2880000000000003</v>
      </c>
      <c r="AN84" s="17">
        <v>9.5389999999999997</v>
      </c>
      <c r="AO84" s="17">
        <v>9.7829999999999995</v>
      </c>
      <c r="AP84" s="17">
        <v>10.032999999999999</v>
      </c>
      <c r="AQ84" s="17">
        <v>10.295</v>
      </c>
      <c r="AR84" s="17">
        <v>10.571999999999999</v>
      </c>
      <c r="AS84" s="17">
        <v>10.871</v>
      </c>
      <c r="AT84" s="17">
        <v>11.195</v>
      </c>
      <c r="AU84" s="17">
        <v>11.551</v>
      </c>
      <c r="AV84" s="17">
        <v>11.930999999999999</v>
      </c>
      <c r="AW84" s="17">
        <v>12.346</v>
      </c>
      <c r="AX84" s="17">
        <v>12.836</v>
      </c>
      <c r="AY84" s="17">
        <v>13.457000000000001</v>
      </c>
      <c r="AZ84" s="17">
        <v>14.241</v>
      </c>
      <c r="BA84" s="17">
        <v>15.214</v>
      </c>
      <c r="BB84" s="17">
        <v>16.350999999999999</v>
      </c>
      <c r="BC84" s="17">
        <v>17.577000000000002</v>
      </c>
      <c r="BD84" s="17">
        <v>18.79</v>
      </c>
      <c r="BE84" s="17">
        <v>19.914000000000001</v>
      </c>
      <c r="BF84" s="17">
        <v>20.925000000000001</v>
      </c>
      <c r="BG84" s="17">
        <v>21.846</v>
      </c>
      <c r="BH84" s="17">
        <v>22.718</v>
      </c>
      <c r="BI84" s="17">
        <v>23.600999999999999</v>
      </c>
      <c r="BJ84" s="17">
        <v>24.542999999999999</v>
      </c>
      <c r="BK84" s="17">
        <v>25.561</v>
      </c>
      <c r="BL84" s="17">
        <v>26.65</v>
      </c>
      <c r="BM84" s="17">
        <v>27.791</v>
      </c>
      <c r="BN84" s="17">
        <v>28.968</v>
      </c>
      <c r="BO84" s="17">
        <v>30.17</v>
      </c>
      <c r="BP84" s="17">
        <v>31.402999999999999</v>
      </c>
      <c r="BQ84" s="17">
        <v>32.689</v>
      </c>
      <c r="BR84" s="17">
        <v>34.067999999999998</v>
      </c>
      <c r="BS84" s="17">
        <v>35.594999999999999</v>
      </c>
      <c r="BT84" s="17">
        <v>37.344000000000001</v>
      </c>
    </row>
    <row r="85" spans="1:72">
      <c r="A85" s="16">
        <v>82</v>
      </c>
      <c r="B85" s="17">
        <v>0</v>
      </c>
      <c r="C85" s="17">
        <v>0</v>
      </c>
      <c r="D85" s="17">
        <v>0</v>
      </c>
      <c r="E85" s="17">
        <v>0</v>
      </c>
      <c r="F85" s="17">
        <v>0</v>
      </c>
      <c r="G85" s="17">
        <v>0</v>
      </c>
      <c r="H85" s="17">
        <v>0</v>
      </c>
      <c r="I85" s="17">
        <v>0</v>
      </c>
      <c r="J85" s="17">
        <v>0</v>
      </c>
      <c r="K85" s="17">
        <v>0</v>
      </c>
      <c r="L85" s="17">
        <v>3.5819999999999999</v>
      </c>
      <c r="M85" s="17">
        <v>3.5859999999999999</v>
      </c>
      <c r="N85" s="17">
        <v>3.52</v>
      </c>
      <c r="O85" s="17">
        <v>3.41</v>
      </c>
      <c r="P85" s="17">
        <v>3.2959999999999998</v>
      </c>
      <c r="Q85" s="17">
        <v>3.2050000000000001</v>
      </c>
      <c r="R85" s="17">
        <v>3.14</v>
      </c>
      <c r="S85" s="17">
        <v>3.101</v>
      </c>
      <c r="T85" s="17">
        <v>3.1</v>
      </c>
      <c r="U85" s="17">
        <v>3.15</v>
      </c>
      <c r="V85" s="17">
        <v>3.262</v>
      </c>
      <c r="W85" s="17">
        <v>3.4420000000000002</v>
      </c>
      <c r="X85" s="17">
        <v>3.6869999999999998</v>
      </c>
      <c r="Y85" s="17">
        <v>3.9740000000000002</v>
      </c>
      <c r="Z85" s="17">
        <v>4.2679999999999998</v>
      </c>
      <c r="AA85" s="17">
        <v>4.5449999999999999</v>
      </c>
      <c r="AB85" s="17">
        <v>4.7930000000000001</v>
      </c>
      <c r="AC85" s="17">
        <v>5.0199999999999996</v>
      </c>
      <c r="AD85" s="17">
        <v>5.2430000000000003</v>
      </c>
      <c r="AE85" s="17">
        <v>5.4870000000000001</v>
      </c>
      <c r="AF85" s="17">
        <v>5.7690000000000001</v>
      </c>
      <c r="AG85" s="17">
        <v>6.0940000000000003</v>
      </c>
      <c r="AH85" s="17">
        <v>6.4530000000000003</v>
      </c>
      <c r="AI85" s="17">
        <v>6.827</v>
      </c>
      <c r="AJ85" s="17">
        <v>7.1859999999999999</v>
      </c>
      <c r="AK85" s="17">
        <v>7.5110000000000001</v>
      </c>
      <c r="AL85" s="17">
        <v>7.7949999999999999</v>
      </c>
      <c r="AM85" s="17">
        <v>8.0449999999999999</v>
      </c>
      <c r="AN85" s="17">
        <v>8.2750000000000004</v>
      </c>
      <c r="AO85" s="17">
        <v>8.5030000000000001</v>
      </c>
      <c r="AP85" s="17">
        <v>8.7439999999999998</v>
      </c>
      <c r="AQ85" s="17">
        <v>9.0109999999999992</v>
      </c>
      <c r="AR85" s="17">
        <v>9.3040000000000003</v>
      </c>
      <c r="AS85" s="17">
        <v>9.6039999999999992</v>
      </c>
      <c r="AT85" s="17">
        <v>9.8859999999999992</v>
      </c>
      <c r="AU85" s="17">
        <v>10.138999999999999</v>
      </c>
      <c r="AV85" s="17">
        <v>10.345000000000001</v>
      </c>
      <c r="AW85" s="17">
        <v>10.523999999999999</v>
      </c>
      <c r="AX85" s="17">
        <v>10.750999999999999</v>
      </c>
      <c r="AY85" s="17">
        <v>11.13</v>
      </c>
      <c r="AZ85" s="17">
        <v>11.728</v>
      </c>
      <c r="BA85" s="17">
        <v>12.581</v>
      </c>
      <c r="BB85" s="17">
        <v>13.651999999999999</v>
      </c>
      <c r="BC85" s="17">
        <v>14.848000000000001</v>
      </c>
      <c r="BD85" s="17">
        <v>16.033000000000001</v>
      </c>
      <c r="BE85" s="17">
        <v>17.11</v>
      </c>
      <c r="BF85" s="17">
        <v>18.047000000000001</v>
      </c>
      <c r="BG85" s="17">
        <v>18.876000000000001</v>
      </c>
      <c r="BH85" s="17">
        <v>19.638999999999999</v>
      </c>
      <c r="BI85" s="17">
        <v>20.408000000000001</v>
      </c>
      <c r="BJ85" s="17">
        <v>21.236000000000001</v>
      </c>
      <c r="BK85" s="17">
        <v>22.143000000000001</v>
      </c>
      <c r="BL85" s="17">
        <v>23.119</v>
      </c>
      <c r="BM85" s="17">
        <v>24.138000000000002</v>
      </c>
      <c r="BN85" s="17">
        <v>25.172999999999998</v>
      </c>
      <c r="BO85" s="17">
        <v>26.210999999999999</v>
      </c>
      <c r="BP85" s="17">
        <v>27.254000000000001</v>
      </c>
      <c r="BQ85" s="17">
        <v>28.326000000000001</v>
      </c>
      <c r="BR85" s="17">
        <v>29.468</v>
      </c>
      <c r="BS85" s="17">
        <v>30.742999999999999</v>
      </c>
      <c r="BT85" s="17">
        <v>32.232999999999997</v>
      </c>
    </row>
    <row r="86" spans="1:72">
      <c r="A86" s="16">
        <v>83</v>
      </c>
      <c r="B86" s="17">
        <v>0</v>
      </c>
      <c r="C86" s="17">
        <v>0</v>
      </c>
      <c r="D86" s="17">
        <v>0</v>
      </c>
      <c r="E86" s="17">
        <v>0</v>
      </c>
      <c r="F86" s="17">
        <v>0</v>
      </c>
      <c r="G86" s="17">
        <v>0</v>
      </c>
      <c r="H86" s="17">
        <v>0</v>
      </c>
      <c r="I86" s="17">
        <v>0</v>
      </c>
      <c r="J86" s="17">
        <v>0</v>
      </c>
      <c r="K86" s="17">
        <v>0</v>
      </c>
      <c r="L86" s="17">
        <v>3.0459999999999998</v>
      </c>
      <c r="M86" s="17">
        <v>3.07</v>
      </c>
      <c r="N86" s="17">
        <v>3.0339999999999998</v>
      </c>
      <c r="O86" s="17">
        <v>2.9550000000000001</v>
      </c>
      <c r="P86" s="17">
        <v>2.8620000000000001</v>
      </c>
      <c r="Q86" s="17">
        <v>2.7789999999999999</v>
      </c>
      <c r="R86" s="17">
        <v>2.71</v>
      </c>
      <c r="S86" s="17">
        <v>2.653</v>
      </c>
      <c r="T86" s="17">
        <v>2.6219999999999999</v>
      </c>
      <c r="U86" s="17">
        <v>2.637</v>
      </c>
      <c r="V86" s="17">
        <v>2.706</v>
      </c>
      <c r="W86" s="17">
        <v>2.8410000000000002</v>
      </c>
      <c r="X86" s="17">
        <v>3.0369999999999999</v>
      </c>
      <c r="Y86" s="17">
        <v>3.2730000000000001</v>
      </c>
      <c r="Z86" s="17">
        <v>3.5169999999999999</v>
      </c>
      <c r="AA86" s="17">
        <v>3.7490000000000001</v>
      </c>
      <c r="AB86" s="17">
        <v>3.9580000000000002</v>
      </c>
      <c r="AC86" s="17">
        <v>4.1529999999999996</v>
      </c>
      <c r="AD86" s="17">
        <v>4.3449999999999998</v>
      </c>
      <c r="AE86" s="17">
        <v>4.5579999999999998</v>
      </c>
      <c r="AF86" s="17">
        <v>4.8049999999999997</v>
      </c>
      <c r="AG86" s="17">
        <v>5.0940000000000003</v>
      </c>
      <c r="AH86" s="17">
        <v>5.4139999999999997</v>
      </c>
      <c r="AI86" s="17">
        <v>5.7469999999999999</v>
      </c>
      <c r="AJ86" s="17">
        <v>6.07</v>
      </c>
      <c r="AK86" s="17">
        <v>6.3659999999999997</v>
      </c>
      <c r="AL86" s="17">
        <v>6.6289999999999996</v>
      </c>
      <c r="AM86" s="17">
        <v>6.8639999999999999</v>
      </c>
      <c r="AN86" s="17">
        <v>7.0789999999999997</v>
      </c>
      <c r="AO86" s="17">
        <v>7.2930000000000001</v>
      </c>
      <c r="AP86" s="17">
        <v>7.516</v>
      </c>
      <c r="AQ86" s="17">
        <v>7.76</v>
      </c>
      <c r="AR86" s="17">
        <v>8.0220000000000002</v>
      </c>
      <c r="AS86" s="17">
        <v>8.2850000000000001</v>
      </c>
      <c r="AT86" s="17">
        <v>8.5220000000000002</v>
      </c>
      <c r="AU86" s="17">
        <v>8.7189999999999994</v>
      </c>
      <c r="AV86" s="17">
        <v>8.8580000000000005</v>
      </c>
      <c r="AW86" s="17">
        <v>8.9580000000000002</v>
      </c>
      <c r="AX86" s="17">
        <v>9.0969999999999995</v>
      </c>
      <c r="AY86" s="17">
        <v>9.3670000000000009</v>
      </c>
      <c r="AZ86" s="17">
        <v>9.8369999999999997</v>
      </c>
      <c r="BA86" s="17">
        <v>10.54</v>
      </c>
      <c r="BB86" s="17">
        <v>11.443</v>
      </c>
      <c r="BC86" s="17">
        <v>12.465999999999999</v>
      </c>
      <c r="BD86" s="17">
        <v>13.491</v>
      </c>
      <c r="BE86" s="17">
        <v>14.436999999999999</v>
      </c>
      <c r="BF86" s="17">
        <v>15.275</v>
      </c>
      <c r="BG86" s="17">
        <v>16.032</v>
      </c>
      <c r="BH86" s="17">
        <v>16.738</v>
      </c>
      <c r="BI86" s="17">
        <v>17.446999999999999</v>
      </c>
      <c r="BJ86" s="17">
        <v>18.199000000000002</v>
      </c>
      <c r="BK86" s="17">
        <v>19.004999999999999</v>
      </c>
      <c r="BL86" s="17">
        <v>19.858000000000001</v>
      </c>
      <c r="BM86" s="17">
        <v>20.742000000000001</v>
      </c>
      <c r="BN86" s="17">
        <v>21.635000000000002</v>
      </c>
      <c r="BO86" s="17">
        <v>22.53</v>
      </c>
      <c r="BP86" s="17">
        <v>23.428999999999998</v>
      </c>
      <c r="BQ86" s="17">
        <v>24.352</v>
      </c>
      <c r="BR86" s="17">
        <v>25.335000000000001</v>
      </c>
      <c r="BS86" s="17">
        <v>26.428000000000001</v>
      </c>
      <c r="BT86" s="17">
        <v>27.698</v>
      </c>
    </row>
    <row r="87" spans="1:72">
      <c r="A87" s="16">
        <v>84</v>
      </c>
      <c r="B87" s="17">
        <v>0</v>
      </c>
      <c r="C87" s="17">
        <v>0</v>
      </c>
      <c r="D87" s="17">
        <v>0</v>
      </c>
      <c r="E87" s="17">
        <v>0</v>
      </c>
      <c r="F87" s="17">
        <v>0</v>
      </c>
      <c r="G87" s="17">
        <v>0</v>
      </c>
      <c r="H87" s="17">
        <v>0</v>
      </c>
      <c r="I87" s="17">
        <v>0</v>
      </c>
      <c r="J87" s="17">
        <v>0</v>
      </c>
      <c r="K87" s="17">
        <v>0</v>
      </c>
      <c r="L87" s="17">
        <v>2.4670000000000001</v>
      </c>
      <c r="M87" s="17">
        <v>2.5009999999999999</v>
      </c>
      <c r="N87" s="17">
        <v>2.4950000000000001</v>
      </c>
      <c r="O87" s="17">
        <v>2.46</v>
      </c>
      <c r="P87" s="17">
        <v>2.4119999999999999</v>
      </c>
      <c r="Q87" s="17">
        <v>2.3639999999999999</v>
      </c>
      <c r="R87" s="17">
        <v>2.3180000000000001</v>
      </c>
      <c r="S87" s="17">
        <v>2.2749999999999999</v>
      </c>
      <c r="T87" s="17">
        <v>2.2469999999999999</v>
      </c>
      <c r="U87" s="17">
        <v>2.2490000000000001</v>
      </c>
      <c r="V87" s="17">
        <v>2.2919999999999998</v>
      </c>
      <c r="W87" s="17">
        <v>2.383</v>
      </c>
      <c r="X87" s="17">
        <v>2.5169999999999999</v>
      </c>
      <c r="Y87" s="17">
        <v>2.6850000000000001</v>
      </c>
      <c r="Z87" s="17">
        <v>2.867</v>
      </c>
      <c r="AA87" s="17">
        <v>3.048</v>
      </c>
      <c r="AB87" s="17">
        <v>3.2269999999999999</v>
      </c>
      <c r="AC87" s="17">
        <v>3.4020000000000001</v>
      </c>
      <c r="AD87" s="17">
        <v>3.585</v>
      </c>
      <c r="AE87" s="17">
        <v>3.7829999999999999</v>
      </c>
      <c r="AF87" s="17">
        <v>4.0030000000000001</v>
      </c>
      <c r="AG87" s="17">
        <v>4.2469999999999999</v>
      </c>
      <c r="AH87" s="17">
        <v>4.5090000000000003</v>
      </c>
      <c r="AI87" s="17">
        <v>4.78</v>
      </c>
      <c r="AJ87" s="17">
        <v>5.0469999999999997</v>
      </c>
      <c r="AK87" s="17">
        <v>5.2990000000000004</v>
      </c>
      <c r="AL87" s="17">
        <v>5.5339999999999998</v>
      </c>
      <c r="AM87" s="17">
        <v>5.7530000000000001</v>
      </c>
      <c r="AN87" s="17">
        <v>5.9610000000000003</v>
      </c>
      <c r="AO87" s="17">
        <v>6.1609999999999996</v>
      </c>
      <c r="AP87" s="17">
        <v>6.36</v>
      </c>
      <c r="AQ87" s="17">
        <v>6.5629999999999997</v>
      </c>
      <c r="AR87" s="17">
        <v>6.7709999999999999</v>
      </c>
      <c r="AS87" s="17">
        <v>6.9770000000000003</v>
      </c>
      <c r="AT87" s="17">
        <v>7.1680000000000001</v>
      </c>
      <c r="AU87" s="17">
        <v>7.34</v>
      </c>
      <c r="AV87" s="17">
        <v>7.4820000000000002</v>
      </c>
      <c r="AW87" s="17">
        <v>7.6109999999999998</v>
      </c>
      <c r="AX87" s="17">
        <v>7.7690000000000001</v>
      </c>
      <c r="AY87" s="17">
        <v>8.0210000000000008</v>
      </c>
      <c r="AZ87" s="17">
        <v>8.4049999999999994</v>
      </c>
      <c r="BA87" s="17">
        <v>8.9429999999999996</v>
      </c>
      <c r="BB87" s="17">
        <v>9.6170000000000009</v>
      </c>
      <c r="BC87" s="17">
        <v>10.38</v>
      </c>
      <c r="BD87" s="17">
        <v>11.167999999999999</v>
      </c>
      <c r="BE87" s="17">
        <v>11.93</v>
      </c>
      <c r="BF87" s="17">
        <v>12.654999999999999</v>
      </c>
      <c r="BG87" s="17">
        <v>13.353999999999999</v>
      </c>
      <c r="BH87" s="17">
        <v>14.036</v>
      </c>
      <c r="BI87" s="17">
        <v>14.718</v>
      </c>
      <c r="BJ87" s="17">
        <v>15.414</v>
      </c>
      <c r="BK87" s="17">
        <v>16.128</v>
      </c>
      <c r="BL87" s="17">
        <v>16.86</v>
      </c>
      <c r="BM87" s="17">
        <v>17.605</v>
      </c>
      <c r="BN87" s="17">
        <v>18.361999999999998</v>
      </c>
      <c r="BO87" s="17">
        <v>19.129000000000001</v>
      </c>
      <c r="BP87" s="17">
        <v>19.917000000000002</v>
      </c>
      <c r="BQ87" s="17">
        <v>20.739000000000001</v>
      </c>
      <c r="BR87" s="17">
        <v>21.614999999999998</v>
      </c>
      <c r="BS87" s="17">
        <v>22.574000000000002</v>
      </c>
      <c r="BT87" s="17">
        <v>23.65</v>
      </c>
    </row>
    <row r="88" spans="1:72">
      <c r="A88" s="16">
        <v>85</v>
      </c>
      <c r="B88" s="17">
        <v>0</v>
      </c>
      <c r="C88" s="17">
        <v>0</v>
      </c>
      <c r="D88" s="17">
        <v>0</v>
      </c>
      <c r="E88" s="17">
        <v>0</v>
      </c>
      <c r="F88" s="17">
        <v>0</v>
      </c>
      <c r="G88" s="17">
        <v>0</v>
      </c>
      <c r="H88" s="17">
        <v>0</v>
      </c>
      <c r="I88" s="17">
        <v>0</v>
      </c>
      <c r="J88" s="17">
        <v>0</v>
      </c>
      <c r="K88" s="17">
        <v>0</v>
      </c>
      <c r="L88" s="17">
        <v>1.927</v>
      </c>
      <c r="M88" s="17">
        <v>1.9770000000000001</v>
      </c>
      <c r="N88" s="17">
        <v>2.0070000000000001</v>
      </c>
      <c r="O88" s="17">
        <v>2.02</v>
      </c>
      <c r="P88" s="17">
        <v>2.0190000000000001</v>
      </c>
      <c r="Q88" s="17">
        <v>2.0059999999999998</v>
      </c>
      <c r="R88" s="17">
        <v>1.982</v>
      </c>
      <c r="S88" s="17">
        <v>1.9490000000000001</v>
      </c>
      <c r="T88" s="17">
        <v>1.919</v>
      </c>
      <c r="U88" s="17">
        <v>1.9079999999999999</v>
      </c>
      <c r="V88" s="17">
        <v>1.923</v>
      </c>
      <c r="W88" s="17">
        <v>1.972</v>
      </c>
      <c r="X88" s="17">
        <v>2.0510000000000002</v>
      </c>
      <c r="Y88" s="17">
        <v>2.1560000000000001</v>
      </c>
      <c r="Z88" s="17">
        <v>2.2799999999999998</v>
      </c>
      <c r="AA88" s="17">
        <v>2.415</v>
      </c>
      <c r="AB88" s="17">
        <v>2.5590000000000002</v>
      </c>
      <c r="AC88" s="17">
        <v>2.7149999999999999</v>
      </c>
      <c r="AD88" s="17">
        <v>2.8820000000000001</v>
      </c>
      <c r="AE88" s="17">
        <v>3.06</v>
      </c>
      <c r="AF88" s="17">
        <v>3.25</v>
      </c>
      <c r="AG88" s="17">
        <v>3.45</v>
      </c>
      <c r="AH88" s="17">
        <v>3.6579999999999999</v>
      </c>
      <c r="AI88" s="17">
        <v>3.8719999999999999</v>
      </c>
      <c r="AJ88" s="17">
        <v>4.085</v>
      </c>
      <c r="AK88" s="17">
        <v>4.298</v>
      </c>
      <c r="AL88" s="17">
        <v>4.5069999999999997</v>
      </c>
      <c r="AM88" s="17">
        <v>4.7130000000000001</v>
      </c>
      <c r="AN88" s="17">
        <v>4.9130000000000003</v>
      </c>
      <c r="AO88" s="17">
        <v>5.1050000000000004</v>
      </c>
      <c r="AP88" s="17">
        <v>5.29</v>
      </c>
      <c r="AQ88" s="17">
        <v>5.468</v>
      </c>
      <c r="AR88" s="17">
        <v>5.6420000000000003</v>
      </c>
      <c r="AS88" s="17">
        <v>5.8120000000000003</v>
      </c>
      <c r="AT88" s="17">
        <v>5.9720000000000004</v>
      </c>
      <c r="AU88" s="17">
        <v>6.1239999999999997</v>
      </c>
      <c r="AV88" s="17">
        <v>6.266</v>
      </c>
      <c r="AW88" s="17">
        <v>6.4050000000000002</v>
      </c>
      <c r="AX88" s="17">
        <v>6.5640000000000001</v>
      </c>
      <c r="AY88" s="17">
        <v>6.7789999999999999</v>
      </c>
      <c r="AZ88" s="17">
        <v>7.0720000000000001</v>
      </c>
      <c r="BA88" s="17">
        <v>7.4530000000000003</v>
      </c>
      <c r="BB88" s="17">
        <v>7.9109999999999996</v>
      </c>
      <c r="BC88" s="17">
        <v>8.4350000000000005</v>
      </c>
      <c r="BD88" s="17">
        <v>9.0039999999999996</v>
      </c>
      <c r="BE88" s="17">
        <v>9.5969999999999995</v>
      </c>
      <c r="BF88" s="17">
        <v>10.215999999999999</v>
      </c>
      <c r="BG88" s="17">
        <v>10.862</v>
      </c>
      <c r="BH88" s="17">
        <v>11.52</v>
      </c>
      <c r="BI88" s="17">
        <v>12.177</v>
      </c>
      <c r="BJ88" s="17">
        <v>12.821999999999999</v>
      </c>
      <c r="BK88" s="17">
        <v>13.454000000000001</v>
      </c>
      <c r="BL88" s="17">
        <v>14.074999999999999</v>
      </c>
      <c r="BM88" s="17">
        <v>14.696</v>
      </c>
      <c r="BN88" s="17">
        <v>15.326000000000001</v>
      </c>
      <c r="BO88" s="17">
        <v>15.976000000000001</v>
      </c>
      <c r="BP88" s="17">
        <v>16.655000000000001</v>
      </c>
      <c r="BQ88" s="17">
        <v>17.375</v>
      </c>
      <c r="BR88" s="17">
        <v>18.140999999999998</v>
      </c>
      <c r="BS88" s="17">
        <v>18.960999999999999</v>
      </c>
      <c r="BT88" s="17">
        <v>19.841000000000001</v>
      </c>
    </row>
    <row r="89" spans="1:72">
      <c r="A89" s="16">
        <v>86</v>
      </c>
      <c r="B89" s="17">
        <v>0</v>
      </c>
      <c r="C89" s="17">
        <v>0</v>
      </c>
      <c r="D89" s="17">
        <v>0</v>
      </c>
      <c r="E89" s="17">
        <v>0</v>
      </c>
      <c r="F89" s="17">
        <v>0</v>
      </c>
      <c r="G89" s="17">
        <v>0</v>
      </c>
      <c r="H89" s="17">
        <v>0</v>
      </c>
      <c r="I89" s="17">
        <v>0</v>
      </c>
      <c r="J89" s="17">
        <v>0</v>
      </c>
      <c r="K89" s="17">
        <v>0</v>
      </c>
      <c r="L89" s="17">
        <v>1.4</v>
      </c>
      <c r="M89" s="17">
        <v>1.472</v>
      </c>
      <c r="N89" s="17">
        <v>1.546</v>
      </c>
      <c r="O89" s="17">
        <v>1.615</v>
      </c>
      <c r="P89" s="17">
        <v>1.667</v>
      </c>
      <c r="Q89" s="17">
        <v>1.6970000000000001</v>
      </c>
      <c r="R89" s="17">
        <v>1.6990000000000001</v>
      </c>
      <c r="S89" s="17">
        <v>1.681</v>
      </c>
      <c r="T89" s="17">
        <v>1.651</v>
      </c>
      <c r="U89" s="17">
        <v>1.6240000000000001</v>
      </c>
      <c r="V89" s="17">
        <v>1.6140000000000001</v>
      </c>
      <c r="W89" s="17">
        <v>1.62</v>
      </c>
      <c r="X89" s="17">
        <v>1.645</v>
      </c>
      <c r="Y89" s="17">
        <v>1.6879999999999999</v>
      </c>
      <c r="Z89" s="17">
        <v>1.7529999999999999</v>
      </c>
      <c r="AA89" s="17">
        <v>1.84</v>
      </c>
      <c r="AB89" s="17">
        <v>1.952</v>
      </c>
      <c r="AC89" s="17">
        <v>2.0880000000000001</v>
      </c>
      <c r="AD89" s="17">
        <v>2.2400000000000002</v>
      </c>
      <c r="AE89" s="17">
        <v>2.4</v>
      </c>
      <c r="AF89" s="17">
        <v>2.5590000000000002</v>
      </c>
      <c r="AG89" s="17">
        <v>2.714</v>
      </c>
      <c r="AH89" s="17">
        <v>2.867</v>
      </c>
      <c r="AI89" s="17">
        <v>3.02</v>
      </c>
      <c r="AJ89" s="17">
        <v>3.1819999999999999</v>
      </c>
      <c r="AK89" s="17">
        <v>3.3530000000000002</v>
      </c>
      <c r="AL89" s="17">
        <v>3.5369999999999999</v>
      </c>
      <c r="AM89" s="17">
        <v>3.7309999999999999</v>
      </c>
      <c r="AN89" s="17">
        <v>3.9279999999999999</v>
      </c>
      <c r="AO89" s="17">
        <v>4.1189999999999998</v>
      </c>
      <c r="AP89" s="17">
        <v>4.2960000000000003</v>
      </c>
      <c r="AQ89" s="17">
        <v>4.4589999999999996</v>
      </c>
      <c r="AR89" s="17">
        <v>4.6120000000000001</v>
      </c>
      <c r="AS89" s="17">
        <v>4.7560000000000002</v>
      </c>
      <c r="AT89" s="17">
        <v>4.8979999999999997</v>
      </c>
      <c r="AU89" s="17">
        <v>5.0419999999999998</v>
      </c>
      <c r="AV89" s="17">
        <v>5.1909999999999998</v>
      </c>
      <c r="AW89" s="17">
        <v>5.3470000000000004</v>
      </c>
      <c r="AX89" s="17">
        <v>5.5149999999999997</v>
      </c>
      <c r="AY89" s="17">
        <v>5.6970000000000001</v>
      </c>
      <c r="AZ89" s="17">
        <v>5.899</v>
      </c>
      <c r="BA89" s="17">
        <v>6.1159999999999997</v>
      </c>
      <c r="BB89" s="17">
        <v>6.3550000000000004</v>
      </c>
      <c r="BC89" s="17">
        <v>6.633</v>
      </c>
      <c r="BD89" s="17">
        <v>6.9770000000000003</v>
      </c>
      <c r="BE89" s="17">
        <v>7.4029999999999996</v>
      </c>
      <c r="BF89" s="17">
        <v>7.9219999999999997</v>
      </c>
      <c r="BG89" s="17">
        <v>8.5229999999999997</v>
      </c>
      <c r="BH89" s="17">
        <v>9.1709999999999994</v>
      </c>
      <c r="BI89" s="17">
        <v>9.8160000000000007</v>
      </c>
      <c r="BJ89" s="17">
        <v>10.423</v>
      </c>
      <c r="BK89" s="17">
        <v>10.981999999999999</v>
      </c>
      <c r="BL89" s="17">
        <v>11.500999999999999</v>
      </c>
      <c r="BM89" s="17">
        <v>12.003</v>
      </c>
      <c r="BN89" s="17">
        <v>12.513</v>
      </c>
      <c r="BO89" s="17">
        <v>13.053000000000001</v>
      </c>
      <c r="BP89" s="17">
        <v>13.634</v>
      </c>
      <c r="BQ89" s="17">
        <v>14.260999999999999</v>
      </c>
      <c r="BR89" s="17">
        <v>14.925000000000001</v>
      </c>
      <c r="BS89" s="17">
        <v>15.612</v>
      </c>
      <c r="BT89" s="17">
        <v>16.292999999999999</v>
      </c>
    </row>
    <row r="90" spans="1:72">
      <c r="A90" s="16">
        <v>87</v>
      </c>
      <c r="B90" s="17">
        <v>0</v>
      </c>
      <c r="C90" s="17">
        <v>0</v>
      </c>
      <c r="D90" s="17">
        <v>0</v>
      </c>
      <c r="E90" s="17">
        <v>0</v>
      </c>
      <c r="F90" s="17">
        <v>0</v>
      </c>
      <c r="G90" s="17">
        <v>0</v>
      </c>
      <c r="H90" s="17">
        <v>0</v>
      </c>
      <c r="I90" s="17">
        <v>0</v>
      </c>
      <c r="J90" s="17">
        <v>0</v>
      </c>
      <c r="K90" s="17">
        <v>0</v>
      </c>
      <c r="L90" s="17">
        <v>0.97899999999999998</v>
      </c>
      <c r="M90" s="17">
        <v>1.0589999999999999</v>
      </c>
      <c r="N90" s="17">
        <v>1.1579999999999999</v>
      </c>
      <c r="O90" s="17">
        <v>1.262</v>
      </c>
      <c r="P90" s="17">
        <v>1.3480000000000001</v>
      </c>
      <c r="Q90" s="17">
        <v>1.405</v>
      </c>
      <c r="R90" s="17">
        <v>1.4279999999999999</v>
      </c>
      <c r="S90" s="17">
        <v>1.4219999999999999</v>
      </c>
      <c r="T90" s="17">
        <v>1.397</v>
      </c>
      <c r="U90" s="17">
        <v>1.3660000000000001</v>
      </c>
      <c r="V90" s="17">
        <v>1.34</v>
      </c>
      <c r="W90" s="17">
        <v>1.321</v>
      </c>
      <c r="X90" s="17">
        <v>1.306</v>
      </c>
      <c r="Y90" s="17">
        <v>1.306</v>
      </c>
      <c r="Z90" s="17">
        <v>1.327</v>
      </c>
      <c r="AA90" s="17">
        <v>1.377</v>
      </c>
      <c r="AB90" s="17">
        <v>1.4610000000000001</v>
      </c>
      <c r="AC90" s="17">
        <v>1.5740000000000001</v>
      </c>
      <c r="AD90" s="17">
        <v>1.7090000000000001</v>
      </c>
      <c r="AE90" s="17">
        <v>1.847</v>
      </c>
      <c r="AF90" s="17">
        <v>1.976</v>
      </c>
      <c r="AG90" s="17">
        <v>2.093</v>
      </c>
      <c r="AH90" s="17">
        <v>2.202</v>
      </c>
      <c r="AI90" s="17">
        <v>2.3090000000000002</v>
      </c>
      <c r="AJ90" s="17">
        <v>2.4260000000000002</v>
      </c>
      <c r="AK90" s="17">
        <v>2.5630000000000002</v>
      </c>
      <c r="AL90" s="17">
        <v>2.7229999999999999</v>
      </c>
      <c r="AM90" s="17">
        <v>2.9</v>
      </c>
      <c r="AN90" s="17">
        <v>3.0840000000000001</v>
      </c>
      <c r="AO90" s="17">
        <v>3.2629999999999999</v>
      </c>
      <c r="AP90" s="17">
        <v>3.4279999999999999</v>
      </c>
      <c r="AQ90" s="17">
        <v>3.5750000000000002</v>
      </c>
      <c r="AR90" s="17">
        <v>3.7069999999999999</v>
      </c>
      <c r="AS90" s="17">
        <v>3.831</v>
      </c>
      <c r="AT90" s="17">
        <v>3.956</v>
      </c>
      <c r="AU90" s="17">
        <v>4.09</v>
      </c>
      <c r="AV90" s="17">
        <v>4.24</v>
      </c>
      <c r="AW90" s="17">
        <v>4.4039999999999999</v>
      </c>
      <c r="AX90" s="17">
        <v>4.5720000000000001</v>
      </c>
      <c r="AY90" s="17">
        <v>4.7270000000000003</v>
      </c>
      <c r="AZ90" s="17">
        <v>4.859</v>
      </c>
      <c r="BA90" s="17">
        <v>4.96</v>
      </c>
      <c r="BB90" s="17">
        <v>5.04</v>
      </c>
      <c r="BC90" s="17">
        <v>5.141</v>
      </c>
      <c r="BD90" s="17">
        <v>5.319</v>
      </c>
      <c r="BE90" s="17">
        <v>5.609</v>
      </c>
      <c r="BF90" s="17">
        <v>6.032</v>
      </c>
      <c r="BG90" s="17">
        <v>6.5670000000000002</v>
      </c>
      <c r="BH90" s="17">
        <v>7.17</v>
      </c>
      <c r="BI90" s="17">
        <v>7.7709999999999999</v>
      </c>
      <c r="BJ90" s="17">
        <v>8.3219999999999992</v>
      </c>
      <c r="BK90" s="17">
        <v>8.8070000000000004</v>
      </c>
      <c r="BL90" s="17">
        <v>9.2390000000000008</v>
      </c>
      <c r="BM90" s="17">
        <v>9.6449999999999996</v>
      </c>
      <c r="BN90" s="17">
        <v>10.06</v>
      </c>
      <c r="BO90" s="17">
        <v>10.507</v>
      </c>
      <c r="BP90" s="17">
        <v>11.002000000000001</v>
      </c>
      <c r="BQ90" s="17">
        <v>11.54</v>
      </c>
      <c r="BR90" s="17">
        <v>12.108000000000001</v>
      </c>
      <c r="BS90" s="17">
        <v>12.673</v>
      </c>
      <c r="BT90" s="17">
        <v>13.191000000000001</v>
      </c>
    </row>
    <row r="91" spans="1:72">
      <c r="A91" s="16">
        <v>88</v>
      </c>
      <c r="B91" s="17">
        <v>0</v>
      </c>
      <c r="C91" s="17">
        <v>0</v>
      </c>
      <c r="D91" s="17">
        <v>0</v>
      </c>
      <c r="E91" s="17">
        <v>0</v>
      </c>
      <c r="F91" s="17">
        <v>0</v>
      </c>
      <c r="G91" s="17">
        <v>0</v>
      </c>
      <c r="H91" s="17">
        <v>0</v>
      </c>
      <c r="I91" s="17">
        <v>0</v>
      </c>
      <c r="J91" s="17">
        <v>0</v>
      </c>
      <c r="K91" s="17">
        <v>0</v>
      </c>
      <c r="L91" s="17">
        <v>0.71099999999999997</v>
      </c>
      <c r="M91" s="17">
        <v>0.78500000000000003</v>
      </c>
      <c r="N91" s="17">
        <v>0.879</v>
      </c>
      <c r="O91" s="17">
        <v>0.97699999999999998</v>
      </c>
      <c r="P91" s="17">
        <v>1.0629999999999999</v>
      </c>
      <c r="Q91" s="17">
        <v>1.121</v>
      </c>
      <c r="R91" s="17">
        <v>1.1479999999999999</v>
      </c>
      <c r="S91" s="17">
        <v>1.1499999999999999</v>
      </c>
      <c r="T91" s="17">
        <v>1.1319999999999999</v>
      </c>
      <c r="U91" s="17">
        <v>1.107</v>
      </c>
      <c r="V91" s="17">
        <v>1.08</v>
      </c>
      <c r="W91" s="17">
        <v>1.054</v>
      </c>
      <c r="X91" s="17">
        <v>1.0289999999999999</v>
      </c>
      <c r="Y91" s="17">
        <v>1.0129999999999999</v>
      </c>
      <c r="Z91" s="17">
        <v>1.016</v>
      </c>
      <c r="AA91" s="17">
        <v>1.0449999999999999</v>
      </c>
      <c r="AB91" s="17">
        <v>1.105</v>
      </c>
      <c r="AC91" s="17">
        <v>1.1930000000000001</v>
      </c>
      <c r="AD91" s="17">
        <v>1.298</v>
      </c>
      <c r="AE91" s="17">
        <v>1.4079999999999999</v>
      </c>
      <c r="AF91" s="17">
        <v>1.5109999999999999</v>
      </c>
      <c r="AG91" s="17">
        <v>1.6020000000000001</v>
      </c>
      <c r="AH91" s="17">
        <v>1.6850000000000001</v>
      </c>
      <c r="AI91" s="17">
        <v>1.768</v>
      </c>
      <c r="AJ91" s="17">
        <v>1.8620000000000001</v>
      </c>
      <c r="AK91" s="17">
        <v>1.9750000000000001</v>
      </c>
      <c r="AL91" s="17">
        <v>2.1070000000000002</v>
      </c>
      <c r="AM91" s="17">
        <v>2.2559999999999998</v>
      </c>
      <c r="AN91" s="17">
        <v>2.415</v>
      </c>
      <c r="AO91" s="17">
        <v>2.569</v>
      </c>
      <c r="AP91" s="17">
        <v>2.7109999999999999</v>
      </c>
      <c r="AQ91" s="17">
        <v>2.8370000000000002</v>
      </c>
      <c r="AR91" s="17">
        <v>2.9510000000000001</v>
      </c>
      <c r="AS91" s="17">
        <v>3.0569999999999999</v>
      </c>
      <c r="AT91" s="17">
        <v>3.1659999999999999</v>
      </c>
      <c r="AU91" s="17">
        <v>3.28</v>
      </c>
      <c r="AV91" s="17">
        <v>3.4089999999999998</v>
      </c>
      <c r="AW91" s="17">
        <v>3.5489999999999999</v>
      </c>
      <c r="AX91" s="17">
        <v>3.6890000000000001</v>
      </c>
      <c r="AY91" s="17">
        <v>3.81</v>
      </c>
      <c r="AZ91" s="17">
        <v>3.9020000000000001</v>
      </c>
      <c r="BA91" s="17">
        <v>3.9550000000000001</v>
      </c>
      <c r="BB91" s="17">
        <v>3.9809999999999999</v>
      </c>
      <c r="BC91" s="17">
        <v>4.0209999999999999</v>
      </c>
      <c r="BD91" s="17">
        <v>4.125</v>
      </c>
      <c r="BE91" s="17">
        <v>4.335</v>
      </c>
      <c r="BF91" s="17">
        <v>4.6660000000000004</v>
      </c>
      <c r="BG91" s="17">
        <v>5.1020000000000003</v>
      </c>
      <c r="BH91" s="17">
        <v>5.6</v>
      </c>
      <c r="BI91" s="17">
        <v>6.1020000000000003</v>
      </c>
      <c r="BJ91" s="17">
        <v>6.5640000000000001</v>
      </c>
      <c r="BK91" s="17">
        <v>6.97</v>
      </c>
      <c r="BL91" s="17">
        <v>7.3319999999999999</v>
      </c>
      <c r="BM91" s="17">
        <v>7.6740000000000004</v>
      </c>
      <c r="BN91" s="17">
        <v>8.0229999999999997</v>
      </c>
      <c r="BO91" s="17">
        <v>8.4019999999999992</v>
      </c>
      <c r="BP91" s="17">
        <v>8.8179999999999996</v>
      </c>
      <c r="BQ91" s="17">
        <v>9.2690000000000001</v>
      </c>
      <c r="BR91" s="17">
        <v>9.7370000000000001</v>
      </c>
      <c r="BS91" s="17">
        <v>10.192</v>
      </c>
      <c r="BT91" s="17">
        <v>10.59</v>
      </c>
    </row>
    <row r="92" spans="1:72">
      <c r="A92" s="16">
        <v>89</v>
      </c>
      <c r="B92" s="17">
        <v>0</v>
      </c>
      <c r="C92" s="17">
        <v>0</v>
      </c>
      <c r="D92" s="17">
        <v>0</v>
      </c>
      <c r="E92" s="17">
        <v>0</v>
      </c>
      <c r="F92" s="17">
        <v>0</v>
      </c>
      <c r="G92" s="17">
        <v>0</v>
      </c>
      <c r="H92" s="17">
        <v>0</v>
      </c>
      <c r="I92" s="17">
        <v>0</v>
      </c>
      <c r="J92" s="17">
        <v>0</v>
      </c>
      <c r="K92" s="17">
        <v>0</v>
      </c>
      <c r="L92" s="17">
        <v>0.55500000000000005</v>
      </c>
      <c r="M92" s="17">
        <v>0.61099999999999999</v>
      </c>
      <c r="N92" s="17">
        <v>0.67900000000000005</v>
      </c>
      <c r="O92" s="17">
        <v>0.749</v>
      </c>
      <c r="P92" s="17">
        <v>0.81</v>
      </c>
      <c r="Q92" s="17">
        <v>0.85299999999999998</v>
      </c>
      <c r="R92" s="17">
        <v>0.876</v>
      </c>
      <c r="S92" s="17">
        <v>0.88100000000000001</v>
      </c>
      <c r="T92" s="17">
        <v>0.873</v>
      </c>
      <c r="U92" s="17">
        <v>0.85699999999999998</v>
      </c>
      <c r="V92" s="17">
        <v>0.84199999999999997</v>
      </c>
      <c r="W92" s="17">
        <v>0.82499999999999996</v>
      </c>
      <c r="X92" s="17">
        <v>0.80700000000000005</v>
      </c>
      <c r="Y92" s="17">
        <v>0.79500000000000004</v>
      </c>
      <c r="Z92" s="17">
        <v>0.79500000000000004</v>
      </c>
      <c r="AA92" s="17">
        <v>0.81299999999999994</v>
      </c>
      <c r="AB92" s="17">
        <v>0.85299999999999998</v>
      </c>
      <c r="AC92" s="17">
        <v>0.91300000000000003</v>
      </c>
      <c r="AD92" s="17">
        <v>0.98699999999999999</v>
      </c>
      <c r="AE92" s="17">
        <v>1.0649999999999999</v>
      </c>
      <c r="AF92" s="17">
        <v>1.143</v>
      </c>
      <c r="AG92" s="17">
        <v>1.2170000000000001</v>
      </c>
      <c r="AH92" s="17">
        <v>1.2889999999999999</v>
      </c>
      <c r="AI92" s="17">
        <v>1.363</v>
      </c>
      <c r="AJ92" s="17">
        <v>1.446</v>
      </c>
      <c r="AK92" s="17">
        <v>1.5389999999999999</v>
      </c>
      <c r="AL92" s="17">
        <v>1.6459999999999999</v>
      </c>
      <c r="AM92" s="17">
        <v>1.7629999999999999</v>
      </c>
      <c r="AN92" s="17">
        <v>1.8839999999999999</v>
      </c>
      <c r="AO92" s="17">
        <v>2.0049999999999999</v>
      </c>
      <c r="AP92" s="17">
        <v>2.1179999999999999</v>
      </c>
      <c r="AQ92" s="17">
        <v>2.2240000000000002</v>
      </c>
      <c r="AR92" s="17">
        <v>2.3220000000000001</v>
      </c>
      <c r="AS92" s="17">
        <v>2.4140000000000001</v>
      </c>
      <c r="AT92" s="17">
        <v>2.5030000000000001</v>
      </c>
      <c r="AU92" s="17">
        <v>2.5950000000000002</v>
      </c>
      <c r="AV92" s="17">
        <v>2.6890000000000001</v>
      </c>
      <c r="AW92" s="17">
        <v>2.7879999999999998</v>
      </c>
      <c r="AX92" s="17">
        <v>2.8860000000000001</v>
      </c>
      <c r="AY92" s="17">
        <v>2.972</v>
      </c>
      <c r="AZ92" s="17">
        <v>3.0449999999999999</v>
      </c>
      <c r="BA92" s="17">
        <v>3.0960000000000001</v>
      </c>
      <c r="BB92" s="17">
        <v>3.1360000000000001</v>
      </c>
      <c r="BC92" s="17">
        <v>3.1880000000000002</v>
      </c>
      <c r="BD92" s="17">
        <v>3.286</v>
      </c>
      <c r="BE92" s="17">
        <v>3.4529999999999998</v>
      </c>
      <c r="BF92" s="17">
        <v>3.6989999999999998</v>
      </c>
      <c r="BG92" s="17">
        <v>4.0140000000000002</v>
      </c>
      <c r="BH92" s="17">
        <v>4.375</v>
      </c>
      <c r="BI92" s="17">
        <v>4.7450000000000001</v>
      </c>
      <c r="BJ92" s="17">
        <v>5.0979999999999999</v>
      </c>
      <c r="BK92" s="17">
        <v>5.4249999999999998</v>
      </c>
      <c r="BL92" s="17">
        <v>5.7320000000000002</v>
      </c>
      <c r="BM92" s="17">
        <v>6.0309999999999997</v>
      </c>
      <c r="BN92" s="17">
        <v>6.3380000000000001</v>
      </c>
      <c r="BO92" s="17">
        <v>6.6630000000000003</v>
      </c>
      <c r="BP92" s="17">
        <v>7.0110000000000001</v>
      </c>
      <c r="BQ92" s="17">
        <v>7.3760000000000003</v>
      </c>
      <c r="BR92" s="17">
        <v>7.7480000000000002</v>
      </c>
      <c r="BS92" s="17">
        <v>8.1050000000000004</v>
      </c>
      <c r="BT92" s="17">
        <v>8.4190000000000005</v>
      </c>
    </row>
    <row r="93" spans="1:72">
      <c r="A93" s="16">
        <v>90</v>
      </c>
      <c r="B93" s="17">
        <v>0</v>
      </c>
      <c r="C93" s="17">
        <v>0</v>
      </c>
      <c r="D93" s="17">
        <v>0</v>
      </c>
      <c r="E93" s="17">
        <v>0</v>
      </c>
      <c r="F93" s="17">
        <v>0</v>
      </c>
      <c r="G93" s="17">
        <v>0</v>
      </c>
      <c r="H93" s="17">
        <v>0</v>
      </c>
      <c r="I93" s="17">
        <v>0</v>
      </c>
      <c r="J93" s="17">
        <v>0</v>
      </c>
      <c r="K93" s="17">
        <v>0</v>
      </c>
      <c r="L93" s="17">
        <v>0.41</v>
      </c>
      <c r="M93" s="17">
        <v>0.44900000000000001</v>
      </c>
      <c r="N93" s="17">
        <v>0.49399999999999999</v>
      </c>
      <c r="O93" s="17">
        <v>0.54200000000000004</v>
      </c>
      <c r="P93" s="17">
        <v>0.58399999999999996</v>
      </c>
      <c r="Q93" s="17">
        <v>0.61699999999999999</v>
      </c>
      <c r="R93" s="17">
        <v>0.63900000000000001</v>
      </c>
      <c r="S93" s="17">
        <v>0.65300000000000002</v>
      </c>
      <c r="T93" s="17">
        <v>0.65800000000000003</v>
      </c>
      <c r="U93" s="17">
        <v>0.65800000000000003</v>
      </c>
      <c r="V93" s="17">
        <v>0.65400000000000003</v>
      </c>
      <c r="W93" s="17">
        <v>0.64600000000000002</v>
      </c>
      <c r="X93" s="17">
        <v>0.63500000000000001</v>
      </c>
      <c r="Y93" s="17">
        <v>0.625</v>
      </c>
      <c r="Z93" s="17">
        <v>0.621</v>
      </c>
      <c r="AA93" s="17">
        <v>0.63</v>
      </c>
      <c r="AB93" s="17">
        <v>0.65300000000000002</v>
      </c>
      <c r="AC93" s="17">
        <v>0.68799999999999994</v>
      </c>
      <c r="AD93" s="17">
        <v>0.73299999999999998</v>
      </c>
      <c r="AE93" s="17">
        <v>0.78300000000000003</v>
      </c>
      <c r="AF93" s="17">
        <v>0.83799999999999997</v>
      </c>
      <c r="AG93" s="17">
        <v>0.89400000000000002</v>
      </c>
      <c r="AH93" s="17">
        <v>0.95299999999999996</v>
      </c>
      <c r="AI93" s="17">
        <v>1.0169999999999999</v>
      </c>
      <c r="AJ93" s="17">
        <v>1.0840000000000001</v>
      </c>
      <c r="AK93" s="17">
        <v>1.159</v>
      </c>
      <c r="AL93" s="17">
        <v>1.24</v>
      </c>
      <c r="AM93" s="17">
        <v>1.327</v>
      </c>
      <c r="AN93" s="17">
        <v>1.417</v>
      </c>
      <c r="AO93" s="17">
        <v>1.5069999999999999</v>
      </c>
      <c r="AP93" s="17">
        <v>1.5940000000000001</v>
      </c>
      <c r="AQ93" s="17">
        <v>1.679</v>
      </c>
      <c r="AR93" s="17">
        <v>1.762</v>
      </c>
      <c r="AS93" s="17">
        <v>1.843</v>
      </c>
      <c r="AT93" s="17">
        <v>1.921</v>
      </c>
      <c r="AU93" s="17">
        <v>1.996</v>
      </c>
      <c r="AV93" s="17">
        <v>2.0710000000000002</v>
      </c>
      <c r="AW93" s="17">
        <v>2.1440000000000001</v>
      </c>
      <c r="AX93" s="17">
        <v>2.2170000000000001</v>
      </c>
      <c r="AY93" s="17">
        <v>2.282</v>
      </c>
      <c r="AZ93" s="17">
        <v>2.3410000000000002</v>
      </c>
      <c r="BA93" s="17">
        <v>2.3919999999999999</v>
      </c>
      <c r="BB93" s="17">
        <v>2.4380000000000002</v>
      </c>
      <c r="BC93" s="17">
        <v>2.4929999999999999</v>
      </c>
      <c r="BD93" s="17">
        <v>2.5739999999999998</v>
      </c>
      <c r="BE93" s="17">
        <v>2.694</v>
      </c>
      <c r="BF93" s="17">
        <v>2.86</v>
      </c>
      <c r="BG93" s="17">
        <v>3.0659999999999998</v>
      </c>
      <c r="BH93" s="17">
        <v>3.3010000000000002</v>
      </c>
      <c r="BI93" s="17">
        <v>3.552</v>
      </c>
      <c r="BJ93" s="17">
        <v>3.8079999999999998</v>
      </c>
      <c r="BK93" s="17">
        <v>4.0650000000000004</v>
      </c>
      <c r="BL93" s="17">
        <v>4.3220000000000001</v>
      </c>
      <c r="BM93" s="17">
        <v>4.5830000000000002</v>
      </c>
      <c r="BN93" s="17">
        <v>4.8529999999999998</v>
      </c>
      <c r="BO93" s="17">
        <v>5.1340000000000003</v>
      </c>
      <c r="BP93" s="17">
        <v>5.423</v>
      </c>
      <c r="BQ93" s="17">
        <v>5.7149999999999999</v>
      </c>
      <c r="BR93" s="17">
        <v>6.0039999999999996</v>
      </c>
      <c r="BS93" s="17">
        <v>6.2750000000000004</v>
      </c>
      <c r="BT93" s="17">
        <v>6.5129999999999999</v>
      </c>
    </row>
    <row r="94" spans="1:72">
      <c r="A94" s="16">
        <v>91</v>
      </c>
      <c r="B94" s="17">
        <v>0</v>
      </c>
      <c r="C94" s="17">
        <v>0</v>
      </c>
      <c r="D94" s="17">
        <v>0</v>
      </c>
      <c r="E94" s="17">
        <v>0</v>
      </c>
      <c r="F94" s="17">
        <v>0</v>
      </c>
      <c r="G94" s="17">
        <v>0</v>
      </c>
      <c r="H94" s="17">
        <v>0</v>
      </c>
      <c r="I94" s="17">
        <v>0</v>
      </c>
      <c r="J94" s="17">
        <v>0</v>
      </c>
      <c r="K94" s="17">
        <v>0</v>
      </c>
      <c r="L94" s="17">
        <v>0.29099999999999998</v>
      </c>
      <c r="M94" s="17">
        <v>0.31</v>
      </c>
      <c r="N94" s="17">
        <v>0.33100000000000002</v>
      </c>
      <c r="O94" s="17">
        <v>0.35399999999999998</v>
      </c>
      <c r="P94" s="17">
        <v>0.378</v>
      </c>
      <c r="Q94" s="17">
        <v>0.40300000000000002</v>
      </c>
      <c r="R94" s="17">
        <v>0.42899999999999999</v>
      </c>
      <c r="S94" s="17">
        <v>0.45400000000000001</v>
      </c>
      <c r="T94" s="17">
        <v>0.47799999999999998</v>
      </c>
      <c r="U94" s="17">
        <v>0.497</v>
      </c>
      <c r="V94" s="17">
        <v>0.50800000000000001</v>
      </c>
      <c r="W94" s="17">
        <v>0.51200000000000001</v>
      </c>
      <c r="X94" s="17">
        <v>0.50900000000000001</v>
      </c>
      <c r="Y94" s="17">
        <v>0.504</v>
      </c>
      <c r="Z94" s="17">
        <v>0.5</v>
      </c>
      <c r="AA94" s="17">
        <v>0.501</v>
      </c>
      <c r="AB94" s="17">
        <v>0.50700000000000001</v>
      </c>
      <c r="AC94" s="17">
        <v>0.51900000000000002</v>
      </c>
      <c r="AD94" s="17">
        <v>0.53700000000000003</v>
      </c>
      <c r="AE94" s="17">
        <v>0.56200000000000006</v>
      </c>
      <c r="AF94" s="17">
        <v>0.59299999999999997</v>
      </c>
      <c r="AG94" s="17">
        <v>0.63300000000000001</v>
      </c>
      <c r="AH94" s="17">
        <v>0.68100000000000005</v>
      </c>
      <c r="AI94" s="17">
        <v>0.73299999999999998</v>
      </c>
      <c r="AJ94" s="17">
        <v>0.78900000000000003</v>
      </c>
      <c r="AK94" s="17">
        <v>0.84499999999999997</v>
      </c>
      <c r="AL94" s="17">
        <v>0.90100000000000002</v>
      </c>
      <c r="AM94" s="17">
        <v>0.95699999999999996</v>
      </c>
      <c r="AN94" s="17">
        <v>1.0129999999999999</v>
      </c>
      <c r="AO94" s="17">
        <v>1.073</v>
      </c>
      <c r="AP94" s="17">
        <v>1.137</v>
      </c>
      <c r="AQ94" s="17">
        <v>1.204</v>
      </c>
      <c r="AR94" s="17">
        <v>1.2749999999999999</v>
      </c>
      <c r="AS94" s="17">
        <v>1.3460000000000001</v>
      </c>
      <c r="AT94" s="17">
        <v>1.415</v>
      </c>
      <c r="AU94" s="17">
        <v>1.482</v>
      </c>
      <c r="AV94" s="17">
        <v>1.5429999999999999</v>
      </c>
      <c r="AW94" s="17">
        <v>1.6020000000000001</v>
      </c>
      <c r="AX94" s="17">
        <v>1.6579999999999999</v>
      </c>
      <c r="AY94" s="17">
        <v>1.714</v>
      </c>
      <c r="AZ94" s="17">
        <v>1.77</v>
      </c>
      <c r="BA94" s="17">
        <v>1.8260000000000001</v>
      </c>
      <c r="BB94" s="17">
        <v>1.885</v>
      </c>
      <c r="BC94" s="17">
        <v>1.9490000000000001</v>
      </c>
      <c r="BD94" s="17">
        <v>2.0190000000000001</v>
      </c>
      <c r="BE94" s="17">
        <v>2.097</v>
      </c>
      <c r="BF94" s="17">
        <v>2.1829999999999998</v>
      </c>
      <c r="BG94" s="17">
        <v>2.278</v>
      </c>
      <c r="BH94" s="17">
        <v>2.39</v>
      </c>
      <c r="BI94" s="17">
        <v>2.524</v>
      </c>
      <c r="BJ94" s="17">
        <v>2.6859999999999999</v>
      </c>
      <c r="BK94" s="17">
        <v>2.8759999999999999</v>
      </c>
      <c r="BL94" s="17">
        <v>3.0910000000000002</v>
      </c>
      <c r="BM94" s="17">
        <v>3.3250000000000002</v>
      </c>
      <c r="BN94" s="17">
        <v>3.5670000000000002</v>
      </c>
      <c r="BO94" s="17">
        <v>3.8119999999999998</v>
      </c>
      <c r="BP94" s="17">
        <v>4.0529999999999999</v>
      </c>
      <c r="BQ94" s="17">
        <v>4.2839999999999998</v>
      </c>
      <c r="BR94" s="17">
        <v>4.4980000000000002</v>
      </c>
      <c r="BS94" s="17">
        <v>4.694</v>
      </c>
      <c r="BT94" s="17">
        <v>4.8659999999999997</v>
      </c>
    </row>
    <row r="95" spans="1:72">
      <c r="A95" s="16">
        <v>92</v>
      </c>
      <c r="B95" s="17">
        <v>0</v>
      </c>
      <c r="C95" s="17">
        <v>0</v>
      </c>
      <c r="D95" s="17">
        <v>0</v>
      </c>
      <c r="E95" s="17">
        <v>0</v>
      </c>
      <c r="F95" s="17">
        <v>0</v>
      </c>
      <c r="G95" s="17">
        <v>0</v>
      </c>
      <c r="H95" s="17">
        <v>0</v>
      </c>
      <c r="I95" s="17">
        <v>0</v>
      </c>
      <c r="J95" s="17">
        <v>0</v>
      </c>
      <c r="K95" s="17">
        <v>0</v>
      </c>
      <c r="L95" s="17">
        <v>0.2</v>
      </c>
      <c r="M95" s="17">
        <v>0.20499999999999999</v>
      </c>
      <c r="N95" s="17">
        <v>0.20899999999999999</v>
      </c>
      <c r="O95" s="17">
        <v>0.214</v>
      </c>
      <c r="P95" s="17">
        <v>0.224</v>
      </c>
      <c r="Q95" s="17">
        <v>0.24099999999999999</v>
      </c>
      <c r="R95" s="17">
        <v>0.26600000000000001</v>
      </c>
      <c r="S95" s="17">
        <v>0.29899999999999999</v>
      </c>
      <c r="T95" s="17">
        <v>0.33300000000000002</v>
      </c>
      <c r="U95" s="17">
        <v>0.36399999999999999</v>
      </c>
      <c r="V95" s="17">
        <v>0.38600000000000001</v>
      </c>
      <c r="W95" s="17">
        <v>0.39900000000000002</v>
      </c>
      <c r="X95" s="17">
        <v>0.40300000000000002</v>
      </c>
      <c r="Y95" s="17">
        <v>0.40200000000000002</v>
      </c>
      <c r="Z95" s="17">
        <v>0.39800000000000002</v>
      </c>
      <c r="AA95" s="17">
        <v>0.39400000000000002</v>
      </c>
      <c r="AB95" s="17">
        <v>0.39</v>
      </c>
      <c r="AC95" s="17">
        <v>0.38600000000000001</v>
      </c>
      <c r="AD95" s="17">
        <v>0.38500000000000001</v>
      </c>
      <c r="AE95" s="17">
        <v>0.39100000000000001</v>
      </c>
      <c r="AF95" s="17">
        <v>0.40699999999999997</v>
      </c>
      <c r="AG95" s="17">
        <v>0.433</v>
      </c>
      <c r="AH95" s="17">
        <v>0.46899999999999997</v>
      </c>
      <c r="AI95" s="17">
        <v>0.51300000000000001</v>
      </c>
      <c r="AJ95" s="17">
        <v>0.55700000000000005</v>
      </c>
      <c r="AK95" s="17">
        <v>0.59699999999999998</v>
      </c>
      <c r="AL95" s="17">
        <v>0.63300000000000001</v>
      </c>
      <c r="AM95" s="17">
        <v>0.66600000000000004</v>
      </c>
      <c r="AN95" s="17">
        <v>0.69799999999999995</v>
      </c>
      <c r="AO95" s="17">
        <v>0.73399999999999999</v>
      </c>
      <c r="AP95" s="17">
        <v>0.77700000000000002</v>
      </c>
      <c r="AQ95" s="17">
        <v>0.82899999999999996</v>
      </c>
      <c r="AR95" s="17">
        <v>0.88700000000000001</v>
      </c>
      <c r="AS95" s="17">
        <v>0.95</v>
      </c>
      <c r="AT95" s="17">
        <v>1.0109999999999999</v>
      </c>
      <c r="AU95" s="17">
        <v>1.0660000000000001</v>
      </c>
      <c r="AV95" s="17">
        <v>1.117</v>
      </c>
      <c r="AW95" s="17">
        <v>1.163</v>
      </c>
      <c r="AX95" s="17">
        <v>1.208</v>
      </c>
      <c r="AY95" s="17">
        <v>1.254</v>
      </c>
      <c r="AZ95" s="17">
        <v>1.3049999999999999</v>
      </c>
      <c r="BA95" s="17">
        <v>1.365</v>
      </c>
      <c r="BB95" s="17">
        <v>1.4319999999999999</v>
      </c>
      <c r="BC95" s="17">
        <v>1.4990000000000001</v>
      </c>
      <c r="BD95" s="17">
        <v>1.5589999999999999</v>
      </c>
      <c r="BE95" s="17">
        <v>1.607</v>
      </c>
      <c r="BF95" s="17">
        <v>1.6359999999999999</v>
      </c>
      <c r="BG95" s="17">
        <v>1.655</v>
      </c>
      <c r="BH95" s="17">
        <v>1.677</v>
      </c>
      <c r="BI95" s="17">
        <v>1.726</v>
      </c>
      <c r="BJ95" s="17">
        <v>1.8169999999999999</v>
      </c>
      <c r="BK95" s="17">
        <v>1.952</v>
      </c>
      <c r="BL95" s="17">
        <v>2.1269999999999998</v>
      </c>
      <c r="BM95" s="17">
        <v>2.327</v>
      </c>
      <c r="BN95" s="17">
        <v>2.5390000000000001</v>
      </c>
      <c r="BO95" s="17">
        <v>2.7480000000000002</v>
      </c>
      <c r="BP95" s="17">
        <v>2.9430000000000001</v>
      </c>
      <c r="BQ95" s="17">
        <v>3.12</v>
      </c>
      <c r="BR95" s="17">
        <v>3.2759999999999998</v>
      </c>
      <c r="BS95" s="17">
        <v>3.4129999999999998</v>
      </c>
      <c r="BT95" s="17">
        <v>3.5369999999999999</v>
      </c>
    </row>
    <row r="96" spans="1:72">
      <c r="A96" s="16">
        <v>93</v>
      </c>
      <c r="B96" s="17">
        <v>0</v>
      </c>
      <c r="C96" s="17">
        <v>0</v>
      </c>
      <c r="D96" s="17">
        <v>0</v>
      </c>
      <c r="E96" s="17">
        <v>0</v>
      </c>
      <c r="F96" s="17">
        <v>0</v>
      </c>
      <c r="G96" s="17">
        <v>0</v>
      </c>
      <c r="H96" s="17">
        <v>0</v>
      </c>
      <c r="I96" s="17">
        <v>0</v>
      </c>
      <c r="J96" s="17">
        <v>0</v>
      </c>
      <c r="K96" s="17">
        <v>0</v>
      </c>
      <c r="L96" s="17">
        <v>0.127</v>
      </c>
      <c r="M96" s="17">
        <v>0.127</v>
      </c>
      <c r="N96" s="17">
        <v>0.127</v>
      </c>
      <c r="O96" s="17">
        <v>0.126</v>
      </c>
      <c r="P96" s="17">
        <v>0.13200000000000001</v>
      </c>
      <c r="Q96" s="17">
        <v>0.14499999999999999</v>
      </c>
      <c r="R96" s="17">
        <v>0.16700000000000001</v>
      </c>
      <c r="S96" s="17">
        <v>0.19600000000000001</v>
      </c>
      <c r="T96" s="17">
        <v>0.22800000000000001</v>
      </c>
      <c r="U96" s="17">
        <v>0.25800000000000001</v>
      </c>
      <c r="V96" s="17">
        <v>0.28000000000000003</v>
      </c>
      <c r="W96" s="17">
        <v>0.29199999999999998</v>
      </c>
      <c r="X96" s="17">
        <v>0.29799999999999999</v>
      </c>
      <c r="Y96" s="17">
        <v>0.29599999999999999</v>
      </c>
      <c r="Z96" s="17">
        <v>0.29299999999999998</v>
      </c>
      <c r="AA96" s="17">
        <v>0.28699999999999998</v>
      </c>
      <c r="AB96" s="17">
        <v>0.27900000000000003</v>
      </c>
      <c r="AC96" s="17">
        <v>0.27</v>
      </c>
      <c r="AD96" s="17">
        <v>0.26300000000000001</v>
      </c>
      <c r="AE96" s="17">
        <v>0.26200000000000001</v>
      </c>
      <c r="AF96" s="17">
        <v>0.26800000000000002</v>
      </c>
      <c r="AG96" s="17">
        <v>0.28499999999999998</v>
      </c>
      <c r="AH96" s="17">
        <v>0.311</v>
      </c>
      <c r="AI96" s="17">
        <v>0.34200000000000003</v>
      </c>
      <c r="AJ96" s="17">
        <v>0.374</v>
      </c>
      <c r="AK96" s="17">
        <v>0.40400000000000003</v>
      </c>
      <c r="AL96" s="17">
        <v>0.42799999999999999</v>
      </c>
      <c r="AM96" s="17">
        <v>0.44800000000000001</v>
      </c>
      <c r="AN96" s="17">
        <v>0.46899999999999997</v>
      </c>
      <c r="AO96" s="17">
        <v>0.49399999999999999</v>
      </c>
      <c r="AP96" s="17">
        <v>0.52500000000000002</v>
      </c>
      <c r="AQ96" s="17">
        <v>0.56399999999999995</v>
      </c>
      <c r="AR96" s="17">
        <v>0.61</v>
      </c>
      <c r="AS96" s="17">
        <v>0.65800000000000003</v>
      </c>
      <c r="AT96" s="17">
        <v>0.70699999999999996</v>
      </c>
      <c r="AU96" s="17">
        <v>0.752</v>
      </c>
      <c r="AV96" s="17">
        <v>0.79200000000000004</v>
      </c>
      <c r="AW96" s="17">
        <v>0.82799999999999996</v>
      </c>
      <c r="AX96" s="17">
        <v>0.86099999999999999</v>
      </c>
      <c r="AY96" s="17">
        <v>0.89800000000000002</v>
      </c>
      <c r="AZ96" s="17">
        <v>0.93799999999999994</v>
      </c>
      <c r="BA96" s="17">
        <v>0.98599999999999999</v>
      </c>
      <c r="BB96" s="17">
        <v>1.04</v>
      </c>
      <c r="BC96" s="17">
        <v>1.093</v>
      </c>
      <c r="BD96" s="17">
        <v>1.137</v>
      </c>
      <c r="BE96" s="17">
        <v>1.163</v>
      </c>
      <c r="BF96" s="17">
        <v>1.17</v>
      </c>
      <c r="BG96" s="17">
        <v>1.1599999999999999</v>
      </c>
      <c r="BH96" s="17">
        <v>1.151</v>
      </c>
      <c r="BI96" s="17">
        <v>1.1659999999999999</v>
      </c>
      <c r="BJ96" s="17">
        <v>1.2190000000000001</v>
      </c>
      <c r="BK96" s="17">
        <v>1.3160000000000001</v>
      </c>
      <c r="BL96" s="17">
        <v>1.448</v>
      </c>
      <c r="BM96" s="17">
        <v>1.6040000000000001</v>
      </c>
      <c r="BN96" s="17">
        <v>1.77</v>
      </c>
      <c r="BO96" s="17">
        <v>1.9330000000000001</v>
      </c>
      <c r="BP96" s="17">
        <v>2.085</v>
      </c>
      <c r="BQ96" s="17">
        <v>2.2189999999999999</v>
      </c>
      <c r="BR96" s="17">
        <v>2.3340000000000001</v>
      </c>
      <c r="BS96" s="17">
        <v>2.4340000000000002</v>
      </c>
      <c r="BT96" s="17">
        <v>2.5259999999999998</v>
      </c>
    </row>
    <row r="97" spans="1:72">
      <c r="A97" s="16">
        <v>94</v>
      </c>
      <c r="B97" s="17">
        <v>0</v>
      </c>
      <c r="C97" s="17">
        <v>0</v>
      </c>
      <c r="D97" s="17">
        <v>0</v>
      </c>
      <c r="E97" s="17">
        <v>0</v>
      </c>
      <c r="F97" s="17">
        <v>0</v>
      </c>
      <c r="G97" s="17">
        <v>0</v>
      </c>
      <c r="H97" s="17">
        <v>0</v>
      </c>
      <c r="I97" s="17">
        <v>0</v>
      </c>
      <c r="J97" s="17">
        <v>0</v>
      </c>
      <c r="K97" s="17">
        <v>0</v>
      </c>
      <c r="L97" s="17">
        <v>7.0999999999999994E-2</v>
      </c>
      <c r="M97" s="17">
        <v>7.2999999999999995E-2</v>
      </c>
      <c r="N97" s="17">
        <v>7.4999999999999997E-2</v>
      </c>
      <c r="O97" s="17">
        <v>7.9000000000000001E-2</v>
      </c>
      <c r="P97" s="17">
        <v>8.5999999999999993E-2</v>
      </c>
      <c r="Q97" s="17">
        <v>9.7000000000000003E-2</v>
      </c>
      <c r="R97" s="17">
        <v>0.114</v>
      </c>
      <c r="S97" s="17">
        <v>0.13400000000000001</v>
      </c>
      <c r="T97" s="17">
        <v>0.157</v>
      </c>
      <c r="U97" s="17">
        <v>0.17499999999999999</v>
      </c>
      <c r="V97" s="17">
        <v>0.189</v>
      </c>
      <c r="W97" s="17">
        <v>0.19700000000000001</v>
      </c>
      <c r="X97" s="17">
        <v>0.19900000000000001</v>
      </c>
      <c r="Y97" s="17">
        <v>0.19800000000000001</v>
      </c>
      <c r="Z97" s="17">
        <v>0.19400000000000001</v>
      </c>
      <c r="AA97" s="17">
        <v>0.188</v>
      </c>
      <c r="AB97" s="17">
        <v>0.182</v>
      </c>
      <c r="AC97" s="17">
        <v>0.17499999999999999</v>
      </c>
      <c r="AD97" s="17">
        <v>0.16900000000000001</v>
      </c>
      <c r="AE97" s="17">
        <v>0.16700000000000001</v>
      </c>
      <c r="AF97" s="17">
        <v>0.17</v>
      </c>
      <c r="AG97" s="17">
        <v>0.18</v>
      </c>
      <c r="AH97" s="17">
        <v>0.19600000000000001</v>
      </c>
      <c r="AI97" s="17">
        <v>0.216</v>
      </c>
      <c r="AJ97" s="17">
        <v>0.23799999999999999</v>
      </c>
      <c r="AK97" s="17">
        <v>0.25800000000000001</v>
      </c>
      <c r="AL97" s="17">
        <v>0.27600000000000002</v>
      </c>
      <c r="AM97" s="17">
        <v>0.29299999999999998</v>
      </c>
      <c r="AN97" s="17">
        <v>0.31</v>
      </c>
      <c r="AO97" s="17">
        <v>0.33</v>
      </c>
      <c r="AP97" s="17">
        <v>0.35499999999999998</v>
      </c>
      <c r="AQ97" s="17">
        <v>0.38500000000000001</v>
      </c>
      <c r="AR97" s="17">
        <v>0.41799999999999998</v>
      </c>
      <c r="AS97" s="17">
        <v>0.45400000000000001</v>
      </c>
      <c r="AT97" s="17">
        <v>0.48899999999999999</v>
      </c>
      <c r="AU97" s="17">
        <v>0.52200000000000002</v>
      </c>
      <c r="AV97" s="17">
        <v>0.55200000000000005</v>
      </c>
      <c r="AW97" s="17">
        <v>0.57899999999999996</v>
      </c>
      <c r="AX97" s="17">
        <v>0.60399999999999998</v>
      </c>
      <c r="AY97" s="17">
        <v>0.629</v>
      </c>
      <c r="AZ97" s="17">
        <v>0.65600000000000003</v>
      </c>
      <c r="BA97" s="17">
        <v>0.68400000000000005</v>
      </c>
      <c r="BB97" s="17">
        <v>0.71499999999999997</v>
      </c>
      <c r="BC97" s="17">
        <v>0.74399999999999999</v>
      </c>
      <c r="BD97" s="17">
        <v>0.76700000000000002</v>
      </c>
      <c r="BE97" s="17">
        <v>0.78300000000000003</v>
      </c>
      <c r="BF97" s="17">
        <v>0.78700000000000003</v>
      </c>
      <c r="BG97" s="17">
        <v>0.78300000000000003</v>
      </c>
      <c r="BH97" s="17">
        <v>0.78300000000000003</v>
      </c>
      <c r="BI97" s="17">
        <v>0.79800000000000004</v>
      </c>
      <c r="BJ97" s="17">
        <v>0.83799999999999997</v>
      </c>
      <c r="BK97" s="17">
        <v>0.90500000000000003</v>
      </c>
      <c r="BL97" s="17">
        <v>0.996</v>
      </c>
      <c r="BM97" s="17">
        <v>1.103</v>
      </c>
      <c r="BN97" s="17">
        <v>1.218</v>
      </c>
      <c r="BO97" s="17">
        <v>1.3320000000000001</v>
      </c>
      <c r="BP97" s="17">
        <v>1.44</v>
      </c>
      <c r="BQ97" s="17">
        <v>1.5389999999999999</v>
      </c>
      <c r="BR97" s="17">
        <v>1.627</v>
      </c>
      <c r="BS97" s="17">
        <v>1.7050000000000001</v>
      </c>
      <c r="BT97" s="17">
        <v>1.778</v>
      </c>
    </row>
    <row r="98" spans="1:72">
      <c r="A98" s="16">
        <v>95</v>
      </c>
      <c r="B98" s="17">
        <v>0</v>
      </c>
      <c r="C98" s="17">
        <v>0</v>
      </c>
      <c r="D98" s="17">
        <v>0</v>
      </c>
      <c r="E98" s="17">
        <v>0</v>
      </c>
      <c r="F98" s="17">
        <v>0</v>
      </c>
      <c r="G98" s="17">
        <v>0</v>
      </c>
      <c r="H98" s="17">
        <v>0</v>
      </c>
      <c r="I98" s="17">
        <v>0</v>
      </c>
      <c r="J98" s="17">
        <v>0</v>
      </c>
      <c r="K98" s="17">
        <v>0</v>
      </c>
      <c r="L98" s="17">
        <v>4.2000000000000003E-2</v>
      </c>
      <c r="M98" s="17">
        <v>4.3999999999999997E-2</v>
      </c>
      <c r="N98" s="17">
        <v>4.5999999999999999E-2</v>
      </c>
      <c r="O98" s="17">
        <v>0.05</v>
      </c>
      <c r="P98" s="17">
        <v>5.5E-2</v>
      </c>
      <c r="Q98" s="17">
        <v>6.3E-2</v>
      </c>
      <c r="R98" s="17">
        <v>7.4999999999999997E-2</v>
      </c>
      <c r="S98" s="17">
        <v>8.6999999999999994E-2</v>
      </c>
      <c r="T98" s="17">
        <v>0.10100000000000001</v>
      </c>
      <c r="U98" s="17">
        <v>0.113</v>
      </c>
      <c r="V98" s="17">
        <v>0.123</v>
      </c>
      <c r="W98" s="17">
        <v>0.129</v>
      </c>
      <c r="X98" s="17">
        <v>0.13200000000000001</v>
      </c>
      <c r="Y98" s="17">
        <v>0.13200000000000001</v>
      </c>
      <c r="Z98" s="17">
        <v>0.13</v>
      </c>
      <c r="AA98" s="17">
        <v>0.128</v>
      </c>
      <c r="AB98" s="17">
        <v>0.123</v>
      </c>
      <c r="AC98" s="17">
        <v>0.11899999999999999</v>
      </c>
      <c r="AD98" s="17">
        <v>0.115</v>
      </c>
      <c r="AE98" s="17">
        <v>0.113</v>
      </c>
      <c r="AF98" s="17">
        <v>0.114</v>
      </c>
      <c r="AG98" s="17">
        <v>0.11899999999999999</v>
      </c>
      <c r="AH98" s="17">
        <v>0.128</v>
      </c>
      <c r="AI98" s="17">
        <v>0.14000000000000001</v>
      </c>
      <c r="AJ98" s="17">
        <v>0.152</v>
      </c>
      <c r="AK98" s="17">
        <v>0.16500000000000001</v>
      </c>
      <c r="AL98" s="17">
        <v>0.17699999999999999</v>
      </c>
      <c r="AM98" s="17">
        <v>0.19</v>
      </c>
      <c r="AN98" s="17">
        <v>0.20499999999999999</v>
      </c>
      <c r="AO98" s="17">
        <v>0.22</v>
      </c>
      <c r="AP98" s="17">
        <v>0.23799999999999999</v>
      </c>
      <c r="AQ98" s="17">
        <v>0.25900000000000001</v>
      </c>
      <c r="AR98" s="17">
        <v>0.28100000000000003</v>
      </c>
      <c r="AS98" s="17">
        <v>0.30499999999999999</v>
      </c>
      <c r="AT98" s="17">
        <v>0.32900000000000001</v>
      </c>
      <c r="AU98" s="17">
        <v>0.35099999999999998</v>
      </c>
      <c r="AV98" s="17">
        <v>0.374</v>
      </c>
      <c r="AW98" s="17">
        <v>0.39400000000000002</v>
      </c>
      <c r="AX98" s="17">
        <v>0.41299999999999998</v>
      </c>
      <c r="AY98" s="17">
        <v>0.433</v>
      </c>
      <c r="AZ98" s="17">
        <v>0.45</v>
      </c>
      <c r="BA98" s="17">
        <v>0.46899999999999997</v>
      </c>
      <c r="BB98" s="17">
        <v>0.48799999999999999</v>
      </c>
      <c r="BC98" s="17">
        <v>0.505</v>
      </c>
      <c r="BD98" s="17">
        <v>0.51900000000000002</v>
      </c>
      <c r="BE98" s="17">
        <v>0.53</v>
      </c>
      <c r="BF98" s="17">
        <v>0.53500000000000003</v>
      </c>
      <c r="BG98" s="17">
        <v>0.53700000000000003</v>
      </c>
      <c r="BH98" s="17">
        <v>0.54</v>
      </c>
      <c r="BI98" s="17">
        <v>0.55400000000000005</v>
      </c>
      <c r="BJ98" s="17">
        <v>0.57999999999999996</v>
      </c>
      <c r="BK98" s="17">
        <v>0.622</v>
      </c>
      <c r="BL98" s="17">
        <v>0.67800000000000005</v>
      </c>
      <c r="BM98" s="17">
        <v>0.745</v>
      </c>
      <c r="BN98" s="17">
        <v>0.81599999999999995</v>
      </c>
      <c r="BO98" s="17">
        <v>0.89</v>
      </c>
      <c r="BP98" s="17">
        <v>0.96299999999999997</v>
      </c>
      <c r="BQ98" s="17">
        <v>1.032</v>
      </c>
      <c r="BR98" s="17">
        <v>1.099</v>
      </c>
      <c r="BS98" s="17">
        <v>1.163</v>
      </c>
      <c r="BT98" s="17">
        <v>1.226</v>
      </c>
    </row>
    <row r="99" spans="1:72">
      <c r="A99" s="16">
        <v>96</v>
      </c>
      <c r="B99" s="17">
        <v>0</v>
      </c>
      <c r="C99" s="17">
        <v>0</v>
      </c>
      <c r="D99" s="17">
        <v>0</v>
      </c>
      <c r="E99" s="17">
        <v>0</v>
      </c>
      <c r="F99" s="17">
        <v>0</v>
      </c>
      <c r="G99" s="17">
        <v>0</v>
      </c>
      <c r="H99" s="17">
        <v>0</v>
      </c>
      <c r="I99" s="17">
        <v>0</v>
      </c>
      <c r="J99" s="17">
        <v>0</v>
      </c>
      <c r="K99" s="17">
        <v>0</v>
      </c>
      <c r="L99" s="17">
        <v>3.5000000000000003E-2</v>
      </c>
      <c r="M99" s="17">
        <v>3.7999999999999999E-2</v>
      </c>
      <c r="N99" s="17">
        <v>4.1000000000000002E-2</v>
      </c>
      <c r="O99" s="17">
        <v>4.2999999999999997E-2</v>
      </c>
      <c r="P99" s="17">
        <v>4.5999999999999999E-2</v>
      </c>
      <c r="Q99" s="17">
        <v>0.05</v>
      </c>
      <c r="R99" s="17">
        <v>5.3999999999999999E-2</v>
      </c>
      <c r="S99" s="17">
        <v>5.8999999999999997E-2</v>
      </c>
      <c r="T99" s="17">
        <v>6.5000000000000002E-2</v>
      </c>
      <c r="U99" s="17">
        <v>7.0000000000000007E-2</v>
      </c>
      <c r="V99" s="17">
        <v>7.4999999999999997E-2</v>
      </c>
      <c r="W99" s="17">
        <v>0.08</v>
      </c>
      <c r="X99" s="17">
        <v>8.5000000000000006E-2</v>
      </c>
      <c r="Y99" s="17">
        <v>0.09</v>
      </c>
      <c r="Z99" s="17">
        <v>9.2999999999999999E-2</v>
      </c>
      <c r="AA99" s="17">
        <v>9.6000000000000002E-2</v>
      </c>
      <c r="AB99" s="17">
        <v>9.7000000000000003E-2</v>
      </c>
      <c r="AC99" s="17">
        <v>9.7000000000000003E-2</v>
      </c>
      <c r="AD99" s="17">
        <v>9.7000000000000003E-2</v>
      </c>
      <c r="AE99" s="17">
        <v>9.6000000000000002E-2</v>
      </c>
      <c r="AF99" s="17">
        <v>9.7000000000000003E-2</v>
      </c>
      <c r="AG99" s="17">
        <v>9.9000000000000005E-2</v>
      </c>
      <c r="AH99" s="17">
        <v>0.10199999999999999</v>
      </c>
      <c r="AI99" s="17">
        <v>0.106</v>
      </c>
      <c r="AJ99" s="17">
        <v>0.112</v>
      </c>
      <c r="AK99" s="17">
        <v>0.11899999999999999</v>
      </c>
      <c r="AL99" s="17">
        <v>0.128</v>
      </c>
      <c r="AM99" s="17">
        <v>0.13800000000000001</v>
      </c>
      <c r="AN99" s="17">
        <v>0.14899999999999999</v>
      </c>
      <c r="AO99" s="17">
        <v>0.161</v>
      </c>
      <c r="AP99" s="17">
        <v>0.17299999999999999</v>
      </c>
      <c r="AQ99" s="17">
        <v>0.185</v>
      </c>
      <c r="AR99" s="17">
        <v>0.19800000000000001</v>
      </c>
      <c r="AS99" s="17">
        <v>0.21199999999999999</v>
      </c>
      <c r="AT99" s="17">
        <v>0.22500000000000001</v>
      </c>
      <c r="AU99" s="17">
        <v>0.24</v>
      </c>
      <c r="AV99" s="17">
        <v>0.255</v>
      </c>
      <c r="AW99" s="17">
        <v>0.27100000000000002</v>
      </c>
      <c r="AX99" s="17">
        <v>0.28699999999999998</v>
      </c>
      <c r="AY99" s="17">
        <v>0.30199999999999999</v>
      </c>
      <c r="AZ99" s="17">
        <v>0.317</v>
      </c>
      <c r="BA99" s="17">
        <v>0.33200000000000002</v>
      </c>
      <c r="BB99" s="17">
        <v>0.34499999999999997</v>
      </c>
      <c r="BC99" s="17">
        <v>0.35799999999999998</v>
      </c>
      <c r="BD99" s="17">
        <v>0.371</v>
      </c>
      <c r="BE99" s="17">
        <v>0.38300000000000001</v>
      </c>
      <c r="BF99" s="17">
        <v>0.39600000000000002</v>
      </c>
      <c r="BG99" s="17">
        <v>0.40799999999999997</v>
      </c>
      <c r="BH99" s="17">
        <v>0.42199999999999999</v>
      </c>
      <c r="BI99" s="17">
        <v>0.437</v>
      </c>
      <c r="BJ99" s="17">
        <v>0.45600000000000002</v>
      </c>
      <c r="BK99" s="17">
        <v>0.47699999999999998</v>
      </c>
      <c r="BL99" s="17">
        <v>0.503</v>
      </c>
      <c r="BM99" s="17">
        <v>0.53100000000000003</v>
      </c>
      <c r="BN99" s="17">
        <v>0.56399999999999995</v>
      </c>
      <c r="BO99" s="17">
        <v>0.60099999999999998</v>
      </c>
      <c r="BP99" s="17">
        <v>0.64200000000000002</v>
      </c>
      <c r="BQ99" s="17">
        <v>0.68799999999999994</v>
      </c>
      <c r="BR99" s="17">
        <v>0.73899999999999999</v>
      </c>
      <c r="BS99" s="17">
        <v>0.79700000000000004</v>
      </c>
      <c r="BT99" s="17">
        <v>0.86299999999999999</v>
      </c>
    </row>
    <row r="100" spans="1:72">
      <c r="A100" s="16">
        <v>97</v>
      </c>
      <c r="B100" s="17">
        <v>0</v>
      </c>
      <c r="C100" s="17">
        <v>0</v>
      </c>
      <c r="D100" s="17">
        <v>0</v>
      </c>
      <c r="E100" s="17">
        <v>0</v>
      </c>
      <c r="F100" s="17">
        <v>0</v>
      </c>
      <c r="G100" s="17">
        <v>0</v>
      </c>
      <c r="H100" s="17">
        <v>0</v>
      </c>
      <c r="I100" s="17">
        <v>0</v>
      </c>
      <c r="J100" s="17">
        <v>0</v>
      </c>
      <c r="K100" s="17">
        <v>0</v>
      </c>
      <c r="L100" s="17">
        <v>3.2000000000000001E-2</v>
      </c>
      <c r="M100" s="17">
        <v>3.3000000000000002E-2</v>
      </c>
      <c r="N100" s="17">
        <v>3.5999999999999997E-2</v>
      </c>
      <c r="O100" s="17">
        <v>3.7999999999999999E-2</v>
      </c>
      <c r="P100" s="17">
        <v>0.04</v>
      </c>
      <c r="Q100" s="17">
        <v>0.04</v>
      </c>
      <c r="R100" s="17">
        <v>0.04</v>
      </c>
      <c r="S100" s="17">
        <v>0.04</v>
      </c>
      <c r="T100" s="17">
        <v>3.9E-2</v>
      </c>
      <c r="U100" s="17">
        <v>0.04</v>
      </c>
      <c r="V100" s="17">
        <v>4.1000000000000002E-2</v>
      </c>
      <c r="W100" s="17">
        <v>4.5999999999999999E-2</v>
      </c>
      <c r="X100" s="17">
        <v>5.1999999999999998E-2</v>
      </c>
      <c r="Y100" s="17">
        <v>5.8999999999999997E-2</v>
      </c>
      <c r="Z100" s="17">
        <v>6.6000000000000003E-2</v>
      </c>
      <c r="AA100" s="17">
        <v>7.0999999999999994E-2</v>
      </c>
      <c r="AB100" s="17">
        <v>7.5999999999999998E-2</v>
      </c>
      <c r="AC100" s="17">
        <v>7.9000000000000001E-2</v>
      </c>
      <c r="AD100" s="17">
        <v>8.1000000000000003E-2</v>
      </c>
      <c r="AE100" s="17">
        <v>8.3000000000000004E-2</v>
      </c>
      <c r="AF100" s="17">
        <v>8.3000000000000004E-2</v>
      </c>
      <c r="AG100" s="17">
        <v>8.3000000000000004E-2</v>
      </c>
      <c r="AH100" s="17">
        <v>8.2000000000000003E-2</v>
      </c>
      <c r="AI100" s="17">
        <v>8.3000000000000004E-2</v>
      </c>
      <c r="AJ100" s="17">
        <v>8.4000000000000005E-2</v>
      </c>
      <c r="AK100" s="17">
        <v>8.6999999999999994E-2</v>
      </c>
      <c r="AL100" s="17">
        <v>9.2999999999999999E-2</v>
      </c>
      <c r="AM100" s="17">
        <v>0.1</v>
      </c>
      <c r="AN100" s="17">
        <v>0.109</v>
      </c>
      <c r="AO100" s="17">
        <v>0.11799999999999999</v>
      </c>
      <c r="AP100" s="17">
        <v>0.126</v>
      </c>
      <c r="AQ100" s="17">
        <v>0.13300000000000001</v>
      </c>
      <c r="AR100" s="17">
        <v>0.13900000000000001</v>
      </c>
      <c r="AS100" s="17">
        <v>0.14399999999999999</v>
      </c>
      <c r="AT100" s="17">
        <v>0.151</v>
      </c>
      <c r="AU100" s="17">
        <v>0.159</v>
      </c>
      <c r="AV100" s="17">
        <v>0.16800000000000001</v>
      </c>
      <c r="AW100" s="17">
        <v>0.18</v>
      </c>
      <c r="AX100" s="17">
        <v>0.192</v>
      </c>
      <c r="AY100" s="17">
        <v>0.20499999999999999</v>
      </c>
      <c r="AZ100" s="17">
        <v>0.217</v>
      </c>
      <c r="BA100" s="17">
        <v>0.22700000000000001</v>
      </c>
      <c r="BB100" s="17">
        <v>0.23699999999999999</v>
      </c>
      <c r="BC100" s="17">
        <v>0.248</v>
      </c>
      <c r="BD100" s="17">
        <v>0.25900000000000001</v>
      </c>
      <c r="BE100" s="17">
        <v>0.27300000000000002</v>
      </c>
      <c r="BF100" s="17">
        <v>0.28999999999999998</v>
      </c>
      <c r="BG100" s="17">
        <v>0.309</v>
      </c>
      <c r="BH100" s="17">
        <v>0.33</v>
      </c>
      <c r="BI100" s="17">
        <v>0.34699999999999998</v>
      </c>
      <c r="BJ100" s="17">
        <v>0.36</v>
      </c>
      <c r="BK100" s="17">
        <v>0.36699999999999999</v>
      </c>
      <c r="BL100" s="17">
        <v>0.37</v>
      </c>
      <c r="BM100" s="17">
        <v>0.373</v>
      </c>
      <c r="BN100" s="17">
        <v>0.38</v>
      </c>
      <c r="BO100" s="17">
        <v>0.39</v>
      </c>
      <c r="BP100" s="17">
        <v>0.40899999999999997</v>
      </c>
      <c r="BQ100" s="17">
        <v>0.437</v>
      </c>
      <c r="BR100" s="17">
        <v>0.47699999999999998</v>
      </c>
      <c r="BS100" s="17">
        <v>0.52700000000000002</v>
      </c>
      <c r="BT100" s="17">
        <v>0.58899999999999997</v>
      </c>
    </row>
    <row r="101" spans="1:72">
      <c r="A101" s="16">
        <v>98</v>
      </c>
      <c r="B101" s="17">
        <v>0</v>
      </c>
      <c r="C101" s="17">
        <v>0</v>
      </c>
      <c r="D101" s="17">
        <v>0</v>
      </c>
      <c r="E101" s="17">
        <v>0</v>
      </c>
      <c r="F101" s="17">
        <v>0</v>
      </c>
      <c r="G101" s="17">
        <v>0</v>
      </c>
      <c r="H101" s="17">
        <v>0</v>
      </c>
      <c r="I101" s="17">
        <v>0</v>
      </c>
      <c r="J101" s="17">
        <v>0</v>
      </c>
      <c r="K101" s="17">
        <v>0</v>
      </c>
      <c r="L101" s="17">
        <v>1.9E-2</v>
      </c>
      <c r="M101" s="17">
        <v>2.1000000000000001E-2</v>
      </c>
      <c r="N101" s="17">
        <v>2.1000000000000001E-2</v>
      </c>
      <c r="O101" s="17">
        <v>2.3E-2</v>
      </c>
      <c r="P101" s="17">
        <v>2.3E-2</v>
      </c>
      <c r="Q101" s="17">
        <v>2.3E-2</v>
      </c>
      <c r="R101" s="17">
        <v>2.1999999999999999E-2</v>
      </c>
      <c r="S101" s="17">
        <v>0.02</v>
      </c>
      <c r="T101" s="17">
        <v>1.7000000000000001E-2</v>
      </c>
      <c r="U101" s="17">
        <v>1.6E-2</v>
      </c>
      <c r="V101" s="17">
        <v>1.7999999999999999E-2</v>
      </c>
      <c r="W101" s="17">
        <v>2.1000000000000001E-2</v>
      </c>
      <c r="X101" s="17">
        <v>2.7E-2</v>
      </c>
      <c r="Y101" s="17">
        <v>3.3000000000000002E-2</v>
      </c>
      <c r="Z101" s="17">
        <v>0.04</v>
      </c>
      <c r="AA101" s="17">
        <v>4.4999999999999998E-2</v>
      </c>
      <c r="AB101" s="17">
        <v>4.9000000000000002E-2</v>
      </c>
      <c r="AC101" s="17">
        <v>5.1999999999999998E-2</v>
      </c>
      <c r="AD101" s="17">
        <v>5.3999999999999999E-2</v>
      </c>
      <c r="AE101" s="17">
        <v>5.3999999999999999E-2</v>
      </c>
      <c r="AF101" s="17">
        <v>5.5E-2</v>
      </c>
      <c r="AG101" s="17">
        <v>5.3999999999999999E-2</v>
      </c>
      <c r="AH101" s="17">
        <v>5.1999999999999998E-2</v>
      </c>
      <c r="AI101" s="17">
        <v>4.9000000000000002E-2</v>
      </c>
      <c r="AJ101" s="17">
        <v>4.8000000000000001E-2</v>
      </c>
      <c r="AK101" s="17">
        <v>4.9000000000000002E-2</v>
      </c>
      <c r="AL101" s="17">
        <v>5.0999999999999997E-2</v>
      </c>
      <c r="AM101" s="17">
        <v>5.6000000000000001E-2</v>
      </c>
      <c r="AN101" s="17">
        <v>6.2E-2</v>
      </c>
      <c r="AO101" s="17">
        <v>6.8000000000000005E-2</v>
      </c>
      <c r="AP101" s="17">
        <v>7.2999999999999995E-2</v>
      </c>
      <c r="AQ101" s="17">
        <v>7.5999999999999998E-2</v>
      </c>
      <c r="AR101" s="17">
        <v>7.8E-2</v>
      </c>
      <c r="AS101" s="17">
        <v>0.08</v>
      </c>
      <c r="AT101" s="17">
        <v>8.2000000000000003E-2</v>
      </c>
      <c r="AU101" s="17">
        <v>8.5999999999999993E-2</v>
      </c>
      <c r="AV101" s="17">
        <v>9.2999999999999999E-2</v>
      </c>
      <c r="AW101" s="17">
        <v>0.10100000000000001</v>
      </c>
      <c r="AX101" s="17">
        <v>0.11</v>
      </c>
      <c r="AY101" s="17">
        <v>0.11899999999999999</v>
      </c>
      <c r="AZ101" s="17">
        <v>0.128</v>
      </c>
      <c r="BA101" s="17">
        <v>0.13500000000000001</v>
      </c>
      <c r="BB101" s="17">
        <v>0.14099999999999999</v>
      </c>
      <c r="BC101" s="17">
        <v>0.14699999999999999</v>
      </c>
      <c r="BD101" s="17">
        <v>0.155</v>
      </c>
      <c r="BE101" s="17">
        <v>0.16600000000000001</v>
      </c>
      <c r="BF101" s="17">
        <v>0.17899999999999999</v>
      </c>
      <c r="BG101" s="17">
        <v>0.19500000000000001</v>
      </c>
      <c r="BH101" s="17">
        <v>0.21099999999999999</v>
      </c>
      <c r="BI101" s="17">
        <v>0.223</v>
      </c>
      <c r="BJ101" s="17">
        <v>0.22800000000000001</v>
      </c>
      <c r="BK101" s="17">
        <v>0.22800000000000001</v>
      </c>
      <c r="BL101" s="17">
        <v>0.223</v>
      </c>
      <c r="BM101" s="17">
        <v>0.216</v>
      </c>
      <c r="BN101" s="17">
        <v>0.21</v>
      </c>
      <c r="BO101" s="17">
        <v>0.21</v>
      </c>
      <c r="BP101" s="17">
        <v>0.216</v>
      </c>
      <c r="BQ101" s="17">
        <v>0.23200000000000001</v>
      </c>
      <c r="BR101" s="17">
        <v>0.25800000000000001</v>
      </c>
      <c r="BS101" s="17">
        <v>0.29699999999999999</v>
      </c>
      <c r="BT101" s="17">
        <v>0.34499999999999997</v>
      </c>
    </row>
    <row r="102" spans="1:72">
      <c r="A102" s="16">
        <v>99</v>
      </c>
      <c r="B102" s="17">
        <v>0</v>
      </c>
      <c r="C102" s="17">
        <v>0</v>
      </c>
      <c r="D102" s="17">
        <v>0</v>
      </c>
      <c r="E102" s="17">
        <v>0</v>
      </c>
      <c r="F102" s="17">
        <v>0</v>
      </c>
      <c r="G102" s="17">
        <v>0</v>
      </c>
      <c r="H102" s="17">
        <v>0</v>
      </c>
      <c r="I102" s="17">
        <v>0</v>
      </c>
      <c r="J102" s="17">
        <v>0</v>
      </c>
      <c r="K102" s="17">
        <v>0</v>
      </c>
      <c r="L102" s="17">
        <v>3.0000000000000001E-3</v>
      </c>
      <c r="M102" s="17">
        <v>3.0000000000000001E-3</v>
      </c>
      <c r="N102" s="17">
        <v>4.0000000000000001E-3</v>
      </c>
      <c r="O102" s="17">
        <v>3.0000000000000001E-3</v>
      </c>
      <c r="P102" s="17">
        <v>4.0000000000000001E-3</v>
      </c>
      <c r="Q102" s="17">
        <v>4.0000000000000001E-3</v>
      </c>
      <c r="R102" s="17">
        <v>2E-3</v>
      </c>
      <c r="S102" s="17">
        <v>2E-3</v>
      </c>
      <c r="T102" s="17">
        <v>1E-3</v>
      </c>
      <c r="U102" s="17">
        <v>2E-3</v>
      </c>
      <c r="V102" s="17">
        <v>3.0000000000000001E-3</v>
      </c>
      <c r="W102" s="17">
        <v>5.0000000000000001E-3</v>
      </c>
      <c r="X102" s="17">
        <v>8.9999999999999993E-3</v>
      </c>
      <c r="Y102" s="17">
        <v>1.2999999999999999E-2</v>
      </c>
      <c r="Z102" s="17">
        <v>1.7000000000000001E-2</v>
      </c>
      <c r="AA102" s="17">
        <v>0.02</v>
      </c>
      <c r="AB102" s="17">
        <v>2.1999999999999999E-2</v>
      </c>
      <c r="AC102" s="17">
        <v>2.1999999999999999E-2</v>
      </c>
      <c r="AD102" s="17">
        <v>2.1999999999999999E-2</v>
      </c>
      <c r="AE102" s="17">
        <v>2.1999999999999999E-2</v>
      </c>
      <c r="AF102" s="17">
        <v>0.02</v>
      </c>
      <c r="AG102" s="17">
        <v>1.7999999999999999E-2</v>
      </c>
      <c r="AH102" s="17">
        <v>1.6E-2</v>
      </c>
      <c r="AI102" s="17">
        <v>1.2999999999999999E-2</v>
      </c>
      <c r="AJ102" s="17">
        <v>1.2E-2</v>
      </c>
      <c r="AK102" s="17">
        <v>1.0999999999999999E-2</v>
      </c>
      <c r="AL102" s="17">
        <v>1.2999999999999999E-2</v>
      </c>
      <c r="AM102" s="17">
        <v>1.4999999999999999E-2</v>
      </c>
      <c r="AN102" s="17">
        <v>1.7000000000000001E-2</v>
      </c>
      <c r="AO102" s="17">
        <v>0.02</v>
      </c>
      <c r="AP102" s="17">
        <v>2.1999999999999999E-2</v>
      </c>
      <c r="AQ102" s="17">
        <v>2.3E-2</v>
      </c>
      <c r="AR102" s="17">
        <v>2.4E-2</v>
      </c>
      <c r="AS102" s="17">
        <v>2.5000000000000001E-2</v>
      </c>
      <c r="AT102" s="17">
        <v>2.7E-2</v>
      </c>
      <c r="AU102" s="17">
        <v>0.03</v>
      </c>
      <c r="AV102" s="17">
        <v>3.3000000000000002E-2</v>
      </c>
      <c r="AW102" s="17">
        <v>3.7999999999999999E-2</v>
      </c>
      <c r="AX102" s="17">
        <v>4.3999999999999997E-2</v>
      </c>
      <c r="AY102" s="17">
        <v>4.9000000000000002E-2</v>
      </c>
      <c r="AZ102" s="17">
        <v>5.3999999999999999E-2</v>
      </c>
      <c r="BA102" s="17">
        <v>5.8000000000000003E-2</v>
      </c>
      <c r="BB102" s="17">
        <v>6.2E-2</v>
      </c>
      <c r="BC102" s="17">
        <v>6.5000000000000002E-2</v>
      </c>
      <c r="BD102" s="17">
        <v>6.9000000000000006E-2</v>
      </c>
      <c r="BE102" s="17">
        <v>7.1999999999999995E-2</v>
      </c>
      <c r="BF102" s="17">
        <v>7.6999999999999999E-2</v>
      </c>
      <c r="BG102" s="17">
        <v>8.3000000000000004E-2</v>
      </c>
      <c r="BH102" s="17">
        <v>8.7999999999999995E-2</v>
      </c>
      <c r="BI102" s="17">
        <v>0.09</v>
      </c>
      <c r="BJ102" s="17">
        <v>0.09</v>
      </c>
      <c r="BK102" s="17">
        <v>8.6999999999999994E-2</v>
      </c>
      <c r="BL102" s="17">
        <v>8.1000000000000003E-2</v>
      </c>
      <c r="BM102" s="17">
        <v>7.4999999999999997E-2</v>
      </c>
      <c r="BN102" s="17">
        <v>7.0000000000000007E-2</v>
      </c>
      <c r="BO102" s="17">
        <v>6.7000000000000004E-2</v>
      </c>
      <c r="BP102" s="17">
        <v>6.9000000000000006E-2</v>
      </c>
      <c r="BQ102" s="17">
        <v>7.8E-2</v>
      </c>
      <c r="BR102" s="17">
        <v>9.1999999999999998E-2</v>
      </c>
      <c r="BS102" s="17">
        <v>0.113</v>
      </c>
      <c r="BT102" s="17">
        <v>0.14299999999999999</v>
      </c>
    </row>
    <row r="103" spans="1:72">
      <c r="A103" s="16">
        <v>100</v>
      </c>
      <c r="B103" s="17">
        <v>0</v>
      </c>
      <c r="C103" s="17">
        <v>0</v>
      </c>
      <c r="D103" s="17">
        <v>0</v>
      </c>
      <c r="E103" s="17">
        <v>0</v>
      </c>
      <c r="F103" s="17">
        <v>0</v>
      </c>
      <c r="G103" s="17">
        <v>0</v>
      </c>
      <c r="H103" s="17">
        <v>0</v>
      </c>
      <c r="I103" s="17">
        <v>0</v>
      </c>
      <c r="J103" s="17">
        <v>0</v>
      </c>
      <c r="K103" s="17">
        <v>0</v>
      </c>
      <c r="L103" s="17">
        <v>8.9999999999999993E-3</v>
      </c>
      <c r="M103" s="17">
        <v>0.01</v>
      </c>
      <c r="N103" s="17">
        <v>0.01</v>
      </c>
      <c r="O103" s="17">
        <v>1.0999999999999999E-2</v>
      </c>
      <c r="P103" s="17">
        <v>1.0999999999999999E-2</v>
      </c>
      <c r="Q103" s="17">
        <v>1.2E-2</v>
      </c>
      <c r="R103" s="17">
        <v>1.2999999999999999E-2</v>
      </c>
      <c r="S103" s="17">
        <v>1.4E-2</v>
      </c>
      <c r="T103" s="17">
        <v>1.4999999999999999E-2</v>
      </c>
      <c r="U103" s="17">
        <v>1.6E-2</v>
      </c>
      <c r="V103" s="17">
        <v>1.7000000000000001E-2</v>
      </c>
      <c r="W103" s="17">
        <v>1.7999999999999999E-2</v>
      </c>
      <c r="X103" s="17">
        <v>0.02</v>
      </c>
      <c r="Y103" s="17">
        <v>2.1999999999999999E-2</v>
      </c>
      <c r="Z103" s="17">
        <v>2.4E-2</v>
      </c>
      <c r="AA103" s="17">
        <v>2.5999999999999999E-2</v>
      </c>
      <c r="AB103" s="17">
        <v>2.8000000000000001E-2</v>
      </c>
      <c r="AC103" s="17">
        <v>3.1E-2</v>
      </c>
      <c r="AD103" s="17">
        <v>3.3000000000000002E-2</v>
      </c>
      <c r="AE103" s="17">
        <v>3.5000000000000003E-2</v>
      </c>
      <c r="AF103" s="17">
        <v>3.6999999999999998E-2</v>
      </c>
      <c r="AG103" s="17">
        <v>3.7999999999999999E-2</v>
      </c>
      <c r="AH103" s="17">
        <v>3.9E-2</v>
      </c>
      <c r="AI103" s="17">
        <v>3.9E-2</v>
      </c>
      <c r="AJ103" s="17">
        <v>0.04</v>
      </c>
      <c r="AK103" s="17">
        <v>0.04</v>
      </c>
      <c r="AL103" s="17">
        <v>4.1000000000000002E-2</v>
      </c>
      <c r="AM103" s="17">
        <v>4.2000000000000003E-2</v>
      </c>
      <c r="AN103" s="17">
        <v>4.2999999999999997E-2</v>
      </c>
      <c r="AO103" s="17">
        <v>4.4999999999999998E-2</v>
      </c>
      <c r="AP103" s="17">
        <v>4.7E-2</v>
      </c>
      <c r="AQ103" s="17">
        <v>0.05</v>
      </c>
      <c r="AR103" s="17">
        <v>5.3999999999999999E-2</v>
      </c>
      <c r="AS103" s="17">
        <v>5.8000000000000003E-2</v>
      </c>
      <c r="AT103" s="17">
        <v>6.3E-2</v>
      </c>
      <c r="AU103" s="17">
        <v>6.8000000000000005E-2</v>
      </c>
      <c r="AV103" s="17">
        <v>7.2999999999999995E-2</v>
      </c>
      <c r="AW103" s="17">
        <v>7.8E-2</v>
      </c>
      <c r="AX103" s="17">
        <v>8.3000000000000004E-2</v>
      </c>
      <c r="AY103" s="17">
        <v>8.8999999999999996E-2</v>
      </c>
      <c r="AZ103" s="17">
        <v>9.5000000000000001E-2</v>
      </c>
      <c r="BA103" s="17">
        <v>0.10199999999999999</v>
      </c>
      <c r="BB103" s="17">
        <v>0.109</v>
      </c>
      <c r="BC103" s="17">
        <v>0.11600000000000001</v>
      </c>
      <c r="BD103" s="17">
        <v>0.123</v>
      </c>
      <c r="BE103" s="17">
        <v>0.13</v>
      </c>
      <c r="BF103" s="17">
        <v>0.13700000000000001</v>
      </c>
      <c r="BG103" s="17">
        <v>0.14299999999999999</v>
      </c>
      <c r="BH103" s="17">
        <v>0.14899999999999999</v>
      </c>
      <c r="BI103" s="17">
        <v>0.155</v>
      </c>
      <c r="BJ103" s="17">
        <v>0.161</v>
      </c>
      <c r="BK103" s="17">
        <v>0.16700000000000001</v>
      </c>
      <c r="BL103" s="17">
        <v>0.17399999999999999</v>
      </c>
      <c r="BM103" s="17">
        <v>0.18099999999999999</v>
      </c>
      <c r="BN103" s="17">
        <v>0.188</v>
      </c>
      <c r="BO103" s="17">
        <v>0.19600000000000001</v>
      </c>
      <c r="BP103" s="17">
        <v>0.20399999999999999</v>
      </c>
      <c r="BQ103" s="17">
        <v>0.214</v>
      </c>
      <c r="BR103" s="17">
        <v>0.224</v>
      </c>
      <c r="BS103" s="17">
        <v>0.23599999999999999</v>
      </c>
      <c r="BT103" s="17">
        <v>0.249</v>
      </c>
    </row>
    <row r="105" spans="1:72">
      <c r="A105" s="17" t="s">
        <v>35</v>
      </c>
      <c r="B105" s="17">
        <f>SUM(B3:B103)</f>
        <v>4256.4449999999997</v>
      </c>
      <c r="C105" s="17">
        <f t="shared" ref="C105:AZ105" si="0">SUM(C3:C103)</f>
        <v>4369.8719999999985</v>
      </c>
      <c r="D105" s="17">
        <f t="shared" si="0"/>
        <v>4483.6880000000037</v>
      </c>
      <c r="E105" s="17">
        <f t="shared" si="0"/>
        <v>4599.8379999999997</v>
      </c>
      <c r="F105" s="17">
        <f t="shared" si="0"/>
        <v>4721.0070000000014</v>
      </c>
      <c r="G105" s="17">
        <f t="shared" si="0"/>
        <v>4849.2420000000002</v>
      </c>
      <c r="H105" s="17">
        <f t="shared" si="0"/>
        <v>4985.2029999999995</v>
      </c>
      <c r="I105" s="17">
        <f t="shared" si="0"/>
        <v>5128.6870000000008</v>
      </c>
      <c r="J105" s="17">
        <f t="shared" si="0"/>
        <v>5279.7890000000007</v>
      </c>
      <c r="K105" s="17">
        <f t="shared" si="0"/>
        <v>5438.3439999999982</v>
      </c>
      <c r="L105" s="17">
        <f t="shared" si="0"/>
        <v>5628.5740000000042</v>
      </c>
      <c r="M105" s="17">
        <f t="shared" si="0"/>
        <v>5802.1390000000019</v>
      </c>
      <c r="N105" s="17">
        <f t="shared" si="0"/>
        <v>5982.9539999999997</v>
      </c>
      <c r="O105" s="17">
        <f t="shared" si="0"/>
        <v>6170.869999999999</v>
      </c>
      <c r="P105" s="17">
        <f t="shared" si="0"/>
        <v>6365.6680000000033</v>
      </c>
      <c r="Q105" s="17">
        <f t="shared" si="0"/>
        <v>6567.0740000000042</v>
      </c>
      <c r="R105" s="17">
        <f t="shared" si="0"/>
        <v>6775.0470000000014</v>
      </c>
      <c r="S105" s="17">
        <f t="shared" si="0"/>
        <v>6989.2650000000003</v>
      </c>
      <c r="T105" s="17">
        <f t="shared" si="0"/>
        <v>7208.8180000000002</v>
      </c>
      <c r="U105" s="17">
        <f t="shared" si="0"/>
        <v>7432.5419999999976</v>
      </c>
      <c r="V105" s="17">
        <f t="shared" si="0"/>
        <v>7659.5659999999989</v>
      </c>
      <c r="W105" s="17">
        <f t="shared" si="0"/>
        <v>7889.4340000000002</v>
      </c>
      <c r="X105" s="17">
        <f t="shared" si="0"/>
        <v>8122.2069999999994</v>
      </c>
      <c r="Y105" s="17">
        <f t="shared" si="0"/>
        <v>8358.139000000001</v>
      </c>
      <c r="Z105" s="17">
        <f t="shared" si="0"/>
        <v>8597.7380000000012</v>
      </c>
      <c r="AA105" s="17">
        <f t="shared" si="0"/>
        <v>8841.3639999999978</v>
      </c>
      <c r="AB105" s="17">
        <f t="shared" si="0"/>
        <v>9088.9559999999965</v>
      </c>
      <c r="AC105" s="17">
        <f t="shared" si="0"/>
        <v>9340.2690000000021</v>
      </c>
      <c r="AD105" s="17">
        <f t="shared" si="0"/>
        <v>9595.2410000000018</v>
      </c>
      <c r="AE105" s="17">
        <f t="shared" si="0"/>
        <v>9853.787999999995</v>
      </c>
      <c r="AF105" s="17">
        <f t="shared" si="0"/>
        <v>10115.810000000007</v>
      </c>
      <c r="AG105" s="17">
        <f t="shared" si="0"/>
        <v>10381.219000000003</v>
      </c>
      <c r="AH105" s="17">
        <f t="shared" si="0"/>
        <v>10649.906000000004</v>
      </c>
      <c r="AI105" s="17">
        <f t="shared" si="0"/>
        <v>10921.707999999991</v>
      </c>
      <c r="AJ105" s="17">
        <f t="shared" si="0"/>
        <v>11196.450000000003</v>
      </c>
      <c r="AK105" s="17">
        <f t="shared" si="0"/>
        <v>11473.944000000001</v>
      </c>
      <c r="AL105" s="17">
        <f t="shared" si="0"/>
        <v>11754.038999999997</v>
      </c>
      <c r="AM105" s="17">
        <f t="shared" si="0"/>
        <v>12036.575999999994</v>
      </c>
      <c r="AN105" s="17">
        <f t="shared" si="0"/>
        <v>12321.341999999997</v>
      </c>
      <c r="AO105" s="17">
        <f t="shared" si="0"/>
        <v>12608.113000000003</v>
      </c>
      <c r="AP105" s="17">
        <f t="shared" si="0"/>
        <v>12896.666000000003</v>
      </c>
      <c r="AQ105" s="17">
        <f t="shared" si="0"/>
        <v>13186.815999999999</v>
      </c>
      <c r="AR105" s="17">
        <f t="shared" si="0"/>
        <v>13478.390999999998</v>
      </c>
      <c r="AS105" s="17">
        <f t="shared" si="0"/>
        <v>13771.181999999997</v>
      </c>
      <c r="AT105" s="17">
        <f t="shared" si="0"/>
        <v>14064.987000000003</v>
      </c>
      <c r="AU105" s="17">
        <f t="shared" si="0"/>
        <v>14359.60499999999</v>
      </c>
      <c r="AV105" s="17">
        <f t="shared" si="0"/>
        <v>14654.857000000009</v>
      </c>
      <c r="AW105" s="17">
        <f t="shared" si="0"/>
        <v>14950.555000000008</v>
      </c>
      <c r="AX105" s="17">
        <f t="shared" si="0"/>
        <v>15246.522000000004</v>
      </c>
      <c r="AY105" s="17">
        <f t="shared" si="0"/>
        <v>15542.571999999991</v>
      </c>
      <c r="AZ105" s="17">
        <f t="shared" si="0"/>
        <v>15838.518000000005</v>
      </c>
      <c r="BA105" s="17">
        <f t="shared" ref="BA105:BT105" si="1">SUM(BA3:BA103)</f>
        <v>16134.195999999994</v>
      </c>
      <c r="BB105" s="17">
        <f t="shared" si="1"/>
        <v>16429.440000000002</v>
      </c>
      <c r="BC105" s="17">
        <f t="shared" si="1"/>
        <v>16724.091000000008</v>
      </c>
      <c r="BD105" s="17">
        <f t="shared" si="1"/>
        <v>17017.986999999994</v>
      </c>
      <c r="BE105" s="17">
        <f t="shared" si="1"/>
        <v>17310.978000000006</v>
      </c>
      <c r="BF105" s="17">
        <f t="shared" si="1"/>
        <v>17602.908999999996</v>
      </c>
      <c r="BG105" s="17">
        <f t="shared" si="1"/>
        <v>17893.623</v>
      </c>
      <c r="BH105" s="17">
        <f t="shared" si="1"/>
        <v>18182.995999999996</v>
      </c>
      <c r="BI105" s="17">
        <f t="shared" si="1"/>
        <v>18470.902999999991</v>
      </c>
      <c r="BJ105" s="17">
        <f t="shared" si="1"/>
        <v>18757.208000000002</v>
      </c>
      <c r="BK105" s="17">
        <f t="shared" si="1"/>
        <v>19041.778999999999</v>
      </c>
      <c r="BL105" s="17">
        <f t="shared" si="1"/>
        <v>19324.474000000002</v>
      </c>
      <c r="BM105" s="17">
        <f t="shared" si="1"/>
        <v>19605.148999999998</v>
      </c>
      <c r="BN105" s="17">
        <f t="shared" si="1"/>
        <v>19883.651000000002</v>
      </c>
      <c r="BO105" s="17">
        <f t="shared" si="1"/>
        <v>20159.84299999999</v>
      </c>
      <c r="BP105" s="17">
        <f t="shared" si="1"/>
        <v>20433.584999999995</v>
      </c>
      <c r="BQ105" s="17">
        <f t="shared" si="1"/>
        <v>20704.753000000008</v>
      </c>
      <c r="BR105" s="17">
        <f t="shared" si="1"/>
        <v>20973.215000000015</v>
      </c>
      <c r="BS105" s="17">
        <f t="shared" si="1"/>
        <v>21238.856999999993</v>
      </c>
      <c r="BT105" s="17">
        <f t="shared" si="1"/>
        <v>21501.564000000002</v>
      </c>
    </row>
    <row r="107" spans="1:72">
      <c r="A107" s="16" t="s">
        <v>3</v>
      </c>
      <c r="B107" s="17">
        <f>SUM(B3:B7)</f>
        <v>798.952</v>
      </c>
      <c r="C107" s="17">
        <f t="shared" ref="C107:AZ107" si="2">SUM(C3:C7)</f>
        <v>805.99</v>
      </c>
      <c r="D107" s="17">
        <f t="shared" si="2"/>
        <v>808.48099999999999</v>
      </c>
      <c r="E107" s="17">
        <f t="shared" si="2"/>
        <v>810.43499999999995</v>
      </c>
      <c r="F107" s="17">
        <f t="shared" si="2"/>
        <v>817.36799999999994</v>
      </c>
      <c r="G107" s="17">
        <f t="shared" si="2"/>
        <v>833.12500000000011</v>
      </c>
      <c r="H107" s="17">
        <f t="shared" si="2"/>
        <v>859.23199999999997</v>
      </c>
      <c r="I107" s="17">
        <f t="shared" si="2"/>
        <v>894.20500000000004</v>
      </c>
      <c r="J107" s="17">
        <f t="shared" si="2"/>
        <v>935.15600000000006</v>
      </c>
      <c r="K107" s="17">
        <f t="shared" si="2"/>
        <v>977.72900000000004</v>
      </c>
      <c r="L107" s="17">
        <f t="shared" si="2"/>
        <v>1018.6790000000001</v>
      </c>
      <c r="M107" s="17">
        <f t="shared" si="2"/>
        <v>1057.0419999999999</v>
      </c>
      <c r="N107" s="17">
        <f t="shared" si="2"/>
        <v>1093.5450000000001</v>
      </c>
      <c r="O107" s="17">
        <f t="shared" si="2"/>
        <v>1128.626</v>
      </c>
      <c r="P107" s="17">
        <f t="shared" si="2"/>
        <v>1163.2570000000001</v>
      </c>
      <c r="Q107" s="17">
        <f t="shared" si="2"/>
        <v>1198.058</v>
      </c>
      <c r="R107" s="17">
        <f t="shared" si="2"/>
        <v>1233.0989999999999</v>
      </c>
      <c r="S107" s="17">
        <f t="shared" si="2"/>
        <v>1267.7380000000001</v>
      </c>
      <c r="T107" s="17">
        <f t="shared" si="2"/>
        <v>1301.0919999999999</v>
      </c>
      <c r="U107" s="17">
        <f t="shared" si="2"/>
        <v>1331.9949999999999</v>
      </c>
      <c r="V107" s="17">
        <f t="shared" si="2"/>
        <v>1359.6819999999998</v>
      </c>
      <c r="W107" s="17">
        <f t="shared" si="2"/>
        <v>1383.7570000000001</v>
      </c>
      <c r="X107" s="17">
        <f t="shared" si="2"/>
        <v>1404.6459999999997</v>
      </c>
      <c r="Y107" s="17">
        <f t="shared" si="2"/>
        <v>1423.4229999999998</v>
      </c>
      <c r="Z107" s="17">
        <f t="shared" si="2"/>
        <v>1441.624</v>
      </c>
      <c r="AA107" s="17">
        <f t="shared" si="2"/>
        <v>1460.3829999999998</v>
      </c>
      <c r="AB107" s="17">
        <f t="shared" si="2"/>
        <v>1480.0539999999999</v>
      </c>
      <c r="AC107" s="17">
        <f t="shared" si="2"/>
        <v>1500.3770000000002</v>
      </c>
      <c r="AD107" s="17">
        <f t="shared" si="2"/>
        <v>1521.1240000000003</v>
      </c>
      <c r="AE107" s="17">
        <f t="shared" si="2"/>
        <v>1541.846</v>
      </c>
      <c r="AF107" s="17">
        <f t="shared" si="2"/>
        <v>1562.2019999999998</v>
      </c>
      <c r="AG107" s="17">
        <f t="shared" si="2"/>
        <v>1582.1819999999998</v>
      </c>
      <c r="AH107" s="17">
        <f t="shared" si="2"/>
        <v>1601.9079999999999</v>
      </c>
      <c r="AI107" s="17">
        <f t="shared" si="2"/>
        <v>1621.317</v>
      </c>
      <c r="AJ107" s="17">
        <f t="shared" si="2"/>
        <v>1640.3390000000002</v>
      </c>
      <c r="AK107" s="17">
        <f t="shared" si="2"/>
        <v>1658.9070000000002</v>
      </c>
      <c r="AL107" s="17">
        <f t="shared" si="2"/>
        <v>1676.9880000000003</v>
      </c>
      <c r="AM107" s="17">
        <f t="shared" si="2"/>
        <v>1694.5280000000002</v>
      </c>
      <c r="AN107" s="17">
        <f t="shared" si="2"/>
        <v>1711.413</v>
      </c>
      <c r="AO107" s="17">
        <f t="shared" si="2"/>
        <v>1727.5109999999997</v>
      </c>
      <c r="AP107" s="17">
        <f t="shared" si="2"/>
        <v>1742.7260000000001</v>
      </c>
      <c r="AQ107" s="17">
        <f t="shared" si="2"/>
        <v>1757.008</v>
      </c>
      <c r="AR107" s="17">
        <f t="shared" si="2"/>
        <v>1770.3680000000002</v>
      </c>
      <c r="AS107" s="17">
        <f t="shared" si="2"/>
        <v>1782.8509999999999</v>
      </c>
      <c r="AT107" s="17">
        <f t="shared" si="2"/>
        <v>1794.5329999999999</v>
      </c>
      <c r="AU107" s="17">
        <f t="shared" si="2"/>
        <v>1805.4769999999999</v>
      </c>
      <c r="AV107" s="17">
        <f t="shared" si="2"/>
        <v>1815.6979999999999</v>
      </c>
      <c r="AW107" s="17">
        <f t="shared" si="2"/>
        <v>1825.1979999999999</v>
      </c>
      <c r="AX107" s="17">
        <f t="shared" si="2"/>
        <v>1834.018</v>
      </c>
      <c r="AY107" s="17">
        <f t="shared" si="2"/>
        <v>1842.2049999999999</v>
      </c>
      <c r="AZ107" s="17">
        <f t="shared" si="2"/>
        <v>1849.8</v>
      </c>
      <c r="BA107" s="17">
        <f t="shared" ref="BA107:BT107" si="3">SUM(BA3:BA7)</f>
        <v>1856.8269999999998</v>
      </c>
      <c r="BB107" s="17">
        <f t="shared" si="3"/>
        <v>1863.31</v>
      </c>
      <c r="BC107" s="17">
        <f t="shared" si="3"/>
        <v>1869.2849999999999</v>
      </c>
      <c r="BD107" s="17">
        <f t="shared" si="3"/>
        <v>1874.7949999999998</v>
      </c>
      <c r="BE107" s="17">
        <f t="shared" si="3"/>
        <v>1879.8720000000001</v>
      </c>
      <c r="BF107" s="17">
        <f t="shared" si="3"/>
        <v>1884.537</v>
      </c>
      <c r="BG107" s="17">
        <f t="shared" si="3"/>
        <v>1888.7969999999998</v>
      </c>
      <c r="BH107" s="17">
        <f t="shared" si="3"/>
        <v>1892.655</v>
      </c>
      <c r="BI107" s="17">
        <f t="shared" si="3"/>
        <v>1896.107</v>
      </c>
      <c r="BJ107" s="17">
        <f t="shared" si="3"/>
        <v>1899.1480000000001</v>
      </c>
      <c r="BK107" s="17">
        <f t="shared" si="3"/>
        <v>1901.7750000000001</v>
      </c>
      <c r="BL107" s="17">
        <f t="shared" si="3"/>
        <v>1903.9869999999999</v>
      </c>
      <c r="BM107" s="17">
        <f t="shared" si="3"/>
        <v>1905.7820000000002</v>
      </c>
      <c r="BN107" s="17">
        <f t="shared" si="3"/>
        <v>1907.154</v>
      </c>
      <c r="BO107" s="17">
        <f t="shared" si="3"/>
        <v>1908.0940000000001</v>
      </c>
      <c r="BP107" s="17">
        <f t="shared" si="3"/>
        <v>1908.5860000000002</v>
      </c>
      <c r="BQ107" s="17">
        <f t="shared" si="3"/>
        <v>1908.6079999999999</v>
      </c>
      <c r="BR107" s="17">
        <f t="shared" si="3"/>
        <v>1908.1329999999998</v>
      </c>
      <c r="BS107" s="17">
        <f t="shared" si="3"/>
        <v>1907.127</v>
      </c>
      <c r="BT107" s="17">
        <f t="shared" si="3"/>
        <v>1905.55</v>
      </c>
    </row>
    <row r="108" spans="1:72">
      <c r="A108" s="16" t="s">
        <v>30</v>
      </c>
      <c r="B108" s="17">
        <f>SUM(B8:B12)</f>
        <v>645.14300000000003</v>
      </c>
      <c r="C108" s="17">
        <f t="shared" ref="C108:AZ108" si="4">SUM(C8:C12)</f>
        <v>666.89099999999996</v>
      </c>
      <c r="D108" s="17">
        <f t="shared" si="4"/>
        <v>689.24800000000005</v>
      </c>
      <c r="E108" s="17">
        <f t="shared" si="4"/>
        <v>710.46</v>
      </c>
      <c r="F108" s="17">
        <f t="shared" si="4"/>
        <v>728.19799999999998</v>
      </c>
      <c r="G108" s="17">
        <f t="shared" si="4"/>
        <v>741.09999999999991</v>
      </c>
      <c r="H108" s="17">
        <f t="shared" si="4"/>
        <v>747.99399999999991</v>
      </c>
      <c r="I108" s="17">
        <f t="shared" si="4"/>
        <v>750.17000000000007</v>
      </c>
      <c r="J108" s="17">
        <f t="shared" si="4"/>
        <v>751.726</v>
      </c>
      <c r="K108" s="17">
        <f t="shared" si="4"/>
        <v>758.31200000000001</v>
      </c>
      <c r="L108" s="17">
        <f t="shared" si="4"/>
        <v>773.87</v>
      </c>
      <c r="M108" s="17">
        <f t="shared" si="4"/>
        <v>799.95399999999995</v>
      </c>
      <c r="N108" s="17">
        <f t="shared" si="4"/>
        <v>835.04600000000005</v>
      </c>
      <c r="O108" s="17">
        <f t="shared" si="4"/>
        <v>876.22399999999993</v>
      </c>
      <c r="P108" s="17">
        <f t="shared" si="4"/>
        <v>919.07300000000009</v>
      </c>
      <c r="Q108" s="17">
        <f t="shared" si="4"/>
        <v>960.30499999999984</v>
      </c>
      <c r="R108" s="17">
        <f t="shared" si="4"/>
        <v>998.95499999999993</v>
      </c>
      <c r="S108" s="17">
        <f t="shared" si="4"/>
        <v>1035.77</v>
      </c>
      <c r="T108" s="17">
        <f t="shared" si="4"/>
        <v>1071.191</v>
      </c>
      <c r="U108" s="17">
        <f t="shared" si="4"/>
        <v>1106.201</v>
      </c>
      <c r="V108" s="17">
        <f t="shared" si="4"/>
        <v>1141.43</v>
      </c>
      <c r="W108" s="17">
        <f t="shared" si="4"/>
        <v>1176.9349999999999</v>
      </c>
      <c r="X108" s="17">
        <f t="shared" si="4"/>
        <v>1212.0810000000001</v>
      </c>
      <c r="Y108" s="17">
        <f t="shared" si="4"/>
        <v>1246.0309999999999</v>
      </c>
      <c r="Z108" s="17">
        <f t="shared" si="4"/>
        <v>1277.6839999999997</v>
      </c>
      <c r="AA108" s="17">
        <f t="shared" si="4"/>
        <v>1306.3129999999999</v>
      </c>
      <c r="AB108" s="17">
        <f t="shared" si="4"/>
        <v>1331.5429999999999</v>
      </c>
      <c r="AC108" s="17">
        <f t="shared" si="4"/>
        <v>1353.771</v>
      </c>
      <c r="AD108" s="17">
        <f t="shared" si="4"/>
        <v>1374</v>
      </c>
      <c r="AE108" s="17">
        <f t="shared" si="4"/>
        <v>1393.671</v>
      </c>
      <c r="AF108" s="17">
        <f t="shared" si="4"/>
        <v>1413.8440000000001</v>
      </c>
      <c r="AG108" s="17">
        <f t="shared" si="4"/>
        <v>1434.8489999999999</v>
      </c>
      <c r="AH108" s="17">
        <f t="shared" si="4"/>
        <v>1456.44</v>
      </c>
      <c r="AI108" s="17">
        <f t="shared" si="4"/>
        <v>1478.3910000000001</v>
      </c>
      <c r="AJ108" s="17">
        <f t="shared" si="4"/>
        <v>1500.2679999999998</v>
      </c>
      <c r="AK108" s="17">
        <f t="shared" si="4"/>
        <v>1521.7430000000002</v>
      </c>
      <c r="AL108" s="17">
        <f t="shared" si="4"/>
        <v>1542.798</v>
      </c>
      <c r="AM108" s="17">
        <f t="shared" si="4"/>
        <v>1563.5529999999999</v>
      </c>
      <c r="AN108" s="17">
        <f t="shared" si="4"/>
        <v>1583.961</v>
      </c>
      <c r="AO108" s="17">
        <f t="shared" si="4"/>
        <v>1603.98</v>
      </c>
      <c r="AP108" s="17">
        <f t="shared" si="4"/>
        <v>1623.56</v>
      </c>
      <c r="AQ108" s="17">
        <f t="shared" si="4"/>
        <v>1642.6770000000001</v>
      </c>
      <c r="AR108" s="17">
        <f t="shared" si="4"/>
        <v>1661.2710000000002</v>
      </c>
      <c r="AS108" s="17">
        <f t="shared" si="4"/>
        <v>1679.2240000000002</v>
      </c>
      <c r="AT108" s="17">
        <f t="shared" si="4"/>
        <v>1696.3919999999998</v>
      </c>
      <c r="AU108" s="17">
        <f t="shared" si="4"/>
        <v>1712.6699999999998</v>
      </c>
      <c r="AV108" s="17">
        <f t="shared" si="4"/>
        <v>1728.0079999999998</v>
      </c>
      <c r="AW108" s="17">
        <f t="shared" si="4"/>
        <v>1742.4190000000001</v>
      </c>
      <c r="AX108" s="17">
        <f t="shared" si="4"/>
        <v>1755.9459999999999</v>
      </c>
      <c r="AY108" s="17">
        <f t="shared" si="4"/>
        <v>1768.6670000000001</v>
      </c>
      <c r="AZ108" s="17">
        <f t="shared" si="4"/>
        <v>1780.643</v>
      </c>
      <c r="BA108" s="17">
        <f t="shared" ref="BA108:BT108" si="5">SUM(BA8:BA12)</f>
        <v>1791.8870000000002</v>
      </c>
      <c r="BB108" s="17">
        <f t="shared" si="5"/>
        <v>1802.3990000000001</v>
      </c>
      <c r="BC108" s="17">
        <f t="shared" si="5"/>
        <v>1812.2190000000001</v>
      </c>
      <c r="BD108" s="17">
        <f t="shared" si="5"/>
        <v>1821.3979999999999</v>
      </c>
      <c r="BE108" s="17">
        <f t="shared" si="5"/>
        <v>1829.9769999999999</v>
      </c>
      <c r="BF108" s="17">
        <f t="shared" si="5"/>
        <v>1837.9789999999998</v>
      </c>
      <c r="BG108" s="17">
        <f t="shared" si="5"/>
        <v>1845.4199999999998</v>
      </c>
      <c r="BH108" s="17">
        <f t="shared" si="5"/>
        <v>1852.3320000000001</v>
      </c>
      <c r="BI108" s="17">
        <f t="shared" si="5"/>
        <v>1858.7430000000002</v>
      </c>
      <c r="BJ108" s="17">
        <f t="shared" si="5"/>
        <v>1864.6760000000002</v>
      </c>
      <c r="BK108" s="17">
        <f t="shared" si="5"/>
        <v>1870.1460000000002</v>
      </c>
      <c r="BL108" s="17">
        <f t="shared" si="5"/>
        <v>1875.1610000000001</v>
      </c>
      <c r="BM108" s="17">
        <f t="shared" si="5"/>
        <v>1879.7210000000002</v>
      </c>
      <c r="BN108" s="17">
        <f t="shared" si="5"/>
        <v>1883.8240000000001</v>
      </c>
      <c r="BO108" s="17">
        <f t="shared" si="5"/>
        <v>1887.4639999999999</v>
      </c>
      <c r="BP108" s="17">
        <f t="shared" si="5"/>
        <v>1890.636</v>
      </c>
      <c r="BQ108" s="17">
        <f t="shared" si="5"/>
        <v>1893.3339999999998</v>
      </c>
      <c r="BR108" s="17">
        <f t="shared" si="5"/>
        <v>1895.549</v>
      </c>
      <c r="BS108" s="17">
        <f t="shared" si="5"/>
        <v>1897.2720000000002</v>
      </c>
      <c r="BT108" s="17">
        <f t="shared" si="5"/>
        <v>1898.4959999999999</v>
      </c>
    </row>
    <row r="109" spans="1:72">
      <c r="A109" s="16" t="s">
        <v>26</v>
      </c>
      <c r="B109" s="17">
        <f>SUM(B13:B17)</f>
        <v>529.423</v>
      </c>
      <c r="C109" s="17">
        <f t="shared" ref="C109:AZ109" si="6">SUM(C13:C17)</f>
        <v>547.50900000000001</v>
      </c>
      <c r="D109" s="17">
        <f t="shared" si="6"/>
        <v>566.73199999999997</v>
      </c>
      <c r="E109" s="17">
        <f t="shared" si="6"/>
        <v>586.82299999999998</v>
      </c>
      <c r="F109" s="17">
        <f t="shared" si="6"/>
        <v>607.41000000000008</v>
      </c>
      <c r="G109" s="17">
        <f t="shared" si="6"/>
        <v>628.12</v>
      </c>
      <c r="H109" s="17">
        <f t="shared" si="6"/>
        <v>649.41499999999996</v>
      </c>
      <c r="I109" s="17">
        <f t="shared" si="6"/>
        <v>671.16800000000001</v>
      </c>
      <c r="J109" s="17">
        <f t="shared" si="6"/>
        <v>691.76700000000005</v>
      </c>
      <c r="K109" s="17">
        <f t="shared" si="6"/>
        <v>709.08300000000008</v>
      </c>
      <c r="L109" s="17">
        <f t="shared" si="6"/>
        <v>721.88700000000006</v>
      </c>
      <c r="M109" s="17">
        <f t="shared" si="6"/>
        <v>729.07299999999998</v>
      </c>
      <c r="N109" s="17">
        <f t="shared" si="6"/>
        <v>731.86400000000003</v>
      </c>
      <c r="O109" s="17">
        <f t="shared" si="6"/>
        <v>734.19499999999994</v>
      </c>
      <c r="P109" s="17">
        <f t="shared" si="6"/>
        <v>741.48199999999997</v>
      </c>
      <c r="Q109" s="17">
        <f t="shared" si="6"/>
        <v>757.49900000000002</v>
      </c>
      <c r="R109" s="17">
        <f t="shared" si="6"/>
        <v>783.74599999999998</v>
      </c>
      <c r="S109" s="17">
        <f t="shared" si="6"/>
        <v>818.76299999999992</v>
      </c>
      <c r="T109" s="17">
        <f t="shared" si="6"/>
        <v>859.71</v>
      </c>
      <c r="U109" s="17">
        <f t="shared" si="6"/>
        <v>902.3</v>
      </c>
      <c r="V109" s="17">
        <f t="shared" si="6"/>
        <v>943.34400000000005</v>
      </c>
      <c r="W109" s="17">
        <f t="shared" si="6"/>
        <v>981.89499999999998</v>
      </c>
      <c r="X109" s="17">
        <f t="shared" si="6"/>
        <v>1018.6709999999999</v>
      </c>
      <c r="Y109" s="17">
        <f t="shared" si="6"/>
        <v>1054.1119999999999</v>
      </c>
      <c r="Z109" s="17">
        <f t="shared" si="6"/>
        <v>1089.181</v>
      </c>
      <c r="AA109" s="17">
        <f t="shared" si="6"/>
        <v>1124.499</v>
      </c>
      <c r="AB109" s="17">
        <f t="shared" si="6"/>
        <v>1160.125</v>
      </c>
      <c r="AC109" s="17">
        <f t="shared" si="6"/>
        <v>1195.43</v>
      </c>
      <c r="AD109" s="17">
        <f t="shared" si="6"/>
        <v>1229.5810000000001</v>
      </c>
      <c r="AE109" s="17">
        <f t="shared" si="6"/>
        <v>1261.473</v>
      </c>
      <c r="AF109" s="17">
        <f t="shared" si="6"/>
        <v>1290.3779999999999</v>
      </c>
      <c r="AG109" s="17">
        <f t="shared" si="6"/>
        <v>1315.923</v>
      </c>
      <c r="AH109" s="17">
        <f t="shared" si="6"/>
        <v>1338.499</v>
      </c>
      <c r="AI109" s="17">
        <f t="shared" si="6"/>
        <v>1359.0940000000001</v>
      </c>
      <c r="AJ109" s="17">
        <f t="shared" si="6"/>
        <v>1379.1269999999997</v>
      </c>
      <c r="AK109" s="17">
        <f t="shared" si="6"/>
        <v>1399.643</v>
      </c>
      <c r="AL109" s="17">
        <f t="shared" si="6"/>
        <v>1420.9650000000001</v>
      </c>
      <c r="AM109" s="17">
        <f t="shared" si="6"/>
        <v>1442.85</v>
      </c>
      <c r="AN109" s="17">
        <f t="shared" si="6"/>
        <v>1465.0809999999999</v>
      </c>
      <c r="AO109" s="17">
        <f t="shared" si="6"/>
        <v>1487.2380000000001</v>
      </c>
      <c r="AP109" s="17">
        <f t="shared" si="6"/>
        <v>1509.0030000000002</v>
      </c>
      <c r="AQ109" s="17">
        <f t="shared" si="6"/>
        <v>1530.3600000000001</v>
      </c>
      <c r="AR109" s="17">
        <f t="shared" si="6"/>
        <v>1551.425</v>
      </c>
      <c r="AS109" s="17">
        <f t="shared" si="6"/>
        <v>1572.1489999999999</v>
      </c>
      <c r="AT109" s="17">
        <f t="shared" si="6"/>
        <v>1592.4870000000001</v>
      </c>
      <c r="AU109" s="17">
        <f t="shared" si="6"/>
        <v>1612.386</v>
      </c>
      <c r="AV109" s="17">
        <f t="shared" si="6"/>
        <v>1631.8209999999999</v>
      </c>
      <c r="AW109" s="17">
        <f t="shared" si="6"/>
        <v>1650.7340000000002</v>
      </c>
      <c r="AX109" s="17">
        <f t="shared" si="6"/>
        <v>1669.0070000000001</v>
      </c>
      <c r="AY109" s="17">
        <f t="shared" si="6"/>
        <v>1686.4970000000001</v>
      </c>
      <c r="AZ109" s="17">
        <f t="shared" si="6"/>
        <v>1703.098</v>
      </c>
      <c r="BA109" s="17">
        <f t="shared" ref="BA109:BT109" si="7">SUM(BA13:BA17)</f>
        <v>1718.761</v>
      </c>
      <c r="BB109" s="17">
        <f t="shared" si="7"/>
        <v>1733.4970000000001</v>
      </c>
      <c r="BC109" s="17">
        <f t="shared" si="7"/>
        <v>1747.3510000000001</v>
      </c>
      <c r="BD109" s="17">
        <f t="shared" si="7"/>
        <v>1760.3979999999999</v>
      </c>
      <c r="BE109" s="17">
        <f t="shared" si="7"/>
        <v>1772.701</v>
      </c>
      <c r="BF109" s="17">
        <f t="shared" si="7"/>
        <v>1784.2719999999999</v>
      </c>
      <c r="BG109" s="17">
        <f t="shared" si="7"/>
        <v>1795.1080000000002</v>
      </c>
      <c r="BH109" s="17">
        <f t="shared" si="7"/>
        <v>1805.248</v>
      </c>
      <c r="BI109" s="17">
        <f t="shared" si="7"/>
        <v>1814.7369999999999</v>
      </c>
      <c r="BJ109" s="17">
        <f t="shared" si="7"/>
        <v>1823.6130000000003</v>
      </c>
      <c r="BK109" s="17">
        <f t="shared" si="7"/>
        <v>1831.904</v>
      </c>
      <c r="BL109" s="17">
        <f t="shared" si="7"/>
        <v>1839.6310000000001</v>
      </c>
      <c r="BM109" s="17">
        <f t="shared" si="7"/>
        <v>1846.8070000000002</v>
      </c>
      <c r="BN109" s="17">
        <f t="shared" si="7"/>
        <v>1853.4460000000001</v>
      </c>
      <c r="BO109" s="17">
        <f t="shared" si="7"/>
        <v>1859.5640000000001</v>
      </c>
      <c r="BP109" s="17">
        <f t="shared" si="7"/>
        <v>1865.1789999999999</v>
      </c>
      <c r="BQ109" s="17">
        <f t="shared" si="7"/>
        <v>1870.3149999999998</v>
      </c>
      <c r="BR109" s="17">
        <f t="shared" si="7"/>
        <v>1874.9990000000003</v>
      </c>
      <c r="BS109" s="17">
        <f t="shared" si="7"/>
        <v>1879.2640000000001</v>
      </c>
      <c r="BT109" s="17">
        <f t="shared" si="7"/>
        <v>1883.1470000000002</v>
      </c>
    </row>
    <row r="110" spans="1:72">
      <c r="A110" s="16" t="s">
        <v>4</v>
      </c>
      <c r="B110" s="17">
        <f>SUM(B18:B22)</f>
        <v>444.762</v>
      </c>
      <c r="C110" s="17">
        <f t="shared" ref="C110:AZ110" si="8">SUM(C18:C22)</f>
        <v>457.82800000000003</v>
      </c>
      <c r="D110" s="17">
        <f t="shared" si="8"/>
        <v>471.42600000000004</v>
      </c>
      <c r="E110" s="17">
        <f t="shared" si="8"/>
        <v>485.78500000000003</v>
      </c>
      <c r="F110" s="17">
        <f t="shared" si="8"/>
        <v>501.19200000000001</v>
      </c>
      <c r="G110" s="17">
        <f t="shared" si="8"/>
        <v>517.82000000000005</v>
      </c>
      <c r="H110" s="17">
        <f t="shared" si="8"/>
        <v>535.62599999999998</v>
      </c>
      <c r="I110" s="17">
        <f t="shared" si="8"/>
        <v>554.42000000000007</v>
      </c>
      <c r="J110" s="17">
        <f t="shared" si="8"/>
        <v>574.02099999999996</v>
      </c>
      <c r="K110" s="17">
        <f t="shared" si="8"/>
        <v>594.17600000000004</v>
      </c>
      <c r="L110" s="17">
        <f t="shared" si="8"/>
        <v>614.6</v>
      </c>
      <c r="M110" s="17">
        <f t="shared" si="8"/>
        <v>635.77600000000007</v>
      </c>
      <c r="N110" s="17">
        <f t="shared" si="8"/>
        <v>657.548</v>
      </c>
      <c r="O110" s="17">
        <f t="shared" si="8"/>
        <v>678.28300000000002</v>
      </c>
      <c r="P110" s="17">
        <f t="shared" si="8"/>
        <v>695.80799999999999</v>
      </c>
      <c r="Q110" s="17">
        <f t="shared" si="8"/>
        <v>708.86099999999988</v>
      </c>
      <c r="R110" s="17">
        <f t="shared" si="8"/>
        <v>716.34100000000012</v>
      </c>
      <c r="S110" s="17">
        <f t="shared" si="8"/>
        <v>719.46699999999998</v>
      </c>
      <c r="T110" s="17">
        <f t="shared" si="8"/>
        <v>722.12399999999991</v>
      </c>
      <c r="U110" s="17">
        <f t="shared" si="8"/>
        <v>729.66</v>
      </c>
      <c r="V110" s="17">
        <f t="shared" si="8"/>
        <v>745.80499999999995</v>
      </c>
      <c r="W110" s="17">
        <f t="shared" si="8"/>
        <v>772.0329999999999</v>
      </c>
      <c r="X110" s="17">
        <f t="shared" si="8"/>
        <v>806.90300000000002</v>
      </c>
      <c r="Y110" s="17">
        <f t="shared" si="8"/>
        <v>847.62599999999998</v>
      </c>
      <c r="Z110" s="17">
        <f t="shared" si="8"/>
        <v>889.99099999999999</v>
      </c>
      <c r="AA110" s="17">
        <f t="shared" si="8"/>
        <v>930.86399999999992</v>
      </c>
      <c r="AB110" s="17">
        <f t="shared" si="8"/>
        <v>969.31499999999994</v>
      </c>
      <c r="AC110" s="17">
        <f t="shared" si="8"/>
        <v>1006.049</v>
      </c>
      <c r="AD110" s="17">
        <f t="shared" si="8"/>
        <v>1041.491</v>
      </c>
      <c r="AE110" s="17">
        <f t="shared" si="8"/>
        <v>1076.5849999999998</v>
      </c>
      <c r="AF110" s="17">
        <f t="shared" si="8"/>
        <v>1111.933</v>
      </c>
      <c r="AG110" s="17">
        <f t="shared" si="8"/>
        <v>1147.5940000000001</v>
      </c>
      <c r="AH110" s="17">
        <f t="shared" si="8"/>
        <v>1182.9479999999999</v>
      </c>
      <c r="AI110" s="17">
        <f t="shared" si="8"/>
        <v>1217.162</v>
      </c>
      <c r="AJ110" s="17">
        <f t="shared" si="8"/>
        <v>1249.1400000000001</v>
      </c>
      <c r="AK110" s="17">
        <f t="shared" si="8"/>
        <v>1278.1550000000002</v>
      </c>
      <c r="AL110" s="17">
        <f t="shared" si="8"/>
        <v>1303.835</v>
      </c>
      <c r="AM110" s="17">
        <f t="shared" si="8"/>
        <v>1326.5669999999998</v>
      </c>
      <c r="AN110" s="17">
        <f t="shared" si="8"/>
        <v>1347.335</v>
      </c>
      <c r="AO110" s="17">
        <f t="shared" si="8"/>
        <v>1367.547</v>
      </c>
      <c r="AP110" s="17">
        <f t="shared" si="8"/>
        <v>1388.2440000000001</v>
      </c>
      <c r="AQ110" s="17">
        <f t="shared" si="8"/>
        <v>1409.7460000000001</v>
      </c>
      <c r="AR110" s="17">
        <f t="shared" si="8"/>
        <v>1431.8109999999999</v>
      </c>
      <c r="AS110" s="17">
        <f t="shared" si="8"/>
        <v>1454.222</v>
      </c>
      <c r="AT110" s="17">
        <f t="shared" si="8"/>
        <v>1476.56</v>
      </c>
      <c r="AU110" s="17">
        <f t="shared" si="8"/>
        <v>1498.509</v>
      </c>
      <c r="AV110" s="17">
        <f t="shared" si="8"/>
        <v>1520.0529999999999</v>
      </c>
      <c r="AW110" s="17">
        <f t="shared" si="8"/>
        <v>1541.3059999999998</v>
      </c>
      <c r="AX110" s="17">
        <f t="shared" si="8"/>
        <v>1562.221</v>
      </c>
      <c r="AY110" s="17">
        <f t="shared" si="8"/>
        <v>1582.751</v>
      </c>
      <c r="AZ110" s="17">
        <f t="shared" si="8"/>
        <v>1602.845</v>
      </c>
      <c r="BA110" s="17">
        <f t="shared" ref="BA110:BT110" si="9">SUM(BA18:BA22)</f>
        <v>1622.4770000000001</v>
      </c>
      <c r="BB110" s="17">
        <f t="shared" si="9"/>
        <v>1641.5890000000002</v>
      </c>
      <c r="BC110" s="17">
        <f t="shared" si="9"/>
        <v>1660.0630000000001</v>
      </c>
      <c r="BD110" s="17">
        <f t="shared" si="9"/>
        <v>1677.7550000000001</v>
      </c>
      <c r="BE110" s="17">
        <f t="shared" si="9"/>
        <v>1694.5629999999999</v>
      </c>
      <c r="BF110" s="17">
        <f t="shared" si="9"/>
        <v>1710.4340000000002</v>
      </c>
      <c r="BG110" s="17">
        <f t="shared" si="9"/>
        <v>1725.3820000000001</v>
      </c>
      <c r="BH110" s="17">
        <f t="shared" si="9"/>
        <v>1739.4470000000001</v>
      </c>
      <c r="BI110" s="17">
        <f t="shared" si="9"/>
        <v>1752.7050000000002</v>
      </c>
      <c r="BJ110" s="17">
        <f t="shared" si="9"/>
        <v>1765.2169999999999</v>
      </c>
      <c r="BK110" s="17">
        <f t="shared" si="9"/>
        <v>1777.0139999999999</v>
      </c>
      <c r="BL110" s="17">
        <f t="shared" si="9"/>
        <v>1788.104</v>
      </c>
      <c r="BM110" s="17">
        <f t="shared" si="9"/>
        <v>1798.4820000000002</v>
      </c>
      <c r="BN110" s="17">
        <f t="shared" si="9"/>
        <v>1808.1489999999999</v>
      </c>
      <c r="BO110" s="17">
        <f t="shared" si="9"/>
        <v>1817.123</v>
      </c>
      <c r="BP110" s="17">
        <f t="shared" si="9"/>
        <v>1825.4449999999997</v>
      </c>
      <c r="BQ110" s="17">
        <f t="shared" si="9"/>
        <v>1833.181</v>
      </c>
      <c r="BR110" s="17">
        <f t="shared" si="9"/>
        <v>1840.4259999999999</v>
      </c>
      <c r="BS110" s="17">
        <f t="shared" si="9"/>
        <v>1847.298</v>
      </c>
      <c r="BT110" s="17">
        <f t="shared" si="9"/>
        <v>1853.943</v>
      </c>
    </row>
    <row r="111" spans="1:72">
      <c r="A111" s="16" t="s">
        <v>5</v>
      </c>
      <c r="B111" s="17">
        <f>SUM(B23:B27)</f>
        <v>373.64600000000002</v>
      </c>
      <c r="C111" s="17">
        <f t="shared" ref="C111:AZ111" si="10">SUM(C23:C27)</f>
        <v>384.53399999999999</v>
      </c>
      <c r="D111" s="17">
        <f t="shared" si="10"/>
        <v>396.07599999999996</v>
      </c>
      <c r="E111" s="17">
        <f t="shared" si="10"/>
        <v>408.18399999999997</v>
      </c>
      <c r="F111" s="17">
        <f t="shared" si="10"/>
        <v>420.66299999999995</v>
      </c>
      <c r="G111" s="17">
        <f t="shared" si="10"/>
        <v>433.39400000000001</v>
      </c>
      <c r="H111" s="17">
        <f t="shared" si="10"/>
        <v>446.32299999999998</v>
      </c>
      <c r="I111" s="17">
        <f t="shared" si="10"/>
        <v>459.59699999999998</v>
      </c>
      <c r="J111" s="17">
        <f t="shared" si="10"/>
        <v>473.52500000000003</v>
      </c>
      <c r="K111" s="17">
        <f t="shared" si="10"/>
        <v>488.52100000000002</v>
      </c>
      <c r="L111" s="17">
        <f t="shared" si="10"/>
        <v>504.846</v>
      </c>
      <c r="M111" s="17">
        <f t="shared" si="10"/>
        <v>522.48599999999999</v>
      </c>
      <c r="N111" s="17">
        <f t="shared" si="10"/>
        <v>541.22300000000007</v>
      </c>
      <c r="O111" s="17">
        <f t="shared" si="10"/>
        <v>560.83800000000008</v>
      </c>
      <c r="P111" s="17">
        <f t="shared" si="10"/>
        <v>581.02499999999998</v>
      </c>
      <c r="Q111" s="17">
        <f t="shared" si="10"/>
        <v>601.45800000000008</v>
      </c>
      <c r="R111" s="17">
        <f t="shared" si="10"/>
        <v>622.60400000000004</v>
      </c>
      <c r="S111" s="17">
        <f t="shared" si="10"/>
        <v>644.32500000000005</v>
      </c>
      <c r="T111" s="17">
        <f t="shared" si="10"/>
        <v>665.01700000000005</v>
      </c>
      <c r="U111" s="17">
        <f t="shared" si="10"/>
        <v>682.55399999999997</v>
      </c>
      <c r="V111" s="17">
        <f t="shared" si="10"/>
        <v>695.7</v>
      </c>
      <c r="W111" s="17">
        <f t="shared" si="10"/>
        <v>703.37</v>
      </c>
      <c r="X111" s="17">
        <f t="shared" si="10"/>
        <v>706.76299999999992</v>
      </c>
      <c r="Y111" s="17">
        <f t="shared" si="10"/>
        <v>709.70100000000002</v>
      </c>
      <c r="Z111" s="17">
        <f t="shared" si="10"/>
        <v>717.45500000000004</v>
      </c>
      <c r="AA111" s="17">
        <f t="shared" si="10"/>
        <v>733.69599999999991</v>
      </c>
      <c r="AB111" s="17">
        <f t="shared" si="10"/>
        <v>759.87599999999998</v>
      </c>
      <c r="AC111" s="17">
        <f t="shared" si="10"/>
        <v>794.57600000000002</v>
      </c>
      <c r="AD111" s="17">
        <f t="shared" si="10"/>
        <v>835.053</v>
      </c>
      <c r="AE111" s="17">
        <f t="shared" si="10"/>
        <v>877.16399999999999</v>
      </c>
      <c r="AF111" s="17">
        <f t="shared" si="10"/>
        <v>917.82500000000005</v>
      </c>
      <c r="AG111" s="17">
        <f t="shared" si="10"/>
        <v>956.12099999999987</v>
      </c>
      <c r="AH111" s="17">
        <f t="shared" si="10"/>
        <v>992.74300000000005</v>
      </c>
      <c r="AI111" s="17">
        <f t="shared" si="10"/>
        <v>1028.1079999999999</v>
      </c>
      <c r="AJ111" s="17">
        <f t="shared" si="10"/>
        <v>1063.1369999999999</v>
      </c>
      <c r="AK111" s="17">
        <f t="shared" si="10"/>
        <v>1098.42</v>
      </c>
      <c r="AL111" s="17">
        <f t="shared" si="10"/>
        <v>1134.0119999999999</v>
      </c>
      <c r="AM111" s="17">
        <f t="shared" si="10"/>
        <v>1169.3040000000001</v>
      </c>
      <c r="AN111" s="17">
        <f t="shared" si="10"/>
        <v>1203.4740000000002</v>
      </c>
      <c r="AO111" s="17">
        <f t="shared" si="10"/>
        <v>1235.4379999999999</v>
      </c>
      <c r="AP111" s="17">
        <f t="shared" si="10"/>
        <v>1264.4799999999998</v>
      </c>
      <c r="AQ111" s="17">
        <f t="shared" si="10"/>
        <v>1290.232</v>
      </c>
      <c r="AR111" s="17">
        <f t="shared" si="10"/>
        <v>1313.076</v>
      </c>
      <c r="AS111" s="17">
        <f t="shared" si="10"/>
        <v>1333.9819999999997</v>
      </c>
      <c r="AT111" s="17">
        <f t="shared" si="10"/>
        <v>1354.3430000000001</v>
      </c>
      <c r="AU111" s="17">
        <f t="shared" si="10"/>
        <v>1375.184</v>
      </c>
      <c r="AV111" s="17">
        <f t="shared" si="10"/>
        <v>1396.8229999999999</v>
      </c>
      <c r="AW111" s="17">
        <f t="shared" si="10"/>
        <v>1419.0170000000001</v>
      </c>
      <c r="AX111" s="17">
        <f t="shared" si="10"/>
        <v>1441.5549999999998</v>
      </c>
      <c r="AY111" s="17">
        <f t="shared" si="10"/>
        <v>1464.0219999999999</v>
      </c>
      <c r="AZ111" s="17">
        <f t="shared" si="10"/>
        <v>1486.1049999999998</v>
      </c>
      <c r="BA111" s="17">
        <f t="shared" ref="BA111:BT111" si="11">SUM(BA23:BA27)</f>
        <v>1507.788</v>
      </c>
      <c r="BB111" s="17">
        <f t="shared" si="11"/>
        <v>1529.1820000000002</v>
      </c>
      <c r="BC111" s="17">
        <f t="shared" si="11"/>
        <v>1550.242</v>
      </c>
      <c r="BD111" s="17">
        <f t="shared" si="11"/>
        <v>1570.9179999999999</v>
      </c>
      <c r="BE111" s="17">
        <f t="shared" si="11"/>
        <v>1591.1589999999999</v>
      </c>
      <c r="BF111" s="17">
        <f t="shared" si="11"/>
        <v>1610.94</v>
      </c>
      <c r="BG111" s="17">
        <f t="shared" si="11"/>
        <v>1630.203</v>
      </c>
      <c r="BH111" s="17">
        <f t="shared" si="11"/>
        <v>1648.8309999999999</v>
      </c>
      <c r="BI111" s="17">
        <f t="shared" si="11"/>
        <v>1666.6859999999999</v>
      </c>
      <c r="BJ111" s="17">
        <f t="shared" si="11"/>
        <v>1683.664</v>
      </c>
      <c r="BK111" s="17">
        <f t="shared" si="11"/>
        <v>1699.7220000000002</v>
      </c>
      <c r="BL111" s="17">
        <f t="shared" si="11"/>
        <v>1714.8679999999999</v>
      </c>
      <c r="BM111" s="17">
        <f t="shared" si="11"/>
        <v>1729.1429999999998</v>
      </c>
      <c r="BN111" s="17">
        <f t="shared" si="11"/>
        <v>1742.605</v>
      </c>
      <c r="BO111" s="17">
        <f t="shared" si="11"/>
        <v>1755.3050000000001</v>
      </c>
      <c r="BP111" s="17">
        <f t="shared" si="11"/>
        <v>1767.2859999999998</v>
      </c>
      <c r="BQ111" s="17">
        <f t="shared" si="11"/>
        <v>1778.5779999999997</v>
      </c>
      <c r="BR111" s="17">
        <f t="shared" si="11"/>
        <v>1789.1940000000002</v>
      </c>
      <c r="BS111" s="17">
        <f t="shared" si="11"/>
        <v>1799.135</v>
      </c>
      <c r="BT111" s="17">
        <f t="shared" si="11"/>
        <v>1808.3879999999999</v>
      </c>
    </row>
    <row r="112" spans="1:72">
      <c r="A112" s="16" t="s">
        <v>6</v>
      </c>
      <c r="B112" s="17">
        <f>SUM(B28:B32)</f>
        <v>309.30500000000001</v>
      </c>
      <c r="C112" s="17">
        <f t="shared" ref="C112:AZ112" si="12">SUM(C28:C32)</f>
        <v>321.61899999999997</v>
      </c>
      <c r="D112" s="17">
        <f t="shared" si="12"/>
        <v>332.47</v>
      </c>
      <c r="E112" s="17">
        <f t="shared" si="12"/>
        <v>342.35499999999996</v>
      </c>
      <c r="F112" s="17">
        <f t="shared" si="12"/>
        <v>352.09</v>
      </c>
      <c r="G112" s="17">
        <f t="shared" si="12"/>
        <v>362.28899999999999</v>
      </c>
      <c r="H112" s="17">
        <f t="shared" si="12"/>
        <v>373.08000000000004</v>
      </c>
      <c r="I112" s="17">
        <f t="shared" si="12"/>
        <v>384.30900000000003</v>
      </c>
      <c r="J112" s="17">
        <f t="shared" si="12"/>
        <v>395.98099999999999</v>
      </c>
      <c r="K112" s="17">
        <f t="shared" si="12"/>
        <v>408.04599999999994</v>
      </c>
      <c r="L112" s="17">
        <f t="shared" si="12"/>
        <v>420.49199999999996</v>
      </c>
      <c r="M112" s="17">
        <f t="shared" si="12"/>
        <v>433.29200000000003</v>
      </c>
      <c r="N112" s="17">
        <f t="shared" si="12"/>
        <v>446.55399999999997</v>
      </c>
      <c r="O112" s="17">
        <f t="shared" si="12"/>
        <v>460.54300000000001</v>
      </c>
      <c r="P112" s="17">
        <f t="shared" si="12"/>
        <v>475.6</v>
      </c>
      <c r="Q112" s="17">
        <f t="shared" si="12"/>
        <v>491.93399999999997</v>
      </c>
      <c r="R112" s="17">
        <f t="shared" si="12"/>
        <v>509.52199999999993</v>
      </c>
      <c r="S112" s="17">
        <f t="shared" si="12"/>
        <v>528.16700000000003</v>
      </c>
      <c r="T112" s="17">
        <f t="shared" si="12"/>
        <v>547.66499999999996</v>
      </c>
      <c r="U112" s="17">
        <f t="shared" si="12"/>
        <v>567.73</v>
      </c>
      <c r="V112" s="17">
        <f t="shared" si="12"/>
        <v>588.05499999999995</v>
      </c>
      <c r="W112" s="17">
        <f t="shared" si="12"/>
        <v>609.09899999999993</v>
      </c>
      <c r="X112" s="17">
        <f t="shared" si="12"/>
        <v>630.72299999999996</v>
      </c>
      <c r="Y112" s="17">
        <f t="shared" si="12"/>
        <v>651.34900000000005</v>
      </c>
      <c r="Z112" s="17">
        <f t="shared" si="12"/>
        <v>668.88400000000001</v>
      </c>
      <c r="AA112" s="17">
        <f t="shared" si="12"/>
        <v>682.11400000000003</v>
      </c>
      <c r="AB112" s="17">
        <f t="shared" si="12"/>
        <v>689.97199999999998</v>
      </c>
      <c r="AC112" s="17">
        <f t="shared" si="12"/>
        <v>693.63700000000006</v>
      </c>
      <c r="AD112" s="17">
        <f t="shared" si="12"/>
        <v>696.86799999999994</v>
      </c>
      <c r="AE112" s="17">
        <f t="shared" si="12"/>
        <v>704.84300000000007</v>
      </c>
      <c r="AF112" s="17">
        <f t="shared" si="12"/>
        <v>721.17200000000003</v>
      </c>
      <c r="AG112" s="17">
        <f t="shared" si="12"/>
        <v>747.28200000000004</v>
      </c>
      <c r="AH112" s="17">
        <f t="shared" si="12"/>
        <v>781.779</v>
      </c>
      <c r="AI112" s="17">
        <f t="shared" si="12"/>
        <v>821.96600000000001</v>
      </c>
      <c r="AJ112" s="17">
        <f t="shared" si="12"/>
        <v>863.76900000000001</v>
      </c>
      <c r="AK112" s="17">
        <f t="shared" si="12"/>
        <v>904.15700000000004</v>
      </c>
      <c r="AL112" s="17">
        <f t="shared" si="12"/>
        <v>942.22900000000004</v>
      </c>
      <c r="AM112" s="17">
        <f t="shared" si="12"/>
        <v>978.66600000000005</v>
      </c>
      <c r="AN112" s="17">
        <f t="shared" si="12"/>
        <v>1013.8770000000001</v>
      </c>
      <c r="AO112" s="17">
        <f t="shared" si="12"/>
        <v>1048.7739999999999</v>
      </c>
      <c r="AP112" s="17">
        <f t="shared" si="12"/>
        <v>1083.9359999999999</v>
      </c>
      <c r="AQ112" s="17">
        <f t="shared" si="12"/>
        <v>1119.4199999999998</v>
      </c>
      <c r="AR112" s="17">
        <f t="shared" si="12"/>
        <v>1154.624</v>
      </c>
      <c r="AS112" s="17">
        <f t="shared" si="12"/>
        <v>1188.7329999999999</v>
      </c>
      <c r="AT112" s="17">
        <f t="shared" si="12"/>
        <v>1220.6690000000001</v>
      </c>
      <c r="AU112" s="17">
        <f t="shared" si="12"/>
        <v>1249.7239999999999</v>
      </c>
      <c r="AV112" s="17">
        <f t="shared" si="12"/>
        <v>1275.53</v>
      </c>
      <c r="AW112" s="17">
        <f t="shared" si="12"/>
        <v>1298.4659999999999</v>
      </c>
      <c r="AX112" s="17">
        <f t="shared" si="12"/>
        <v>1319.489</v>
      </c>
      <c r="AY112" s="17">
        <f t="shared" si="12"/>
        <v>1339.9770000000001</v>
      </c>
      <c r="AZ112" s="17">
        <f t="shared" si="12"/>
        <v>1360.9409999999998</v>
      </c>
      <c r="BA112" s="17">
        <f t="shared" ref="BA112:BT112" si="13">SUM(BA28:BA32)</f>
        <v>1382.6959999999999</v>
      </c>
      <c r="BB112" s="17">
        <f t="shared" si="13"/>
        <v>1405.002</v>
      </c>
      <c r="BC112" s="17">
        <f t="shared" si="13"/>
        <v>1427.6480000000001</v>
      </c>
      <c r="BD112" s="17">
        <f t="shared" si="13"/>
        <v>1450.223</v>
      </c>
      <c r="BE112" s="17">
        <f t="shared" si="13"/>
        <v>1472.4180000000001</v>
      </c>
      <c r="BF112" s="17">
        <f t="shared" si="13"/>
        <v>1494.2159999999999</v>
      </c>
      <c r="BG112" s="17">
        <f t="shared" si="13"/>
        <v>1515.7279999999998</v>
      </c>
      <c r="BH112" s="17">
        <f t="shared" si="13"/>
        <v>1536.9089999999999</v>
      </c>
      <c r="BI112" s="17">
        <f t="shared" si="13"/>
        <v>1557.7149999999999</v>
      </c>
      <c r="BJ112" s="17">
        <f t="shared" si="13"/>
        <v>1578.097</v>
      </c>
      <c r="BK112" s="17">
        <f t="shared" si="13"/>
        <v>1597.999</v>
      </c>
      <c r="BL112" s="17">
        <f t="shared" si="13"/>
        <v>1617.357</v>
      </c>
      <c r="BM112" s="17">
        <f t="shared" si="13"/>
        <v>1636.106</v>
      </c>
      <c r="BN112" s="17">
        <f t="shared" si="13"/>
        <v>1654.174</v>
      </c>
      <c r="BO112" s="17">
        <f t="shared" si="13"/>
        <v>1671.491</v>
      </c>
      <c r="BP112" s="17">
        <f t="shared" si="13"/>
        <v>1687.9880000000001</v>
      </c>
      <c r="BQ112" s="17">
        <f t="shared" si="13"/>
        <v>1703.5940000000001</v>
      </c>
      <c r="BR112" s="17">
        <f t="shared" si="13"/>
        <v>1718.24</v>
      </c>
      <c r="BS112" s="17">
        <f t="shared" si="13"/>
        <v>1731.857</v>
      </c>
      <c r="BT112" s="17">
        <f t="shared" si="13"/>
        <v>1744.3780000000002</v>
      </c>
    </row>
    <row r="113" spans="1:72">
      <c r="A113" s="16" t="s">
        <v>7</v>
      </c>
      <c r="B113" s="17">
        <f>SUM(B33:B37)</f>
        <v>226.90500000000003</v>
      </c>
      <c r="C113" s="17">
        <f t="shared" ref="C113:AZ113" si="14">SUM(C33:C37)</f>
        <v>238.65599999999998</v>
      </c>
      <c r="D113" s="17">
        <f t="shared" si="14"/>
        <v>253.078</v>
      </c>
      <c r="E113" s="17">
        <f t="shared" si="14"/>
        <v>268.94200000000001</v>
      </c>
      <c r="F113" s="17">
        <f t="shared" si="14"/>
        <v>284.51900000000001</v>
      </c>
      <c r="G113" s="17">
        <f t="shared" si="14"/>
        <v>298.56600000000003</v>
      </c>
      <c r="H113" s="17">
        <f t="shared" si="14"/>
        <v>310.65100000000001</v>
      </c>
      <c r="I113" s="17">
        <f t="shared" si="14"/>
        <v>321.154</v>
      </c>
      <c r="J113" s="17">
        <f t="shared" si="14"/>
        <v>330.63800000000003</v>
      </c>
      <c r="K113" s="17">
        <f t="shared" si="14"/>
        <v>340.01400000000001</v>
      </c>
      <c r="L113" s="17">
        <f t="shared" si="14"/>
        <v>349.96300000000002</v>
      </c>
      <c r="M113" s="17">
        <f t="shared" si="14"/>
        <v>360.63599999999997</v>
      </c>
      <c r="N113" s="17">
        <f t="shared" si="14"/>
        <v>371.85399999999998</v>
      </c>
      <c r="O113" s="17">
        <f t="shared" si="14"/>
        <v>383.584</v>
      </c>
      <c r="P113" s="17">
        <f t="shared" si="14"/>
        <v>395.71899999999999</v>
      </c>
      <c r="Q113" s="17">
        <f t="shared" si="14"/>
        <v>408.20299999999997</v>
      </c>
      <c r="R113" s="17">
        <f t="shared" si="14"/>
        <v>421.00200000000007</v>
      </c>
      <c r="S113" s="17">
        <f t="shared" si="14"/>
        <v>434.23699999999997</v>
      </c>
      <c r="T113" s="17">
        <f t="shared" si="14"/>
        <v>448.173</v>
      </c>
      <c r="U113" s="17">
        <f t="shared" si="14"/>
        <v>463.15599999999995</v>
      </c>
      <c r="V113" s="17">
        <f t="shared" si="14"/>
        <v>479.40199999999999</v>
      </c>
      <c r="W113" s="17">
        <f t="shared" si="14"/>
        <v>496.88599999999997</v>
      </c>
      <c r="X113" s="17">
        <f t="shared" si="14"/>
        <v>515.41200000000003</v>
      </c>
      <c r="Y113" s="17">
        <f t="shared" si="14"/>
        <v>534.78399999999999</v>
      </c>
      <c r="Z113" s="17">
        <f t="shared" si="14"/>
        <v>554.72900000000004</v>
      </c>
      <c r="AA113" s="17">
        <f t="shared" si="14"/>
        <v>574.95100000000002</v>
      </c>
      <c r="AB113" s="17">
        <f t="shared" si="14"/>
        <v>595.904</v>
      </c>
      <c r="AC113" s="17">
        <f t="shared" si="14"/>
        <v>617.44899999999996</v>
      </c>
      <c r="AD113" s="17">
        <f t="shared" si="14"/>
        <v>638.029</v>
      </c>
      <c r="AE113" s="17">
        <f t="shared" si="14"/>
        <v>655.58199999999999</v>
      </c>
      <c r="AF113" s="17">
        <f t="shared" si="14"/>
        <v>668.90499999999997</v>
      </c>
      <c r="AG113" s="17">
        <f t="shared" si="14"/>
        <v>676.95100000000002</v>
      </c>
      <c r="AH113" s="17">
        <f t="shared" si="14"/>
        <v>680.88</v>
      </c>
      <c r="AI113" s="17">
        <f t="shared" si="14"/>
        <v>684.38599999999997</v>
      </c>
      <c r="AJ113" s="17">
        <f t="shared" si="14"/>
        <v>692.56000000000006</v>
      </c>
      <c r="AK113" s="17">
        <f t="shared" si="14"/>
        <v>708.95100000000002</v>
      </c>
      <c r="AL113" s="17">
        <f t="shared" si="14"/>
        <v>734.95999999999992</v>
      </c>
      <c r="AM113" s="17">
        <f t="shared" si="14"/>
        <v>769.21899999999994</v>
      </c>
      <c r="AN113" s="17">
        <f t="shared" si="14"/>
        <v>809.07900000000006</v>
      </c>
      <c r="AO113" s="17">
        <f t="shared" si="14"/>
        <v>850.54700000000003</v>
      </c>
      <c r="AP113" s="17">
        <f t="shared" si="14"/>
        <v>890.64600000000007</v>
      </c>
      <c r="AQ113" s="17">
        <f t="shared" si="14"/>
        <v>928.49199999999996</v>
      </c>
      <c r="AR113" s="17">
        <f t="shared" si="14"/>
        <v>964.75199999999995</v>
      </c>
      <c r="AS113" s="17">
        <f t="shared" si="14"/>
        <v>999.827</v>
      </c>
      <c r="AT113" s="17">
        <f t="shared" si="14"/>
        <v>1034.6089999999999</v>
      </c>
      <c r="AU113" s="17">
        <f t="shared" si="14"/>
        <v>1069.665</v>
      </c>
      <c r="AV113" s="17">
        <f t="shared" si="14"/>
        <v>1105.0509999999999</v>
      </c>
      <c r="AW113" s="17">
        <f t="shared" si="14"/>
        <v>1140.173</v>
      </c>
      <c r="AX113" s="17">
        <f t="shared" si="14"/>
        <v>1174.2230000000002</v>
      </c>
      <c r="AY113" s="17">
        <f t="shared" si="14"/>
        <v>1206.135</v>
      </c>
      <c r="AZ113" s="17">
        <f t="shared" si="14"/>
        <v>1235.2049999999999</v>
      </c>
      <c r="BA113" s="17">
        <f t="shared" ref="BA113:BT113" si="15">SUM(BA33:BA37)</f>
        <v>1261.069</v>
      </c>
      <c r="BB113" s="17">
        <f t="shared" si="15"/>
        <v>1284.0999999999999</v>
      </c>
      <c r="BC113" s="17">
        <f t="shared" si="15"/>
        <v>1305.2450000000001</v>
      </c>
      <c r="BD113" s="17">
        <f t="shared" si="15"/>
        <v>1325.8610000000001</v>
      </c>
      <c r="BE113" s="17">
        <f t="shared" si="15"/>
        <v>1346.951</v>
      </c>
      <c r="BF113" s="17">
        <f t="shared" si="15"/>
        <v>1368.8230000000001</v>
      </c>
      <c r="BG113" s="17">
        <f t="shared" si="15"/>
        <v>1391.239</v>
      </c>
      <c r="BH113" s="17">
        <f t="shared" si="15"/>
        <v>1413.9950000000001</v>
      </c>
      <c r="BI113" s="17">
        <f t="shared" si="15"/>
        <v>1436.6840000000002</v>
      </c>
      <c r="BJ113" s="17">
        <f t="shared" si="15"/>
        <v>1459.0029999999999</v>
      </c>
      <c r="BK113" s="17">
        <f t="shared" si="15"/>
        <v>1480.8500000000001</v>
      </c>
      <c r="BL113" s="17">
        <f t="shared" si="15"/>
        <v>1502.2870000000003</v>
      </c>
      <c r="BM113" s="17">
        <f t="shared" si="15"/>
        <v>1523.462</v>
      </c>
      <c r="BN113" s="17">
        <f t="shared" si="15"/>
        <v>1544.5059999999999</v>
      </c>
      <c r="BO113" s="17">
        <f t="shared" si="15"/>
        <v>1565.451</v>
      </c>
      <c r="BP113" s="17">
        <f t="shared" si="15"/>
        <v>1586.1959999999999</v>
      </c>
      <c r="BQ113" s="17">
        <f t="shared" si="15"/>
        <v>1606.492</v>
      </c>
      <c r="BR113" s="17">
        <f t="shared" si="15"/>
        <v>1625.9319999999998</v>
      </c>
      <c r="BS113" s="17">
        <f t="shared" si="15"/>
        <v>1643.961</v>
      </c>
      <c r="BT113" s="17">
        <f t="shared" si="15"/>
        <v>1659.875</v>
      </c>
    </row>
    <row r="114" spans="1:72">
      <c r="A114" s="16" t="s">
        <v>8</v>
      </c>
      <c r="B114" s="17">
        <f>SUM(B38:B42)</f>
        <v>192.71699999999998</v>
      </c>
      <c r="C114" s="17">
        <f t="shared" ref="C114:AZ114" si="16">SUM(C38:C42)</f>
        <v>195.697</v>
      </c>
      <c r="D114" s="17">
        <f t="shared" si="16"/>
        <v>198.97</v>
      </c>
      <c r="E114" s="17">
        <f t="shared" si="16"/>
        <v>203.22800000000001</v>
      </c>
      <c r="F114" s="17">
        <f t="shared" si="16"/>
        <v>209.37700000000001</v>
      </c>
      <c r="G114" s="17">
        <f t="shared" si="16"/>
        <v>217.98899999999998</v>
      </c>
      <c r="H114" s="17">
        <f t="shared" si="16"/>
        <v>229.43</v>
      </c>
      <c r="I114" s="17">
        <f t="shared" si="16"/>
        <v>243.31200000000001</v>
      </c>
      <c r="J114" s="17">
        <f t="shared" si="16"/>
        <v>258.52300000000002</v>
      </c>
      <c r="K114" s="17">
        <f t="shared" si="16"/>
        <v>273.49700000000001</v>
      </c>
      <c r="L114" s="17">
        <f t="shared" si="16"/>
        <v>287.11099999999999</v>
      </c>
      <c r="M114" s="17">
        <f t="shared" si="16"/>
        <v>298.97300000000001</v>
      </c>
      <c r="N114" s="17">
        <f t="shared" si="16"/>
        <v>309.42199999999997</v>
      </c>
      <c r="O114" s="17">
        <f t="shared" si="16"/>
        <v>318.96699999999998</v>
      </c>
      <c r="P114" s="17">
        <f t="shared" si="16"/>
        <v>328.42999999999995</v>
      </c>
      <c r="Q114" s="17">
        <f t="shared" si="16"/>
        <v>338.43</v>
      </c>
      <c r="R114" s="17">
        <f t="shared" si="16"/>
        <v>349.10400000000004</v>
      </c>
      <c r="S114" s="17">
        <f t="shared" si="16"/>
        <v>360.29099999999994</v>
      </c>
      <c r="T114" s="17">
        <f t="shared" si="16"/>
        <v>371.96900000000005</v>
      </c>
      <c r="U114" s="17">
        <f t="shared" si="16"/>
        <v>384.04399999999998</v>
      </c>
      <c r="V114" s="17">
        <f t="shared" si="16"/>
        <v>396.47099999999995</v>
      </c>
      <c r="W114" s="17">
        <f t="shared" si="16"/>
        <v>409.21699999999998</v>
      </c>
      <c r="X114" s="17">
        <f t="shared" si="16"/>
        <v>422.39499999999998</v>
      </c>
      <c r="Y114" s="17">
        <f t="shared" si="16"/>
        <v>436.26800000000003</v>
      </c>
      <c r="Z114" s="17">
        <f t="shared" si="16"/>
        <v>451.18</v>
      </c>
      <c r="AA114" s="17">
        <f t="shared" si="16"/>
        <v>467.34400000000005</v>
      </c>
      <c r="AB114" s="17">
        <f t="shared" si="16"/>
        <v>484.73699999999997</v>
      </c>
      <c r="AC114" s="17">
        <f t="shared" si="16"/>
        <v>503.16600000000005</v>
      </c>
      <c r="AD114" s="17">
        <f t="shared" si="16"/>
        <v>522.43899999999996</v>
      </c>
      <c r="AE114" s="17">
        <f t="shared" si="16"/>
        <v>542.29000000000008</v>
      </c>
      <c r="AF114" s="17">
        <f t="shared" si="16"/>
        <v>562.42500000000007</v>
      </c>
      <c r="AG114" s="17">
        <f t="shared" si="16"/>
        <v>583.29399999999998</v>
      </c>
      <c r="AH114" s="17">
        <f t="shared" si="16"/>
        <v>604.75900000000001</v>
      </c>
      <c r="AI114" s="17">
        <f t="shared" si="16"/>
        <v>625.28499999999997</v>
      </c>
      <c r="AJ114" s="17">
        <f t="shared" si="16"/>
        <v>642.83600000000001</v>
      </c>
      <c r="AK114" s="17">
        <f t="shared" si="16"/>
        <v>656.22699999999998</v>
      </c>
      <c r="AL114" s="17">
        <f t="shared" si="16"/>
        <v>664.42599999999993</v>
      </c>
      <c r="AM114" s="17">
        <f t="shared" si="16"/>
        <v>668.57600000000002</v>
      </c>
      <c r="AN114" s="17">
        <f t="shared" si="16"/>
        <v>672.31399999999996</v>
      </c>
      <c r="AO114" s="17">
        <f t="shared" si="16"/>
        <v>680.65199999999993</v>
      </c>
      <c r="AP114" s="17">
        <f t="shared" si="16"/>
        <v>697.08399999999995</v>
      </c>
      <c r="AQ114" s="17">
        <f t="shared" si="16"/>
        <v>722.99</v>
      </c>
      <c r="AR114" s="17">
        <f t="shared" si="16"/>
        <v>757.02300000000002</v>
      </c>
      <c r="AS114" s="17">
        <f t="shared" si="16"/>
        <v>796.58100000000013</v>
      </c>
      <c r="AT114" s="17">
        <f t="shared" si="16"/>
        <v>837.73900000000003</v>
      </c>
      <c r="AU114" s="17">
        <f t="shared" si="16"/>
        <v>877.57</v>
      </c>
      <c r="AV114" s="17">
        <f t="shared" si="16"/>
        <v>915.20499999999993</v>
      </c>
      <c r="AW114" s="17">
        <f t="shared" si="16"/>
        <v>951.30000000000007</v>
      </c>
      <c r="AX114" s="17">
        <f t="shared" si="16"/>
        <v>986.24699999999996</v>
      </c>
      <c r="AY114" s="17">
        <f t="shared" si="16"/>
        <v>1020.9209999999999</v>
      </c>
      <c r="AZ114" s="17">
        <f t="shared" si="16"/>
        <v>1055.8790000000001</v>
      </c>
      <c r="BA114" s="17">
        <f t="shared" ref="BA114:BT114" si="17">SUM(BA38:BA42)</f>
        <v>1091.175</v>
      </c>
      <c r="BB114" s="17">
        <f t="shared" si="17"/>
        <v>1126.2239999999999</v>
      </c>
      <c r="BC114" s="17">
        <f t="shared" si="17"/>
        <v>1160.2240000000002</v>
      </c>
      <c r="BD114" s="17">
        <f t="shared" si="17"/>
        <v>1192.1190000000001</v>
      </c>
      <c r="BE114" s="17">
        <f t="shared" si="17"/>
        <v>1221.21</v>
      </c>
      <c r="BF114" s="17">
        <f t="shared" si="17"/>
        <v>1247.1370000000002</v>
      </c>
      <c r="BG114" s="17">
        <f t="shared" si="17"/>
        <v>1270.2670000000001</v>
      </c>
      <c r="BH114" s="17">
        <f t="shared" si="17"/>
        <v>1291.5359999999998</v>
      </c>
      <c r="BI114" s="17">
        <f t="shared" si="17"/>
        <v>1312.288</v>
      </c>
      <c r="BJ114" s="17">
        <f t="shared" si="17"/>
        <v>1333.5100000000002</v>
      </c>
      <c r="BK114" s="17">
        <f t="shared" si="17"/>
        <v>1355.579</v>
      </c>
      <c r="BL114" s="17">
        <f t="shared" si="17"/>
        <v>1378.347</v>
      </c>
      <c r="BM114" s="17">
        <f t="shared" si="17"/>
        <v>1401.3570000000002</v>
      </c>
      <c r="BN114" s="17">
        <f t="shared" si="17"/>
        <v>1424.0889999999999</v>
      </c>
      <c r="BO114" s="17">
        <f t="shared" si="17"/>
        <v>1446.1869999999999</v>
      </c>
      <c r="BP114" s="17">
        <f t="shared" si="17"/>
        <v>1467.5369999999998</v>
      </c>
      <c r="BQ114" s="17">
        <f t="shared" si="17"/>
        <v>1488.3100000000002</v>
      </c>
      <c r="BR114" s="17">
        <f t="shared" si="17"/>
        <v>1508.9829999999999</v>
      </c>
      <c r="BS114" s="17">
        <f t="shared" si="17"/>
        <v>1530.3150000000001</v>
      </c>
      <c r="BT114" s="17">
        <f t="shared" si="17"/>
        <v>1553.357</v>
      </c>
    </row>
    <row r="115" spans="1:72">
      <c r="A115" s="16" t="s">
        <v>9</v>
      </c>
      <c r="B115" s="17">
        <f>SUM(B43:B47)</f>
        <v>171.10499999999999</v>
      </c>
      <c r="C115" s="17">
        <f t="shared" ref="C115:AZ115" si="18">SUM(C43:C47)</f>
        <v>173.34199999999998</v>
      </c>
      <c r="D115" s="17">
        <f t="shared" si="18"/>
        <v>175.80900000000003</v>
      </c>
      <c r="E115" s="17">
        <f t="shared" si="18"/>
        <v>178.482</v>
      </c>
      <c r="F115" s="17">
        <f t="shared" si="18"/>
        <v>181.28899999999999</v>
      </c>
      <c r="G115" s="17">
        <f t="shared" si="18"/>
        <v>184.23699999999999</v>
      </c>
      <c r="H115" s="17">
        <f t="shared" si="18"/>
        <v>187.18199999999996</v>
      </c>
      <c r="I115" s="17">
        <f t="shared" si="18"/>
        <v>190.309</v>
      </c>
      <c r="J115" s="17">
        <f t="shared" si="18"/>
        <v>194.33600000000001</v>
      </c>
      <c r="K115" s="17">
        <f t="shared" si="18"/>
        <v>200.21099999999998</v>
      </c>
      <c r="L115" s="17">
        <f t="shared" si="18"/>
        <v>208.53899999999999</v>
      </c>
      <c r="M115" s="17">
        <f t="shared" si="18"/>
        <v>219.69</v>
      </c>
      <c r="N115" s="17">
        <f t="shared" si="18"/>
        <v>233.27199999999999</v>
      </c>
      <c r="O115" s="17">
        <f t="shared" si="18"/>
        <v>248.19099999999997</v>
      </c>
      <c r="P115" s="17">
        <f t="shared" si="18"/>
        <v>262.90600000000001</v>
      </c>
      <c r="Q115" s="17">
        <f t="shared" si="18"/>
        <v>276.30700000000002</v>
      </c>
      <c r="R115" s="17">
        <f t="shared" si="18"/>
        <v>288.01299999999998</v>
      </c>
      <c r="S115" s="17">
        <f t="shared" si="18"/>
        <v>298.35899999999998</v>
      </c>
      <c r="T115" s="17">
        <f t="shared" si="18"/>
        <v>307.83799999999997</v>
      </c>
      <c r="U115" s="17">
        <f t="shared" si="18"/>
        <v>317.24600000000004</v>
      </c>
      <c r="V115" s="17">
        <f t="shared" si="18"/>
        <v>327.18200000000002</v>
      </c>
      <c r="W115" s="17">
        <f t="shared" si="18"/>
        <v>337.77700000000004</v>
      </c>
      <c r="X115" s="17">
        <f t="shared" si="18"/>
        <v>348.87700000000001</v>
      </c>
      <c r="Y115" s="17">
        <f t="shared" si="18"/>
        <v>360.46100000000001</v>
      </c>
      <c r="Z115" s="17">
        <f t="shared" si="18"/>
        <v>372.44599999999997</v>
      </c>
      <c r="AA115" s="17">
        <f t="shared" si="18"/>
        <v>384.78999999999996</v>
      </c>
      <c r="AB115" s="17">
        <f t="shared" si="18"/>
        <v>397.46199999999999</v>
      </c>
      <c r="AC115" s="17">
        <f t="shared" si="18"/>
        <v>410.57099999999997</v>
      </c>
      <c r="AD115" s="17">
        <f t="shared" si="18"/>
        <v>424.37200000000007</v>
      </c>
      <c r="AE115" s="17">
        <f t="shared" si="18"/>
        <v>439.19899999999996</v>
      </c>
      <c r="AF115" s="17">
        <f t="shared" si="18"/>
        <v>455.25900000000001</v>
      </c>
      <c r="AG115" s="17">
        <f t="shared" si="18"/>
        <v>472.52800000000002</v>
      </c>
      <c r="AH115" s="17">
        <f t="shared" si="18"/>
        <v>490.81599999999997</v>
      </c>
      <c r="AI115" s="17">
        <f t="shared" si="18"/>
        <v>509.93799999999999</v>
      </c>
      <c r="AJ115" s="17">
        <f t="shared" si="18"/>
        <v>529.63199999999995</v>
      </c>
      <c r="AK115" s="17">
        <f t="shared" si="18"/>
        <v>549.61299999999994</v>
      </c>
      <c r="AL115" s="17">
        <f t="shared" si="18"/>
        <v>570.32099999999991</v>
      </c>
      <c r="AM115" s="17">
        <f t="shared" si="18"/>
        <v>591.62100000000009</v>
      </c>
      <c r="AN115" s="17">
        <f t="shared" si="18"/>
        <v>612.00699999999995</v>
      </c>
      <c r="AO115" s="17">
        <f t="shared" si="18"/>
        <v>629.48199999999997</v>
      </c>
      <c r="AP115" s="17">
        <f t="shared" si="18"/>
        <v>642.88300000000004</v>
      </c>
      <c r="AQ115" s="17">
        <f t="shared" si="18"/>
        <v>651.19799999999998</v>
      </c>
      <c r="AR115" s="17">
        <f t="shared" si="18"/>
        <v>655.54899999999998</v>
      </c>
      <c r="AS115" s="17">
        <f t="shared" si="18"/>
        <v>659.50699999999995</v>
      </c>
      <c r="AT115" s="17">
        <f t="shared" si="18"/>
        <v>667.99300000000005</v>
      </c>
      <c r="AU115" s="17">
        <f t="shared" si="18"/>
        <v>684.43600000000004</v>
      </c>
      <c r="AV115" s="17">
        <f t="shared" si="18"/>
        <v>710.19200000000001</v>
      </c>
      <c r="AW115" s="17">
        <f t="shared" si="18"/>
        <v>743.93700000000001</v>
      </c>
      <c r="AX115" s="17">
        <f t="shared" si="18"/>
        <v>783.12199999999996</v>
      </c>
      <c r="AY115" s="17">
        <f t="shared" si="18"/>
        <v>823.89499999999998</v>
      </c>
      <c r="AZ115" s="17">
        <f t="shared" si="18"/>
        <v>863.38400000000001</v>
      </c>
      <c r="BA115" s="17">
        <f t="shared" ref="BA115:BT115" si="19">SUM(BA43:BA47)</f>
        <v>900.73699999999997</v>
      </c>
      <c r="BB115" s="17">
        <f t="shared" si="19"/>
        <v>936.596</v>
      </c>
      <c r="BC115" s="17">
        <f t="shared" si="19"/>
        <v>971.346</v>
      </c>
      <c r="BD115" s="17">
        <f t="shared" si="19"/>
        <v>1005.8430000000001</v>
      </c>
      <c r="BE115" s="17">
        <f t="shared" si="19"/>
        <v>1040.6309999999999</v>
      </c>
      <c r="BF115" s="17">
        <f t="shared" si="19"/>
        <v>1075.7650000000001</v>
      </c>
      <c r="BG115" s="17">
        <f t="shared" si="19"/>
        <v>1110.6680000000001</v>
      </c>
      <c r="BH115" s="17">
        <f t="shared" si="19"/>
        <v>1144.547</v>
      </c>
      <c r="BI115" s="17">
        <f t="shared" si="19"/>
        <v>1176.3589999999999</v>
      </c>
      <c r="BJ115" s="17">
        <f t="shared" si="19"/>
        <v>1205.412</v>
      </c>
      <c r="BK115" s="17">
        <f t="shared" si="19"/>
        <v>1231.575</v>
      </c>
      <c r="BL115" s="17">
        <f t="shared" si="19"/>
        <v>1255.2050000000002</v>
      </c>
      <c r="BM115" s="17">
        <f t="shared" si="19"/>
        <v>1276.9749999999999</v>
      </c>
      <c r="BN115" s="17">
        <f t="shared" si="19"/>
        <v>1297.681</v>
      </c>
      <c r="BO115" s="17">
        <f t="shared" si="19"/>
        <v>1318.0630000000001</v>
      </c>
      <c r="BP115" s="17">
        <f t="shared" si="19"/>
        <v>1338.739</v>
      </c>
      <c r="BQ115" s="17">
        <f t="shared" si="19"/>
        <v>1360.175</v>
      </c>
      <c r="BR115" s="17">
        <f t="shared" si="19"/>
        <v>1382.6659999999999</v>
      </c>
      <c r="BS115" s="17">
        <f t="shared" si="19"/>
        <v>1406.355</v>
      </c>
      <c r="BT115" s="17">
        <f t="shared" si="19"/>
        <v>1431.2270000000001</v>
      </c>
    </row>
    <row r="116" spans="1:72">
      <c r="A116" s="16" t="s">
        <v>10</v>
      </c>
      <c r="B116" s="17">
        <f>SUM(B48:B52)</f>
        <v>150.40100000000001</v>
      </c>
      <c r="C116" s="17">
        <f t="shared" ref="C116:AZ116" si="20">SUM(C48:C52)</f>
        <v>153.63300000000001</v>
      </c>
      <c r="D116" s="17">
        <f t="shared" si="20"/>
        <v>156.33000000000001</v>
      </c>
      <c r="E116" s="17">
        <f t="shared" si="20"/>
        <v>158.62900000000002</v>
      </c>
      <c r="F116" s="17">
        <f t="shared" si="20"/>
        <v>160.73999999999998</v>
      </c>
      <c r="G116" s="17">
        <f t="shared" si="20"/>
        <v>162.839</v>
      </c>
      <c r="H116" s="17">
        <f t="shared" si="20"/>
        <v>165.04399999999998</v>
      </c>
      <c r="I116" s="17">
        <f t="shared" si="20"/>
        <v>167.39600000000002</v>
      </c>
      <c r="J116" s="17">
        <f t="shared" si="20"/>
        <v>169.91</v>
      </c>
      <c r="K116" s="17">
        <f t="shared" si="20"/>
        <v>172.57400000000001</v>
      </c>
      <c r="L116" s="17">
        <f t="shared" si="20"/>
        <v>175.43600000000001</v>
      </c>
      <c r="M116" s="17">
        <f t="shared" si="20"/>
        <v>178.37</v>
      </c>
      <c r="N116" s="17">
        <f t="shared" si="20"/>
        <v>181.541</v>
      </c>
      <c r="O116" s="17">
        <f t="shared" si="20"/>
        <v>185.61799999999999</v>
      </c>
      <c r="P116" s="17">
        <f t="shared" si="20"/>
        <v>191.483</v>
      </c>
      <c r="Q116" s="17">
        <f t="shared" si="20"/>
        <v>199.69600000000003</v>
      </c>
      <c r="R116" s="17">
        <f t="shared" si="20"/>
        <v>210.60699999999997</v>
      </c>
      <c r="S116" s="17">
        <f t="shared" si="20"/>
        <v>223.84899999999999</v>
      </c>
      <c r="T116" s="17">
        <f t="shared" si="20"/>
        <v>238.376</v>
      </c>
      <c r="U116" s="17">
        <f t="shared" si="20"/>
        <v>252.714</v>
      </c>
      <c r="V116" s="17">
        <f t="shared" si="20"/>
        <v>265.80399999999997</v>
      </c>
      <c r="W116" s="17">
        <f t="shared" si="20"/>
        <v>277.28000000000003</v>
      </c>
      <c r="X116" s="17">
        <f t="shared" si="20"/>
        <v>287.464</v>
      </c>
      <c r="Y116" s="17">
        <f t="shared" si="20"/>
        <v>296.82799999999997</v>
      </c>
      <c r="Z116" s="17">
        <f t="shared" si="20"/>
        <v>306.13900000000001</v>
      </c>
      <c r="AA116" s="17">
        <f t="shared" si="20"/>
        <v>315.97399999999999</v>
      </c>
      <c r="AB116" s="17">
        <f t="shared" si="20"/>
        <v>326.46000000000004</v>
      </c>
      <c r="AC116" s="17">
        <f t="shared" si="20"/>
        <v>337.44800000000004</v>
      </c>
      <c r="AD116" s="17">
        <f t="shared" si="20"/>
        <v>348.91799999999995</v>
      </c>
      <c r="AE116" s="17">
        <f t="shared" si="20"/>
        <v>360.78599999999994</v>
      </c>
      <c r="AF116" s="17">
        <f t="shared" si="20"/>
        <v>373.012</v>
      </c>
      <c r="AG116" s="17">
        <f t="shared" si="20"/>
        <v>385.565</v>
      </c>
      <c r="AH116" s="17">
        <f t="shared" si="20"/>
        <v>398.54900000000004</v>
      </c>
      <c r="AI116" s="17">
        <f t="shared" si="20"/>
        <v>412.214</v>
      </c>
      <c r="AJ116" s="17">
        <f t="shared" si="20"/>
        <v>426.88200000000006</v>
      </c>
      <c r="AK116" s="17">
        <f t="shared" si="20"/>
        <v>442.75600000000009</v>
      </c>
      <c r="AL116" s="17">
        <f t="shared" si="20"/>
        <v>459.81</v>
      </c>
      <c r="AM116" s="17">
        <f t="shared" si="20"/>
        <v>477.86099999999999</v>
      </c>
      <c r="AN116" s="17">
        <f t="shared" si="20"/>
        <v>496.73099999999999</v>
      </c>
      <c r="AO116" s="17">
        <f t="shared" si="20"/>
        <v>516.17200000000003</v>
      </c>
      <c r="AP116" s="17">
        <f t="shared" si="20"/>
        <v>535.91</v>
      </c>
      <c r="AQ116" s="17">
        <f t="shared" si="20"/>
        <v>556.37800000000004</v>
      </c>
      <c r="AR116" s="17">
        <f t="shared" si="20"/>
        <v>577.44299999999998</v>
      </c>
      <c r="AS116" s="17">
        <f t="shared" si="20"/>
        <v>597.62699999999995</v>
      </c>
      <c r="AT116" s="17">
        <f t="shared" si="20"/>
        <v>614.97</v>
      </c>
      <c r="AU116" s="17">
        <f t="shared" si="20"/>
        <v>628.33100000000002</v>
      </c>
      <c r="AV116" s="17">
        <f t="shared" si="20"/>
        <v>636.71799999999996</v>
      </c>
      <c r="AW116" s="17">
        <f t="shared" si="20"/>
        <v>641.23099999999999</v>
      </c>
      <c r="AX116" s="17">
        <f t="shared" si="20"/>
        <v>645.36799999999994</v>
      </c>
      <c r="AY116" s="17">
        <f t="shared" si="20"/>
        <v>653.94899999999996</v>
      </c>
      <c r="AZ116" s="17">
        <f t="shared" si="20"/>
        <v>670.33199999999999</v>
      </c>
      <c r="BA116" s="17">
        <f t="shared" ref="BA116:BT116" si="21">SUM(BA48:BA52)</f>
        <v>695.84500000000003</v>
      </c>
      <c r="BB116" s="17">
        <f t="shared" si="21"/>
        <v>729.19200000000001</v>
      </c>
      <c r="BC116" s="17">
        <f t="shared" si="21"/>
        <v>767.88000000000011</v>
      </c>
      <c r="BD116" s="17">
        <f t="shared" si="21"/>
        <v>808.13599999999997</v>
      </c>
      <c r="BE116" s="17">
        <f t="shared" si="21"/>
        <v>847.154</v>
      </c>
      <c r="BF116" s="17">
        <f t="shared" si="21"/>
        <v>884.09699999999998</v>
      </c>
      <c r="BG116" s="17">
        <f t="shared" si="21"/>
        <v>919.59400000000005</v>
      </c>
      <c r="BH116" s="17">
        <f t="shared" si="21"/>
        <v>954.02099999999996</v>
      </c>
      <c r="BI116" s="17">
        <f t="shared" si="21"/>
        <v>988.21900000000016</v>
      </c>
      <c r="BJ116" s="17">
        <f t="shared" si="21"/>
        <v>1022.7180000000001</v>
      </c>
      <c r="BK116" s="17">
        <f t="shared" si="21"/>
        <v>1057.482</v>
      </c>
      <c r="BL116" s="17">
        <f t="shared" si="21"/>
        <v>1091.9960000000001</v>
      </c>
      <c r="BM116" s="17">
        <f t="shared" si="21"/>
        <v>1125.4850000000001</v>
      </c>
      <c r="BN116" s="17">
        <f t="shared" si="21"/>
        <v>1157.1569999999999</v>
      </c>
      <c r="BO116" s="17">
        <f t="shared" si="21"/>
        <v>1186.4390000000001</v>
      </c>
      <c r="BP116" s="17">
        <f t="shared" si="21"/>
        <v>1213.049</v>
      </c>
      <c r="BQ116" s="17">
        <f t="shared" si="21"/>
        <v>1237.046</v>
      </c>
      <c r="BR116" s="17">
        <f t="shared" si="21"/>
        <v>1258.8420000000001</v>
      </c>
      <c r="BS116" s="17">
        <f t="shared" si="21"/>
        <v>1279.191</v>
      </c>
      <c r="BT116" s="17">
        <f t="shared" si="21"/>
        <v>1299.1829999999998</v>
      </c>
    </row>
    <row r="117" spans="1:72">
      <c r="A117" s="16" t="s">
        <v>11</v>
      </c>
      <c r="B117" s="17">
        <f>SUM(B53:B57)</f>
        <v>119.91</v>
      </c>
      <c r="C117" s="17">
        <f t="shared" ref="C117:AZ117" si="22">SUM(C53:C57)</f>
        <v>124.32899999999999</v>
      </c>
      <c r="D117" s="17">
        <f t="shared" si="22"/>
        <v>129.029</v>
      </c>
      <c r="E117" s="17">
        <f t="shared" si="22"/>
        <v>133.74799999999999</v>
      </c>
      <c r="F117" s="17">
        <f t="shared" si="22"/>
        <v>138.12</v>
      </c>
      <c r="G117" s="17">
        <f t="shared" si="22"/>
        <v>141.89499999999998</v>
      </c>
      <c r="H117" s="17">
        <f t="shared" si="22"/>
        <v>144.999</v>
      </c>
      <c r="I117" s="17">
        <f t="shared" si="22"/>
        <v>147.54400000000001</v>
      </c>
      <c r="J117" s="17">
        <f t="shared" si="22"/>
        <v>149.69</v>
      </c>
      <c r="K117" s="17">
        <f t="shared" si="22"/>
        <v>151.68200000000002</v>
      </c>
      <c r="L117" s="17">
        <f t="shared" si="22"/>
        <v>153.71600000000001</v>
      </c>
      <c r="M117" s="17">
        <f t="shared" si="22"/>
        <v>155.91899999999998</v>
      </c>
      <c r="N117" s="17">
        <f t="shared" si="22"/>
        <v>158.316</v>
      </c>
      <c r="O117" s="17">
        <f t="shared" si="22"/>
        <v>160.904</v>
      </c>
      <c r="P117" s="17">
        <f t="shared" si="22"/>
        <v>163.64099999999999</v>
      </c>
      <c r="Q117" s="17">
        <f t="shared" si="22"/>
        <v>166.553</v>
      </c>
      <c r="R117" s="17">
        <f t="shared" si="22"/>
        <v>169.51400000000001</v>
      </c>
      <c r="S117" s="17">
        <f t="shared" si="22"/>
        <v>172.68799999999999</v>
      </c>
      <c r="T117" s="17">
        <f t="shared" si="22"/>
        <v>176.72199999999998</v>
      </c>
      <c r="U117" s="17">
        <f t="shared" si="22"/>
        <v>182.46799999999999</v>
      </c>
      <c r="V117" s="17">
        <f t="shared" si="22"/>
        <v>190.46699999999998</v>
      </c>
      <c r="W117" s="17">
        <f t="shared" si="22"/>
        <v>201.05599999999998</v>
      </c>
      <c r="X117" s="17">
        <f t="shared" si="22"/>
        <v>213.88200000000001</v>
      </c>
      <c r="Y117" s="17">
        <f t="shared" si="22"/>
        <v>227.947</v>
      </c>
      <c r="Z117" s="17">
        <f t="shared" si="22"/>
        <v>241.846</v>
      </c>
      <c r="AA117" s="17">
        <f t="shared" si="22"/>
        <v>254.571</v>
      </c>
      <c r="AB117" s="17">
        <f t="shared" si="22"/>
        <v>265.77199999999999</v>
      </c>
      <c r="AC117" s="17">
        <f t="shared" si="22"/>
        <v>275.75700000000001</v>
      </c>
      <c r="AD117" s="17">
        <f t="shared" si="22"/>
        <v>284.97399999999999</v>
      </c>
      <c r="AE117" s="17">
        <f t="shared" si="22"/>
        <v>294.15300000000002</v>
      </c>
      <c r="AF117" s="17">
        <f t="shared" si="22"/>
        <v>303.84199999999998</v>
      </c>
      <c r="AG117" s="17">
        <f t="shared" si="22"/>
        <v>314.16300000000001</v>
      </c>
      <c r="AH117" s="17">
        <f t="shared" si="22"/>
        <v>324.97399999999999</v>
      </c>
      <c r="AI117" s="17">
        <f t="shared" si="22"/>
        <v>336.255</v>
      </c>
      <c r="AJ117" s="17">
        <f t="shared" si="22"/>
        <v>347.92500000000001</v>
      </c>
      <c r="AK117" s="17">
        <f t="shared" si="22"/>
        <v>359.94400000000002</v>
      </c>
      <c r="AL117" s="17">
        <f t="shared" si="22"/>
        <v>372.28200000000004</v>
      </c>
      <c r="AM117" s="17">
        <f t="shared" si="22"/>
        <v>385.03899999999999</v>
      </c>
      <c r="AN117" s="17">
        <f t="shared" si="22"/>
        <v>398.46199999999999</v>
      </c>
      <c r="AO117" s="17">
        <f t="shared" si="22"/>
        <v>412.86599999999999</v>
      </c>
      <c r="AP117" s="17">
        <f t="shared" si="22"/>
        <v>428.45099999999996</v>
      </c>
      <c r="AQ117" s="17">
        <f t="shared" si="22"/>
        <v>445.19200000000001</v>
      </c>
      <c r="AR117" s="17">
        <f t="shared" si="22"/>
        <v>462.91200000000003</v>
      </c>
      <c r="AS117" s="17">
        <f t="shared" si="22"/>
        <v>481.43899999999996</v>
      </c>
      <c r="AT117" s="17">
        <f t="shared" si="22"/>
        <v>500.53399999999999</v>
      </c>
      <c r="AU117" s="17">
        <f t="shared" si="22"/>
        <v>519.93100000000004</v>
      </c>
      <c r="AV117" s="17">
        <f t="shared" si="22"/>
        <v>540.05399999999997</v>
      </c>
      <c r="AW117" s="17">
        <f t="shared" si="22"/>
        <v>560.77300000000002</v>
      </c>
      <c r="AX117" s="17">
        <f t="shared" si="22"/>
        <v>580.64599999999996</v>
      </c>
      <c r="AY117" s="17">
        <f t="shared" si="22"/>
        <v>597.76</v>
      </c>
      <c r="AZ117" s="17">
        <f t="shared" si="22"/>
        <v>611.00100000000009</v>
      </c>
      <c r="BA117" s="17">
        <f t="shared" ref="BA117:BT117" si="23">SUM(BA53:BA57)</f>
        <v>619.40300000000002</v>
      </c>
      <c r="BB117" s="17">
        <f t="shared" si="23"/>
        <v>624.03899999999999</v>
      </c>
      <c r="BC117" s="17">
        <f t="shared" si="23"/>
        <v>628.31700000000001</v>
      </c>
      <c r="BD117" s="17">
        <f t="shared" si="23"/>
        <v>636.93200000000002</v>
      </c>
      <c r="BE117" s="17">
        <f t="shared" si="23"/>
        <v>653.15800000000002</v>
      </c>
      <c r="BF117" s="17">
        <f t="shared" si="23"/>
        <v>678.2879999999999</v>
      </c>
      <c r="BG117" s="17">
        <f t="shared" si="23"/>
        <v>711.06100000000004</v>
      </c>
      <c r="BH117" s="17">
        <f t="shared" si="23"/>
        <v>749.05000000000007</v>
      </c>
      <c r="BI117" s="17">
        <f t="shared" si="23"/>
        <v>788.58600000000001</v>
      </c>
      <c r="BJ117" s="17">
        <f t="shared" si="23"/>
        <v>826.93599999999992</v>
      </c>
      <c r="BK117" s="17">
        <f t="shared" si="23"/>
        <v>863.04000000000008</v>
      </c>
      <c r="BL117" s="17">
        <f t="shared" si="23"/>
        <v>897.25100000000009</v>
      </c>
      <c r="BM117" s="17">
        <f t="shared" si="23"/>
        <v>930.72600000000011</v>
      </c>
      <c r="BN117" s="17">
        <f t="shared" si="23"/>
        <v>964.73099999999999</v>
      </c>
      <c r="BO117" s="17">
        <f t="shared" si="23"/>
        <v>999.98599999999988</v>
      </c>
      <c r="BP117" s="17">
        <f t="shared" si="23"/>
        <v>1036.451</v>
      </c>
      <c r="BQ117" s="17">
        <f t="shared" si="23"/>
        <v>1073.194</v>
      </c>
      <c r="BR117" s="17">
        <f t="shared" si="23"/>
        <v>1108.346</v>
      </c>
      <c r="BS117" s="17">
        <f t="shared" si="23"/>
        <v>1139.1490000000001</v>
      </c>
      <c r="BT117" s="17">
        <f t="shared" si="23"/>
        <v>1161.9490000000001</v>
      </c>
    </row>
    <row r="118" spans="1:72">
      <c r="A118" s="16" t="s">
        <v>12</v>
      </c>
      <c r="B118" s="17">
        <f>SUM(B58:B62)</f>
        <v>93.04</v>
      </c>
      <c r="C118" s="17">
        <f t="shared" ref="C118:AZ118" si="24">SUM(C58:C62)</f>
        <v>96.882999999999996</v>
      </c>
      <c r="D118" s="17">
        <f t="shared" si="24"/>
        <v>100.42299999999999</v>
      </c>
      <c r="E118" s="17">
        <f t="shared" si="24"/>
        <v>103.81599999999999</v>
      </c>
      <c r="F118" s="17">
        <f t="shared" si="24"/>
        <v>107.325</v>
      </c>
      <c r="G118" s="17">
        <f t="shared" si="24"/>
        <v>111.124</v>
      </c>
      <c r="H118" s="17">
        <f t="shared" si="24"/>
        <v>115.26400000000001</v>
      </c>
      <c r="I118" s="17">
        <f t="shared" si="24"/>
        <v>119.617</v>
      </c>
      <c r="J118" s="17">
        <f t="shared" si="24"/>
        <v>123.97099999999999</v>
      </c>
      <c r="K118" s="17">
        <f t="shared" si="24"/>
        <v>128.03100000000001</v>
      </c>
      <c r="L118" s="17">
        <f t="shared" si="24"/>
        <v>131.59200000000001</v>
      </c>
      <c r="M118" s="17">
        <f t="shared" si="24"/>
        <v>134.59899999999999</v>
      </c>
      <c r="N118" s="17">
        <f t="shared" si="24"/>
        <v>137.14300000000003</v>
      </c>
      <c r="O118" s="17">
        <f t="shared" si="24"/>
        <v>139.35500000000002</v>
      </c>
      <c r="P118" s="17">
        <f t="shared" si="24"/>
        <v>141.43099999999998</v>
      </c>
      <c r="Q118" s="17">
        <f t="shared" si="24"/>
        <v>143.53399999999999</v>
      </c>
      <c r="R118" s="17">
        <f t="shared" si="24"/>
        <v>145.77700000000002</v>
      </c>
      <c r="S118" s="17">
        <f t="shared" si="24"/>
        <v>148.19200000000001</v>
      </c>
      <c r="T118" s="17">
        <f t="shared" si="24"/>
        <v>150.77799999999999</v>
      </c>
      <c r="U118" s="17">
        <f t="shared" si="24"/>
        <v>153.50200000000001</v>
      </c>
      <c r="V118" s="17">
        <f t="shared" si="24"/>
        <v>156.392</v>
      </c>
      <c r="W118" s="17">
        <f t="shared" si="24"/>
        <v>159.32900000000001</v>
      </c>
      <c r="X118" s="17">
        <f t="shared" si="24"/>
        <v>162.46799999999999</v>
      </c>
      <c r="Y118" s="17">
        <f t="shared" si="24"/>
        <v>166.423</v>
      </c>
      <c r="Z118" s="17">
        <f t="shared" si="24"/>
        <v>172.00799999999998</v>
      </c>
      <c r="AA118" s="17">
        <f t="shared" si="24"/>
        <v>179.74</v>
      </c>
      <c r="AB118" s="17">
        <f t="shared" si="24"/>
        <v>189.93799999999999</v>
      </c>
      <c r="AC118" s="17">
        <f t="shared" si="24"/>
        <v>202.267</v>
      </c>
      <c r="AD118" s="17">
        <f t="shared" si="24"/>
        <v>215.78500000000003</v>
      </c>
      <c r="AE118" s="17">
        <f t="shared" si="24"/>
        <v>229.15899999999999</v>
      </c>
      <c r="AF118" s="17">
        <f t="shared" si="24"/>
        <v>241.435</v>
      </c>
      <c r="AG118" s="17">
        <f t="shared" si="24"/>
        <v>252.28300000000002</v>
      </c>
      <c r="AH118" s="17">
        <f t="shared" si="24"/>
        <v>261.99299999999999</v>
      </c>
      <c r="AI118" s="17">
        <f t="shared" si="24"/>
        <v>270.98899999999998</v>
      </c>
      <c r="AJ118" s="17">
        <f t="shared" si="24"/>
        <v>279.95600000000002</v>
      </c>
      <c r="AK118" s="17">
        <f t="shared" si="24"/>
        <v>289.411</v>
      </c>
      <c r="AL118" s="17">
        <f t="shared" si="24"/>
        <v>299.46899999999999</v>
      </c>
      <c r="AM118" s="17">
        <f t="shared" si="24"/>
        <v>309.99699999999996</v>
      </c>
      <c r="AN118" s="17">
        <f t="shared" si="24"/>
        <v>320.97800000000001</v>
      </c>
      <c r="AO118" s="17">
        <f t="shared" si="24"/>
        <v>332.34100000000007</v>
      </c>
      <c r="AP118" s="17">
        <f t="shared" si="24"/>
        <v>344.05</v>
      </c>
      <c r="AQ118" s="17">
        <f t="shared" si="24"/>
        <v>356.077</v>
      </c>
      <c r="AR118" s="17">
        <f t="shared" si="24"/>
        <v>368.51799999999997</v>
      </c>
      <c r="AS118" s="17">
        <f t="shared" si="24"/>
        <v>381.60799999999995</v>
      </c>
      <c r="AT118" s="17">
        <f t="shared" si="24"/>
        <v>395.65300000000002</v>
      </c>
      <c r="AU118" s="17">
        <f t="shared" si="24"/>
        <v>410.84399999999999</v>
      </c>
      <c r="AV118" s="17">
        <f t="shared" si="24"/>
        <v>427.15700000000004</v>
      </c>
      <c r="AW118" s="17">
        <f t="shared" si="24"/>
        <v>444.42099999999999</v>
      </c>
      <c r="AX118" s="17">
        <f t="shared" si="24"/>
        <v>462.47399999999993</v>
      </c>
      <c r="AY118" s="17">
        <f t="shared" si="24"/>
        <v>481.08600000000001</v>
      </c>
      <c r="AZ118" s="17">
        <f t="shared" si="24"/>
        <v>500.00199999999995</v>
      </c>
      <c r="BA118" s="17">
        <f t="shared" ref="BA118:BT118" si="25">SUM(BA58:BA62)</f>
        <v>519.63400000000001</v>
      </c>
      <c r="BB118" s="17">
        <f t="shared" si="25"/>
        <v>539.85500000000002</v>
      </c>
      <c r="BC118" s="17">
        <f t="shared" si="25"/>
        <v>559.2700000000001</v>
      </c>
      <c r="BD118" s="17">
        <f t="shared" si="25"/>
        <v>576.02799999999991</v>
      </c>
      <c r="BE118" s="17">
        <f t="shared" si="25"/>
        <v>589.05000000000007</v>
      </c>
      <c r="BF118" s="17">
        <f t="shared" si="25"/>
        <v>597.40300000000002</v>
      </c>
      <c r="BG118" s="17">
        <f t="shared" si="25"/>
        <v>602.12400000000002</v>
      </c>
      <c r="BH118" s="17">
        <f t="shared" si="25"/>
        <v>606.50900000000001</v>
      </c>
      <c r="BI118" s="17">
        <f t="shared" si="25"/>
        <v>615.096</v>
      </c>
      <c r="BJ118" s="17">
        <f t="shared" si="25"/>
        <v>631.05099999999993</v>
      </c>
      <c r="BK118" s="17">
        <f t="shared" si="25"/>
        <v>655.27499999999998</v>
      </c>
      <c r="BL118" s="17">
        <f t="shared" si="25"/>
        <v>686.71900000000005</v>
      </c>
      <c r="BM118" s="17">
        <f t="shared" si="25"/>
        <v>723.11900000000003</v>
      </c>
      <c r="BN118" s="17">
        <f t="shared" si="25"/>
        <v>761.83</v>
      </c>
      <c r="BO118" s="17">
        <f t="shared" si="25"/>
        <v>800.61500000000001</v>
      </c>
      <c r="BP118" s="17">
        <f t="shared" si="25"/>
        <v>837.90599999999995</v>
      </c>
      <c r="BQ118" s="17">
        <f t="shared" si="25"/>
        <v>872.95999999999992</v>
      </c>
      <c r="BR118" s="17">
        <f t="shared" si="25"/>
        <v>905.91300000000012</v>
      </c>
      <c r="BS118" s="17">
        <f t="shared" si="25"/>
        <v>937.72599999999989</v>
      </c>
      <c r="BT118" s="17">
        <f t="shared" si="25"/>
        <v>970.18599999999992</v>
      </c>
    </row>
    <row r="119" spans="1:72">
      <c r="A119" s="16" t="s">
        <v>13</v>
      </c>
      <c r="B119" s="17">
        <f>SUM(B63:B67)</f>
        <v>65.766999999999996</v>
      </c>
      <c r="C119" s="17">
        <f t="shared" ref="C119:AZ119" si="26">SUM(C63:C67)</f>
        <v>68.22399999999999</v>
      </c>
      <c r="D119" s="17">
        <f t="shared" si="26"/>
        <v>71.61</v>
      </c>
      <c r="E119" s="17">
        <f t="shared" si="26"/>
        <v>75.585000000000008</v>
      </c>
      <c r="F119" s="17">
        <f t="shared" si="26"/>
        <v>79.677999999999997</v>
      </c>
      <c r="G119" s="17">
        <f t="shared" si="26"/>
        <v>83.544999999999987</v>
      </c>
      <c r="H119" s="17">
        <f t="shared" si="26"/>
        <v>87.027000000000001</v>
      </c>
      <c r="I119" s="17">
        <f t="shared" si="26"/>
        <v>90.197000000000003</v>
      </c>
      <c r="J119" s="17">
        <f t="shared" si="26"/>
        <v>93.224000000000004</v>
      </c>
      <c r="K119" s="17">
        <f t="shared" si="26"/>
        <v>96.387999999999991</v>
      </c>
      <c r="L119" s="17">
        <f t="shared" si="26"/>
        <v>99.874000000000009</v>
      </c>
      <c r="M119" s="17">
        <f t="shared" si="26"/>
        <v>103.739</v>
      </c>
      <c r="N119" s="17">
        <f t="shared" si="26"/>
        <v>107.858</v>
      </c>
      <c r="O119" s="17">
        <f t="shared" si="26"/>
        <v>112.01900000000001</v>
      </c>
      <c r="P119" s="17">
        <f t="shared" si="26"/>
        <v>115.926</v>
      </c>
      <c r="Q119" s="17">
        <f t="shared" si="26"/>
        <v>119.37299999999999</v>
      </c>
      <c r="R119" s="17">
        <f t="shared" si="26"/>
        <v>122.30499999999999</v>
      </c>
      <c r="S119" s="17">
        <f t="shared" si="26"/>
        <v>124.81200000000001</v>
      </c>
      <c r="T119" s="17">
        <f t="shared" si="26"/>
        <v>127.01199999999999</v>
      </c>
      <c r="U119" s="17">
        <f t="shared" si="26"/>
        <v>129.089</v>
      </c>
      <c r="V119" s="17">
        <f t="shared" si="26"/>
        <v>131.19299999999998</v>
      </c>
      <c r="W119" s="17">
        <f t="shared" si="26"/>
        <v>133.42699999999999</v>
      </c>
      <c r="X119" s="17">
        <f t="shared" si="26"/>
        <v>135.822</v>
      </c>
      <c r="Y119" s="17">
        <f t="shared" si="26"/>
        <v>138.376</v>
      </c>
      <c r="Z119" s="17">
        <f t="shared" si="26"/>
        <v>141.06200000000001</v>
      </c>
      <c r="AA119" s="17">
        <f t="shared" si="26"/>
        <v>143.90899999999999</v>
      </c>
      <c r="AB119" s="17">
        <f t="shared" si="26"/>
        <v>146.80600000000001</v>
      </c>
      <c r="AC119" s="17">
        <f t="shared" si="26"/>
        <v>149.89599999999999</v>
      </c>
      <c r="AD119" s="17">
        <f t="shared" si="26"/>
        <v>153.75200000000001</v>
      </c>
      <c r="AE119" s="17">
        <f t="shared" si="26"/>
        <v>159.13200000000001</v>
      </c>
      <c r="AF119" s="17">
        <f t="shared" si="26"/>
        <v>166.51600000000002</v>
      </c>
      <c r="AG119" s="17">
        <f t="shared" si="26"/>
        <v>176.20199999999997</v>
      </c>
      <c r="AH119" s="17">
        <f t="shared" si="26"/>
        <v>187.881</v>
      </c>
      <c r="AI119" s="17">
        <f t="shared" si="26"/>
        <v>200.67300000000003</v>
      </c>
      <c r="AJ119" s="17">
        <f t="shared" si="26"/>
        <v>213.34299999999999</v>
      </c>
      <c r="AK119" s="17">
        <f t="shared" si="26"/>
        <v>225.00099999999998</v>
      </c>
      <c r="AL119" s="17">
        <f t="shared" si="26"/>
        <v>235.34199999999998</v>
      </c>
      <c r="AM119" s="17">
        <f t="shared" si="26"/>
        <v>244.636</v>
      </c>
      <c r="AN119" s="17">
        <f t="shared" si="26"/>
        <v>253.27800000000002</v>
      </c>
      <c r="AO119" s="17">
        <f t="shared" si="26"/>
        <v>261.90800000000002</v>
      </c>
      <c r="AP119" s="17">
        <f t="shared" si="26"/>
        <v>271.005</v>
      </c>
      <c r="AQ119" s="17">
        <f t="shared" si="26"/>
        <v>280.678</v>
      </c>
      <c r="AR119" s="17">
        <f t="shared" si="26"/>
        <v>290.80599999999998</v>
      </c>
      <c r="AS119" s="17">
        <f t="shared" si="26"/>
        <v>301.37200000000001</v>
      </c>
      <c r="AT119" s="17">
        <f t="shared" si="26"/>
        <v>312.30799999999999</v>
      </c>
      <c r="AU119" s="17">
        <f t="shared" si="26"/>
        <v>323.58399999999995</v>
      </c>
      <c r="AV119" s="17">
        <f t="shared" si="26"/>
        <v>335.17200000000003</v>
      </c>
      <c r="AW119" s="17">
        <f t="shared" si="26"/>
        <v>347.16199999999998</v>
      </c>
      <c r="AX119" s="17">
        <f t="shared" si="26"/>
        <v>359.77800000000002</v>
      </c>
      <c r="AY119" s="17">
        <f t="shared" si="26"/>
        <v>373.30799999999999</v>
      </c>
      <c r="AZ119" s="17">
        <f t="shared" si="26"/>
        <v>387.93399999999997</v>
      </c>
      <c r="BA119" s="17">
        <f t="shared" ref="BA119:BT119" si="27">SUM(BA63:BA67)</f>
        <v>403.63199999999995</v>
      </c>
      <c r="BB119" s="17">
        <f t="shared" si="27"/>
        <v>420.24099999999999</v>
      </c>
      <c r="BC119" s="17">
        <f t="shared" si="27"/>
        <v>437.608</v>
      </c>
      <c r="BD119" s="17">
        <f t="shared" si="27"/>
        <v>455.517</v>
      </c>
      <c r="BE119" s="17">
        <f t="shared" si="27"/>
        <v>473.72700000000003</v>
      </c>
      <c r="BF119" s="17">
        <f t="shared" si="27"/>
        <v>492.63200000000001</v>
      </c>
      <c r="BG119" s="17">
        <f t="shared" si="27"/>
        <v>512.11199999999997</v>
      </c>
      <c r="BH119" s="17">
        <f t="shared" si="27"/>
        <v>530.83799999999997</v>
      </c>
      <c r="BI119" s="17">
        <f t="shared" si="27"/>
        <v>547.04699999999991</v>
      </c>
      <c r="BJ119" s="17">
        <f t="shared" si="27"/>
        <v>559.71199999999999</v>
      </c>
      <c r="BK119" s="17">
        <f t="shared" si="27"/>
        <v>568.94100000000003</v>
      </c>
      <c r="BL119" s="17">
        <f t="shared" si="27"/>
        <v>575.83600000000001</v>
      </c>
      <c r="BM119" s="17">
        <f t="shared" si="27"/>
        <v>582.16599999999994</v>
      </c>
      <c r="BN119" s="17">
        <f t="shared" si="27"/>
        <v>589.99</v>
      </c>
      <c r="BO119" s="17">
        <f t="shared" si="27"/>
        <v>601.30600000000004</v>
      </c>
      <c r="BP119" s="17">
        <f t="shared" si="27"/>
        <v>617.93500000000006</v>
      </c>
      <c r="BQ119" s="17">
        <f t="shared" si="27"/>
        <v>641.44900000000007</v>
      </c>
      <c r="BR119" s="17">
        <f t="shared" si="27"/>
        <v>673.14900000000011</v>
      </c>
      <c r="BS119" s="17">
        <f t="shared" si="27"/>
        <v>714.08699999999999</v>
      </c>
      <c r="BT119" s="17">
        <f t="shared" si="27"/>
        <v>765.06499999999994</v>
      </c>
    </row>
    <row r="120" spans="1:72">
      <c r="A120" s="16" t="s">
        <v>14</v>
      </c>
      <c r="B120" s="17">
        <f>SUM(B68:B72)</f>
        <v>55.984999999999999</v>
      </c>
      <c r="C120" s="17">
        <f t="shared" ref="C120:AZ120" si="28">SUM(C68:C72)</f>
        <v>54.656999999999996</v>
      </c>
      <c r="D120" s="17">
        <f t="shared" si="28"/>
        <v>53.928999999999995</v>
      </c>
      <c r="E120" s="17">
        <f t="shared" si="28"/>
        <v>53.870999999999995</v>
      </c>
      <c r="F120" s="17">
        <f t="shared" si="28"/>
        <v>54.51100000000001</v>
      </c>
      <c r="G120" s="17">
        <f t="shared" si="28"/>
        <v>55.847000000000001</v>
      </c>
      <c r="H120" s="17">
        <f t="shared" si="28"/>
        <v>57.963000000000001</v>
      </c>
      <c r="I120" s="17">
        <f t="shared" si="28"/>
        <v>60.83</v>
      </c>
      <c r="J120" s="17">
        <f t="shared" si="28"/>
        <v>64.188000000000002</v>
      </c>
      <c r="K120" s="17">
        <f t="shared" si="28"/>
        <v>67.676000000000002</v>
      </c>
      <c r="L120" s="17">
        <f t="shared" si="28"/>
        <v>71.031000000000006</v>
      </c>
      <c r="M120" s="17">
        <f t="shared" si="28"/>
        <v>74.128</v>
      </c>
      <c r="N120" s="17">
        <f t="shared" si="28"/>
        <v>77.018999999999991</v>
      </c>
      <c r="O120" s="17">
        <f t="shared" si="28"/>
        <v>79.832999999999998</v>
      </c>
      <c r="P120" s="17">
        <f t="shared" si="28"/>
        <v>82.782000000000011</v>
      </c>
      <c r="Q120" s="17">
        <f t="shared" si="28"/>
        <v>86.006</v>
      </c>
      <c r="R120" s="17">
        <f t="shared" si="28"/>
        <v>89.549000000000007</v>
      </c>
      <c r="S120" s="17">
        <f t="shared" si="28"/>
        <v>93.31</v>
      </c>
      <c r="T120" s="17">
        <f t="shared" si="28"/>
        <v>97.106999999999999</v>
      </c>
      <c r="U120" s="17">
        <f t="shared" si="28"/>
        <v>100.688</v>
      </c>
      <c r="V120" s="17">
        <f t="shared" si="28"/>
        <v>103.87800000000001</v>
      </c>
      <c r="W120" s="17">
        <f t="shared" si="28"/>
        <v>106.629</v>
      </c>
      <c r="X120" s="17">
        <f t="shared" si="28"/>
        <v>109.01599999999999</v>
      </c>
      <c r="Y120" s="17">
        <f t="shared" si="28"/>
        <v>111.14400000000001</v>
      </c>
      <c r="Z120" s="17">
        <f t="shared" si="28"/>
        <v>113.172</v>
      </c>
      <c r="AA120" s="17">
        <f t="shared" si="28"/>
        <v>115.233</v>
      </c>
      <c r="AB120" s="17">
        <f t="shared" si="28"/>
        <v>117.419</v>
      </c>
      <c r="AC120" s="17">
        <f t="shared" si="28"/>
        <v>119.756</v>
      </c>
      <c r="AD120" s="17">
        <f t="shared" si="28"/>
        <v>122.24199999999999</v>
      </c>
      <c r="AE120" s="17">
        <f t="shared" si="28"/>
        <v>124.849</v>
      </c>
      <c r="AF120" s="17">
        <f t="shared" si="28"/>
        <v>127.59800000000001</v>
      </c>
      <c r="AG120" s="17">
        <f t="shared" si="28"/>
        <v>130.39100000000002</v>
      </c>
      <c r="AH120" s="17">
        <f t="shared" si="28"/>
        <v>133.357</v>
      </c>
      <c r="AI120" s="17">
        <f t="shared" si="28"/>
        <v>137.012</v>
      </c>
      <c r="AJ120" s="17">
        <f t="shared" si="28"/>
        <v>142.03700000000001</v>
      </c>
      <c r="AK120" s="17">
        <f t="shared" si="28"/>
        <v>148.86599999999999</v>
      </c>
      <c r="AL120" s="17">
        <f t="shared" si="28"/>
        <v>157.767</v>
      </c>
      <c r="AM120" s="17">
        <f t="shared" si="28"/>
        <v>168.46299999999999</v>
      </c>
      <c r="AN120" s="17">
        <f t="shared" si="28"/>
        <v>180.17099999999999</v>
      </c>
      <c r="AO120" s="17">
        <f t="shared" si="28"/>
        <v>191.78299999999999</v>
      </c>
      <c r="AP120" s="17">
        <f t="shared" si="28"/>
        <v>202.50800000000001</v>
      </c>
      <c r="AQ120" s="17">
        <f t="shared" si="28"/>
        <v>212.07299999999998</v>
      </c>
      <c r="AR120" s="17">
        <f t="shared" si="28"/>
        <v>220.72</v>
      </c>
      <c r="AS120" s="17">
        <f t="shared" si="28"/>
        <v>228.80200000000002</v>
      </c>
      <c r="AT120" s="17">
        <f t="shared" si="28"/>
        <v>236.89100000000002</v>
      </c>
      <c r="AU120" s="17">
        <f t="shared" si="28"/>
        <v>245.41499999999999</v>
      </c>
      <c r="AV120" s="17">
        <f t="shared" si="28"/>
        <v>254.47299999999996</v>
      </c>
      <c r="AW120" s="17">
        <f t="shared" si="28"/>
        <v>263.95699999999999</v>
      </c>
      <c r="AX120" s="17">
        <f t="shared" si="28"/>
        <v>273.851</v>
      </c>
      <c r="AY120" s="17">
        <f t="shared" si="28"/>
        <v>284.09499999999997</v>
      </c>
      <c r="AZ120" s="17">
        <f t="shared" si="28"/>
        <v>294.661</v>
      </c>
      <c r="BA120" s="17">
        <f t="shared" ref="BA120:BT120" si="29">SUM(BA68:BA72)</f>
        <v>305.52299999999997</v>
      </c>
      <c r="BB120" s="17">
        <f t="shared" si="29"/>
        <v>316.76400000000001</v>
      </c>
      <c r="BC120" s="17">
        <f t="shared" si="29"/>
        <v>328.58799999999997</v>
      </c>
      <c r="BD120" s="17">
        <f t="shared" si="29"/>
        <v>341.26099999999997</v>
      </c>
      <c r="BE120" s="17">
        <f t="shared" si="29"/>
        <v>354.94800000000004</v>
      </c>
      <c r="BF120" s="17">
        <f t="shared" si="29"/>
        <v>369.62799999999999</v>
      </c>
      <c r="BG120" s="17">
        <f t="shared" si="29"/>
        <v>385.15300000000002</v>
      </c>
      <c r="BH120" s="17">
        <f t="shared" si="29"/>
        <v>401.38899999999995</v>
      </c>
      <c r="BI120" s="17">
        <f t="shared" si="29"/>
        <v>418.14700000000005</v>
      </c>
      <c r="BJ120" s="17">
        <f t="shared" si="29"/>
        <v>435.21100000000001</v>
      </c>
      <c r="BK120" s="17">
        <f t="shared" si="29"/>
        <v>452.35199999999998</v>
      </c>
      <c r="BL120" s="17">
        <f t="shared" si="29"/>
        <v>469.32299999999998</v>
      </c>
      <c r="BM120" s="17">
        <f t="shared" si="29"/>
        <v>485.85</v>
      </c>
      <c r="BN120" s="17">
        <f t="shared" si="29"/>
        <v>501.62200000000001</v>
      </c>
      <c r="BO120" s="17">
        <f t="shared" si="29"/>
        <v>516.28399999999999</v>
      </c>
      <c r="BP120" s="17">
        <f t="shared" si="29"/>
        <v>529.43100000000004</v>
      </c>
      <c r="BQ120" s="17">
        <f t="shared" si="29"/>
        <v>540.60699999999997</v>
      </c>
      <c r="BR120" s="17">
        <f t="shared" si="29"/>
        <v>549.30700000000002</v>
      </c>
      <c r="BS120" s="17">
        <f t="shared" si="29"/>
        <v>554.97400000000005</v>
      </c>
      <c r="BT120" s="17">
        <f t="shared" si="29"/>
        <v>557.00099999999998</v>
      </c>
    </row>
    <row r="121" spans="1:72">
      <c r="A121" s="16" t="s">
        <v>15</v>
      </c>
      <c r="B121" s="17">
        <f>SUM(B73:B77)</f>
        <v>50.508999999999993</v>
      </c>
      <c r="C121" s="17">
        <f t="shared" ref="C121:AZ121" si="30">SUM(C73:C77)</f>
        <v>49.875</v>
      </c>
      <c r="D121" s="17">
        <f t="shared" si="30"/>
        <v>48.471999999999994</v>
      </c>
      <c r="E121" s="17">
        <f t="shared" si="30"/>
        <v>46.626999999999995</v>
      </c>
      <c r="F121" s="17">
        <f t="shared" si="30"/>
        <v>44.802999999999997</v>
      </c>
      <c r="G121" s="17">
        <f t="shared" si="30"/>
        <v>43.356999999999999</v>
      </c>
      <c r="H121" s="17">
        <f t="shared" si="30"/>
        <v>42.369</v>
      </c>
      <c r="I121" s="17">
        <f t="shared" si="30"/>
        <v>41.798999999999999</v>
      </c>
      <c r="J121" s="17">
        <f t="shared" si="30"/>
        <v>41.73</v>
      </c>
      <c r="K121" s="17">
        <f t="shared" si="30"/>
        <v>42.227000000000004</v>
      </c>
      <c r="L121" s="17">
        <f t="shared" si="30"/>
        <v>43.319999999999993</v>
      </c>
      <c r="M121" s="17">
        <f t="shared" si="30"/>
        <v>45.084000000000003</v>
      </c>
      <c r="N121" s="17">
        <f t="shared" si="30"/>
        <v>47.488999999999997</v>
      </c>
      <c r="O121" s="17">
        <f t="shared" si="30"/>
        <v>50.316000000000003</v>
      </c>
      <c r="P121" s="17">
        <f t="shared" si="30"/>
        <v>53.260999999999996</v>
      </c>
      <c r="Q121" s="17">
        <f t="shared" si="30"/>
        <v>56.100999999999999</v>
      </c>
      <c r="R121" s="17">
        <f t="shared" si="30"/>
        <v>58.734999999999999</v>
      </c>
      <c r="S121" s="17">
        <f t="shared" si="30"/>
        <v>61.209000000000003</v>
      </c>
      <c r="T121" s="17">
        <f t="shared" si="30"/>
        <v>63.63</v>
      </c>
      <c r="U121" s="17">
        <f t="shared" si="30"/>
        <v>66.168999999999997</v>
      </c>
      <c r="V121" s="17">
        <f t="shared" si="30"/>
        <v>68.94</v>
      </c>
      <c r="W121" s="17">
        <f t="shared" si="30"/>
        <v>71.978999999999999</v>
      </c>
      <c r="X121" s="17">
        <f t="shared" si="30"/>
        <v>75.203999999999994</v>
      </c>
      <c r="Y121" s="17">
        <f t="shared" si="30"/>
        <v>78.469000000000008</v>
      </c>
      <c r="Z121" s="17">
        <f t="shared" si="30"/>
        <v>81.572000000000003</v>
      </c>
      <c r="AA121" s="17">
        <f t="shared" si="30"/>
        <v>84.375</v>
      </c>
      <c r="AB121" s="17">
        <f t="shared" si="30"/>
        <v>86.838999999999999</v>
      </c>
      <c r="AC121" s="17">
        <f t="shared" si="30"/>
        <v>89.022999999999996</v>
      </c>
      <c r="AD121" s="17">
        <f t="shared" si="30"/>
        <v>91.009</v>
      </c>
      <c r="AE121" s="17">
        <f t="shared" si="30"/>
        <v>92.921000000000006</v>
      </c>
      <c r="AF121" s="17">
        <f t="shared" si="30"/>
        <v>94.86</v>
      </c>
      <c r="AG121" s="17">
        <f t="shared" si="30"/>
        <v>96.903999999999996</v>
      </c>
      <c r="AH121" s="17">
        <f t="shared" si="30"/>
        <v>99.076999999999998</v>
      </c>
      <c r="AI121" s="17">
        <f t="shared" si="30"/>
        <v>101.37300000000002</v>
      </c>
      <c r="AJ121" s="17">
        <f t="shared" si="30"/>
        <v>103.768</v>
      </c>
      <c r="AK121" s="17">
        <f t="shared" si="30"/>
        <v>106.279</v>
      </c>
      <c r="AL121" s="17">
        <f t="shared" si="30"/>
        <v>108.821</v>
      </c>
      <c r="AM121" s="17">
        <f t="shared" si="30"/>
        <v>111.506</v>
      </c>
      <c r="AN121" s="17">
        <f t="shared" si="30"/>
        <v>114.774</v>
      </c>
      <c r="AO121" s="17">
        <f t="shared" si="30"/>
        <v>119.209</v>
      </c>
      <c r="AP121" s="17">
        <f t="shared" si="30"/>
        <v>125.18300000000001</v>
      </c>
      <c r="AQ121" s="17">
        <f t="shared" si="30"/>
        <v>132.92400000000001</v>
      </c>
      <c r="AR121" s="17">
        <f t="shared" si="30"/>
        <v>142.19800000000001</v>
      </c>
      <c r="AS121" s="17">
        <f t="shared" si="30"/>
        <v>152.345</v>
      </c>
      <c r="AT121" s="17">
        <f t="shared" si="30"/>
        <v>162.43200000000002</v>
      </c>
      <c r="AU121" s="17">
        <f t="shared" si="30"/>
        <v>171.79</v>
      </c>
      <c r="AV121" s="17">
        <f t="shared" si="30"/>
        <v>180.19099999999997</v>
      </c>
      <c r="AW121" s="17">
        <f t="shared" si="30"/>
        <v>187.84</v>
      </c>
      <c r="AX121" s="17">
        <f t="shared" si="30"/>
        <v>195.03300000000002</v>
      </c>
      <c r="AY121" s="17">
        <f t="shared" si="30"/>
        <v>202.24800000000002</v>
      </c>
      <c r="AZ121" s="17">
        <f t="shared" si="30"/>
        <v>209.846</v>
      </c>
      <c r="BA121" s="17">
        <f t="shared" ref="BA121:BT121" si="31">SUM(BA73:BA77)</f>
        <v>217.91099999999997</v>
      </c>
      <c r="BB121" s="17">
        <f t="shared" si="31"/>
        <v>226.352</v>
      </c>
      <c r="BC121" s="17">
        <f t="shared" si="31"/>
        <v>235.15699999999998</v>
      </c>
      <c r="BD121" s="17">
        <f t="shared" si="31"/>
        <v>244.27300000000002</v>
      </c>
      <c r="BE121" s="17">
        <f t="shared" si="31"/>
        <v>253.67599999999999</v>
      </c>
      <c r="BF121" s="17">
        <f t="shared" si="31"/>
        <v>263.34400000000005</v>
      </c>
      <c r="BG121" s="17">
        <f t="shared" si="31"/>
        <v>273.351</v>
      </c>
      <c r="BH121" s="17">
        <f t="shared" si="31"/>
        <v>283.87800000000004</v>
      </c>
      <c r="BI121" s="17">
        <f t="shared" si="31"/>
        <v>295.16399999999999</v>
      </c>
      <c r="BJ121" s="17">
        <f t="shared" si="31"/>
        <v>307.35700000000003</v>
      </c>
      <c r="BK121" s="17">
        <f t="shared" si="31"/>
        <v>320.47000000000003</v>
      </c>
      <c r="BL121" s="17">
        <f t="shared" si="31"/>
        <v>334.39700000000005</v>
      </c>
      <c r="BM121" s="17">
        <f t="shared" si="31"/>
        <v>348.95300000000003</v>
      </c>
      <c r="BN121" s="17">
        <f t="shared" si="31"/>
        <v>363.91699999999997</v>
      </c>
      <c r="BO121" s="17">
        <f t="shared" si="31"/>
        <v>379.08100000000002</v>
      </c>
      <c r="BP121" s="17">
        <f t="shared" si="31"/>
        <v>394.25800000000004</v>
      </c>
      <c r="BQ121" s="17">
        <f t="shared" si="31"/>
        <v>409.29599999999999</v>
      </c>
      <c r="BR121" s="17">
        <f t="shared" si="31"/>
        <v>424.07500000000005</v>
      </c>
      <c r="BS121" s="17">
        <f t="shared" si="31"/>
        <v>438.51</v>
      </c>
      <c r="BT121" s="17">
        <f t="shared" si="31"/>
        <v>452.54599999999999</v>
      </c>
    </row>
    <row r="122" spans="1:72">
      <c r="A122" s="16" t="s">
        <v>16</v>
      </c>
      <c r="B122" s="17">
        <f>SUM(B78:B82)</f>
        <v>28.875</v>
      </c>
      <c r="C122" s="17">
        <f t="shared" ref="C122:AZ122" si="32">SUM(C78:C82)</f>
        <v>30.204999999999998</v>
      </c>
      <c r="D122" s="17">
        <f t="shared" si="32"/>
        <v>31.605</v>
      </c>
      <c r="E122" s="17">
        <f t="shared" si="32"/>
        <v>32.868000000000002</v>
      </c>
      <c r="F122" s="17">
        <f t="shared" si="32"/>
        <v>33.724000000000004</v>
      </c>
      <c r="G122" s="17">
        <f t="shared" si="32"/>
        <v>33.995000000000005</v>
      </c>
      <c r="H122" s="17">
        <f t="shared" si="32"/>
        <v>33.603999999999999</v>
      </c>
      <c r="I122" s="17">
        <f t="shared" si="32"/>
        <v>32.659999999999997</v>
      </c>
      <c r="J122" s="17">
        <f t="shared" si="32"/>
        <v>31.403000000000002</v>
      </c>
      <c r="K122" s="17">
        <f t="shared" si="32"/>
        <v>30.177</v>
      </c>
      <c r="L122" s="17">
        <f t="shared" si="32"/>
        <v>29.244</v>
      </c>
      <c r="M122" s="17">
        <f t="shared" si="32"/>
        <v>28.664999999999999</v>
      </c>
      <c r="N122" s="17">
        <f t="shared" si="32"/>
        <v>28.407</v>
      </c>
      <c r="O122" s="17">
        <f t="shared" si="32"/>
        <v>28.518000000000001</v>
      </c>
      <c r="P122" s="17">
        <f t="shared" si="32"/>
        <v>29.027000000000001</v>
      </c>
      <c r="Q122" s="17">
        <f t="shared" si="32"/>
        <v>29.942999999999998</v>
      </c>
      <c r="R122" s="17">
        <f t="shared" si="32"/>
        <v>31.317000000000004</v>
      </c>
      <c r="S122" s="17">
        <f t="shared" si="32"/>
        <v>33.131</v>
      </c>
      <c r="T122" s="17">
        <f t="shared" si="32"/>
        <v>35.238</v>
      </c>
      <c r="U122" s="17">
        <f t="shared" si="32"/>
        <v>37.433999999999997</v>
      </c>
      <c r="V122" s="17">
        <f t="shared" si="32"/>
        <v>39.569000000000003</v>
      </c>
      <c r="W122" s="17">
        <f t="shared" si="32"/>
        <v>41.573</v>
      </c>
      <c r="X122" s="17">
        <f t="shared" si="32"/>
        <v>43.476999999999997</v>
      </c>
      <c r="Y122" s="17">
        <f t="shared" si="32"/>
        <v>45.359000000000002</v>
      </c>
      <c r="Z122" s="17">
        <f t="shared" si="32"/>
        <v>47.344000000000001</v>
      </c>
      <c r="AA122" s="17">
        <f t="shared" si="32"/>
        <v>49.512</v>
      </c>
      <c r="AB122" s="17">
        <f t="shared" si="32"/>
        <v>51.890999999999998</v>
      </c>
      <c r="AC122" s="17">
        <f t="shared" si="32"/>
        <v>54.421999999999997</v>
      </c>
      <c r="AD122" s="17">
        <f t="shared" si="32"/>
        <v>56.996999999999993</v>
      </c>
      <c r="AE122" s="17">
        <f t="shared" si="32"/>
        <v>59.463999999999999</v>
      </c>
      <c r="AF122" s="17">
        <f t="shared" si="32"/>
        <v>61.72</v>
      </c>
      <c r="AG122" s="17">
        <f t="shared" si="32"/>
        <v>63.737000000000002</v>
      </c>
      <c r="AH122" s="17">
        <f t="shared" si="32"/>
        <v>65.558999999999997</v>
      </c>
      <c r="AI122" s="17">
        <f t="shared" si="32"/>
        <v>67.240000000000009</v>
      </c>
      <c r="AJ122" s="17">
        <f t="shared" si="32"/>
        <v>68.869</v>
      </c>
      <c r="AK122" s="17">
        <f t="shared" si="32"/>
        <v>70.515999999999991</v>
      </c>
      <c r="AL122" s="17">
        <f t="shared" si="32"/>
        <v>72.240000000000009</v>
      </c>
      <c r="AM122" s="17">
        <f t="shared" si="32"/>
        <v>74.058999999999997</v>
      </c>
      <c r="AN122" s="17">
        <f t="shared" si="32"/>
        <v>75.972999999999999</v>
      </c>
      <c r="AO122" s="17">
        <f t="shared" si="32"/>
        <v>77.962999999999994</v>
      </c>
      <c r="AP122" s="17">
        <f t="shared" si="32"/>
        <v>80.045999999999992</v>
      </c>
      <c r="AQ122" s="17">
        <f t="shared" si="32"/>
        <v>82.156999999999982</v>
      </c>
      <c r="AR122" s="17">
        <f t="shared" si="32"/>
        <v>84.381999999999991</v>
      </c>
      <c r="AS122" s="17">
        <f t="shared" si="32"/>
        <v>87.060999999999993</v>
      </c>
      <c r="AT122" s="17">
        <f t="shared" si="32"/>
        <v>90.646000000000015</v>
      </c>
      <c r="AU122" s="17">
        <f t="shared" si="32"/>
        <v>95.423999999999992</v>
      </c>
      <c r="AV122" s="17">
        <f t="shared" si="32"/>
        <v>101.57300000000001</v>
      </c>
      <c r="AW122" s="17">
        <f t="shared" si="32"/>
        <v>108.91200000000001</v>
      </c>
      <c r="AX122" s="17">
        <f t="shared" si="32"/>
        <v>116.937</v>
      </c>
      <c r="AY122" s="17">
        <f t="shared" si="32"/>
        <v>124.934</v>
      </c>
      <c r="AZ122" s="17">
        <f t="shared" si="32"/>
        <v>132.39000000000001</v>
      </c>
      <c r="BA122" s="17">
        <f t="shared" ref="BA122:BT122" si="33">SUM(BA78:BA82)</f>
        <v>139.13200000000001</v>
      </c>
      <c r="BB122" s="17">
        <f t="shared" si="33"/>
        <v>145.31800000000001</v>
      </c>
      <c r="BC122" s="17">
        <f t="shared" si="33"/>
        <v>151.17100000000002</v>
      </c>
      <c r="BD122" s="17">
        <f t="shared" si="33"/>
        <v>157.05600000000001</v>
      </c>
      <c r="BE122" s="17">
        <f t="shared" si="33"/>
        <v>163.24599999999998</v>
      </c>
      <c r="BF122" s="17">
        <f t="shared" si="33"/>
        <v>169.80600000000001</v>
      </c>
      <c r="BG122" s="17">
        <f t="shared" si="33"/>
        <v>176.67099999999999</v>
      </c>
      <c r="BH122" s="17">
        <f t="shared" si="33"/>
        <v>183.83599999999998</v>
      </c>
      <c r="BI122" s="17">
        <f t="shared" si="33"/>
        <v>191.26299999999998</v>
      </c>
      <c r="BJ122" s="17">
        <f t="shared" si="33"/>
        <v>198.941</v>
      </c>
      <c r="BK122" s="17">
        <f t="shared" si="33"/>
        <v>206.90000000000003</v>
      </c>
      <c r="BL122" s="17">
        <f t="shared" si="33"/>
        <v>215.20400000000001</v>
      </c>
      <c r="BM122" s="17">
        <f t="shared" si="33"/>
        <v>223.94</v>
      </c>
      <c r="BN122" s="17">
        <f t="shared" si="33"/>
        <v>233.196</v>
      </c>
      <c r="BO122" s="17">
        <f t="shared" si="33"/>
        <v>243.04699999999997</v>
      </c>
      <c r="BP122" s="17">
        <f t="shared" si="33"/>
        <v>253.55199999999999</v>
      </c>
      <c r="BQ122" s="17">
        <f t="shared" si="33"/>
        <v>264.74599999999998</v>
      </c>
      <c r="BR122" s="17">
        <f t="shared" si="33"/>
        <v>276.64300000000003</v>
      </c>
      <c r="BS122" s="17">
        <f t="shared" si="33"/>
        <v>289.23500000000001</v>
      </c>
      <c r="BT122" s="17">
        <f t="shared" si="33"/>
        <v>302.49300000000005</v>
      </c>
    </row>
    <row r="123" spans="1:72">
      <c r="A123" s="16" t="s">
        <v>17</v>
      </c>
      <c r="B123" s="17">
        <f>SUM(B83:B87)</f>
        <v>0</v>
      </c>
      <c r="C123" s="17">
        <f t="shared" ref="C123:AZ123" si="34">SUM(C83:C87)</f>
        <v>0</v>
      </c>
      <c r="D123" s="17">
        <f t="shared" si="34"/>
        <v>0</v>
      </c>
      <c r="E123" s="17">
        <f t="shared" si="34"/>
        <v>0</v>
      </c>
      <c r="F123" s="17">
        <f t="shared" si="34"/>
        <v>0</v>
      </c>
      <c r="G123" s="17">
        <f t="shared" si="34"/>
        <v>0</v>
      </c>
      <c r="H123" s="17">
        <f t="shared" si="34"/>
        <v>0</v>
      </c>
      <c r="I123" s="17">
        <f t="shared" si="34"/>
        <v>0</v>
      </c>
      <c r="J123" s="17">
        <f t="shared" si="34"/>
        <v>0</v>
      </c>
      <c r="K123" s="17">
        <f t="shared" si="34"/>
        <v>0</v>
      </c>
      <c r="L123" s="17">
        <f t="shared" si="34"/>
        <v>17.562999999999999</v>
      </c>
      <c r="M123" s="17">
        <f t="shared" si="34"/>
        <v>17.496000000000002</v>
      </c>
      <c r="N123" s="17">
        <f t="shared" si="34"/>
        <v>17.190000000000001</v>
      </c>
      <c r="O123" s="17">
        <f t="shared" si="34"/>
        <v>16.75</v>
      </c>
      <c r="P123" s="17">
        <f t="shared" si="34"/>
        <v>16.326999999999998</v>
      </c>
      <c r="Q123" s="17">
        <f t="shared" si="34"/>
        <v>16.036000000000001</v>
      </c>
      <c r="R123" s="17">
        <f t="shared" si="34"/>
        <v>15.903</v>
      </c>
      <c r="S123" s="17">
        <f t="shared" si="34"/>
        <v>15.916</v>
      </c>
      <c r="T123" s="17">
        <f t="shared" si="34"/>
        <v>16.112000000000002</v>
      </c>
      <c r="U123" s="17">
        <f t="shared" si="34"/>
        <v>16.521000000000001</v>
      </c>
      <c r="V123" s="17">
        <f t="shared" si="34"/>
        <v>17.158999999999999</v>
      </c>
      <c r="W123" s="17">
        <f t="shared" si="34"/>
        <v>18.055</v>
      </c>
      <c r="X123" s="17">
        <f t="shared" si="34"/>
        <v>19.195999999999998</v>
      </c>
      <c r="Y123" s="17">
        <f t="shared" si="34"/>
        <v>20.506</v>
      </c>
      <c r="Z123" s="17">
        <f t="shared" si="34"/>
        <v>21.874000000000002</v>
      </c>
      <c r="AA123" s="17">
        <f t="shared" si="34"/>
        <v>23.22</v>
      </c>
      <c r="AB123" s="17">
        <f t="shared" si="34"/>
        <v>24.507000000000001</v>
      </c>
      <c r="AC123" s="17">
        <f t="shared" si="34"/>
        <v>25.753</v>
      </c>
      <c r="AD123" s="17">
        <f t="shared" si="34"/>
        <v>27.002000000000002</v>
      </c>
      <c r="AE123" s="17">
        <f t="shared" si="34"/>
        <v>28.323</v>
      </c>
      <c r="AF123" s="17">
        <f t="shared" si="34"/>
        <v>29.762999999999998</v>
      </c>
      <c r="AG123" s="17">
        <f t="shared" si="34"/>
        <v>31.338000000000001</v>
      </c>
      <c r="AH123" s="17">
        <f t="shared" si="34"/>
        <v>33.014000000000003</v>
      </c>
      <c r="AI123" s="17">
        <f t="shared" si="34"/>
        <v>34.722000000000001</v>
      </c>
      <c r="AJ123" s="17">
        <f t="shared" si="34"/>
        <v>36.371000000000002</v>
      </c>
      <c r="AK123" s="17">
        <f t="shared" si="34"/>
        <v>37.892999999999994</v>
      </c>
      <c r="AL123" s="17">
        <f t="shared" si="34"/>
        <v>39.272999999999996</v>
      </c>
      <c r="AM123" s="17">
        <f t="shared" si="34"/>
        <v>40.536000000000001</v>
      </c>
      <c r="AN123" s="17">
        <f t="shared" si="34"/>
        <v>41.717999999999996</v>
      </c>
      <c r="AO123" s="17">
        <f t="shared" si="34"/>
        <v>42.871000000000002</v>
      </c>
      <c r="AP123" s="17">
        <f t="shared" si="34"/>
        <v>44.040999999999997</v>
      </c>
      <c r="AQ123" s="17">
        <f t="shared" si="34"/>
        <v>45.264000000000003</v>
      </c>
      <c r="AR123" s="17">
        <f t="shared" si="34"/>
        <v>46.552999999999997</v>
      </c>
      <c r="AS123" s="17">
        <f t="shared" si="34"/>
        <v>47.906999999999996</v>
      </c>
      <c r="AT123" s="17">
        <f t="shared" si="34"/>
        <v>49.313000000000002</v>
      </c>
      <c r="AU123" s="17">
        <f t="shared" si="34"/>
        <v>50.781999999999996</v>
      </c>
      <c r="AV123" s="17">
        <f t="shared" si="34"/>
        <v>52.272000000000006</v>
      </c>
      <c r="AW123" s="17">
        <f t="shared" si="34"/>
        <v>53.837999999999994</v>
      </c>
      <c r="AX123" s="17">
        <f t="shared" si="34"/>
        <v>55.704000000000001</v>
      </c>
      <c r="AY123" s="17">
        <f t="shared" si="34"/>
        <v>58.162999999999997</v>
      </c>
      <c r="AZ123" s="17">
        <f t="shared" si="34"/>
        <v>61.403999999999996</v>
      </c>
      <c r="BA123" s="17">
        <f t="shared" ref="BA123:BT123" si="35">SUM(BA83:BA87)</f>
        <v>65.543000000000006</v>
      </c>
      <c r="BB123" s="17">
        <f t="shared" si="35"/>
        <v>70.465000000000003</v>
      </c>
      <c r="BC123" s="17">
        <f t="shared" si="35"/>
        <v>75.841999999999999</v>
      </c>
      <c r="BD123" s="17">
        <f t="shared" si="35"/>
        <v>81.211000000000013</v>
      </c>
      <c r="BE123" s="17">
        <f t="shared" si="35"/>
        <v>86.24199999999999</v>
      </c>
      <c r="BF123" s="17">
        <f t="shared" si="35"/>
        <v>90.823000000000008</v>
      </c>
      <c r="BG123" s="17">
        <f t="shared" si="35"/>
        <v>95.06</v>
      </c>
      <c r="BH123" s="17">
        <f t="shared" si="35"/>
        <v>99.096999999999994</v>
      </c>
      <c r="BI123" s="17">
        <f t="shared" si="35"/>
        <v>103.17400000000001</v>
      </c>
      <c r="BJ123" s="17">
        <f t="shared" si="35"/>
        <v>107.47</v>
      </c>
      <c r="BK123" s="17">
        <f t="shared" si="35"/>
        <v>112.05499999999999</v>
      </c>
      <c r="BL123" s="17">
        <f t="shared" si="35"/>
        <v>116.90900000000001</v>
      </c>
      <c r="BM123" s="17">
        <f t="shared" si="35"/>
        <v>121.96300000000001</v>
      </c>
      <c r="BN123" s="17">
        <f t="shared" si="35"/>
        <v>127.145</v>
      </c>
      <c r="BO123" s="17">
        <f t="shared" si="35"/>
        <v>132.429</v>
      </c>
      <c r="BP123" s="17">
        <f t="shared" si="35"/>
        <v>137.84399999999999</v>
      </c>
      <c r="BQ123" s="17">
        <f t="shared" si="35"/>
        <v>143.489</v>
      </c>
      <c r="BR123" s="17">
        <f t="shared" si="35"/>
        <v>149.53100000000001</v>
      </c>
      <c r="BS123" s="17">
        <f t="shared" si="35"/>
        <v>156.20400000000001</v>
      </c>
      <c r="BT123" s="17">
        <f t="shared" si="35"/>
        <v>163.81100000000001</v>
      </c>
    </row>
    <row r="124" spans="1:72">
      <c r="A124" s="16" t="s">
        <v>18</v>
      </c>
      <c r="B124" s="17">
        <f>SUM(B88:B92)</f>
        <v>0</v>
      </c>
      <c r="C124" s="17">
        <f t="shared" ref="C124:AZ124" si="36">SUM(C88:C92)</f>
        <v>0</v>
      </c>
      <c r="D124" s="17">
        <f t="shared" si="36"/>
        <v>0</v>
      </c>
      <c r="E124" s="17">
        <f t="shared" si="36"/>
        <v>0</v>
      </c>
      <c r="F124" s="17">
        <f t="shared" si="36"/>
        <v>0</v>
      </c>
      <c r="G124" s="17">
        <f t="shared" si="36"/>
        <v>0</v>
      </c>
      <c r="H124" s="17">
        <f t="shared" si="36"/>
        <v>0</v>
      </c>
      <c r="I124" s="17">
        <f t="shared" si="36"/>
        <v>0</v>
      </c>
      <c r="J124" s="17">
        <f t="shared" si="36"/>
        <v>0</v>
      </c>
      <c r="K124" s="17">
        <f t="shared" si="36"/>
        <v>0</v>
      </c>
      <c r="L124" s="17">
        <f t="shared" si="36"/>
        <v>5.5720000000000001</v>
      </c>
      <c r="M124" s="17">
        <f t="shared" si="36"/>
        <v>5.9039999999999999</v>
      </c>
      <c r="N124" s="17">
        <f t="shared" si="36"/>
        <v>6.2690000000000001</v>
      </c>
      <c r="O124" s="17">
        <f t="shared" si="36"/>
        <v>6.6230000000000002</v>
      </c>
      <c r="P124" s="17">
        <f t="shared" si="36"/>
        <v>6.907</v>
      </c>
      <c r="Q124" s="17">
        <f t="shared" si="36"/>
        <v>7.081999999999999</v>
      </c>
      <c r="R124" s="17">
        <f t="shared" si="36"/>
        <v>7.133</v>
      </c>
      <c r="S124" s="17">
        <f t="shared" si="36"/>
        <v>7.0830000000000002</v>
      </c>
      <c r="T124" s="17">
        <f t="shared" si="36"/>
        <v>6.9720000000000004</v>
      </c>
      <c r="U124" s="17">
        <f t="shared" si="36"/>
        <v>6.8620000000000001</v>
      </c>
      <c r="V124" s="17">
        <f t="shared" si="36"/>
        <v>6.7989999999999995</v>
      </c>
      <c r="W124" s="17">
        <f t="shared" si="36"/>
        <v>6.7920000000000007</v>
      </c>
      <c r="X124" s="17">
        <f t="shared" si="36"/>
        <v>6.838000000000001</v>
      </c>
      <c r="Y124" s="17">
        <f t="shared" si="36"/>
        <v>6.9580000000000002</v>
      </c>
      <c r="Z124" s="17">
        <f t="shared" si="36"/>
        <v>7.1709999999999994</v>
      </c>
      <c r="AA124" s="17">
        <f t="shared" si="36"/>
        <v>7.4899999999999993</v>
      </c>
      <c r="AB124" s="17">
        <f t="shared" si="36"/>
        <v>7.93</v>
      </c>
      <c r="AC124" s="17">
        <f t="shared" si="36"/>
        <v>8.4830000000000005</v>
      </c>
      <c r="AD124" s="17">
        <f t="shared" si="36"/>
        <v>9.1159999999999997</v>
      </c>
      <c r="AE124" s="17">
        <f t="shared" si="36"/>
        <v>9.7799999999999994</v>
      </c>
      <c r="AF124" s="17">
        <f t="shared" si="36"/>
        <v>10.439</v>
      </c>
      <c r="AG124" s="17">
        <f t="shared" si="36"/>
        <v>11.076000000000001</v>
      </c>
      <c r="AH124" s="17">
        <f t="shared" si="36"/>
        <v>11.701000000000001</v>
      </c>
      <c r="AI124" s="17">
        <f t="shared" si="36"/>
        <v>12.332000000000001</v>
      </c>
      <c r="AJ124" s="17">
        <f t="shared" si="36"/>
        <v>13.000999999999999</v>
      </c>
      <c r="AK124" s="17">
        <f t="shared" si="36"/>
        <v>13.728</v>
      </c>
      <c r="AL124" s="17">
        <f t="shared" si="36"/>
        <v>14.52</v>
      </c>
      <c r="AM124" s="17">
        <f t="shared" si="36"/>
        <v>15.363</v>
      </c>
      <c r="AN124" s="17">
        <f t="shared" si="36"/>
        <v>16.224</v>
      </c>
      <c r="AO124" s="17">
        <f t="shared" si="36"/>
        <v>17.061</v>
      </c>
      <c r="AP124" s="17">
        <f t="shared" si="36"/>
        <v>17.843</v>
      </c>
      <c r="AQ124" s="17">
        <f t="shared" si="36"/>
        <v>18.562999999999999</v>
      </c>
      <c r="AR124" s="17">
        <f t="shared" si="36"/>
        <v>19.234000000000002</v>
      </c>
      <c r="AS124" s="17">
        <f t="shared" si="36"/>
        <v>19.87</v>
      </c>
      <c r="AT124" s="17">
        <f t="shared" si="36"/>
        <v>20.495000000000001</v>
      </c>
      <c r="AU124" s="17">
        <f t="shared" si="36"/>
        <v>21.131</v>
      </c>
      <c r="AV124" s="17">
        <f t="shared" si="36"/>
        <v>21.795000000000002</v>
      </c>
      <c r="AW124" s="17">
        <f t="shared" si="36"/>
        <v>22.492999999999999</v>
      </c>
      <c r="AX124" s="17">
        <f t="shared" si="36"/>
        <v>23.225999999999999</v>
      </c>
      <c r="AY124" s="17">
        <f t="shared" si="36"/>
        <v>23.984999999999999</v>
      </c>
      <c r="AZ124" s="17">
        <f t="shared" si="36"/>
        <v>24.777000000000001</v>
      </c>
      <c r="BA124" s="17">
        <f t="shared" ref="BA124:BT124" si="37">SUM(BA88:BA92)</f>
        <v>25.580000000000002</v>
      </c>
      <c r="BB124" s="17">
        <f t="shared" si="37"/>
        <v>26.422999999999998</v>
      </c>
      <c r="BC124" s="17">
        <f t="shared" si="37"/>
        <v>27.418000000000003</v>
      </c>
      <c r="BD124" s="17">
        <f t="shared" si="37"/>
        <v>28.711000000000002</v>
      </c>
      <c r="BE124" s="17">
        <f t="shared" si="37"/>
        <v>30.397000000000002</v>
      </c>
      <c r="BF124" s="17">
        <f t="shared" si="37"/>
        <v>32.534999999999997</v>
      </c>
      <c r="BG124" s="17">
        <f t="shared" si="37"/>
        <v>35.067999999999998</v>
      </c>
      <c r="BH124" s="17">
        <f t="shared" si="37"/>
        <v>37.835999999999999</v>
      </c>
      <c r="BI124" s="17">
        <f t="shared" si="37"/>
        <v>40.610999999999997</v>
      </c>
      <c r="BJ124" s="17">
        <f t="shared" si="37"/>
        <v>43.228999999999999</v>
      </c>
      <c r="BK124" s="17">
        <f t="shared" si="37"/>
        <v>45.637999999999998</v>
      </c>
      <c r="BL124" s="17">
        <f t="shared" si="37"/>
        <v>47.878999999999998</v>
      </c>
      <c r="BM124" s="17">
        <f t="shared" si="37"/>
        <v>50.048999999999992</v>
      </c>
      <c r="BN124" s="17">
        <f t="shared" si="37"/>
        <v>52.26</v>
      </c>
      <c r="BO124" s="17">
        <f t="shared" si="37"/>
        <v>54.600999999999999</v>
      </c>
      <c r="BP124" s="17">
        <f t="shared" si="37"/>
        <v>57.120000000000005</v>
      </c>
      <c r="BQ124" s="17">
        <f t="shared" si="37"/>
        <v>59.820999999999998</v>
      </c>
      <c r="BR124" s="17">
        <f t="shared" si="37"/>
        <v>62.659000000000006</v>
      </c>
      <c r="BS124" s="17">
        <f t="shared" si="37"/>
        <v>65.543000000000006</v>
      </c>
      <c r="BT124" s="17">
        <f t="shared" si="37"/>
        <v>68.334000000000003</v>
      </c>
    </row>
    <row r="125" spans="1:72">
      <c r="A125" s="16" t="s">
        <v>19</v>
      </c>
      <c r="B125" s="17">
        <f>SUM(B93:B97)</f>
        <v>0</v>
      </c>
      <c r="C125" s="17">
        <f t="shared" ref="C125:AZ125" si="38">SUM(C93:C97)</f>
        <v>0</v>
      </c>
      <c r="D125" s="17">
        <f t="shared" si="38"/>
        <v>0</v>
      </c>
      <c r="E125" s="17">
        <f t="shared" si="38"/>
        <v>0</v>
      </c>
      <c r="F125" s="17">
        <f t="shared" si="38"/>
        <v>0</v>
      </c>
      <c r="G125" s="17">
        <f t="shared" si="38"/>
        <v>0</v>
      </c>
      <c r="H125" s="17">
        <f t="shared" si="38"/>
        <v>0</v>
      </c>
      <c r="I125" s="17">
        <f t="shared" si="38"/>
        <v>0</v>
      </c>
      <c r="J125" s="17">
        <f t="shared" si="38"/>
        <v>0</v>
      </c>
      <c r="K125" s="17">
        <f t="shared" si="38"/>
        <v>0</v>
      </c>
      <c r="L125" s="17">
        <f t="shared" si="38"/>
        <v>1.099</v>
      </c>
      <c r="M125" s="17">
        <f t="shared" si="38"/>
        <v>1.1639999999999999</v>
      </c>
      <c r="N125" s="17">
        <f t="shared" si="38"/>
        <v>1.236</v>
      </c>
      <c r="O125" s="17">
        <f t="shared" si="38"/>
        <v>1.3150000000000002</v>
      </c>
      <c r="P125" s="17">
        <f t="shared" si="38"/>
        <v>1.4040000000000001</v>
      </c>
      <c r="Q125" s="17">
        <f t="shared" si="38"/>
        <v>1.5030000000000001</v>
      </c>
      <c r="R125" s="17">
        <f t="shared" si="38"/>
        <v>1.6150000000000002</v>
      </c>
      <c r="S125" s="17">
        <f t="shared" si="38"/>
        <v>1.7359999999999998</v>
      </c>
      <c r="T125" s="17">
        <f t="shared" si="38"/>
        <v>1.8540000000000001</v>
      </c>
      <c r="U125" s="17">
        <f t="shared" si="38"/>
        <v>1.9520000000000002</v>
      </c>
      <c r="V125" s="17">
        <f t="shared" si="38"/>
        <v>2.0169999999999999</v>
      </c>
      <c r="W125" s="17">
        <f t="shared" si="38"/>
        <v>2.0459999999999998</v>
      </c>
      <c r="X125" s="17">
        <f t="shared" si="38"/>
        <v>2.044</v>
      </c>
      <c r="Y125" s="17">
        <f t="shared" si="38"/>
        <v>2.0250000000000004</v>
      </c>
      <c r="Z125" s="17">
        <f t="shared" si="38"/>
        <v>2.0060000000000002</v>
      </c>
      <c r="AA125" s="17">
        <f t="shared" si="38"/>
        <v>1.9999999999999998</v>
      </c>
      <c r="AB125" s="17">
        <f t="shared" si="38"/>
        <v>2.0110000000000001</v>
      </c>
      <c r="AC125" s="17">
        <f t="shared" si="38"/>
        <v>2.0379999999999998</v>
      </c>
      <c r="AD125" s="17">
        <f t="shared" si="38"/>
        <v>2.0870000000000002</v>
      </c>
      <c r="AE125" s="17">
        <f t="shared" si="38"/>
        <v>2.165</v>
      </c>
      <c r="AF125" s="17">
        <f t="shared" si="38"/>
        <v>2.2759999999999998</v>
      </c>
      <c r="AG125" s="17">
        <f t="shared" si="38"/>
        <v>2.4250000000000003</v>
      </c>
      <c r="AH125" s="17">
        <f t="shared" si="38"/>
        <v>2.61</v>
      </c>
      <c r="AI125" s="17">
        <f t="shared" si="38"/>
        <v>2.8210000000000002</v>
      </c>
      <c r="AJ125" s="17">
        <f t="shared" si="38"/>
        <v>3.0420000000000003</v>
      </c>
      <c r="AK125" s="17">
        <f t="shared" si="38"/>
        <v>3.2629999999999999</v>
      </c>
      <c r="AL125" s="17">
        <f t="shared" si="38"/>
        <v>3.4779999999999998</v>
      </c>
      <c r="AM125" s="17">
        <f t="shared" si="38"/>
        <v>3.6909999999999998</v>
      </c>
      <c r="AN125" s="17">
        <f t="shared" si="38"/>
        <v>3.9069999999999996</v>
      </c>
      <c r="AO125" s="17">
        <f t="shared" si="38"/>
        <v>4.1379999999999999</v>
      </c>
      <c r="AP125" s="17">
        <f t="shared" si="38"/>
        <v>4.3879999999999999</v>
      </c>
      <c r="AQ125" s="17">
        <f t="shared" si="38"/>
        <v>4.6609999999999996</v>
      </c>
      <c r="AR125" s="17">
        <f t="shared" si="38"/>
        <v>4.952</v>
      </c>
      <c r="AS125" s="17">
        <f t="shared" si="38"/>
        <v>5.2510000000000003</v>
      </c>
      <c r="AT125" s="17">
        <f t="shared" si="38"/>
        <v>5.5430000000000001</v>
      </c>
      <c r="AU125" s="17">
        <f t="shared" si="38"/>
        <v>5.8179999999999996</v>
      </c>
      <c r="AV125" s="17">
        <f t="shared" si="38"/>
        <v>6.0749999999999993</v>
      </c>
      <c r="AW125" s="17">
        <f t="shared" si="38"/>
        <v>6.3160000000000007</v>
      </c>
      <c r="AX125" s="17">
        <f t="shared" si="38"/>
        <v>6.548</v>
      </c>
      <c r="AY125" s="17">
        <f t="shared" si="38"/>
        <v>6.7769999999999992</v>
      </c>
      <c r="AZ125" s="17">
        <f t="shared" si="38"/>
        <v>7.01</v>
      </c>
      <c r="BA125" s="17">
        <f t="shared" ref="BA125:BT125" si="39">SUM(BA93:BA97)</f>
        <v>7.2530000000000001</v>
      </c>
      <c r="BB125" s="17">
        <f t="shared" si="39"/>
        <v>7.5100000000000007</v>
      </c>
      <c r="BC125" s="17">
        <f t="shared" si="39"/>
        <v>7.7780000000000005</v>
      </c>
      <c r="BD125" s="17">
        <f t="shared" si="39"/>
        <v>8.0559999999999992</v>
      </c>
      <c r="BE125" s="17">
        <f t="shared" si="39"/>
        <v>8.3440000000000012</v>
      </c>
      <c r="BF125" s="17">
        <f t="shared" si="39"/>
        <v>8.6359999999999992</v>
      </c>
      <c r="BG125" s="17">
        <f t="shared" si="39"/>
        <v>8.9419999999999984</v>
      </c>
      <c r="BH125" s="17">
        <f t="shared" si="39"/>
        <v>9.3019999999999996</v>
      </c>
      <c r="BI125" s="17">
        <f t="shared" si="39"/>
        <v>9.766</v>
      </c>
      <c r="BJ125" s="17">
        <f t="shared" si="39"/>
        <v>10.367999999999999</v>
      </c>
      <c r="BK125" s="17">
        <f t="shared" si="39"/>
        <v>11.114000000000001</v>
      </c>
      <c r="BL125" s="17">
        <f t="shared" si="39"/>
        <v>11.984</v>
      </c>
      <c r="BM125" s="17">
        <f t="shared" si="39"/>
        <v>12.941999999999998</v>
      </c>
      <c r="BN125" s="17">
        <f t="shared" si="39"/>
        <v>13.946999999999999</v>
      </c>
      <c r="BO125" s="17">
        <f t="shared" si="39"/>
        <v>14.959</v>
      </c>
      <c r="BP125" s="17">
        <f t="shared" si="39"/>
        <v>15.943999999999997</v>
      </c>
      <c r="BQ125" s="17">
        <f t="shared" si="39"/>
        <v>16.876999999999999</v>
      </c>
      <c r="BR125" s="17">
        <f t="shared" si="39"/>
        <v>17.738999999999997</v>
      </c>
      <c r="BS125" s="17">
        <f t="shared" si="39"/>
        <v>18.521000000000001</v>
      </c>
      <c r="BT125" s="17">
        <f t="shared" si="39"/>
        <v>19.22</v>
      </c>
    </row>
    <row r="126" spans="1:72">
      <c r="A126" s="16" t="s">
        <v>20</v>
      </c>
      <c r="B126" s="17">
        <f>SUM(B98:B102)</f>
        <v>0</v>
      </c>
      <c r="C126" s="17">
        <f t="shared" ref="C126:AZ126" si="40">SUM(C98:C102)</f>
        <v>0</v>
      </c>
      <c r="D126" s="17">
        <f t="shared" si="40"/>
        <v>0</v>
      </c>
      <c r="E126" s="17">
        <f t="shared" si="40"/>
        <v>0</v>
      </c>
      <c r="F126" s="17">
        <f t="shared" si="40"/>
        <v>0</v>
      </c>
      <c r="G126" s="17">
        <f t="shared" si="40"/>
        <v>0</v>
      </c>
      <c r="H126" s="17">
        <f t="shared" si="40"/>
        <v>0</v>
      </c>
      <c r="I126" s="17">
        <f t="shared" si="40"/>
        <v>0</v>
      </c>
      <c r="J126" s="17">
        <f t="shared" si="40"/>
        <v>0</v>
      </c>
      <c r="K126" s="17">
        <f t="shared" si="40"/>
        <v>0</v>
      </c>
      <c r="L126" s="17">
        <f t="shared" si="40"/>
        <v>0.13100000000000001</v>
      </c>
      <c r="M126" s="17">
        <f t="shared" si="40"/>
        <v>0.13899999999999998</v>
      </c>
      <c r="N126" s="17">
        <f t="shared" si="40"/>
        <v>0.14799999999999999</v>
      </c>
      <c r="O126" s="17">
        <f t="shared" si="40"/>
        <v>0.157</v>
      </c>
      <c r="P126" s="17">
        <f t="shared" si="40"/>
        <v>0.16800000000000001</v>
      </c>
      <c r="Q126" s="17">
        <f t="shared" si="40"/>
        <v>0.18</v>
      </c>
      <c r="R126" s="17">
        <f t="shared" si="40"/>
        <v>0.193</v>
      </c>
      <c r="S126" s="17">
        <f t="shared" si="40"/>
        <v>0.20799999999999999</v>
      </c>
      <c r="T126" s="17">
        <f t="shared" si="40"/>
        <v>0.22300000000000003</v>
      </c>
      <c r="U126" s="17">
        <f t="shared" si="40"/>
        <v>0.24099999999999999</v>
      </c>
      <c r="V126" s="17">
        <f t="shared" si="40"/>
        <v>0.26</v>
      </c>
      <c r="W126" s="17">
        <f t="shared" si="40"/>
        <v>0.28100000000000003</v>
      </c>
      <c r="X126" s="17">
        <f t="shared" si="40"/>
        <v>0.30500000000000005</v>
      </c>
      <c r="Y126" s="17">
        <f t="shared" si="40"/>
        <v>0.32700000000000007</v>
      </c>
      <c r="Z126" s="17">
        <f t="shared" si="40"/>
        <v>0.34600000000000003</v>
      </c>
      <c r="AA126" s="17">
        <f t="shared" si="40"/>
        <v>0.36</v>
      </c>
      <c r="AB126" s="17">
        <f t="shared" si="40"/>
        <v>0.36699999999999999</v>
      </c>
      <c r="AC126" s="17">
        <f t="shared" si="40"/>
        <v>0.36899999999999999</v>
      </c>
      <c r="AD126" s="17">
        <f t="shared" si="40"/>
        <v>0.36900000000000005</v>
      </c>
      <c r="AE126" s="17">
        <f t="shared" si="40"/>
        <v>0.36800000000000005</v>
      </c>
      <c r="AF126" s="17">
        <f t="shared" si="40"/>
        <v>0.36900000000000005</v>
      </c>
      <c r="AG126" s="17">
        <f t="shared" si="40"/>
        <v>0.373</v>
      </c>
      <c r="AH126" s="17">
        <f t="shared" si="40"/>
        <v>0.38</v>
      </c>
      <c r="AI126" s="17">
        <f t="shared" si="40"/>
        <v>0.39100000000000001</v>
      </c>
      <c r="AJ126" s="17">
        <f t="shared" si="40"/>
        <v>0.40800000000000003</v>
      </c>
      <c r="AK126" s="17">
        <f t="shared" si="40"/>
        <v>0.43099999999999999</v>
      </c>
      <c r="AL126" s="17">
        <f t="shared" si="40"/>
        <v>0.46200000000000002</v>
      </c>
      <c r="AM126" s="17">
        <f t="shared" si="40"/>
        <v>0.49900000000000005</v>
      </c>
      <c r="AN126" s="17">
        <f t="shared" si="40"/>
        <v>0.54199999999999993</v>
      </c>
      <c r="AO126" s="17">
        <f t="shared" si="40"/>
        <v>0.58699999999999997</v>
      </c>
      <c r="AP126" s="17">
        <f t="shared" si="40"/>
        <v>0.6319999999999999</v>
      </c>
      <c r="AQ126" s="17">
        <f t="shared" si="40"/>
        <v>0.67599999999999993</v>
      </c>
      <c r="AR126" s="17">
        <f t="shared" si="40"/>
        <v>0.72000000000000008</v>
      </c>
      <c r="AS126" s="17">
        <f t="shared" si="40"/>
        <v>0.76600000000000001</v>
      </c>
      <c r="AT126" s="17">
        <f t="shared" si="40"/>
        <v>0.81400000000000006</v>
      </c>
      <c r="AU126" s="17">
        <f t="shared" si="40"/>
        <v>0.86599999999999999</v>
      </c>
      <c r="AV126" s="17">
        <f t="shared" si="40"/>
        <v>0.92300000000000004</v>
      </c>
      <c r="AW126" s="17">
        <f t="shared" si="40"/>
        <v>0.98399999999999999</v>
      </c>
      <c r="AX126" s="17">
        <f t="shared" si="40"/>
        <v>1.046</v>
      </c>
      <c r="AY126" s="17">
        <f t="shared" si="40"/>
        <v>1.1079999999999999</v>
      </c>
      <c r="AZ126" s="17">
        <f t="shared" si="40"/>
        <v>1.1660000000000001</v>
      </c>
      <c r="BA126" s="17">
        <f t="shared" ref="BA126:BT126" si="41">SUM(BA98:BA102)</f>
        <v>1.2210000000000001</v>
      </c>
      <c r="BB126" s="17">
        <f t="shared" si="41"/>
        <v>1.2729999999999999</v>
      </c>
      <c r="BC126" s="17">
        <f t="shared" si="41"/>
        <v>1.323</v>
      </c>
      <c r="BD126" s="17">
        <f t="shared" si="41"/>
        <v>1.373</v>
      </c>
      <c r="BE126" s="17">
        <f t="shared" si="41"/>
        <v>1.4239999999999999</v>
      </c>
      <c r="BF126" s="17">
        <f t="shared" si="41"/>
        <v>1.4770000000000001</v>
      </c>
      <c r="BG126" s="17">
        <f t="shared" si="41"/>
        <v>1.532</v>
      </c>
      <c r="BH126" s="17">
        <f t="shared" si="41"/>
        <v>1.5910000000000002</v>
      </c>
      <c r="BI126" s="17">
        <f t="shared" si="41"/>
        <v>1.6510000000000002</v>
      </c>
      <c r="BJ126" s="17">
        <f t="shared" si="41"/>
        <v>1.714</v>
      </c>
      <c r="BK126" s="17">
        <f t="shared" si="41"/>
        <v>1.7809999999999999</v>
      </c>
      <c r="BL126" s="17">
        <f t="shared" si="41"/>
        <v>1.8550000000000002</v>
      </c>
      <c r="BM126" s="17">
        <f t="shared" si="41"/>
        <v>1.94</v>
      </c>
      <c r="BN126" s="17">
        <f t="shared" si="41"/>
        <v>2.0399999999999996</v>
      </c>
      <c r="BO126" s="17">
        <f t="shared" si="41"/>
        <v>2.1580000000000004</v>
      </c>
      <c r="BP126" s="17">
        <f t="shared" si="41"/>
        <v>2.2989999999999999</v>
      </c>
      <c r="BQ126" s="17">
        <f t="shared" si="41"/>
        <v>2.4670000000000001</v>
      </c>
      <c r="BR126" s="17">
        <f t="shared" si="41"/>
        <v>2.665</v>
      </c>
      <c r="BS126" s="17">
        <f t="shared" si="41"/>
        <v>2.8970000000000002</v>
      </c>
      <c r="BT126" s="17">
        <f t="shared" si="41"/>
        <v>3.1659999999999995</v>
      </c>
    </row>
    <row r="128" spans="1:72">
      <c r="A128" s="17" t="s">
        <v>27</v>
      </c>
      <c r="B128" s="17">
        <f>SUM(B107:B126)</f>
        <v>4256.4449999999997</v>
      </c>
      <c r="C128" s="17">
        <f t="shared" ref="C128:AZ128" si="42">SUM(C107:C126)</f>
        <v>4369.8720000000003</v>
      </c>
      <c r="D128" s="17">
        <f t="shared" si="42"/>
        <v>4483.6879999999983</v>
      </c>
      <c r="E128" s="17">
        <f t="shared" si="42"/>
        <v>4599.8380000000006</v>
      </c>
      <c r="F128" s="17">
        <f t="shared" si="42"/>
        <v>4721.0069999999996</v>
      </c>
      <c r="G128" s="17">
        <f t="shared" si="42"/>
        <v>4849.2419999999993</v>
      </c>
      <c r="H128" s="17">
        <f t="shared" si="42"/>
        <v>4985.2029999999986</v>
      </c>
      <c r="I128" s="17">
        <f t="shared" si="42"/>
        <v>5128.6870000000008</v>
      </c>
      <c r="J128" s="17">
        <f t="shared" si="42"/>
        <v>5279.7889999999998</v>
      </c>
      <c r="K128" s="17">
        <f t="shared" si="42"/>
        <v>5438.3440000000001</v>
      </c>
      <c r="L128" s="17">
        <f t="shared" si="42"/>
        <v>5628.5649999999987</v>
      </c>
      <c r="M128" s="17">
        <f t="shared" si="42"/>
        <v>5802.128999999999</v>
      </c>
      <c r="N128" s="17">
        <f t="shared" si="42"/>
        <v>5982.9439999999995</v>
      </c>
      <c r="O128" s="17">
        <f t="shared" si="42"/>
        <v>6170.8589999999986</v>
      </c>
      <c r="P128" s="17">
        <f t="shared" si="42"/>
        <v>6365.6570000000011</v>
      </c>
      <c r="Q128" s="17">
        <f t="shared" si="42"/>
        <v>6567.0620000000008</v>
      </c>
      <c r="R128" s="17">
        <f t="shared" si="42"/>
        <v>6775.0340000000015</v>
      </c>
      <c r="S128" s="17">
        <f t="shared" si="42"/>
        <v>6989.2510000000011</v>
      </c>
      <c r="T128" s="17">
        <f t="shared" si="42"/>
        <v>7208.8029999999999</v>
      </c>
      <c r="U128" s="17">
        <f t="shared" si="42"/>
        <v>7432.5260000000007</v>
      </c>
      <c r="V128" s="17">
        <f t="shared" si="42"/>
        <v>7659.5489999999991</v>
      </c>
      <c r="W128" s="17">
        <f t="shared" si="42"/>
        <v>7889.4160000000002</v>
      </c>
      <c r="X128" s="17">
        <f t="shared" si="42"/>
        <v>8122.1869999999981</v>
      </c>
      <c r="Y128" s="17">
        <f t="shared" si="42"/>
        <v>8358.1169999999984</v>
      </c>
      <c r="Z128" s="17">
        <f t="shared" si="42"/>
        <v>8597.7139999999981</v>
      </c>
      <c r="AA128" s="17">
        <f t="shared" si="42"/>
        <v>8841.3379999999997</v>
      </c>
      <c r="AB128" s="17">
        <f t="shared" si="42"/>
        <v>9088.9280000000017</v>
      </c>
      <c r="AC128" s="17">
        <f t="shared" si="42"/>
        <v>9340.2380000000012</v>
      </c>
      <c r="AD128" s="17">
        <f t="shared" si="42"/>
        <v>9595.2080000000005</v>
      </c>
      <c r="AE128" s="17">
        <f t="shared" si="42"/>
        <v>9853.7530000000024</v>
      </c>
      <c r="AF128" s="17">
        <f t="shared" si="42"/>
        <v>10115.773000000001</v>
      </c>
      <c r="AG128" s="17">
        <f t="shared" si="42"/>
        <v>10381.180999999997</v>
      </c>
      <c r="AH128" s="17">
        <f t="shared" si="42"/>
        <v>10649.867</v>
      </c>
      <c r="AI128" s="17">
        <f t="shared" si="42"/>
        <v>10921.669</v>
      </c>
      <c r="AJ128" s="17">
        <f t="shared" si="42"/>
        <v>11196.409999999998</v>
      </c>
      <c r="AK128" s="17">
        <f t="shared" si="42"/>
        <v>11473.904</v>
      </c>
      <c r="AL128" s="17">
        <f t="shared" si="42"/>
        <v>11753.997999999996</v>
      </c>
      <c r="AM128" s="17">
        <f t="shared" si="42"/>
        <v>12036.533999999998</v>
      </c>
      <c r="AN128" s="17">
        <f t="shared" si="42"/>
        <v>12321.298999999997</v>
      </c>
      <c r="AO128" s="17">
        <f t="shared" si="42"/>
        <v>12608.067999999999</v>
      </c>
      <c r="AP128" s="17">
        <f t="shared" si="42"/>
        <v>12896.619000000001</v>
      </c>
      <c r="AQ128" s="17">
        <f t="shared" si="42"/>
        <v>13186.765999999998</v>
      </c>
      <c r="AR128" s="17">
        <f t="shared" si="42"/>
        <v>13478.337</v>
      </c>
      <c r="AS128" s="17">
        <f t="shared" si="42"/>
        <v>13771.123999999998</v>
      </c>
      <c r="AT128" s="17">
        <f t="shared" si="42"/>
        <v>14064.924000000003</v>
      </c>
      <c r="AU128" s="17">
        <f t="shared" si="42"/>
        <v>14359.536999999998</v>
      </c>
      <c r="AV128" s="17">
        <f t="shared" si="42"/>
        <v>14654.784000000005</v>
      </c>
      <c r="AW128" s="17">
        <f t="shared" si="42"/>
        <v>14950.477000000001</v>
      </c>
      <c r="AX128" s="17">
        <f t="shared" si="42"/>
        <v>15246.439</v>
      </c>
      <c r="AY128" s="17">
        <f t="shared" si="42"/>
        <v>15542.483000000002</v>
      </c>
      <c r="AZ128" s="17">
        <f t="shared" si="42"/>
        <v>15838.423000000001</v>
      </c>
      <c r="BA128" s="17">
        <f t="shared" ref="BA128:BT128" si="43">SUM(BA107:BA126)</f>
        <v>16134.093999999996</v>
      </c>
      <c r="BB128" s="17">
        <f t="shared" si="43"/>
        <v>16429.330999999998</v>
      </c>
      <c r="BC128" s="17">
        <f t="shared" si="43"/>
        <v>16723.974999999999</v>
      </c>
      <c r="BD128" s="17">
        <f t="shared" si="43"/>
        <v>17017.864000000001</v>
      </c>
      <c r="BE128" s="17">
        <f t="shared" si="43"/>
        <v>17310.847999999994</v>
      </c>
      <c r="BF128" s="17">
        <f t="shared" si="43"/>
        <v>17602.772000000001</v>
      </c>
      <c r="BG128" s="17">
        <f t="shared" si="43"/>
        <v>17893.479999999996</v>
      </c>
      <c r="BH128" s="17">
        <f t="shared" si="43"/>
        <v>18182.847000000002</v>
      </c>
      <c r="BI128" s="17">
        <f t="shared" si="43"/>
        <v>18470.748000000003</v>
      </c>
      <c r="BJ128" s="17">
        <f t="shared" si="43"/>
        <v>18757.046999999999</v>
      </c>
      <c r="BK128" s="17">
        <f t="shared" si="43"/>
        <v>19041.612000000005</v>
      </c>
      <c r="BL128" s="17">
        <f t="shared" si="43"/>
        <v>19324.300000000003</v>
      </c>
      <c r="BM128" s="17">
        <f t="shared" si="43"/>
        <v>19604.967999999997</v>
      </c>
      <c r="BN128" s="17">
        <f t="shared" si="43"/>
        <v>19883.463000000003</v>
      </c>
      <c r="BO128" s="17">
        <f t="shared" si="43"/>
        <v>20159.646999999997</v>
      </c>
      <c r="BP128" s="17">
        <f t="shared" si="43"/>
        <v>20433.381000000001</v>
      </c>
      <c r="BQ128" s="17">
        <f t="shared" si="43"/>
        <v>20704.538999999997</v>
      </c>
      <c r="BR128" s="17">
        <f t="shared" si="43"/>
        <v>20972.991000000002</v>
      </c>
      <c r="BS128" s="17">
        <f t="shared" si="43"/>
        <v>21238.620999999999</v>
      </c>
      <c r="BT128" s="17">
        <f t="shared" si="43"/>
        <v>21501.315000000002</v>
      </c>
    </row>
    <row r="130" spans="1:72">
      <c r="A130" s="94" t="s">
        <v>98</v>
      </c>
      <c r="B130" s="17">
        <f>SUM(B8:B20)</f>
        <v>1450.4780000000001</v>
      </c>
      <c r="C130" s="17">
        <f t="shared" ref="C130:BN130" si="44">SUM(C8:C20)</f>
        <v>1498.616</v>
      </c>
      <c r="D130" s="17">
        <f t="shared" si="44"/>
        <v>1548.8189999999997</v>
      </c>
      <c r="E130" s="17">
        <f t="shared" si="44"/>
        <v>1599.2169999999999</v>
      </c>
      <c r="F130" s="17">
        <f t="shared" si="44"/>
        <v>1647.317</v>
      </c>
      <c r="G130" s="17">
        <f t="shared" si="44"/>
        <v>1691.4969999999996</v>
      </c>
      <c r="H130" s="17">
        <f t="shared" si="44"/>
        <v>1731.0689999999997</v>
      </c>
      <c r="I130" s="17">
        <f t="shared" si="44"/>
        <v>1767.0399999999997</v>
      </c>
      <c r="J130" s="17">
        <f t="shared" si="44"/>
        <v>1801.614</v>
      </c>
      <c r="K130" s="17">
        <f t="shared" si="44"/>
        <v>1837.9259999999999</v>
      </c>
      <c r="L130" s="17">
        <f t="shared" si="44"/>
        <v>1878.3729999999998</v>
      </c>
      <c r="M130" s="17">
        <f t="shared" si="44"/>
        <v>1923.6219999999998</v>
      </c>
      <c r="N130" s="17">
        <f t="shared" si="44"/>
        <v>1973.395</v>
      </c>
      <c r="O130" s="17">
        <f t="shared" si="44"/>
        <v>2027.9879999999998</v>
      </c>
      <c r="P130" s="17">
        <f t="shared" si="44"/>
        <v>2087.4659999999999</v>
      </c>
      <c r="Q130" s="17">
        <f t="shared" si="44"/>
        <v>2151.8300000000004</v>
      </c>
      <c r="R130" s="17">
        <f t="shared" si="44"/>
        <v>2220.9870000000001</v>
      </c>
      <c r="S130" s="17">
        <f t="shared" si="44"/>
        <v>2294.8960000000002</v>
      </c>
      <c r="T130" s="17">
        <f t="shared" si="44"/>
        <v>2373.5620000000004</v>
      </c>
      <c r="U130" s="17">
        <f t="shared" si="44"/>
        <v>2456.951</v>
      </c>
      <c r="V130" s="17">
        <f t="shared" si="44"/>
        <v>2544.75</v>
      </c>
      <c r="W130" s="17">
        <f t="shared" si="44"/>
        <v>2637.0429999999997</v>
      </c>
      <c r="X130" s="17">
        <f t="shared" si="44"/>
        <v>2732.9410000000003</v>
      </c>
      <c r="Y130" s="17">
        <f t="shared" si="44"/>
        <v>2829.9319999999998</v>
      </c>
      <c r="Z130" s="17">
        <f t="shared" si="44"/>
        <v>2924.7569999999996</v>
      </c>
      <c r="AA130" s="17">
        <f t="shared" si="44"/>
        <v>3015.0069999999996</v>
      </c>
      <c r="AB130" s="17">
        <f t="shared" si="44"/>
        <v>3099.6299999999997</v>
      </c>
      <c r="AC130" s="17">
        <f t="shared" si="44"/>
        <v>3178.9509999999991</v>
      </c>
      <c r="AD130" s="17">
        <f t="shared" si="44"/>
        <v>3253.6710000000003</v>
      </c>
      <c r="AE130" s="17">
        <f t="shared" si="44"/>
        <v>3325.1170000000006</v>
      </c>
      <c r="AF130" s="17">
        <f t="shared" si="44"/>
        <v>3394.3010000000004</v>
      </c>
      <c r="AG130" s="17">
        <f t="shared" si="44"/>
        <v>3461.3020000000001</v>
      </c>
      <c r="AH130" s="17">
        <f t="shared" si="44"/>
        <v>3525.8150000000005</v>
      </c>
      <c r="AI130" s="17">
        <f t="shared" si="44"/>
        <v>3588.0670000000005</v>
      </c>
      <c r="AJ130" s="17">
        <f t="shared" si="44"/>
        <v>3648.299</v>
      </c>
      <c r="AK130" s="17">
        <f t="shared" si="44"/>
        <v>3706.7450000000003</v>
      </c>
      <c r="AL130" s="17">
        <f t="shared" si="44"/>
        <v>3763.4749999999999</v>
      </c>
      <c r="AM130" s="17">
        <f t="shared" si="44"/>
        <v>3818.6669999999995</v>
      </c>
      <c r="AN130" s="17">
        <f t="shared" si="44"/>
        <v>3872.7440000000001</v>
      </c>
      <c r="AO130" s="17">
        <f t="shared" si="44"/>
        <v>3926.2219999999998</v>
      </c>
      <c r="AP130" s="17">
        <f t="shared" si="44"/>
        <v>3979.444</v>
      </c>
      <c r="AQ130" s="17">
        <f t="shared" si="44"/>
        <v>4032.6080000000006</v>
      </c>
      <c r="AR130" s="17">
        <f t="shared" si="44"/>
        <v>4085.5800000000004</v>
      </c>
      <c r="AS130" s="17">
        <f t="shared" si="44"/>
        <v>4137.9470000000001</v>
      </c>
      <c r="AT130" s="17">
        <f t="shared" si="44"/>
        <v>4189.0999999999995</v>
      </c>
      <c r="AU130" s="17">
        <f t="shared" si="44"/>
        <v>4238.57</v>
      </c>
      <c r="AV130" s="17">
        <f t="shared" si="44"/>
        <v>4286.232</v>
      </c>
      <c r="AW130" s="17">
        <f t="shared" si="44"/>
        <v>4332.1400000000003</v>
      </c>
      <c r="AX130" s="17">
        <f t="shared" si="44"/>
        <v>4376.2150000000001</v>
      </c>
      <c r="AY130" s="17">
        <f t="shared" si="44"/>
        <v>4418.4149999999991</v>
      </c>
      <c r="AZ130" s="17">
        <f t="shared" si="44"/>
        <v>4458.7</v>
      </c>
      <c r="BA130" s="17">
        <f t="shared" si="44"/>
        <v>4497.0190000000002</v>
      </c>
      <c r="BB130" s="17">
        <f t="shared" si="44"/>
        <v>4533.3360000000002</v>
      </c>
      <c r="BC130" s="17">
        <f t="shared" si="44"/>
        <v>4567.6640000000007</v>
      </c>
      <c r="BD130" s="17">
        <f t="shared" si="44"/>
        <v>4600.0430000000006</v>
      </c>
      <c r="BE130" s="17">
        <f t="shared" si="44"/>
        <v>4630.5169999999998</v>
      </c>
      <c r="BF130" s="17">
        <f t="shared" si="44"/>
        <v>4659.0909999999994</v>
      </c>
      <c r="BG130" s="17">
        <f t="shared" si="44"/>
        <v>4685.7929999999997</v>
      </c>
      <c r="BH130" s="17">
        <f t="shared" si="44"/>
        <v>4710.7340000000004</v>
      </c>
      <c r="BI130" s="17">
        <f t="shared" si="44"/>
        <v>4734.05</v>
      </c>
      <c r="BJ130" s="17">
        <f t="shared" si="44"/>
        <v>4755.8500000000004</v>
      </c>
      <c r="BK130" s="17">
        <f t="shared" si="44"/>
        <v>4776.2039999999997</v>
      </c>
      <c r="BL130" s="17">
        <f t="shared" si="44"/>
        <v>4795.1449999999995</v>
      </c>
      <c r="BM130" s="17">
        <f t="shared" si="44"/>
        <v>4812.6770000000006</v>
      </c>
      <c r="BN130" s="17">
        <f t="shared" si="44"/>
        <v>4828.8099999999995</v>
      </c>
      <c r="BO130" s="17">
        <f t="shared" ref="BO130:BT130" si="45">SUM(BO8:BO20)</f>
        <v>4843.558</v>
      </c>
      <c r="BP130" s="17">
        <f t="shared" si="45"/>
        <v>4856.9569999999994</v>
      </c>
      <c r="BQ130" s="17">
        <f t="shared" si="45"/>
        <v>4869.0629999999983</v>
      </c>
      <c r="BR130" s="17">
        <f t="shared" si="45"/>
        <v>4879.9540000000006</v>
      </c>
      <c r="BS130" s="17">
        <f t="shared" si="45"/>
        <v>4889.7270000000008</v>
      </c>
      <c r="BT130" s="17">
        <f t="shared" si="45"/>
        <v>4898.509</v>
      </c>
    </row>
    <row r="131" spans="1:72">
      <c r="A131" s="16" t="s">
        <v>99</v>
      </c>
      <c r="B131" s="17">
        <f>SUM(B18:B20)</f>
        <v>275.91199999999998</v>
      </c>
      <c r="C131" s="17">
        <f t="shared" ref="C131:BN131" si="46">SUM(C18:C20)</f>
        <v>284.21600000000001</v>
      </c>
      <c r="D131" s="17">
        <f t="shared" si="46"/>
        <v>292.83900000000006</v>
      </c>
      <c r="E131" s="17">
        <f t="shared" si="46"/>
        <v>301.93400000000003</v>
      </c>
      <c r="F131" s="17">
        <f t="shared" si="46"/>
        <v>311.709</v>
      </c>
      <c r="G131" s="17">
        <f t="shared" si="46"/>
        <v>322.27700000000004</v>
      </c>
      <c r="H131" s="17">
        <f t="shared" si="46"/>
        <v>333.66</v>
      </c>
      <c r="I131" s="17">
        <f t="shared" si="46"/>
        <v>345.702</v>
      </c>
      <c r="J131" s="17">
        <f t="shared" si="46"/>
        <v>358.12099999999998</v>
      </c>
      <c r="K131" s="17">
        <f t="shared" si="46"/>
        <v>370.53100000000001</v>
      </c>
      <c r="L131" s="17">
        <f t="shared" si="46"/>
        <v>382.61599999999999</v>
      </c>
      <c r="M131" s="17">
        <f t="shared" si="46"/>
        <v>394.59500000000003</v>
      </c>
      <c r="N131" s="17">
        <f t="shared" si="46"/>
        <v>406.48500000000001</v>
      </c>
      <c r="O131" s="17">
        <f t="shared" si="46"/>
        <v>417.56900000000002</v>
      </c>
      <c r="P131" s="17">
        <f t="shared" si="46"/>
        <v>426.911</v>
      </c>
      <c r="Q131" s="17">
        <f t="shared" si="46"/>
        <v>434.02599999999995</v>
      </c>
      <c r="R131" s="17">
        <f t="shared" si="46"/>
        <v>438.28600000000006</v>
      </c>
      <c r="S131" s="17">
        <f t="shared" si="46"/>
        <v>440.363</v>
      </c>
      <c r="T131" s="17">
        <f t="shared" si="46"/>
        <v>442.66099999999994</v>
      </c>
      <c r="U131" s="17">
        <f t="shared" si="46"/>
        <v>448.44999999999993</v>
      </c>
      <c r="V131" s="17">
        <f t="shared" si="46"/>
        <v>459.976</v>
      </c>
      <c r="W131" s="17">
        <f t="shared" si="46"/>
        <v>478.21299999999997</v>
      </c>
      <c r="X131" s="17">
        <f t="shared" si="46"/>
        <v>502.18899999999996</v>
      </c>
      <c r="Y131" s="17">
        <f t="shared" si="46"/>
        <v>529.78899999999999</v>
      </c>
      <c r="Z131" s="17">
        <f t="shared" si="46"/>
        <v>557.89199999999994</v>
      </c>
      <c r="AA131" s="17">
        <f t="shared" si="46"/>
        <v>584.19499999999994</v>
      </c>
      <c r="AB131" s="17">
        <f t="shared" si="46"/>
        <v>607.96199999999999</v>
      </c>
      <c r="AC131" s="17">
        <f t="shared" si="46"/>
        <v>629.75</v>
      </c>
      <c r="AD131" s="17">
        <f t="shared" si="46"/>
        <v>650.09</v>
      </c>
      <c r="AE131" s="17">
        <f t="shared" si="46"/>
        <v>669.97299999999996</v>
      </c>
      <c r="AF131" s="17">
        <f t="shared" si="46"/>
        <v>690.07900000000006</v>
      </c>
      <c r="AG131" s="17">
        <f t="shared" si="46"/>
        <v>710.53</v>
      </c>
      <c r="AH131" s="17">
        <f t="shared" si="46"/>
        <v>730.87599999999998</v>
      </c>
      <c r="AI131" s="17">
        <f t="shared" si="46"/>
        <v>750.58199999999999</v>
      </c>
      <c r="AJ131" s="17">
        <f t="shared" si="46"/>
        <v>768.904</v>
      </c>
      <c r="AK131" s="17">
        <f t="shared" si="46"/>
        <v>785.35900000000004</v>
      </c>
      <c r="AL131" s="17">
        <f t="shared" si="46"/>
        <v>799.71199999999999</v>
      </c>
      <c r="AM131" s="17">
        <f t="shared" si="46"/>
        <v>812.2639999999999</v>
      </c>
      <c r="AN131" s="17">
        <f t="shared" si="46"/>
        <v>823.702</v>
      </c>
      <c r="AO131" s="17">
        <f t="shared" si="46"/>
        <v>835.00400000000002</v>
      </c>
      <c r="AP131" s="17">
        <f t="shared" si="46"/>
        <v>846.88100000000009</v>
      </c>
      <c r="AQ131" s="17">
        <f t="shared" si="46"/>
        <v>859.57100000000014</v>
      </c>
      <c r="AR131" s="17">
        <f t="shared" si="46"/>
        <v>872.88400000000001</v>
      </c>
      <c r="AS131" s="17">
        <f t="shared" si="46"/>
        <v>886.57400000000007</v>
      </c>
      <c r="AT131" s="17">
        <f t="shared" si="46"/>
        <v>900.221</v>
      </c>
      <c r="AU131" s="17">
        <f t="shared" si="46"/>
        <v>913.5139999999999</v>
      </c>
      <c r="AV131" s="17">
        <f t="shared" si="46"/>
        <v>926.40300000000002</v>
      </c>
      <c r="AW131" s="17">
        <f t="shared" si="46"/>
        <v>938.98699999999985</v>
      </c>
      <c r="AX131" s="17">
        <f t="shared" si="46"/>
        <v>951.26199999999994</v>
      </c>
      <c r="AY131" s="17">
        <f t="shared" si="46"/>
        <v>963.25099999999998</v>
      </c>
      <c r="AZ131" s="17">
        <f t="shared" si="46"/>
        <v>974.95900000000006</v>
      </c>
      <c r="BA131" s="17">
        <f t="shared" si="46"/>
        <v>986.37100000000009</v>
      </c>
      <c r="BB131" s="17">
        <f t="shared" si="46"/>
        <v>997.44</v>
      </c>
      <c r="BC131" s="17">
        <f t="shared" si="46"/>
        <v>1008.0939999999999</v>
      </c>
      <c r="BD131" s="17">
        <f t="shared" si="46"/>
        <v>1018.2470000000001</v>
      </c>
      <c r="BE131" s="17">
        <f t="shared" si="46"/>
        <v>1027.8389999999999</v>
      </c>
      <c r="BF131" s="17">
        <f t="shared" si="46"/>
        <v>1036.8400000000001</v>
      </c>
      <c r="BG131" s="17">
        <f t="shared" si="46"/>
        <v>1045.2649999999999</v>
      </c>
      <c r="BH131" s="17">
        <f t="shared" si="46"/>
        <v>1053.154</v>
      </c>
      <c r="BI131" s="17">
        <f t="shared" si="46"/>
        <v>1060.5700000000002</v>
      </c>
      <c r="BJ131" s="17">
        <f t="shared" si="46"/>
        <v>1067.5609999999999</v>
      </c>
      <c r="BK131" s="17">
        <f t="shared" si="46"/>
        <v>1074.154</v>
      </c>
      <c r="BL131" s="17">
        <f t="shared" si="46"/>
        <v>1080.3530000000001</v>
      </c>
      <c r="BM131" s="17">
        <f t="shared" si="46"/>
        <v>1086.1490000000001</v>
      </c>
      <c r="BN131" s="17">
        <f t="shared" si="46"/>
        <v>1091.54</v>
      </c>
      <c r="BO131" s="17">
        <f t="shared" ref="BO131:BT131" si="47">SUM(BO18:BO20)</f>
        <v>1096.53</v>
      </c>
      <c r="BP131" s="17">
        <f t="shared" si="47"/>
        <v>1101.1419999999998</v>
      </c>
      <c r="BQ131" s="17">
        <f t="shared" si="47"/>
        <v>1105.414</v>
      </c>
      <c r="BR131" s="17">
        <f t="shared" si="47"/>
        <v>1109.4059999999999</v>
      </c>
      <c r="BS131" s="17">
        <f t="shared" si="47"/>
        <v>1113.191</v>
      </c>
      <c r="BT131" s="17">
        <f t="shared" si="47"/>
        <v>1116.866</v>
      </c>
    </row>
    <row r="132" spans="1:72">
      <c r="A132" s="94" t="s">
        <v>100</v>
      </c>
      <c r="B132" s="17">
        <f>SUM(B9:B12)</f>
        <v>505.13</v>
      </c>
      <c r="C132" s="17">
        <f t="shared" ref="C132:BN132" si="48">SUM(C9:C12)</f>
        <v>522.87200000000007</v>
      </c>
      <c r="D132" s="17">
        <f t="shared" si="48"/>
        <v>541.31500000000005</v>
      </c>
      <c r="E132" s="17">
        <f t="shared" si="48"/>
        <v>558.94600000000003</v>
      </c>
      <c r="F132" s="17">
        <f t="shared" si="48"/>
        <v>573.74799999999993</v>
      </c>
      <c r="G132" s="17">
        <f t="shared" si="48"/>
        <v>584.50700000000006</v>
      </c>
      <c r="H132" s="17">
        <f t="shared" si="48"/>
        <v>590.30200000000002</v>
      </c>
      <c r="I132" s="17">
        <f t="shared" si="48"/>
        <v>592.17499999999995</v>
      </c>
      <c r="J132" s="17">
        <f t="shared" si="48"/>
        <v>593.26699999999994</v>
      </c>
      <c r="K132" s="17">
        <f t="shared" si="48"/>
        <v>597.93799999999999</v>
      </c>
      <c r="L132" s="17">
        <f t="shared" si="48"/>
        <v>609.255</v>
      </c>
      <c r="M132" s="17">
        <f t="shared" si="48"/>
        <v>628.35900000000004</v>
      </c>
      <c r="N132" s="17">
        <f t="shared" si="48"/>
        <v>654.14800000000002</v>
      </c>
      <c r="O132" s="17">
        <f t="shared" si="48"/>
        <v>684.6690000000001</v>
      </c>
      <c r="P132" s="17">
        <f t="shared" si="48"/>
        <v>716.91399999999999</v>
      </c>
      <c r="Q132" s="17">
        <f t="shared" si="48"/>
        <v>748.62599999999998</v>
      </c>
      <c r="R132" s="17">
        <f t="shared" si="48"/>
        <v>779.18200000000002</v>
      </c>
      <c r="S132" s="17">
        <f t="shared" si="48"/>
        <v>809.05700000000002</v>
      </c>
      <c r="T132" s="17">
        <f t="shared" si="48"/>
        <v>838.35200000000009</v>
      </c>
      <c r="U132" s="17">
        <f t="shared" si="48"/>
        <v>867.46299999999997</v>
      </c>
      <c r="V132" s="17">
        <f t="shared" si="48"/>
        <v>896.6110000000001</v>
      </c>
      <c r="W132" s="17">
        <f t="shared" si="48"/>
        <v>925.76299999999992</v>
      </c>
      <c r="X132" s="17">
        <f t="shared" si="48"/>
        <v>954.48399999999992</v>
      </c>
      <c r="Y132" s="17">
        <f t="shared" si="48"/>
        <v>982.16899999999998</v>
      </c>
      <c r="Z132" s="17">
        <f t="shared" si="48"/>
        <v>1008.046</v>
      </c>
      <c r="AA132" s="17">
        <f t="shared" si="48"/>
        <v>1031.607</v>
      </c>
      <c r="AB132" s="17">
        <f t="shared" si="48"/>
        <v>1052.57</v>
      </c>
      <c r="AC132" s="17">
        <f t="shared" si="48"/>
        <v>1071.191</v>
      </c>
      <c r="AD132" s="17">
        <f t="shared" si="48"/>
        <v>1088.1849999999999</v>
      </c>
      <c r="AE132" s="17">
        <f t="shared" si="48"/>
        <v>1104.5830000000001</v>
      </c>
      <c r="AF132" s="17">
        <f t="shared" si="48"/>
        <v>1121.1530000000002</v>
      </c>
      <c r="AG132" s="17">
        <f t="shared" si="48"/>
        <v>1138.1220000000001</v>
      </c>
      <c r="AH132" s="17">
        <f>SUM(AH9:AH12)</f>
        <v>1155.3340000000001</v>
      </c>
      <c r="AI132" s="17">
        <f t="shared" si="48"/>
        <v>1172.701</v>
      </c>
      <c r="AJ132" s="17">
        <f t="shared" si="48"/>
        <v>1190.0150000000001</v>
      </c>
      <c r="AK132" s="17">
        <f t="shared" si="48"/>
        <v>1207.1120000000001</v>
      </c>
      <c r="AL132" s="17">
        <f t="shared" si="48"/>
        <v>1224.009</v>
      </c>
      <c r="AM132" s="17">
        <f t="shared" si="48"/>
        <v>1240.778</v>
      </c>
      <c r="AN132" s="17">
        <f t="shared" si="48"/>
        <v>1257.3539999999998</v>
      </c>
      <c r="AO132" s="17">
        <f t="shared" si="48"/>
        <v>1273.6590000000001</v>
      </c>
      <c r="AP132" s="17">
        <f t="shared" si="48"/>
        <v>1289.6179999999999</v>
      </c>
      <c r="AQ132" s="17">
        <f t="shared" si="48"/>
        <v>1305.2080000000001</v>
      </c>
      <c r="AR132" s="17">
        <f t="shared" si="48"/>
        <v>1320.395</v>
      </c>
      <c r="AS132" s="17">
        <f t="shared" si="48"/>
        <v>1335.0859999999998</v>
      </c>
      <c r="AT132" s="17">
        <f t="shared" si="48"/>
        <v>1349.1679999999999</v>
      </c>
      <c r="AU132" s="17">
        <f t="shared" si="48"/>
        <v>1362.56</v>
      </c>
      <c r="AV132" s="17">
        <f t="shared" si="48"/>
        <v>1375.2219999999998</v>
      </c>
      <c r="AW132" s="17">
        <f t="shared" si="48"/>
        <v>1387.155</v>
      </c>
      <c r="AX132" s="17">
        <f t="shared" si="48"/>
        <v>1398.386</v>
      </c>
      <c r="AY132" s="17">
        <f t="shared" si="48"/>
        <v>1408.96</v>
      </c>
      <c r="AZ132" s="17">
        <f t="shared" si="48"/>
        <v>1418.9189999999999</v>
      </c>
      <c r="BA132" s="17">
        <f t="shared" si="48"/>
        <v>1428.268</v>
      </c>
      <c r="BB132" s="17">
        <f t="shared" si="48"/>
        <v>1437.0070000000001</v>
      </c>
      <c r="BC132" s="17">
        <f t="shared" si="48"/>
        <v>1445.1709999999998</v>
      </c>
      <c r="BD132" s="17">
        <f t="shared" si="48"/>
        <v>1452.8050000000001</v>
      </c>
      <c r="BE132" s="17">
        <f t="shared" si="48"/>
        <v>1459.9480000000001</v>
      </c>
      <c r="BF132" s="17">
        <f t="shared" si="48"/>
        <v>1466.616</v>
      </c>
      <c r="BG132" s="17">
        <f t="shared" si="48"/>
        <v>1472.8230000000001</v>
      </c>
      <c r="BH132" s="17">
        <f t="shared" si="48"/>
        <v>1478.595</v>
      </c>
      <c r="BI132" s="17">
        <f t="shared" si="48"/>
        <v>1483.9560000000001</v>
      </c>
      <c r="BJ132" s="17">
        <f t="shared" si="48"/>
        <v>1488.9270000000001</v>
      </c>
      <c r="BK132" s="17">
        <f t="shared" si="48"/>
        <v>1493.52</v>
      </c>
      <c r="BL132" s="17">
        <f t="shared" si="48"/>
        <v>1497.742</v>
      </c>
      <c r="BM132" s="17">
        <f t="shared" si="48"/>
        <v>1501.5960000000002</v>
      </c>
      <c r="BN132" s="17">
        <f t="shared" si="48"/>
        <v>1505.08</v>
      </c>
      <c r="BO132" s="17">
        <f t="shared" ref="BO132:BT132" si="49">SUM(BO9:BO12)</f>
        <v>1508.193</v>
      </c>
      <c r="BP132" s="17">
        <f t="shared" si="49"/>
        <v>1510.9299999999998</v>
      </c>
      <c r="BQ132" s="17">
        <f t="shared" si="49"/>
        <v>1513.289</v>
      </c>
      <c r="BR132" s="17">
        <f t="shared" si="49"/>
        <v>1515.2649999999999</v>
      </c>
      <c r="BS132" s="17">
        <f t="shared" si="49"/>
        <v>1516.8520000000001</v>
      </c>
      <c r="BT132" s="17">
        <f t="shared" si="49"/>
        <v>1518.047</v>
      </c>
    </row>
    <row r="133" spans="1:72">
      <c r="A133" s="16" t="s">
        <v>101</v>
      </c>
      <c r="B133" s="17">
        <f>SUM(B9:B17)</f>
        <v>1034.5530000000001</v>
      </c>
      <c r="C133" s="17">
        <f t="shared" ref="C133:BN133" si="50">SUM(C9:C17)</f>
        <v>1070.3810000000001</v>
      </c>
      <c r="D133" s="17">
        <f t="shared" si="50"/>
        <v>1108.047</v>
      </c>
      <c r="E133" s="17">
        <f t="shared" si="50"/>
        <v>1145.769</v>
      </c>
      <c r="F133" s="17">
        <f t="shared" si="50"/>
        <v>1181.1579999999999</v>
      </c>
      <c r="G133" s="17">
        <f t="shared" si="50"/>
        <v>1212.627</v>
      </c>
      <c r="H133" s="17">
        <f t="shared" si="50"/>
        <v>1239.7170000000001</v>
      </c>
      <c r="I133" s="17">
        <f t="shared" si="50"/>
        <v>1263.3429999999998</v>
      </c>
      <c r="J133" s="17">
        <f t="shared" si="50"/>
        <v>1285.0340000000001</v>
      </c>
      <c r="K133" s="17">
        <f t="shared" si="50"/>
        <v>1307.0209999999997</v>
      </c>
      <c r="L133" s="17">
        <f t="shared" si="50"/>
        <v>1331.1420000000001</v>
      </c>
      <c r="M133" s="17">
        <f t="shared" si="50"/>
        <v>1357.432</v>
      </c>
      <c r="N133" s="17">
        <f t="shared" si="50"/>
        <v>1386.0120000000002</v>
      </c>
      <c r="O133" s="17">
        <f t="shared" si="50"/>
        <v>1418.864</v>
      </c>
      <c r="P133" s="17">
        <f t="shared" si="50"/>
        <v>1458.3959999999997</v>
      </c>
      <c r="Q133" s="17">
        <f t="shared" si="50"/>
        <v>1506.1250000000002</v>
      </c>
      <c r="R133" s="17">
        <f t="shared" si="50"/>
        <v>1562.9280000000001</v>
      </c>
      <c r="S133" s="17">
        <f t="shared" si="50"/>
        <v>1627.8200000000002</v>
      </c>
      <c r="T133" s="17">
        <f t="shared" si="50"/>
        <v>1698.0620000000001</v>
      </c>
      <c r="U133" s="17">
        <f t="shared" si="50"/>
        <v>1769.7629999999997</v>
      </c>
      <c r="V133" s="17">
        <f t="shared" si="50"/>
        <v>1839.9550000000002</v>
      </c>
      <c r="W133" s="17">
        <f t="shared" si="50"/>
        <v>1907.6579999999999</v>
      </c>
      <c r="X133" s="17">
        <f t="shared" si="50"/>
        <v>1973.1549999999997</v>
      </c>
      <c r="Y133" s="17">
        <f t="shared" si="50"/>
        <v>2036.2809999999999</v>
      </c>
      <c r="Z133" s="17">
        <f t="shared" si="50"/>
        <v>2097.2270000000003</v>
      </c>
      <c r="AA133" s="17">
        <f t="shared" si="50"/>
        <v>2156.1059999999998</v>
      </c>
      <c r="AB133" s="17">
        <f t="shared" si="50"/>
        <v>2212.6949999999997</v>
      </c>
      <c r="AC133" s="17">
        <f t="shared" si="50"/>
        <v>2266.6210000000001</v>
      </c>
      <c r="AD133" s="17">
        <f t="shared" si="50"/>
        <v>2317.7660000000001</v>
      </c>
      <c r="AE133" s="17">
        <f t="shared" si="50"/>
        <v>2366.0560000000005</v>
      </c>
      <c r="AF133" s="17">
        <f t="shared" si="50"/>
        <v>2411.5310000000004</v>
      </c>
      <c r="AG133" s="17">
        <f t="shared" si="50"/>
        <v>2454.0450000000001</v>
      </c>
      <c r="AH133" s="17">
        <f t="shared" si="50"/>
        <v>2493.8329999999996</v>
      </c>
      <c r="AI133" s="17">
        <f t="shared" si="50"/>
        <v>2531.7950000000001</v>
      </c>
      <c r="AJ133" s="17">
        <f t="shared" si="50"/>
        <v>2569.1420000000003</v>
      </c>
      <c r="AK133" s="17">
        <f t="shared" si="50"/>
        <v>2606.7550000000006</v>
      </c>
      <c r="AL133" s="17">
        <f t="shared" si="50"/>
        <v>2644.9739999999997</v>
      </c>
      <c r="AM133" s="17">
        <f t="shared" si="50"/>
        <v>2683.6280000000002</v>
      </c>
      <c r="AN133" s="17">
        <f t="shared" si="50"/>
        <v>2722.4349999999999</v>
      </c>
      <c r="AO133" s="17">
        <f t="shared" si="50"/>
        <v>2760.8969999999999</v>
      </c>
      <c r="AP133" s="17">
        <f t="shared" si="50"/>
        <v>2798.6210000000001</v>
      </c>
      <c r="AQ133" s="17">
        <f t="shared" si="50"/>
        <v>2835.5680000000002</v>
      </c>
      <c r="AR133" s="17">
        <f t="shared" si="50"/>
        <v>2871.82</v>
      </c>
      <c r="AS133" s="17">
        <f t="shared" si="50"/>
        <v>2907.2349999999997</v>
      </c>
      <c r="AT133" s="17">
        <f t="shared" si="50"/>
        <v>2941.6549999999997</v>
      </c>
      <c r="AU133" s="17">
        <f t="shared" si="50"/>
        <v>2974.9459999999999</v>
      </c>
      <c r="AV133" s="17">
        <f t="shared" si="50"/>
        <v>3007.0430000000001</v>
      </c>
      <c r="AW133" s="17">
        <f t="shared" si="50"/>
        <v>3037.8889999999997</v>
      </c>
      <c r="AX133" s="17">
        <f t="shared" si="50"/>
        <v>3067.393</v>
      </c>
      <c r="AY133" s="17">
        <f t="shared" si="50"/>
        <v>3095.4570000000003</v>
      </c>
      <c r="AZ133" s="17">
        <f t="shared" si="50"/>
        <v>3122.0169999999998</v>
      </c>
      <c r="BA133" s="17">
        <f t="shared" si="50"/>
        <v>3147.029</v>
      </c>
      <c r="BB133" s="17">
        <f t="shared" si="50"/>
        <v>3170.5039999999999</v>
      </c>
      <c r="BC133" s="17">
        <f t="shared" si="50"/>
        <v>3192.5219999999999</v>
      </c>
      <c r="BD133" s="17">
        <f t="shared" si="50"/>
        <v>3213.2030000000004</v>
      </c>
      <c r="BE133" s="17">
        <f t="shared" si="50"/>
        <v>3232.6490000000003</v>
      </c>
      <c r="BF133" s="17">
        <f t="shared" si="50"/>
        <v>3250.8879999999999</v>
      </c>
      <c r="BG133" s="17">
        <f t="shared" si="50"/>
        <v>3267.9309999999996</v>
      </c>
      <c r="BH133" s="17">
        <f t="shared" si="50"/>
        <v>3283.8429999999998</v>
      </c>
      <c r="BI133" s="17">
        <f t="shared" si="50"/>
        <v>3298.6929999999993</v>
      </c>
      <c r="BJ133" s="17">
        <f t="shared" si="50"/>
        <v>3312.54</v>
      </c>
      <c r="BK133" s="17">
        <f t="shared" si="50"/>
        <v>3325.424</v>
      </c>
      <c r="BL133" s="17">
        <f t="shared" si="50"/>
        <v>3337.373</v>
      </c>
      <c r="BM133" s="17">
        <f t="shared" si="50"/>
        <v>3348.4030000000002</v>
      </c>
      <c r="BN133" s="17">
        <f t="shared" si="50"/>
        <v>3358.5259999999998</v>
      </c>
      <c r="BO133" s="17">
        <f t="shared" ref="BO133:BT133" si="51">SUM(BO9:BO17)</f>
        <v>3367.7570000000001</v>
      </c>
      <c r="BP133" s="17">
        <f t="shared" si="51"/>
        <v>3376.1089999999999</v>
      </c>
      <c r="BQ133" s="17">
        <f t="shared" si="51"/>
        <v>3383.6040000000003</v>
      </c>
      <c r="BR133" s="17">
        <f t="shared" si="51"/>
        <v>3390.2639999999997</v>
      </c>
      <c r="BS133" s="17">
        <f t="shared" si="51"/>
        <v>3396.116</v>
      </c>
      <c r="BT133" s="17">
        <f t="shared" si="51"/>
        <v>3401.1939999999995</v>
      </c>
    </row>
    <row r="134" spans="1:72">
      <c r="A134" s="119" t="s">
        <v>232</v>
      </c>
      <c r="B134" s="17">
        <f>SUM(B18:B19)</f>
        <v>186.999</v>
      </c>
      <c r="C134" s="17">
        <f t="shared" ref="C134:AE134" si="52">SUM(C18:C19)</f>
        <v>192.73500000000001</v>
      </c>
      <c r="D134" s="17">
        <f t="shared" si="52"/>
        <v>198.72000000000003</v>
      </c>
      <c r="E134" s="17">
        <f t="shared" si="52"/>
        <v>205.04500000000002</v>
      </c>
      <c r="F134" s="17">
        <f t="shared" si="52"/>
        <v>211.83500000000001</v>
      </c>
      <c r="G134" s="17">
        <f t="shared" si="52"/>
        <v>219.14800000000002</v>
      </c>
      <c r="H134" s="17">
        <f t="shared" si="52"/>
        <v>227.03800000000001</v>
      </c>
      <c r="I134" s="17">
        <f t="shared" si="52"/>
        <v>235.39</v>
      </c>
      <c r="J134" s="17">
        <f t="shared" si="52"/>
        <v>243.899</v>
      </c>
      <c r="K134" s="17">
        <f t="shared" si="52"/>
        <v>252.14800000000002</v>
      </c>
      <c r="L134" s="17">
        <f t="shared" si="52"/>
        <v>259.83600000000001</v>
      </c>
      <c r="M134" s="17">
        <f t="shared" si="52"/>
        <v>267.01400000000001</v>
      </c>
      <c r="N134" s="17">
        <f t="shared" si="52"/>
        <v>273.77800000000002</v>
      </c>
      <c r="O134" s="17">
        <f t="shared" si="52"/>
        <v>279.971</v>
      </c>
      <c r="P134" s="17">
        <f t="shared" si="52"/>
        <v>285.40800000000002</v>
      </c>
      <c r="Q134" s="17">
        <f t="shared" si="52"/>
        <v>290.05899999999997</v>
      </c>
      <c r="R134" s="17">
        <f t="shared" si="52"/>
        <v>293.64800000000002</v>
      </c>
      <c r="S134" s="17">
        <f t="shared" si="52"/>
        <v>296.48099999999999</v>
      </c>
      <c r="T134" s="17">
        <f t="shared" si="52"/>
        <v>299.82299999999998</v>
      </c>
      <c r="U134" s="17">
        <f t="shared" si="52"/>
        <v>305.36199999999997</v>
      </c>
      <c r="V134" s="17">
        <f t="shared" si="52"/>
        <v>314.24599999999998</v>
      </c>
      <c r="W134" s="17">
        <f t="shared" si="52"/>
        <v>327.00199999999995</v>
      </c>
      <c r="X134" s="17">
        <f t="shared" si="52"/>
        <v>343.09299999999996</v>
      </c>
      <c r="Y134" s="17">
        <f t="shared" si="52"/>
        <v>361.274</v>
      </c>
      <c r="Z134" s="17">
        <f t="shared" si="52"/>
        <v>379.72299999999996</v>
      </c>
      <c r="AA134" s="17">
        <f t="shared" si="52"/>
        <v>397.09199999999998</v>
      </c>
      <c r="AB134" s="17">
        <f t="shared" si="52"/>
        <v>412.94200000000001</v>
      </c>
      <c r="AC134" s="17">
        <f t="shared" si="52"/>
        <v>427.572</v>
      </c>
      <c r="AD134" s="17">
        <f t="shared" si="52"/>
        <v>441.25200000000001</v>
      </c>
      <c r="AE134" s="17">
        <f t="shared" si="52"/>
        <v>454.517</v>
      </c>
      <c r="AF134" s="17">
        <f>SUM(AF18:AF19)</f>
        <v>467.73400000000004</v>
      </c>
      <c r="AG134" s="17">
        <f t="shared" ref="AG134:BT134" si="53">SUM(AG18:AG19)</f>
        <v>480.95799999999997</v>
      </c>
      <c r="AH134" s="17">
        <f t="shared" si="53"/>
        <v>493.93899999999996</v>
      </c>
      <c r="AI134" s="17">
        <f t="shared" si="53"/>
        <v>506.42399999999998</v>
      </c>
      <c r="AJ134" s="17">
        <f t="shared" si="53"/>
        <v>518.053</v>
      </c>
      <c r="AK134" s="17">
        <f t="shared" si="53"/>
        <v>528.60500000000002</v>
      </c>
      <c r="AL134" s="17">
        <f t="shared" si="53"/>
        <v>537.96</v>
      </c>
      <c r="AM134" s="17">
        <f t="shared" si="53"/>
        <v>546.2829999999999</v>
      </c>
      <c r="AN134" s="17">
        <f t="shared" si="53"/>
        <v>553.97699999999998</v>
      </c>
      <c r="AO134" s="17">
        <f t="shared" si="53"/>
        <v>561.60400000000004</v>
      </c>
      <c r="AP134" s="17">
        <f t="shared" si="53"/>
        <v>569.572</v>
      </c>
      <c r="AQ134" s="17">
        <f t="shared" si="53"/>
        <v>578.02600000000007</v>
      </c>
      <c r="AR134" s="17">
        <f t="shared" si="53"/>
        <v>586.85699999999997</v>
      </c>
      <c r="AS134" s="17">
        <f t="shared" si="53"/>
        <v>595.91100000000006</v>
      </c>
      <c r="AT134" s="17">
        <f t="shared" si="53"/>
        <v>604.928</v>
      </c>
      <c r="AU134" s="17">
        <f t="shared" si="53"/>
        <v>613.71599999999989</v>
      </c>
      <c r="AV134" s="17">
        <f t="shared" si="53"/>
        <v>622.24199999999996</v>
      </c>
      <c r="AW134" s="17">
        <f t="shared" si="53"/>
        <v>630.56099999999992</v>
      </c>
      <c r="AX134" s="17">
        <f t="shared" si="53"/>
        <v>638.66499999999996</v>
      </c>
      <c r="AY134" s="17">
        <f t="shared" si="53"/>
        <v>646.56099999999992</v>
      </c>
      <c r="AZ134" s="17">
        <f t="shared" si="53"/>
        <v>654.24599999999998</v>
      </c>
      <c r="BA134" s="17">
        <f t="shared" si="53"/>
        <v>661.70800000000008</v>
      </c>
      <c r="BB134" s="17">
        <f t="shared" si="53"/>
        <v>668.91899999999998</v>
      </c>
      <c r="BC134" s="17">
        <f t="shared" si="53"/>
        <v>675.83799999999997</v>
      </c>
      <c r="BD134" s="17">
        <f t="shared" si="53"/>
        <v>682.42000000000007</v>
      </c>
      <c r="BE134" s="17">
        <f t="shared" si="53"/>
        <v>688.63200000000006</v>
      </c>
      <c r="BF134" s="17">
        <f t="shared" si="53"/>
        <v>694.45800000000008</v>
      </c>
      <c r="BG134" s="17">
        <f t="shared" si="53"/>
        <v>699.90699999999993</v>
      </c>
      <c r="BH134" s="17">
        <f t="shared" si="53"/>
        <v>705.005</v>
      </c>
      <c r="BI134" s="17">
        <f t="shared" si="53"/>
        <v>709.79200000000003</v>
      </c>
      <c r="BJ134" s="17">
        <f t="shared" si="53"/>
        <v>714.30099999999993</v>
      </c>
      <c r="BK134" s="17">
        <f t="shared" si="53"/>
        <v>718.548</v>
      </c>
      <c r="BL134" s="17">
        <f t="shared" si="53"/>
        <v>722.53800000000001</v>
      </c>
      <c r="BM134" s="17">
        <f t="shared" si="53"/>
        <v>726.26600000000008</v>
      </c>
      <c r="BN134" s="17">
        <f t="shared" si="53"/>
        <v>729.73099999999999</v>
      </c>
      <c r="BO134" s="17">
        <f t="shared" si="53"/>
        <v>732.93600000000004</v>
      </c>
      <c r="BP134" s="17">
        <f t="shared" si="53"/>
        <v>735.89599999999996</v>
      </c>
      <c r="BQ134" s="17">
        <f t="shared" si="53"/>
        <v>738.63499999999999</v>
      </c>
      <c r="BR134" s="17">
        <f t="shared" si="53"/>
        <v>741.19</v>
      </c>
      <c r="BS134" s="17">
        <f t="shared" si="53"/>
        <v>743.60599999999999</v>
      </c>
      <c r="BT134" s="17">
        <f t="shared" si="53"/>
        <v>745.94399999999996</v>
      </c>
    </row>
    <row r="135" spans="1:72">
      <c r="A135" s="119">
        <v>16</v>
      </c>
      <c r="B135" s="17">
        <f>B19</f>
        <v>91.941999999999993</v>
      </c>
      <c r="C135" s="17">
        <f t="shared" ref="C135:AE135" si="54">C19</f>
        <v>94.7</v>
      </c>
      <c r="D135" s="17">
        <f t="shared" si="54"/>
        <v>97.555000000000007</v>
      </c>
      <c r="E135" s="17">
        <f t="shared" si="54"/>
        <v>100.563</v>
      </c>
      <c r="F135" s="17">
        <f t="shared" si="54"/>
        <v>103.801</v>
      </c>
      <c r="G135" s="17">
        <f t="shared" si="54"/>
        <v>107.31100000000001</v>
      </c>
      <c r="H135" s="17">
        <f t="shared" si="54"/>
        <v>111.098</v>
      </c>
      <c r="I135" s="17">
        <f t="shared" si="54"/>
        <v>115.108</v>
      </c>
      <c r="J135" s="17">
        <f t="shared" si="54"/>
        <v>119.25700000000001</v>
      </c>
      <c r="K135" s="17">
        <f t="shared" si="54"/>
        <v>123.431</v>
      </c>
      <c r="L135" s="17">
        <f t="shared" si="54"/>
        <v>127.533</v>
      </c>
      <c r="M135" s="17">
        <f t="shared" si="54"/>
        <v>131.65299999999999</v>
      </c>
      <c r="N135" s="17">
        <f t="shared" si="54"/>
        <v>135.78399999999999</v>
      </c>
      <c r="O135" s="17">
        <f t="shared" si="54"/>
        <v>139.637</v>
      </c>
      <c r="P135" s="17">
        <f t="shared" si="54"/>
        <v>142.828</v>
      </c>
      <c r="Q135" s="17">
        <f t="shared" si="54"/>
        <v>145.15</v>
      </c>
      <c r="R135" s="17">
        <f t="shared" si="54"/>
        <v>146.36199999999999</v>
      </c>
      <c r="S135" s="17">
        <f t="shared" si="54"/>
        <v>146.71799999999999</v>
      </c>
      <c r="T135" s="17">
        <f t="shared" si="54"/>
        <v>147.107</v>
      </c>
      <c r="U135" s="17">
        <f t="shared" si="54"/>
        <v>148.739</v>
      </c>
      <c r="V135" s="17">
        <f t="shared" si="54"/>
        <v>152.447</v>
      </c>
      <c r="W135" s="17">
        <f t="shared" si="54"/>
        <v>158.59399999999999</v>
      </c>
      <c r="X135" s="17">
        <f t="shared" si="54"/>
        <v>166.82</v>
      </c>
      <c r="Y135" s="17">
        <f t="shared" si="54"/>
        <v>176.34200000000001</v>
      </c>
      <c r="Z135" s="17">
        <f t="shared" si="54"/>
        <v>186.00899999999999</v>
      </c>
      <c r="AA135" s="17">
        <f t="shared" si="54"/>
        <v>194.97</v>
      </c>
      <c r="AB135" s="17">
        <f t="shared" si="54"/>
        <v>202.95500000000001</v>
      </c>
      <c r="AC135" s="17">
        <f t="shared" si="54"/>
        <v>210.178</v>
      </c>
      <c r="AD135" s="17">
        <f t="shared" si="54"/>
        <v>216.857</v>
      </c>
      <c r="AE135" s="17">
        <f t="shared" si="54"/>
        <v>223.38900000000001</v>
      </c>
      <c r="AF135" s="17">
        <f>AF19</f>
        <v>230.047</v>
      </c>
      <c r="AG135" s="17">
        <f t="shared" ref="AG135:BT135" si="55">AG19</f>
        <v>236.887</v>
      </c>
      <c r="AH135" s="17">
        <f t="shared" si="55"/>
        <v>243.73699999999999</v>
      </c>
      <c r="AI135" s="17">
        <f t="shared" si="55"/>
        <v>250.39400000000001</v>
      </c>
      <c r="AJ135" s="17">
        <f t="shared" si="55"/>
        <v>256.56900000000002</v>
      </c>
      <c r="AK135" s="17">
        <f t="shared" si="55"/>
        <v>262.07400000000001</v>
      </c>
      <c r="AL135" s="17">
        <f t="shared" si="55"/>
        <v>266.822</v>
      </c>
      <c r="AM135" s="17">
        <f t="shared" si="55"/>
        <v>270.92399999999998</v>
      </c>
      <c r="AN135" s="17">
        <f t="shared" si="55"/>
        <v>274.63499999999999</v>
      </c>
      <c r="AO135" s="17">
        <f t="shared" si="55"/>
        <v>278.31</v>
      </c>
      <c r="AP135" s="17">
        <f t="shared" si="55"/>
        <v>282.21199999999999</v>
      </c>
      <c r="AQ135" s="17">
        <f t="shared" si="55"/>
        <v>286.42700000000002</v>
      </c>
      <c r="AR135" s="17">
        <f t="shared" si="55"/>
        <v>290.88299999999998</v>
      </c>
      <c r="AS135" s="17">
        <f t="shared" si="55"/>
        <v>295.48599999999999</v>
      </c>
      <c r="AT135" s="17">
        <f t="shared" si="55"/>
        <v>300.07600000000002</v>
      </c>
      <c r="AU135" s="17">
        <f t="shared" si="55"/>
        <v>304.53699999999998</v>
      </c>
      <c r="AV135" s="17">
        <f t="shared" si="55"/>
        <v>308.84899999999999</v>
      </c>
      <c r="AW135" s="17">
        <f t="shared" si="55"/>
        <v>313.048</v>
      </c>
      <c r="AX135" s="17">
        <f t="shared" si="55"/>
        <v>317.13799999999998</v>
      </c>
      <c r="AY135" s="17">
        <f t="shared" si="55"/>
        <v>321.13200000000001</v>
      </c>
      <c r="AZ135" s="17">
        <f t="shared" si="55"/>
        <v>325.036</v>
      </c>
      <c r="BA135" s="17">
        <f t="shared" si="55"/>
        <v>328.84800000000001</v>
      </c>
      <c r="BB135" s="17">
        <f t="shared" si="55"/>
        <v>332.54599999999999</v>
      </c>
      <c r="BC135" s="17">
        <f t="shared" si="55"/>
        <v>336.10700000000003</v>
      </c>
      <c r="BD135" s="17">
        <f t="shared" si="55"/>
        <v>339.5</v>
      </c>
      <c r="BE135" s="17">
        <f t="shared" si="55"/>
        <v>342.70100000000002</v>
      </c>
      <c r="BF135" s="17">
        <f t="shared" si="55"/>
        <v>345.70100000000002</v>
      </c>
      <c r="BG135" s="17">
        <f t="shared" si="55"/>
        <v>348.50599999999997</v>
      </c>
      <c r="BH135" s="17">
        <f t="shared" si="55"/>
        <v>351.13</v>
      </c>
      <c r="BI135" s="17">
        <f t="shared" si="55"/>
        <v>353.59500000000003</v>
      </c>
      <c r="BJ135" s="17">
        <f t="shared" si="55"/>
        <v>355.92099999999999</v>
      </c>
      <c r="BK135" s="17">
        <f t="shared" si="55"/>
        <v>358.11399999999998</v>
      </c>
      <c r="BL135" s="17">
        <f t="shared" si="55"/>
        <v>360.17700000000002</v>
      </c>
      <c r="BM135" s="17">
        <f t="shared" si="55"/>
        <v>362.10700000000003</v>
      </c>
      <c r="BN135" s="17">
        <f t="shared" si="55"/>
        <v>363.90199999999999</v>
      </c>
      <c r="BO135" s="17">
        <f t="shared" si="55"/>
        <v>365.56200000000001</v>
      </c>
      <c r="BP135" s="17">
        <f t="shared" si="55"/>
        <v>367.096</v>
      </c>
      <c r="BQ135" s="17">
        <f t="shared" si="55"/>
        <v>368.51600000000002</v>
      </c>
      <c r="BR135" s="17">
        <f t="shared" si="55"/>
        <v>369.84399999999999</v>
      </c>
      <c r="BS135" s="17">
        <f t="shared" si="55"/>
        <v>371.10399999999998</v>
      </c>
      <c r="BT135" s="17">
        <f t="shared" si="55"/>
        <v>372.33100000000002</v>
      </c>
    </row>
    <row r="136" spans="1:72">
      <c r="A136" s="119" t="s">
        <v>233</v>
      </c>
      <c r="B136" s="17">
        <f>SUM(B19:B20)</f>
        <v>180.85499999999999</v>
      </c>
      <c r="C136" s="17">
        <f t="shared" ref="C136:AE136" si="56">SUM(C19:C20)</f>
        <v>186.18099999999998</v>
      </c>
      <c r="D136" s="17">
        <f t="shared" si="56"/>
        <v>191.67400000000001</v>
      </c>
      <c r="E136" s="17">
        <f t="shared" si="56"/>
        <v>197.452</v>
      </c>
      <c r="F136" s="17">
        <f t="shared" si="56"/>
        <v>203.67500000000001</v>
      </c>
      <c r="G136" s="17">
        <f t="shared" si="56"/>
        <v>210.44</v>
      </c>
      <c r="H136" s="17">
        <f t="shared" si="56"/>
        <v>217.72</v>
      </c>
      <c r="I136" s="17">
        <f t="shared" si="56"/>
        <v>225.42000000000002</v>
      </c>
      <c r="J136" s="17">
        <f t="shared" si="56"/>
        <v>233.47899999999998</v>
      </c>
      <c r="K136" s="17">
        <f t="shared" si="56"/>
        <v>241.81399999999999</v>
      </c>
      <c r="L136" s="17">
        <f t="shared" si="56"/>
        <v>250.31299999999999</v>
      </c>
      <c r="M136" s="17">
        <f t="shared" si="56"/>
        <v>259.23399999999998</v>
      </c>
      <c r="N136" s="17">
        <f t="shared" si="56"/>
        <v>268.49099999999999</v>
      </c>
      <c r="O136" s="17">
        <f t="shared" si="56"/>
        <v>277.23500000000001</v>
      </c>
      <c r="P136" s="17">
        <f t="shared" si="56"/>
        <v>284.33100000000002</v>
      </c>
      <c r="Q136" s="17">
        <f t="shared" si="56"/>
        <v>289.11700000000002</v>
      </c>
      <c r="R136" s="17">
        <f t="shared" si="56"/>
        <v>291</v>
      </c>
      <c r="S136" s="17">
        <f t="shared" si="56"/>
        <v>290.60000000000002</v>
      </c>
      <c r="T136" s="17">
        <f t="shared" si="56"/>
        <v>289.94499999999999</v>
      </c>
      <c r="U136" s="17">
        <f t="shared" si="56"/>
        <v>291.827</v>
      </c>
      <c r="V136" s="17">
        <f t="shared" si="56"/>
        <v>298.17700000000002</v>
      </c>
      <c r="W136" s="17">
        <f t="shared" si="56"/>
        <v>309.80500000000001</v>
      </c>
      <c r="X136" s="17">
        <f t="shared" si="56"/>
        <v>325.916</v>
      </c>
      <c r="Y136" s="17">
        <f t="shared" si="56"/>
        <v>344.85699999999997</v>
      </c>
      <c r="Z136" s="17">
        <f t="shared" si="56"/>
        <v>364.178</v>
      </c>
      <c r="AA136" s="17">
        <f t="shared" si="56"/>
        <v>382.07299999999998</v>
      </c>
      <c r="AB136" s="17">
        <f t="shared" si="56"/>
        <v>397.97500000000002</v>
      </c>
      <c r="AC136" s="17">
        <f t="shared" si="56"/>
        <v>412.35599999999999</v>
      </c>
      <c r="AD136" s="17">
        <f t="shared" si="56"/>
        <v>425.69499999999999</v>
      </c>
      <c r="AE136" s="17">
        <f t="shared" si="56"/>
        <v>438.84500000000003</v>
      </c>
      <c r="AF136" s="17">
        <f>SUM(AF19:AF20)</f>
        <v>452.392</v>
      </c>
      <c r="AG136" s="17">
        <f t="shared" ref="AG136:BT136" si="57">SUM(AG19:AG20)</f>
        <v>466.459</v>
      </c>
      <c r="AH136" s="17">
        <f t="shared" si="57"/>
        <v>480.67399999999998</v>
      </c>
      <c r="AI136" s="17">
        <f t="shared" si="57"/>
        <v>494.55200000000002</v>
      </c>
      <c r="AJ136" s="17">
        <f t="shared" si="57"/>
        <v>507.42</v>
      </c>
      <c r="AK136" s="17">
        <f t="shared" si="57"/>
        <v>518.82799999999997</v>
      </c>
      <c r="AL136" s="17">
        <f t="shared" si="57"/>
        <v>528.57400000000007</v>
      </c>
      <c r="AM136" s="17">
        <f t="shared" si="57"/>
        <v>536.90499999999997</v>
      </c>
      <c r="AN136" s="17">
        <f t="shared" si="57"/>
        <v>544.36</v>
      </c>
      <c r="AO136" s="17">
        <f t="shared" si="57"/>
        <v>551.71</v>
      </c>
      <c r="AP136" s="17">
        <f t="shared" si="57"/>
        <v>559.52099999999996</v>
      </c>
      <c r="AQ136" s="17">
        <f t="shared" si="57"/>
        <v>567.97199999999998</v>
      </c>
      <c r="AR136" s="17">
        <f t="shared" si="57"/>
        <v>576.91</v>
      </c>
      <c r="AS136" s="17">
        <f t="shared" si="57"/>
        <v>586.149</v>
      </c>
      <c r="AT136" s="17">
        <f t="shared" si="57"/>
        <v>595.36900000000003</v>
      </c>
      <c r="AU136" s="17">
        <f t="shared" si="57"/>
        <v>604.33500000000004</v>
      </c>
      <c r="AV136" s="17">
        <f t="shared" si="57"/>
        <v>613.01</v>
      </c>
      <c r="AW136" s="17">
        <f t="shared" si="57"/>
        <v>621.47399999999993</v>
      </c>
      <c r="AX136" s="17">
        <f t="shared" si="57"/>
        <v>629.7349999999999</v>
      </c>
      <c r="AY136" s="17">
        <f t="shared" si="57"/>
        <v>637.822</v>
      </c>
      <c r="AZ136" s="17">
        <f t="shared" si="57"/>
        <v>645.74900000000002</v>
      </c>
      <c r="BA136" s="17">
        <f t="shared" si="57"/>
        <v>653.51099999999997</v>
      </c>
      <c r="BB136" s="17">
        <f t="shared" si="57"/>
        <v>661.06700000000001</v>
      </c>
      <c r="BC136" s="17">
        <f t="shared" si="57"/>
        <v>668.36300000000006</v>
      </c>
      <c r="BD136" s="17">
        <f t="shared" si="57"/>
        <v>675.327</v>
      </c>
      <c r="BE136" s="17">
        <f t="shared" si="57"/>
        <v>681.90800000000002</v>
      </c>
      <c r="BF136" s="17">
        <f t="shared" si="57"/>
        <v>688.08300000000008</v>
      </c>
      <c r="BG136" s="17">
        <f t="shared" si="57"/>
        <v>693.86400000000003</v>
      </c>
      <c r="BH136" s="17">
        <f t="shared" si="57"/>
        <v>699.279</v>
      </c>
      <c r="BI136" s="17">
        <f t="shared" si="57"/>
        <v>704.37300000000005</v>
      </c>
      <c r="BJ136" s="17">
        <f t="shared" si="57"/>
        <v>709.18100000000004</v>
      </c>
      <c r="BK136" s="17">
        <f t="shared" si="57"/>
        <v>713.72</v>
      </c>
      <c r="BL136" s="17">
        <f t="shared" si="57"/>
        <v>717.99199999999996</v>
      </c>
      <c r="BM136" s="17">
        <f t="shared" si="57"/>
        <v>721.99</v>
      </c>
      <c r="BN136" s="17">
        <f t="shared" si="57"/>
        <v>725.71100000000001</v>
      </c>
      <c r="BO136" s="17">
        <f t="shared" si="57"/>
        <v>729.15599999999995</v>
      </c>
      <c r="BP136" s="17">
        <f t="shared" si="57"/>
        <v>732.34199999999998</v>
      </c>
      <c r="BQ136" s="17">
        <f t="shared" si="57"/>
        <v>735.29500000000007</v>
      </c>
      <c r="BR136" s="17">
        <f t="shared" si="57"/>
        <v>738.06</v>
      </c>
      <c r="BS136" s="17">
        <f t="shared" si="57"/>
        <v>740.68899999999996</v>
      </c>
      <c r="BT136" s="17">
        <f t="shared" si="57"/>
        <v>743.25300000000004</v>
      </c>
    </row>
  </sheetData>
  <phoneticPr fontId="0"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sheetPr codeName="Sheet7"/>
  <dimension ref="A1:BT128"/>
  <sheetViews>
    <sheetView workbookViewId="0">
      <pane xSplit="1" ySplit="2" topLeftCell="B90" activePane="bottomRight" state="frozen"/>
      <selection activeCell="R26" sqref="R26"/>
      <selection pane="topRight" activeCell="R26" sqref="R26"/>
      <selection pane="bottomLeft" activeCell="R26" sqref="R26"/>
      <selection pane="bottomRight" activeCell="R26" sqref="R26"/>
    </sheetView>
  </sheetViews>
  <sheetFormatPr defaultRowHeight="12.75"/>
  <cols>
    <col min="1" max="1" width="19.28515625" style="17" customWidth="1"/>
    <col min="2" max="9" width="9.140625" style="17" customWidth="1"/>
    <col min="10" max="16384" width="9.140625" style="17"/>
  </cols>
  <sheetData>
    <row r="1" spans="1:72" s="15" customFormat="1">
      <c r="A1" s="15" t="s">
        <v>38</v>
      </c>
    </row>
    <row r="2" spans="1:72" s="16" customFormat="1">
      <c r="A2" s="16" t="s">
        <v>25</v>
      </c>
      <c r="B2" s="16">
        <f>MaleSingleAge!B2</f>
        <v>1980</v>
      </c>
      <c r="C2" s="16">
        <f>MaleSingleAge!C2</f>
        <v>1981</v>
      </c>
      <c r="D2" s="16">
        <f>MaleSingleAge!D2</f>
        <v>1982</v>
      </c>
      <c r="E2" s="16">
        <f>MaleSingleAge!E2</f>
        <v>1983</v>
      </c>
      <c r="F2" s="16">
        <f>MaleSingleAge!F2</f>
        <v>1984</v>
      </c>
      <c r="G2" s="16">
        <f>MaleSingleAge!G2</f>
        <v>1985</v>
      </c>
      <c r="H2" s="16">
        <f>MaleSingleAge!H2</f>
        <v>1986</v>
      </c>
      <c r="I2" s="16">
        <f>MaleSingleAge!I2</f>
        <v>1987</v>
      </c>
      <c r="J2" s="16">
        <f>MaleSingleAge!J2</f>
        <v>1988</v>
      </c>
      <c r="K2" s="16">
        <f>MaleSingleAge!K2</f>
        <v>1989</v>
      </c>
      <c r="L2" s="16">
        <f>MaleSingleAge!L2</f>
        <v>1990</v>
      </c>
      <c r="M2" s="16">
        <f>MaleSingleAge!M2</f>
        <v>1991</v>
      </c>
      <c r="N2" s="16">
        <f>MaleSingleAge!N2</f>
        <v>1992</v>
      </c>
      <c r="O2" s="16">
        <f>MaleSingleAge!O2</f>
        <v>1993</v>
      </c>
      <c r="P2" s="16">
        <f>MaleSingleAge!P2</f>
        <v>1994</v>
      </c>
      <c r="Q2" s="16">
        <f>MaleSingleAge!Q2</f>
        <v>1995</v>
      </c>
      <c r="R2" s="16">
        <f>MaleSingleAge!R2</f>
        <v>1996</v>
      </c>
      <c r="S2" s="16">
        <f>MaleSingleAge!S2</f>
        <v>1997</v>
      </c>
      <c r="T2" s="16">
        <f>MaleSingleAge!T2</f>
        <v>1998</v>
      </c>
      <c r="U2" s="16">
        <f>MaleSingleAge!U2</f>
        <v>1999</v>
      </c>
      <c r="V2" s="16">
        <f>MaleSingleAge!V2</f>
        <v>2000</v>
      </c>
      <c r="W2" s="16">
        <f>MaleSingleAge!W2</f>
        <v>2001</v>
      </c>
      <c r="X2" s="16">
        <f>MaleSingleAge!X2</f>
        <v>2002</v>
      </c>
      <c r="Y2" s="16">
        <f>MaleSingleAge!Y2</f>
        <v>2003</v>
      </c>
      <c r="Z2" s="16">
        <f>MaleSingleAge!Z2</f>
        <v>2004</v>
      </c>
      <c r="AA2" s="16">
        <f>MaleSingleAge!AA2</f>
        <v>2005</v>
      </c>
      <c r="AB2" s="16">
        <f>MaleSingleAge!AB2</f>
        <v>2006</v>
      </c>
      <c r="AC2" s="16">
        <f>MaleSingleAge!AC2</f>
        <v>2007</v>
      </c>
      <c r="AD2" s="16">
        <f>MaleSingleAge!AD2</f>
        <v>2008</v>
      </c>
      <c r="AE2" s="16">
        <f>MaleSingleAge!AE2</f>
        <v>2009</v>
      </c>
      <c r="AF2" s="16">
        <f>MaleSingleAge!AF2</f>
        <v>2010</v>
      </c>
      <c r="AG2" s="16">
        <f>MaleSingleAge!AG2</f>
        <v>2011</v>
      </c>
      <c r="AH2" s="16">
        <f>MaleSingleAge!AH2</f>
        <v>2012</v>
      </c>
      <c r="AI2" s="16">
        <f>MaleSingleAge!AI2</f>
        <v>2013</v>
      </c>
      <c r="AJ2" s="16">
        <f>MaleSingleAge!AJ2</f>
        <v>2014</v>
      </c>
      <c r="AK2" s="16">
        <f>MaleSingleAge!AK2</f>
        <v>2015</v>
      </c>
      <c r="AL2" s="16">
        <f>MaleSingleAge!AL2</f>
        <v>2016</v>
      </c>
      <c r="AM2" s="16">
        <f>MaleSingleAge!AM2</f>
        <v>2017</v>
      </c>
      <c r="AN2" s="16">
        <f>MaleSingleAge!AN2</f>
        <v>2018</v>
      </c>
      <c r="AO2" s="16">
        <f>MaleSingleAge!AO2</f>
        <v>2019</v>
      </c>
      <c r="AP2" s="16">
        <f>MaleSingleAge!AP2</f>
        <v>2020</v>
      </c>
      <c r="AQ2" s="16">
        <f>MaleSingleAge!AQ2</f>
        <v>2021</v>
      </c>
      <c r="AR2" s="16">
        <f>MaleSingleAge!AR2</f>
        <v>2022</v>
      </c>
      <c r="AS2" s="16">
        <f>MaleSingleAge!AS2</f>
        <v>2023</v>
      </c>
      <c r="AT2" s="16">
        <f>MaleSingleAge!AT2</f>
        <v>2024</v>
      </c>
      <c r="AU2" s="16">
        <f>MaleSingleAge!AU2</f>
        <v>2025</v>
      </c>
      <c r="AV2" s="16">
        <f>MaleSingleAge!AV2</f>
        <v>2026</v>
      </c>
      <c r="AW2" s="16">
        <f>MaleSingleAge!AW2</f>
        <v>2027</v>
      </c>
      <c r="AX2" s="16">
        <f>MaleSingleAge!AX2</f>
        <v>2028</v>
      </c>
      <c r="AY2" s="16">
        <f>MaleSingleAge!AY2</f>
        <v>2029</v>
      </c>
      <c r="AZ2" s="16">
        <f>MaleSingleAge!AZ2</f>
        <v>2030</v>
      </c>
      <c r="BA2" s="16">
        <f>MaleSingleAge!BA2</f>
        <v>2031</v>
      </c>
      <c r="BB2" s="16">
        <f>MaleSingleAge!BB2</f>
        <v>2032</v>
      </c>
      <c r="BC2" s="16">
        <f>MaleSingleAge!BC2</f>
        <v>2033</v>
      </c>
      <c r="BD2" s="16">
        <f>MaleSingleAge!BD2</f>
        <v>2034</v>
      </c>
      <c r="BE2" s="16">
        <f>MaleSingleAge!BE2</f>
        <v>2035</v>
      </c>
      <c r="BF2" s="16">
        <f>MaleSingleAge!BF2</f>
        <v>2036</v>
      </c>
      <c r="BG2" s="16">
        <f>MaleSingleAge!BG2</f>
        <v>2037</v>
      </c>
      <c r="BH2" s="16">
        <f>MaleSingleAge!BH2</f>
        <v>2038</v>
      </c>
      <c r="BI2" s="16">
        <f>MaleSingleAge!BI2</f>
        <v>2039</v>
      </c>
      <c r="BJ2" s="16">
        <f>MaleSingleAge!BJ2</f>
        <v>2040</v>
      </c>
      <c r="BK2" s="16">
        <f>MaleSingleAge!BK2</f>
        <v>2041</v>
      </c>
      <c r="BL2" s="16">
        <f>MaleSingleAge!BL2</f>
        <v>2042</v>
      </c>
      <c r="BM2" s="16">
        <f>MaleSingleAge!BM2</f>
        <v>2043</v>
      </c>
      <c r="BN2" s="16">
        <f>MaleSingleAge!BN2</f>
        <v>2044</v>
      </c>
      <c r="BO2" s="16">
        <f>MaleSingleAge!BO2</f>
        <v>2045</v>
      </c>
      <c r="BP2" s="16">
        <f>MaleSingleAge!BP2</f>
        <v>2046</v>
      </c>
      <c r="BQ2" s="16">
        <f>MaleSingleAge!BQ2</f>
        <v>2047</v>
      </c>
      <c r="BR2" s="16">
        <f>MaleSingleAge!BR2</f>
        <v>2048</v>
      </c>
      <c r="BS2" s="16">
        <f>MaleSingleAge!BS2</f>
        <v>2049</v>
      </c>
      <c r="BT2" s="16">
        <f>MaleSingleAge!BT2</f>
        <v>2050</v>
      </c>
    </row>
    <row r="3" spans="1:72">
      <c r="A3" s="16">
        <v>0</v>
      </c>
      <c r="B3" s="17">
        <f>MaleSingleAge!B3+FemaleSingleAge!B3</f>
        <v>348.99799999999999</v>
      </c>
      <c r="C3" s="17">
        <f>MaleSingleAge!C3+FemaleSingleAge!C3</f>
        <v>346.596</v>
      </c>
      <c r="D3" s="17">
        <f>MaleSingleAge!D3+FemaleSingleAge!D3</f>
        <v>340.80599999999998</v>
      </c>
      <c r="E3" s="17">
        <f>MaleSingleAge!E3+FemaleSingleAge!E3</f>
        <v>335.43</v>
      </c>
      <c r="F3" s="17">
        <f>MaleSingleAge!F3+FemaleSingleAge!F3</f>
        <v>335.649</v>
      </c>
      <c r="G3" s="17">
        <f>MaleSingleAge!G3+FemaleSingleAge!G3</f>
        <v>344.90300000000002</v>
      </c>
      <c r="H3" s="17">
        <f>MaleSingleAge!H3+FemaleSingleAge!H3</f>
        <v>365.08499999999998</v>
      </c>
      <c r="I3" s="17">
        <f>MaleSingleAge!I3+FemaleSingleAge!I3</f>
        <v>394.37799999999999</v>
      </c>
      <c r="J3" s="17">
        <f>MaleSingleAge!J3+FemaleSingleAge!J3</f>
        <v>427.96300000000002</v>
      </c>
      <c r="K3" s="17">
        <f>MaleSingleAge!K3+FemaleSingleAge!K3</f>
        <v>458.95100000000002</v>
      </c>
      <c r="L3" s="17">
        <f>MaleSingleAge!L3+FemaleSingleAge!L3</f>
        <v>482.46899999999999</v>
      </c>
      <c r="M3" s="17">
        <f>MaleSingleAge!M3+FemaleSingleAge!M3</f>
        <v>496.61</v>
      </c>
      <c r="N3" s="17">
        <f>MaleSingleAge!N3+FemaleSingleAge!N3</f>
        <v>503.113</v>
      </c>
      <c r="O3" s="17">
        <f>MaleSingleAge!O3+FemaleSingleAge!O3</f>
        <v>505.16499999999996</v>
      </c>
      <c r="P3" s="17">
        <f>MaleSingleAge!P3+FemaleSingleAge!P3</f>
        <v>507.62800000000004</v>
      </c>
      <c r="Q3" s="17">
        <f>MaleSingleAge!Q3+FemaleSingleAge!Q3</f>
        <v>513.95799999999997</v>
      </c>
      <c r="R3" s="17">
        <f>MaleSingleAge!R3+FemaleSingleAge!R3</f>
        <v>525.23399999999992</v>
      </c>
      <c r="S3" s="17">
        <f>MaleSingleAge!S3+FemaleSingleAge!S3</f>
        <v>540.08600000000001</v>
      </c>
      <c r="T3" s="17">
        <f>MaleSingleAge!T3+FemaleSingleAge!T3</f>
        <v>556.57999999999993</v>
      </c>
      <c r="U3" s="17">
        <f>MaleSingleAge!U3+FemaleSingleAge!U3</f>
        <v>571.779</v>
      </c>
      <c r="V3" s="17">
        <f>MaleSingleAge!V3+FemaleSingleAge!V3</f>
        <v>583.63499999999999</v>
      </c>
      <c r="W3" s="17">
        <f>MaleSingleAge!W3+FemaleSingleAge!W3</f>
        <v>591.47499999999991</v>
      </c>
      <c r="X3" s="17">
        <f>MaleSingleAge!X3+FemaleSingleAge!X3</f>
        <v>596.24399999999991</v>
      </c>
      <c r="Y3" s="17">
        <f>MaleSingleAge!Y3+FemaleSingleAge!Y3</f>
        <v>599.43200000000002</v>
      </c>
      <c r="Z3" s="17">
        <f>MaleSingleAge!Z3+FemaleSingleAge!Z3</f>
        <v>603.245</v>
      </c>
      <c r="AA3" s="17">
        <f>MaleSingleAge!AA3+FemaleSingleAge!AA3</f>
        <v>609.23299999999995</v>
      </c>
      <c r="AB3" s="17">
        <f>MaleSingleAge!AB3+FemaleSingleAge!AB3</f>
        <v>617.90599999999995</v>
      </c>
      <c r="AC3" s="17">
        <f>MaleSingleAge!AC3+FemaleSingleAge!AC3</f>
        <v>628.64499999999998</v>
      </c>
      <c r="AD3" s="17">
        <f>MaleSingleAge!AD3+FemaleSingleAge!AD3</f>
        <v>640.49900000000002</v>
      </c>
      <c r="AE3" s="17">
        <f>MaleSingleAge!AE3+FemaleSingleAge!AE3</f>
        <v>652.024</v>
      </c>
      <c r="AF3" s="17">
        <f>MaleSingleAge!AF3+FemaleSingleAge!AF3</f>
        <v>662.17399999999998</v>
      </c>
      <c r="AG3" s="17">
        <f>MaleSingleAge!AG3+FemaleSingleAge!AG3</f>
        <v>670.67100000000005</v>
      </c>
      <c r="AH3" s="17">
        <f>MaleSingleAge!AH3+FemaleSingleAge!AH3</f>
        <v>677.86799999999994</v>
      </c>
      <c r="AI3" s="17">
        <f>MaleSingleAge!AI3+FemaleSingleAge!AI3</f>
        <v>684.11599999999999</v>
      </c>
      <c r="AJ3" s="17">
        <f>MaleSingleAge!AJ3+FemaleSingleAge!AJ3</f>
        <v>689.98800000000006</v>
      </c>
      <c r="AK3" s="17">
        <f>MaleSingleAge!AK3+FemaleSingleAge!AK3</f>
        <v>695.90499999999997</v>
      </c>
      <c r="AL3" s="17">
        <f>MaleSingleAge!AL3+FemaleSingleAge!AL3</f>
        <v>701.93700000000001</v>
      </c>
      <c r="AM3" s="17">
        <f>MaleSingleAge!AM3+FemaleSingleAge!AM3</f>
        <v>707.91800000000001</v>
      </c>
      <c r="AN3" s="17">
        <f>MaleSingleAge!AN3+FemaleSingleAge!AN3</f>
        <v>713.76</v>
      </c>
      <c r="AO3" s="17">
        <f>MaleSingleAge!AO3+FemaleSingleAge!AO3</f>
        <v>719.31</v>
      </c>
      <c r="AP3" s="17">
        <f>MaleSingleAge!AP3+FemaleSingleAge!AP3</f>
        <v>724.46500000000003</v>
      </c>
      <c r="AQ3" s="17">
        <f>MaleSingleAge!AQ3+FemaleSingleAge!AQ3</f>
        <v>729.21199999999999</v>
      </c>
      <c r="AR3" s="17">
        <f>MaleSingleAge!AR3+FemaleSingleAge!AR3</f>
        <v>733.60699999999997</v>
      </c>
      <c r="AS3" s="17">
        <f>MaleSingleAge!AS3+FemaleSingleAge!AS3</f>
        <v>737.67599999999993</v>
      </c>
      <c r="AT3" s="17">
        <f>MaleSingleAge!AT3+FemaleSingleAge!AT3</f>
        <v>741.47399999999993</v>
      </c>
      <c r="AU3" s="17">
        <f>MaleSingleAge!AU3+FemaleSingleAge!AU3</f>
        <v>745.029</v>
      </c>
      <c r="AV3" s="17">
        <f>MaleSingleAge!AV3+FemaleSingleAge!AV3</f>
        <v>748.35900000000004</v>
      </c>
      <c r="AW3" s="17">
        <f>MaleSingleAge!AW3+FemaleSingleAge!AW3</f>
        <v>751.45799999999997</v>
      </c>
      <c r="AX3" s="17">
        <f>MaleSingleAge!AX3+FemaleSingleAge!AX3</f>
        <v>754.32899999999995</v>
      </c>
      <c r="AY3" s="17">
        <f>MaleSingleAge!AY3+FemaleSingleAge!AY3</f>
        <v>756.976</v>
      </c>
      <c r="AZ3" s="17">
        <f>MaleSingleAge!AZ3+FemaleSingleAge!AZ3</f>
        <v>759.40200000000004</v>
      </c>
      <c r="BA3" s="17">
        <f>MaleSingleAge!BA3+FemaleSingleAge!BA3</f>
        <v>761.60900000000004</v>
      </c>
      <c r="BB3" s="17">
        <f>MaleSingleAge!BB3+FemaleSingleAge!BB3</f>
        <v>763.61200000000008</v>
      </c>
      <c r="BC3" s="17">
        <f>MaleSingleAge!BC3+FemaleSingleAge!BC3</f>
        <v>765.42399999999998</v>
      </c>
      <c r="BD3" s="17">
        <f>MaleSingleAge!BD3+FemaleSingleAge!BD3</f>
        <v>767.06799999999998</v>
      </c>
      <c r="BE3" s="17">
        <f>MaleSingleAge!BE3+FemaleSingleAge!BE3</f>
        <v>768.56100000000004</v>
      </c>
      <c r="BF3" s="17">
        <f>MaleSingleAge!BF3+FemaleSingleAge!BF3</f>
        <v>769.90700000000004</v>
      </c>
      <c r="BG3" s="17">
        <f>MaleSingleAge!BG3+FemaleSingleAge!BG3</f>
        <v>771.10899999999992</v>
      </c>
      <c r="BH3" s="17">
        <f>MaleSingleAge!BH3+FemaleSingleAge!BH3</f>
        <v>772.16000000000008</v>
      </c>
      <c r="BI3" s="17">
        <f>MaleSingleAge!BI3+FemaleSingleAge!BI3</f>
        <v>773.05399999999997</v>
      </c>
      <c r="BJ3" s="17">
        <f>MaleSingleAge!BJ3+FemaleSingleAge!BJ3</f>
        <v>773.78600000000006</v>
      </c>
      <c r="BK3" s="17">
        <f>MaleSingleAge!BK3+FemaleSingleAge!BK3</f>
        <v>774.34999999999991</v>
      </c>
      <c r="BL3" s="17">
        <f>MaleSingleAge!BL3+FemaleSingleAge!BL3</f>
        <v>774.74800000000005</v>
      </c>
      <c r="BM3" s="17">
        <f>MaleSingleAge!BM3+FemaleSingleAge!BM3</f>
        <v>774.98099999999999</v>
      </c>
      <c r="BN3" s="17">
        <f>MaleSingleAge!BN3+FemaleSingleAge!BN3</f>
        <v>775.048</v>
      </c>
      <c r="BO3" s="17">
        <f>MaleSingleAge!BO3+FemaleSingleAge!BO3</f>
        <v>774.94599999999991</v>
      </c>
      <c r="BP3" s="17">
        <f>MaleSingleAge!BP3+FemaleSingleAge!BP3</f>
        <v>774.673</v>
      </c>
      <c r="BQ3" s="17">
        <f>MaleSingleAge!BQ3+FemaleSingleAge!BQ3</f>
        <v>774.21699999999998</v>
      </c>
      <c r="BR3" s="17">
        <f>MaleSingleAge!BR3+FemaleSingleAge!BR3</f>
        <v>773.56799999999998</v>
      </c>
      <c r="BS3" s="17">
        <f>MaleSingleAge!BS3+FemaleSingleAge!BS3</f>
        <v>772.71100000000001</v>
      </c>
      <c r="BT3" s="17">
        <f>MaleSingleAge!BT3+FemaleSingleAge!BT3</f>
        <v>771.62800000000004</v>
      </c>
    </row>
    <row r="4" spans="1:72">
      <c r="A4" s="16">
        <v>1</v>
      </c>
      <c r="B4" s="17">
        <f>MaleSingleAge!B4+FemaleSingleAge!B4</f>
        <v>333.72199999999998</v>
      </c>
      <c r="C4" s="17">
        <f>MaleSingleAge!C4+FemaleSingleAge!C4</f>
        <v>334.553</v>
      </c>
      <c r="D4" s="17">
        <f>MaleSingleAge!D4+FemaleSingleAge!D4</f>
        <v>332.92700000000002</v>
      </c>
      <c r="E4" s="17">
        <f>MaleSingleAge!E4+FemaleSingleAge!E4</f>
        <v>331.274</v>
      </c>
      <c r="F4" s="17">
        <f>MaleSingleAge!F4+FemaleSingleAge!F4</f>
        <v>332.93200000000002</v>
      </c>
      <c r="G4" s="17">
        <f>MaleSingleAge!G4+FemaleSingleAge!G4</f>
        <v>340.16800000000001</v>
      </c>
      <c r="H4" s="17">
        <f>MaleSingleAge!H4+FemaleSingleAge!H4</f>
        <v>354.04700000000003</v>
      </c>
      <c r="I4" s="17">
        <f>MaleSingleAge!I4+FemaleSingleAge!I4</f>
        <v>373.53399999999999</v>
      </c>
      <c r="J4" s="17">
        <f>MaleSingleAge!J4+FemaleSingleAge!J4</f>
        <v>396.19299999999998</v>
      </c>
      <c r="K4" s="17">
        <f>MaleSingleAge!K4+FemaleSingleAge!K4</f>
        <v>418.48399999999998</v>
      </c>
      <c r="L4" s="17">
        <f>MaleSingleAge!L4+FemaleSingleAge!L4</f>
        <v>437.84900000000005</v>
      </c>
      <c r="M4" s="17">
        <f>MaleSingleAge!M4+FemaleSingleAge!M4</f>
        <v>453.39099999999996</v>
      </c>
      <c r="N4" s="17">
        <f>MaleSingleAge!N4+FemaleSingleAge!N4</f>
        <v>465.88400000000001</v>
      </c>
      <c r="O4" s="17">
        <f>MaleSingleAge!O4+FemaleSingleAge!O4</f>
        <v>476.447</v>
      </c>
      <c r="P4" s="17">
        <f>MaleSingleAge!P4+FemaleSingleAge!P4</f>
        <v>486.887</v>
      </c>
      <c r="Q4" s="17">
        <f>MaleSingleAge!Q4+FemaleSingleAge!Q4</f>
        <v>498.46899999999999</v>
      </c>
      <c r="R4" s="17">
        <f>MaleSingleAge!R4+FemaleSingleAge!R4</f>
        <v>511.54700000000003</v>
      </c>
      <c r="S4" s="17">
        <f>MaleSingleAge!S4+FemaleSingleAge!S4</f>
        <v>525.50900000000001</v>
      </c>
      <c r="T4" s="17">
        <f>MaleSingleAge!T4+FemaleSingleAge!T4</f>
        <v>539.55600000000004</v>
      </c>
      <c r="U4" s="17">
        <f>MaleSingleAge!U4+FemaleSingleAge!U4</f>
        <v>552.5</v>
      </c>
      <c r="V4" s="17">
        <f>MaleSingleAge!V4+FemaleSingleAge!V4</f>
        <v>563.54</v>
      </c>
      <c r="W4" s="17">
        <f>MaleSingleAge!W4+FemaleSingleAge!W4</f>
        <v>572.36899999999991</v>
      </c>
      <c r="X4" s="17">
        <f>MaleSingleAge!X4+FemaleSingleAge!X4</f>
        <v>579.39699999999993</v>
      </c>
      <c r="Y4" s="17">
        <f>MaleSingleAge!Y4+FemaleSingleAge!Y4</f>
        <v>585.40499999999997</v>
      </c>
      <c r="Z4" s="17">
        <f>MaleSingleAge!Z4+FemaleSingleAge!Z4</f>
        <v>591.50800000000004</v>
      </c>
      <c r="AA4" s="17">
        <f>MaleSingleAge!AA4+FemaleSingleAge!AA4</f>
        <v>598.51099999999997</v>
      </c>
      <c r="AB4" s="17">
        <f>MaleSingleAge!AB4+FemaleSingleAge!AB4</f>
        <v>606.67700000000002</v>
      </c>
      <c r="AC4" s="17">
        <f>MaleSingleAge!AC4+FemaleSingleAge!AC4</f>
        <v>615.73699999999997</v>
      </c>
      <c r="AD4" s="17">
        <f>MaleSingleAge!AD4+FemaleSingleAge!AD4</f>
        <v>625.32400000000007</v>
      </c>
      <c r="AE4" s="17">
        <f>MaleSingleAge!AE4+FemaleSingleAge!AE4</f>
        <v>634.84799999999996</v>
      </c>
      <c r="AF4" s="17">
        <f>MaleSingleAge!AF4+FemaleSingleAge!AF4</f>
        <v>643.87899999999991</v>
      </c>
      <c r="AG4" s="17">
        <f>MaleSingleAge!AG4+FemaleSingleAge!AG4</f>
        <v>652.327</v>
      </c>
      <c r="AH4" s="17">
        <f>MaleSingleAge!AH4+FemaleSingleAge!AH4</f>
        <v>660.32600000000002</v>
      </c>
      <c r="AI4" s="17">
        <f>MaleSingleAge!AI4+FemaleSingleAge!AI4</f>
        <v>667.93100000000004</v>
      </c>
      <c r="AJ4" s="17">
        <f>MaleSingleAge!AJ4+FemaleSingleAge!AJ4</f>
        <v>675.25500000000011</v>
      </c>
      <c r="AK4" s="17">
        <f>MaleSingleAge!AK4+FemaleSingleAge!AK4</f>
        <v>682.37599999999998</v>
      </c>
      <c r="AL4" s="17">
        <f>MaleSingleAge!AL4+FemaleSingleAge!AL4</f>
        <v>689.28899999999999</v>
      </c>
      <c r="AM4" s="17">
        <f>MaleSingleAge!AM4+FemaleSingleAge!AM4</f>
        <v>695.94</v>
      </c>
      <c r="AN4" s="17">
        <f>MaleSingleAge!AN4+FemaleSingleAge!AN4</f>
        <v>702.298</v>
      </c>
      <c r="AO4" s="17">
        <f>MaleSingleAge!AO4+FemaleSingleAge!AO4</f>
        <v>708.31899999999996</v>
      </c>
      <c r="AP4" s="17">
        <f>MaleSingleAge!AP4+FemaleSingleAge!AP4</f>
        <v>713.97299999999996</v>
      </c>
      <c r="AQ4" s="17">
        <f>MaleSingleAge!AQ4+FemaleSingleAge!AQ4</f>
        <v>719.25099999999998</v>
      </c>
      <c r="AR4" s="17">
        <f>MaleSingleAge!AR4+FemaleSingleAge!AR4</f>
        <v>724.16800000000001</v>
      </c>
      <c r="AS4" s="17">
        <f>MaleSingleAge!AS4+FemaleSingleAge!AS4</f>
        <v>728.74800000000005</v>
      </c>
      <c r="AT4" s="17">
        <f>MaleSingleAge!AT4+FemaleSingleAge!AT4</f>
        <v>733.01700000000005</v>
      </c>
      <c r="AU4" s="17">
        <f>MaleSingleAge!AU4+FemaleSingleAge!AU4</f>
        <v>737.00900000000001</v>
      </c>
      <c r="AV4" s="17">
        <f>MaleSingleAge!AV4+FemaleSingleAge!AV4</f>
        <v>740.73099999999999</v>
      </c>
      <c r="AW4" s="17">
        <f>MaleSingleAge!AW4+FemaleSingleAge!AW4</f>
        <v>744.18700000000001</v>
      </c>
      <c r="AX4" s="17">
        <f>MaleSingleAge!AX4+FemaleSingleAge!AX4</f>
        <v>747.39099999999996</v>
      </c>
      <c r="AY4" s="17">
        <f>MaleSingleAge!AY4+FemaleSingleAge!AY4</f>
        <v>750.35400000000004</v>
      </c>
      <c r="AZ4" s="17">
        <f>MaleSingleAge!AZ4+FemaleSingleAge!AZ4</f>
        <v>753.09199999999998</v>
      </c>
      <c r="BA4" s="17">
        <f>MaleSingleAge!BA4+FemaleSingleAge!BA4</f>
        <v>755.61099999999999</v>
      </c>
      <c r="BB4" s="17">
        <f>MaleSingleAge!BB4+FemaleSingleAge!BB4</f>
        <v>757.92100000000005</v>
      </c>
      <c r="BC4" s="17">
        <f>MaleSingleAge!BC4+FemaleSingleAge!BC4</f>
        <v>760.04099999999994</v>
      </c>
      <c r="BD4" s="17">
        <f>MaleSingleAge!BD4+FemaleSingleAge!BD4</f>
        <v>761.98500000000001</v>
      </c>
      <c r="BE4" s="17">
        <f>MaleSingleAge!BE4+FemaleSingleAge!BE4</f>
        <v>763.76299999999992</v>
      </c>
      <c r="BF4" s="17">
        <f>MaleSingleAge!BF4+FemaleSingleAge!BF4</f>
        <v>765.38599999999997</v>
      </c>
      <c r="BG4" s="17">
        <f>MaleSingleAge!BG4+FemaleSingleAge!BG4</f>
        <v>766.85599999999999</v>
      </c>
      <c r="BH4" s="17">
        <f>MaleSingleAge!BH4+FemaleSingleAge!BH4</f>
        <v>768.17100000000005</v>
      </c>
      <c r="BI4" s="17">
        <f>MaleSingleAge!BI4+FemaleSingleAge!BI4</f>
        <v>769.32899999999995</v>
      </c>
      <c r="BJ4" s="17">
        <f>MaleSingleAge!BJ4+FemaleSingleAge!BJ4</f>
        <v>770.32400000000007</v>
      </c>
      <c r="BK4" s="17">
        <f>MaleSingleAge!BK4+FemaleSingleAge!BK4</f>
        <v>771.15700000000004</v>
      </c>
      <c r="BL4" s="17">
        <f>MaleSingleAge!BL4+FemaleSingleAge!BL4</f>
        <v>771.82500000000005</v>
      </c>
      <c r="BM4" s="17">
        <f>MaleSingleAge!BM4+FemaleSingleAge!BM4</f>
        <v>772.32899999999995</v>
      </c>
      <c r="BN4" s="17">
        <f>MaleSingleAge!BN4+FemaleSingleAge!BN4</f>
        <v>772.6690000000001</v>
      </c>
      <c r="BO4" s="17">
        <f>MaleSingleAge!BO4+FemaleSingleAge!BO4</f>
        <v>772.84100000000001</v>
      </c>
      <c r="BP4" s="17">
        <f>MaleSingleAge!BP4+FemaleSingleAge!BP4</f>
        <v>772.83799999999997</v>
      </c>
      <c r="BQ4" s="17">
        <f>MaleSingleAge!BQ4+FemaleSingleAge!BQ4</f>
        <v>772.654</v>
      </c>
      <c r="BR4" s="17">
        <f>MaleSingleAge!BR4+FemaleSingleAge!BR4</f>
        <v>772.27800000000002</v>
      </c>
      <c r="BS4" s="17">
        <f>MaleSingleAge!BS4+FemaleSingleAge!BS4</f>
        <v>771.69499999999994</v>
      </c>
      <c r="BT4" s="17">
        <f>MaleSingleAge!BT4+FemaleSingleAge!BT4</f>
        <v>770.8889999999999</v>
      </c>
    </row>
    <row r="5" spans="1:72">
      <c r="A5" s="16">
        <v>2</v>
      </c>
      <c r="B5" s="17">
        <f>MaleSingleAge!B5+FemaleSingleAge!B5</f>
        <v>319.238</v>
      </c>
      <c r="C5" s="17">
        <f>MaleSingleAge!C5+FemaleSingleAge!C5</f>
        <v>322.68100000000004</v>
      </c>
      <c r="D5" s="17">
        <f>MaleSingleAge!D5+FemaleSingleAge!D5</f>
        <v>324.43799999999999</v>
      </c>
      <c r="E5" s="17">
        <f>MaleSingleAge!E5+FemaleSingleAge!E5</f>
        <v>325.85599999999999</v>
      </c>
      <c r="F5" s="17">
        <f>MaleSingleAge!F5+FemaleSingleAge!F5</f>
        <v>328.80600000000004</v>
      </c>
      <c r="G5" s="17">
        <f>MaleSingleAge!G5+FemaleSingleAge!G5</f>
        <v>334.61199999999997</v>
      </c>
      <c r="H5" s="17">
        <f>MaleSingleAge!H5+FemaleSingleAge!H5</f>
        <v>343.71500000000003</v>
      </c>
      <c r="I5" s="17">
        <f>MaleSingleAge!I5+FemaleSingleAge!I5</f>
        <v>355.66999999999996</v>
      </c>
      <c r="J5" s="17">
        <f>MaleSingleAge!J5+FemaleSingleAge!J5</f>
        <v>369.85599999999999</v>
      </c>
      <c r="K5" s="17">
        <f>MaleSingleAge!K5+FemaleSingleAge!K5</f>
        <v>385.25800000000004</v>
      </c>
      <c r="L5" s="17">
        <f>MaleSingleAge!L5+FemaleSingleAge!L5</f>
        <v>401.07900000000001</v>
      </c>
      <c r="M5" s="17">
        <f>MaleSingleAge!M5+FemaleSingleAge!M5</f>
        <v>417.17399999999998</v>
      </c>
      <c r="N5" s="17">
        <f>MaleSingleAge!N5+FemaleSingleAge!N5</f>
        <v>433.60599999999999</v>
      </c>
      <c r="O5" s="17">
        <f>MaleSingleAge!O5+FemaleSingleAge!O5</f>
        <v>450.01800000000003</v>
      </c>
      <c r="P5" s="17">
        <f>MaleSingleAge!P5+FemaleSingleAge!P5</f>
        <v>466.02699999999999</v>
      </c>
      <c r="Q5" s="17">
        <f>MaleSingleAge!Q5+FemaleSingleAge!Q5</f>
        <v>481.33199999999999</v>
      </c>
      <c r="R5" s="17">
        <f>MaleSingleAge!R5+FemaleSingleAge!R5</f>
        <v>495.76300000000003</v>
      </c>
      <c r="S5" s="17">
        <f>MaleSingleAge!S5+FemaleSingleAge!S5</f>
        <v>509.267</v>
      </c>
      <c r="T5" s="17">
        <f>MaleSingleAge!T5+FemaleSingleAge!T5</f>
        <v>521.81500000000005</v>
      </c>
      <c r="U5" s="17">
        <f>MaleSingleAge!U5+FemaleSingleAge!U5</f>
        <v>533.44299999999998</v>
      </c>
      <c r="V5" s="17">
        <f>MaleSingleAge!V5+FemaleSingleAge!V5</f>
        <v>544.19900000000007</v>
      </c>
      <c r="W5" s="17">
        <f>MaleSingleAge!W5+FemaleSingleAge!W5</f>
        <v>554.03200000000004</v>
      </c>
      <c r="X5" s="17">
        <f>MaleSingleAge!X5+FemaleSingleAge!X5</f>
        <v>562.97699999999998</v>
      </c>
      <c r="Y5" s="17">
        <f>MaleSingleAge!Y5+FemaleSingleAge!Y5</f>
        <v>571.27700000000004</v>
      </c>
      <c r="Z5" s="17">
        <f>MaleSingleAge!Z5+FemaleSingleAge!Z5</f>
        <v>579.26700000000005</v>
      </c>
      <c r="AA5" s="17">
        <f>MaleSingleAge!AA5+FemaleSingleAge!AA5</f>
        <v>587.20399999999995</v>
      </c>
      <c r="AB5" s="17">
        <f>MaleSingleAge!AB5+FemaleSingleAge!AB5</f>
        <v>595.16499999999996</v>
      </c>
      <c r="AC5" s="17">
        <f>MaleSingleAge!AC5+FemaleSingleAge!AC5</f>
        <v>603.13699999999994</v>
      </c>
      <c r="AD5" s="17">
        <f>MaleSingleAge!AD5+FemaleSingleAge!AD5</f>
        <v>611.173</v>
      </c>
      <c r="AE5" s="17">
        <f>MaleSingleAge!AE5+FemaleSingleAge!AE5</f>
        <v>619.30899999999997</v>
      </c>
      <c r="AF5" s="17">
        <f>MaleSingleAge!AF5+FemaleSingleAge!AF5</f>
        <v>627.55799999999999</v>
      </c>
      <c r="AG5" s="17">
        <f>MaleSingleAge!AG5+FemaleSingleAge!AG5</f>
        <v>635.96900000000005</v>
      </c>
      <c r="AH5" s="17">
        <f>MaleSingleAge!AH5+FemaleSingleAge!AH5</f>
        <v>644.52299999999991</v>
      </c>
      <c r="AI5" s="17">
        <f>MaleSingleAge!AI5+FemaleSingleAge!AI5</f>
        <v>653.07600000000002</v>
      </c>
      <c r="AJ5" s="17">
        <f>MaleSingleAge!AJ5+FemaleSingleAge!AJ5</f>
        <v>661.42900000000009</v>
      </c>
      <c r="AK5" s="17">
        <f>MaleSingleAge!AK5+FemaleSingleAge!AK5</f>
        <v>669.43000000000006</v>
      </c>
      <c r="AL5" s="17">
        <f>MaleSingleAge!AL5+FemaleSingleAge!AL5</f>
        <v>677.03</v>
      </c>
      <c r="AM5" s="17">
        <f>MaleSingleAge!AM5+FemaleSingleAge!AM5</f>
        <v>684.24700000000007</v>
      </c>
      <c r="AN5" s="17">
        <f>MaleSingleAge!AN5+FemaleSingleAge!AN5</f>
        <v>691.07999999999993</v>
      </c>
      <c r="AO5" s="17">
        <f>MaleSingleAge!AO5+FemaleSingleAge!AO5</f>
        <v>697.55600000000004</v>
      </c>
      <c r="AP5" s="17">
        <f>MaleSingleAge!AP5+FemaleSingleAge!AP5</f>
        <v>703.69200000000001</v>
      </c>
      <c r="AQ5" s="17">
        <f>MaleSingleAge!AQ5+FemaleSingleAge!AQ5</f>
        <v>709.476</v>
      </c>
      <c r="AR5" s="17">
        <f>MaleSingleAge!AR5+FemaleSingleAge!AR5</f>
        <v>714.89599999999996</v>
      </c>
      <c r="AS5" s="17">
        <f>MaleSingleAge!AS5+FemaleSingleAge!AS5</f>
        <v>719.96399999999994</v>
      </c>
      <c r="AT5" s="17">
        <f>MaleSingleAge!AT5+FemaleSingleAge!AT5</f>
        <v>724.70500000000004</v>
      </c>
      <c r="AU5" s="17">
        <f>MaleSingleAge!AU5+FemaleSingleAge!AU5</f>
        <v>729.13200000000006</v>
      </c>
      <c r="AV5" s="17">
        <f>MaleSingleAge!AV5+FemaleSingleAge!AV5</f>
        <v>733.25700000000006</v>
      </c>
      <c r="AW5" s="17">
        <f>MaleSingleAge!AW5+FemaleSingleAge!AW5</f>
        <v>737.08600000000001</v>
      </c>
      <c r="AX5" s="17">
        <f>MaleSingleAge!AX5+FemaleSingleAge!AX5</f>
        <v>740.63699999999994</v>
      </c>
      <c r="AY5" s="17">
        <f>MaleSingleAge!AY5+FemaleSingleAge!AY5</f>
        <v>743.93599999999992</v>
      </c>
      <c r="AZ5" s="17">
        <f>MaleSingleAge!AZ5+FemaleSingleAge!AZ5</f>
        <v>746.99800000000005</v>
      </c>
      <c r="BA5" s="17">
        <f>MaleSingleAge!BA5+FemaleSingleAge!BA5</f>
        <v>749.83799999999997</v>
      </c>
      <c r="BB5" s="17">
        <f>MaleSingleAge!BB5+FemaleSingleAge!BB5</f>
        <v>752.46199999999999</v>
      </c>
      <c r="BC5" s="17">
        <f>MaleSingleAge!BC5+FemaleSingleAge!BC5</f>
        <v>754.88499999999999</v>
      </c>
      <c r="BD5" s="17">
        <f>MaleSingleAge!BD5+FemaleSingleAge!BD5</f>
        <v>757.12099999999998</v>
      </c>
      <c r="BE5" s="17">
        <f>MaleSingleAge!BE5+FemaleSingleAge!BE5</f>
        <v>759.18399999999997</v>
      </c>
      <c r="BF5" s="17">
        <f>MaleSingleAge!BF5+FemaleSingleAge!BF5</f>
        <v>761.07899999999995</v>
      </c>
      <c r="BG5" s="17">
        <f>MaleSingleAge!BG5+FemaleSingleAge!BG5</f>
        <v>762.81</v>
      </c>
      <c r="BH5" s="17">
        <f>MaleSingleAge!BH5+FemaleSingleAge!BH5</f>
        <v>764.38300000000004</v>
      </c>
      <c r="BI5" s="17">
        <f>MaleSingleAge!BI5+FemaleSingleAge!BI5</f>
        <v>765.79200000000003</v>
      </c>
      <c r="BJ5" s="17">
        <f>MaleSingleAge!BJ5+FemaleSingleAge!BJ5</f>
        <v>767.03899999999999</v>
      </c>
      <c r="BK5" s="17">
        <f>MaleSingleAge!BK5+FemaleSingleAge!BK5</f>
        <v>768.12400000000002</v>
      </c>
      <c r="BL5" s="17">
        <f>MaleSingleAge!BL5+FemaleSingleAge!BL5</f>
        <v>769.04700000000003</v>
      </c>
      <c r="BM5" s="17">
        <f>MaleSingleAge!BM5+FemaleSingleAge!BM5</f>
        <v>769.80700000000002</v>
      </c>
      <c r="BN5" s="17">
        <f>MaleSingleAge!BN5+FemaleSingleAge!BN5</f>
        <v>770.40099999999995</v>
      </c>
      <c r="BO5" s="17">
        <f>MaleSingleAge!BO5+FemaleSingleAge!BO5</f>
        <v>770.827</v>
      </c>
      <c r="BP5" s="17">
        <f>MaleSingleAge!BP5+FemaleSingleAge!BP5</f>
        <v>771.07899999999995</v>
      </c>
      <c r="BQ5" s="17">
        <f>MaleSingleAge!BQ5+FemaleSingleAge!BQ5</f>
        <v>771.15</v>
      </c>
      <c r="BR5" s="17">
        <f>MaleSingleAge!BR5+FemaleSingleAge!BR5</f>
        <v>771.02800000000002</v>
      </c>
      <c r="BS5" s="17">
        <f>MaleSingleAge!BS5+FemaleSingleAge!BS5</f>
        <v>770.70399999999995</v>
      </c>
      <c r="BT5" s="17">
        <f>MaleSingleAge!BT5+FemaleSingleAge!BT5</f>
        <v>770.16200000000003</v>
      </c>
    </row>
    <row r="6" spans="1:72">
      <c r="A6" s="16">
        <v>3</v>
      </c>
      <c r="B6" s="17">
        <f>MaleSingleAge!B6+FemaleSingleAge!B6</f>
        <v>305.52699999999999</v>
      </c>
      <c r="C6" s="17">
        <f>MaleSingleAge!C6+FemaleSingleAge!C6</f>
        <v>311.00400000000002</v>
      </c>
      <c r="D6" s="17">
        <f>MaleSingleAge!D6+FemaleSingleAge!D6</f>
        <v>315.42899999999997</v>
      </c>
      <c r="E6" s="17">
        <f>MaleSingleAge!E6+FemaleSingleAge!E6</f>
        <v>319.32399999999996</v>
      </c>
      <c r="F6" s="17">
        <f>MaleSingleAge!F6+FemaleSingleAge!F6</f>
        <v>323.42200000000003</v>
      </c>
      <c r="G6" s="17">
        <f>MaleSingleAge!G6+FemaleSingleAge!G6</f>
        <v>328.322</v>
      </c>
      <c r="H6" s="17">
        <f>MaleSingleAge!H6+FemaleSingleAge!H6</f>
        <v>334</v>
      </c>
      <c r="I6" s="17">
        <f>MaleSingleAge!I6+FemaleSingleAge!I6</f>
        <v>340.46699999999998</v>
      </c>
      <c r="J6" s="17">
        <f>MaleSingleAge!J6+FemaleSingleAge!J6</f>
        <v>348.37299999999999</v>
      </c>
      <c r="K6" s="17">
        <f>MaleSingleAge!K6+FemaleSingleAge!K6</f>
        <v>358.517</v>
      </c>
      <c r="L6" s="17">
        <f>MaleSingleAge!L6+FemaleSingleAge!L6</f>
        <v>371.36799999999999</v>
      </c>
      <c r="M6" s="17">
        <f>MaleSingleAge!M6+FemaleSingleAge!M6</f>
        <v>387.29100000000005</v>
      </c>
      <c r="N6" s="17">
        <f>MaleSingleAge!N6+FemaleSingleAge!N6</f>
        <v>405.86699999999996</v>
      </c>
      <c r="O6" s="17">
        <f>MaleSingleAge!O6+FemaleSingleAge!O6</f>
        <v>425.79300000000001</v>
      </c>
      <c r="P6" s="17">
        <f>MaleSingleAge!P6+FemaleSingleAge!P6</f>
        <v>445.25</v>
      </c>
      <c r="Q6" s="17">
        <f>MaleSingleAge!Q6+FemaleSingleAge!Q6</f>
        <v>462.91499999999996</v>
      </c>
      <c r="R6" s="17">
        <f>MaleSingleAge!R6+FemaleSingleAge!R6</f>
        <v>478.29300000000001</v>
      </c>
      <c r="S6" s="17">
        <f>MaleSingleAge!S6+FemaleSingleAge!S6</f>
        <v>491.68299999999999</v>
      </c>
      <c r="T6" s="17">
        <f>MaleSingleAge!T6+FemaleSingleAge!T6</f>
        <v>503.53500000000003</v>
      </c>
      <c r="U6" s="17">
        <f>MaleSingleAge!U6+FemaleSingleAge!U6</f>
        <v>514.63200000000006</v>
      </c>
      <c r="V6" s="17">
        <f>MaleSingleAge!V6+FemaleSingleAge!V6</f>
        <v>525.54500000000007</v>
      </c>
      <c r="W6" s="17">
        <f>MaleSingleAge!W6+FemaleSingleAge!W6</f>
        <v>536.38</v>
      </c>
      <c r="X6" s="17">
        <f>MaleSingleAge!X6+FemaleSingleAge!X6</f>
        <v>546.91499999999996</v>
      </c>
      <c r="Y6" s="17">
        <f>MaleSingleAge!Y6+FemaleSingleAge!Y6</f>
        <v>557.03800000000001</v>
      </c>
      <c r="Z6" s="17">
        <f>MaleSingleAge!Z6+FemaleSingleAge!Z6</f>
        <v>566.553</v>
      </c>
      <c r="AA6" s="17">
        <f>MaleSingleAge!AA6+FemaleSingleAge!AA6</f>
        <v>575.34899999999993</v>
      </c>
      <c r="AB6" s="17">
        <f>MaleSingleAge!AB6+FemaleSingleAge!AB6</f>
        <v>583.37200000000007</v>
      </c>
      <c r="AC6" s="17">
        <f>MaleSingleAge!AC6+FemaleSingleAge!AC6</f>
        <v>590.77600000000007</v>
      </c>
      <c r="AD6" s="17">
        <f>MaleSingleAge!AD6+FemaleSingleAge!AD6</f>
        <v>597.89499999999998</v>
      </c>
      <c r="AE6" s="17">
        <f>MaleSingleAge!AE6+FemaleSingleAge!AE6</f>
        <v>605.18499999999995</v>
      </c>
      <c r="AF6" s="17">
        <f>MaleSingleAge!AF6+FemaleSingleAge!AF6</f>
        <v>612.96</v>
      </c>
      <c r="AG6" s="17">
        <f>MaleSingleAge!AG6+FemaleSingleAge!AG6</f>
        <v>621.35400000000004</v>
      </c>
      <c r="AH6" s="17">
        <f>MaleSingleAge!AH6+FemaleSingleAge!AH6</f>
        <v>630.25199999999995</v>
      </c>
      <c r="AI6" s="17">
        <f>MaleSingleAge!AI6+FemaleSingleAge!AI6</f>
        <v>639.40200000000004</v>
      </c>
      <c r="AJ6" s="17">
        <f>MaleSingleAge!AJ6+FemaleSingleAge!AJ6</f>
        <v>648.41899999999998</v>
      </c>
      <c r="AK6" s="17">
        <f>MaleSingleAge!AK6+FemaleSingleAge!AK6</f>
        <v>657.01900000000001</v>
      </c>
      <c r="AL6" s="17">
        <f>MaleSingleAge!AL6+FemaleSingleAge!AL6</f>
        <v>665.12899999999991</v>
      </c>
      <c r="AM6" s="17">
        <f>MaleSingleAge!AM6+FemaleSingleAge!AM6</f>
        <v>672.8130000000001</v>
      </c>
      <c r="AN6" s="17">
        <f>MaleSingleAge!AN6+FemaleSingleAge!AN6</f>
        <v>680.08799999999997</v>
      </c>
      <c r="AO6" s="17">
        <f>MaleSingleAge!AO6+FemaleSingleAge!AO6</f>
        <v>687.00299999999993</v>
      </c>
      <c r="AP6" s="17">
        <f>MaleSingleAge!AP6+FemaleSingleAge!AP6</f>
        <v>693.596</v>
      </c>
      <c r="AQ6" s="17">
        <f>MaleSingleAge!AQ6+FemaleSingleAge!AQ6</f>
        <v>699.85799999999995</v>
      </c>
      <c r="AR6" s="17">
        <f>MaleSingleAge!AR6+FemaleSingleAge!AR6</f>
        <v>705.75600000000009</v>
      </c>
      <c r="AS6" s="17">
        <f>MaleSingleAge!AS6+FemaleSingleAge!AS6</f>
        <v>711.29899999999998</v>
      </c>
      <c r="AT6" s="17">
        <f>MaleSingleAge!AT6+FemaleSingleAge!AT6</f>
        <v>716.49599999999998</v>
      </c>
      <c r="AU6" s="17">
        <f>MaleSingleAge!AU6+FemaleSingleAge!AU6</f>
        <v>721.3599999999999</v>
      </c>
      <c r="AV6" s="17">
        <f>MaleSingleAge!AV6+FemaleSingleAge!AV6</f>
        <v>725.89400000000001</v>
      </c>
      <c r="AW6" s="17">
        <f>MaleSingleAge!AW6+FemaleSingleAge!AW6</f>
        <v>730.10799999999995</v>
      </c>
      <c r="AX6" s="17">
        <f>MaleSingleAge!AX6+FemaleSingleAge!AX6</f>
        <v>734.02500000000009</v>
      </c>
      <c r="AY6" s="17">
        <f>MaleSingleAge!AY6+FemaleSingleAge!AY6</f>
        <v>737.67100000000005</v>
      </c>
      <c r="AZ6" s="17">
        <f>MaleSingleAge!AZ6+FemaleSingleAge!AZ6</f>
        <v>741.07099999999991</v>
      </c>
      <c r="BA6" s="17">
        <f>MaleSingleAge!BA6+FemaleSingleAge!BA6</f>
        <v>744.23700000000008</v>
      </c>
      <c r="BB6" s="17">
        <f>MaleSingleAge!BB6+FemaleSingleAge!BB6</f>
        <v>747.17700000000002</v>
      </c>
      <c r="BC6" s="17">
        <f>MaleSingleAge!BC6+FemaleSingleAge!BC6</f>
        <v>749.90499999999997</v>
      </c>
      <c r="BD6" s="17">
        <f>MaleSingleAge!BD6+FemaleSingleAge!BD6</f>
        <v>752.43299999999999</v>
      </c>
      <c r="BE6" s="17">
        <f>MaleSingleAge!BE6+FemaleSingleAge!BE6</f>
        <v>754.774</v>
      </c>
      <c r="BF6" s="17">
        <f>MaleSingleAge!BF6+FemaleSingleAge!BF6</f>
        <v>756.93600000000004</v>
      </c>
      <c r="BG6" s="17">
        <f>MaleSingleAge!BG6+FemaleSingleAge!BG6</f>
        <v>758.92499999999995</v>
      </c>
      <c r="BH6" s="17">
        <f>MaleSingleAge!BH6+FemaleSingleAge!BH6</f>
        <v>760.745</v>
      </c>
      <c r="BI6" s="17">
        <f>MaleSingleAge!BI6+FemaleSingleAge!BI6</f>
        <v>762.399</v>
      </c>
      <c r="BJ6" s="17">
        <f>MaleSingleAge!BJ6+FemaleSingleAge!BJ6</f>
        <v>763.88900000000001</v>
      </c>
      <c r="BK6" s="17">
        <f>MaleSingleAge!BK6+FemaleSingleAge!BK6</f>
        <v>765.21500000000003</v>
      </c>
      <c r="BL6" s="17">
        <f>MaleSingleAge!BL6+FemaleSingleAge!BL6</f>
        <v>766.37799999999993</v>
      </c>
      <c r="BM6" s="17">
        <f>MaleSingleAge!BM6+FemaleSingleAge!BM6</f>
        <v>767.37699999999995</v>
      </c>
      <c r="BN6" s="17">
        <f>MaleSingleAge!BN6+FemaleSingleAge!BN6</f>
        <v>768.21100000000001</v>
      </c>
      <c r="BO6" s="17">
        <f>MaleSingleAge!BO6+FemaleSingleAge!BO6</f>
        <v>768.875</v>
      </c>
      <c r="BP6" s="17">
        <f>MaleSingleAge!BP6+FemaleSingleAge!BP6</f>
        <v>769.36599999999999</v>
      </c>
      <c r="BQ6" s="17">
        <f>MaleSingleAge!BQ6+FemaleSingleAge!BQ6</f>
        <v>769.67399999999998</v>
      </c>
      <c r="BR6" s="17">
        <f>MaleSingleAge!BR6+FemaleSingleAge!BR6</f>
        <v>769.79499999999996</v>
      </c>
      <c r="BS6" s="17">
        <f>MaleSingleAge!BS6+FemaleSingleAge!BS6</f>
        <v>769.71600000000001</v>
      </c>
      <c r="BT6" s="17">
        <f>MaleSingleAge!BT6+FemaleSingleAge!BT6</f>
        <v>769.42499999999995</v>
      </c>
    </row>
    <row r="7" spans="1:72">
      <c r="A7" s="16">
        <v>4</v>
      </c>
      <c r="B7" s="17">
        <f>MaleSingleAge!B7+FemaleSingleAge!B7</f>
        <v>292.55500000000001</v>
      </c>
      <c r="C7" s="17">
        <f>MaleSingleAge!C7+FemaleSingleAge!C7</f>
        <v>299.55100000000004</v>
      </c>
      <c r="D7" s="17">
        <f>MaleSingleAge!D7+FemaleSingleAge!D7</f>
        <v>306.005</v>
      </c>
      <c r="E7" s="17">
        <f>MaleSingleAge!E7+FemaleSingleAge!E7</f>
        <v>311.82900000000001</v>
      </c>
      <c r="F7" s="17">
        <f>MaleSingleAge!F7+FemaleSingleAge!F7</f>
        <v>316.93200000000002</v>
      </c>
      <c r="G7" s="17">
        <f>MaleSingleAge!G7+FemaleSingleAge!G7</f>
        <v>321.37299999999999</v>
      </c>
      <c r="H7" s="17">
        <f>MaleSingleAge!H7+FemaleSingleAge!H7</f>
        <v>324.82</v>
      </c>
      <c r="I7" s="17">
        <f>MaleSingleAge!I7+FemaleSingleAge!I7</f>
        <v>327.59299999999996</v>
      </c>
      <c r="J7" s="17">
        <f>MaleSingleAge!J7+FemaleSingleAge!J7</f>
        <v>331.166</v>
      </c>
      <c r="K7" s="17">
        <f>MaleSingleAge!K7+FemaleSingleAge!K7</f>
        <v>337.50900000000001</v>
      </c>
      <c r="L7" s="17">
        <f>MaleSingleAge!L7+FemaleSingleAge!L7</f>
        <v>347.91499999999996</v>
      </c>
      <c r="M7" s="17">
        <f>MaleSingleAge!M7+FemaleSingleAge!M7</f>
        <v>363.06799999999998</v>
      </c>
      <c r="N7" s="17">
        <f>MaleSingleAge!N7+FemaleSingleAge!N7</f>
        <v>382.262</v>
      </c>
      <c r="O7" s="17">
        <f>MaleSingleAge!O7+FemaleSingleAge!O7</f>
        <v>403.68600000000004</v>
      </c>
      <c r="P7" s="17">
        <f>MaleSingleAge!P7+FemaleSingleAge!P7</f>
        <v>424.76</v>
      </c>
      <c r="Q7" s="17">
        <f>MaleSingleAge!Q7+FemaleSingleAge!Q7</f>
        <v>443.59399999999999</v>
      </c>
      <c r="R7" s="17">
        <f>MaleSingleAge!R7+FemaleSingleAge!R7</f>
        <v>459.536</v>
      </c>
      <c r="S7" s="17">
        <f>MaleSingleAge!S7+FemaleSingleAge!S7</f>
        <v>473.07899999999995</v>
      </c>
      <c r="T7" s="17">
        <f>MaleSingleAge!T7+FemaleSingleAge!T7</f>
        <v>484.88800000000003</v>
      </c>
      <c r="U7" s="17">
        <f>MaleSingleAge!U7+FemaleSingleAge!U7</f>
        <v>496.096</v>
      </c>
      <c r="V7" s="17">
        <f>MaleSingleAge!V7+FemaleSingleAge!V7</f>
        <v>507.51299999999998</v>
      </c>
      <c r="W7" s="17">
        <f>MaleSingleAge!W7+FemaleSingleAge!W7</f>
        <v>519.31700000000001</v>
      </c>
      <c r="X7" s="17">
        <f>MaleSingleAge!X7+FemaleSingleAge!X7</f>
        <v>531.149</v>
      </c>
      <c r="Y7" s="17">
        <f>MaleSingleAge!Y7+FemaleSingleAge!Y7</f>
        <v>542.67700000000002</v>
      </c>
      <c r="Z7" s="17">
        <f>MaleSingleAge!Z7+FemaleSingleAge!Z7</f>
        <v>553.39599999999996</v>
      </c>
      <c r="AA7" s="17">
        <f>MaleSingleAge!AA7+FemaleSingleAge!AA7</f>
        <v>562.98</v>
      </c>
      <c r="AB7" s="17">
        <f>MaleSingleAge!AB7+FemaleSingleAge!AB7</f>
        <v>571.29600000000005</v>
      </c>
      <c r="AC7" s="17">
        <f>MaleSingleAge!AC7+FemaleSingleAge!AC7</f>
        <v>578.58100000000002</v>
      </c>
      <c r="AD7" s="17">
        <f>MaleSingleAge!AD7+FemaleSingleAge!AD7</f>
        <v>585.33699999999999</v>
      </c>
      <c r="AE7" s="17">
        <f>MaleSingleAge!AE7+FemaleSingleAge!AE7</f>
        <v>592.255</v>
      </c>
      <c r="AF7" s="17">
        <f>MaleSingleAge!AF7+FemaleSingleAge!AF7</f>
        <v>599.82500000000005</v>
      </c>
      <c r="AG7" s="17">
        <f>MaleSingleAge!AG7+FemaleSingleAge!AG7</f>
        <v>608.23099999999999</v>
      </c>
      <c r="AH7" s="17">
        <f>MaleSingleAge!AH7+FemaleSingleAge!AH7</f>
        <v>617.30600000000004</v>
      </c>
      <c r="AI7" s="17">
        <f>MaleSingleAge!AI7+FemaleSingleAge!AI7</f>
        <v>626.75600000000009</v>
      </c>
      <c r="AJ7" s="17">
        <f>MaleSingleAge!AJ7+FemaleSingleAge!AJ7</f>
        <v>636.13099999999997</v>
      </c>
      <c r="AK7" s="17">
        <f>MaleSingleAge!AK7+FemaleSingleAge!AK7</f>
        <v>645.09100000000001</v>
      </c>
      <c r="AL7" s="17">
        <f>MaleSingleAge!AL7+FemaleSingleAge!AL7</f>
        <v>653.55999999999995</v>
      </c>
      <c r="AM7" s="17">
        <f>MaleSingleAge!AM7+FemaleSingleAge!AM7</f>
        <v>661.62599999999998</v>
      </c>
      <c r="AN7" s="17">
        <f>MaleSingleAge!AN7+FemaleSingleAge!AN7</f>
        <v>669.298</v>
      </c>
      <c r="AO7" s="17">
        <f>MaleSingleAge!AO7+FemaleSingleAge!AO7</f>
        <v>676.63099999999997</v>
      </c>
      <c r="AP7" s="17">
        <f>MaleSingleAge!AP7+FemaleSingleAge!AP7</f>
        <v>683.65899999999999</v>
      </c>
      <c r="AQ7" s="17">
        <f>MaleSingleAge!AQ7+FemaleSingleAge!AQ7</f>
        <v>690.36699999999996</v>
      </c>
      <c r="AR7" s="17">
        <f>MaleSingleAge!AR7+FemaleSingleAge!AR7</f>
        <v>696.72</v>
      </c>
      <c r="AS7" s="17">
        <f>MaleSingleAge!AS7+FemaleSingleAge!AS7</f>
        <v>702.71699999999998</v>
      </c>
      <c r="AT7" s="17">
        <f>MaleSingleAge!AT7+FemaleSingleAge!AT7</f>
        <v>708.35900000000004</v>
      </c>
      <c r="AU7" s="17">
        <f>MaleSingleAge!AU7+FemaleSingleAge!AU7</f>
        <v>713.65499999999997</v>
      </c>
      <c r="AV7" s="17">
        <f>MaleSingleAge!AV7+FemaleSingleAge!AV7</f>
        <v>718.60199999999998</v>
      </c>
      <c r="AW7" s="17">
        <f>MaleSingleAge!AW7+FemaleSingleAge!AW7</f>
        <v>723.21</v>
      </c>
      <c r="AX7" s="17">
        <f>MaleSingleAge!AX7+FemaleSingleAge!AX7</f>
        <v>727.50299999999993</v>
      </c>
      <c r="AY7" s="17">
        <f>MaleSingleAge!AY7+FemaleSingleAge!AY7</f>
        <v>731.51</v>
      </c>
      <c r="AZ7" s="17">
        <f>MaleSingleAge!AZ7+FemaleSingleAge!AZ7</f>
        <v>735.25600000000009</v>
      </c>
      <c r="BA7" s="17">
        <f>MaleSingleAge!BA7+FemaleSingleAge!BA7</f>
        <v>738.755</v>
      </c>
      <c r="BB7" s="17">
        <f>MaleSingleAge!BB7+FemaleSingleAge!BB7</f>
        <v>742.01400000000001</v>
      </c>
      <c r="BC7" s="17">
        <f>MaleSingleAge!BC7+FemaleSingleAge!BC7</f>
        <v>745.04500000000007</v>
      </c>
      <c r="BD7" s="17">
        <f>MaleSingleAge!BD7+FemaleSingleAge!BD7</f>
        <v>747.86500000000001</v>
      </c>
      <c r="BE7" s="17">
        <f>MaleSingleAge!BE7+FemaleSingleAge!BE7</f>
        <v>750.48199999999997</v>
      </c>
      <c r="BF7" s="17">
        <f>MaleSingleAge!BF7+FemaleSingleAge!BF7</f>
        <v>752.91</v>
      </c>
      <c r="BG7" s="17">
        <f>MaleSingleAge!BG7+FemaleSingleAge!BG7</f>
        <v>755.15200000000004</v>
      </c>
      <c r="BH7" s="17">
        <f>MaleSingleAge!BH7+FemaleSingleAge!BH7</f>
        <v>757.21599999999989</v>
      </c>
      <c r="BI7" s="17">
        <f>MaleSingleAge!BI7+FemaleSingleAge!BI7</f>
        <v>759.10900000000004</v>
      </c>
      <c r="BJ7" s="17">
        <f>MaleSingleAge!BJ7+FemaleSingleAge!BJ7</f>
        <v>760.83199999999999</v>
      </c>
      <c r="BK7" s="17">
        <f>MaleSingleAge!BK7+FemaleSingleAge!BK7</f>
        <v>762.38900000000001</v>
      </c>
      <c r="BL7" s="17">
        <f>MaleSingleAge!BL7+FemaleSingleAge!BL7</f>
        <v>763.78099999999995</v>
      </c>
      <c r="BM7" s="17">
        <f>MaleSingleAge!BM7+FemaleSingleAge!BM7</f>
        <v>765.00700000000006</v>
      </c>
      <c r="BN7" s="17">
        <f>MaleSingleAge!BN7+FemaleSingleAge!BN7</f>
        <v>766.06600000000003</v>
      </c>
      <c r="BO7" s="17">
        <f>MaleSingleAge!BO7+FemaleSingleAge!BO7</f>
        <v>766.95600000000002</v>
      </c>
      <c r="BP7" s="17">
        <f>MaleSingleAge!BP7+FemaleSingleAge!BP7</f>
        <v>767.67100000000005</v>
      </c>
      <c r="BQ7" s="17">
        <f>MaleSingleAge!BQ7+FemaleSingleAge!BQ7</f>
        <v>768.20700000000011</v>
      </c>
      <c r="BR7" s="17">
        <f>MaleSingleAge!BR7+FemaleSingleAge!BR7</f>
        <v>768.55499999999995</v>
      </c>
      <c r="BS7" s="17">
        <f>MaleSingleAge!BS7+FemaleSingleAge!BS7</f>
        <v>768.70799999999997</v>
      </c>
      <c r="BT7" s="17">
        <f>MaleSingleAge!BT7+FemaleSingleAge!BT7</f>
        <v>768.65599999999995</v>
      </c>
    </row>
    <row r="8" spans="1:72">
      <c r="A8" s="16">
        <v>5</v>
      </c>
      <c r="B8" s="17">
        <f>MaleSingleAge!B8+FemaleSingleAge!B8</f>
        <v>280.29500000000002</v>
      </c>
      <c r="C8" s="17">
        <f>MaleSingleAge!C8+FemaleSingleAge!C8</f>
        <v>288.34699999999998</v>
      </c>
      <c r="D8" s="17">
        <f>MaleSingleAge!D8+FemaleSingleAge!D8</f>
        <v>296.25400000000002</v>
      </c>
      <c r="E8" s="17">
        <f>MaleSingleAge!E8+FemaleSingleAge!E8</f>
        <v>303.51499999999999</v>
      </c>
      <c r="F8" s="17">
        <f>MaleSingleAge!F8+FemaleSingleAge!F8</f>
        <v>309.48500000000001</v>
      </c>
      <c r="G8" s="17">
        <f>MaleSingleAge!G8+FemaleSingleAge!G8</f>
        <v>313.84500000000003</v>
      </c>
      <c r="H8" s="17">
        <f>MaleSingleAge!H8+FemaleSingleAge!H8</f>
        <v>316.09300000000002</v>
      </c>
      <c r="I8" s="17">
        <f>MaleSingleAge!I8+FemaleSingleAge!I8</f>
        <v>316.72800000000001</v>
      </c>
      <c r="J8" s="17">
        <f>MaleSingleAge!J8+FemaleSingleAge!J8</f>
        <v>317.66200000000003</v>
      </c>
      <c r="K8" s="17">
        <f>MaleSingleAge!K8+FemaleSingleAge!K8</f>
        <v>321.47899999999998</v>
      </c>
      <c r="L8" s="17">
        <f>MaleSingleAge!L8+FemaleSingleAge!L8</f>
        <v>329.93</v>
      </c>
      <c r="M8" s="17">
        <f>MaleSingleAge!M8+FemaleSingleAge!M8</f>
        <v>343.839</v>
      </c>
      <c r="N8" s="17">
        <f>MaleSingleAge!N8+FemaleSingleAge!N8</f>
        <v>362.37700000000001</v>
      </c>
      <c r="O8" s="17">
        <f>MaleSingleAge!O8+FemaleSingleAge!O8</f>
        <v>383.61500000000001</v>
      </c>
      <c r="P8" s="17">
        <f>MaleSingleAge!P8+FemaleSingleAge!P8</f>
        <v>404.75400000000002</v>
      </c>
      <c r="Q8" s="17">
        <f>MaleSingleAge!Q8+FemaleSingleAge!Q8</f>
        <v>423.74099999999999</v>
      </c>
      <c r="R8" s="17">
        <f>MaleSingleAge!R8+FemaleSingleAge!R8</f>
        <v>439.9</v>
      </c>
      <c r="S8" s="17">
        <f>MaleSingleAge!S8+FemaleSingleAge!S8</f>
        <v>453.77599999999995</v>
      </c>
      <c r="T8" s="17">
        <f>MaleSingleAge!T8+FemaleSingleAge!T8</f>
        <v>466.04300000000001</v>
      </c>
      <c r="U8" s="17">
        <f>MaleSingleAge!U8+FemaleSingleAge!U8</f>
        <v>477.85699999999997</v>
      </c>
      <c r="V8" s="17">
        <f>MaleSingleAge!V8+FemaleSingleAge!V8</f>
        <v>490.03499999999997</v>
      </c>
      <c r="W8" s="17">
        <f>MaleSingleAge!W8+FemaleSingleAge!W8</f>
        <v>502.75400000000002</v>
      </c>
      <c r="X8" s="17">
        <f>MaleSingleAge!X8+FemaleSingleAge!X8</f>
        <v>515.61400000000003</v>
      </c>
      <c r="Y8" s="17">
        <f>MaleSingleAge!Y8+FemaleSingleAge!Y8</f>
        <v>528.18200000000002</v>
      </c>
      <c r="Z8" s="17">
        <f>MaleSingleAge!Z8+FemaleSingleAge!Z8</f>
        <v>539.82799999999997</v>
      </c>
      <c r="AA8" s="17">
        <f>MaleSingleAge!AA8+FemaleSingleAge!AA8</f>
        <v>550.13800000000003</v>
      </c>
      <c r="AB8" s="17">
        <f>MaleSingleAge!AB8+FemaleSingleAge!AB8</f>
        <v>558.93299999999999</v>
      </c>
      <c r="AC8" s="17">
        <f>MaleSingleAge!AC8+FemaleSingleAge!AC8</f>
        <v>566.48399999999992</v>
      </c>
      <c r="AD8" s="17">
        <f>MaleSingleAge!AD8+FemaleSingleAge!AD8</f>
        <v>573.34500000000003</v>
      </c>
      <c r="AE8" s="17">
        <f>MaleSingleAge!AE8+FemaleSingleAge!AE8</f>
        <v>580.298</v>
      </c>
      <c r="AF8" s="17">
        <f>MaleSingleAge!AF8+FemaleSingleAge!AF8</f>
        <v>587.90200000000004</v>
      </c>
      <c r="AG8" s="17">
        <f>MaleSingleAge!AG8+FemaleSingleAge!AG8</f>
        <v>596.35199999999998</v>
      </c>
      <c r="AH8" s="17">
        <f>MaleSingleAge!AH8+FemaleSingleAge!AH8</f>
        <v>605.471</v>
      </c>
      <c r="AI8" s="17">
        <f>MaleSingleAge!AI8+FemaleSingleAge!AI8</f>
        <v>614.98900000000003</v>
      </c>
      <c r="AJ8" s="17">
        <f>MaleSingleAge!AJ8+FemaleSingleAge!AJ8</f>
        <v>624.47199999999998</v>
      </c>
      <c r="AK8" s="17">
        <f>MaleSingleAge!AK8+FemaleSingleAge!AK8</f>
        <v>633.596</v>
      </c>
      <c r="AL8" s="17">
        <f>MaleSingleAge!AL8+FemaleSingleAge!AL8</f>
        <v>642.29899999999998</v>
      </c>
      <c r="AM8" s="17">
        <f>MaleSingleAge!AM8+FemaleSingleAge!AM8</f>
        <v>650.66699999999992</v>
      </c>
      <c r="AN8" s="17">
        <f>MaleSingleAge!AN8+FemaleSingleAge!AN8</f>
        <v>658.697</v>
      </c>
      <c r="AO8" s="17">
        <f>MaleSingleAge!AO8+FemaleSingleAge!AO8</f>
        <v>666.4190000000001</v>
      </c>
      <c r="AP8" s="17">
        <f>MaleSingleAge!AP8+FemaleSingleAge!AP8</f>
        <v>673.85</v>
      </c>
      <c r="AQ8" s="17">
        <f>MaleSingleAge!AQ8+FemaleSingleAge!AQ8</f>
        <v>680.97399999999993</v>
      </c>
      <c r="AR8" s="17">
        <f>MaleSingleAge!AR8+FemaleSingleAge!AR8</f>
        <v>687.75399999999991</v>
      </c>
      <c r="AS8" s="17">
        <f>MaleSingleAge!AS8+FemaleSingleAge!AS8</f>
        <v>694.18299999999999</v>
      </c>
      <c r="AT8" s="17">
        <f>MaleSingleAge!AT8+FemaleSingleAge!AT8</f>
        <v>700.25800000000004</v>
      </c>
      <c r="AU8" s="17">
        <f>MaleSingleAge!AU8+FemaleSingleAge!AU8</f>
        <v>705.97800000000007</v>
      </c>
      <c r="AV8" s="17">
        <f>MaleSingleAge!AV8+FemaleSingleAge!AV8</f>
        <v>711.33699999999999</v>
      </c>
      <c r="AW8" s="17">
        <f>MaleSingleAge!AW8+FemaleSingleAge!AW8</f>
        <v>716.34500000000003</v>
      </c>
      <c r="AX8" s="17">
        <f>MaleSingleAge!AX8+FemaleSingleAge!AX8</f>
        <v>721.02</v>
      </c>
      <c r="AY8" s="17">
        <f>MaleSingleAge!AY8+FemaleSingleAge!AY8</f>
        <v>725.39799999999991</v>
      </c>
      <c r="AZ8" s="17">
        <f>MaleSingleAge!AZ8+FemaleSingleAge!AZ8</f>
        <v>729.5</v>
      </c>
      <c r="BA8" s="17">
        <f>MaleSingleAge!BA8+FemaleSingleAge!BA8</f>
        <v>733.33600000000001</v>
      </c>
      <c r="BB8" s="17">
        <f>MaleSingleAge!BB8+FemaleSingleAge!BB8</f>
        <v>736.91499999999996</v>
      </c>
      <c r="BC8" s="17">
        <f>MaleSingleAge!BC8+FemaleSingleAge!BC8</f>
        <v>740.25199999999995</v>
      </c>
      <c r="BD8" s="17">
        <f>MaleSingleAge!BD8+FemaleSingleAge!BD8</f>
        <v>743.36300000000006</v>
      </c>
      <c r="BE8" s="17">
        <f>MaleSingleAge!BE8+FemaleSingleAge!BE8</f>
        <v>746.25800000000004</v>
      </c>
      <c r="BF8" s="17">
        <f>MaleSingleAge!BF8+FemaleSingleAge!BF8</f>
        <v>748.95</v>
      </c>
      <c r="BG8" s="17">
        <f>MaleSingleAge!BG8+FemaleSingleAge!BG8</f>
        <v>751.44399999999996</v>
      </c>
      <c r="BH8" s="17">
        <f>MaleSingleAge!BH8+FemaleSingleAge!BH8</f>
        <v>753.75</v>
      </c>
      <c r="BI8" s="17">
        <f>MaleSingleAge!BI8+FemaleSingleAge!BI8</f>
        <v>755.875</v>
      </c>
      <c r="BJ8" s="17">
        <f>MaleSingleAge!BJ8+FemaleSingleAge!BJ8</f>
        <v>757.82600000000002</v>
      </c>
      <c r="BK8" s="17">
        <f>MaleSingleAge!BK8+FemaleSingleAge!BK8</f>
        <v>759.60599999999999</v>
      </c>
      <c r="BL8" s="17">
        <f>MaleSingleAge!BL8+FemaleSingleAge!BL8</f>
        <v>761.21699999999998</v>
      </c>
      <c r="BM8" s="17">
        <f>MaleSingleAge!BM8+FemaleSingleAge!BM8</f>
        <v>762.66100000000006</v>
      </c>
      <c r="BN8" s="17">
        <f>MaleSingleAge!BN8+FemaleSingleAge!BN8</f>
        <v>763.93700000000001</v>
      </c>
      <c r="BO8" s="17">
        <f>MaleSingleAge!BO8+FemaleSingleAge!BO8</f>
        <v>765.03899999999999</v>
      </c>
      <c r="BP8" s="17">
        <f>MaleSingleAge!BP8+FemaleSingleAge!BP8</f>
        <v>765.9670000000001</v>
      </c>
      <c r="BQ8" s="17">
        <f>MaleSingleAge!BQ8+FemaleSingleAge!BQ8</f>
        <v>766.7170000000001</v>
      </c>
      <c r="BR8" s="17">
        <f>MaleSingleAge!BR8+FemaleSingleAge!BR8</f>
        <v>767.28199999999993</v>
      </c>
      <c r="BS8" s="17">
        <f>MaleSingleAge!BS8+FemaleSingleAge!BS8</f>
        <v>767.65700000000004</v>
      </c>
      <c r="BT8" s="17">
        <f>MaleSingleAge!BT8+FemaleSingleAge!BT8</f>
        <v>767.83400000000006</v>
      </c>
    </row>
    <row r="9" spans="1:72">
      <c r="A9" s="16">
        <v>6</v>
      </c>
      <c r="B9" s="17">
        <f>MaleSingleAge!B9+FemaleSingleAge!B9</f>
        <v>268.71900000000005</v>
      </c>
      <c r="C9" s="17">
        <f>MaleSingleAge!C9+FemaleSingleAge!C9</f>
        <v>277.423</v>
      </c>
      <c r="D9" s="17">
        <f>MaleSingleAge!D9+FemaleSingleAge!D9</f>
        <v>286.27100000000002</v>
      </c>
      <c r="E9" s="17">
        <f>MaleSingleAge!E9+FemaleSingleAge!E9</f>
        <v>294.53300000000002</v>
      </c>
      <c r="F9" s="17">
        <f>MaleSingleAge!F9+FemaleSingleAge!F9</f>
        <v>301.23099999999999</v>
      </c>
      <c r="G9" s="17">
        <f>MaleSingleAge!G9+FemaleSingleAge!G9</f>
        <v>305.81899999999996</v>
      </c>
      <c r="H9" s="17">
        <f>MaleSingleAge!H9+FemaleSingleAge!H9</f>
        <v>307.72699999999998</v>
      </c>
      <c r="I9" s="17">
        <f>MaleSingleAge!I9+FemaleSingleAge!I9</f>
        <v>307.54700000000003</v>
      </c>
      <c r="J9" s="17">
        <f>MaleSingleAge!J9+FemaleSingleAge!J9</f>
        <v>307.27700000000004</v>
      </c>
      <c r="K9" s="17">
        <f>MaleSingleAge!K9+FemaleSingleAge!K9</f>
        <v>309.67</v>
      </c>
      <c r="L9" s="17">
        <f>MaleSingleAge!L9+FemaleSingleAge!L9</f>
        <v>316.61799999999999</v>
      </c>
      <c r="M9" s="17">
        <f>MaleSingleAge!M9+FemaleSingleAge!M9</f>
        <v>328.93200000000002</v>
      </c>
      <c r="N9" s="17">
        <f>MaleSingleAge!N9+FemaleSingleAge!N9</f>
        <v>345.80600000000004</v>
      </c>
      <c r="O9" s="17">
        <f>MaleSingleAge!O9+FemaleSingleAge!O9</f>
        <v>365.49799999999999</v>
      </c>
      <c r="P9" s="17">
        <f>MaleSingleAge!P9+FemaleSingleAge!P9</f>
        <v>385.43399999999997</v>
      </c>
      <c r="Q9" s="17">
        <f>MaleSingleAge!Q9+FemaleSingleAge!Q9</f>
        <v>403.733</v>
      </c>
      <c r="R9" s="17">
        <f>MaleSingleAge!R9+FemaleSingleAge!R9</f>
        <v>419.78700000000003</v>
      </c>
      <c r="S9" s="17">
        <f>MaleSingleAge!S9+FemaleSingleAge!S9</f>
        <v>434.09500000000003</v>
      </c>
      <c r="T9" s="17">
        <f>MaleSingleAge!T9+FemaleSingleAge!T9</f>
        <v>447.17500000000001</v>
      </c>
      <c r="U9" s="17">
        <f>MaleSingleAge!U9+FemaleSingleAge!U9</f>
        <v>459.94600000000003</v>
      </c>
      <c r="V9" s="17">
        <f>MaleSingleAge!V9+FemaleSingleAge!V9</f>
        <v>473.04399999999998</v>
      </c>
      <c r="W9" s="17">
        <f>MaleSingleAge!W9+FemaleSingleAge!W9</f>
        <v>486.601</v>
      </c>
      <c r="X9" s="17">
        <f>MaleSingleAge!X9+FemaleSingleAge!X9</f>
        <v>500.24199999999996</v>
      </c>
      <c r="Y9" s="17">
        <f>MaleSingleAge!Y9+FemaleSingleAge!Y9</f>
        <v>513.54099999999994</v>
      </c>
      <c r="Z9" s="17">
        <f>MaleSingleAge!Z9+FemaleSingleAge!Z9</f>
        <v>525.88100000000009</v>
      </c>
      <c r="AA9" s="17">
        <f>MaleSingleAge!AA9+FemaleSingleAge!AA9</f>
        <v>536.85300000000007</v>
      </c>
      <c r="AB9" s="17">
        <f>MaleSingleAge!AB9+FemaleSingleAge!AB9</f>
        <v>546.28500000000008</v>
      </c>
      <c r="AC9" s="17">
        <f>MaleSingleAge!AC9+FemaleSingleAge!AC9</f>
        <v>554.41399999999999</v>
      </c>
      <c r="AD9" s="17">
        <f>MaleSingleAge!AD9+FemaleSingleAge!AD9</f>
        <v>561.7650000000001</v>
      </c>
      <c r="AE9" s="17">
        <f>MaleSingleAge!AE9+FemaleSingleAge!AE9</f>
        <v>569.09199999999998</v>
      </c>
      <c r="AF9" s="17">
        <f>MaleSingleAge!AF9+FemaleSingleAge!AF9</f>
        <v>576.93299999999999</v>
      </c>
      <c r="AG9" s="17">
        <f>MaleSingleAge!AG9+FemaleSingleAge!AG9</f>
        <v>585.471</v>
      </c>
      <c r="AH9" s="17">
        <f>MaleSingleAge!AH9+FemaleSingleAge!AH9</f>
        <v>594.5440000000001</v>
      </c>
      <c r="AI9" s="17">
        <f>MaleSingleAge!AI9+FemaleSingleAge!AI9</f>
        <v>603.95000000000005</v>
      </c>
      <c r="AJ9" s="17">
        <f>MaleSingleAge!AJ9+FemaleSingleAge!AJ9</f>
        <v>613.34799999999996</v>
      </c>
      <c r="AK9" s="17">
        <f>MaleSingleAge!AK9+FemaleSingleAge!AK9</f>
        <v>622.48299999999995</v>
      </c>
      <c r="AL9" s="17">
        <f>MaleSingleAge!AL9+FemaleSingleAge!AL9</f>
        <v>631.31799999999998</v>
      </c>
      <c r="AM9" s="17">
        <f>MaleSingleAge!AM9+FemaleSingleAge!AM9</f>
        <v>639.91800000000001</v>
      </c>
      <c r="AN9" s="17">
        <f>MaleSingleAge!AN9+FemaleSingleAge!AN9</f>
        <v>648.26199999999994</v>
      </c>
      <c r="AO9" s="17">
        <f>MaleSingleAge!AO9+FemaleSingleAge!AO9</f>
        <v>656.33999999999992</v>
      </c>
      <c r="AP9" s="17">
        <f>MaleSingleAge!AP9+FemaleSingleAge!AP9</f>
        <v>664.14400000000001</v>
      </c>
      <c r="AQ9" s="17">
        <f>MaleSingleAge!AQ9+FemaleSingleAge!AQ9</f>
        <v>671.64699999999993</v>
      </c>
      <c r="AR9" s="17">
        <f>MaleSingleAge!AR9+FemaleSingleAge!AR9</f>
        <v>678.82600000000002</v>
      </c>
      <c r="AS9" s="17">
        <f>MaleSingleAge!AS9+FemaleSingleAge!AS9</f>
        <v>685.66599999999994</v>
      </c>
      <c r="AT9" s="17">
        <f>MaleSingleAge!AT9+FemaleSingleAge!AT9</f>
        <v>692.15499999999997</v>
      </c>
      <c r="AU9" s="17">
        <f>MaleSingleAge!AU9+FemaleSingleAge!AU9</f>
        <v>698.28800000000001</v>
      </c>
      <c r="AV9" s="17">
        <f>MaleSingleAge!AV9+FemaleSingleAge!AV9</f>
        <v>704.05899999999997</v>
      </c>
      <c r="AW9" s="17">
        <f>MaleSingleAge!AW9+FemaleSingleAge!AW9</f>
        <v>709.46699999999998</v>
      </c>
      <c r="AX9" s="17">
        <f>MaleSingleAge!AX9+FemaleSingleAge!AX9</f>
        <v>714.53300000000002</v>
      </c>
      <c r="AY9" s="17">
        <f>MaleSingleAge!AY9+FemaleSingleAge!AY9</f>
        <v>719.28500000000008</v>
      </c>
      <c r="AZ9" s="17">
        <f>MaleSingleAge!AZ9+FemaleSingleAge!AZ9</f>
        <v>723.74599999999998</v>
      </c>
      <c r="BA9" s="17">
        <f>MaleSingleAge!BA9+FemaleSingleAge!BA9</f>
        <v>727.928</v>
      </c>
      <c r="BB9" s="17">
        <f>MaleSingleAge!BB9+FemaleSingleAge!BB9</f>
        <v>731.83199999999999</v>
      </c>
      <c r="BC9" s="17">
        <f>MaleSingleAge!BC9+FemaleSingleAge!BC9</f>
        <v>735.476</v>
      </c>
      <c r="BD9" s="17">
        <f>MaleSingleAge!BD9+FemaleSingleAge!BD9</f>
        <v>738.87699999999995</v>
      </c>
      <c r="BE9" s="17">
        <f>MaleSingleAge!BE9+FemaleSingleAge!BE9</f>
        <v>742.05099999999993</v>
      </c>
      <c r="BF9" s="17">
        <f>MaleSingleAge!BF9+FemaleSingleAge!BF9</f>
        <v>745.005</v>
      </c>
      <c r="BG9" s="17">
        <f>MaleSingleAge!BG9+FemaleSingleAge!BG9</f>
        <v>747.75099999999998</v>
      </c>
      <c r="BH9" s="17">
        <f>MaleSingleAge!BH9+FemaleSingleAge!BH9</f>
        <v>750.298</v>
      </c>
      <c r="BI9" s="17">
        <f>MaleSingleAge!BI9+FemaleSingleAge!BI9</f>
        <v>752.654</v>
      </c>
      <c r="BJ9" s="17">
        <f>MaleSingleAge!BJ9+FemaleSingleAge!BJ9</f>
        <v>754.82999999999993</v>
      </c>
      <c r="BK9" s="17">
        <f>MaleSingleAge!BK9+FemaleSingleAge!BK9</f>
        <v>756.827</v>
      </c>
      <c r="BL9" s="17">
        <f>MaleSingleAge!BL9+FemaleSingleAge!BL9</f>
        <v>758.65300000000002</v>
      </c>
      <c r="BM9" s="17">
        <f>MaleSingleAge!BM9+FemaleSingleAge!BM9</f>
        <v>760.30600000000004</v>
      </c>
      <c r="BN9" s="17">
        <f>MaleSingleAge!BN9+FemaleSingleAge!BN9</f>
        <v>761.78600000000006</v>
      </c>
      <c r="BO9" s="17">
        <f>MaleSingleAge!BO9+FemaleSingleAge!BO9</f>
        <v>763.09400000000005</v>
      </c>
      <c r="BP9" s="17">
        <f>MaleSingleAge!BP9+FemaleSingleAge!BP9</f>
        <v>764.226</v>
      </c>
      <c r="BQ9" s="17">
        <f>MaleSingleAge!BQ9+FemaleSingleAge!BQ9</f>
        <v>765.17899999999997</v>
      </c>
      <c r="BR9" s="17">
        <f>MaleSingleAge!BR9+FemaleSingleAge!BR9</f>
        <v>765.95399999999995</v>
      </c>
      <c r="BS9" s="17">
        <f>MaleSingleAge!BS9+FemaleSingleAge!BS9</f>
        <v>766.54099999999994</v>
      </c>
      <c r="BT9" s="17">
        <f>MaleSingleAge!BT9+FemaleSingleAge!BT9</f>
        <v>766.93900000000008</v>
      </c>
    </row>
    <row r="10" spans="1:72">
      <c r="A10" s="16">
        <v>7</v>
      </c>
      <c r="B10" s="17">
        <f>MaleSingleAge!B10+FemaleSingleAge!B10</f>
        <v>257.79999999999995</v>
      </c>
      <c r="C10" s="17">
        <f>MaleSingleAge!C10+FemaleSingleAge!C10</f>
        <v>266.80200000000002</v>
      </c>
      <c r="D10" s="17">
        <f>MaleSingleAge!D10+FemaleSingleAge!D10</f>
        <v>276.15600000000001</v>
      </c>
      <c r="E10" s="17">
        <f>MaleSingleAge!E10+FemaleSingleAge!E10</f>
        <v>285.03100000000001</v>
      </c>
      <c r="F10" s="17">
        <f>MaleSingleAge!F10+FemaleSingleAge!F10</f>
        <v>292.322</v>
      </c>
      <c r="G10" s="17">
        <f>MaleSingleAge!G10+FemaleSingleAge!G10</f>
        <v>297.37299999999999</v>
      </c>
      <c r="H10" s="17">
        <f>MaleSingleAge!H10+FemaleSingleAge!H10</f>
        <v>299.64599999999996</v>
      </c>
      <c r="I10" s="17">
        <f>MaleSingleAge!I10+FemaleSingleAge!I10</f>
        <v>299.72199999999998</v>
      </c>
      <c r="J10" s="17">
        <f>MaleSingleAge!J10+FemaleSingleAge!J10</f>
        <v>299.43799999999999</v>
      </c>
      <c r="K10" s="17">
        <f>MaleSingleAge!K10+FemaleSingleAge!K10</f>
        <v>301.33499999999998</v>
      </c>
      <c r="L10" s="17">
        <f>MaleSingleAge!L10+FemaleSingleAge!L10</f>
        <v>307.18</v>
      </c>
      <c r="M10" s="17">
        <f>MaleSingleAge!M10+FemaleSingleAge!M10</f>
        <v>317.67700000000002</v>
      </c>
      <c r="N10" s="17">
        <f>MaleSingleAge!N10+FemaleSingleAge!N10</f>
        <v>332.13800000000003</v>
      </c>
      <c r="O10" s="17">
        <f>MaleSingleAge!O10+FemaleSingleAge!O10</f>
        <v>349.24599999999998</v>
      </c>
      <c r="P10" s="17">
        <f>MaleSingleAge!P10+FemaleSingleAge!P10</f>
        <v>367.005</v>
      </c>
      <c r="Q10" s="17">
        <f>MaleSingleAge!Q10+FemaleSingleAge!Q10</f>
        <v>383.93399999999997</v>
      </c>
      <c r="R10" s="17">
        <f>MaleSingleAge!R10+FemaleSingleAge!R10</f>
        <v>399.60199999999998</v>
      </c>
      <c r="S10" s="17">
        <f>MaleSingleAge!S10+FemaleSingleAge!S10</f>
        <v>414.36400000000003</v>
      </c>
      <c r="T10" s="17">
        <f>MaleSingleAge!T10+FemaleSingleAge!T10</f>
        <v>428.45799999999997</v>
      </c>
      <c r="U10" s="17">
        <f>MaleSingleAge!U10+FemaleSingleAge!U10</f>
        <v>442.38400000000001</v>
      </c>
      <c r="V10" s="17">
        <f>MaleSingleAge!V10+FemaleSingleAge!V10</f>
        <v>456.47299999999996</v>
      </c>
      <c r="W10" s="17">
        <f>MaleSingleAge!W10+FemaleSingleAge!W10</f>
        <v>470.76400000000001</v>
      </c>
      <c r="X10" s="17">
        <f>MaleSingleAge!X10+FemaleSingleAge!X10</f>
        <v>484.976</v>
      </c>
      <c r="Y10" s="17">
        <f>MaleSingleAge!Y10+FemaleSingleAge!Y10</f>
        <v>498.74299999999999</v>
      </c>
      <c r="Z10" s="17">
        <f>MaleSingleAge!Z10+FemaleSingleAge!Z10</f>
        <v>511.58100000000002</v>
      </c>
      <c r="AA10" s="17">
        <f>MaleSingleAge!AA10+FemaleSingleAge!AA10</f>
        <v>523.17100000000005</v>
      </c>
      <c r="AB10" s="17">
        <f>MaleSingleAge!AB10+FemaleSingleAge!AB10</f>
        <v>533.35</v>
      </c>
      <c r="AC10" s="17">
        <f>MaleSingleAge!AC10+FemaleSingleAge!AC10</f>
        <v>542.29700000000003</v>
      </c>
      <c r="AD10" s="17">
        <f>MaleSingleAge!AD10+FemaleSingleAge!AD10</f>
        <v>550.44499999999994</v>
      </c>
      <c r="AE10" s="17">
        <f>MaleSingleAge!AE10+FemaleSingleAge!AE10</f>
        <v>558.41699999999992</v>
      </c>
      <c r="AF10" s="17">
        <f>MaleSingleAge!AF10+FemaleSingleAge!AF10</f>
        <v>566.66899999999998</v>
      </c>
      <c r="AG10" s="17">
        <f>MaleSingleAge!AG10+FemaleSingleAge!AG10</f>
        <v>575.33600000000001</v>
      </c>
      <c r="AH10" s="17">
        <f>MaleSingleAge!AH10+FemaleSingleAge!AH10</f>
        <v>584.31099999999992</v>
      </c>
      <c r="AI10" s="17">
        <f>MaleSingleAge!AI10+FemaleSingleAge!AI10</f>
        <v>593.48699999999997</v>
      </c>
      <c r="AJ10" s="17">
        <f>MaleSingleAge!AJ10+FemaleSingleAge!AJ10</f>
        <v>602.66800000000001</v>
      </c>
      <c r="AK10" s="17">
        <f>MaleSingleAge!AK10+FemaleSingleAge!AK10</f>
        <v>611.70299999999997</v>
      </c>
      <c r="AL10" s="17">
        <f>MaleSingleAge!AL10+FemaleSingleAge!AL10</f>
        <v>620.58500000000004</v>
      </c>
      <c r="AM10" s="17">
        <f>MaleSingleAge!AM10+FemaleSingleAge!AM10</f>
        <v>629.36</v>
      </c>
      <c r="AN10" s="17">
        <f>MaleSingleAge!AN10+FemaleSingleAge!AN10</f>
        <v>637.976</v>
      </c>
      <c r="AO10" s="17">
        <f>MaleSingleAge!AO10+FemaleSingleAge!AO10</f>
        <v>646.375</v>
      </c>
      <c r="AP10" s="17">
        <f>MaleSingleAge!AP10+FemaleSingleAge!AP10</f>
        <v>654.51099999999997</v>
      </c>
      <c r="AQ10" s="17">
        <f>MaleSingleAge!AQ10+FemaleSingleAge!AQ10</f>
        <v>662.36</v>
      </c>
      <c r="AR10" s="17">
        <f>MaleSingleAge!AR10+FemaleSingleAge!AR10</f>
        <v>669.90699999999993</v>
      </c>
      <c r="AS10" s="17">
        <f>MaleSingleAge!AS10+FemaleSingleAge!AS10</f>
        <v>677.13200000000006</v>
      </c>
      <c r="AT10" s="17">
        <f>MaleSingleAge!AT10+FemaleSingleAge!AT10</f>
        <v>684.01900000000001</v>
      </c>
      <c r="AU10" s="17">
        <f>MaleSingleAge!AU10+FemaleSingleAge!AU10</f>
        <v>690.553</v>
      </c>
      <c r="AV10" s="17">
        <f>MaleSingleAge!AV10+FemaleSingleAge!AV10</f>
        <v>696.72399999999993</v>
      </c>
      <c r="AW10" s="17">
        <f>MaleSingleAge!AW10+FemaleSingleAge!AW10</f>
        <v>702.53099999999995</v>
      </c>
      <c r="AX10" s="17">
        <f>MaleSingleAge!AX10+FemaleSingleAge!AX10</f>
        <v>707.98900000000003</v>
      </c>
      <c r="AY10" s="17">
        <f>MaleSingleAge!AY10+FemaleSingleAge!AY10</f>
        <v>713.12200000000007</v>
      </c>
      <c r="AZ10" s="17">
        <f>MaleSingleAge!AZ10+FemaleSingleAge!AZ10</f>
        <v>717.947</v>
      </c>
      <c r="BA10" s="17">
        <f>MaleSingleAge!BA10+FemaleSingleAge!BA10</f>
        <v>722.47299999999996</v>
      </c>
      <c r="BB10" s="17">
        <f>MaleSingleAge!BB10+FemaleSingleAge!BB10</f>
        <v>726.7059999999999</v>
      </c>
      <c r="BC10" s="17">
        <f>MaleSingleAge!BC10+FemaleSingleAge!BC10</f>
        <v>730.65899999999999</v>
      </c>
      <c r="BD10" s="17">
        <f>MaleSingleAge!BD10+FemaleSingleAge!BD10</f>
        <v>734.35500000000002</v>
      </c>
      <c r="BE10" s="17">
        <f>MaleSingleAge!BE10+FemaleSingleAge!BE10</f>
        <v>737.80799999999999</v>
      </c>
      <c r="BF10" s="17">
        <f>MaleSingleAge!BF10+FemaleSingleAge!BF10</f>
        <v>741.03200000000004</v>
      </c>
      <c r="BG10" s="17">
        <f>MaleSingleAge!BG10+FemaleSingleAge!BG10</f>
        <v>744.03</v>
      </c>
      <c r="BH10" s="17">
        <f>MaleSingleAge!BH10+FemaleSingleAge!BH10</f>
        <v>746.81700000000001</v>
      </c>
      <c r="BI10" s="17">
        <f>MaleSingleAge!BI10+FemaleSingleAge!BI10</f>
        <v>749.40499999999997</v>
      </c>
      <c r="BJ10" s="17">
        <f>MaleSingleAge!BJ10+FemaleSingleAge!BJ10</f>
        <v>751.80099999999993</v>
      </c>
      <c r="BK10" s="17">
        <f>MaleSingleAge!BK10+FemaleSingleAge!BK10</f>
        <v>754.01499999999999</v>
      </c>
      <c r="BL10" s="17">
        <f>MaleSingleAge!BL10+FemaleSingleAge!BL10</f>
        <v>756.04899999999998</v>
      </c>
      <c r="BM10" s="17">
        <f>MaleSingleAge!BM10+FemaleSingleAge!BM10</f>
        <v>757.90499999999997</v>
      </c>
      <c r="BN10" s="17">
        <f>MaleSingleAge!BN10+FemaleSingleAge!BN10</f>
        <v>759.58600000000001</v>
      </c>
      <c r="BO10" s="17">
        <f>MaleSingleAge!BO10+FemaleSingleAge!BO10</f>
        <v>761.09199999999998</v>
      </c>
      <c r="BP10" s="17">
        <f>MaleSingleAge!BP10+FemaleSingleAge!BP10</f>
        <v>762.4190000000001</v>
      </c>
      <c r="BQ10" s="17">
        <f>MaleSingleAge!BQ10+FemaleSingleAge!BQ10</f>
        <v>763.572</v>
      </c>
      <c r="BR10" s="17">
        <f>MaleSingleAge!BR10+FemaleSingleAge!BR10</f>
        <v>764.54499999999996</v>
      </c>
      <c r="BS10" s="17">
        <f>MaleSingleAge!BS10+FemaleSingleAge!BS10</f>
        <v>765.33799999999997</v>
      </c>
      <c r="BT10" s="17">
        <f>MaleSingleAge!BT10+FemaleSingleAge!BT10</f>
        <v>765.94799999999998</v>
      </c>
    </row>
    <row r="11" spans="1:72">
      <c r="A11" s="16">
        <v>8</v>
      </c>
      <c r="B11" s="17">
        <f>MaleSingleAge!B11+FemaleSingleAge!B11</f>
        <v>247.50700000000001</v>
      </c>
      <c r="C11" s="17">
        <f>MaleSingleAge!C11+FemaleSingleAge!C11</f>
        <v>256.51600000000002</v>
      </c>
      <c r="D11" s="17">
        <f>MaleSingleAge!D11+FemaleSingleAge!D11</f>
        <v>266.00199999999995</v>
      </c>
      <c r="E11" s="17">
        <f>MaleSingleAge!E11+FemaleSingleAge!E11</f>
        <v>275.15800000000002</v>
      </c>
      <c r="F11" s="17">
        <f>MaleSingleAge!F11+FemaleSingleAge!F11</f>
        <v>282.911</v>
      </c>
      <c r="G11" s="17">
        <f>MaleSingleAge!G11+FemaleSingleAge!G11</f>
        <v>288.59100000000001</v>
      </c>
      <c r="H11" s="17">
        <f>MaleSingleAge!H11+FemaleSingleAge!H11</f>
        <v>291.75900000000001</v>
      </c>
      <c r="I11" s="17">
        <f>MaleSingleAge!I11+FemaleSingleAge!I11</f>
        <v>292.928</v>
      </c>
      <c r="J11" s="17">
        <f>MaleSingleAge!J11+FemaleSingleAge!J11</f>
        <v>293.56799999999998</v>
      </c>
      <c r="K11" s="17">
        <f>MaleSingleAge!K11+FemaleSingleAge!K11</f>
        <v>295.71600000000001</v>
      </c>
      <c r="L11" s="17">
        <f>MaleSingleAge!L11+FemaleSingleAge!L11</f>
        <v>300.82499999999999</v>
      </c>
      <c r="M11" s="17">
        <f>MaleSingleAge!M11+FemaleSingleAge!M11</f>
        <v>309.40099999999995</v>
      </c>
      <c r="N11" s="17">
        <f>MaleSingleAge!N11+FemaleSingleAge!N11</f>
        <v>320.96600000000001</v>
      </c>
      <c r="O11" s="17">
        <f>MaleSingleAge!O11+FemaleSingleAge!O11</f>
        <v>334.77700000000004</v>
      </c>
      <c r="P11" s="17">
        <f>MaleSingleAge!P11+FemaleSingleAge!P11</f>
        <v>349.66200000000003</v>
      </c>
      <c r="Q11" s="17">
        <f>MaleSingleAge!Q11+FemaleSingleAge!Q11</f>
        <v>364.72500000000002</v>
      </c>
      <c r="R11" s="17">
        <f>MaleSingleAge!R11+FemaleSingleAge!R11</f>
        <v>379.75200000000001</v>
      </c>
      <c r="S11" s="17">
        <f>MaleSingleAge!S11+FemaleSingleAge!S11</f>
        <v>394.89600000000002</v>
      </c>
      <c r="T11" s="17">
        <f>MaleSingleAge!T11+FemaleSingleAge!T11</f>
        <v>410.06</v>
      </c>
      <c r="U11" s="17">
        <f>MaleSingleAge!U11+FemaleSingleAge!U11</f>
        <v>425.20000000000005</v>
      </c>
      <c r="V11" s="17">
        <f>MaleSingleAge!V11+FemaleSingleAge!V11</f>
        <v>440.25599999999997</v>
      </c>
      <c r="W11" s="17">
        <f>MaleSingleAge!W11+FemaleSingleAge!W11</f>
        <v>455.15699999999998</v>
      </c>
      <c r="X11" s="17">
        <f>MaleSingleAge!X11+FemaleSingleAge!X11</f>
        <v>469.74599999999998</v>
      </c>
      <c r="Y11" s="17">
        <f>MaleSingleAge!Y11+FemaleSingleAge!Y11</f>
        <v>483.77599999999995</v>
      </c>
      <c r="Z11" s="17">
        <f>MaleSingleAge!Z11+FemaleSingleAge!Z11</f>
        <v>496.96299999999997</v>
      </c>
      <c r="AA11" s="17">
        <f>MaleSingleAge!AA11+FemaleSingleAge!AA11</f>
        <v>509.12099999999998</v>
      </c>
      <c r="AB11" s="17">
        <f>MaleSingleAge!AB11+FemaleSingleAge!AB11</f>
        <v>520.12699999999995</v>
      </c>
      <c r="AC11" s="17">
        <f>MaleSingleAge!AC11+FemaleSingleAge!AC11</f>
        <v>530.06500000000005</v>
      </c>
      <c r="AD11" s="17">
        <f>MaleSingleAge!AD11+FemaleSingleAge!AD11</f>
        <v>539.23399999999992</v>
      </c>
      <c r="AE11" s="17">
        <f>MaleSingleAge!AE11+FemaleSingleAge!AE11</f>
        <v>548.05400000000009</v>
      </c>
      <c r="AF11" s="17">
        <f>MaleSingleAge!AF11+FemaleSingleAge!AF11</f>
        <v>556.84899999999993</v>
      </c>
      <c r="AG11" s="17">
        <f>MaleSingleAge!AG11+FemaleSingleAge!AG11</f>
        <v>565.70499999999993</v>
      </c>
      <c r="AH11" s="17">
        <f>MaleSingleAge!AH11+FemaleSingleAge!AH11</f>
        <v>574.56700000000001</v>
      </c>
      <c r="AI11" s="17">
        <f>MaleSingleAge!AI11+FemaleSingleAge!AI11</f>
        <v>583.44900000000007</v>
      </c>
      <c r="AJ11" s="17">
        <f>MaleSingleAge!AJ11+FemaleSingleAge!AJ11</f>
        <v>592.33600000000001</v>
      </c>
      <c r="AK11" s="17">
        <f>MaleSingleAge!AK11+FemaleSingleAge!AK11</f>
        <v>601.20299999999997</v>
      </c>
      <c r="AL11" s="17">
        <f>MaleSingleAge!AL11+FemaleSingleAge!AL11</f>
        <v>610.08000000000004</v>
      </c>
      <c r="AM11" s="17">
        <f>MaleSingleAge!AM11+FemaleSingleAge!AM11</f>
        <v>618.97699999999998</v>
      </c>
      <c r="AN11" s="17">
        <f>MaleSingleAge!AN11+FemaleSingleAge!AN11</f>
        <v>627.81600000000003</v>
      </c>
      <c r="AO11" s="17">
        <f>MaleSingleAge!AO11+FemaleSingleAge!AO11</f>
        <v>636.495</v>
      </c>
      <c r="AP11" s="17">
        <f>MaleSingleAge!AP11+FemaleSingleAge!AP11</f>
        <v>644.92499999999995</v>
      </c>
      <c r="AQ11" s="17">
        <f>MaleSingleAge!AQ11+FemaleSingleAge!AQ11</f>
        <v>653.08199999999999</v>
      </c>
      <c r="AR11" s="17">
        <f>MaleSingleAge!AR11+FemaleSingleAge!AR11</f>
        <v>660.96600000000001</v>
      </c>
      <c r="AS11" s="17">
        <f>MaleSingleAge!AS11+FemaleSingleAge!AS11</f>
        <v>668.54899999999998</v>
      </c>
      <c r="AT11" s="17">
        <f>MaleSingleAge!AT11+FemaleSingleAge!AT11</f>
        <v>675.80799999999999</v>
      </c>
      <c r="AU11" s="17">
        <f>MaleSingleAge!AU11+FemaleSingleAge!AU11</f>
        <v>682.72799999999995</v>
      </c>
      <c r="AV11" s="17">
        <f>MaleSingleAge!AV11+FemaleSingleAge!AV11</f>
        <v>689.29099999999994</v>
      </c>
      <c r="AW11" s="17">
        <f>MaleSingleAge!AW11+FemaleSingleAge!AW11</f>
        <v>695.49299999999994</v>
      </c>
      <c r="AX11" s="17">
        <f>MaleSingleAge!AX11+FemaleSingleAge!AX11</f>
        <v>701.34099999999989</v>
      </c>
      <c r="AY11" s="17">
        <f>MaleSingleAge!AY11+FemaleSingleAge!AY11</f>
        <v>706.85200000000009</v>
      </c>
      <c r="AZ11" s="17">
        <f>MaleSingleAge!AZ11+FemaleSingleAge!AZ11</f>
        <v>712.04600000000005</v>
      </c>
      <c r="BA11" s="17">
        <f>MaleSingleAge!BA11+FemaleSingleAge!BA11</f>
        <v>716.92200000000003</v>
      </c>
      <c r="BB11" s="17">
        <f>MaleSingleAge!BB11+FemaleSingleAge!BB11</f>
        <v>721.48500000000001</v>
      </c>
      <c r="BC11" s="17">
        <f>MaleSingleAge!BC11+FemaleSingleAge!BC11</f>
        <v>725.75199999999995</v>
      </c>
      <c r="BD11" s="17">
        <f>MaleSingleAge!BD11+FemaleSingleAge!BD11</f>
        <v>729.74400000000003</v>
      </c>
      <c r="BE11" s="17">
        <f>MaleSingleAge!BE11+FemaleSingleAge!BE11</f>
        <v>733.48199999999997</v>
      </c>
      <c r="BF11" s="17">
        <f>MaleSingleAge!BF11+FemaleSingleAge!BF11</f>
        <v>736.97500000000002</v>
      </c>
      <c r="BG11" s="17">
        <f>MaleSingleAge!BG11+FemaleSingleAge!BG11</f>
        <v>740.23099999999999</v>
      </c>
      <c r="BH11" s="17">
        <f>MaleSingleAge!BH11+FemaleSingleAge!BH11</f>
        <v>743.26099999999997</v>
      </c>
      <c r="BI11" s="17">
        <f>MaleSingleAge!BI11+FemaleSingleAge!BI11</f>
        <v>746.0809999999999</v>
      </c>
      <c r="BJ11" s="17">
        <f>MaleSingleAge!BJ11+FemaleSingleAge!BJ11</f>
        <v>748.69900000000007</v>
      </c>
      <c r="BK11" s="17">
        <f>MaleSingleAge!BK11+FemaleSingleAge!BK11</f>
        <v>751.12799999999993</v>
      </c>
      <c r="BL11" s="17">
        <f>MaleSingleAge!BL11+FemaleSingleAge!BL11</f>
        <v>753.36799999999994</v>
      </c>
      <c r="BM11" s="17">
        <f>MaleSingleAge!BM11+FemaleSingleAge!BM11</f>
        <v>755.42699999999991</v>
      </c>
      <c r="BN11" s="17">
        <f>MaleSingleAge!BN11+FemaleSingleAge!BN11</f>
        <v>757.30399999999997</v>
      </c>
      <c r="BO11" s="17">
        <f>MaleSingleAge!BO11+FemaleSingleAge!BO11</f>
        <v>759.00099999999998</v>
      </c>
      <c r="BP11" s="17">
        <f>MaleSingleAge!BP11+FemaleSingleAge!BP11</f>
        <v>760.52199999999993</v>
      </c>
      <c r="BQ11" s="17">
        <f>MaleSingleAge!BQ11+FemaleSingleAge!BQ11</f>
        <v>761.86400000000003</v>
      </c>
      <c r="BR11" s="17">
        <f>MaleSingleAge!BR11+FemaleSingleAge!BR11</f>
        <v>763.03</v>
      </c>
      <c r="BS11" s="17">
        <f>MaleSingleAge!BS11+FemaleSingleAge!BS11</f>
        <v>764.02199999999993</v>
      </c>
      <c r="BT11" s="17">
        <f>MaleSingleAge!BT11+FemaleSingleAge!BT11</f>
        <v>764.84100000000001</v>
      </c>
    </row>
    <row r="12" spans="1:72">
      <c r="A12" s="16">
        <v>9</v>
      </c>
      <c r="B12" s="17">
        <f>MaleSingleAge!B12+FemaleSingleAge!B12</f>
        <v>237.81400000000002</v>
      </c>
      <c r="C12" s="17">
        <f>MaleSingleAge!C12+FemaleSingleAge!C12</f>
        <v>246.589</v>
      </c>
      <c r="D12" s="17">
        <f>MaleSingleAge!D12+FemaleSingleAge!D12</f>
        <v>255.90100000000001</v>
      </c>
      <c r="E12" s="17">
        <f>MaleSingleAge!E12+FemaleSingleAge!E12</f>
        <v>265.06200000000001</v>
      </c>
      <c r="F12" s="17">
        <f>MaleSingleAge!F12+FemaleSingleAge!F12</f>
        <v>273.14100000000002</v>
      </c>
      <c r="G12" s="17">
        <f>MaleSingleAge!G12+FemaleSingleAge!G12</f>
        <v>279.548</v>
      </c>
      <c r="H12" s="17">
        <f>MaleSingleAge!H12+FemaleSingleAge!H12</f>
        <v>283.983</v>
      </c>
      <c r="I12" s="17">
        <f>MaleSingleAge!I12+FemaleSingleAge!I12</f>
        <v>286.84500000000003</v>
      </c>
      <c r="J12" s="17">
        <f>MaleSingleAge!J12+FemaleSingleAge!J12</f>
        <v>289.08499999999998</v>
      </c>
      <c r="K12" s="17">
        <f>MaleSingleAge!K12+FemaleSingleAge!K12</f>
        <v>292.05700000000002</v>
      </c>
      <c r="L12" s="17">
        <f>MaleSingleAge!L12+FemaleSingleAge!L12</f>
        <v>296.75900000000001</v>
      </c>
      <c r="M12" s="17">
        <f>MaleSingleAge!M12+FemaleSingleAge!M12</f>
        <v>303.43900000000002</v>
      </c>
      <c r="N12" s="17">
        <f>MaleSingleAge!N12+FemaleSingleAge!N12</f>
        <v>311.87699999999995</v>
      </c>
      <c r="O12" s="17">
        <f>MaleSingleAge!O12+FemaleSingleAge!O12</f>
        <v>322.00799999999998</v>
      </c>
      <c r="P12" s="17">
        <f>MaleSingleAge!P12+FemaleSingleAge!P12</f>
        <v>333.61199999999997</v>
      </c>
      <c r="Q12" s="17">
        <f>MaleSingleAge!Q12+FemaleSingleAge!Q12</f>
        <v>346.47699999999998</v>
      </c>
      <c r="R12" s="17">
        <f>MaleSingleAge!R12+FemaleSingleAge!R12</f>
        <v>360.63499999999999</v>
      </c>
      <c r="S12" s="17">
        <f>MaleSingleAge!S12+FemaleSingleAge!S12</f>
        <v>376.02200000000005</v>
      </c>
      <c r="T12" s="17">
        <f>MaleSingleAge!T12+FemaleSingleAge!T12</f>
        <v>392.15699999999998</v>
      </c>
      <c r="U12" s="17">
        <f>MaleSingleAge!U12+FemaleSingleAge!U12</f>
        <v>408.42099999999999</v>
      </c>
      <c r="V12" s="17">
        <f>MaleSingleAge!V12+FemaleSingleAge!V12</f>
        <v>424.32399999999996</v>
      </c>
      <c r="W12" s="17">
        <f>MaleSingleAge!W12+FemaleSingleAge!W12</f>
        <v>439.685</v>
      </c>
      <c r="X12" s="17">
        <f>MaleSingleAge!X12+FemaleSingleAge!X12</f>
        <v>454.48599999999999</v>
      </c>
      <c r="Y12" s="17">
        <f>MaleSingleAge!Y12+FemaleSingleAge!Y12</f>
        <v>468.62800000000004</v>
      </c>
      <c r="Z12" s="17">
        <f>MaleSingleAge!Z12+FemaleSingleAge!Z12</f>
        <v>482.05799999999999</v>
      </c>
      <c r="AA12" s="17">
        <f>MaleSingleAge!AA12+FemaleSingleAge!AA12</f>
        <v>494.74400000000003</v>
      </c>
      <c r="AB12" s="17">
        <f>MaleSingleAge!AB12+FemaleSingleAge!AB12</f>
        <v>506.61199999999997</v>
      </c>
      <c r="AC12" s="17">
        <f>MaleSingleAge!AC12+FemaleSingleAge!AC12</f>
        <v>517.64699999999993</v>
      </c>
      <c r="AD12" s="17">
        <f>MaleSingleAge!AD12+FemaleSingleAge!AD12</f>
        <v>527.97199999999998</v>
      </c>
      <c r="AE12" s="17">
        <f>MaleSingleAge!AE12+FemaleSingleAge!AE12</f>
        <v>537.77800000000002</v>
      </c>
      <c r="AF12" s="17">
        <f>MaleSingleAge!AF12+FemaleSingleAge!AF12</f>
        <v>547.22299999999996</v>
      </c>
      <c r="AG12" s="17">
        <f>MaleSingleAge!AG12+FemaleSingleAge!AG12</f>
        <v>556.32500000000005</v>
      </c>
      <c r="AH12" s="17">
        <f>MaleSingleAge!AH12+FemaleSingleAge!AH12</f>
        <v>565.1</v>
      </c>
      <c r="AI12" s="17">
        <f>MaleSingleAge!AI12+FemaleSingleAge!AI12</f>
        <v>573.68900000000008</v>
      </c>
      <c r="AJ12" s="17">
        <f>MaleSingleAge!AJ12+FemaleSingleAge!AJ12</f>
        <v>582.26</v>
      </c>
      <c r="AK12" s="17">
        <f>MaleSingleAge!AK12+FemaleSingleAge!AK12</f>
        <v>590.93399999999997</v>
      </c>
      <c r="AL12" s="17">
        <f>MaleSingleAge!AL12+FemaleSingleAge!AL12</f>
        <v>599.77300000000002</v>
      </c>
      <c r="AM12" s="17">
        <f>MaleSingleAge!AM12+FemaleSingleAge!AM12</f>
        <v>608.75099999999998</v>
      </c>
      <c r="AN12" s="17">
        <f>MaleSingleAge!AN12+FemaleSingleAge!AN12</f>
        <v>617.77099999999996</v>
      </c>
      <c r="AO12" s="17">
        <f>MaleSingleAge!AO12+FemaleSingleAge!AO12</f>
        <v>626.678</v>
      </c>
      <c r="AP12" s="17">
        <f>MaleSingleAge!AP12+FemaleSingleAge!AP12</f>
        <v>635.35699999999997</v>
      </c>
      <c r="AQ12" s="17">
        <f>MaleSingleAge!AQ12+FemaleSingleAge!AQ12</f>
        <v>643.78200000000004</v>
      </c>
      <c r="AR12" s="17">
        <f>MaleSingleAge!AR12+FemaleSingleAge!AR12</f>
        <v>651.96699999999998</v>
      </c>
      <c r="AS12" s="17">
        <f>MaleSingleAge!AS12+FemaleSingleAge!AS12</f>
        <v>659.88099999999997</v>
      </c>
      <c r="AT12" s="17">
        <f>MaleSingleAge!AT12+FemaleSingleAge!AT12</f>
        <v>667.49299999999994</v>
      </c>
      <c r="AU12" s="17">
        <f>MaleSingleAge!AU12+FemaleSingleAge!AU12</f>
        <v>674.77800000000002</v>
      </c>
      <c r="AV12" s="17">
        <f>MaleSingleAge!AV12+FemaleSingleAge!AV12</f>
        <v>681.71900000000005</v>
      </c>
      <c r="AW12" s="17">
        <f>MaleSingleAge!AW12+FemaleSingleAge!AW12</f>
        <v>688.30399999999997</v>
      </c>
      <c r="AX12" s="17">
        <f>MaleSingleAge!AX12+FemaleSingleAge!AX12</f>
        <v>694.53899999999999</v>
      </c>
      <c r="AY12" s="17">
        <f>MaleSingleAge!AY12+FemaleSingleAge!AY12</f>
        <v>700.43000000000006</v>
      </c>
      <c r="AZ12" s="17">
        <f>MaleSingleAge!AZ12+FemaleSingleAge!AZ12</f>
        <v>705.98900000000003</v>
      </c>
      <c r="BA12" s="17">
        <f>MaleSingleAge!BA12+FemaleSingleAge!BA12</f>
        <v>711.21699999999998</v>
      </c>
      <c r="BB12" s="17">
        <f>MaleSingleAge!BB12+FemaleSingleAge!BB12</f>
        <v>716.11300000000006</v>
      </c>
      <c r="BC12" s="17">
        <f>MaleSingleAge!BC12+FemaleSingleAge!BC12</f>
        <v>720.69799999999998</v>
      </c>
      <c r="BD12" s="17">
        <f>MaleSingleAge!BD12+FemaleSingleAge!BD12</f>
        <v>724.99300000000005</v>
      </c>
      <c r="BE12" s="17">
        <f>MaleSingleAge!BE12+FemaleSingleAge!BE12</f>
        <v>729.02099999999996</v>
      </c>
      <c r="BF12" s="17">
        <f>MaleSingleAge!BF12+FemaleSingleAge!BF12</f>
        <v>732.78899999999999</v>
      </c>
      <c r="BG12" s="17">
        <f>MaleSingleAge!BG12+FemaleSingleAge!BG12</f>
        <v>736.30399999999997</v>
      </c>
      <c r="BH12" s="17">
        <f>MaleSingleAge!BH12+FemaleSingleAge!BH12</f>
        <v>739.58300000000008</v>
      </c>
      <c r="BI12" s="17">
        <f>MaleSingleAge!BI12+FemaleSingleAge!BI12</f>
        <v>742.63799999999992</v>
      </c>
      <c r="BJ12" s="17">
        <f>MaleSingleAge!BJ12+FemaleSingleAge!BJ12</f>
        <v>745.48299999999995</v>
      </c>
      <c r="BK12" s="17">
        <f>MaleSingleAge!BK12+FemaleSingleAge!BK12</f>
        <v>748.12599999999998</v>
      </c>
      <c r="BL12" s="17">
        <f>MaleSingleAge!BL12+FemaleSingleAge!BL12</f>
        <v>750.57600000000002</v>
      </c>
      <c r="BM12" s="17">
        <f>MaleSingleAge!BM12+FemaleSingleAge!BM12</f>
        <v>752.83400000000006</v>
      </c>
      <c r="BN12" s="17">
        <f>MaleSingleAge!BN12+FemaleSingleAge!BN12</f>
        <v>754.90599999999995</v>
      </c>
      <c r="BO12" s="17">
        <f>MaleSingleAge!BO12+FemaleSingleAge!BO12</f>
        <v>756.7940000000001</v>
      </c>
      <c r="BP12" s="17">
        <f>MaleSingleAge!BP12+FemaleSingleAge!BP12</f>
        <v>758.50199999999995</v>
      </c>
      <c r="BQ12" s="17">
        <f>MaleSingleAge!BQ12+FemaleSingleAge!BQ12</f>
        <v>760.03300000000002</v>
      </c>
      <c r="BR12" s="17">
        <f>MaleSingleAge!BR12+FemaleSingleAge!BR12</f>
        <v>761.38900000000001</v>
      </c>
      <c r="BS12" s="17">
        <f>MaleSingleAge!BS12+FemaleSingleAge!BS12</f>
        <v>762.57500000000005</v>
      </c>
      <c r="BT12" s="17">
        <f>MaleSingleAge!BT12+FemaleSingleAge!BT12</f>
        <v>763.596</v>
      </c>
    </row>
    <row r="13" spans="1:72">
      <c r="A13" s="16">
        <v>10</v>
      </c>
      <c r="B13" s="17">
        <f>MaleSingleAge!B13+FemaleSingleAge!B13</f>
        <v>228.66500000000002</v>
      </c>
      <c r="C13" s="17">
        <f>MaleSingleAge!C13+FemaleSingleAge!C13</f>
        <v>236.97800000000001</v>
      </c>
      <c r="D13" s="17">
        <f>MaleSingleAge!D13+FemaleSingleAge!D13</f>
        <v>245.82999999999998</v>
      </c>
      <c r="E13" s="17">
        <f>MaleSingleAge!E13+FemaleSingleAge!E13</f>
        <v>254.739</v>
      </c>
      <c r="F13" s="17">
        <f>MaleSingleAge!F13+FemaleSingleAge!F13</f>
        <v>263.048</v>
      </c>
      <c r="G13" s="17">
        <f>MaleSingleAge!G13+FemaleSingleAge!G13</f>
        <v>270.31399999999996</v>
      </c>
      <c r="H13" s="17">
        <f>MaleSingleAge!H13+FemaleSingleAge!H13</f>
        <v>276.44</v>
      </c>
      <c r="I13" s="17">
        <f>MaleSingleAge!I13+FemaleSingleAge!I13</f>
        <v>281.65199999999999</v>
      </c>
      <c r="J13" s="17">
        <f>MaleSingleAge!J13+FemaleSingleAge!J13</f>
        <v>286.23400000000004</v>
      </c>
      <c r="K13" s="17">
        <f>MaleSingleAge!K13+FemaleSingleAge!K13</f>
        <v>290.60500000000002</v>
      </c>
      <c r="L13" s="17">
        <f>MaleSingleAge!L13+FemaleSingleAge!L13</f>
        <v>295.149</v>
      </c>
      <c r="M13" s="17">
        <f>MaleSingleAge!M13+FemaleSingleAge!M13</f>
        <v>299.79700000000003</v>
      </c>
      <c r="N13" s="17">
        <f>MaleSingleAge!N13+FemaleSingleAge!N13</f>
        <v>304.649</v>
      </c>
      <c r="O13" s="17">
        <f>MaleSingleAge!O13+FemaleSingleAge!O13</f>
        <v>310.46500000000003</v>
      </c>
      <c r="P13" s="17">
        <f>MaleSingleAge!P13+FemaleSingleAge!P13</f>
        <v>318.20699999999999</v>
      </c>
      <c r="Q13" s="17">
        <f>MaleSingleAge!Q13+FemaleSingleAge!Q13</f>
        <v>328.50400000000002</v>
      </c>
      <c r="R13" s="17">
        <f>MaleSingleAge!R13+FemaleSingleAge!R13</f>
        <v>341.697</v>
      </c>
      <c r="S13" s="17">
        <f>MaleSingleAge!S13+FemaleSingleAge!S13</f>
        <v>357.43100000000004</v>
      </c>
      <c r="T13" s="17">
        <f>MaleSingleAge!T13+FemaleSingleAge!T13</f>
        <v>374.762</v>
      </c>
      <c r="U13" s="17">
        <f>MaleSingleAge!U13+FemaleSingleAge!U13</f>
        <v>392.33600000000001</v>
      </c>
      <c r="V13" s="17">
        <f>MaleSingleAge!V13+FemaleSingleAge!V13</f>
        <v>409.14</v>
      </c>
      <c r="W13" s="17">
        <f>MaleSingleAge!W13+FemaleSingleAge!W13</f>
        <v>424.84000000000003</v>
      </c>
      <c r="X13" s="17">
        <f>MaleSingleAge!X13+FemaleSingleAge!X13</f>
        <v>439.61099999999999</v>
      </c>
      <c r="Y13" s="17">
        <f>MaleSingleAge!Y13+FemaleSingleAge!Y13</f>
        <v>453.56100000000004</v>
      </c>
      <c r="Z13" s="17">
        <f>MaleSingleAge!Z13+FemaleSingleAge!Z13</f>
        <v>466.97900000000004</v>
      </c>
      <c r="AA13" s="17">
        <f>MaleSingleAge!AA13+FemaleSingleAge!AA13</f>
        <v>480.06299999999999</v>
      </c>
      <c r="AB13" s="17">
        <f>MaleSingleAge!AB13+FemaleSingleAge!AB13</f>
        <v>492.80799999999999</v>
      </c>
      <c r="AC13" s="17">
        <f>MaleSingleAge!AC13+FemaleSingleAge!AC13</f>
        <v>505.06400000000002</v>
      </c>
      <c r="AD13" s="17">
        <f>MaleSingleAge!AD13+FemaleSingleAge!AD13</f>
        <v>516.73700000000008</v>
      </c>
      <c r="AE13" s="17">
        <f>MaleSingleAge!AE13+FemaleSingleAge!AE13</f>
        <v>527.70100000000002</v>
      </c>
      <c r="AF13" s="17">
        <f>MaleSingleAge!AF13+FemaleSingleAge!AF13</f>
        <v>537.9</v>
      </c>
      <c r="AG13" s="17">
        <f>MaleSingleAge!AG13+FemaleSingleAge!AG13</f>
        <v>547.27</v>
      </c>
      <c r="AH13" s="17">
        <f>MaleSingleAge!AH13+FemaleSingleAge!AH13</f>
        <v>555.91200000000003</v>
      </c>
      <c r="AI13" s="17">
        <f>MaleSingleAge!AI13+FemaleSingleAge!AI13</f>
        <v>564.12</v>
      </c>
      <c r="AJ13" s="17">
        <f>MaleSingleAge!AJ13+FemaleSingleAge!AJ13</f>
        <v>572.28899999999999</v>
      </c>
      <c r="AK13" s="17">
        <f>MaleSingleAge!AK13+FemaleSingleAge!AK13</f>
        <v>580.70800000000008</v>
      </c>
      <c r="AL13" s="17">
        <f>MaleSingleAge!AL13+FemaleSingleAge!AL13</f>
        <v>589.48299999999995</v>
      </c>
      <c r="AM13" s="17">
        <f>MaleSingleAge!AM13+FemaleSingleAge!AM13</f>
        <v>598.53800000000001</v>
      </c>
      <c r="AN13" s="17">
        <f>MaleSingleAge!AN13+FemaleSingleAge!AN13</f>
        <v>607.74299999999994</v>
      </c>
      <c r="AO13" s="17">
        <f>MaleSingleAge!AO13+FemaleSingleAge!AO13</f>
        <v>616.89099999999996</v>
      </c>
      <c r="AP13" s="17">
        <f>MaleSingleAge!AP13+FemaleSingleAge!AP13</f>
        <v>625.81600000000003</v>
      </c>
      <c r="AQ13" s="17">
        <f>MaleSingleAge!AQ13+FemaleSingleAge!AQ13</f>
        <v>634.49199999999996</v>
      </c>
      <c r="AR13" s="17">
        <f>MaleSingleAge!AR13+FemaleSingleAge!AR13</f>
        <v>642.952</v>
      </c>
      <c r="AS13" s="17">
        <f>MaleSingleAge!AS13+FemaleSingleAge!AS13</f>
        <v>651.16499999999996</v>
      </c>
      <c r="AT13" s="17">
        <f>MaleSingleAge!AT13+FemaleSingleAge!AT13</f>
        <v>659.096</v>
      </c>
      <c r="AU13" s="17">
        <f>MaleSingleAge!AU13+FemaleSingleAge!AU13</f>
        <v>666.72299999999996</v>
      </c>
      <c r="AV13" s="17">
        <f>MaleSingleAge!AV13+FemaleSingleAge!AV13</f>
        <v>674.02300000000002</v>
      </c>
      <c r="AW13" s="17">
        <f>MaleSingleAge!AW13+FemaleSingleAge!AW13</f>
        <v>680.98199999999997</v>
      </c>
      <c r="AX13" s="17">
        <f>MaleSingleAge!AX13+FemaleSingleAge!AX13</f>
        <v>687.59400000000005</v>
      </c>
      <c r="AY13" s="17">
        <f>MaleSingleAge!AY13+FemaleSingleAge!AY13</f>
        <v>693.86</v>
      </c>
      <c r="AZ13" s="17">
        <f>MaleSingleAge!AZ13+FemaleSingleAge!AZ13</f>
        <v>699.78099999999995</v>
      </c>
      <c r="BA13" s="17">
        <f>MaleSingleAge!BA13+FemaleSingleAge!BA13</f>
        <v>705.35799999999995</v>
      </c>
      <c r="BB13" s="17">
        <f>MaleSingleAge!BB13+FemaleSingleAge!BB13</f>
        <v>710.58500000000004</v>
      </c>
      <c r="BC13" s="17">
        <f>MaleSingleAge!BC13+FemaleSingleAge!BC13</f>
        <v>715.48700000000008</v>
      </c>
      <c r="BD13" s="17">
        <f>MaleSingleAge!BD13+FemaleSingleAge!BD13</f>
        <v>720.08600000000001</v>
      </c>
      <c r="BE13" s="17">
        <f>MaleSingleAge!BE13+FemaleSingleAge!BE13</f>
        <v>724.404</v>
      </c>
      <c r="BF13" s="17">
        <f>MaleSingleAge!BF13+FemaleSingleAge!BF13</f>
        <v>728.44900000000007</v>
      </c>
      <c r="BG13" s="17">
        <f>MaleSingleAge!BG13+FemaleSingleAge!BG13</f>
        <v>732.23</v>
      </c>
      <c r="BH13" s="17">
        <f>MaleSingleAge!BH13+FemaleSingleAge!BH13</f>
        <v>735.76</v>
      </c>
      <c r="BI13" s="17">
        <f>MaleSingleAge!BI13+FemaleSingleAge!BI13</f>
        <v>739.05399999999997</v>
      </c>
      <c r="BJ13" s="17">
        <f>MaleSingleAge!BJ13+FemaleSingleAge!BJ13</f>
        <v>742.12699999999995</v>
      </c>
      <c r="BK13" s="17">
        <f>MaleSingleAge!BK13+FemaleSingleAge!BK13</f>
        <v>744.98800000000006</v>
      </c>
      <c r="BL13" s="17">
        <f>MaleSingleAge!BL13+FemaleSingleAge!BL13</f>
        <v>747.64599999999996</v>
      </c>
      <c r="BM13" s="17">
        <f>MaleSingleAge!BM13+FemaleSingleAge!BM13</f>
        <v>750.10599999999999</v>
      </c>
      <c r="BN13" s="17">
        <f>MaleSingleAge!BN13+FemaleSingleAge!BN13</f>
        <v>752.37200000000007</v>
      </c>
      <c r="BO13" s="17">
        <f>MaleSingleAge!BO13+FemaleSingleAge!BO13</f>
        <v>754.45100000000002</v>
      </c>
      <c r="BP13" s="17">
        <f>MaleSingleAge!BP13+FemaleSingleAge!BP13</f>
        <v>756.34299999999996</v>
      </c>
      <c r="BQ13" s="17">
        <f>MaleSingleAge!BQ13+FemaleSingleAge!BQ13</f>
        <v>758.06</v>
      </c>
      <c r="BR13" s="17">
        <f>MaleSingleAge!BR13+FemaleSingleAge!BR13</f>
        <v>759.60200000000009</v>
      </c>
      <c r="BS13" s="17">
        <f>MaleSingleAge!BS13+FemaleSingleAge!BS13</f>
        <v>760.98</v>
      </c>
      <c r="BT13" s="17">
        <f>MaleSingleAge!BT13+FemaleSingleAge!BT13</f>
        <v>762.19800000000009</v>
      </c>
    </row>
    <row r="14" spans="1:72">
      <c r="A14" s="16">
        <v>11</v>
      </c>
      <c r="B14" s="17">
        <f>MaleSingleAge!B14+FemaleSingleAge!B14</f>
        <v>219.99900000000002</v>
      </c>
      <c r="C14" s="17">
        <f>MaleSingleAge!C14+FemaleSingleAge!C14</f>
        <v>227.63499999999999</v>
      </c>
      <c r="D14" s="17">
        <f>MaleSingleAge!D14+FemaleSingleAge!D14</f>
        <v>235.76</v>
      </c>
      <c r="E14" s="17">
        <f>MaleSingleAge!E14+FemaleSingleAge!E14</f>
        <v>244.184</v>
      </c>
      <c r="F14" s="17">
        <f>MaleSingleAge!F14+FemaleSingleAge!F14</f>
        <v>252.654</v>
      </c>
      <c r="G14" s="17">
        <f>MaleSingleAge!G14+FemaleSingleAge!G14</f>
        <v>260.95</v>
      </c>
      <c r="H14" s="17">
        <f>MaleSingleAge!H14+FemaleSingleAge!H14</f>
        <v>269.24700000000001</v>
      </c>
      <c r="I14" s="17">
        <f>MaleSingleAge!I14+FemaleSingleAge!I14</f>
        <v>277.54200000000003</v>
      </c>
      <c r="J14" s="17">
        <f>MaleSingleAge!J14+FemaleSingleAge!J14</f>
        <v>285.24599999999998</v>
      </c>
      <c r="K14" s="17">
        <f>MaleSingleAge!K14+FemaleSingleAge!K14</f>
        <v>291.59299999999996</v>
      </c>
      <c r="L14" s="17">
        <f>MaleSingleAge!L14+FemaleSingleAge!L14</f>
        <v>296.16999999999996</v>
      </c>
      <c r="M14" s="17">
        <f>MaleSingleAge!M14+FemaleSingleAge!M14</f>
        <v>298.48699999999997</v>
      </c>
      <c r="N14" s="17">
        <f>MaleSingleAge!N14+FemaleSingleAge!N14</f>
        <v>299.05799999999999</v>
      </c>
      <c r="O14" s="17">
        <f>MaleSingleAge!O14+FemaleSingleAge!O14</f>
        <v>299.67700000000002</v>
      </c>
      <c r="P14" s="17">
        <f>MaleSingleAge!P14+FemaleSingleAge!P14</f>
        <v>302.80599999999998</v>
      </c>
      <c r="Q14" s="17">
        <f>MaleSingleAge!Q14+FemaleSingleAge!Q14</f>
        <v>310.12700000000001</v>
      </c>
      <c r="R14" s="17">
        <f>MaleSingleAge!R14+FemaleSingleAge!R14</f>
        <v>322.37400000000002</v>
      </c>
      <c r="S14" s="17">
        <f>MaleSingleAge!S14+FemaleSingleAge!S14</f>
        <v>338.82100000000003</v>
      </c>
      <c r="T14" s="17">
        <f>MaleSingleAge!T14+FemaleSingleAge!T14</f>
        <v>357.88799999999998</v>
      </c>
      <c r="U14" s="17">
        <f>MaleSingleAge!U14+FemaleSingleAge!U14</f>
        <v>377.24</v>
      </c>
      <c r="V14" s="17">
        <f>MaleSingleAge!V14+FemaleSingleAge!V14</f>
        <v>395.166</v>
      </c>
      <c r="W14" s="17">
        <f>MaleSingleAge!W14+FemaleSingleAge!W14</f>
        <v>411.11699999999996</v>
      </c>
      <c r="X14" s="17">
        <f>MaleSingleAge!X14+FemaleSingleAge!X14</f>
        <v>425.52600000000001</v>
      </c>
      <c r="Y14" s="17">
        <f>MaleSingleAge!Y14+FemaleSingleAge!Y14</f>
        <v>438.83600000000001</v>
      </c>
      <c r="Z14" s="17">
        <f>MaleSingleAge!Z14+FemaleSingleAge!Z14</f>
        <v>451.84399999999999</v>
      </c>
      <c r="AA14" s="17">
        <f>MaleSingleAge!AA14+FemaleSingleAge!AA14</f>
        <v>465.09899999999999</v>
      </c>
      <c r="AB14" s="17">
        <f>MaleSingleAge!AB14+FemaleSingleAge!AB14</f>
        <v>478.709</v>
      </c>
      <c r="AC14" s="17">
        <f>MaleSingleAge!AC14+FemaleSingleAge!AC14</f>
        <v>492.33699999999999</v>
      </c>
      <c r="AD14" s="17">
        <f>MaleSingleAge!AD14+FemaleSingleAge!AD14</f>
        <v>505.59399999999999</v>
      </c>
      <c r="AE14" s="17">
        <f>MaleSingleAge!AE14+FemaleSingleAge!AE14</f>
        <v>517.93499999999995</v>
      </c>
      <c r="AF14" s="17">
        <f>MaleSingleAge!AF14+FemaleSingleAge!AF14</f>
        <v>528.99599999999998</v>
      </c>
      <c r="AG14" s="17">
        <f>MaleSingleAge!AG14+FemaleSingleAge!AG14</f>
        <v>538.61500000000001</v>
      </c>
      <c r="AH14" s="17">
        <f>MaleSingleAge!AH14+FemaleSingleAge!AH14</f>
        <v>547.00900000000001</v>
      </c>
      <c r="AI14" s="17">
        <f>MaleSingleAge!AI14+FemaleSingleAge!AI14</f>
        <v>554.66399999999999</v>
      </c>
      <c r="AJ14" s="17">
        <f>MaleSingleAge!AJ14+FemaleSingleAge!AJ14</f>
        <v>562.27600000000007</v>
      </c>
      <c r="AK14" s="17">
        <f>MaleSingleAge!AK14+FemaleSingleAge!AK14</f>
        <v>570.3420000000001</v>
      </c>
      <c r="AL14" s="17">
        <f>MaleSingleAge!AL14+FemaleSingleAge!AL14</f>
        <v>579.02800000000002</v>
      </c>
      <c r="AM14" s="17">
        <f>MaleSingleAge!AM14+FemaleSingleAge!AM14</f>
        <v>588.19200000000001</v>
      </c>
      <c r="AN14" s="17">
        <f>MaleSingleAge!AN14+FemaleSingleAge!AN14</f>
        <v>597.65200000000004</v>
      </c>
      <c r="AO14" s="17">
        <f>MaleSingleAge!AO14+FemaleSingleAge!AO14</f>
        <v>607.1</v>
      </c>
      <c r="AP14" s="17">
        <f>MaleSingleAge!AP14+FemaleSingleAge!AP14</f>
        <v>616.30700000000002</v>
      </c>
      <c r="AQ14" s="17">
        <f>MaleSingleAge!AQ14+FemaleSingleAge!AQ14</f>
        <v>625.23700000000008</v>
      </c>
      <c r="AR14" s="17">
        <f>MaleSingleAge!AR14+FemaleSingleAge!AR14</f>
        <v>633.9559999999999</v>
      </c>
      <c r="AS14" s="17">
        <f>MaleSingleAge!AS14+FemaleSingleAge!AS14</f>
        <v>642.43100000000004</v>
      </c>
      <c r="AT14" s="17">
        <f>MaleSingleAge!AT14+FemaleSingleAge!AT14</f>
        <v>650.64799999999991</v>
      </c>
      <c r="AU14" s="17">
        <f>MaleSingleAge!AU14+FemaleSingleAge!AU14</f>
        <v>658.58699999999999</v>
      </c>
      <c r="AV14" s="17">
        <f>MaleSingleAge!AV14+FemaleSingleAge!AV14</f>
        <v>666.22500000000002</v>
      </c>
      <c r="AW14" s="17">
        <f>MaleSingleAge!AW14+FemaleSingleAge!AW14</f>
        <v>673.54099999999994</v>
      </c>
      <c r="AX14" s="17">
        <f>MaleSingleAge!AX14+FemaleSingleAge!AX14</f>
        <v>680.51900000000001</v>
      </c>
      <c r="AY14" s="17">
        <f>MaleSingleAge!AY14+FemaleSingleAge!AY14</f>
        <v>687.15</v>
      </c>
      <c r="AZ14" s="17">
        <f>MaleSingleAge!AZ14+FemaleSingleAge!AZ14</f>
        <v>693.42599999999993</v>
      </c>
      <c r="BA14" s="17">
        <f>MaleSingleAge!BA14+FemaleSingleAge!BA14</f>
        <v>699.33899999999994</v>
      </c>
      <c r="BB14" s="17">
        <f>MaleSingleAge!BB14+FemaleSingleAge!BB14</f>
        <v>704.89499999999998</v>
      </c>
      <c r="BC14" s="17">
        <f>MaleSingleAge!BC14+FemaleSingleAge!BC14</f>
        <v>710.10500000000002</v>
      </c>
      <c r="BD14" s="17">
        <f>MaleSingleAge!BD14+FemaleSingleAge!BD14</f>
        <v>715.005</v>
      </c>
      <c r="BE14" s="17">
        <f>MaleSingleAge!BE14+FemaleSingleAge!BE14</f>
        <v>719.61199999999997</v>
      </c>
      <c r="BF14" s="17">
        <f>MaleSingleAge!BF14+FemaleSingleAge!BF14</f>
        <v>723.93599999999992</v>
      </c>
      <c r="BG14" s="17">
        <f>MaleSingleAge!BG14+FemaleSingleAge!BG14</f>
        <v>727.98299999999995</v>
      </c>
      <c r="BH14" s="17">
        <f>MaleSingleAge!BH14+FemaleSingleAge!BH14</f>
        <v>731.76700000000005</v>
      </c>
      <c r="BI14" s="17">
        <f>MaleSingleAge!BI14+FemaleSingleAge!BI14</f>
        <v>735.303</v>
      </c>
      <c r="BJ14" s="17">
        <f>MaleSingleAge!BJ14+FemaleSingleAge!BJ14</f>
        <v>738.60799999999995</v>
      </c>
      <c r="BK14" s="17">
        <f>MaleSingleAge!BK14+FemaleSingleAge!BK14</f>
        <v>741.68799999999999</v>
      </c>
      <c r="BL14" s="17">
        <f>MaleSingleAge!BL14+FemaleSingleAge!BL14</f>
        <v>744.55600000000004</v>
      </c>
      <c r="BM14" s="17">
        <f>MaleSingleAge!BM14+FemaleSingleAge!BM14</f>
        <v>747.21800000000007</v>
      </c>
      <c r="BN14" s="17">
        <f>MaleSingleAge!BN14+FemaleSingleAge!BN14</f>
        <v>749.67900000000009</v>
      </c>
      <c r="BO14" s="17">
        <f>MaleSingleAge!BO14+FemaleSingleAge!BO14</f>
        <v>751.94499999999994</v>
      </c>
      <c r="BP14" s="17">
        <f>MaleSingleAge!BP14+FemaleSingleAge!BP14</f>
        <v>754.02599999999995</v>
      </c>
      <c r="BQ14" s="17">
        <f>MaleSingleAge!BQ14+FemaleSingleAge!BQ14</f>
        <v>755.92600000000004</v>
      </c>
      <c r="BR14" s="17">
        <f>MaleSingleAge!BR14+FemaleSingleAge!BR14</f>
        <v>757.65599999999995</v>
      </c>
      <c r="BS14" s="17">
        <f>MaleSingleAge!BS14+FemaleSingleAge!BS14</f>
        <v>759.22299999999996</v>
      </c>
      <c r="BT14" s="17">
        <f>MaleSingleAge!BT14+FemaleSingleAge!BT14</f>
        <v>760.63799999999992</v>
      </c>
    </row>
    <row r="15" spans="1:72">
      <c r="A15" s="16">
        <v>12</v>
      </c>
      <c r="B15" s="17">
        <f>MaleSingleAge!B15+FemaleSingleAge!B15</f>
        <v>211.93600000000001</v>
      </c>
      <c r="C15" s="17">
        <f>MaleSingleAge!C15+FemaleSingleAge!C15</f>
        <v>218.95299999999997</v>
      </c>
      <c r="D15" s="17">
        <f>MaleSingleAge!D15+FemaleSingleAge!D15</f>
        <v>226.399</v>
      </c>
      <c r="E15" s="17">
        <f>MaleSingleAge!E15+FemaleSingleAge!E15</f>
        <v>234.31</v>
      </c>
      <c r="F15" s="17">
        <f>MaleSingleAge!F15+FemaleSingleAge!F15</f>
        <v>242.727</v>
      </c>
      <c r="G15" s="17">
        <f>MaleSingleAge!G15+FemaleSingleAge!G15</f>
        <v>251.60900000000001</v>
      </c>
      <c r="H15" s="17">
        <f>MaleSingleAge!H15+FemaleSingleAge!H15</f>
        <v>261.29899999999998</v>
      </c>
      <c r="I15" s="17">
        <f>MaleSingleAge!I15+FemaleSingleAge!I15</f>
        <v>271.63</v>
      </c>
      <c r="J15" s="17">
        <f>MaleSingleAge!J15+FemaleSingleAge!J15</f>
        <v>281.471</v>
      </c>
      <c r="K15" s="17">
        <f>MaleSingleAge!K15+FemaleSingleAge!K15</f>
        <v>289.303</v>
      </c>
      <c r="L15" s="17">
        <f>MaleSingleAge!L15+FemaleSingleAge!L15</f>
        <v>294.197</v>
      </c>
      <c r="M15" s="17">
        <f>MaleSingleAge!M15+FemaleSingleAge!M15</f>
        <v>295.43700000000001</v>
      </c>
      <c r="N15" s="17">
        <f>MaleSingleAge!N15+FemaleSingleAge!N15</f>
        <v>293.76800000000003</v>
      </c>
      <c r="O15" s="17">
        <f>MaleSingleAge!O15+FemaleSingleAge!O15</f>
        <v>291.5</v>
      </c>
      <c r="P15" s="17">
        <f>MaleSingleAge!P15+FemaleSingleAge!P15</f>
        <v>291.83299999999997</v>
      </c>
      <c r="Q15" s="17">
        <f>MaleSingleAge!Q15+FemaleSingleAge!Q15</f>
        <v>296.99699999999996</v>
      </c>
      <c r="R15" s="17">
        <f>MaleSingleAge!R15+FemaleSingleAge!R15</f>
        <v>307.89699999999999</v>
      </c>
      <c r="S15" s="17">
        <f>MaleSingleAge!S15+FemaleSingleAge!S15</f>
        <v>323.649</v>
      </c>
      <c r="T15" s="17">
        <f>MaleSingleAge!T15+FemaleSingleAge!T15</f>
        <v>342.50099999999998</v>
      </c>
      <c r="U15" s="17">
        <f>MaleSingleAge!U15+FemaleSingleAge!U15</f>
        <v>361.82399999999996</v>
      </c>
      <c r="V15" s="17">
        <f>MaleSingleAge!V15+FemaleSingleAge!V15</f>
        <v>379.69100000000003</v>
      </c>
      <c r="W15" s="17">
        <f>MaleSingleAge!W15+FemaleSingleAge!W15</f>
        <v>395.50900000000001</v>
      </c>
      <c r="X15" s="17">
        <f>MaleSingleAge!X15+FemaleSingleAge!X15</f>
        <v>409.79999999999995</v>
      </c>
      <c r="Y15" s="17">
        <f>MaleSingleAge!Y15+FemaleSingleAge!Y15</f>
        <v>423.07799999999997</v>
      </c>
      <c r="Z15" s="17">
        <f>MaleSingleAge!Z15+FemaleSingleAge!Z15</f>
        <v>436.25599999999997</v>
      </c>
      <c r="AA15" s="17">
        <f>MaleSingleAge!AA15+FemaleSingleAge!AA15</f>
        <v>449.96100000000001</v>
      </c>
      <c r="AB15" s="17">
        <f>MaleSingleAge!AB15+FemaleSingleAge!AB15</f>
        <v>464.322</v>
      </c>
      <c r="AC15" s="17">
        <f>MaleSingleAge!AC15+FemaleSingleAge!AC15</f>
        <v>478.93499999999995</v>
      </c>
      <c r="AD15" s="17">
        <f>MaleSingleAge!AD15+FemaleSingleAge!AD15</f>
        <v>493.27599999999995</v>
      </c>
      <c r="AE15" s="17">
        <f>MaleSingleAge!AE15+FemaleSingleAge!AE15</f>
        <v>506.601</v>
      </c>
      <c r="AF15" s="17">
        <f>MaleSingleAge!AF15+FemaleSingleAge!AF15</f>
        <v>518.41599999999994</v>
      </c>
      <c r="AG15" s="17">
        <f>MaleSingleAge!AG15+FemaleSingleAge!AG15</f>
        <v>528.50599999999997</v>
      </c>
      <c r="AH15" s="17">
        <f>MaleSingleAge!AH15+FemaleSingleAge!AH15</f>
        <v>537.12300000000005</v>
      </c>
      <c r="AI15" s="17">
        <f>MaleSingleAge!AI15+FemaleSingleAge!AI15</f>
        <v>544.82400000000007</v>
      </c>
      <c r="AJ15" s="17">
        <f>MaleSingleAge!AJ15+FemaleSingleAge!AJ15</f>
        <v>552.40899999999999</v>
      </c>
      <c r="AK15" s="17">
        <f>MaleSingleAge!AK15+FemaleSingleAge!AK15</f>
        <v>560.45800000000008</v>
      </c>
      <c r="AL15" s="17">
        <f>MaleSingleAge!AL15+FemaleSingleAge!AL15</f>
        <v>569.15300000000002</v>
      </c>
      <c r="AM15" s="17">
        <f>MaleSingleAge!AM15+FemaleSingleAge!AM15</f>
        <v>578.32899999999995</v>
      </c>
      <c r="AN15" s="17">
        <f>MaleSingleAge!AN15+FemaleSingleAge!AN15</f>
        <v>587.81899999999996</v>
      </c>
      <c r="AO15" s="17">
        <f>MaleSingleAge!AO15+FemaleSingleAge!AO15</f>
        <v>597.327</v>
      </c>
      <c r="AP15" s="17">
        <f>MaleSingleAge!AP15+FemaleSingleAge!AP15</f>
        <v>606.62699999999995</v>
      </c>
      <c r="AQ15" s="17">
        <f>MaleSingleAge!AQ15+FemaleSingleAge!AQ15</f>
        <v>615.69900000000007</v>
      </c>
      <c r="AR15" s="17">
        <f>MaleSingleAge!AR15+FemaleSingleAge!AR15</f>
        <v>624.60599999999999</v>
      </c>
      <c r="AS15" s="17">
        <f>MaleSingleAge!AS15+FemaleSingleAge!AS15</f>
        <v>633.31600000000003</v>
      </c>
      <c r="AT15" s="17">
        <f>MaleSingleAge!AT15+FemaleSingleAge!AT15</f>
        <v>641.79700000000003</v>
      </c>
      <c r="AU15" s="17">
        <f>MaleSingleAge!AU15+FemaleSingleAge!AU15</f>
        <v>650.02800000000002</v>
      </c>
      <c r="AV15" s="17">
        <f>MaleSingleAge!AV15+FemaleSingleAge!AV15</f>
        <v>657.98099999999999</v>
      </c>
      <c r="AW15" s="17">
        <f>MaleSingleAge!AW15+FemaleSingleAge!AW15</f>
        <v>665.63300000000004</v>
      </c>
      <c r="AX15" s="17">
        <f>MaleSingleAge!AX15+FemaleSingleAge!AX15</f>
        <v>672.96500000000003</v>
      </c>
      <c r="AY15" s="17">
        <f>MaleSingleAge!AY15+FemaleSingleAge!AY15</f>
        <v>679.95299999999997</v>
      </c>
      <c r="AZ15" s="17">
        <f>MaleSingleAge!AZ15+FemaleSingleAge!AZ15</f>
        <v>686.58699999999999</v>
      </c>
      <c r="BA15" s="17">
        <f>MaleSingleAge!BA15+FemaleSingleAge!BA15</f>
        <v>692.85200000000009</v>
      </c>
      <c r="BB15" s="17">
        <f>MaleSingleAge!BB15+FemaleSingleAge!BB15</f>
        <v>698.74800000000005</v>
      </c>
      <c r="BC15" s="17">
        <f>MaleSingleAge!BC15+FemaleSingleAge!BC15</f>
        <v>704.298</v>
      </c>
      <c r="BD15" s="17">
        <f>MaleSingleAge!BD15+FemaleSingleAge!BD15</f>
        <v>709.51800000000003</v>
      </c>
      <c r="BE15" s="17">
        <f>MaleSingleAge!BE15+FemaleSingleAge!BE15</f>
        <v>714.43799999999999</v>
      </c>
      <c r="BF15" s="17">
        <f>MaleSingleAge!BF15+FemaleSingleAge!BF15</f>
        <v>719.06299999999999</v>
      </c>
      <c r="BG15" s="17">
        <f>MaleSingleAge!BG15+FemaleSingleAge!BG15</f>
        <v>723.39499999999998</v>
      </c>
      <c r="BH15" s="17">
        <f>MaleSingleAge!BH15+FemaleSingleAge!BH15</f>
        <v>727.45</v>
      </c>
      <c r="BI15" s="17">
        <f>MaleSingleAge!BI15+FemaleSingleAge!BI15</f>
        <v>731.245</v>
      </c>
      <c r="BJ15" s="17">
        <f>MaleSingleAge!BJ15+FemaleSingleAge!BJ15</f>
        <v>734.79300000000001</v>
      </c>
      <c r="BK15" s="17">
        <f>MaleSingleAge!BK15+FemaleSingleAge!BK15</f>
        <v>738.11099999999999</v>
      </c>
      <c r="BL15" s="17">
        <f>MaleSingleAge!BL15+FemaleSingleAge!BL15</f>
        <v>741.20299999999997</v>
      </c>
      <c r="BM15" s="17">
        <f>MaleSingleAge!BM15+FemaleSingleAge!BM15</f>
        <v>744.077</v>
      </c>
      <c r="BN15" s="17">
        <f>MaleSingleAge!BN15+FemaleSingleAge!BN15</f>
        <v>746.74399999999991</v>
      </c>
      <c r="BO15" s="17">
        <f>MaleSingleAge!BO15+FemaleSingleAge!BO15</f>
        <v>749.20800000000008</v>
      </c>
      <c r="BP15" s="17">
        <f>MaleSingleAge!BP15+FemaleSingleAge!BP15</f>
        <v>751.47900000000004</v>
      </c>
      <c r="BQ15" s="17">
        <f>MaleSingleAge!BQ15+FemaleSingleAge!BQ15</f>
        <v>753.56700000000001</v>
      </c>
      <c r="BR15" s="17">
        <f>MaleSingleAge!BR15+FemaleSingleAge!BR15</f>
        <v>755.48299999999995</v>
      </c>
      <c r="BS15" s="17">
        <f>MaleSingleAge!BS15+FemaleSingleAge!BS15</f>
        <v>757.24</v>
      </c>
      <c r="BT15" s="17">
        <f>MaleSingleAge!BT15+FemaleSingleAge!BT15</f>
        <v>758.851</v>
      </c>
    </row>
    <row r="16" spans="1:72">
      <c r="A16" s="16">
        <v>13</v>
      </c>
      <c r="B16" s="17">
        <f>MaleSingleAge!B16+FemaleSingleAge!B16</f>
        <v>204.50700000000001</v>
      </c>
      <c r="C16" s="17">
        <f>MaleSingleAge!C16+FemaleSingleAge!C16</f>
        <v>211.10599999999999</v>
      </c>
      <c r="D16" s="17">
        <f>MaleSingleAge!D16+FemaleSingleAge!D16</f>
        <v>218.09100000000001</v>
      </c>
      <c r="E16" s="17">
        <f>MaleSingleAge!E16+FemaleSingleAge!E16</f>
        <v>225.566</v>
      </c>
      <c r="F16" s="17">
        <f>MaleSingleAge!F16+FemaleSingleAge!F16</f>
        <v>233.66199999999998</v>
      </c>
      <c r="G16" s="17">
        <f>MaleSingleAge!G16+FemaleSingleAge!G16</f>
        <v>242.39699999999999</v>
      </c>
      <c r="H16" s="17">
        <f>MaleSingleAge!H16+FemaleSingleAge!H16</f>
        <v>252.09899999999999</v>
      </c>
      <c r="I16" s="17">
        <f>MaleSingleAge!I16+FemaleSingleAge!I16</f>
        <v>262.57100000000003</v>
      </c>
      <c r="J16" s="17">
        <f>MaleSingleAge!J16+FemaleSingleAge!J16</f>
        <v>272.702</v>
      </c>
      <c r="K16" s="17">
        <f>MaleSingleAge!K16+FemaleSingleAge!K16</f>
        <v>280.99099999999999</v>
      </c>
      <c r="L16" s="17">
        <f>MaleSingleAge!L16+FemaleSingleAge!L16</f>
        <v>286.50200000000001</v>
      </c>
      <c r="M16" s="17">
        <f>MaleSingleAge!M16+FemaleSingleAge!M16</f>
        <v>288.61599999999999</v>
      </c>
      <c r="N16" s="17">
        <f>MaleSingleAge!N16+FemaleSingleAge!N16</f>
        <v>288.00599999999997</v>
      </c>
      <c r="O16" s="17">
        <f>MaleSingleAge!O16+FemaleSingleAge!O16</f>
        <v>286.62099999999998</v>
      </c>
      <c r="P16" s="17">
        <f>MaleSingleAge!P16+FemaleSingleAge!P16</f>
        <v>287.17899999999997</v>
      </c>
      <c r="Q16" s="17">
        <f>MaleSingleAge!Q16+FemaleSingleAge!Q16</f>
        <v>291.60199999999998</v>
      </c>
      <c r="R16" s="17">
        <f>MaleSingleAge!R16+FemaleSingleAge!R16</f>
        <v>300.59800000000001</v>
      </c>
      <c r="S16" s="17">
        <f>MaleSingleAge!S16+FemaleSingleAge!S16</f>
        <v>313.48900000000003</v>
      </c>
      <c r="T16" s="17">
        <f>MaleSingleAge!T16+FemaleSingleAge!T16</f>
        <v>329.089</v>
      </c>
      <c r="U16" s="17">
        <f>MaleSingleAge!U16+FemaleSingleAge!U16</f>
        <v>345.57799999999997</v>
      </c>
      <c r="V16" s="17">
        <f>MaleSingleAge!V16+FemaleSingleAge!V16</f>
        <v>361.596</v>
      </c>
      <c r="W16" s="17">
        <f>MaleSingleAge!W16+FemaleSingleAge!W16</f>
        <v>376.76499999999999</v>
      </c>
      <c r="X16" s="17">
        <f>MaleSingleAge!X16+FemaleSingleAge!X16</f>
        <v>391.41700000000003</v>
      </c>
      <c r="Y16" s="17">
        <f>MaleSingleAge!Y16+FemaleSingleAge!Y16</f>
        <v>405.72800000000001</v>
      </c>
      <c r="Z16" s="17">
        <f>MaleSingleAge!Z16+FemaleSingleAge!Z16</f>
        <v>420.08000000000004</v>
      </c>
      <c r="AA16" s="17">
        <f>MaleSingleAge!AA16+FemaleSingleAge!AA16</f>
        <v>434.71000000000004</v>
      </c>
      <c r="AB16" s="17">
        <f>MaleSingleAge!AB16+FemaleSingleAge!AB16</f>
        <v>449.64499999999998</v>
      </c>
      <c r="AC16" s="17">
        <f>MaleSingleAge!AC16+FemaleSingleAge!AC16</f>
        <v>464.60500000000002</v>
      </c>
      <c r="AD16" s="17">
        <f>MaleSingleAge!AD16+FemaleSingleAge!AD16</f>
        <v>479.178</v>
      </c>
      <c r="AE16" s="17">
        <f>MaleSingleAge!AE16+FemaleSingleAge!AE16</f>
        <v>492.82400000000001</v>
      </c>
      <c r="AF16" s="17">
        <f>MaleSingleAge!AF16+FemaleSingleAge!AF16</f>
        <v>505.17399999999998</v>
      </c>
      <c r="AG16" s="17">
        <f>MaleSingleAge!AG16+FemaleSingleAge!AG16</f>
        <v>516.053</v>
      </c>
      <c r="AH16" s="17">
        <f>MaleSingleAge!AH16+FemaleSingleAge!AH16</f>
        <v>525.62699999999995</v>
      </c>
      <c r="AI16" s="17">
        <f>MaleSingleAge!AI16+FemaleSingleAge!AI16</f>
        <v>534.31299999999999</v>
      </c>
      <c r="AJ16" s="17">
        <f>MaleSingleAge!AJ16+FemaleSingleAge!AJ16</f>
        <v>542.71299999999997</v>
      </c>
      <c r="AK16" s="17">
        <f>MaleSingleAge!AK16+FemaleSingleAge!AK16</f>
        <v>551.28199999999993</v>
      </c>
      <c r="AL16" s="17">
        <f>MaleSingleAge!AL16+FemaleSingleAge!AL16</f>
        <v>560.13900000000001</v>
      </c>
      <c r="AM16" s="17">
        <f>MaleSingleAge!AM16+FemaleSingleAge!AM16</f>
        <v>569.18599999999992</v>
      </c>
      <c r="AN16" s="17">
        <f>MaleSingleAge!AN16+FemaleSingleAge!AN16</f>
        <v>578.36799999999994</v>
      </c>
      <c r="AO16" s="17">
        <f>MaleSingleAge!AO16+FemaleSingleAge!AO16</f>
        <v>587.56500000000005</v>
      </c>
      <c r="AP16" s="17">
        <f>MaleSingleAge!AP16+FemaleSingleAge!AP16</f>
        <v>596.68100000000004</v>
      </c>
      <c r="AQ16" s="17">
        <f>MaleSingleAge!AQ16+FemaleSingleAge!AQ16</f>
        <v>605.72500000000002</v>
      </c>
      <c r="AR16" s="17">
        <f>MaleSingleAge!AR16+FemaleSingleAge!AR16</f>
        <v>614.73399999999992</v>
      </c>
      <c r="AS16" s="17">
        <f>MaleSingleAge!AS16+FemaleSingleAge!AS16</f>
        <v>623.64699999999993</v>
      </c>
      <c r="AT16" s="17">
        <f>MaleSingleAge!AT16+FemaleSingleAge!AT16</f>
        <v>632.38599999999997</v>
      </c>
      <c r="AU16" s="17">
        <f>MaleSingleAge!AU16+FemaleSingleAge!AU16</f>
        <v>640.88400000000001</v>
      </c>
      <c r="AV16" s="17">
        <f>MaleSingleAge!AV16+FemaleSingleAge!AV16</f>
        <v>649.12300000000005</v>
      </c>
      <c r="AW16" s="17">
        <f>MaleSingleAge!AW16+FemaleSingleAge!AW16</f>
        <v>657.09100000000001</v>
      </c>
      <c r="AX16" s="17">
        <f>MaleSingleAge!AX16+FemaleSingleAge!AX16</f>
        <v>664.75800000000004</v>
      </c>
      <c r="AY16" s="17">
        <f>MaleSingleAge!AY16+FemaleSingleAge!AY16</f>
        <v>672.101</v>
      </c>
      <c r="AZ16" s="17">
        <f>MaleSingleAge!AZ16+FemaleSingleAge!AZ16</f>
        <v>679.09699999999998</v>
      </c>
      <c r="BA16" s="17">
        <f>MaleSingleAge!BA16+FemaleSingleAge!BA16</f>
        <v>685.73299999999995</v>
      </c>
      <c r="BB16" s="17">
        <f>MaleSingleAge!BB16+FemaleSingleAge!BB16</f>
        <v>692.005</v>
      </c>
      <c r="BC16" s="17">
        <f>MaleSingleAge!BC16+FemaleSingleAge!BC16</f>
        <v>697.92000000000007</v>
      </c>
      <c r="BD16" s="17">
        <f>MaleSingleAge!BD16+FemaleSingleAge!BD16</f>
        <v>703.50599999999997</v>
      </c>
      <c r="BE16" s="17">
        <f>MaleSingleAge!BE16+FemaleSingleAge!BE16</f>
        <v>708.77199999999993</v>
      </c>
      <c r="BF16" s="17">
        <f>MaleSingleAge!BF16+FemaleSingleAge!BF16</f>
        <v>713.726</v>
      </c>
      <c r="BG16" s="17">
        <f>MaleSingleAge!BG16+FemaleSingleAge!BG16</f>
        <v>718.37</v>
      </c>
      <c r="BH16" s="17">
        <f>MaleSingleAge!BH16+FemaleSingleAge!BH16</f>
        <v>722.721</v>
      </c>
      <c r="BI16" s="17">
        <f>MaleSingleAge!BI16+FemaleSingleAge!BI16</f>
        <v>726.79600000000005</v>
      </c>
      <c r="BJ16" s="17">
        <f>MaleSingleAge!BJ16+FemaleSingleAge!BJ16</f>
        <v>730.61400000000003</v>
      </c>
      <c r="BK16" s="17">
        <f>MaleSingleAge!BK16+FemaleSingleAge!BK16</f>
        <v>734.18499999999995</v>
      </c>
      <c r="BL16" s="17">
        <f>MaleSingleAge!BL16+FemaleSingleAge!BL16</f>
        <v>737.52199999999993</v>
      </c>
      <c r="BM16" s="17">
        <f>MaleSingleAge!BM16+FemaleSingleAge!BM16</f>
        <v>740.63100000000009</v>
      </c>
      <c r="BN16" s="17">
        <f>MaleSingleAge!BN16+FemaleSingleAge!BN16</f>
        <v>743.51499999999999</v>
      </c>
      <c r="BO16" s="17">
        <f>MaleSingleAge!BO16+FemaleSingleAge!BO16</f>
        <v>746.18799999999999</v>
      </c>
      <c r="BP16" s="17">
        <f>MaleSingleAge!BP16+FemaleSingleAge!BP16</f>
        <v>748.65800000000002</v>
      </c>
      <c r="BQ16" s="17">
        <f>MaleSingleAge!BQ16+FemaleSingleAge!BQ16</f>
        <v>750.93700000000001</v>
      </c>
      <c r="BR16" s="17">
        <f>MaleSingleAge!BR16+FemaleSingleAge!BR16</f>
        <v>753.04300000000001</v>
      </c>
      <c r="BS16" s="17">
        <f>MaleSingleAge!BS16+FemaleSingleAge!BS16</f>
        <v>754.99099999999999</v>
      </c>
      <c r="BT16" s="17">
        <f>MaleSingleAge!BT16+FemaleSingleAge!BT16</f>
        <v>756.80200000000002</v>
      </c>
    </row>
    <row r="17" spans="1:72">
      <c r="A17" s="16">
        <v>14</v>
      </c>
      <c r="B17" s="17">
        <f>MaleSingleAge!B17+FemaleSingleAge!B17</f>
        <v>197.59299999999999</v>
      </c>
      <c r="C17" s="17">
        <f>MaleSingleAge!C17+FemaleSingleAge!C17</f>
        <v>203.90100000000001</v>
      </c>
      <c r="D17" s="17">
        <f>MaleSingleAge!D17+FemaleSingleAge!D17</f>
        <v>210.56400000000002</v>
      </c>
      <c r="E17" s="17">
        <f>MaleSingleAge!E17+FemaleSingleAge!E17</f>
        <v>217.64800000000002</v>
      </c>
      <c r="F17" s="17">
        <f>MaleSingleAge!F17+FemaleSingleAge!F17</f>
        <v>225.24099999999999</v>
      </c>
      <c r="G17" s="17">
        <f>MaleSingleAge!G17+FemaleSingleAge!G17</f>
        <v>233.351</v>
      </c>
      <c r="H17" s="17">
        <f>MaleSingleAge!H17+FemaleSingleAge!H17</f>
        <v>242.17599999999999</v>
      </c>
      <c r="I17" s="17">
        <f>MaleSingleAge!I17+FemaleSingleAge!I17</f>
        <v>251.572</v>
      </c>
      <c r="J17" s="17">
        <f>MaleSingleAge!J17+FemaleSingleAge!J17</f>
        <v>260.80200000000002</v>
      </c>
      <c r="K17" s="17">
        <f>MaleSingleAge!K17+FemaleSingleAge!K17</f>
        <v>268.88599999999997</v>
      </c>
      <c r="L17" s="17">
        <f>MaleSingleAge!L17+FemaleSingleAge!L17</f>
        <v>275.19399999999996</v>
      </c>
      <c r="M17" s="17">
        <f>MaleSingleAge!M17+FemaleSingleAge!M17</f>
        <v>279.39600000000002</v>
      </c>
      <c r="N17" s="17">
        <f>MaleSingleAge!N17+FemaleSingleAge!N17</f>
        <v>281.916</v>
      </c>
      <c r="O17" s="17">
        <f>MaleSingleAge!O17+FemaleSingleAge!O17</f>
        <v>283.79700000000003</v>
      </c>
      <c r="P17" s="17">
        <f>MaleSingleAge!P17+FemaleSingleAge!P17</f>
        <v>286.51400000000001</v>
      </c>
      <c r="Q17" s="17">
        <f>MaleSingleAge!Q17+FemaleSingleAge!Q17</f>
        <v>291.14499999999998</v>
      </c>
      <c r="R17" s="17">
        <f>MaleSingleAge!R17+FemaleSingleAge!R17</f>
        <v>297.99</v>
      </c>
      <c r="S17" s="17">
        <f>MaleSingleAge!S17+FemaleSingleAge!S17</f>
        <v>306.78300000000002</v>
      </c>
      <c r="T17" s="17">
        <f>MaleSingleAge!T17+FemaleSingleAge!T17</f>
        <v>317.35199999999998</v>
      </c>
      <c r="U17" s="17">
        <f>MaleSingleAge!U17+FemaleSingleAge!U17</f>
        <v>329.32899999999995</v>
      </c>
      <c r="V17" s="17">
        <f>MaleSingleAge!V17+FemaleSingleAge!V17</f>
        <v>342.39400000000001</v>
      </c>
      <c r="W17" s="17">
        <f>MaleSingleAge!W17+FemaleSingleAge!W17</f>
        <v>356.54100000000005</v>
      </c>
      <c r="X17" s="17">
        <f>MaleSingleAge!X17+FemaleSingleAge!X17</f>
        <v>371.74</v>
      </c>
      <c r="Y17" s="17">
        <f>MaleSingleAge!Y17+FemaleSingleAge!Y17</f>
        <v>387.59399999999999</v>
      </c>
      <c r="Z17" s="17">
        <f>MaleSingleAge!Z17+FemaleSingleAge!Z17</f>
        <v>403.596</v>
      </c>
      <c r="AA17" s="17">
        <f>MaleSingleAge!AA17+FemaleSingleAge!AA17</f>
        <v>419.34299999999996</v>
      </c>
      <c r="AB17" s="17">
        <f>MaleSingleAge!AB17+FemaleSingleAge!AB17</f>
        <v>434.67700000000002</v>
      </c>
      <c r="AC17" s="17">
        <f>MaleSingleAge!AC17+FemaleSingleAge!AC17</f>
        <v>449.55099999999999</v>
      </c>
      <c r="AD17" s="17">
        <f>MaleSingleAge!AD17+FemaleSingleAge!AD17</f>
        <v>463.82</v>
      </c>
      <c r="AE17" s="17">
        <f>MaleSingleAge!AE17+FemaleSingleAge!AE17</f>
        <v>477.36700000000002</v>
      </c>
      <c r="AF17" s="17">
        <f>MaleSingleAge!AF17+FemaleSingleAge!AF17</f>
        <v>490.11500000000001</v>
      </c>
      <c r="AG17" s="17">
        <f>MaleSingleAge!AG17+FemaleSingleAge!AG17</f>
        <v>501.971</v>
      </c>
      <c r="AH17" s="17">
        <f>MaleSingleAge!AH17+FemaleSingleAge!AH17</f>
        <v>512.94399999999996</v>
      </c>
      <c r="AI17" s="17">
        <f>MaleSingleAge!AI17+FemaleSingleAge!AI17</f>
        <v>523.18399999999997</v>
      </c>
      <c r="AJ17" s="17">
        <f>MaleSingleAge!AJ17+FemaleSingleAge!AJ17</f>
        <v>532.92599999999993</v>
      </c>
      <c r="AK17" s="17">
        <f>MaleSingleAge!AK17+FemaleSingleAge!AK17</f>
        <v>542.35400000000004</v>
      </c>
      <c r="AL17" s="17">
        <f>MaleSingleAge!AL17+FemaleSingleAge!AL17</f>
        <v>551.49900000000002</v>
      </c>
      <c r="AM17" s="17">
        <f>MaleSingleAge!AM17+FemaleSingleAge!AM17</f>
        <v>560.36200000000008</v>
      </c>
      <c r="AN17" s="17">
        <f>MaleSingleAge!AN17+FemaleSingleAge!AN17</f>
        <v>569.07099999999991</v>
      </c>
      <c r="AO17" s="17">
        <f>MaleSingleAge!AO17+FemaleSingleAge!AO17</f>
        <v>577.76299999999992</v>
      </c>
      <c r="AP17" s="17">
        <f>MaleSingleAge!AP17+FemaleSingleAge!AP17</f>
        <v>586.54099999999994</v>
      </c>
      <c r="AQ17" s="17">
        <f>MaleSingleAge!AQ17+FemaleSingleAge!AQ17</f>
        <v>595.46699999999998</v>
      </c>
      <c r="AR17" s="17">
        <f>MaleSingleAge!AR17+FemaleSingleAge!AR17</f>
        <v>604.51700000000005</v>
      </c>
      <c r="AS17" s="17">
        <f>MaleSingleAge!AS17+FemaleSingleAge!AS17</f>
        <v>613.59500000000003</v>
      </c>
      <c r="AT17" s="17">
        <f>MaleSingleAge!AT17+FemaleSingleAge!AT17</f>
        <v>622.56299999999999</v>
      </c>
      <c r="AU17" s="17">
        <f>MaleSingleAge!AU17+FemaleSingleAge!AU17</f>
        <v>631.30500000000006</v>
      </c>
      <c r="AV17" s="17">
        <f>MaleSingleAge!AV17+FemaleSingleAge!AV17</f>
        <v>639.79700000000003</v>
      </c>
      <c r="AW17" s="17">
        <f>MaleSingleAge!AW17+FemaleSingleAge!AW17</f>
        <v>648.05099999999993</v>
      </c>
      <c r="AX17" s="17">
        <f>MaleSingleAge!AX17+FemaleSingleAge!AX17</f>
        <v>656.03499999999997</v>
      </c>
      <c r="AY17" s="17">
        <f>MaleSingleAge!AY17+FemaleSingleAge!AY17</f>
        <v>663.71699999999998</v>
      </c>
      <c r="AZ17" s="17">
        <f>MaleSingleAge!AZ17+FemaleSingleAge!AZ17</f>
        <v>671.07500000000005</v>
      </c>
      <c r="BA17" s="17">
        <f>MaleSingleAge!BA17+FemaleSingleAge!BA17</f>
        <v>678.08600000000001</v>
      </c>
      <c r="BB17" s="17">
        <f>MaleSingleAge!BB17+FemaleSingleAge!BB17</f>
        <v>684.74399999999991</v>
      </c>
      <c r="BC17" s="17">
        <f>MaleSingleAge!BC17+FemaleSingleAge!BC17</f>
        <v>691.05200000000002</v>
      </c>
      <c r="BD17" s="17">
        <f>MaleSingleAge!BD17+FemaleSingleAge!BD17</f>
        <v>697.01599999999996</v>
      </c>
      <c r="BE17" s="17">
        <f>MaleSingleAge!BE17+FemaleSingleAge!BE17</f>
        <v>702.65200000000004</v>
      </c>
      <c r="BF17" s="17">
        <f>MaleSingleAge!BF17+FemaleSingleAge!BF17</f>
        <v>707.95799999999997</v>
      </c>
      <c r="BG17" s="17">
        <f>MaleSingleAge!BG17+FemaleSingleAge!BG17</f>
        <v>712.93399999999997</v>
      </c>
      <c r="BH17" s="17">
        <f>MaleSingleAge!BH17+FemaleSingleAge!BH17</f>
        <v>717.596</v>
      </c>
      <c r="BI17" s="17">
        <f>MaleSingleAge!BI17+FemaleSingleAge!BI17</f>
        <v>721.971</v>
      </c>
      <c r="BJ17" s="17">
        <f>MaleSingleAge!BJ17+FemaleSingleAge!BJ17</f>
        <v>726.07400000000007</v>
      </c>
      <c r="BK17" s="17">
        <f>MaleSingleAge!BK17+FemaleSingleAge!BK17</f>
        <v>729.92100000000005</v>
      </c>
      <c r="BL17" s="17">
        <f>MaleSingleAge!BL17+FemaleSingleAge!BL17</f>
        <v>733.51900000000001</v>
      </c>
      <c r="BM17" s="17">
        <f>MaleSingleAge!BM17+FemaleSingleAge!BM17</f>
        <v>736.87300000000005</v>
      </c>
      <c r="BN17" s="17">
        <f>MaleSingleAge!BN17+FemaleSingleAge!BN17</f>
        <v>739.99300000000005</v>
      </c>
      <c r="BO17" s="17">
        <f>MaleSingleAge!BO17+FemaleSingleAge!BO17</f>
        <v>742.88400000000001</v>
      </c>
      <c r="BP17" s="17">
        <f>MaleSingleAge!BP17+FemaleSingleAge!BP17</f>
        <v>745.56099999999992</v>
      </c>
      <c r="BQ17" s="17">
        <f>MaleSingleAge!BQ17+FemaleSingleAge!BQ17</f>
        <v>748.03800000000001</v>
      </c>
      <c r="BR17" s="17">
        <f>MaleSingleAge!BR17+FemaleSingleAge!BR17</f>
        <v>750.33600000000001</v>
      </c>
      <c r="BS17" s="17">
        <f>MaleSingleAge!BS17+FemaleSingleAge!BS17</f>
        <v>752.47799999999995</v>
      </c>
      <c r="BT17" s="17">
        <f>MaleSingleAge!BT17+FemaleSingleAge!BT17</f>
        <v>754.495</v>
      </c>
    </row>
    <row r="18" spans="1:72">
      <c r="A18" s="16">
        <v>15</v>
      </c>
      <c r="B18" s="17">
        <f>MaleSingleAge!B18+FemaleSingleAge!B18</f>
        <v>191.03399999999999</v>
      </c>
      <c r="C18" s="17">
        <f>MaleSingleAge!C18+FemaleSingleAge!C18</f>
        <v>196.96100000000001</v>
      </c>
      <c r="D18" s="17">
        <f>MaleSingleAge!D18+FemaleSingleAge!D18</f>
        <v>203.17599999999999</v>
      </c>
      <c r="E18" s="17">
        <f>MaleSingleAge!E18+FemaleSingleAge!E18</f>
        <v>209.75799999999998</v>
      </c>
      <c r="F18" s="17">
        <f>MaleSingleAge!F18+FemaleSingleAge!F18</f>
        <v>216.81</v>
      </c>
      <c r="G18" s="17">
        <f>MaleSingleAge!G18+FemaleSingleAge!G18</f>
        <v>224.369</v>
      </c>
      <c r="H18" s="17">
        <f>MaleSingleAge!H18+FemaleSingleAge!H18</f>
        <v>232.53300000000002</v>
      </c>
      <c r="I18" s="17">
        <f>MaleSingleAge!I18+FemaleSingleAge!I18</f>
        <v>241.18099999999998</v>
      </c>
      <c r="J18" s="17">
        <f>MaleSingleAge!J18+FemaleSingleAge!J18</f>
        <v>249.87200000000001</v>
      </c>
      <c r="K18" s="17">
        <f>MaleSingleAge!K18+FemaleSingleAge!K18</f>
        <v>258.00599999999997</v>
      </c>
      <c r="L18" s="17">
        <f>MaleSingleAge!L18+FemaleSingleAge!L18</f>
        <v>265.18</v>
      </c>
      <c r="M18" s="17">
        <f>MaleSingleAge!M18+FemaleSingleAge!M18</f>
        <v>271.31700000000001</v>
      </c>
      <c r="N18" s="17">
        <f>MaleSingleAge!N18+FemaleSingleAge!N18</f>
        <v>276.62</v>
      </c>
      <c r="O18" s="17">
        <f>MaleSingleAge!O18+FemaleSingleAge!O18</f>
        <v>281.34199999999998</v>
      </c>
      <c r="P18" s="17">
        <f>MaleSingleAge!P18+FemaleSingleAge!P18</f>
        <v>285.86500000000001</v>
      </c>
      <c r="Q18" s="17">
        <f>MaleSingleAge!Q18+FemaleSingleAge!Q18</f>
        <v>290.53499999999997</v>
      </c>
      <c r="R18" s="17">
        <f>MaleSingleAge!R18+FemaleSingleAge!R18</f>
        <v>295.27800000000002</v>
      </c>
      <c r="S18" s="17">
        <f>MaleSingleAge!S18+FemaleSingleAge!S18</f>
        <v>300.19799999999998</v>
      </c>
      <c r="T18" s="17">
        <f>MaleSingleAge!T18+FemaleSingleAge!T18</f>
        <v>306.05399999999997</v>
      </c>
      <c r="U18" s="17">
        <f>MaleSingleAge!U18+FemaleSingleAge!U18</f>
        <v>313.803</v>
      </c>
      <c r="V18" s="17">
        <f>MaleSingleAge!V18+FemaleSingleAge!V18</f>
        <v>324.07900000000001</v>
      </c>
      <c r="W18" s="17">
        <f>MaleSingleAge!W18+FemaleSingleAge!W18</f>
        <v>337.214</v>
      </c>
      <c r="X18" s="17">
        <f>MaleSingleAge!X18+FemaleSingleAge!X18</f>
        <v>352.85300000000001</v>
      </c>
      <c r="Y18" s="17">
        <f>MaleSingleAge!Y18+FemaleSingleAge!Y18</f>
        <v>370.07499999999999</v>
      </c>
      <c r="Z18" s="17">
        <f>MaleSingleAge!Z18+FemaleSingleAge!Z18</f>
        <v>387.54399999999998</v>
      </c>
      <c r="AA18" s="17">
        <f>MaleSingleAge!AA18+FemaleSingleAge!AA18</f>
        <v>404.26800000000003</v>
      </c>
      <c r="AB18" s="17">
        <f>MaleSingleAge!AB18+FemaleSingleAge!AB18</f>
        <v>419.916</v>
      </c>
      <c r="AC18" s="17">
        <f>MaleSingleAge!AC18+FemaleSingleAge!AC18</f>
        <v>434.65700000000004</v>
      </c>
      <c r="AD18" s="17">
        <f>MaleSingleAge!AD18+FemaleSingleAge!AD18</f>
        <v>448.601</v>
      </c>
      <c r="AE18" s="17">
        <f>MaleSingleAge!AE18+FemaleSingleAge!AE18</f>
        <v>462.02499999999998</v>
      </c>
      <c r="AF18" s="17">
        <f>MaleSingleAge!AF18+FemaleSingleAge!AF18</f>
        <v>475.12200000000001</v>
      </c>
      <c r="AG18" s="17">
        <f>MaleSingleAge!AG18+FemaleSingleAge!AG18</f>
        <v>487.88800000000003</v>
      </c>
      <c r="AH18" s="17">
        <f>MaleSingleAge!AH18+FemaleSingleAge!AH18</f>
        <v>500.16999999999996</v>
      </c>
      <c r="AI18" s="17">
        <f>MaleSingleAge!AI18+FemaleSingleAge!AI18</f>
        <v>511.88</v>
      </c>
      <c r="AJ18" s="17">
        <f>MaleSingleAge!AJ18+FemaleSingleAge!AJ18</f>
        <v>522.88699999999994</v>
      </c>
      <c r="AK18" s="17">
        <f>MaleSingleAge!AK18+FemaleSingleAge!AK18</f>
        <v>533.13300000000004</v>
      </c>
      <c r="AL18" s="17">
        <f>MaleSingleAge!AL18+FemaleSingleAge!AL18</f>
        <v>542.55600000000004</v>
      </c>
      <c r="AM18" s="17">
        <f>MaleSingleAge!AM18+FemaleSingleAge!AM18</f>
        <v>551.25599999999997</v>
      </c>
      <c r="AN18" s="17">
        <f>MaleSingleAge!AN18+FemaleSingleAge!AN18</f>
        <v>559.52299999999991</v>
      </c>
      <c r="AO18" s="17">
        <f>MaleSingleAge!AO18+FemaleSingleAge!AO18</f>
        <v>567.75399999999991</v>
      </c>
      <c r="AP18" s="17">
        <f>MaleSingleAge!AP18+FemaleSingleAge!AP18</f>
        <v>576.23</v>
      </c>
      <c r="AQ18" s="17">
        <f>MaleSingleAge!AQ18+FemaleSingleAge!AQ18</f>
        <v>585.06099999999992</v>
      </c>
      <c r="AR18" s="17">
        <f>MaleSingleAge!AR18+FemaleSingleAge!AR18</f>
        <v>594.17200000000003</v>
      </c>
      <c r="AS18" s="17">
        <f>MaleSingleAge!AS18+FemaleSingleAge!AS18</f>
        <v>603.43200000000002</v>
      </c>
      <c r="AT18" s="17">
        <f>MaleSingleAge!AT18+FemaleSingleAge!AT18</f>
        <v>612.63499999999999</v>
      </c>
      <c r="AU18" s="17">
        <f>MaleSingleAge!AU18+FemaleSingleAge!AU18</f>
        <v>621.61799999999994</v>
      </c>
      <c r="AV18" s="17">
        <f>MaleSingleAge!AV18+FemaleSingleAge!AV18</f>
        <v>630.35400000000004</v>
      </c>
      <c r="AW18" s="17">
        <f>MaleSingleAge!AW18+FemaleSingleAge!AW18</f>
        <v>638.87699999999995</v>
      </c>
      <c r="AX18" s="17">
        <f>MaleSingleAge!AX18+FemaleSingleAge!AX18</f>
        <v>647.15200000000004</v>
      </c>
      <c r="AY18" s="17">
        <f>MaleSingleAge!AY18+FemaleSingleAge!AY18</f>
        <v>655.15</v>
      </c>
      <c r="AZ18" s="17">
        <f>MaleSingleAge!AZ18+FemaleSingleAge!AZ18</f>
        <v>662.84500000000003</v>
      </c>
      <c r="BA18" s="17">
        <f>MaleSingleAge!BA18+FemaleSingleAge!BA18</f>
        <v>670.21299999999997</v>
      </c>
      <c r="BB18" s="17">
        <f>MaleSingleAge!BB18+FemaleSingleAge!BB18</f>
        <v>677.24399999999991</v>
      </c>
      <c r="BC18" s="17">
        <f>MaleSingleAge!BC18+FemaleSingleAge!BC18</f>
        <v>683.928</v>
      </c>
      <c r="BD18" s="17">
        <f>MaleSingleAge!BD18+FemaleSingleAge!BD18</f>
        <v>690.26800000000003</v>
      </c>
      <c r="BE18" s="17">
        <f>MaleSingleAge!BE18+FemaleSingleAge!BE18</f>
        <v>696.26499999999999</v>
      </c>
      <c r="BF18" s="17">
        <f>MaleSingleAge!BF18+FemaleSingleAge!BF18</f>
        <v>701.91499999999996</v>
      </c>
      <c r="BG18" s="17">
        <f>MaleSingleAge!BG18+FemaleSingleAge!BG18</f>
        <v>707.221</v>
      </c>
      <c r="BH18" s="17">
        <f>MaleSingleAge!BH18+FemaleSingleAge!BH18</f>
        <v>712.2</v>
      </c>
      <c r="BI18" s="17">
        <f>MaleSingleAge!BI18+FemaleSingleAge!BI18</f>
        <v>716.87599999999998</v>
      </c>
      <c r="BJ18" s="17">
        <f>MaleSingleAge!BJ18+FemaleSingleAge!BJ18</f>
        <v>721.26800000000003</v>
      </c>
      <c r="BK18" s="17">
        <f>MaleSingleAge!BK18+FemaleSingleAge!BK18</f>
        <v>725.39200000000005</v>
      </c>
      <c r="BL18" s="17">
        <f>MaleSingleAge!BL18+FemaleSingleAge!BL18</f>
        <v>729.25599999999997</v>
      </c>
      <c r="BM18" s="17">
        <f>MaleSingleAge!BM18+FemaleSingleAge!BM18</f>
        <v>732.86400000000003</v>
      </c>
      <c r="BN18" s="17">
        <f>MaleSingleAge!BN18+FemaleSingleAge!BN18</f>
        <v>736.221</v>
      </c>
      <c r="BO18" s="17">
        <f>MaleSingleAge!BO18+FemaleSingleAge!BO18</f>
        <v>739.33899999999994</v>
      </c>
      <c r="BP18" s="17">
        <f>MaleSingleAge!BP18+FemaleSingleAge!BP18</f>
        <v>742.22800000000007</v>
      </c>
      <c r="BQ18" s="17">
        <f>MaleSingleAge!BQ18+FemaleSingleAge!BQ18</f>
        <v>744.90800000000002</v>
      </c>
      <c r="BR18" s="17">
        <f>MaleSingleAge!BR18+FemaleSingleAge!BR18</f>
        <v>747.40300000000002</v>
      </c>
      <c r="BS18" s="17">
        <f>MaleSingleAge!BS18+FemaleSingleAge!BS18</f>
        <v>749.74299999999994</v>
      </c>
      <c r="BT18" s="17">
        <f>MaleSingleAge!BT18+FemaleSingleAge!BT18</f>
        <v>751.96299999999997</v>
      </c>
    </row>
    <row r="19" spans="1:72">
      <c r="A19" s="16">
        <v>16</v>
      </c>
      <c r="B19" s="17">
        <f>MaleSingleAge!B19+FemaleSingleAge!B19</f>
        <v>184.839</v>
      </c>
      <c r="C19" s="17">
        <f>MaleSingleAge!C19+FemaleSingleAge!C19</f>
        <v>190.346</v>
      </c>
      <c r="D19" s="17">
        <f>MaleSingleAge!D19+FemaleSingleAge!D19</f>
        <v>196.036</v>
      </c>
      <c r="E19" s="17">
        <f>MaleSingleAge!E19+FemaleSingleAge!E19</f>
        <v>202.02100000000002</v>
      </c>
      <c r="F19" s="17">
        <f>MaleSingleAge!F19+FemaleSingleAge!F19</f>
        <v>208.45499999999998</v>
      </c>
      <c r="G19" s="17">
        <f>MaleSingleAge!G19+FemaleSingleAge!G19</f>
        <v>215.42500000000001</v>
      </c>
      <c r="H19" s="17">
        <f>MaleSingleAge!H19+FemaleSingleAge!H19</f>
        <v>222.93599999999998</v>
      </c>
      <c r="I19" s="17">
        <f>MaleSingleAge!I19+FemaleSingleAge!I19</f>
        <v>230.88200000000001</v>
      </c>
      <c r="J19" s="17">
        <f>MaleSingleAge!J19+FemaleSingleAge!J19</f>
        <v>239.108</v>
      </c>
      <c r="K19" s="17">
        <f>MaleSingleAge!K19+FemaleSingleAge!K19</f>
        <v>247.405</v>
      </c>
      <c r="L19" s="17">
        <f>MaleSingleAge!L19+FemaleSingleAge!L19</f>
        <v>255.58600000000001</v>
      </c>
      <c r="M19" s="17">
        <f>MaleSingleAge!M19+FemaleSingleAge!M19</f>
        <v>263.83799999999997</v>
      </c>
      <c r="N19" s="17">
        <f>MaleSingleAge!N19+FemaleSingleAge!N19</f>
        <v>272.14300000000003</v>
      </c>
      <c r="O19" s="17">
        <f>MaleSingleAge!O19+FemaleSingleAge!O19</f>
        <v>279.90499999999997</v>
      </c>
      <c r="P19" s="17">
        <f>MaleSingleAge!P19+FemaleSingleAge!P19</f>
        <v>286.34000000000003</v>
      </c>
      <c r="Q19" s="17">
        <f>MaleSingleAge!Q19+FemaleSingleAge!Q19</f>
        <v>291.01800000000003</v>
      </c>
      <c r="R19" s="17">
        <f>MaleSingleAge!R19+FemaleSingleAge!R19</f>
        <v>293.45400000000001</v>
      </c>
      <c r="S19" s="17">
        <f>MaleSingleAge!S19+FemaleSingleAge!S19</f>
        <v>294.15999999999997</v>
      </c>
      <c r="T19" s="17">
        <f>MaleSingleAge!T19+FemaleSingleAge!T19</f>
        <v>294.90899999999999</v>
      </c>
      <c r="U19" s="17">
        <f>MaleSingleAge!U19+FemaleSingleAge!U19</f>
        <v>298.125</v>
      </c>
      <c r="V19" s="17">
        <f>MaleSingleAge!V19+FemaleSingleAge!V19</f>
        <v>305.471</v>
      </c>
      <c r="W19" s="17">
        <f>MaleSingleAge!W19+FemaleSingleAge!W19</f>
        <v>317.67200000000003</v>
      </c>
      <c r="X19" s="17">
        <f>MaleSingleAge!X19+FemaleSingleAge!X19</f>
        <v>334.01099999999997</v>
      </c>
      <c r="Y19" s="17">
        <f>MaleSingleAge!Y19+FemaleSingleAge!Y19</f>
        <v>352.93100000000004</v>
      </c>
      <c r="Z19" s="17">
        <f>MaleSingleAge!Z19+FemaleSingleAge!Z19</f>
        <v>372.14699999999999</v>
      </c>
      <c r="AA19" s="17">
        <f>MaleSingleAge!AA19+FemaleSingleAge!AA19</f>
        <v>389.97</v>
      </c>
      <c r="AB19" s="17">
        <f>MaleSingleAge!AB19+FemaleSingleAge!AB19</f>
        <v>405.86400000000003</v>
      </c>
      <c r="AC19" s="17">
        <f>MaleSingleAge!AC19+FemaleSingleAge!AC19</f>
        <v>420.25800000000004</v>
      </c>
      <c r="AD19" s="17">
        <f>MaleSingleAge!AD19+FemaleSingleAge!AD19</f>
        <v>433.57799999999997</v>
      </c>
      <c r="AE19" s="17">
        <f>MaleSingleAge!AE19+FemaleSingleAge!AE19</f>
        <v>446.60599999999999</v>
      </c>
      <c r="AF19" s="17">
        <f>MaleSingleAge!AF19+FemaleSingleAge!AF19</f>
        <v>459.88099999999997</v>
      </c>
      <c r="AG19" s="17">
        <f>MaleSingleAge!AG19+FemaleSingleAge!AG19</f>
        <v>473.505</v>
      </c>
      <c r="AH19" s="17">
        <f>MaleSingleAge!AH19+FemaleSingleAge!AH19</f>
        <v>487.14800000000002</v>
      </c>
      <c r="AI19" s="17">
        <f>MaleSingleAge!AI19+FemaleSingleAge!AI19</f>
        <v>500.42399999999998</v>
      </c>
      <c r="AJ19" s="17">
        <f>MaleSingleAge!AJ19+FemaleSingleAge!AJ19</f>
        <v>512.79</v>
      </c>
      <c r="AK19" s="17">
        <f>MaleSingleAge!AK19+FemaleSingleAge!AK19</f>
        <v>523.89200000000005</v>
      </c>
      <c r="AL19" s="17">
        <f>MaleSingleAge!AL19+FemaleSingleAge!AL19</f>
        <v>533.56299999999999</v>
      </c>
      <c r="AM19" s="17">
        <f>MaleSingleAge!AM19+FemaleSingleAge!AM19</f>
        <v>542.01700000000005</v>
      </c>
      <c r="AN19" s="17">
        <f>MaleSingleAge!AN19+FemaleSingleAge!AN19</f>
        <v>549.74099999999999</v>
      </c>
      <c r="AO19" s="17">
        <f>MaleSingleAge!AO19+FemaleSingleAge!AO19</f>
        <v>557.41899999999998</v>
      </c>
      <c r="AP19" s="17">
        <f>MaleSingleAge!AP19+FemaleSingleAge!AP19</f>
        <v>565.54999999999995</v>
      </c>
      <c r="AQ19" s="17">
        <f>MaleSingleAge!AQ19+FemaleSingleAge!AQ19</f>
        <v>574.29600000000005</v>
      </c>
      <c r="AR19" s="17">
        <f>MaleSingleAge!AR19+FemaleSingleAge!AR19</f>
        <v>583.51599999999996</v>
      </c>
      <c r="AS19" s="17">
        <f>MaleSingleAge!AS19+FemaleSingleAge!AS19</f>
        <v>593.03</v>
      </c>
      <c r="AT19" s="17">
        <f>MaleSingleAge!AT19+FemaleSingleAge!AT19</f>
        <v>602.53200000000004</v>
      </c>
      <c r="AU19" s="17">
        <f>MaleSingleAge!AU19+FemaleSingleAge!AU19</f>
        <v>611.79499999999996</v>
      </c>
      <c r="AV19" s="17">
        <f>MaleSingleAge!AV19+FemaleSingleAge!AV19</f>
        <v>620.78700000000003</v>
      </c>
      <c r="AW19" s="17">
        <f>MaleSingleAge!AW19+FemaleSingleAge!AW19</f>
        <v>629.56700000000001</v>
      </c>
      <c r="AX19" s="17">
        <f>MaleSingleAge!AX19+FemaleSingleAge!AX19</f>
        <v>638.10799999999995</v>
      </c>
      <c r="AY19" s="17">
        <f>MaleSingleAge!AY19+FemaleSingleAge!AY19</f>
        <v>646.39100000000008</v>
      </c>
      <c r="AZ19" s="17">
        <f>MaleSingleAge!AZ19+FemaleSingleAge!AZ19</f>
        <v>654.39800000000002</v>
      </c>
      <c r="BA19" s="17">
        <f>MaleSingleAge!BA19+FemaleSingleAge!BA19</f>
        <v>662.10799999999995</v>
      </c>
      <c r="BB19" s="17">
        <f>MaleSingleAge!BB19+FemaleSingleAge!BB19</f>
        <v>669.495</v>
      </c>
      <c r="BC19" s="17">
        <f>MaleSingleAge!BC19+FemaleSingleAge!BC19</f>
        <v>676.54700000000003</v>
      </c>
      <c r="BD19" s="17">
        <f>MaleSingleAge!BD19+FemaleSingleAge!BD19</f>
        <v>683.25199999999995</v>
      </c>
      <c r="BE19" s="17">
        <f>MaleSingleAge!BE19+FemaleSingleAge!BE19</f>
        <v>689.60400000000004</v>
      </c>
      <c r="BF19" s="17">
        <f>MaleSingleAge!BF19+FemaleSingleAge!BF19</f>
        <v>695.596</v>
      </c>
      <c r="BG19" s="17">
        <f>MaleSingleAge!BG19+FemaleSingleAge!BG19</f>
        <v>701.22799999999995</v>
      </c>
      <c r="BH19" s="17">
        <f>MaleSingleAge!BH19+FemaleSingleAge!BH19</f>
        <v>706.51900000000001</v>
      </c>
      <c r="BI19" s="17">
        <f>MaleSingleAge!BI19+FemaleSingleAge!BI19</f>
        <v>711.495</v>
      </c>
      <c r="BJ19" s="17">
        <f>MaleSingleAge!BJ19+FemaleSingleAge!BJ19</f>
        <v>716.18000000000006</v>
      </c>
      <c r="BK19" s="17">
        <f>MaleSingleAge!BK19+FemaleSingleAge!BK19</f>
        <v>720.58500000000004</v>
      </c>
      <c r="BL19" s="17">
        <f>MaleSingleAge!BL19+FemaleSingleAge!BL19</f>
        <v>724.71900000000005</v>
      </c>
      <c r="BM19" s="17">
        <f>MaleSingleAge!BM19+FemaleSingleAge!BM19</f>
        <v>728.58500000000004</v>
      </c>
      <c r="BN19" s="17">
        <f>MaleSingleAge!BN19+FemaleSingleAge!BN19</f>
        <v>732.18899999999996</v>
      </c>
      <c r="BO19" s="17">
        <f>MaleSingleAge!BO19+FemaleSingleAge!BO19</f>
        <v>735.53700000000003</v>
      </c>
      <c r="BP19" s="17">
        <f>MaleSingleAge!BP19+FemaleSingleAge!BP19</f>
        <v>738.64599999999996</v>
      </c>
      <c r="BQ19" s="17">
        <f>MaleSingleAge!BQ19+FemaleSingleAge!BQ19</f>
        <v>741.53500000000008</v>
      </c>
      <c r="BR19" s="17">
        <f>MaleSingleAge!BR19+FemaleSingleAge!BR19</f>
        <v>744.23399999999992</v>
      </c>
      <c r="BS19" s="17">
        <f>MaleSingleAge!BS19+FemaleSingleAge!BS19</f>
        <v>746.77499999999998</v>
      </c>
      <c r="BT19" s="17">
        <f>MaleSingleAge!BT19+FemaleSingleAge!BT19</f>
        <v>749.20100000000002</v>
      </c>
    </row>
    <row r="20" spans="1:72">
      <c r="A20" s="16">
        <v>17</v>
      </c>
      <c r="B20" s="17">
        <f>MaleSingleAge!B20+FemaleSingleAge!B20</f>
        <v>178.78199999999998</v>
      </c>
      <c r="C20" s="17">
        <f>MaleSingleAge!C20+FemaleSingleAge!C20</f>
        <v>183.922</v>
      </c>
      <c r="D20" s="17">
        <f>MaleSingleAge!D20+FemaleSingleAge!D20</f>
        <v>189.19499999999999</v>
      </c>
      <c r="E20" s="17">
        <f>MaleSingleAge!E20+FemaleSingleAge!E20</f>
        <v>194.72</v>
      </c>
      <c r="F20" s="17">
        <f>MaleSingleAge!F20+FemaleSingleAge!F20</f>
        <v>200.65699999999998</v>
      </c>
      <c r="G20" s="17">
        <f>MaleSingleAge!G20+FemaleSingleAge!G20</f>
        <v>207.11700000000002</v>
      </c>
      <c r="H20" s="17">
        <f>MaleSingleAge!H20+FemaleSingleAge!H20</f>
        <v>214.029</v>
      </c>
      <c r="I20" s="17">
        <f>MaleSingleAge!I20+FemaleSingleAge!I20</f>
        <v>221.315</v>
      </c>
      <c r="J20" s="17">
        <f>MaleSingleAge!J20+FemaleSingleAge!J20</f>
        <v>229.03800000000001</v>
      </c>
      <c r="K20" s="17">
        <f>MaleSingleAge!K20+FemaleSingleAge!K20</f>
        <v>237.28199999999998</v>
      </c>
      <c r="L20" s="17">
        <f>MaleSingleAge!L20+FemaleSingleAge!L20</f>
        <v>246.035</v>
      </c>
      <c r="M20" s="17">
        <f>MaleSingleAge!M20+FemaleSingleAge!M20</f>
        <v>255.637</v>
      </c>
      <c r="N20" s="17">
        <f>MaleSingleAge!N20+FemaleSingleAge!N20</f>
        <v>265.923</v>
      </c>
      <c r="O20" s="17">
        <f>MaleSingleAge!O20+FemaleSingleAge!O20</f>
        <v>275.76100000000002</v>
      </c>
      <c r="P20" s="17">
        <f>MaleSingleAge!P20+FemaleSingleAge!P20</f>
        <v>283.62799999999999</v>
      </c>
      <c r="Q20" s="17">
        <f>MaleSingleAge!Q20+FemaleSingleAge!Q20</f>
        <v>288.59800000000001</v>
      </c>
      <c r="R20" s="17">
        <f>MaleSingleAge!R20+FemaleSingleAge!R20</f>
        <v>289.96500000000003</v>
      </c>
      <c r="S20" s="17">
        <f>MaleSingleAge!S20+FemaleSingleAge!S20</f>
        <v>288.46500000000003</v>
      </c>
      <c r="T20" s="17">
        <f>MaleSingleAge!T20+FemaleSingleAge!T20</f>
        <v>286.36900000000003</v>
      </c>
      <c r="U20" s="17">
        <f>MaleSingleAge!U20+FemaleSingleAge!U20</f>
        <v>286.83699999999999</v>
      </c>
      <c r="V20" s="17">
        <f>MaleSingleAge!V20+FemaleSingleAge!V20</f>
        <v>292.06200000000001</v>
      </c>
      <c r="W20" s="17">
        <f>MaleSingleAge!W20+FemaleSingleAge!W20</f>
        <v>302.93299999999999</v>
      </c>
      <c r="X20" s="17">
        <f>MaleSingleAge!X20+FemaleSingleAge!X20</f>
        <v>318.58199999999999</v>
      </c>
      <c r="Y20" s="17">
        <f>MaleSingleAge!Y20+FemaleSingleAge!Y20</f>
        <v>337.28699999999998</v>
      </c>
      <c r="Z20" s="17">
        <f>MaleSingleAge!Z20+FemaleSingleAge!Z20</f>
        <v>356.46800000000002</v>
      </c>
      <c r="AA20" s="17">
        <f>MaleSingleAge!AA20+FemaleSingleAge!AA20</f>
        <v>374.23</v>
      </c>
      <c r="AB20" s="17">
        <f>MaleSingleAge!AB20+FemaleSingleAge!AB20</f>
        <v>389.99099999999999</v>
      </c>
      <c r="AC20" s="17">
        <f>MaleSingleAge!AC20+FemaleSingleAge!AC20</f>
        <v>404.262</v>
      </c>
      <c r="AD20" s="17">
        <f>MaleSingleAge!AD20+FemaleSingleAge!AD20</f>
        <v>417.54999999999995</v>
      </c>
      <c r="AE20" s="17">
        <f>MaleSingleAge!AE20+FemaleSingleAge!AE20</f>
        <v>430.745</v>
      </c>
      <c r="AF20" s="17">
        <f>MaleSingleAge!AF20+FemaleSingleAge!AF20</f>
        <v>444.459</v>
      </c>
      <c r="AG20" s="17">
        <f>MaleSingleAge!AG20+FemaleSingleAge!AG20</f>
        <v>458.82100000000003</v>
      </c>
      <c r="AH20" s="17">
        <f>MaleSingleAge!AH20+FemaleSingleAge!AH20</f>
        <v>473.43900000000002</v>
      </c>
      <c r="AI20" s="17">
        <f>MaleSingleAge!AI20+FemaleSingleAge!AI20</f>
        <v>487.78199999999998</v>
      </c>
      <c r="AJ20" s="17">
        <f>MaleSingleAge!AJ20+FemaleSingleAge!AJ20</f>
        <v>501.12299999999999</v>
      </c>
      <c r="AK20" s="17">
        <f>MaleSingleAge!AK20+FemaleSingleAge!AK20</f>
        <v>512.9670000000001</v>
      </c>
      <c r="AL20" s="17">
        <f>MaleSingleAge!AL20+FemaleSingleAge!AL20</f>
        <v>523.09799999999996</v>
      </c>
      <c r="AM20" s="17">
        <f>MaleSingleAge!AM20+FemaleSingleAge!AM20</f>
        <v>531.77499999999998</v>
      </c>
      <c r="AN20" s="17">
        <f>MaleSingleAge!AN20+FemaleSingleAge!AN20</f>
        <v>539.54099999999994</v>
      </c>
      <c r="AO20" s="17">
        <f>MaleSingleAge!AO20+FemaleSingleAge!AO20</f>
        <v>547.19299999999998</v>
      </c>
      <c r="AP20" s="17">
        <f>MaleSingleAge!AP20+FemaleSingleAge!AP20</f>
        <v>555.30700000000002</v>
      </c>
      <c r="AQ20" s="17">
        <f>MaleSingleAge!AQ20+FemaleSingleAge!AQ20</f>
        <v>564.05899999999997</v>
      </c>
      <c r="AR20" s="17">
        <f>MaleSingleAge!AR20+FemaleSingleAge!AR20</f>
        <v>573.29</v>
      </c>
      <c r="AS20" s="17">
        <f>MaleSingleAge!AS20+FemaleSingleAge!AS20</f>
        <v>582.83400000000006</v>
      </c>
      <c r="AT20" s="17">
        <f>MaleSingleAge!AT20+FemaleSingleAge!AT20</f>
        <v>592.39499999999998</v>
      </c>
      <c r="AU20" s="17">
        <f>MaleSingleAge!AU20+FemaleSingleAge!AU20</f>
        <v>601.75299999999993</v>
      </c>
      <c r="AV20" s="17">
        <f>MaleSingleAge!AV20+FemaleSingleAge!AV20</f>
        <v>610.88200000000006</v>
      </c>
      <c r="AW20" s="17">
        <f>MaleSingleAge!AW20+FemaleSingleAge!AW20</f>
        <v>619.84999999999991</v>
      </c>
      <c r="AX20" s="17">
        <f>MaleSingleAge!AX20+FemaleSingleAge!AX20</f>
        <v>628.62300000000005</v>
      </c>
      <c r="AY20" s="17">
        <f>MaleSingleAge!AY20+FemaleSingleAge!AY20</f>
        <v>637.17200000000003</v>
      </c>
      <c r="AZ20" s="17">
        <f>MaleSingleAge!AZ20+FemaleSingleAge!AZ20</f>
        <v>645.46800000000007</v>
      </c>
      <c r="BA20" s="17">
        <f>MaleSingleAge!BA20+FemaleSingleAge!BA20</f>
        <v>653.48900000000003</v>
      </c>
      <c r="BB20" s="17">
        <f>MaleSingleAge!BB20+FemaleSingleAge!BB20</f>
        <v>661.21299999999997</v>
      </c>
      <c r="BC20" s="17">
        <f>MaleSingleAge!BC20+FemaleSingleAge!BC20</f>
        <v>668.61599999999999</v>
      </c>
      <c r="BD20" s="17">
        <f>MaleSingleAge!BD20+FemaleSingleAge!BD20</f>
        <v>675.67899999999997</v>
      </c>
      <c r="BE20" s="17">
        <f>MaleSingleAge!BE20+FemaleSingleAge!BE20</f>
        <v>682.38799999999992</v>
      </c>
      <c r="BF20" s="17">
        <f>MaleSingleAge!BF20+FemaleSingleAge!BF20</f>
        <v>688.73</v>
      </c>
      <c r="BG20" s="17">
        <f>MaleSingleAge!BG20+FemaleSingleAge!BG20</f>
        <v>694.70499999999993</v>
      </c>
      <c r="BH20" s="17">
        <f>MaleSingleAge!BH20+FemaleSingleAge!BH20</f>
        <v>700.32999999999993</v>
      </c>
      <c r="BI20" s="17">
        <f>MaleSingleAge!BI20+FemaleSingleAge!BI20</f>
        <v>705.63200000000006</v>
      </c>
      <c r="BJ20" s="17">
        <f>MaleSingleAge!BJ20+FemaleSingleAge!BJ20</f>
        <v>710.62900000000002</v>
      </c>
      <c r="BK20" s="17">
        <f>MaleSingleAge!BK20+FemaleSingleAge!BK20</f>
        <v>715.33600000000001</v>
      </c>
      <c r="BL20" s="17">
        <f>MaleSingleAge!BL20+FemaleSingleAge!BL20</f>
        <v>719.76</v>
      </c>
      <c r="BM20" s="17">
        <f>MaleSingleAge!BM20+FemaleSingleAge!BM20</f>
        <v>723.90200000000004</v>
      </c>
      <c r="BN20" s="17">
        <f>MaleSingleAge!BN20+FemaleSingleAge!BN20</f>
        <v>727.76700000000005</v>
      </c>
      <c r="BO20" s="17">
        <f>MaleSingleAge!BO20+FemaleSingleAge!BO20</f>
        <v>731.36300000000006</v>
      </c>
      <c r="BP20" s="17">
        <f>MaleSingleAge!BP20+FemaleSingleAge!BP20</f>
        <v>734.70699999999999</v>
      </c>
      <c r="BQ20" s="17">
        <f>MaleSingleAge!BQ20+FemaleSingleAge!BQ20</f>
        <v>737.82099999999991</v>
      </c>
      <c r="BR20" s="17">
        <f>MaleSingleAge!BR20+FemaleSingleAge!BR20</f>
        <v>740.73599999999999</v>
      </c>
      <c r="BS20" s="17">
        <f>MaleSingleAge!BS20+FemaleSingleAge!BS20</f>
        <v>743.48800000000006</v>
      </c>
      <c r="BT20" s="17">
        <f>MaleSingleAge!BT20+FemaleSingleAge!BT20</f>
        <v>746.125</v>
      </c>
    </row>
    <row r="21" spans="1:72">
      <c r="A21" s="16">
        <v>18</v>
      </c>
      <c r="B21" s="17">
        <f>MaleSingleAge!B21+FemaleSingleAge!B21</f>
        <v>172.72800000000001</v>
      </c>
      <c r="C21" s="17">
        <f>MaleSingleAge!C21+FemaleSingleAge!C21</f>
        <v>177.58199999999999</v>
      </c>
      <c r="D21" s="17">
        <f>MaleSingleAge!D21+FemaleSingleAge!D21</f>
        <v>182.61099999999999</v>
      </c>
      <c r="E21" s="17">
        <f>MaleSingleAge!E21+FemaleSingleAge!E21</f>
        <v>187.90800000000002</v>
      </c>
      <c r="F21" s="17">
        <f>MaleSingleAge!F21+FemaleSingleAge!F21</f>
        <v>193.57999999999998</v>
      </c>
      <c r="G21" s="17">
        <f>MaleSingleAge!G21+FemaleSingleAge!G21</f>
        <v>199.709</v>
      </c>
      <c r="H21" s="17">
        <f>MaleSingleAge!H21+FemaleSingleAge!H21</f>
        <v>206.21499999999997</v>
      </c>
      <c r="I21" s="17">
        <f>MaleSingleAge!I21+FemaleSingleAge!I21</f>
        <v>213.04899999999998</v>
      </c>
      <c r="J21" s="17">
        <f>MaleSingleAge!J21+FemaleSingleAge!J21</f>
        <v>220.34300000000002</v>
      </c>
      <c r="K21" s="17">
        <f>MaleSingleAge!K21+FemaleSingleAge!K21</f>
        <v>228.26499999999999</v>
      </c>
      <c r="L21" s="17">
        <f>MaleSingleAge!L21+FemaleSingleAge!L21</f>
        <v>236.86099999999999</v>
      </c>
      <c r="M21" s="17">
        <f>MaleSingleAge!M21+FemaleSingleAge!M21</f>
        <v>246.46699999999998</v>
      </c>
      <c r="N21" s="17">
        <f>MaleSingleAge!N21+FemaleSingleAge!N21</f>
        <v>256.87300000000005</v>
      </c>
      <c r="O21" s="17">
        <f>MaleSingleAge!O21+FemaleSingleAge!O21</f>
        <v>266.97799999999995</v>
      </c>
      <c r="P21" s="17">
        <f>MaleSingleAge!P21+FemaleSingleAge!P21</f>
        <v>275.28300000000002</v>
      </c>
      <c r="Q21" s="17">
        <f>MaleSingleAge!Q21+FemaleSingleAge!Q21</f>
        <v>280.85000000000002</v>
      </c>
      <c r="R21" s="17">
        <f>MaleSingleAge!R21+FemaleSingleAge!R21</f>
        <v>283.06399999999996</v>
      </c>
      <c r="S21" s="17">
        <f>MaleSingleAge!S21+FemaleSingleAge!S21</f>
        <v>282.596</v>
      </c>
      <c r="T21" s="17">
        <f>MaleSingleAge!T21+FemaleSingleAge!T21</f>
        <v>281.363</v>
      </c>
      <c r="U21" s="17">
        <f>MaleSingleAge!U21+FemaleSingleAge!U21</f>
        <v>282.04399999999998</v>
      </c>
      <c r="V21" s="17">
        <f>MaleSingleAge!V21+FemaleSingleAge!V21</f>
        <v>286.53300000000002</v>
      </c>
      <c r="W21" s="17">
        <f>MaleSingleAge!W21+FemaleSingleAge!W21</f>
        <v>295.52599999999995</v>
      </c>
      <c r="X21" s="17">
        <f>MaleSingleAge!X21+FemaleSingleAge!X21</f>
        <v>308.35299999999995</v>
      </c>
      <c r="Y21" s="17">
        <f>MaleSingleAge!Y21+FemaleSingleAge!Y21</f>
        <v>323.85299999999995</v>
      </c>
      <c r="Z21" s="17">
        <f>MaleSingleAge!Z21+FemaleSingleAge!Z21</f>
        <v>340.23400000000004</v>
      </c>
      <c r="AA21" s="17">
        <f>MaleSingleAge!AA21+FemaleSingleAge!AA21</f>
        <v>356.16399999999999</v>
      </c>
      <c r="AB21" s="17">
        <f>MaleSingleAge!AB21+FemaleSingleAge!AB21</f>
        <v>371.27100000000002</v>
      </c>
      <c r="AC21" s="17">
        <f>MaleSingleAge!AC21+FemaleSingleAge!AC21</f>
        <v>385.88200000000001</v>
      </c>
      <c r="AD21" s="17">
        <f>MaleSingleAge!AD21+FemaleSingleAge!AD21</f>
        <v>400.16200000000003</v>
      </c>
      <c r="AE21" s="17">
        <f>MaleSingleAge!AE21+FemaleSingleAge!AE21</f>
        <v>414.49199999999996</v>
      </c>
      <c r="AF21" s="17">
        <f>MaleSingleAge!AF21+FemaleSingleAge!AF21</f>
        <v>429.101</v>
      </c>
      <c r="AG21" s="17">
        <f>MaleSingleAge!AG21+FemaleSingleAge!AG21</f>
        <v>444.01599999999996</v>
      </c>
      <c r="AH21" s="17">
        <f>MaleSingleAge!AH21+FemaleSingleAge!AH21</f>
        <v>458.95699999999999</v>
      </c>
      <c r="AI21" s="17">
        <f>MaleSingleAge!AI21+FemaleSingleAge!AI21</f>
        <v>473.52</v>
      </c>
      <c r="AJ21" s="17">
        <f>MaleSingleAge!AJ21+FemaleSingleAge!AJ21</f>
        <v>487.16300000000001</v>
      </c>
      <c r="AK21" s="17">
        <f>MaleSingleAge!AK21+FemaleSingleAge!AK21</f>
        <v>499.524</v>
      </c>
      <c r="AL21" s="17">
        <f>MaleSingleAge!AL21+FemaleSingleAge!AL21</f>
        <v>510.42899999999997</v>
      </c>
      <c r="AM21" s="17">
        <f>MaleSingleAge!AM21+FemaleSingleAge!AM21</f>
        <v>520.03800000000001</v>
      </c>
      <c r="AN21" s="17">
        <f>MaleSingleAge!AN21+FemaleSingleAge!AN21</f>
        <v>528.77</v>
      </c>
      <c r="AO21" s="17">
        <f>MaleSingleAge!AO21+FemaleSingleAge!AO21</f>
        <v>537.22</v>
      </c>
      <c r="AP21" s="17">
        <f>MaleSingleAge!AP21+FemaleSingleAge!AP21</f>
        <v>545.83899999999994</v>
      </c>
      <c r="AQ21" s="17">
        <f>MaleSingleAge!AQ21+FemaleSingleAge!AQ21</f>
        <v>554.74700000000007</v>
      </c>
      <c r="AR21" s="17">
        <f>MaleSingleAge!AR21+FemaleSingleAge!AR21</f>
        <v>563.84300000000007</v>
      </c>
      <c r="AS21" s="17">
        <f>MaleSingleAge!AS21+FemaleSingleAge!AS21</f>
        <v>573.07400000000007</v>
      </c>
      <c r="AT21" s="17">
        <f>MaleSingleAge!AT21+FemaleSingleAge!AT21</f>
        <v>582.322</v>
      </c>
      <c r="AU21" s="17">
        <f>MaleSingleAge!AU21+FemaleSingleAge!AU21</f>
        <v>591.48900000000003</v>
      </c>
      <c r="AV21" s="17">
        <f>MaleSingleAge!AV21+FemaleSingleAge!AV21</f>
        <v>600.58799999999997</v>
      </c>
      <c r="AW21" s="17">
        <f>MaleSingleAge!AW21+FemaleSingleAge!AW21</f>
        <v>609.65100000000007</v>
      </c>
      <c r="AX21" s="17">
        <f>MaleSingleAge!AX21+FemaleSingleAge!AX21</f>
        <v>618.61899999999991</v>
      </c>
      <c r="AY21" s="17">
        <f>MaleSingleAge!AY21+FemaleSingleAge!AY21</f>
        <v>627.41100000000006</v>
      </c>
      <c r="AZ21" s="17">
        <f>MaleSingleAge!AZ21+FemaleSingleAge!AZ21</f>
        <v>635.97</v>
      </c>
      <c r="BA21" s="17">
        <f>MaleSingleAge!BA21+FemaleSingleAge!BA21</f>
        <v>644.27</v>
      </c>
      <c r="BB21" s="17">
        <f>MaleSingleAge!BB21+FemaleSingleAge!BB21</f>
        <v>652.29899999999998</v>
      </c>
      <c r="BC21" s="17">
        <f>MaleSingleAge!BC21+FemaleSingleAge!BC21</f>
        <v>660.03</v>
      </c>
      <c r="BD21" s="17">
        <f>MaleSingleAge!BD21+FemaleSingleAge!BD21</f>
        <v>667.43799999999999</v>
      </c>
      <c r="BE21" s="17">
        <f>MaleSingleAge!BE21+FemaleSingleAge!BE21</f>
        <v>674.50199999999995</v>
      </c>
      <c r="BF21" s="17">
        <f>MaleSingleAge!BF21+FemaleSingleAge!BF21</f>
        <v>681.20600000000002</v>
      </c>
      <c r="BG21" s="17">
        <f>MaleSingleAge!BG21+FemaleSingleAge!BG21</f>
        <v>687.54899999999998</v>
      </c>
      <c r="BH21" s="17">
        <f>MaleSingleAge!BH21+FemaleSingleAge!BH21</f>
        <v>693.53899999999999</v>
      </c>
      <c r="BI21" s="17">
        <f>MaleSingleAge!BI21+FemaleSingleAge!BI21</f>
        <v>699.19399999999996</v>
      </c>
      <c r="BJ21" s="17">
        <f>MaleSingleAge!BJ21+FemaleSingleAge!BJ21</f>
        <v>704.53600000000006</v>
      </c>
      <c r="BK21" s="17">
        <f>MaleSingleAge!BK21+FemaleSingleAge!BK21</f>
        <v>709.57099999999991</v>
      </c>
      <c r="BL21" s="17">
        <f>MaleSingleAge!BL21+FemaleSingleAge!BL21</f>
        <v>714.30799999999999</v>
      </c>
      <c r="BM21" s="17">
        <f>MaleSingleAge!BM21+FemaleSingleAge!BM21</f>
        <v>718.74700000000007</v>
      </c>
      <c r="BN21" s="17">
        <f>MaleSingleAge!BN21+FemaleSingleAge!BN21</f>
        <v>722.89300000000003</v>
      </c>
      <c r="BO21" s="17">
        <f>MaleSingleAge!BO21+FemaleSingleAge!BO21</f>
        <v>726.75700000000006</v>
      </c>
      <c r="BP21" s="17">
        <f>MaleSingleAge!BP21+FemaleSingleAge!BP21</f>
        <v>730.35599999999999</v>
      </c>
      <c r="BQ21" s="17">
        <f>MaleSingleAge!BQ21+FemaleSingleAge!BQ21</f>
        <v>733.71399999999994</v>
      </c>
      <c r="BR21" s="17">
        <f>MaleSingleAge!BR21+FemaleSingleAge!BR21</f>
        <v>736.86300000000006</v>
      </c>
      <c r="BS21" s="17">
        <f>MaleSingleAge!BS21+FemaleSingleAge!BS21</f>
        <v>739.84299999999996</v>
      </c>
      <c r="BT21" s="17">
        <f>MaleSingleAge!BT21+FemaleSingleAge!BT21</f>
        <v>742.69900000000007</v>
      </c>
    </row>
    <row r="22" spans="1:72">
      <c r="A22" s="16">
        <v>19</v>
      </c>
      <c r="B22" s="17">
        <f>MaleSingleAge!B22+FemaleSingleAge!B22</f>
        <v>166.73899999999998</v>
      </c>
      <c r="C22" s="17">
        <f>MaleSingleAge!C22+FemaleSingleAge!C22</f>
        <v>171.374</v>
      </c>
      <c r="D22" s="17">
        <f>MaleSingleAge!D22+FemaleSingleAge!D22</f>
        <v>176.28</v>
      </c>
      <c r="E22" s="17">
        <f>MaleSingleAge!E22+FemaleSingleAge!E22</f>
        <v>181.49599999999998</v>
      </c>
      <c r="F22" s="17">
        <f>MaleSingleAge!F22+FemaleSingleAge!F22</f>
        <v>187.05099999999999</v>
      </c>
      <c r="G22" s="17">
        <f>MaleSingleAge!G22+FemaleSingleAge!G22</f>
        <v>192.96499999999997</v>
      </c>
      <c r="H22" s="17">
        <f>MaleSingleAge!H22+FemaleSingleAge!H22</f>
        <v>199.18299999999999</v>
      </c>
      <c r="I22" s="17">
        <f>MaleSingleAge!I22+FemaleSingleAge!I22</f>
        <v>205.69499999999999</v>
      </c>
      <c r="J22" s="17">
        <f>MaleSingleAge!J22+FemaleSingleAge!J22</f>
        <v>212.595</v>
      </c>
      <c r="K22" s="17">
        <f>MaleSingleAge!K22+FemaleSingleAge!K22</f>
        <v>220.01300000000001</v>
      </c>
      <c r="L22" s="17">
        <f>MaleSingleAge!L22+FemaleSingleAge!L22</f>
        <v>227.989</v>
      </c>
      <c r="M22" s="17">
        <f>MaleSingleAge!M22+FemaleSingleAge!M22</f>
        <v>236.721</v>
      </c>
      <c r="N22" s="17">
        <f>MaleSingleAge!N22+FemaleSingleAge!N22</f>
        <v>246.06299999999999</v>
      </c>
      <c r="O22" s="17">
        <f>MaleSingleAge!O22+FemaleSingleAge!O22</f>
        <v>255.27600000000001</v>
      </c>
      <c r="P22" s="17">
        <f>MaleSingleAge!P22+FemaleSingleAge!P22</f>
        <v>263.36799999999999</v>
      </c>
      <c r="Q22" s="17">
        <f>MaleSingleAge!Q22+FemaleSingleAge!Q22</f>
        <v>269.70699999999999</v>
      </c>
      <c r="R22" s="17">
        <f>MaleSingleAge!R22+FemaleSingleAge!R22</f>
        <v>273.96499999999997</v>
      </c>
      <c r="S22" s="17">
        <f>MaleSingleAge!S22+FemaleSingleAge!S22</f>
        <v>276.56399999999996</v>
      </c>
      <c r="T22" s="17">
        <f>MaleSingleAge!T22+FemaleSingleAge!T22</f>
        <v>278.53200000000004</v>
      </c>
      <c r="U22" s="17">
        <f>MaleSingleAge!U22+FemaleSingleAge!U22</f>
        <v>281.32799999999997</v>
      </c>
      <c r="V22" s="17">
        <f>MaleSingleAge!V22+FemaleSingleAge!V22</f>
        <v>286.012</v>
      </c>
      <c r="W22" s="17">
        <f>MaleSingleAge!W22+FemaleSingleAge!W22</f>
        <v>292.88</v>
      </c>
      <c r="X22" s="17">
        <f>MaleSingleAge!X22+FemaleSingleAge!X22</f>
        <v>301.67</v>
      </c>
      <c r="Y22" s="17">
        <f>MaleSingleAge!Y22+FemaleSingleAge!Y22</f>
        <v>312.21199999999999</v>
      </c>
      <c r="Z22" s="17">
        <f>MaleSingleAge!Z22+FemaleSingleAge!Z22</f>
        <v>324.14400000000001</v>
      </c>
      <c r="AA22" s="17">
        <f>MaleSingleAge!AA22+FemaleSingleAge!AA22</f>
        <v>337.15200000000004</v>
      </c>
      <c r="AB22" s="17">
        <f>MaleSingleAge!AB22+FemaleSingleAge!AB22</f>
        <v>351.23199999999997</v>
      </c>
      <c r="AC22" s="17">
        <f>MaleSingleAge!AC22+FemaleSingleAge!AC22</f>
        <v>366.35199999999998</v>
      </c>
      <c r="AD22" s="17">
        <f>MaleSingleAge!AD22+FemaleSingleAge!AD22</f>
        <v>382.12200000000001</v>
      </c>
      <c r="AE22" s="17">
        <f>MaleSingleAge!AE22+FemaleSingleAge!AE22</f>
        <v>398.04500000000002</v>
      </c>
      <c r="AF22" s="17">
        <f>MaleSingleAge!AF22+FemaleSingleAge!AF22</f>
        <v>413.72500000000002</v>
      </c>
      <c r="AG22" s="17">
        <f>MaleSingleAge!AG22+FemaleSingleAge!AG22</f>
        <v>429.005</v>
      </c>
      <c r="AH22" s="17">
        <f>MaleSingleAge!AH22+FemaleSingleAge!AH22</f>
        <v>443.84100000000001</v>
      </c>
      <c r="AI22" s="17">
        <f>MaleSingleAge!AI22+FemaleSingleAge!AI22</f>
        <v>458.08100000000002</v>
      </c>
      <c r="AJ22" s="17">
        <f>MaleSingleAge!AJ22+FemaleSingleAge!AJ22</f>
        <v>471.61200000000002</v>
      </c>
      <c r="AK22" s="17">
        <f>MaleSingleAge!AK22+FemaleSingleAge!AK22</f>
        <v>484.34900000000005</v>
      </c>
      <c r="AL22" s="17">
        <f>MaleSingleAge!AL22+FemaleSingleAge!AL22</f>
        <v>496.20400000000001</v>
      </c>
      <c r="AM22" s="17">
        <f>MaleSingleAge!AM22+FemaleSingleAge!AM22</f>
        <v>507.18200000000002</v>
      </c>
      <c r="AN22" s="17">
        <f>MaleSingleAge!AN22+FemaleSingleAge!AN22</f>
        <v>517.43600000000004</v>
      </c>
      <c r="AO22" s="17">
        <f>MaleSingleAge!AO22+FemaleSingleAge!AO22</f>
        <v>527.19799999999998</v>
      </c>
      <c r="AP22" s="17">
        <f>MaleSingleAge!AP22+FemaleSingleAge!AP22</f>
        <v>536.65499999999997</v>
      </c>
      <c r="AQ22" s="17">
        <f>MaleSingleAge!AQ22+FemaleSingleAge!AQ22</f>
        <v>545.83699999999999</v>
      </c>
      <c r="AR22" s="17">
        <f>MaleSingleAge!AR22+FemaleSingleAge!AR22</f>
        <v>554.74199999999996</v>
      </c>
      <c r="AS22" s="17">
        <f>MaleSingleAge!AS22+FemaleSingleAge!AS22</f>
        <v>563.49599999999998</v>
      </c>
      <c r="AT22" s="17">
        <f>MaleSingleAge!AT22+FemaleSingleAge!AT22</f>
        <v>572.23500000000001</v>
      </c>
      <c r="AU22" s="17">
        <f>MaleSingleAge!AU22+FemaleSingleAge!AU22</f>
        <v>581.05899999999997</v>
      </c>
      <c r="AV22" s="17">
        <f>MaleSingleAge!AV22+FemaleSingleAge!AV22</f>
        <v>590.02800000000002</v>
      </c>
      <c r="AW22" s="17">
        <f>MaleSingleAge!AW22+FemaleSingleAge!AW22</f>
        <v>599.12</v>
      </c>
      <c r="AX22" s="17">
        <f>MaleSingleAge!AX22+FemaleSingleAge!AX22</f>
        <v>608.24099999999999</v>
      </c>
      <c r="AY22" s="17">
        <f>MaleSingleAge!AY22+FemaleSingleAge!AY22</f>
        <v>617.25099999999998</v>
      </c>
      <c r="AZ22" s="17">
        <f>MaleSingleAge!AZ22+FemaleSingleAge!AZ22</f>
        <v>626.03800000000001</v>
      </c>
      <c r="BA22" s="17">
        <f>MaleSingleAge!BA22+FemaleSingleAge!BA22</f>
        <v>634.57799999999997</v>
      </c>
      <c r="BB22" s="17">
        <f>MaleSingleAge!BB22+FemaleSingleAge!BB22</f>
        <v>642.88200000000006</v>
      </c>
      <c r="BC22" s="17">
        <f>MaleSingleAge!BC22+FemaleSingleAge!BC22</f>
        <v>650.91899999999998</v>
      </c>
      <c r="BD22" s="17">
        <f>MaleSingleAge!BD22+FemaleSingleAge!BD22</f>
        <v>658.654</v>
      </c>
      <c r="BE22" s="17">
        <f>MaleSingleAge!BE22+FemaleSingleAge!BE22</f>
        <v>666.06799999999998</v>
      </c>
      <c r="BF22" s="17">
        <f>MaleSingleAge!BF22+FemaleSingleAge!BF22</f>
        <v>673.13900000000001</v>
      </c>
      <c r="BG22" s="17">
        <f>MaleSingleAge!BG22+FemaleSingleAge!BG22</f>
        <v>679.85699999999997</v>
      </c>
      <c r="BH22" s="17">
        <f>MaleSingleAge!BH22+FemaleSingleAge!BH22</f>
        <v>686.22500000000002</v>
      </c>
      <c r="BI22" s="17">
        <f>MaleSingleAge!BI22+FemaleSingleAge!BI22</f>
        <v>692.25600000000009</v>
      </c>
      <c r="BJ22" s="17">
        <f>MaleSingleAge!BJ22+FemaleSingleAge!BJ22</f>
        <v>697.95899999999995</v>
      </c>
      <c r="BK22" s="17">
        <f>MaleSingleAge!BK22+FemaleSingleAge!BK22</f>
        <v>703.34299999999996</v>
      </c>
      <c r="BL22" s="17">
        <f>MaleSingleAge!BL22+FemaleSingleAge!BL22</f>
        <v>708.40599999999995</v>
      </c>
      <c r="BM22" s="17">
        <f>MaleSingleAge!BM22+FemaleSingleAge!BM22</f>
        <v>713.15800000000002</v>
      </c>
      <c r="BN22" s="17">
        <f>MaleSingleAge!BN22+FemaleSingleAge!BN22</f>
        <v>717.60300000000007</v>
      </c>
      <c r="BO22" s="17">
        <f>MaleSingleAge!BO22+FemaleSingleAge!BO22</f>
        <v>721.75199999999995</v>
      </c>
      <c r="BP22" s="17">
        <f>MaleSingleAge!BP22+FemaleSingleAge!BP22</f>
        <v>725.62400000000002</v>
      </c>
      <c r="BQ22" s="17">
        <f>MaleSingleAge!BQ22+FemaleSingleAge!BQ22</f>
        <v>729.24400000000003</v>
      </c>
      <c r="BR22" s="17">
        <f>MaleSingleAge!BR22+FemaleSingleAge!BR22</f>
        <v>732.64400000000001</v>
      </c>
      <c r="BS22" s="17">
        <f>MaleSingleAge!BS22+FemaleSingleAge!BS22</f>
        <v>735.86200000000008</v>
      </c>
      <c r="BT22" s="17">
        <f>MaleSingleAge!BT22+FemaleSingleAge!BT22</f>
        <v>738.94299999999998</v>
      </c>
    </row>
    <row r="23" spans="1:72">
      <c r="A23" s="16">
        <v>20</v>
      </c>
      <c r="B23" s="17">
        <f>MaleSingleAge!B23+FemaleSingleAge!B23</f>
        <v>160.91899999999998</v>
      </c>
      <c r="C23" s="17">
        <f>MaleSingleAge!C23+FemaleSingleAge!C23</f>
        <v>165.34899999999999</v>
      </c>
      <c r="D23" s="17">
        <f>MaleSingleAge!D23+FemaleSingleAge!D23</f>
        <v>170.14400000000001</v>
      </c>
      <c r="E23" s="17">
        <f>MaleSingleAge!E23+FemaleSingleAge!E23</f>
        <v>175.28300000000002</v>
      </c>
      <c r="F23" s="17">
        <f>MaleSingleAge!F23+FemaleSingleAge!F23</f>
        <v>180.70099999999999</v>
      </c>
      <c r="G23" s="17">
        <f>MaleSingleAge!G23+FemaleSingleAge!G23</f>
        <v>186.35500000000002</v>
      </c>
      <c r="H23" s="17">
        <f>MaleSingleAge!H23+FemaleSingleAge!H23</f>
        <v>192.20100000000002</v>
      </c>
      <c r="I23" s="17">
        <f>MaleSingleAge!I23+FemaleSingleAge!I23</f>
        <v>198.26900000000001</v>
      </c>
      <c r="J23" s="17">
        <f>MaleSingleAge!J23+FemaleSingleAge!J23</f>
        <v>204.667</v>
      </c>
      <c r="K23" s="17">
        <f>MaleSingleAge!K23+FemaleSingleAge!K23</f>
        <v>211.54300000000001</v>
      </c>
      <c r="L23" s="17">
        <f>MaleSingleAge!L23+FemaleSingleAge!L23</f>
        <v>218.964</v>
      </c>
      <c r="M23" s="17">
        <f>MaleSingleAge!M23+FemaleSingleAge!M23</f>
        <v>227.03699999999998</v>
      </c>
      <c r="N23" s="17">
        <f>MaleSingleAge!N23+FemaleSingleAge!N23</f>
        <v>235.636</v>
      </c>
      <c r="O23" s="17">
        <f>MaleSingleAge!O23+FemaleSingleAge!O23</f>
        <v>244.30599999999998</v>
      </c>
      <c r="P23" s="17">
        <f>MaleSingleAge!P23+FemaleSingleAge!P23</f>
        <v>252.43899999999999</v>
      </c>
      <c r="Q23" s="17">
        <f>MaleSingleAge!Q23+FemaleSingleAge!Q23</f>
        <v>259.62200000000001</v>
      </c>
      <c r="R23" s="17">
        <f>MaleSingleAge!R23+FemaleSingleAge!R23</f>
        <v>265.77300000000002</v>
      </c>
      <c r="S23" s="17">
        <f>MaleSingleAge!S23+FemaleSingleAge!S23</f>
        <v>271.10199999999998</v>
      </c>
      <c r="T23" s="17">
        <f>MaleSingleAge!T23+FemaleSingleAge!T23</f>
        <v>275.85599999999999</v>
      </c>
      <c r="U23" s="17">
        <f>MaleSingleAge!U23+FemaleSingleAge!U23</f>
        <v>280.41899999999998</v>
      </c>
      <c r="V23" s="17">
        <f>MaleSingleAge!V23+FemaleSingleAge!V23</f>
        <v>285.13299999999998</v>
      </c>
      <c r="W23" s="17">
        <f>MaleSingleAge!W23+FemaleSingleAge!W23</f>
        <v>289.92399999999998</v>
      </c>
      <c r="X23" s="17">
        <f>MaleSingleAge!X23+FemaleSingleAge!X23</f>
        <v>294.90100000000001</v>
      </c>
      <c r="Y23" s="17">
        <f>MaleSingleAge!Y23+FemaleSingleAge!Y23</f>
        <v>300.79999999999995</v>
      </c>
      <c r="Z23" s="17">
        <f>MaleSingleAge!Z23+FemaleSingleAge!Z23</f>
        <v>308.56799999999998</v>
      </c>
      <c r="AA23" s="17">
        <f>MaleSingleAge!AA23+FemaleSingleAge!AA23</f>
        <v>318.81799999999998</v>
      </c>
      <c r="AB23" s="17">
        <f>MaleSingleAge!AB23+FemaleSingleAge!AB23</f>
        <v>331.88299999999998</v>
      </c>
      <c r="AC23" s="17">
        <f>MaleSingleAge!AC23+FemaleSingleAge!AC23</f>
        <v>347.41800000000001</v>
      </c>
      <c r="AD23" s="17">
        <f>MaleSingleAge!AD23+FemaleSingleAge!AD23</f>
        <v>364.50799999999998</v>
      </c>
      <c r="AE23" s="17">
        <f>MaleSingleAge!AE23+FemaleSingleAge!AE23</f>
        <v>381.84900000000005</v>
      </c>
      <c r="AF23" s="17">
        <f>MaleSingleAge!AF23+FemaleSingleAge!AF23</f>
        <v>398.46699999999998</v>
      </c>
      <c r="AG23" s="17">
        <f>MaleSingleAge!AG23+FemaleSingleAge!AG23</f>
        <v>414.03700000000003</v>
      </c>
      <c r="AH23" s="17">
        <f>MaleSingleAge!AH23+FemaleSingleAge!AH23</f>
        <v>428.726</v>
      </c>
      <c r="AI23" s="17">
        <f>MaleSingleAge!AI23+FemaleSingleAge!AI23</f>
        <v>442.63200000000001</v>
      </c>
      <c r="AJ23" s="17">
        <f>MaleSingleAge!AJ23+FemaleSingleAge!AJ23</f>
        <v>456.02800000000002</v>
      </c>
      <c r="AK23" s="17">
        <f>MaleSingleAge!AK23+FemaleSingleAge!AK23</f>
        <v>469.1</v>
      </c>
      <c r="AL23" s="17">
        <f>MaleSingleAge!AL23+FemaleSingleAge!AL23</f>
        <v>481.84000000000003</v>
      </c>
      <c r="AM23" s="17">
        <f>MaleSingleAge!AM23+FemaleSingleAge!AM23</f>
        <v>494.10599999999999</v>
      </c>
      <c r="AN23" s="17">
        <f>MaleSingleAge!AN23+FemaleSingleAge!AN23</f>
        <v>505.8</v>
      </c>
      <c r="AO23" s="17">
        <f>MaleSingleAge!AO23+FemaleSingleAge!AO23</f>
        <v>516.80500000000006</v>
      </c>
      <c r="AP23" s="17">
        <f>MaleSingleAge!AP23+FemaleSingleAge!AP23</f>
        <v>527.06099999999992</v>
      </c>
      <c r="AQ23" s="17">
        <f>MaleSingleAge!AQ23+FemaleSingleAge!AQ23</f>
        <v>536.50900000000001</v>
      </c>
      <c r="AR23" s="17">
        <f>MaleSingleAge!AR23+FemaleSingleAge!AR23</f>
        <v>545.24399999999991</v>
      </c>
      <c r="AS23" s="17">
        <f>MaleSingleAge!AS23+FemaleSingleAge!AS23</f>
        <v>553.55600000000004</v>
      </c>
      <c r="AT23" s="17">
        <f>MaleSingleAge!AT23+FemaleSingleAge!AT23</f>
        <v>561.8309999999999</v>
      </c>
      <c r="AU23" s="17">
        <f>MaleSingleAge!AU23+FemaleSingleAge!AU23</f>
        <v>570.35199999999998</v>
      </c>
      <c r="AV23" s="17">
        <f>MaleSingleAge!AV23+FemaleSingleAge!AV23</f>
        <v>579.22</v>
      </c>
      <c r="AW23" s="17">
        <f>MaleSingleAge!AW23+FemaleSingleAge!AW23</f>
        <v>588.36500000000001</v>
      </c>
      <c r="AX23" s="17">
        <f>MaleSingleAge!AX23+FemaleSingleAge!AX23</f>
        <v>597.65899999999999</v>
      </c>
      <c r="AY23" s="17">
        <f>MaleSingleAge!AY23+FemaleSingleAge!AY23</f>
        <v>606.89599999999996</v>
      </c>
      <c r="AZ23" s="17">
        <f>MaleSingleAge!AZ23+FemaleSingleAge!AZ23</f>
        <v>615.91300000000001</v>
      </c>
      <c r="BA23" s="17">
        <f>MaleSingleAge!BA23+FemaleSingleAge!BA23</f>
        <v>624.68900000000008</v>
      </c>
      <c r="BB23" s="17">
        <f>MaleSingleAge!BB23+FemaleSingleAge!BB23</f>
        <v>633.25399999999991</v>
      </c>
      <c r="BC23" s="17">
        <f>MaleSingleAge!BC23+FemaleSingleAge!BC23</f>
        <v>641.57300000000009</v>
      </c>
      <c r="BD23" s="17">
        <f>MaleSingleAge!BD23+FemaleSingleAge!BD23</f>
        <v>649.61699999999996</v>
      </c>
      <c r="BE23" s="17">
        <f>MaleSingleAge!BE23+FemaleSingleAge!BE23</f>
        <v>657.3610000000001</v>
      </c>
      <c r="BF23" s="17">
        <f>MaleSingleAge!BF23+FemaleSingleAge!BF23</f>
        <v>664.78</v>
      </c>
      <c r="BG23" s="17">
        <f>MaleSingleAge!BG23+FemaleSingleAge!BG23</f>
        <v>671.86300000000006</v>
      </c>
      <c r="BH23" s="17">
        <f>MaleSingleAge!BH23+FemaleSingleAge!BH23</f>
        <v>678.60300000000007</v>
      </c>
      <c r="BI23" s="17">
        <f>MaleSingleAge!BI23+FemaleSingleAge!BI23</f>
        <v>685.00299999999993</v>
      </c>
      <c r="BJ23" s="17">
        <f>MaleSingleAge!BJ23+FemaleSingleAge!BJ23</f>
        <v>691.06600000000003</v>
      </c>
      <c r="BK23" s="17">
        <f>MaleSingleAge!BK23+FemaleSingleAge!BK23</f>
        <v>696.79099999999994</v>
      </c>
      <c r="BL23" s="17">
        <f>MaleSingleAge!BL23+FemaleSingleAge!BL23</f>
        <v>702.18499999999995</v>
      </c>
      <c r="BM23" s="17">
        <f>MaleSingleAge!BM23+FemaleSingleAge!BM23</f>
        <v>707.25299999999993</v>
      </c>
      <c r="BN23" s="17">
        <f>MaleSingleAge!BN23+FemaleSingleAge!BN23</f>
        <v>712.00099999999998</v>
      </c>
      <c r="BO23" s="17">
        <f>MaleSingleAge!BO23+FemaleSingleAge!BO23</f>
        <v>716.44200000000001</v>
      </c>
      <c r="BP23" s="17">
        <f>MaleSingleAge!BP23+FemaleSingleAge!BP23</f>
        <v>720.59699999999998</v>
      </c>
      <c r="BQ23" s="17">
        <f>MaleSingleAge!BQ23+FemaleSingleAge!BQ23</f>
        <v>724.48700000000008</v>
      </c>
      <c r="BR23" s="17">
        <f>MaleSingleAge!BR23+FemaleSingleAge!BR23</f>
        <v>728.14499999999998</v>
      </c>
      <c r="BS23" s="17">
        <f>MaleSingleAge!BS23+FemaleSingleAge!BS23</f>
        <v>731.60799999999995</v>
      </c>
      <c r="BT23" s="17">
        <f>MaleSingleAge!BT23+FemaleSingleAge!BT23</f>
        <v>734.91599999999994</v>
      </c>
    </row>
    <row r="24" spans="1:72">
      <c r="A24" s="16">
        <v>21</v>
      </c>
      <c r="B24" s="17">
        <f>MaleSingleAge!B24+FemaleSingleAge!B24</f>
        <v>155.14100000000002</v>
      </c>
      <c r="C24" s="17">
        <f>MaleSingleAge!C24+FemaleSingleAge!C24</f>
        <v>159.37100000000001</v>
      </c>
      <c r="D24" s="17">
        <f>MaleSingleAge!D24+FemaleSingleAge!D24</f>
        <v>164.10300000000001</v>
      </c>
      <c r="E24" s="17">
        <f>MaleSingleAge!E24+FemaleSingleAge!E24</f>
        <v>169.23099999999999</v>
      </c>
      <c r="F24" s="17">
        <f>MaleSingleAge!F24+FemaleSingleAge!F24</f>
        <v>174.56299999999999</v>
      </c>
      <c r="G24" s="17">
        <f>MaleSingleAge!G24+FemaleSingleAge!G24</f>
        <v>179.96800000000002</v>
      </c>
      <c r="H24" s="17">
        <f>MaleSingleAge!H24+FemaleSingleAge!H24</f>
        <v>185.40100000000001</v>
      </c>
      <c r="I24" s="17">
        <f>MaleSingleAge!I24+FemaleSingleAge!I24</f>
        <v>190.946</v>
      </c>
      <c r="J24" s="17">
        <f>MaleSingleAge!J24+FemaleSingleAge!J24</f>
        <v>196.74799999999999</v>
      </c>
      <c r="K24" s="17">
        <f>MaleSingleAge!K24+FemaleSingleAge!K24</f>
        <v>203.006</v>
      </c>
      <c r="L24" s="17">
        <f>MaleSingleAge!L24+FemaleSingleAge!L24</f>
        <v>209.839</v>
      </c>
      <c r="M24" s="17">
        <f>MaleSingleAge!M24+FemaleSingleAge!M24</f>
        <v>217.262</v>
      </c>
      <c r="N24" s="17">
        <f>MaleSingleAge!N24+FemaleSingleAge!N24</f>
        <v>225.15699999999998</v>
      </c>
      <c r="O24" s="17">
        <f>MaleSingleAge!O24+FemaleSingleAge!O24</f>
        <v>233.36</v>
      </c>
      <c r="P24" s="17">
        <f>MaleSingleAge!P24+FemaleSingleAge!P24</f>
        <v>241.64600000000002</v>
      </c>
      <c r="Q24" s="17">
        <f>MaleSingleAge!Q24+FemaleSingleAge!Q24</f>
        <v>249.81100000000001</v>
      </c>
      <c r="R24" s="17">
        <f>MaleSingleAge!R24+FemaleSingleAge!R24</f>
        <v>258.03399999999999</v>
      </c>
      <c r="S24" s="17">
        <f>MaleSingleAge!S24+FemaleSingleAge!S24</f>
        <v>266.30399999999997</v>
      </c>
      <c r="T24" s="17">
        <f>MaleSingleAge!T24+FemaleSingleAge!T24</f>
        <v>274.04200000000003</v>
      </c>
      <c r="U24" s="17">
        <f>MaleSingleAge!U24+FemaleSingleAge!U24</f>
        <v>280.47699999999998</v>
      </c>
      <c r="V24" s="17">
        <f>MaleSingleAge!V24+FemaleSingleAge!V24</f>
        <v>285.19399999999996</v>
      </c>
      <c r="W24" s="17">
        <f>MaleSingleAge!W24+FemaleSingleAge!W24</f>
        <v>287.71600000000001</v>
      </c>
      <c r="X24" s="17">
        <f>MaleSingleAge!X24+FemaleSingleAge!X24</f>
        <v>288.54000000000002</v>
      </c>
      <c r="Y24" s="17">
        <f>MaleSingleAge!Y24+FemaleSingleAge!Y24</f>
        <v>289.411</v>
      </c>
      <c r="Z24" s="17">
        <f>MaleSingleAge!Z24+FemaleSingleAge!Z24</f>
        <v>292.709</v>
      </c>
      <c r="AA24" s="17">
        <f>MaleSingleAge!AA24+FemaleSingleAge!AA24</f>
        <v>300.07100000000003</v>
      </c>
      <c r="AB24" s="17">
        <f>MaleSingleAge!AB24+FemaleSingleAge!AB24</f>
        <v>312.20299999999997</v>
      </c>
      <c r="AC24" s="17">
        <f>MaleSingleAge!AC24+FemaleSingleAge!AC24</f>
        <v>328.4</v>
      </c>
      <c r="AD24" s="17">
        <f>MaleSingleAge!AD24+FemaleSingleAge!AD24</f>
        <v>347.14099999999996</v>
      </c>
      <c r="AE24" s="17">
        <f>MaleSingleAge!AE24+FemaleSingleAge!AE24</f>
        <v>366.18</v>
      </c>
      <c r="AF24" s="17">
        <f>MaleSingleAge!AF24+FemaleSingleAge!AF24</f>
        <v>383.86099999999999</v>
      </c>
      <c r="AG24" s="17">
        <f>MaleSingleAge!AG24+FemaleSingleAge!AG24</f>
        <v>399.65699999999998</v>
      </c>
      <c r="AH24" s="17">
        <f>MaleSingleAge!AH24+FemaleSingleAge!AH24</f>
        <v>413.98500000000001</v>
      </c>
      <c r="AI24" s="17">
        <f>MaleSingleAge!AI24+FemaleSingleAge!AI24</f>
        <v>427.26800000000003</v>
      </c>
      <c r="AJ24" s="17">
        <f>MaleSingleAge!AJ24+FemaleSingleAge!AJ24</f>
        <v>440.26499999999999</v>
      </c>
      <c r="AK24" s="17">
        <f>MaleSingleAge!AK24+FemaleSingleAge!AK24</f>
        <v>453.50299999999999</v>
      </c>
      <c r="AL24" s="17">
        <f>MaleSingleAge!AL24+FemaleSingleAge!AL24</f>
        <v>467.084</v>
      </c>
      <c r="AM24" s="17">
        <f>MaleSingleAge!AM24+FemaleSingleAge!AM24</f>
        <v>480.68200000000002</v>
      </c>
      <c r="AN24" s="17">
        <f>MaleSingleAge!AN24+FemaleSingleAge!AN24</f>
        <v>493.92</v>
      </c>
      <c r="AO24" s="17">
        <f>MaleSingleAge!AO24+FemaleSingleAge!AO24</f>
        <v>506.26100000000002</v>
      </c>
      <c r="AP24" s="17">
        <f>MaleSingleAge!AP24+FemaleSingleAge!AP24</f>
        <v>517.35500000000002</v>
      </c>
      <c r="AQ24" s="17">
        <f>MaleSingleAge!AQ24+FemaleSingleAge!AQ24</f>
        <v>527.04200000000003</v>
      </c>
      <c r="AR24" s="17">
        <f>MaleSingleAge!AR24+FemaleSingleAge!AR24</f>
        <v>535.53199999999993</v>
      </c>
      <c r="AS24" s="17">
        <f>MaleSingleAge!AS24+FemaleSingleAge!AS24</f>
        <v>543.30099999999993</v>
      </c>
      <c r="AT24" s="17">
        <f>MaleSingleAge!AT24+FemaleSingleAge!AT24</f>
        <v>551.02700000000004</v>
      </c>
      <c r="AU24" s="17">
        <f>MaleSingleAge!AU24+FemaleSingleAge!AU24</f>
        <v>559.19900000000007</v>
      </c>
      <c r="AV24" s="17">
        <f>MaleSingleAge!AV24+FemaleSingleAge!AV24</f>
        <v>567.98</v>
      </c>
      <c r="AW24" s="17">
        <f>MaleSingleAge!AW24+FemaleSingleAge!AW24</f>
        <v>577.22699999999998</v>
      </c>
      <c r="AX24" s="17">
        <f>MaleSingleAge!AX24+FemaleSingleAge!AX24</f>
        <v>586.7650000000001</v>
      </c>
      <c r="AY24" s="17">
        <f>MaleSingleAge!AY24+FemaleSingleAge!AY24</f>
        <v>596.29200000000003</v>
      </c>
      <c r="AZ24" s="17">
        <f>MaleSingleAge!AZ24+FemaleSingleAge!AZ24</f>
        <v>605.58400000000006</v>
      </c>
      <c r="BA24" s="17">
        <f>MaleSingleAge!BA24+FemaleSingleAge!BA24</f>
        <v>614.60900000000004</v>
      </c>
      <c r="BB24" s="17">
        <f>MaleSingleAge!BB24+FemaleSingleAge!BB24</f>
        <v>623.423</v>
      </c>
      <c r="BC24" s="17">
        <f>MaleSingleAge!BC24+FemaleSingleAge!BC24</f>
        <v>632.00199999999995</v>
      </c>
      <c r="BD24" s="17">
        <f>MaleSingleAge!BD24+FemaleSingleAge!BD24</f>
        <v>640.327</v>
      </c>
      <c r="BE24" s="17">
        <f>MaleSingleAge!BE24+FemaleSingleAge!BE24</f>
        <v>648.37599999999998</v>
      </c>
      <c r="BF24" s="17">
        <f>MaleSingleAge!BF24+FemaleSingleAge!BF24</f>
        <v>656.13100000000009</v>
      </c>
      <c r="BG24" s="17">
        <f>MaleSingleAge!BG24+FemaleSingleAge!BG24</f>
        <v>663.56700000000001</v>
      </c>
      <c r="BH24" s="17">
        <f>MaleSingleAge!BH24+FemaleSingleAge!BH24</f>
        <v>670.67100000000005</v>
      </c>
      <c r="BI24" s="17">
        <f>MaleSingleAge!BI24+FemaleSingleAge!BI24</f>
        <v>677.43299999999999</v>
      </c>
      <c r="BJ24" s="17">
        <f>MaleSingleAge!BJ24+FemaleSingleAge!BJ24</f>
        <v>683.84799999999996</v>
      </c>
      <c r="BK24" s="17">
        <f>MaleSingleAge!BK24+FemaleSingleAge!BK24</f>
        <v>689.91499999999996</v>
      </c>
      <c r="BL24" s="17">
        <f>MaleSingleAge!BL24+FemaleSingleAge!BL24</f>
        <v>695.63599999999997</v>
      </c>
      <c r="BM24" s="17">
        <f>MaleSingleAge!BM24+FemaleSingleAge!BM24</f>
        <v>701.01700000000005</v>
      </c>
      <c r="BN24" s="17">
        <f>MaleSingleAge!BN24+FemaleSingleAge!BN24</f>
        <v>706.06999999999994</v>
      </c>
      <c r="BO24" s="17">
        <f>MaleSingleAge!BO24+FemaleSingleAge!BO24</f>
        <v>710.81</v>
      </c>
      <c r="BP24" s="17">
        <f>MaleSingleAge!BP24+FemaleSingleAge!BP24</f>
        <v>715.25400000000002</v>
      </c>
      <c r="BQ24" s="17">
        <f>MaleSingleAge!BQ24+FemaleSingleAge!BQ24</f>
        <v>719.42599999999993</v>
      </c>
      <c r="BR24" s="17">
        <f>MaleSingleAge!BR24+FemaleSingleAge!BR24</f>
        <v>723.35400000000004</v>
      </c>
      <c r="BS24" s="17">
        <f>MaleSingleAge!BS24+FemaleSingleAge!BS24</f>
        <v>727.06700000000001</v>
      </c>
      <c r="BT24" s="17">
        <f>MaleSingleAge!BT24+FemaleSingleAge!BT24</f>
        <v>730.601</v>
      </c>
    </row>
    <row r="25" spans="1:72">
      <c r="A25" s="16">
        <v>22</v>
      </c>
      <c r="B25" s="17">
        <f>MaleSingleAge!B25+FemaleSingleAge!B25</f>
        <v>149.708</v>
      </c>
      <c r="C25" s="17">
        <f>MaleSingleAge!C25+FemaleSingleAge!C25</f>
        <v>153.864</v>
      </c>
      <c r="D25" s="17">
        <f>MaleSingleAge!D25+FemaleSingleAge!D25</f>
        <v>158.50400000000002</v>
      </c>
      <c r="E25" s="17">
        <f>MaleSingleAge!E25+FemaleSingleAge!E25</f>
        <v>163.50399999999999</v>
      </c>
      <c r="F25" s="17">
        <f>MaleSingleAge!F25+FemaleSingleAge!F25</f>
        <v>168.64100000000002</v>
      </c>
      <c r="G25" s="17">
        <f>MaleSingleAge!G25+FemaleSingleAge!G25</f>
        <v>173.76100000000002</v>
      </c>
      <c r="H25" s="17">
        <f>MaleSingleAge!H25+FemaleSingleAge!H25</f>
        <v>178.83300000000003</v>
      </c>
      <c r="I25" s="17">
        <f>MaleSingleAge!I25+FemaleSingleAge!I25</f>
        <v>183.96600000000001</v>
      </c>
      <c r="J25" s="17">
        <f>MaleSingleAge!J25+FemaleSingleAge!J25</f>
        <v>189.30700000000002</v>
      </c>
      <c r="K25" s="17">
        <f>MaleSingleAge!K25+FemaleSingleAge!K25</f>
        <v>195.06700000000001</v>
      </c>
      <c r="L25" s="17">
        <f>MaleSingleAge!L25+FemaleSingleAge!L25</f>
        <v>201.38799999999998</v>
      </c>
      <c r="M25" s="17">
        <f>MaleSingleAge!M25+FemaleSingleAge!M25</f>
        <v>208.21300000000002</v>
      </c>
      <c r="N25" s="17">
        <f>MaleSingleAge!N25+FemaleSingleAge!N25</f>
        <v>215.45400000000001</v>
      </c>
      <c r="O25" s="17">
        <f>MaleSingleAge!O25+FemaleSingleAge!O25</f>
        <v>223.15899999999999</v>
      </c>
      <c r="P25" s="17">
        <f>MaleSingleAge!P25+FemaleSingleAge!P25</f>
        <v>231.38299999999998</v>
      </c>
      <c r="Q25" s="17">
        <f>MaleSingleAge!Q25+FemaleSingleAge!Q25</f>
        <v>240.1</v>
      </c>
      <c r="R25" s="17">
        <f>MaleSingleAge!R25+FemaleSingleAge!R25</f>
        <v>249.64600000000002</v>
      </c>
      <c r="S25" s="17">
        <f>MaleSingleAge!S25+FemaleSingleAge!S25</f>
        <v>259.85799999999995</v>
      </c>
      <c r="T25" s="17">
        <f>MaleSingleAge!T25+FemaleSingleAge!T25</f>
        <v>269.62599999999998</v>
      </c>
      <c r="U25" s="17">
        <f>MaleSingleAge!U25+FemaleSingleAge!U25</f>
        <v>277.464</v>
      </c>
      <c r="V25" s="17">
        <f>MaleSingleAge!V25+FemaleSingleAge!V25</f>
        <v>282.46199999999999</v>
      </c>
      <c r="W25" s="17">
        <f>MaleSingleAge!W25+FemaleSingleAge!W25</f>
        <v>283.92399999999998</v>
      </c>
      <c r="X25" s="17">
        <f>MaleSingleAge!X25+FemaleSingleAge!X25</f>
        <v>282.57399999999996</v>
      </c>
      <c r="Y25" s="17">
        <f>MaleSingleAge!Y25+FemaleSingleAge!Y25</f>
        <v>280.642</v>
      </c>
      <c r="Z25" s="17">
        <f>MaleSingleAge!Z25+FemaleSingleAge!Z25</f>
        <v>281.23199999999997</v>
      </c>
      <c r="AA25" s="17">
        <f>MaleSingleAge!AA25+FemaleSingleAge!AA25</f>
        <v>286.495</v>
      </c>
      <c r="AB25" s="17">
        <f>MaleSingleAge!AB25+FemaleSingleAge!AB25</f>
        <v>297.30799999999999</v>
      </c>
      <c r="AC25" s="17">
        <f>MaleSingleAge!AC25+FemaleSingleAge!AC25</f>
        <v>312.81600000000003</v>
      </c>
      <c r="AD25" s="17">
        <f>MaleSingleAge!AD25+FemaleSingleAge!AD25</f>
        <v>331.33299999999997</v>
      </c>
      <c r="AE25" s="17">
        <f>MaleSingleAge!AE25+FemaleSingleAge!AE25</f>
        <v>350.322</v>
      </c>
      <c r="AF25" s="17">
        <f>MaleSingleAge!AF25+FemaleSingleAge!AF25</f>
        <v>367.928</v>
      </c>
      <c r="AG25" s="17">
        <f>MaleSingleAge!AG25+FemaleSingleAge!AG25</f>
        <v>383.57799999999997</v>
      </c>
      <c r="AH25" s="17">
        <f>MaleSingleAge!AH25+FemaleSingleAge!AH25</f>
        <v>397.77300000000002</v>
      </c>
      <c r="AI25" s="17">
        <f>MaleSingleAge!AI25+FemaleSingleAge!AI25</f>
        <v>411.00900000000001</v>
      </c>
      <c r="AJ25" s="17">
        <f>MaleSingleAge!AJ25+FemaleSingleAge!AJ25</f>
        <v>424.15899999999999</v>
      </c>
      <c r="AK25" s="17">
        <f>MaleSingleAge!AK25+FemaleSingleAge!AK25</f>
        <v>437.82100000000003</v>
      </c>
      <c r="AL25" s="17">
        <f>MaleSingleAge!AL25+FemaleSingleAge!AL25</f>
        <v>452.12300000000005</v>
      </c>
      <c r="AM25" s="17">
        <f>MaleSingleAge!AM25+FemaleSingleAge!AM25</f>
        <v>466.67499999999995</v>
      </c>
      <c r="AN25" s="17">
        <f>MaleSingleAge!AN25+FemaleSingleAge!AN25</f>
        <v>480.95799999999997</v>
      </c>
      <c r="AO25" s="17">
        <f>MaleSingleAge!AO25+FemaleSingleAge!AO25</f>
        <v>494.255</v>
      </c>
      <c r="AP25" s="17">
        <f>MaleSingleAge!AP25+FemaleSingleAge!AP25</f>
        <v>506.07799999999997</v>
      </c>
      <c r="AQ25" s="17">
        <f>MaleSingleAge!AQ25+FemaleSingleAge!AQ25</f>
        <v>516.21500000000003</v>
      </c>
      <c r="AR25" s="17">
        <f>MaleSingleAge!AR25+FemaleSingleAge!AR25</f>
        <v>524.91599999999994</v>
      </c>
      <c r="AS25" s="17">
        <f>MaleSingleAge!AS25+FemaleSingleAge!AS25</f>
        <v>532.72199999999998</v>
      </c>
      <c r="AT25" s="17">
        <f>MaleSingleAge!AT25+FemaleSingleAge!AT25</f>
        <v>540.41699999999992</v>
      </c>
      <c r="AU25" s="17">
        <f>MaleSingleAge!AU25+FemaleSingleAge!AU25</f>
        <v>548.56899999999996</v>
      </c>
      <c r="AV25" s="17">
        <f>MaleSingleAge!AV25+FemaleSingleAge!AV25</f>
        <v>557.351</v>
      </c>
      <c r="AW25" s="17">
        <f>MaleSingleAge!AW25+FemaleSingleAge!AW25</f>
        <v>566.60699999999997</v>
      </c>
      <c r="AX25" s="17">
        <f>MaleSingleAge!AX25+FemaleSingleAge!AX25</f>
        <v>576.16899999999998</v>
      </c>
      <c r="AY25" s="17">
        <f>MaleSingleAge!AY25+FemaleSingleAge!AY25</f>
        <v>585.75099999999998</v>
      </c>
      <c r="AZ25" s="17">
        <f>MaleSingleAge!AZ25+FemaleSingleAge!AZ25</f>
        <v>595.13300000000004</v>
      </c>
      <c r="BA25" s="17">
        <f>MaleSingleAge!BA25+FemaleSingleAge!BA25</f>
        <v>604.29</v>
      </c>
      <c r="BB25" s="17">
        <f>MaleSingleAge!BB25+FemaleSingleAge!BB25</f>
        <v>613.29</v>
      </c>
      <c r="BC25" s="17">
        <f>MaleSingleAge!BC25+FemaleSingleAge!BC25</f>
        <v>622.09500000000003</v>
      </c>
      <c r="BD25" s="17">
        <f>MaleSingleAge!BD25+FemaleSingleAge!BD25</f>
        <v>630.67700000000002</v>
      </c>
      <c r="BE25" s="17">
        <f>MaleSingleAge!BE25+FemaleSingleAge!BE25</f>
        <v>639.01299999999992</v>
      </c>
      <c r="BF25" s="17">
        <f>MaleSingleAge!BF25+FemaleSingleAge!BF25</f>
        <v>647.07500000000005</v>
      </c>
      <c r="BG25" s="17">
        <f>MaleSingleAge!BG25+FemaleSingleAge!BG25</f>
        <v>654.84199999999998</v>
      </c>
      <c r="BH25" s="17">
        <f>MaleSingleAge!BH25+FemaleSingleAge!BH25</f>
        <v>662.29300000000001</v>
      </c>
      <c r="BI25" s="17">
        <f>MaleSingleAge!BI25+FemaleSingleAge!BI25</f>
        <v>669.41000000000008</v>
      </c>
      <c r="BJ25" s="17">
        <f>MaleSingleAge!BJ25+FemaleSingleAge!BJ25</f>
        <v>676.17900000000009</v>
      </c>
      <c r="BK25" s="17">
        <f>MaleSingleAge!BK25+FemaleSingleAge!BK25</f>
        <v>682.59400000000005</v>
      </c>
      <c r="BL25" s="17">
        <f>MaleSingleAge!BL25+FemaleSingleAge!BL25</f>
        <v>688.65699999999993</v>
      </c>
      <c r="BM25" s="17">
        <f>MaleSingleAge!BM25+FemaleSingleAge!BM25</f>
        <v>694.37300000000005</v>
      </c>
      <c r="BN25" s="17">
        <f>MaleSingleAge!BN25+FemaleSingleAge!BN25</f>
        <v>699.75199999999995</v>
      </c>
      <c r="BO25" s="17">
        <f>MaleSingleAge!BO25+FemaleSingleAge!BO25</f>
        <v>704.81200000000001</v>
      </c>
      <c r="BP25" s="17">
        <f>MaleSingleAge!BP25+FemaleSingleAge!BP25</f>
        <v>709.56700000000001</v>
      </c>
      <c r="BQ25" s="17">
        <f>MaleSingleAge!BQ25+FemaleSingleAge!BQ25</f>
        <v>714.03899999999999</v>
      </c>
      <c r="BR25" s="17">
        <f>MaleSingleAge!BR25+FemaleSingleAge!BR25</f>
        <v>718.25099999999998</v>
      </c>
      <c r="BS25" s="17">
        <f>MaleSingleAge!BS25+FemaleSingleAge!BS25</f>
        <v>722.22799999999995</v>
      </c>
      <c r="BT25" s="17">
        <f>MaleSingleAge!BT25+FemaleSingleAge!BT25</f>
        <v>726</v>
      </c>
    </row>
    <row r="26" spans="1:72">
      <c r="A26" s="16">
        <v>23</v>
      </c>
      <c r="B26" s="17">
        <f>MaleSingleAge!B26+FemaleSingleAge!B26</f>
        <v>144.74799999999999</v>
      </c>
      <c r="C26" s="17">
        <f>MaleSingleAge!C26+FemaleSingleAge!C26</f>
        <v>149</v>
      </c>
      <c r="D26" s="17">
        <f>MaleSingleAge!D26+FemaleSingleAge!D26</f>
        <v>153.48099999999999</v>
      </c>
      <c r="E26" s="17">
        <f>MaleSingleAge!E26+FemaleSingleAge!E26</f>
        <v>158.143</v>
      </c>
      <c r="F26" s="17">
        <f>MaleSingleAge!F26+FemaleSingleAge!F26</f>
        <v>162.887</v>
      </c>
      <c r="G26" s="17">
        <f>MaleSingleAge!G26+FemaleSingleAge!G26</f>
        <v>167.65800000000002</v>
      </c>
      <c r="H26" s="17">
        <f>MaleSingleAge!H26+FemaleSingleAge!H26</f>
        <v>172.45</v>
      </c>
      <c r="I26" s="17">
        <f>MaleSingleAge!I26+FemaleSingleAge!I26</f>
        <v>177.34100000000001</v>
      </c>
      <c r="J26" s="17">
        <f>MaleSingleAge!J26+FemaleSingleAge!J26</f>
        <v>182.452</v>
      </c>
      <c r="K26" s="17">
        <f>MaleSingleAge!K26+FemaleSingleAge!K26</f>
        <v>187.94499999999999</v>
      </c>
      <c r="L26" s="17">
        <f>MaleSingleAge!L26+FemaleSingleAge!L26</f>
        <v>193.935</v>
      </c>
      <c r="M26" s="17">
        <f>MaleSingleAge!M26+FemaleSingleAge!M26</f>
        <v>200.357</v>
      </c>
      <c r="N26" s="17">
        <f>MaleSingleAge!N26+FemaleSingleAge!N26</f>
        <v>207.149</v>
      </c>
      <c r="O26" s="17">
        <f>MaleSingleAge!O26+FemaleSingleAge!O26</f>
        <v>214.42500000000001</v>
      </c>
      <c r="P26" s="17">
        <f>MaleSingleAge!P26+FemaleSingleAge!P26</f>
        <v>222.32999999999998</v>
      </c>
      <c r="Q26" s="17">
        <f>MaleSingleAge!Q26+FemaleSingleAge!Q26</f>
        <v>230.89</v>
      </c>
      <c r="R26" s="17">
        <f>MaleSingleAge!R26+FemaleSingleAge!R26</f>
        <v>240.428</v>
      </c>
      <c r="S26" s="17">
        <f>MaleSingleAge!S26+FemaleSingleAge!S26</f>
        <v>250.75299999999999</v>
      </c>
      <c r="T26" s="17">
        <f>MaleSingleAge!T26+FemaleSingleAge!T26</f>
        <v>260.77800000000002</v>
      </c>
      <c r="U26" s="17">
        <f>MaleSingleAge!U26+FemaleSingleAge!U26</f>
        <v>269.03700000000003</v>
      </c>
      <c r="V26" s="17">
        <f>MaleSingleAge!V26+FemaleSingleAge!V26</f>
        <v>274.61099999999999</v>
      </c>
      <c r="W26" s="17">
        <f>MaleSingleAge!W26+FemaleSingleAge!W26</f>
        <v>276.89800000000002</v>
      </c>
      <c r="X26" s="17">
        <f>MaleSingleAge!X26+FemaleSingleAge!X26</f>
        <v>276.55399999999997</v>
      </c>
      <c r="Y26" s="17">
        <f>MaleSingleAge!Y26+FemaleSingleAge!Y26</f>
        <v>275.464</v>
      </c>
      <c r="Z26" s="17">
        <f>MaleSingleAge!Z26+FemaleSingleAge!Z26</f>
        <v>276.25599999999997</v>
      </c>
      <c r="AA26" s="17">
        <f>MaleSingleAge!AA26+FemaleSingleAge!AA26</f>
        <v>280.79200000000003</v>
      </c>
      <c r="AB26" s="17">
        <f>MaleSingleAge!AB26+FemaleSingleAge!AB26</f>
        <v>289.75400000000002</v>
      </c>
      <c r="AC26" s="17">
        <f>MaleSingleAge!AC26+FemaleSingleAge!AC26</f>
        <v>302.48699999999997</v>
      </c>
      <c r="AD26" s="17">
        <f>MaleSingleAge!AD26+FemaleSingleAge!AD26</f>
        <v>317.85000000000002</v>
      </c>
      <c r="AE26" s="17">
        <f>MaleSingleAge!AE26+FemaleSingleAge!AE26</f>
        <v>334.08500000000004</v>
      </c>
      <c r="AF26" s="17">
        <f>MaleSingleAge!AF26+FemaleSingleAge!AF26</f>
        <v>349.88200000000001</v>
      </c>
      <c r="AG26" s="17">
        <f>MaleSingleAge!AG26+FemaleSingleAge!AG26</f>
        <v>364.88</v>
      </c>
      <c r="AH26" s="17">
        <f>MaleSingleAge!AH26+FemaleSingleAge!AH26</f>
        <v>379.39499999999998</v>
      </c>
      <c r="AI26" s="17">
        <f>MaleSingleAge!AI26+FemaleSingleAge!AI26</f>
        <v>393.59399999999999</v>
      </c>
      <c r="AJ26" s="17">
        <f>MaleSingleAge!AJ26+FemaleSingleAge!AJ26</f>
        <v>407.84500000000003</v>
      </c>
      <c r="AK26" s="17">
        <f>MaleSingleAge!AK26+FemaleSingleAge!AK26</f>
        <v>422.37400000000002</v>
      </c>
      <c r="AL26" s="17">
        <f>MaleSingleAge!AL26+FemaleSingleAge!AL26</f>
        <v>437.20600000000002</v>
      </c>
      <c r="AM26" s="17">
        <f>MaleSingleAge!AM26+FemaleSingleAge!AM26</f>
        <v>452.06899999999996</v>
      </c>
      <c r="AN26" s="17">
        <f>MaleSingleAge!AN26+FemaleSingleAge!AN26</f>
        <v>466.56200000000001</v>
      </c>
      <c r="AO26" s="17">
        <f>MaleSingleAge!AO26+FemaleSingleAge!AO26</f>
        <v>480.15</v>
      </c>
      <c r="AP26" s="17">
        <f>MaleSingleAge!AP26+FemaleSingleAge!AP26</f>
        <v>492.47800000000001</v>
      </c>
      <c r="AQ26" s="17">
        <f>MaleSingleAge!AQ26+FemaleSingleAge!AQ26</f>
        <v>503.37099999999998</v>
      </c>
      <c r="AR26" s="17">
        <f>MaleSingleAge!AR26+FemaleSingleAge!AR26</f>
        <v>512.99</v>
      </c>
      <c r="AS26" s="17">
        <f>MaleSingleAge!AS26+FemaleSingleAge!AS26</f>
        <v>521.74299999999994</v>
      </c>
      <c r="AT26" s="17">
        <f>MaleSingleAge!AT26+FemaleSingleAge!AT26</f>
        <v>530.22199999999998</v>
      </c>
      <c r="AU26" s="17">
        <f>MaleSingleAge!AU26+FemaleSingleAge!AU26</f>
        <v>538.86800000000005</v>
      </c>
      <c r="AV26" s="17">
        <f>MaleSingleAge!AV26+FemaleSingleAge!AV26</f>
        <v>547.80100000000004</v>
      </c>
      <c r="AW26" s="17">
        <f>MaleSingleAge!AW26+FemaleSingleAge!AW26</f>
        <v>556.91800000000001</v>
      </c>
      <c r="AX26" s="17">
        <f>MaleSingleAge!AX26+FemaleSingleAge!AX26</f>
        <v>566.173</v>
      </c>
      <c r="AY26" s="17">
        <f>MaleSingleAge!AY26+FemaleSingleAge!AY26</f>
        <v>575.44399999999996</v>
      </c>
      <c r="AZ26" s="17">
        <f>MaleSingleAge!AZ26+FemaleSingleAge!AZ26</f>
        <v>584.63499999999999</v>
      </c>
      <c r="BA26" s="17">
        <f>MaleSingleAge!BA26+FemaleSingleAge!BA26</f>
        <v>593.76</v>
      </c>
      <c r="BB26" s="17">
        <f>MaleSingleAge!BB26+FemaleSingleAge!BB26</f>
        <v>602.84799999999996</v>
      </c>
      <c r="BC26" s="17">
        <f>MaleSingleAge!BC26+FemaleSingleAge!BC26</f>
        <v>611.84500000000003</v>
      </c>
      <c r="BD26" s="17">
        <f>MaleSingleAge!BD26+FemaleSingleAge!BD26</f>
        <v>620.67000000000007</v>
      </c>
      <c r="BE26" s="17">
        <f>MaleSingleAge!BE26+FemaleSingleAge!BE26</f>
        <v>629.26099999999997</v>
      </c>
      <c r="BF26" s="17">
        <f>MaleSingleAge!BF26+FemaleSingleAge!BF26</f>
        <v>637.59699999999998</v>
      </c>
      <c r="BG26" s="17">
        <f>MaleSingleAge!BG26+FemaleSingleAge!BG26</f>
        <v>645.66599999999994</v>
      </c>
      <c r="BH26" s="17">
        <f>MaleSingleAge!BH26+FemaleSingleAge!BH26</f>
        <v>653.44100000000003</v>
      </c>
      <c r="BI26" s="17">
        <f>MaleSingleAge!BI26+FemaleSingleAge!BI26</f>
        <v>660.89799999999991</v>
      </c>
      <c r="BJ26" s="17">
        <f>MaleSingleAge!BJ26+FemaleSingleAge!BJ26</f>
        <v>668.01900000000001</v>
      </c>
      <c r="BK26" s="17">
        <f>MaleSingleAge!BK26+FemaleSingleAge!BK26</f>
        <v>674.7940000000001</v>
      </c>
      <c r="BL26" s="17">
        <f>MaleSingleAge!BL26+FemaleSingleAge!BL26</f>
        <v>681.21900000000005</v>
      </c>
      <c r="BM26" s="17">
        <f>MaleSingleAge!BM26+FemaleSingleAge!BM26</f>
        <v>687.29399999999998</v>
      </c>
      <c r="BN26" s="17">
        <f>MaleSingleAge!BN26+FemaleSingleAge!BN26</f>
        <v>693.03099999999995</v>
      </c>
      <c r="BO26" s="17">
        <f>MaleSingleAge!BO26+FemaleSingleAge!BO26</f>
        <v>698.4380000000001</v>
      </c>
      <c r="BP26" s="17">
        <f>MaleSingleAge!BP26+FemaleSingleAge!BP26</f>
        <v>703.529</v>
      </c>
      <c r="BQ26" s="17">
        <f>MaleSingleAge!BQ26+FemaleSingleAge!BQ26</f>
        <v>708.32099999999991</v>
      </c>
      <c r="BR26" s="17">
        <f>MaleSingleAge!BR26+FemaleSingleAge!BR26</f>
        <v>712.83400000000006</v>
      </c>
      <c r="BS26" s="17">
        <f>MaleSingleAge!BS26+FemaleSingleAge!BS26</f>
        <v>717.09199999999998</v>
      </c>
      <c r="BT26" s="17">
        <f>MaleSingleAge!BT26+FemaleSingleAge!BT26</f>
        <v>721.11899999999991</v>
      </c>
    </row>
    <row r="27" spans="1:72">
      <c r="A27" s="16">
        <v>24</v>
      </c>
      <c r="B27" s="17">
        <f>MaleSingleAge!B27+FemaleSingleAge!B27</f>
        <v>140.02500000000001</v>
      </c>
      <c r="C27" s="17">
        <f>MaleSingleAge!C27+FemaleSingleAge!C27</f>
        <v>144.489</v>
      </c>
      <c r="D27" s="17">
        <f>MaleSingleAge!D27+FemaleSingleAge!D27</f>
        <v>148.78700000000001</v>
      </c>
      <c r="E27" s="17">
        <f>MaleSingleAge!E27+FemaleSingleAge!E27</f>
        <v>153.00800000000001</v>
      </c>
      <c r="F27" s="17">
        <f>MaleSingleAge!F27+FemaleSingleAge!F27</f>
        <v>157.27500000000001</v>
      </c>
      <c r="G27" s="17">
        <f>MaleSingleAge!G27+FemaleSingleAge!G27</f>
        <v>161.68599999999998</v>
      </c>
      <c r="H27" s="17">
        <f>MaleSingleAge!H27+FemaleSingleAge!H27</f>
        <v>166.267</v>
      </c>
      <c r="I27" s="17">
        <f>MaleSingleAge!I27+FemaleSingleAge!I27</f>
        <v>171.03399999999999</v>
      </c>
      <c r="J27" s="17">
        <f>MaleSingleAge!J27+FemaleSingleAge!J27</f>
        <v>176.06299999999999</v>
      </c>
      <c r="K27" s="17">
        <f>MaleSingleAge!K27+FemaleSingleAge!K27</f>
        <v>181.435</v>
      </c>
      <c r="L27" s="17">
        <f>MaleSingleAge!L27+FemaleSingleAge!L27</f>
        <v>187.21199999999999</v>
      </c>
      <c r="M27" s="17">
        <f>MaleSingleAge!M27+FemaleSingleAge!M27</f>
        <v>193.34899999999999</v>
      </c>
      <c r="N27" s="17">
        <f>MaleSingleAge!N27+FemaleSingleAge!N27</f>
        <v>199.822</v>
      </c>
      <c r="O27" s="17">
        <f>MaleSingleAge!O27+FemaleSingleAge!O27</f>
        <v>206.70999999999998</v>
      </c>
      <c r="P27" s="17">
        <f>MaleSingleAge!P27+FemaleSingleAge!P27</f>
        <v>214.11500000000001</v>
      </c>
      <c r="Q27" s="17">
        <f>MaleSingleAge!Q27+FemaleSingleAge!Q27</f>
        <v>222.05799999999999</v>
      </c>
      <c r="R27" s="17">
        <f>MaleSingleAge!R27+FemaleSingleAge!R27</f>
        <v>230.73500000000001</v>
      </c>
      <c r="S27" s="17">
        <f>MaleSingleAge!S27+FemaleSingleAge!S27</f>
        <v>240.00200000000001</v>
      </c>
      <c r="T27" s="17">
        <f>MaleSingleAge!T27+FemaleSingleAge!T27</f>
        <v>249.14100000000002</v>
      </c>
      <c r="U27" s="17">
        <f>MaleSingleAge!U27+FemaleSingleAge!U27</f>
        <v>257.18099999999998</v>
      </c>
      <c r="V27" s="17">
        <f>MaleSingleAge!V27+FemaleSingleAge!V27</f>
        <v>263.50599999999997</v>
      </c>
      <c r="W27" s="17">
        <f>MaleSingleAge!W27+FemaleSingleAge!W27</f>
        <v>267.79500000000002</v>
      </c>
      <c r="X27" s="17">
        <f>MaleSingleAge!X27+FemaleSingleAge!X27</f>
        <v>270.45799999999997</v>
      </c>
      <c r="Y27" s="17">
        <f>MaleSingleAge!Y27+FemaleSingleAge!Y27</f>
        <v>272.505</v>
      </c>
      <c r="Z27" s="17">
        <f>MaleSingleAge!Z27+FemaleSingleAge!Z27</f>
        <v>275.36900000000003</v>
      </c>
      <c r="AA27" s="17">
        <f>MaleSingleAge!AA27+FemaleSingleAge!AA27</f>
        <v>280.096</v>
      </c>
      <c r="AB27" s="17">
        <f>MaleSingleAge!AB27+FemaleSingleAge!AB27</f>
        <v>286.97299999999996</v>
      </c>
      <c r="AC27" s="17">
        <f>MaleSingleAge!AC27+FemaleSingleAge!AC27</f>
        <v>295.74</v>
      </c>
      <c r="AD27" s="17">
        <f>MaleSingleAge!AD27+FemaleSingleAge!AD27</f>
        <v>306.23400000000004</v>
      </c>
      <c r="AE27" s="17">
        <f>MaleSingleAge!AE27+FemaleSingleAge!AE27</f>
        <v>318.09900000000005</v>
      </c>
      <c r="AF27" s="17">
        <f>MaleSingleAge!AF27+FemaleSingleAge!AF27</f>
        <v>331.024</v>
      </c>
      <c r="AG27" s="17">
        <f>MaleSingleAge!AG27+FemaleSingleAge!AG27</f>
        <v>345.00300000000004</v>
      </c>
      <c r="AH27" s="17">
        <f>MaleSingleAge!AH27+FemaleSingleAge!AH27</f>
        <v>360.00900000000001</v>
      </c>
      <c r="AI27" s="17">
        <f>MaleSingleAge!AI27+FemaleSingleAge!AI27</f>
        <v>375.65600000000001</v>
      </c>
      <c r="AJ27" s="17">
        <f>MaleSingleAge!AJ27+FemaleSingleAge!AJ27</f>
        <v>391.45799999999997</v>
      </c>
      <c r="AK27" s="17">
        <f>MaleSingleAge!AK27+FemaleSingleAge!AK27</f>
        <v>407.02700000000004</v>
      </c>
      <c r="AL27" s="17">
        <f>MaleSingleAge!AL27+FemaleSingleAge!AL27</f>
        <v>422.20699999999999</v>
      </c>
      <c r="AM27" s="17">
        <f>MaleSingleAge!AM27+FemaleSingleAge!AM27</f>
        <v>436.95299999999997</v>
      </c>
      <c r="AN27" s="17">
        <f>MaleSingleAge!AN27+FemaleSingleAge!AN27</f>
        <v>451.12099999999998</v>
      </c>
      <c r="AO27" s="17">
        <f>MaleSingleAge!AO27+FemaleSingleAge!AO27</f>
        <v>464.59100000000001</v>
      </c>
      <c r="AP27" s="17">
        <f>MaleSingleAge!AP27+FemaleSingleAge!AP27</f>
        <v>477.28300000000002</v>
      </c>
      <c r="AQ27" s="17">
        <f>MaleSingleAge!AQ27+FemaleSingleAge!AQ27</f>
        <v>489.10599999999999</v>
      </c>
      <c r="AR27" s="17">
        <f>MaleSingleAge!AR27+FemaleSingleAge!AR27</f>
        <v>500.07100000000003</v>
      </c>
      <c r="AS27" s="17">
        <f>MaleSingleAge!AS27+FemaleSingleAge!AS27</f>
        <v>510.32299999999998</v>
      </c>
      <c r="AT27" s="17">
        <f>MaleSingleAge!AT27+FemaleSingleAge!AT27</f>
        <v>520.09300000000007</v>
      </c>
      <c r="AU27" s="17">
        <f>MaleSingleAge!AU27+FemaleSingleAge!AU27</f>
        <v>529.56200000000001</v>
      </c>
      <c r="AV27" s="17">
        <f>MaleSingleAge!AV27+FemaleSingleAge!AV27</f>
        <v>538.76199999999994</v>
      </c>
      <c r="AW27" s="17">
        <f>MaleSingleAge!AW27+FemaleSingleAge!AW27</f>
        <v>547.69200000000001</v>
      </c>
      <c r="AX27" s="17">
        <f>MaleSingleAge!AX27+FemaleSingleAge!AX27</f>
        <v>556.471</v>
      </c>
      <c r="AY27" s="17">
        <f>MaleSingleAge!AY27+FemaleSingleAge!AY27</f>
        <v>565.23800000000006</v>
      </c>
      <c r="AZ27" s="17">
        <f>MaleSingleAge!AZ27+FemaleSingleAge!AZ27</f>
        <v>574.09100000000001</v>
      </c>
      <c r="BA27" s="17">
        <f>MaleSingleAge!BA27+FemaleSingleAge!BA27</f>
        <v>583.08500000000004</v>
      </c>
      <c r="BB27" s="17">
        <f>MaleSingleAge!BB27+FemaleSingleAge!BB27</f>
        <v>592.202</v>
      </c>
      <c r="BC27" s="17">
        <f>MaleSingleAge!BC27+FemaleSingleAge!BC27</f>
        <v>601.34899999999993</v>
      </c>
      <c r="BD27" s="17">
        <f>MaleSingleAge!BD27+FemaleSingleAge!BD27</f>
        <v>610.38499999999999</v>
      </c>
      <c r="BE27" s="17">
        <f>MaleSingleAge!BE27+FemaleSingleAge!BE27</f>
        <v>619.20100000000002</v>
      </c>
      <c r="BF27" s="17">
        <f>MaleSingleAge!BF27+FemaleSingleAge!BF27</f>
        <v>627.77300000000002</v>
      </c>
      <c r="BG27" s="17">
        <f>MaleSingleAge!BG27+FemaleSingleAge!BG27</f>
        <v>636.11199999999997</v>
      </c>
      <c r="BH27" s="17">
        <f>MaleSingleAge!BH27+FemaleSingleAge!BH27</f>
        <v>644.1880000000001</v>
      </c>
      <c r="BI27" s="17">
        <f>MaleSingleAge!BI27+FemaleSingleAge!BI27</f>
        <v>651.97</v>
      </c>
      <c r="BJ27" s="17">
        <f>MaleSingleAge!BJ27+FemaleSingleAge!BJ27</f>
        <v>659.43499999999995</v>
      </c>
      <c r="BK27" s="17">
        <f>MaleSingleAge!BK27+FemaleSingleAge!BK27</f>
        <v>666.56999999999994</v>
      </c>
      <c r="BL27" s="17">
        <f>MaleSingleAge!BL27+FemaleSingleAge!BL27</f>
        <v>673.36300000000006</v>
      </c>
      <c r="BM27" s="17">
        <f>MaleSingleAge!BM27+FemaleSingleAge!BM27</f>
        <v>679.81400000000008</v>
      </c>
      <c r="BN27" s="17">
        <f>MaleSingleAge!BN27+FemaleSingleAge!BN27</f>
        <v>685.923</v>
      </c>
      <c r="BO27" s="17">
        <f>MaleSingleAge!BO27+FemaleSingleAge!BO27</f>
        <v>691.69499999999994</v>
      </c>
      <c r="BP27" s="17">
        <f>MaleSingleAge!BP27+FemaleSingleAge!BP27</f>
        <v>697.14099999999996</v>
      </c>
      <c r="BQ27" s="17">
        <f>MaleSingleAge!BQ27+FemaleSingleAge!BQ27</f>
        <v>702.274</v>
      </c>
      <c r="BR27" s="17">
        <f>MaleSingleAge!BR27+FemaleSingleAge!BR27</f>
        <v>707.10599999999999</v>
      </c>
      <c r="BS27" s="17">
        <f>MaleSingleAge!BS27+FemaleSingleAge!BS27</f>
        <v>711.65499999999997</v>
      </c>
      <c r="BT27" s="17">
        <f>MaleSingleAge!BT27+FemaleSingleAge!BT27</f>
        <v>715.94499999999994</v>
      </c>
    </row>
    <row r="28" spans="1:72">
      <c r="A28" s="16">
        <v>25</v>
      </c>
      <c r="B28" s="17">
        <f>MaleSingleAge!B28+FemaleSingleAge!B28</f>
        <v>135.404</v>
      </c>
      <c r="C28" s="17">
        <f>MaleSingleAge!C28+FemaleSingleAge!C28</f>
        <v>140.05199999999999</v>
      </c>
      <c r="D28" s="17">
        <f>MaleSingleAge!D28+FemaleSingleAge!D28</f>
        <v>144.173</v>
      </c>
      <c r="E28" s="17">
        <f>MaleSingleAge!E28+FemaleSingleAge!E28</f>
        <v>147.977</v>
      </c>
      <c r="F28" s="17">
        <f>MaleSingleAge!F28+FemaleSingleAge!F28</f>
        <v>151.792</v>
      </c>
      <c r="G28" s="17">
        <f>MaleSingleAge!G28+FemaleSingleAge!G28</f>
        <v>155.858</v>
      </c>
      <c r="H28" s="17">
        <f>MaleSingleAge!H28+FemaleSingleAge!H28</f>
        <v>160.24099999999999</v>
      </c>
      <c r="I28" s="17">
        <f>MaleSingleAge!I28+FemaleSingleAge!I28</f>
        <v>164.89600000000002</v>
      </c>
      <c r="J28" s="17">
        <f>MaleSingleAge!J28+FemaleSingleAge!J28</f>
        <v>169.84300000000002</v>
      </c>
      <c r="K28" s="17">
        <f>MaleSingleAge!K28+FemaleSingleAge!K28</f>
        <v>175.07400000000001</v>
      </c>
      <c r="L28" s="17">
        <f>MaleSingleAge!L28+FemaleSingleAge!L28</f>
        <v>180.59199999999998</v>
      </c>
      <c r="M28" s="17">
        <f>MaleSingleAge!M28+FemaleSingleAge!M28</f>
        <v>186.35900000000001</v>
      </c>
      <c r="N28" s="17">
        <f>MaleSingleAge!N28+FemaleSingleAge!N28</f>
        <v>192.39600000000002</v>
      </c>
      <c r="O28" s="17">
        <f>MaleSingleAge!O28+FemaleSingleAge!O28</f>
        <v>198.78800000000001</v>
      </c>
      <c r="P28" s="17">
        <f>MaleSingleAge!P28+FemaleSingleAge!P28</f>
        <v>205.65899999999999</v>
      </c>
      <c r="Q28" s="17">
        <f>MaleSingleAge!Q28+FemaleSingleAge!Q28</f>
        <v>213.053</v>
      </c>
      <c r="R28" s="17">
        <f>MaleSingleAge!R28+FemaleSingleAge!R28</f>
        <v>221.07600000000002</v>
      </c>
      <c r="S28" s="17">
        <f>MaleSingleAge!S28+FemaleSingleAge!S28</f>
        <v>229.60399999999998</v>
      </c>
      <c r="T28" s="17">
        <f>MaleSingleAge!T28+FemaleSingleAge!T28</f>
        <v>238.20100000000002</v>
      </c>
      <c r="U28" s="17">
        <f>MaleSingleAge!U28+FemaleSingleAge!U28</f>
        <v>246.274</v>
      </c>
      <c r="V28" s="17">
        <f>MaleSingleAge!V28+FemaleSingleAge!V28</f>
        <v>253.42099999999999</v>
      </c>
      <c r="W28" s="17">
        <f>MaleSingleAge!W28+FemaleSingleAge!W28</f>
        <v>259.56</v>
      </c>
      <c r="X28" s="17">
        <f>MaleSingleAge!X28+FemaleSingleAge!X28</f>
        <v>264.89800000000002</v>
      </c>
      <c r="Y28" s="17">
        <f>MaleSingleAge!Y28+FemaleSingleAge!Y28</f>
        <v>269.678</v>
      </c>
      <c r="Z28" s="17">
        <f>MaleSingleAge!Z28+FemaleSingleAge!Z28</f>
        <v>274.27599999999995</v>
      </c>
      <c r="AA28" s="17">
        <f>MaleSingleAge!AA28+FemaleSingleAge!AA28</f>
        <v>279.029</v>
      </c>
      <c r="AB28" s="17">
        <f>MaleSingleAge!AB28+FemaleSingleAge!AB28</f>
        <v>283.86599999999999</v>
      </c>
      <c r="AC28" s="17">
        <f>MaleSingleAge!AC28+FemaleSingleAge!AC28</f>
        <v>288.88900000000001</v>
      </c>
      <c r="AD28" s="17">
        <f>MaleSingleAge!AD28+FemaleSingleAge!AD28</f>
        <v>294.82399999999996</v>
      </c>
      <c r="AE28" s="17">
        <f>MaleSingleAge!AE28+FemaleSingleAge!AE28</f>
        <v>302.59699999999998</v>
      </c>
      <c r="AF28" s="17">
        <f>MaleSingleAge!AF28+FemaleSingleAge!AF28</f>
        <v>312.81</v>
      </c>
      <c r="AG28" s="17">
        <f>MaleSingleAge!AG28+FemaleSingleAge!AG28</f>
        <v>325.78500000000003</v>
      </c>
      <c r="AH28" s="17">
        <f>MaleSingleAge!AH28+FemaleSingleAge!AH28</f>
        <v>341.185</v>
      </c>
      <c r="AI28" s="17">
        <f>MaleSingleAge!AI28+FemaleSingleAge!AI28</f>
        <v>358.11599999999999</v>
      </c>
      <c r="AJ28" s="17">
        <f>MaleSingleAge!AJ28+FemaleSingleAge!AJ28</f>
        <v>375.29899999999998</v>
      </c>
      <c r="AK28" s="17">
        <f>MaleSingleAge!AK28+FemaleSingleAge!AK28</f>
        <v>391.77499999999998</v>
      </c>
      <c r="AL28" s="17">
        <f>MaleSingleAge!AL28+FemaleSingleAge!AL28</f>
        <v>407.22799999999995</v>
      </c>
      <c r="AM28" s="17">
        <f>MaleSingleAge!AM28+FemaleSingleAge!AM28</f>
        <v>421.82100000000003</v>
      </c>
      <c r="AN28" s="17">
        <f>MaleSingleAge!AN28+FemaleSingleAge!AN28</f>
        <v>435.65</v>
      </c>
      <c r="AO28" s="17">
        <f>MaleSingleAge!AO28+FemaleSingleAge!AO28</f>
        <v>448.983</v>
      </c>
      <c r="AP28" s="17">
        <f>MaleSingleAge!AP28+FemaleSingleAge!AP28</f>
        <v>461.99800000000005</v>
      </c>
      <c r="AQ28" s="17">
        <f>MaleSingleAge!AQ28+FemaleSingleAge!AQ28</f>
        <v>474.69</v>
      </c>
      <c r="AR28" s="17">
        <f>MaleSingleAge!AR28+FemaleSingleAge!AR28</f>
        <v>486.91899999999998</v>
      </c>
      <c r="AS28" s="17">
        <f>MaleSingleAge!AS28+FemaleSingleAge!AS28</f>
        <v>498.58699999999999</v>
      </c>
      <c r="AT28" s="17">
        <f>MaleSingleAge!AT28+FemaleSingleAge!AT28</f>
        <v>509.57899999999995</v>
      </c>
      <c r="AU28" s="17">
        <f>MaleSingleAge!AU28+FemaleSingleAge!AU28</f>
        <v>519.83600000000001</v>
      </c>
      <c r="AV28" s="17">
        <f>MaleSingleAge!AV28+FemaleSingleAge!AV28</f>
        <v>529.29500000000007</v>
      </c>
      <c r="AW28" s="17">
        <f>MaleSingleAge!AW28+FemaleSingleAge!AW28</f>
        <v>538.05600000000004</v>
      </c>
      <c r="AX28" s="17">
        <f>MaleSingleAge!AX28+FemaleSingleAge!AX28</f>
        <v>546.399</v>
      </c>
      <c r="AY28" s="17">
        <f>MaleSingleAge!AY28+FemaleSingleAge!AY28</f>
        <v>554.70600000000002</v>
      </c>
      <c r="AZ28" s="17">
        <f>MaleSingleAge!AZ28+FemaleSingleAge!AZ28</f>
        <v>563.25800000000004</v>
      </c>
      <c r="BA28" s="17">
        <f>MaleSingleAge!BA28+FemaleSingleAge!BA28</f>
        <v>572.15300000000002</v>
      </c>
      <c r="BB28" s="17">
        <f>MaleSingleAge!BB28+FemaleSingleAge!BB28</f>
        <v>581.32000000000005</v>
      </c>
      <c r="BC28" s="17">
        <f>MaleSingleAge!BC28+FemaleSingleAge!BC28</f>
        <v>590.63599999999997</v>
      </c>
      <c r="BD28" s="17">
        <f>MaleSingleAge!BD28+FemaleSingleAge!BD28</f>
        <v>599.89400000000001</v>
      </c>
      <c r="BE28" s="17">
        <f>MaleSingleAge!BE28+FemaleSingleAge!BE28</f>
        <v>608.93599999999992</v>
      </c>
      <c r="BF28" s="17">
        <f>MaleSingleAge!BF28+FemaleSingleAge!BF28</f>
        <v>617.74</v>
      </c>
      <c r="BG28" s="17">
        <f>MaleSingleAge!BG28+FemaleSingleAge!BG28</f>
        <v>626.33500000000004</v>
      </c>
      <c r="BH28" s="17">
        <f>MaleSingleAge!BH28+FemaleSingleAge!BH28</f>
        <v>634.69000000000005</v>
      </c>
      <c r="BI28" s="17">
        <f>MaleSingleAge!BI28+FemaleSingleAge!BI28</f>
        <v>642.77700000000004</v>
      </c>
      <c r="BJ28" s="17">
        <f>MaleSingleAge!BJ28+FemaleSingleAge!BJ28</f>
        <v>650.56899999999996</v>
      </c>
      <c r="BK28" s="17">
        <f>MaleSingleAge!BK28+FemaleSingleAge!BK28</f>
        <v>658.048</v>
      </c>
      <c r="BL28" s="17">
        <f>MaleSingleAge!BL28+FemaleSingleAge!BL28</f>
        <v>665.202</v>
      </c>
      <c r="BM28" s="17">
        <f>MaleSingleAge!BM28+FemaleSingleAge!BM28</f>
        <v>672.01800000000003</v>
      </c>
      <c r="BN28" s="17">
        <f>MaleSingleAge!BN28+FemaleSingleAge!BN28</f>
        <v>678.49400000000003</v>
      </c>
      <c r="BO28" s="17">
        <f>MaleSingleAge!BO28+FemaleSingleAge!BO28</f>
        <v>684.62799999999993</v>
      </c>
      <c r="BP28" s="17">
        <f>MaleSingleAge!BP28+FemaleSingleAge!BP28</f>
        <v>690.42399999999998</v>
      </c>
      <c r="BQ28" s="17">
        <f>MaleSingleAge!BQ28+FemaleSingleAge!BQ28</f>
        <v>695.88900000000001</v>
      </c>
      <c r="BR28" s="17">
        <f>MaleSingleAge!BR28+FemaleSingleAge!BR28</f>
        <v>701.04</v>
      </c>
      <c r="BS28" s="17">
        <f>MaleSingleAge!BS28+FemaleSingleAge!BS28</f>
        <v>705.88900000000001</v>
      </c>
      <c r="BT28" s="17">
        <f>MaleSingleAge!BT28+FemaleSingleAge!BT28</f>
        <v>710.45900000000006</v>
      </c>
    </row>
    <row r="29" spans="1:72">
      <c r="A29" s="16">
        <v>26</v>
      </c>
      <c r="B29" s="17">
        <f>MaleSingleAge!B29+FemaleSingleAge!B29</f>
        <v>131.18</v>
      </c>
      <c r="C29" s="17">
        <f>MaleSingleAge!C29+FemaleSingleAge!C29</f>
        <v>135.99</v>
      </c>
      <c r="D29" s="17">
        <f>MaleSingleAge!D29+FemaleSingleAge!D29</f>
        <v>139.84899999999999</v>
      </c>
      <c r="E29" s="17">
        <f>MaleSingleAge!E29+FemaleSingleAge!E29</f>
        <v>143.12799999999999</v>
      </c>
      <c r="F29" s="17">
        <f>MaleSingleAge!F29+FemaleSingleAge!F29</f>
        <v>146.392</v>
      </c>
      <c r="G29" s="17">
        <f>MaleSingleAge!G29+FemaleSingleAge!G29</f>
        <v>150.06399999999999</v>
      </c>
      <c r="H29" s="17">
        <f>MaleSingleAge!H29+FemaleSingleAge!H29</f>
        <v>154.24799999999999</v>
      </c>
      <c r="I29" s="17">
        <f>MaleSingleAge!I29+FemaleSingleAge!I29</f>
        <v>158.83699999999999</v>
      </c>
      <c r="J29" s="17">
        <f>MaleSingleAge!J29+FemaleSingleAge!J29</f>
        <v>163.767</v>
      </c>
      <c r="K29" s="17">
        <f>MaleSingleAge!K29+FemaleSingleAge!K29</f>
        <v>168.90899999999999</v>
      </c>
      <c r="L29" s="17">
        <f>MaleSingleAge!L29+FemaleSingleAge!L29</f>
        <v>174.17599999999999</v>
      </c>
      <c r="M29" s="17">
        <f>MaleSingleAge!M29+FemaleSingleAge!M29</f>
        <v>179.536</v>
      </c>
      <c r="N29" s="17">
        <f>MaleSingleAge!N29+FemaleSingleAge!N29</f>
        <v>185.05700000000002</v>
      </c>
      <c r="O29" s="17">
        <f>MaleSingleAge!O29+FemaleSingleAge!O29</f>
        <v>190.86599999999999</v>
      </c>
      <c r="P29" s="17">
        <f>MaleSingleAge!P29+FemaleSingleAge!P29</f>
        <v>197.12700000000001</v>
      </c>
      <c r="Q29" s="17">
        <f>MaleSingleAge!Q29+FemaleSingleAge!Q29</f>
        <v>203.94200000000001</v>
      </c>
      <c r="R29" s="17">
        <f>MaleSingleAge!R29+FemaleSingleAge!R29</f>
        <v>211.31700000000001</v>
      </c>
      <c r="S29" s="17">
        <f>MaleSingleAge!S29+FemaleSingleAge!S29</f>
        <v>219.149</v>
      </c>
      <c r="T29" s="17">
        <f>MaleSingleAge!T29+FemaleSingleAge!T29</f>
        <v>227.279</v>
      </c>
      <c r="U29" s="17">
        <f>MaleSingleAge!U29+FemaleSingleAge!U29</f>
        <v>235.49200000000002</v>
      </c>
      <c r="V29" s="17">
        <f>MaleSingleAge!V29+FemaleSingleAge!V29</f>
        <v>243.59399999999999</v>
      </c>
      <c r="W29" s="17">
        <f>MaleSingleAge!W29+FemaleSingleAge!W29</f>
        <v>251.76299999999998</v>
      </c>
      <c r="X29" s="17">
        <f>MaleSingleAge!X29+FemaleSingleAge!X29</f>
        <v>259.98599999999999</v>
      </c>
      <c r="Y29" s="17">
        <f>MaleSingleAge!Y29+FemaleSingleAge!Y29</f>
        <v>267.69200000000001</v>
      </c>
      <c r="Z29" s="17">
        <f>MaleSingleAge!Z29+FemaleSingleAge!Z29</f>
        <v>274.12599999999998</v>
      </c>
      <c r="AA29" s="17">
        <f>MaleSingleAge!AA29+FemaleSingleAge!AA29</f>
        <v>278.88099999999997</v>
      </c>
      <c r="AB29" s="17">
        <f>MaleSingleAge!AB29+FemaleSingleAge!AB29</f>
        <v>281.48699999999997</v>
      </c>
      <c r="AC29" s="17">
        <f>MaleSingleAge!AC29+FemaleSingleAge!AC29</f>
        <v>282.43600000000004</v>
      </c>
      <c r="AD29" s="17">
        <f>MaleSingleAge!AD29+FemaleSingleAge!AD29</f>
        <v>283.43600000000004</v>
      </c>
      <c r="AE29" s="17">
        <f>MaleSingleAge!AE29+FemaleSingleAge!AE29</f>
        <v>286.81900000000002</v>
      </c>
      <c r="AF29" s="17">
        <f>MaleSingleAge!AF29+FemaleSingleAge!AF29</f>
        <v>294.18899999999996</v>
      </c>
      <c r="AG29" s="17">
        <f>MaleSingleAge!AG29+FemaleSingleAge!AG29</f>
        <v>306.238</v>
      </c>
      <c r="AH29" s="17">
        <f>MaleSingleAge!AH29+FemaleSingleAge!AH29</f>
        <v>322.27999999999997</v>
      </c>
      <c r="AI29" s="17">
        <f>MaleSingleAge!AI29+FemaleSingleAge!AI29</f>
        <v>340.81799999999998</v>
      </c>
      <c r="AJ29" s="17">
        <f>MaleSingleAge!AJ29+FemaleSingleAge!AJ29</f>
        <v>359.65100000000001</v>
      </c>
      <c r="AK29" s="17">
        <f>MaleSingleAge!AK29+FemaleSingleAge!AK29</f>
        <v>377.15899999999999</v>
      </c>
      <c r="AL29" s="17">
        <f>MaleSingleAge!AL29+FemaleSingleAge!AL29</f>
        <v>392.82299999999998</v>
      </c>
      <c r="AM29" s="17">
        <f>MaleSingleAge!AM29+FemaleSingleAge!AM29</f>
        <v>407.05200000000002</v>
      </c>
      <c r="AN29" s="17">
        <f>MaleSingleAge!AN29+FemaleSingleAge!AN29</f>
        <v>420.26</v>
      </c>
      <c r="AO29" s="17">
        <f>MaleSingleAge!AO29+FemaleSingleAge!AO29</f>
        <v>433.19400000000002</v>
      </c>
      <c r="AP29" s="17">
        <f>MaleSingleAge!AP29+FemaleSingleAge!AP29</f>
        <v>446.37</v>
      </c>
      <c r="AQ29" s="17">
        <f>MaleSingleAge!AQ29+FemaleSingleAge!AQ29</f>
        <v>459.88599999999997</v>
      </c>
      <c r="AR29" s="17">
        <f>MaleSingleAge!AR29+FemaleSingleAge!AR29</f>
        <v>473.42599999999999</v>
      </c>
      <c r="AS29" s="17">
        <f>MaleSingleAge!AS29+FemaleSingleAge!AS29</f>
        <v>486.613</v>
      </c>
      <c r="AT29" s="17">
        <f>MaleSingleAge!AT29+FemaleSingleAge!AT29</f>
        <v>498.91999999999996</v>
      </c>
      <c r="AU29" s="17">
        <f>MaleSingleAge!AU29+FemaleSingleAge!AU29</f>
        <v>510</v>
      </c>
      <c r="AV29" s="17">
        <f>MaleSingleAge!AV29+FemaleSingleAge!AV29</f>
        <v>519.69499999999994</v>
      </c>
      <c r="AW29" s="17">
        <f>MaleSingleAge!AW29+FemaleSingleAge!AW29</f>
        <v>528.20900000000006</v>
      </c>
      <c r="AX29" s="17">
        <f>MaleSingleAge!AX29+FemaleSingleAge!AX29</f>
        <v>536.01499999999999</v>
      </c>
      <c r="AY29" s="17">
        <f>MaleSingleAge!AY29+FemaleSingleAge!AY29</f>
        <v>543.78099999999995</v>
      </c>
      <c r="AZ29" s="17">
        <f>MaleSingleAge!AZ29+FemaleSingleAge!AZ29</f>
        <v>551.98599999999999</v>
      </c>
      <c r="BA29" s="17">
        <f>MaleSingleAge!BA29+FemaleSingleAge!BA29</f>
        <v>560.79300000000001</v>
      </c>
      <c r="BB29" s="17">
        <f>MaleSingleAge!BB29+FemaleSingleAge!BB29</f>
        <v>570.06099999999992</v>
      </c>
      <c r="BC29" s="17">
        <f>MaleSingleAge!BC29+FemaleSingleAge!BC29</f>
        <v>579.61400000000003</v>
      </c>
      <c r="BD29" s="17">
        <f>MaleSingleAge!BD29+FemaleSingleAge!BD29</f>
        <v>589.16000000000008</v>
      </c>
      <c r="BE29" s="17">
        <f>MaleSingleAge!BE29+FemaleSingleAge!BE29</f>
        <v>598.47299999999996</v>
      </c>
      <c r="BF29" s="17">
        <f>MaleSingleAge!BF29+FemaleSingleAge!BF29</f>
        <v>607.52099999999996</v>
      </c>
      <c r="BG29" s="17">
        <f>MaleSingleAge!BG29+FemaleSingleAge!BG29</f>
        <v>616.36400000000003</v>
      </c>
      <c r="BH29" s="17">
        <f>MaleSingleAge!BH29+FemaleSingleAge!BH29</f>
        <v>624.97500000000002</v>
      </c>
      <c r="BI29" s="17">
        <f>MaleSingleAge!BI29+FemaleSingleAge!BI29</f>
        <v>633.33500000000004</v>
      </c>
      <c r="BJ29" s="17">
        <f>MaleSingleAge!BJ29+FemaleSingleAge!BJ29</f>
        <v>641.43299999999999</v>
      </c>
      <c r="BK29" s="17">
        <f>MaleSingleAge!BK29+FemaleSingleAge!BK29</f>
        <v>649.245</v>
      </c>
      <c r="BL29" s="17">
        <f>MaleSingleAge!BL29+FemaleSingleAge!BL29</f>
        <v>656.74900000000002</v>
      </c>
      <c r="BM29" s="17">
        <f>MaleSingleAge!BM29+FemaleSingleAge!BM29</f>
        <v>663.928</v>
      </c>
      <c r="BN29" s="17">
        <f>MaleSingleAge!BN29+FemaleSingleAge!BN29</f>
        <v>670.76199999999994</v>
      </c>
      <c r="BO29" s="17">
        <f>MaleSingleAge!BO29+FemaleSingleAge!BO29</f>
        <v>677.24399999999991</v>
      </c>
      <c r="BP29" s="17">
        <f>MaleSingleAge!BP29+FemaleSingleAge!BP29</f>
        <v>683.37400000000002</v>
      </c>
      <c r="BQ29" s="17">
        <f>MaleSingleAge!BQ29+FemaleSingleAge!BQ29</f>
        <v>689.15899999999999</v>
      </c>
      <c r="BR29" s="17">
        <f>MaleSingleAge!BR29+FemaleSingleAge!BR29</f>
        <v>694.61500000000001</v>
      </c>
      <c r="BS29" s="17">
        <f>MaleSingleAge!BS29+FemaleSingleAge!BS29</f>
        <v>699.76900000000001</v>
      </c>
      <c r="BT29" s="17">
        <f>MaleSingleAge!BT29+FemaleSingleAge!BT29</f>
        <v>704.65700000000004</v>
      </c>
    </row>
    <row r="30" spans="1:72">
      <c r="A30" s="16">
        <v>27</v>
      </c>
      <c r="B30" s="17">
        <f>MaleSingleAge!B30+FemaleSingleAge!B30</f>
        <v>125.762</v>
      </c>
      <c r="C30" s="17">
        <f>MaleSingleAge!C30+FemaleSingleAge!C30</f>
        <v>130.74200000000002</v>
      </c>
      <c r="D30" s="17">
        <f>MaleSingleAge!D30+FemaleSingleAge!D30</f>
        <v>134.64999999999998</v>
      </c>
      <c r="E30" s="17">
        <f>MaleSingleAge!E30+FemaleSingleAge!E30</f>
        <v>137.88300000000001</v>
      </c>
      <c r="F30" s="17">
        <f>MaleSingleAge!F30+FemaleSingleAge!F30</f>
        <v>141.06099999999998</v>
      </c>
      <c r="G30" s="17">
        <f>MaleSingleAge!G30+FemaleSingleAge!G30</f>
        <v>144.64600000000002</v>
      </c>
      <c r="H30" s="17">
        <f>MaleSingleAge!H30+FemaleSingleAge!H30</f>
        <v>148.756</v>
      </c>
      <c r="I30" s="17">
        <f>MaleSingleAge!I30+FemaleSingleAge!I30</f>
        <v>153.25400000000002</v>
      </c>
      <c r="J30" s="17">
        <f>MaleSingleAge!J30+FemaleSingleAge!J30</f>
        <v>158.05600000000001</v>
      </c>
      <c r="K30" s="17">
        <f>MaleSingleAge!K30+FemaleSingleAge!K30</f>
        <v>163.00200000000001</v>
      </c>
      <c r="L30" s="17">
        <f>MaleSingleAge!L30+FemaleSingleAge!L30</f>
        <v>167.98599999999999</v>
      </c>
      <c r="M30" s="17">
        <f>MaleSingleAge!M30+FemaleSingleAge!M30</f>
        <v>172.99200000000002</v>
      </c>
      <c r="N30" s="17">
        <f>MaleSingleAge!N30+FemaleSingleAge!N30</f>
        <v>178.107</v>
      </c>
      <c r="O30" s="17">
        <f>MaleSingleAge!O30+FemaleSingleAge!O30</f>
        <v>183.46100000000001</v>
      </c>
      <c r="P30" s="17">
        <f>MaleSingleAge!P30+FemaleSingleAge!P30</f>
        <v>189.23099999999999</v>
      </c>
      <c r="Q30" s="17">
        <f>MaleSingleAge!Q30+FemaleSingleAge!Q30</f>
        <v>195.53899999999999</v>
      </c>
      <c r="R30" s="17">
        <f>MaleSingleAge!R30+FemaleSingleAge!R30</f>
        <v>202.32400000000001</v>
      </c>
      <c r="S30" s="17">
        <f>MaleSingleAge!S30+FemaleSingleAge!S30</f>
        <v>209.50700000000001</v>
      </c>
      <c r="T30" s="17">
        <f>MaleSingleAge!T30+FemaleSingleAge!T30</f>
        <v>217.13900000000001</v>
      </c>
      <c r="U30" s="17">
        <f>MaleSingleAge!U30+FemaleSingleAge!U30</f>
        <v>225.286</v>
      </c>
      <c r="V30" s="17">
        <f>MaleSingleAge!V30+FemaleSingleAge!V30</f>
        <v>233.92599999999999</v>
      </c>
      <c r="W30" s="17">
        <f>MaleSingleAge!W30+FemaleSingleAge!W30</f>
        <v>243.38800000000001</v>
      </c>
      <c r="X30" s="17">
        <f>MaleSingleAge!X30+FemaleSingleAge!X30</f>
        <v>253.51</v>
      </c>
      <c r="Y30" s="17">
        <f>MaleSingleAge!Y30+FemaleSingleAge!Y30</f>
        <v>263.20699999999999</v>
      </c>
      <c r="Z30" s="17">
        <f>MaleSingleAge!Z30+FemaleSingleAge!Z30</f>
        <v>271.01499999999999</v>
      </c>
      <c r="AA30" s="17">
        <f>MaleSingleAge!AA30+FemaleSingleAge!AA30</f>
        <v>276.04200000000003</v>
      </c>
      <c r="AB30" s="17">
        <f>MaleSingleAge!AB30+FemaleSingleAge!AB30</f>
        <v>277.608</v>
      </c>
      <c r="AC30" s="17">
        <f>MaleSingleAge!AC30+FemaleSingleAge!AC30</f>
        <v>276.41999999999996</v>
      </c>
      <c r="AD30" s="17">
        <f>MaleSingleAge!AD30+FemaleSingleAge!AD30</f>
        <v>274.666</v>
      </c>
      <c r="AE30" s="17">
        <f>MaleSingleAge!AE30+FemaleSingleAge!AE30</f>
        <v>275.38499999999999</v>
      </c>
      <c r="AF30" s="17">
        <f>MaleSingleAge!AF30+FemaleSingleAge!AF30</f>
        <v>280.69200000000001</v>
      </c>
      <c r="AG30" s="17">
        <f>MaleSingleAge!AG30+FemaleSingleAge!AG30</f>
        <v>291.44200000000001</v>
      </c>
      <c r="AH30" s="17">
        <f>MaleSingleAge!AH30+FemaleSingleAge!AH30</f>
        <v>306.79700000000003</v>
      </c>
      <c r="AI30" s="17">
        <f>MaleSingleAge!AI30+FemaleSingleAge!AI30</f>
        <v>325.10500000000002</v>
      </c>
      <c r="AJ30" s="17">
        <f>MaleSingleAge!AJ30+FemaleSingleAge!AJ30</f>
        <v>343.88099999999997</v>
      </c>
      <c r="AK30" s="17">
        <f>MaleSingleAge!AK30+FemaleSingleAge!AK30</f>
        <v>361.30499999999995</v>
      </c>
      <c r="AL30" s="17">
        <f>MaleSingleAge!AL30+FemaleSingleAge!AL30</f>
        <v>376.81700000000001</v>
      </c>
      <c r="AM30" s="17">
        <f>MaleSingleAge!AM30+FemaleSingleAge!AM30</f>
        <v>390.90600000000001</v>
      </c>
      <c r="AN30" s="17">
        <f>MaleSingleAge!AN30+FemaleSingleAge!AN30</f>
        <v>404.05899999999997</v>
      </c>
      <c r="AO30" s="17">
        <f>MaleSingleAge!AO30+FemaleSingleAge!AO30</f>
        <v>417.137</v>
      </c>
      <c r="AP30" s="17">
        <f>MaleSingleAge!AP30+FemaleSingleAge!AP30</f>
        <v>430.72300000000001</v>
      </c>
      <c r="AQ30" s="17">
        <f>MaleSingleAge!AQ30+FemaleSingleAge!AQ30</f>
        <v>444.94499999999999</v>
      </c>
      <c r="AR30" s="17">
        <f>MaleSingleAge!AR30+FemaleSingleAge!AR30</f>
        <v>459.41899999999998</v>
      </c>
      <c r="AS30" s="17">
        <f>MaleSingleAge!AS30+FemaleSingleAge!AS30</f>
        <v>473.63499999999999</v>
      </c>
      <c r="AT30" s="17">
        <f>MaleSingleAge!AT30+FemaleSingleAge!AT30</f>
        <v>486.88</v>
      </c>
      <c r="AU30" s="17">
        <f>MaleSingleAge!AU30+FemaleSingleAge!AU30</f>
        <v>498.67399999999998</v>
      </c>
      <c r="AV30" s="17">
        <f>MaleSingleAge!AV30+FemaleSingleAge!AV30</f>
        <v>508.81</v>
      </c>
      <c r="AW30" s="17">
        <f>MaleSingleAge!AW30+FemaleSingleAge!AW30</f>
        <v>517.5329999999999</v>
      </c>
      <c r="AX30" s="17">
        <f>MaleSingleAge!AX30+FemaleSingleAge!AX30</f>
        <v>525.375</v>
      </c>
      <c r="AY30" s="17">
        <f>MaleSingleAge!AY30+FemaleSingleAge!AY30</f>
        <v>533.10699999999997</v>
      </c>
      <c r="AZ30" s="17">
        <f>MaleSingleAge!AZ30+FemaleSingleAge!AZ30</f>
        <v>541.29199999999992</v>
      </c>
      <c r="BA30" s="17">
        <f>MaleSingleAge!BA30+FemaleSingleAge!BA30</f>
        <v>550.09799999999996</v>
      </c>
      <c r="BB30" s="17">
        <f>MaleSingleAge!BB30+FemaleSingleAge!BB30</f>
        <v>559.37300000000005</v>
      </c>
      <c r="BC30" s="17">
        <f>MaleSingleAge!BC30+FemaleSingleAge!BC30</f>
        <v>568.952</v>
      </c>
      <c r="BD30" s="17">
        <f>MaleSingleAge!BD30+FemaleSingleAge!BD30</f>
        <v>578.54700000000003</v>
      </c>
      <c r="BE30" s="17">
        <f>MaleSingleAge!BE30+FemaleSingleAge!BE30</f>
        <v>587.94799999999998</v>
      </c>
      <c r="BF30" s="17">
        <f>MaleSingleAge!BF30+FemaleSingleAge!BF30</f>
        <v>597.12699999999995</v>
      </c>
      <c r="BG30" s="17">
        <f>MaleSingleAge!BG30+FemaleSingleAge!BG30</f>
        <v>606.15</v>
      </c>
      <c r="BH30" s="17">
        <f>MaleSingleAge!BH30+FemaleSingleAge!BH30</f>
        <v>614.9849999999999</v>
      </c>
      <c r="BI30" s="17">
        <f>MaleSingleAge!BI30+FemaleSingleAge!BI30</f>
        <v>623.60400000000004</v>
      </c>
      <c r="BJ30" s="17">
        <f>MaleSingleAge!BJ30+FemaleSingleAge!BJ30</f>
        <v>631.98</v>
      </c>
      <c r="BK30" s="17">
        <f>MaleSingleAge!BK30+FemaleSingleAge!BK30</f>
        <v>640.09199999999998</v>
      </c>
      <c r="BL30" s="17">
        <f>MaleSingleAge!BL30+FemaleSingleAge!BL30</f>
        <v>647.91599999999994</v>
      </c>
      <c r="BM30" s="17">
        <f>MaleSingleAge!BM30+FemaleSingleAge!BM30</f>
        <v>655.43100000000004</v>
      </c>
      <c r="BN30" s="17">
        <f>MaleSingleAge!BN30+FemaleSingleAge!BN30</f>
        <v>662.62</v>
      </c>
      <c r="BO30" s="17">
        <f>MaleSingleAge!BO30+FemaleSingleAge!BO30</f>
        <v>669.47199999999998</v>
      </c>
      <c r="BP30" s="17">
        <f>MaleSingleAge!BP30+FemaleSingleAge!BP30</f>
        <v>675.97500000000002</v>
      </c>
      <c r="BQ30" s="17">
        <f>MaleSingleAge!BQ30+FemaleSingleAge!BQ30</f>
        <v>682.13</v>
      </c>
      <c r="BR30" s="17">
        <f>MaleSingleAge!BR30+FemaleSingleAge!BR30</f>
        <v>687.93799999999999</v>
      </c>
      <c r="BS30" s="17">
        <f>MaleSingleAge!BS30+FemaleSingleAge!BS30</f>
        <v>693.40599999999995</v>
      </c>
      <c r="BT30" s="17">
        <f>MaleSingleAge!BT30+FemaleSingleAge!BT30</f>
        <v>698.54700000000003</v>
      </c>
    </row>
    <row r="31" spans="1:72">
      <c r="A31" s="16">
        <v>28</v>
      </c>
      <c r="B31" s="17">
        <f>MaleSingleAge!B31+FemaleSingleAge!B31</f>
        <v>118.426</v>
      </c>
      <c r="C31" s="17">
        <f>MaleSingleAge!C31+FemaleSingleAge!C31</f>
        <v>123.59100000000001</v>
      </c>
      <c r="D31" s="17">
        <f>MaleSingleAge!D31+FemaleSingleAge!D31</f>
        <v>128.02699999999999</v>
      </c>
      <c r="E31" s="17">
        <f>MaleSingleAge!E31+FemaleSingleAge!E31</f>
        <v>131.958</v>
      </c>
      <c r="F31" s="17">
        <f>MaleSingleAge!F31+FemaleSingleAge!F31</f>
        <v>135.77000000000001</v>
      </c>
      <c r="G31" s="17">
        <f>MaleSingleAge!G31+FemaleSingleAge!G31</f>
        <v>139.74799999999999</v>
      </c>
      <c r="H31" s="17">
        <f>MaleSingleAge!H31+FemaleSingleAge!H31</f>
        <v>143.946</v>
      </c>
      <c r="I31" s="17">
        <f>MaleSingleAge!I31+FemaleSingleAge!I31</f>
        <v>148.28700000000001</v>
      </c>
      <c r="J31" s="17">
        <f>MaleSingleAge!J31+FemaleSingleAge!J31</f>
        <v>152.75799999999998</v>
      </c>
      <c r="K31" s="17">
        <f>MaleSingleAge!K31+FemaleSingleAge!K31</f>
        <v>157.32400000000001</v>
      </c>
      <c r="L31" s="17">
        <f>MaleSingleAge!L31+FemaleSingleAge!L31</f>
        <v>161.96799999999999</v>
      </c>
      <c r="M31" s="17">
        <f>MaleSingleAge!M31+FemaleSingleAge!M31</f>
        <v>166.697</v>
      </c>
      <c r="N31" s="17">
        <f>MaleSingleAge!N31+FemaleSingleAge!N31</f>
        <v>171.571</v>
      </c>
      <c r="O31" s="17">
        <f>MaleSingleAge!O31+FemaleSingleAge!O31</f>
        <v>176.696</v>
      </c>
      <c r="P31" s="17">
        <f>MaleSingleAge!P31+FemaleSingleAge!P31</f>
        <v>182.202</v>
      </c>
      <c r="Q31" s="17">
        <f>MaleSingleAge!Q31+FemaleSingleAge!Q31</f>
        <v>188.18200000000002</v>
      </c>
      <c r="R31" s="17">
        <f>MaleSingleAge!R31+FemaleSingleAge!R31</f>
        <v>194.56799999999998</v>
      </c>
      <c r="S31" s="17">
        <f>MaleSingleAge!S31+FemaleSingleAge!S31</f>
        <v>201.30799999999999</v>
      </c>
      <c r="T31" s="17">
        <f>MaleSingleAge!T31+FemaleSingleAge!T31</f>
        <v>208.518</v>
      </c>
      <c r="U31" s="17">
        <f>MaleSingleAge!U31+FemaleSingleAge!U31</f>
        <v>216.346</v>
      </c>
      <c r="V31" s="17">
        <f>MaleSingleAge!V31+FemaleSingleAge!V31</f>
        <v>224.827</v>
      </c>
      <c r="W31" s="17">
        <f>MaleSingleAge!W31+FemaleSingleAge!W31</f>
        <v>234.27699999999999</v>
      </c>
      <c r="X31" s="17">
        <f>MaleSingleAge!X31+FemaleSingleAge!X31</f>
        <v>244.506</v>
      </c>
      <c r="Y31" s="17">
        <f>MaleSingleAge!Y31+FemaleSingleAge!Y31</f>
        <v>254.446</v>
      </c>
      <c r="Z31" s="17">
        <f>MaleSingleAge!Z31+FemaleSingleAge!Z31</f>
        <v>262.66200000000003</v>
      </c>
      <c r="AA31" s="17">
        <f>MaleSingleAge!AA31+FemaleSingleAge!AA31</f>
        <v>268.24900000000002</v>
      </c>
      <c r="AB31" s="17">
        <f>MaleSingleAge!AB31+FemaleSingleAge!AB31</f>
        <v>270.61599999999999</v>
      </c>
      <c r="AC31" s="17">
        <f>MaleSingleAge!AC31+FemaleSingleAge!AC31</f>
        <v>270.41199999999998</v>
      </c>
      <c r="AD31" s="17">
        <f>MaleSingleAge!AD31+FemaleSingleAge!AD31</f>
        <v>269.47699999999998</v>
      </c>
      <c r="AE31" s="17">
        <f>MaleSingleAge!AE31+FemaleSingleAge!AE31</f>
        <v>270.392</v>
      </c>
      <c r="AF31" s="17">
        <f>MaleSingleAge!AF31+FemaleSingleAge!AF31</f>
        <v>274.97900000000004</v>
      </c>
      <c r="AG31" s="17">
        <f>MaleSingleAge!AG31+FemaleSingleAge!AG31</f>
        <v>283.90899999999999</v>
      </c>
      <c r="AH31" s="17">
        <f>MaleSingleAge!AH31+FemaleSingleAge!AH31</f>
        <v>296.536</v>
      </c>
      <c r="AI31" s="17">
        <f>MaleSingleAge!AI31+FemaleSingleAge!AI31</f>
        <v>311.74599999999998</v>
      </c>
      <c r="AJ31" s="17">
        <f>MaleSingleAge!AJ31+FemaleSingleAge!AJ31</f>
        <v>327.81399999999996</v>
      </c>
      <c r="AK31" s="17">
        <f>MaleSingleAge!AK31+FemaleSingleAge!AK31</f>
        <v>343.45800000000003</v>
      </c>
      <c r="AL31" s="17">
        <f>MaleSingleAge!AL31+FemaleSingleAge!AL31</f>
        <v>358.32100000000003</v>
      </c>
      <c r="AM31" s="17">
        <f>MaleSingleAge!AM31+FemaleSingleAge!AM31</f>
        <v>372.71799999999996</v>
      </c>
      <c r="AN31" s="17">
        <f>MaleSingleAge!AN31+FemaleSingleAge!AN31</f>
        <v>386.80799999999999</v>
      </c>
      <c r="AO31" s="17">
        <f>MaleSingleAge!AO31+FemaleSingleAge!AO31</f>
        <v>400.95600000000002</v>
      </c>
      <c r="AP31" s="17">
        <f>MaleSingleAge!AP31+FemaleSingleAge!AP31</f>
        <v>415.38599999999997</v>
      </c>
      <c r="AQ31" s="17">
        <f>MaleSingleAge!AQ31+FemaleSingleAge!AQ31</f>
        <v>430.125</v>
      </c>
      <c r="AR31" s="17">
        <f>MaleSingleAge!AR31+FemaleSingleAge!AR31</f>
        <v>444.9</v>
      </c>
      <c r="AS31" s="17">
        <f>MaleSingleAge!AS31+FemaleSingleAge!AS31</f>
        <v>459.31700000000001</v>
      </c>
      <c r="AT31" s="17">
        <f>MaleSingleAge!AT31+FemaleSingleAge!AT31</f>
        <v>472.846</v>
      </c>
      <c r="AU31" s="17">
        <f>MaleSingleAge!AU31+FemaleSingleAge!AU31</f>
        <v>485.13800000000003</v>
      </c>
      <c r="AV31" s="17">
        <f>MaleSingleAge!AV31+FemaleSingleAge!AV31</f>
        <v>496.01499999999999</v>
      </c>
      <c r="AW31" s="17">
        <f>MaleSingleAge!AW31+FemaleSingleAge!AW31</f>
        <v>505.63900000000001</v>
      </c>
      <c r="AX31" s="17">
        <f>MaleSingleAge!AX31+FemaleSingleAge!AX31</f>
        <v>514.41200000000003</v>
      </c>
      <c r="AY31" s="17">
        <f>MaleSingleAge!AY31+FemaleSingleAge!AY31</f>
        <v>522.91699999999992</v>
      </c>
      <c r="AZ31" s="17">
        <f>MaleSingleAge!AZ31+FemaleSingleAge!AZ31</f>
        <v>531.58600000000001</v>
      </c>
      <c r="BA31" s="17">
        <f>MaleSingleAge!BA31+FemaleSingleAge!BA31</f>
        <v>540.53899999999999</v>
      </c>
      <c r="BB31" s="17">
        <f>MaleSingleAge!BB31+FemaleSingleAge!BB31</f>
        <v>549.67699999999991</v>
      </c>
      <c r="BC31" s="17">
        <f>MaleSingleAge!BC31+FemaleSingleAge!BC31</f>
        <v>558.94900000000007</v>
      </c>
      <c r="BD31" s="17">
        <f>MaleSingleAge!BD31+FemaleSingleAge!BD31</f>
        <v>568.23900000000003</v>
      </c>
      <c r="BE31" s="17">
        <f>MaleSingleAge!BE31+FemaleSingleAge!BE31</f>
        <v>577.45100000000002</v>
      </c>
      <c r="BF31" s="17">
        <f>MaleSingleAge!BF31+FemaleSingleAge!BF31</f>
        <v>586.59799999999996</v>
      </c>
      <c r="BG31" s="17">
        <f>MaleSingleAge!BG31+FemaleSingleAge!BG31</f>
        <v>595.71</v>
      </c>
      <c r="BH31" s="17">
        <f>MaleSingleAge!BH31+FemaleSingleAge!BH31</f>
        <v>604.72900000000004</v>
      </c>
      <c r="BI31" s="17">
        <f>MaleSingleAge!BI31+FemaleSingleAge!BI31</f>
        <v>613.58500000000004</v>
      </c>
      <c r="BJ31" s="17">
        <f>MaleSingleAge!BJ31+FemaleSingleAge!BJ31</f>
        <v>622.21699999999998</v>
      </c>
      <c r="BK31" s="17">
        <f>MaleSingleAge!BK31+FemaleSingleAge!BK31</f>
        <v>630.58699999999999</v>
      </c>
      <c r="BL31" s="17">
        <f>MaleSingleAge!BL31+FemaleSingleAge!BL31</f>
        <v>638.68100000000004</v>
      </c>
      <c r="BM31" s="17">
        <f>MaleSingleAge!BM31+FemaleSingleAge!BM31</f>
        <v>646.49599999999998</v>
      </c>
      <c r="BN31" s="17">
        <f>MaleSingleAge!BN31+FemaleSingleAge!BN31</f>
        <v>654.0329999999999</v>
      </c>
      <c r="BO31" s="17">
        <f>MaleSingleAge!BO31+FemaleSingleAge!BO31</f>
        <v>661.279</v>
      </c>
      <c r="BP31" s="17">
        <f>MaleSingleAge!BP31+FemaleSingleAge!BP31</f>
        <v>668.221</v>
      </c>
      <c r="BQ31" s="17">
        <f>MaleSingleAge!BQ31+FemaleSingleAge!BQ31</f>
        <v>674.82600000000002</v>
      </c>
      <c r="BR31" s="17">
        <f>MaleSingleAge!BR31+FemaleSingleAge!BR31</f>
        <v>681.05</v>
      </c>
      <c r="BS31" s="17">
        <f>MaleSingleAge!BS31+FemaleSingleAge!BS31</f>
        <v>686.83799999999997</v>
      </c>
      <c r="BT31" s="17">
        <f>MaleSingleAge!BT31+FemaleSingleAge!BT31</f>
        <v>692.125</v>
      </c>
    </row>
    <row r="32" spans="1:72">
      <c r="A32" s="16">
        <v>29</v>
      </c>
      <c r="B32" s="17">
        <f>MaleSingleAge!B32+FemaleSingleAge!B32</f>
        <v>110.029</v>
      </c>
      <c r="C32" s="17">
        <f>MaleSingleAge!C32+FemaleSingleAge!C32</f>
        <v>115.35</v>
      </c>
      <c r="D32" s="17">
        <f>MaleSingleAge!D32+FemaleSingleAge!D32</f>
        <v>120.56399999999999</v>
      </c>
      <c r="E32" s="17">
        <f>MaleSingleAge!E32+FemaleSingleAge!E32</f>
        <v>125.617</v>
      </c>
      <c r="F32" s="17">
        <f>MaleSingleAge!F32+FemaleSingleAge!F32</f>
        <v>130.47399999999999</v>
      </c>
      <c r="G32" s="17">
        <f>MaleSingleAge!G32+FemaleSingleAge!G32</f>
        <v>135.119</v>
      </c>
      <c r="H32" s="17">
        <f>MaleSingleAge!H32+FemaleSingleAge!H32</f>
        <v>139.51599999999999</v>
      </c>
      <c r="I32" s="17">
        <f>MaleSingleAge!I32+FemaleSingleAge!I32</f>
        <v>143.678</v>
      </c>
      <c r="J32" s="17">
        <f>MaleSingleAge!J32+FemaleSingleAge!J32</f>
        <v>147.72499999999999</v>
      </c>
      <c r="K32" s="17">
        <f>MaleSingleAge!K32+FemaleSingleAge!K32</f>
        <v>151.82900000000001</v>
      </c>
      <c r="L32" s="17">
        <f>MaleSingleAge!L32+FemaleSingleAge!L32</f>
        <v>156.12299999999999</v>
      </c>
      <c r="M32" s="17">
        <f>MaleSingleAge!M32+FemaleSingleAge!M32</f>
        <v>160.64500000000001</v>
      </c>
      <c r="N32" s="17">
        <f>MaleSingleAge!N32+FemaleSingleAge!N32</f>
        <v>165.39600000000002</v>
      </c>
      <c r="O32" s="17">
        <f>MaleSingleAge!O32+FemaleSingleAge!O32</f>
        <v>170.435</v>
      </c>
      <c r="P32" s="17">
        <f>MaleSingleAge!P32+FemaleSingleAge!P32</f>
        <v>175.81700000000001</v>
      </c>
      <c r="Q32" s="17">
        <f>MaleSingleAge!Q32+FemaleSingleAge!Q32</f>
        <v>181.584</v>
      </c>
      <c r="R32" s="17">
        <f>MaleSingleAge!R32+FemaleSingleAge!R32</f>
        <v>187.69</v>
      </c>
      <c r="S32" s="17">
        <f>MaleSingleAge!S32+FemaleSingleAge!S32</f>
        <v>194.11599999999999</v>
      </c>
      <c r="T32" s="17">
        <f>MaleSingleAge!T32+FemaleSingleAge!T32</f>
        <v>200.94499999999999</v>
      </c>
      <c r="U32" s="17">
        <f>MaleSingleAge!U32+FemaleSingleAge!U32</f>
        <v>208.28100000000001</v>
      </c>
      <c r="V32" s="17">
        <f>MaleSingleAge!V32+FemaleSingleAge!V32</f>
        <v>216.15300000000002</v>
      </c>
      <c r="W32" s="17">
        <f>MaleSingleAge!W32+FemaleSingleAge!W32</f>
        <v>224.75299999999999</v>
      </c>
      <c r="X32" s="17">
        <f>MaleSingleAge!X32+FemaleSingleAge!X32</f>
        <v>233.93599999999998</v>
      </c>
      <c r="Y32" s="17">
        <f>MaleSingleAge!Y32+FemaleSingleAge!Y32</f>
        <v>243</v>
      </c>
      <c r="Z32" s="17">
        <f>MaleSingleAge!Z32+FemaleSingleAge!Z32</f>
        <v>250.99099999999999</v>
      </c>
      <c r="AA32" s="17">
        <f>MaleSingleAge!AA32+FemaleSingleAge!AA32</f>
        <v>257.30700000000002</v>
      </c>
      <c r="AB32" s="17">
        <f>MaleSingleAge!AB32+FemaleSingleAge!AB32</f>
        <v>261.63299999999998</v>
      </c>
      <c r="AC32" s="17">
        <f>MaleSingleAge!AC32+FemaleSingleAge!AC32</f>
        <v>264.37</v>
      </c>
      <c r="AD32" s="17">
        <f>MaleSingleAge!AD32+FemaleSingleAge!AD32</f>
        <v>266.51</v>
      </c>
      <c r="AE32" s="17">
        <f>MaleSingleAge!AE32+FemaleSingleAge!AE32</f>
        <v>269.45299999999997</v>
      </c>
      <c r="AF32" s="17">
        <f>MaleSingleAge!AF32+FemaleSingleAge!AF32</f>
        <v>274.22199999999998</v>
      </c>
      <c r="AG32" s="17">
        <f>MaleSingleAge!AG32+FemaleSingleAge!AG32</f>
        <v>281.10199999999998</v>
      </c>
      <c r="AH32" s="17">
        <f>MaleSingleAge!AH32+FemaleSingleAge!AH32</f>
        <v>289.83799999999997</v>
      </c>
      <c r="AI32" s="17">
        <f>MaleSingleAge!AI32+FemaleSingleAge!AI32</f>
        <v>300.26900000000001</v>
      </c>
      <c r="AJ32" s="17">
        <f>MaleSingleAge!AJ32+FemaleSingleAge!AJ32</f>
        <v>312.04600000000005</v>
      </c>
      <c r="AK32" s="17">
        <f>MaleSingleAge!AK32+FemaleSingleAge!AK32</f>
        <v>324.86799999999999</v>
      </c>
      <c r="AL32" s="17">
        <f>MaleSingleAge!AL32+FemaleSingleAge!AL32</f>
        <v>338.72699999999998</v>
      </c>
      <c r="AM32" s="17">
        <f>MaleSingleAge!AM32+FemaleSingleAge!AM32</f>
        <v>353.596</v>
      </c>
      <c r="AN32" s="17">
        <f>MaleSingleAge!AN32+FemaleSingleAge!AN32</f>
        <v>369.101</v>
      </c>
      <c r="AO32" s="17">
        <f>MaleSingleAge!AO32+FemaleSingleAge!AO32</f>
        <v>384.76400000000001</v>
      </c>
      <c r="AP32" s="17">
        <f>MaleSingleAge!AP32+FemaleSingleAge!AP32</f>
        <v>400.20699999999999</v>
      </c>
      <c r="AQ32" s="17">
        <f>MaleSingleAge!AQ32+FemaleSingleAge!AQ32</f>
        <v>415.27800000000002</v>
      </c>
      <c r="AR32" s="17">
        <f>MaleSingleAge!AR32+FemaleSingleAge!AR32</f>
        <v>429.93099999999998</v>
      </c>
      <c r="AS32" s="17">
        <f>MaleSingleAge!AS32+FemaleSingleAge!AS32</f>
        <v>444.024</v>
      </c>
      <c r="AT32" s="17">
        <f>MaleSingleAge!AT32+FemaleSingleAge!AT32</f>
        <v>457.43299999999999</v>
      </c>
      <c r="AU32" s="17">
        <f>MaleSingleAge!AU32+FemaleSingleAge!AU32</f>
        <v>470.07799999999997</v>
      </c>
      <c r="AV32" s="17">
        <f>MaleSingleAge!AV32+FemaleSingleAge!AV32</f>
        <v>481.87099999999998</v>
      </c>
      <c r="AW32" s="17">
        <f>MaleSingleAge!AW32+FemaleSingleAge!AW32</f>
        <v>492.81799999999998</v>
      </c>
      <c r="AX32" s="17">
        <f>MaleSingleAge!AX32+FemaleSingleAge!AX32</f>
        <v>503.06600000000003</v>
      </c>
      <c r="AY32" s="17">
        <f>MaleSingleAge!AY32+FemaleSingleAge!AY32</f>
        <v>512.84100000000001</v>
      </c>
      <c r="AZ32" s="17">
        <f>MaleSingleAge!AZ32+FemaleSingleAge!AZ32</f>
        <v>522.32099999999991</v>
      </c>
      <c r="BA32" s="17">
        <f>MaleSingleAge!BA32+FemaleSingleAge!BA32</f>
        <v>531.53800000000001</v>
      </c>
      <c r="BB32" s="17">
        <f>MaleSingleAge!BB32+FemaleSingleAge!BB32</f>
        <v>540.48700000000008</v>
      </c>
      <c r="BC32" s="17">
        <f>MaleSingleAge!BC32+FemaleSingleAge!BC32</f>
        <v>549.29</v>
      </c>
      <c r="BD32" s="17">
        <f>MaleSingleAge!BD32+FemaleSingleAge!BD32</f>
        <v>558.08199999999999</v>
      </c>
      <c r="BE32" s="17">
        <f>MaleSingleAge!BE32+FemaleSingleAge!BE32</f>
        <v>566.95799999999997</v>
      </c>
      <c r="BF32" s="17">
        <f>MaleSingleAge!BF32+FemaleSingleAge!BF32</f>
        <v>575.97499999999991</v>
      </c>
      <c r="BG32" s="17">
        <f>MaleSingleAge!BG32+FemaleSingleAge!BG32</f>
        <v>585.11300000000006</v>
      </c>
      <c r="BH32" s="17">
        <f>MaleSingleAge!BH32+FemaleSingleAge!BH32</f>
        <v>594.28300000000002</v>
      </c>
      <c r="BI32" s="17">
        <f>MaleSingleAge!BI32+FemaleSingleAge!BI32</f>
        <v>603.346</v>
      </c>
      <c r="BJ32" s="17">
        <f>MaleSingleAge!BJ32+FemaleSingleAge!BJ32</f>
        <v>612.19599999999991</v>
      </c>
      <c r="BK32" s="17">
        <f>MaleSingleAge!BK32+FemaleSingleAge!BK32</f>
        <v>620.78600000000006</v>
      </c>
      <c r="BL32" s="17">
        <f>MaleSingleAge!BL32+FemaleSingleAge!BL32</f>
        <v>629.11200000000008</v>
      </c>
      <c r="BM32" s="17">
        <f>MaleSingleAge!BM32+FemaleSingleAge!BM32</f>
        <v>637.19800000000009</v>
      </c>
      <c r="BN32" s="17">
        <f>MaleSingleAge!BN32+FemaleSingleAge!BN32</f>
        <v>645.06500000000005</v>
      </c>
      <c r="BO32" s="17">
        <f>MaleSingleAge!BO32+FemaleSingleAge!BO32</f>
        <v>652.71699999999998</v>
      </c>
      <c r="BP32" s="17">
        <f>MaleSingleAge!BP32+FemaleSingleAge!BP32</f>
        <v>660.12099999999998</v>
      </c>
      <c r="BQ32" s="17">
        <f>MaleSingleAge!BQ32+FemaleSingleAge!BQ32</f>
        <v>667.21199999999999</v>
      </c>
      <c r="BR32" s="17">
        <f>MaleSingleAge!BR32+FemaleSingleAge!BR32</f>
        <v>673.88400000000001</v>
      </c>
      <c r="BS32" s="17">
        <f>MaleSingleAge!BS32+FemaleSingleAge!BS32</f>
        <v>680.00099999999998</v>
      </c>
      <c r="BT32" s="17">
        <f>MaleSingleAge!BT32+FemaleSingleAge!BT32</f>
        <v>685.38400000000001</v>
      </c>
    </row>
    <row r="33" spans="1:72">
      <c r="A33" s="16">
        <v>30</v>
      </c>
      <c r="B33" s="17">
        <f>MaleSingleAge!B33+FemaleSingleAge!B33</f>
        <v>102.05199999999999</v>
      </c>
      <c r="C33" s="17">
        <f>MaleSingleAge!C33+FemaleSingleAge!C33</f>
        <v>107.51600000000001</v>
      </c>
      <c r="D33" s="17">
        <f>MaleSingleAge!D33+FemaleSingleAge!D33</f>
        <v>113.447</v>
      </c>
      <c r="E33" s="17">
        <f>MaleSingleAge!E33+FemaleSingleAge!E33</f>
        <v>119.527</v>
      </c>
      <c r="F33" s="17">
        <f>MaleSingleAge!F33+FemaleSingleAge!F33</f>
        <v>125.34100000000001</v>
      </c>
      <c r="G33" s="17">
        <f>MaleSingleAge!G33+FemaleSingleAge!G33</f>
        <v>130.59800000000001</v>
      </c>
      <c r="H33" s="17">
        <f>MaleSingleAge!H33+FemaleSingleAge!H33</f>
        <v>135.16899999999998</v>
      </c>
      <c r="I33" s="17">
        <f>MaleSingleAge!I33+FemaleSingleAge!I33</f>
        <v>139.15600000000001</v>
      </c>
      <c r="J33" s="17">
        <f>MaleSingleAge!J33+FemaleSingleAge!J33</f>
        <v>142.80199999999999</v>
      </c>
      <c r="K33" s="17">
        <f>MaleSingleAge!K33+FemaleSingleAge!K33</f>
        <v>146.46600000000001</v>
      </c>
      <c r="L33" s="17">
        <f>MaleSingleAge!L33+FemaleSingleAge!L33</f>
        <v>150.428</v>
      </c>
      <c r="M33" s="17">
        <f>MaleSingleAge!M33+FemaleSingleAge!M33</f>
        <v>154.75400000000002</v>
      </c>
      <c r="N33" s="17">
        <f>MaleSingleAge!N33+FemaleSingleAge!N33</f>
        <v>159.39299999999997</v>
      </c>
      <c r="O33" s="17">
        <f>MaleSingleAge!O33+FemaleSingleAge!O33</f>
        <v>164.34699999999998</v>
      </c>
      <c r="P33" s="17">
        <f>MaleSingleAge!P33+FemaleSingleAge!P33</f>
        <v>169.58600000000001</v>
      </c>
      <c r="Q33" s="17">
        <f>MaleSingleAge!Q33+FemaleSingleAge!Q33</f>
        <v>175.095</v>
      </c>
      <c r="R33" s="17">
        <f>MaleSingleAge!R33+FemaleSingleAge!R33</f>
        <v>180.83699999999999</v>
      </c>
      <c r="S33" s="17">
        <f>MaleSingleAge!S33+FemaleSingleAge!S33</f>
        <v>186.833</v>
      </c>
      <c r="T33" s="17">
        <f>MaleSingleAge!T33+FemaleSingleAge!T33</f>
        <v>193.17699999999999</v>
      </c>
      <c r="U33" s="17">
        <f>MaleSingleAge!U33+FemaleSingleAge!U33</f>
        <v>199.98699999999999</v>
      </c>
      <c r="V33" s="17">
        <f>MaleSingleAge!V33+FemaleSingleAge!V33</f>
        <v>207.31899999999999</v>
      </c>
      <c r="W33" s="17">
        <f>MaleSingleAge!W33+FemaleSingleAge!W33</f>
        <v>215.27100000000002</v>
      </c>
      <c r="X33" s="17">
        <f>MaleSingleAge!X33+FemaleSingleAge!X33</f>
        <v>223.72399999999999</v>
      </c>
      <c r="Y33" s="17">
        <f>MaleSingleAge!Y33+FemaleSingleAge!Y33</f>
        <v>232.24600000000001</v>
      </c>
      <c r="Z33" s="17">
        <f>MaleSingleAge!Z33+FemaleSingleAge!Z33</f>
        <v>240.26299999999998</v>
      </c>
      <c r="AA33" s="17">
        <f>MaleSingleAge!AA33+FemaleSingleAge!AA33</f>
        <v>247.37700000000001</v>
      </c>
      <c r="AB33" s="17">
        <f>MaleSingleAge!AB33+FemaleSingleAge!AB33</f>
        <v>253.51299999999998</v>
      </c>
      <c r="AC33" s="17">
        <f>MaleSingleAge!AC33+FemaleSingleAge!AC33</f>
        <v>258.86900000000003</v>
      </c>
      <c r="AD33" s="17">
        <f>MaleSingleAge!AD33+FemaleSingleAge!AD33</f>
        <v>263.68399999999997</v>
      </c>
      <c r="AE33" s="17">
        <f>MaleSingleAge!AE33+FemaleSingleAge!AE33</f>
        <v>268.32299999999998</v>
      </c>
      <c r="AF33" s="17">
        <f>MaleSingleAge!AF33+FemaleSingleAge!AF33</f>
        <v>273.11700000000002</v>
      </c>
      <c r="AG33" s="17">
        <f>MaleSingleAge!AG33+FemaleSingleAge!AG33</f>
        <v>277.99199999999996</v>
      </c>
      <c r="AH33" s="17">
        <f>MaleSingleAge!AH33+FemaleSingleAge!AH33</f>
        <v>283.05200000000002</v>
      </c>
      <c r="AI33" s="17">
        <f>MaleSingleAge!AI33+FemaleSingleAge!AI33</f>
        <v>289.00599999999997</v>
      </c>
      <c r="AJ33" s="17">
        <f>MaleSingleAge!AJ33+FemaleSingleAge!AJ33</f>
        <v>296.767</v>
      </c>
      <c r="AK33" s="17">
        <f>MaleSingleAge!AK33+FemaleSingleAge!AK33</f>
        <v>306.923</v>
      </c>
      <c r="AL33" s="17">
        <f>MaleSingleAge!AL33+FemaleSingleAge!AL33</f>
        <v>319.79199999999997</v>
      </c>
      <c r="AM33" s="17">
        <f>MaleSingleAge!AM33+FemaleSingleAge!AM33</f>
        <v>335.041</v>
      </c>
      <c r="AN33" s="17">
        <f>MaleSingleAge!AN33+FemaleSingleAge!AN33</f>
        <v>351.79700000000003</v>
      </c>
      <c r="AO33" s="17">
        <f>MaleSingleAge!AO33+FemaleSingleAge!AO33</f>
        <v>368.80700000000002</v>
      </c>
      <c r="AP33" s="17">
        <f>MaleSingleAge!AP33+FemaleSingleAge!AP33</f>
        <v>385.13400000000001</v>
      </c>
      <c r="AQ33" s="17">
        <f>MaleSingleAge!AQ33+FemaleSingleAge!AQ33</f>
        <v>400.46500000000003</v>
      </c>
      <c r="AR33" s="17">
        <f>MaleSingleAge!AR33+FemaleSingleAge!AR33</f>
        <v>414.96100000000001</v>
      </c>
      <c r="AS33" s="17">
        <f>MaleSingleAge!AS33+FemaleSingleAge!AS33</f>
        <v>428.71600000000001</v>
      </c>
      <c r="AT33" s="17">
        <f>MaleSingleAge!AT33+FemaleSingleAge!AT33</f>
        <v>441.98599999999999</v>
      </c>
      <c r="AU33" s="17">
        <f>MaleSingleAge!AU33+FemaleSingleAge!AU33</f>
        <v>454.947</v>
      </c>
      <c r="AV33" s="17">
        <f>MaleSingleAge!AV33+FemaleSingleAge!AV33</f>
        <v>467.59100000000001</v>
      </c>
      <c r="AW33" s="17">
        <f>MaleSingleAge!AW33+FemaleSingleAge!AW33</f>
        <v>479.78100000000001</v>
      </c>
      <c r="AX33" s="17">
        <f>MaleSingleAge!AX33+FemaleSingleAge!AX33</f>
        <v>491.42399999999998</v>
      </c>
      <c r="AY33" s="17">
        <f>MaleSingleAge!AY33+FemaleSingleAge!AY33</f>
        <v>502.40300000000002</v>
      </c>
      <c r="AZ33" s="17">
        <f>MaleSingleAge!AZ33+FemaleSingleAge!AZ33</f>
        <v>512.65600000000006</v>
      </c>
      <c r="BA33" s="17">
        <f>MaleSingleAge!BA33+FemaleSingleAge!BA33</f>
        <v>522.12599999999998</v>
      </c>
      <c r="BB33" s="17">
        <f>MaleSingleAge!BB33+FemaleSingleAge!BB33</f>
        <v>530.9079999999999</v>
      </c>
      <c r="BC33" s="17">
        <f>MaleSingleAge!BC33+FemaleSingleAge!BC33</f>
        <v>539.279</v>
      </c>
      <c r="BD33" s="17">
        <f>MaleSingleAge!BD33+FemaleSingleAge!BD33</f>
        <v>547.61599999999999</v>
      </c>
      <c r="BE33" s="17">
        <f>MaleSingleAge!BE33+FemaleSingleAge!BE33</f>
        <v>556.19200000000001</v>
      </c>
      <c r="BF33" s="17">
        <f>MaleSingleAge!BF33+FemaleSingleAge!BF33</f>
        <v>565.11099999999999</v>
      </c>
      <c r="BG33" s="17">
        <f>MaleSingleAge!BG33+FemaleSingleAge!BG33</f>
        <v>574.29700000000003</v>
      </c>
      <c r="BH33" s="17">
        <f>MaleSingleAge!BH33+FemaleSingleAge!BH33</f>
        <v>583.63200000000006</v>
      </c>
      <c r="BI33" s="17">
        <f>MaleSingleAge!BI33+FemaleSingleAge!BI33</f>
        <v>592.91300000000001</v>
      </c>
      <c r="BJ33" s="17">
        <f>MaleSingleAge!BJ33+FemaleSingleAge!BJ33</f>
        <v>601.98700000000008</v>
      </c>
      <c r="BK33" s="17">
        <f>MaleSingleAge!BK33+FemaleSingleAge!BK33</f>
        <v>610.79300000000001</v>
      </c>
      <c r="BL33" s="17">
        <f>MaleSingleAge!BL33+FemaleSingleAge!BL33</f>
        <v>619.33600000000001</v>
      </c>
      <c r="BM33" s="17">
        <f>MaleSingleAge!BM33+FemaleSingleAge!BM33</f>
        <v>627.67499999999995</v>
      </c>
      <c r="BN33" s="17">
        <f>MaleSingleAge!BN33+FemaleSingleAge!BN33</f>
        <v>635.85400000000004</v>
      </c>
      <c r="BO33" s="17">
        <f>MaleSingleAge!BO33+FemaleSingleAge!BO33</f>
        <v>643.88300000000004</v>
      </c>
      <c r="BP33" s="17">
        <f>MaleSingleAge!BP33+FemaleSingleAge!BP33</f>
        <v>651.72500000000002</v>
      </c>
      <c r="BQ33" s="17">
        <f>MaleSingleAge!BQ33+FemaleSingleAge!BQ33</f>
        <v>659.28099999999995</v>
      </c>
      <c r="BR33" s="17">
        <f>MaleSingleAge!BR33+FemaleSingleAge!BR33</f>
        <v>666.38900000000001</v>
      </c>
      <c r="BS33" s="17">
        <f>MaleSingleAge!BS33+FemaleSingleAge!BS33</f>
        <v>672.83</v>
      </c>
      <c r="BT33" s="17">
        <f>MaleSingleAge!BT33+FemaleSingleAge!BT33</f>
        <v>678.327</v>
      </c>
    </row>
    <row r="34" spans="1:72">
      <c r="A34" s="16">
        <v>31</v>
      </c>
      <c r="B34" s="17">
        <f>MaleSingleAge!B34+FemaleSingleAge!B34</f>
        <v>94.081000000000003</v>
      </c>
      <c r="C34" s="17">
        <f>MaleSingleAge!C34+FemaleSingleAge!C34</f>
        <v>99.74199999999999</v>
      </c>
      <c r="D34" s="17">
        <f>MaleSingleAge!D34+FemaleSingleAge!D34</f>
        <v>106.48699999999999</v>
      </c>
      <c r="E34" s="17">
        <f>MaleSingleAge!E34+FemaleSingleAge!E34</f>
        <v>113.708</v>
      </c>
      <c r="F34" s="17">
        <f>MaleSingleAge!F34+FemaleSingleAge!F34</f>
        <v>120.56800000000001</v>
      </c>
      <c r="G34" s="17">
        <f>MaleSingleAge!G34+FemaleSingleAge!G34</f>
        <v>126.47399999999999</v>
      </c>
      <c r="H34" s="17">
        <f>MaleSingleAge!H34+FemaleSingleAge!H34</f>
        <v>131.19300000000001</v>
      </c>
      <c r="I34" s="17">
        <f>MaleSingleAge!I34+FemaleSingleAge!I34</f>
        <v>134.93</v>
      </c>
      <c r="J34" s="17">
        <f>MaleSingleAge!J34+FemaleSingleAge!J34</f>
        <v>138.06700000000001</v>
      </c>
      <c r="K34" s="17">
        <f>MaleSingleAge!K34+FemaleSingleAge!K34</f>
        <v>141.20599999999999</v>
      </c>
      <c r="L34" s="17">
        <f>MaleSingleAge!L34+FemaleSingleAge!L34</f>
        <v>144.78199999999998</v>
      </c>
      <c r="M34" s="17">
        <f>MaleSingleAge!M34+FemaleSingleAge!M34</f>
        <v>148.916</v>
      </c>
      <c r="N34" s="17">
        <f>MaleSingleAge!N34+FemaleSingleAge!N34</f>
        <v>153.48500000000001</v>
      </c>
      <c r="O34" s="17">
        <f>MaleSingleAge!O34+FemaleSingleAge!O34</f>
        <v>158.416</v>
      </c>
      <c r="P34" s="17">
        <f>MaleSingleAge!P34+FemaleSingleAge!P34</f>
        <v>163.56299999999999</v>
      </c>
      <c r="Q34" s="17">
        <f>MaleSingleAge!Q34+FemaleSingleAge!Q34</f>
        <v>168.821</v>
      </c>
      <c r="R34" s="17">
        <f>MaleSingleAge!R34+FemaleSingleAge!R34</f>
        <v>174.161</v>
      </c>
      <c r="S34" s="17">
        <f>MaleSingleAge!S34+FemaleSingleAge!S34</f>
        <v>179.65199999999999</v>
      </c>
      <c r="T34" s="17">
        <f>MaleSingleAge!T34+FemaleSingleAge!T34</f>
        <v>185.42000000000002</v>
      </c>
      <c r="U34" s="17">
        <f>MaleSingleAge!U34+FemaleSingleAge!U34</f>
        <v>191.63200000000001</v>
      </c>
      <c r="V34" s="17">
        <f>MaleSingleAge!V34+FemaleSingleAge!V34</f>
        <v>198.392</v>
      </c>
      <c r="W34" s="17">
        <f>MaleSingleAge!W34+FemaleSingleAge!W34</f>
        <v>205.70400000000001</v>
      </c>
      <c r="X34" s="17">
        <f>MaleSingleAge!X34+FemaleSingleAge!X34</f>
        <v>213.46600000000001</v>
      </c>
      <c r="Y34" s="17">
        <f>MaleSingleAge!Y34+FemaleSingleAge!Y34</f>
        <v>221.52499999999998</v>
      </c>
      <c r="Z34" s="17">
        <f>MaleSingleAge!Z34+FemaleSingleAge!Z34</f>
        <v>229.66899999999998</v>
      </c>
      <c r="AA34" s="17">
        <f>MaleSingleAge!AA34+FemaleSingleAge!AA34</f>
        <v>237.71699999999998</v>
      </c>
      <c r="AB34" s="17">
        <f>MaleSingleAge!AB34+FemaleSingleAge!AB34</f>
        <v>245.83699999999999</v>
      </c>
      <c r="AC34" s="17">
        <f>MaleSingleAge!AC34+FemaleSingleAge!AC34</f>
        <v>254.01999999999998</v>
      </c>
      <c r="AD34" s="17">
        <f>MaleSingleAge!AD34+FemaleSingleAge!AD34</f>
        <v>261.70000000000005</v>
      </c>
      <c r="AE34" s="17">
        <f>MaleSingleAge!AE34+FemaleSingleAge!AE34</f>
        <v>268.13800000000003</v>
      </c>
      <c r="AF34" s="17">
        <f>MaleSingleAge!AF34+FemaleSingleAge!AF34</f>
        <v>272.928</v>
      </c>
      <c r="AG34" s="17">
        <f>MaleSingleAge!AG34+FemaleSingleAge!AG34</f>
        <v>275.613</v>
      </c>
      <c r="AH34" s="17">
        <f>MaleSingleAge!AH34+FemaleSingleAge!AH34</f>
        <v>276.67499999999995</v>
      </c>
      <c r="AI34" s="17">
        <f>MaleSingleAge!AI34+FemaleSingleAge!AI34</f>
        <v>277.786</v>
      </c>
      <c r="AJ34" s="17">
        <f>MaleSingleAge!AJ34+FemaleSingleAge!AJ34</f>
        <v>281.23599999999999</v>
      </c>
      <c r="AK34" s="17">
        <f>MaleSingleAge!AK34+FemaleSingleAge!AK34</f>
        <v>288.59800000000001</v>
      </c>
      <c r="AL34" s="17">
        <f>MaleSingleAge!AL34+FemaleSingleAge!AL34</f>
        <v>300.55500000000001</v>
      </c>
      <c r="AM34" s="17">
        <f>MaleSingleAge!AM34+FemaleSingleAge!AM34</f>
        <v>316.42600000000004</v>
      </c>
      <c r="AN34" s="17">
        <f>MaleSingleAge!AN34+FemaleSingleAge!AN34</f>
        <v>334.75200000000001</v>
      </c>
      <c r="AO34" s="17">
        <f>MaleSingleAge!AO34+FemaleSingleAge!AO34</f>
        <v>353.37300000000005</v>
      </c>
      <c r="AP34" s="17">
        <f>MaleSingleAge!AP34+FemaleSingleAge!AP34</f>
        <v>370.702</v>
      </c>
      <c r="AQ34" s="17">
        <f>MaleSingleAge!AQ34+FemaleSingleAge!AQ34</f>
        <v>386.23400000000004</v>
      </c>
      <c r="AR34" s="17">
        <f>MaleSingleAge!AR34+FemaleSingleAge!AR34</f>
        <v>400.36500000000001</v>
      </c>
      <c r="AS34" s="17">
        <f>MaleSingleAge!AS34+FemaleSingleAge!AS34</f>
        <v>413.50400000000002</v>
      </c>
      <c r="AT34" s="17">
        <f>MaleSingleAge!AT34+FemaleSingleAge!AT34</f>
        <v>426.37900000000002</v>
      </c>
      <c r="AU34" s="17">
        <f>MaleSingleAge!AU34+FemaleSingleAge!AU34</f>
        <v>439.495</v>
      </c>
      <c r="AV34" s="17">
        <f>MaleSingleAge!AV34+FemaleSingleAge!AV34</f>
        <v>452.95100000000002</v>
      </c>
      <c r="AW34" s="17">
        <f>MaleSingleAge!AW34+FemaleSingleAge!AW34</f>
        <v>466.43099999999998</v>
      </c>
      <c r="AX34" s="17">
        <f>MaleSingleAge!AX34+FemaleSingleAge!AX34</f>
        <v>479.56700000000001</v>
      </c>
      <c r="AY34" s="17">
        <f>MaleSingleAge!AY34+FemaleSingleAge!AY34</f>
        <v>491.83699999999999</v>
      </c>
      <c r="AZ34" s="17">
        <f>MaleSingleAge!AZ34+FemaleSingleAge!AZ34</f>
        <v>502.90100000000001</v>
      </c>
      <c r="BA34" s="17">
        <f>MaleSingleAge!BA34+FemaleSingleAge!BA34</f>
        <v>512.59899999999993</v>
      </c>
      <c r="BB34" s="17">
        <f>MaleSingleAge!BB34+FemaleSingleAge!BB34</f>
        <v>521.13599999999997</v>
      </c>
      <c r="BC34" s="17">
        <f>MaleSingleAge!BC34+FemaleSingleAge!BC34</f>
        <v>528.976</v>
      </c>
      <c r="BD34" s="17">
        <f>MaleSingleAge!BD34+FemaleSingleAge!BD34</f>
        <v>536.77600000000007</v>
      </c>
      <c r="BE34" s="17">
        <f>MaleSingleAge!BE34+FemaleSingleAge!BE34</f>
        <v>545.01199999999994</v>
      </c>
      <c r="BF34" s="17">
        <f>MaleSingleAge!BF34+FemaleSingleAge!BF34</f>
        <v>553.84</v>
      </c>
      <c r="BG34" s="17">
        <f>MaleSingleAge!BG34+FemaleSingleAge!BG34</f>
        <v>563.12400000000002</v>
      </c>
      <c r="BH34" s="17">
        <f>MaleSingleAge!BH34+FemaleSingleAge!BH34</f>
        <v>572.69100000000003</v>
      </c>
      <c r="BI34" s="17">
        <f>MaleSingleAge!BI34+FemaleSingleAge!BI34</f>
        <v>582.255</v>
      </c>
      <c r="BJ34" s="17">
        <f>MaleSingleAge!BJ34+FemaleSingleAge!BJ34</f>
        <v>591.59300000000007</v>
      </c>
      <c r="BK34" s="17">
        <f>MaleSingleAge!BK34+FemaleSingleAge!BK34</f>
        <v>600.62300000000005</v>
      </c>
      <c r="BL34" s="17">
        <f>MaleSingleAge!BL34+FemaleSingleAge!BL34</f>
        <v>609.37699999999995</v>
      </c>
      <c r="BM34" s="17">
        <f>MaleSingleAge!BM34+FemaleSingleAge!BM34</f>
        <v>617.94100000000003</v>
      </c>
      <c r="BN34" s="17">
        <f>MaleSingleAge!BN34+FemaleSingleAge!BN34</f>
        <v>626.40200000000004</v>
      </c>
      <c r="BO34" s="17">
        <f>MaleSingleAge!BO34+FemaleSingleAge!BO34</f>
        <v>634.79399999999998</v>
      </c>
      <c r="BP34" s="17">
        <f>MaleSingleAge!BP34+FemaleSingleAge!BP34</f>
        <v>643.06899999999996</v>
      </c>
      <c r="BQ34" s="17">
        <f>MaleSingleAge!BQ34+FemaleSingleAge!BQ34</f>
        <v>651.09300000000007</v>
      </c>
      <c r="BR34" s="17">
        <f>MaleSingleAge!BR34+FemaleSingleAge!BR34</f>
        <v>658.63900000000001</v>
      </c>
      <c r="BS34" s="17">
        <f>MaleSingleAge!BS34+FemaleSingleAge!BS34</f>
        <v>665.39800000000002</v>
      </c>
      <c r="BT34" s="17">
        <f>MaleSingleAge!BT34+FemaleSingleAge!BT34</f>
        <v>670.96500000000003</v>
      </c>
    </row>
    <row r="35" spans="1:72">
      <c r="A35" s="16">
        <v>32</v>
      </c>
      <c r="B35" s="17">
        <f>MaleSingleAge!B35+FemaleSingleAge!B35</f>
        <v>87.63900000000001</v>
      </c>
      <c r="C35" s="17">
        <f>MaleSingleAge!C35+FemaleSingleAge!C35</f>
        <v>93.126999999999995</v>
      </c>
      <c r="D35" s="17">
        <f>MaleSingleAge!D35+FemaleSingleAge!D35</f>
        <v>100.05199999999999</v>
      </c>
      <c r="E35" s="17">
        <f>MaleSingleAge!E35+FemaleSingleAge!E35</f>
        <v>107.679</v>
      </c>
      <c r="F35" s="17">
        <f>MaleSingleAge!F35+FemaleSingleAge!F35</f>
        <v>114.97200000000001</v>
      </c>
      <c r="G35" s="17">
        <f>MaleSingleAge!G35+FemaleSingleAge!G35</f>
        <v>121.196</v>
      </c>
      <c r="H35" s="17">
        <f>MaleSingleAge!H35+FemaleSingleAge!H35</f>
        <v>126.07599999999999</v>
      </c>
      <c r="I35" s="17">
        <f>MaleSingleAge!I35+FemaleSingleAge!I35</f>
        <v>129.85300000000001</v>
      </c>
      <c r="J35" s="17">
        <f>MaleSingleAge!J35+FemaleSingleAge!J35</f>
        <v>132.94499999999999</v>
      </c>
      <c r="K35" s="17">
        <f>MaleSingleAge!K35+FemaleSingleAge!K35</f>
        <v>135.99799999999999</v>
      </c>
      <c r="L35" s="17">
        <f>MaleSingleAge!L35+FemaleSingleAge!L35</f>
        <v>139.49299999999999</v>
      </c>
      <c r="M35" s="17">
        <f>MaleSingleAge!M35+FemaleSingleAge!M35</f>
        <v>143.548</v>
      </c>
      <c r="N35" s="17">
        <f>MaleSingleAge!N35+FemaleSingleAge!N35</f>
        <v>148.02699999999999</v>
      </c>
      <c r="O35" s="17">
        <f>MaleSingleAge!O35+FemaleSingleAge!O35</f>
        <v>152.82900000000001</v>
      </c>
      <c r="P35" s="17">
        <f>MaleSingleAge!P35+FemaleSingleAge!P35</f>
        <v>157.779</v>
      </c>
      <c r="Q35" s="17">
        <f>MaleSingleAge!Q35+FemaleSingleAge!Q35</f>
        <v>162.761</v>
      </c>
      <c r="R35" s="17">
        <f>MaleSingleAge!R35+FemaleSingleAge!R35</f>
        <v>167.74900000000002</v>
      </c>
      <c r="S35" s="17">
        <f>MaleSingleAge!S35+FemaleSingleAge!S35</f>
        <v>172.83999999999997</v>
      </c>
      <c r="T35" s="17">
        <f>MaleSingleAge!T35+FemaleSingleAge!T35</f>
        <v>178.161</v>
      </c>
      <c r="U35" s="17">
        <f>MaleSingleAge!U35+FemaleSingleAge!U35</f>
        <v>183.89099999999999</v>
      </c>
      <c r="V35" s="17">
        <f>MaleSingleAge!V35+FemaleSingleAge!V35</f>
        <v>190.15</v>
      </c>
      <c r="W35" s="17">
        <f>MaleSingleAge!W35+FemaleSingleAge!W35</f>
        <v>196.87899999999999</v>
      </c>
      <c r="X35" s="17">
        <f>MaleSingleAge!X35+FemaleSingleAge!X35</f>
        <v>203.99799999999999</v>
      </c>
      <c r="Y35" s="17">
        <f>MaleSingleAge!Y35+FemaleSingleAge!Y35</f>
        <v>211.56299999999999</v>
      </c>
      <c r="Z35" s="17">
        <f>MaleSingleAge!Z35+FemaleSingleAge!Z35</f>
        <v>219.63900000000001</v>
      </c>
      <c r="AA35" s="17">
        <f>MaleSingleAge!AA35+FemaleSingleAge!AA35</f>
        <v>228.20600000000002</v>
      </c>
      <c r="AB35" s="17">
        <f>MaleSingleAge!AB35+FemaleSingleAge!AB35</f>
        <v>237.59</v>
      </c>
      <c r="AC35" s="17">
        <f>MaleSingleAge!AC35+FemaleSingleAge!AC35</f>
        <v>247.63</v>
      </c>
      <c r="AD35" s="17">
        <f>MaleSingleAge!AD35+FemaleSingleAge!AD35</f>
        <v>257.26100000000002</v>
      </c>
      <c r="AE35" s="17">
        <f>MaleSingleAge!AE35+FemaleSingleAge!AE35</f>
        <v>265.041</v>
      </c>
      <c r="AF35" s="17">
        <f>MaleSingleAge!AF35+FemaleSingleAge!AF35</f>
        <v>270.096</v>
      </c>
      <c r="AG35" s="17">
        <f>MaleSingleAge!AG35+FemaleSingleAge!AG35</f>
        <v>271.75700000000001</v>
      </c>
      <c r="AH35" s="17">
        <f>MaleSingleAge!AH35+FemaleSingleAge!AH35</f>
        <v>270.71799999999996</v>
      </c>
      <c r="AI35" s="17">
        <f>MaleSingleAge!AI35+FemaleSingleAge!AI35</f>
        <v>269.12400000000002</v>
      </c>
      <c r="AJ35" s="17">
        <f>MaleSingleAge!AJ35+FemaleSingleAge!AJ35</f>
        <v>269.95899999999995</v>
      </c>
      <c r="AK35" s="17">
        <f>MaleSingleAge!AK35+FemaleSingleAge!AK35</f>
        <v>275.29499999999996</v>
      </c>
      <c r="AL35" s="17">
        <f>MaleSingleAge!AL35+FemaleSingleAge!AL35</f>
        <v>285.96799999999996</v>
      </c>
      <c r="AM35" s="17">
        <f>MaleSingleAge!AM35+FemaleSingleAge!AM35</f>
        <v>301.16300000000001</v>
      </c>
      <c r="AN35" s="17">
        <f>MaleSingleAge!AN35+FemaleSingleAge!AN35</f>
        <v>319.25300000000004</v>
      </c>
      <c r="AO35" s="17">
        <f>MaleSingleAge!AO35+FemaleSingleAge!AO35</f>
        <v>337.81099999999998</v>
      </c>
      <c r="AP35" s="17">
        <f>MaleSingleAge!AP35+FemaleSingleAge!AP35</f>
        <v>355.05200000000002</v>
      </c>
      <c r="AQ35" s="17">
        <f>MaleSingleAge!AQ35+FemaleSingleAge!AQ35</f>
        <v>370.42600000000004</v>
      </c>
      <c r="AR35" s="17">
        <f>MaleSingleAge!AR35+FemaleSingleAge!AR35</f>
        <v>384.41499999999996</v>
      </c>
      <c r="AS35" s="17">
        <f>MaleSingleAge!AS35+FemaleSingleAge!AS35</f>
        <v>397.49099999999999</v>
      </c>
      <c r="AT35" s="17">
        <f>MaleSingleAge!AT35+FemaleSingleAge!AT35</f>
        <v>410.50300000000004</v>
      </c>
      <c r="AU35" s="17">
        <f>MaleSingleAge!AU35+FemaleSingleAge!AU35</f>
        <v>424.01900000000001</v>
      </c>
      <c r="AV35" s="17">
        <f>MaleSingleAge!AV35+FemaleSingleAge!AV35</f>
        <v>438.16300000000001</v>
      </c>
      <c r="AW35" s="17">
        <f>MaleSingleAge!AW35+FemaleSingleAge!AW35</f>
        <v>452.56299999999999</v>
      </c>
      <c r="AX35" s="17">
        <f>MaleSingleAge!AX35+FemaleSingleAge!AX35</f>
        <v>466.709</v>
      </c>
      <c r="AY35" s="17">
        <f>MaleSingleAge!AY35+FemaleSingleAge!AY35</f>
        <v>479.90200000000004</v>
      </c>
      <c r="AZ35" s="17">
        <f>MaleSingleAge!AZ35+FemaleSingleAge!AZ35</f>
        <v>491.66800000000001</v>
      </c>
      <c r="BA35" s="17">
        <f>MaleSingleAge!BA35+FemaleSingleAge!BA35</f>
        <v>501.8</v>
      </c>
      <c r="BB35" s="17">
        <f>MaleSingleAge!BB35+FemaleSingleAge!BB35</f>
        <v>510.53800000000001</v>
      </c>
      <c r="BC35" s="17">
        <f>MaleSingleAge!BC35+FemaleSingleAge!BC35</f>
        <v>518.41200000000003</v>
      </c>
      <c r="BD35" s="17">
        <f>MaleSingleAge!BD35+FemaleSingleAge!BD35</f>
        <v>526.17700000000002</v>
      </c>
      <c r="BE35" s="17">
        <f>MaleSingleAge!BE35+FemaleSingleAge!BE35</f>
        <v>534.39</v>
      </c>
      <c r="BF35" s="17">
        <f>MaleSingleAge!BF35+FemaleSingleAge!BF35</f>
        <v>543.2170000000001</v>
      </c>
      <c r="BG35" s="17">
        <f>MaleSingleAge!BG35+FemaleSingleAge!BG35</f>
        <v>552.50599999999997</v>
      </c>
      <c r="BH35" s="17">
        <f>MaleSingleAge!BH35+FemaleSingleAge!BH35</f>
        <v>562.09699999999998</v>
      </c>
      <c r="BI35" s="17">
        <f>MaleSingleAge!BI35+FemaleSingleAge!BI35</f>
        <v>571.71</v>
      </c>
      <c r="BJ35" s="17">
        <f>MaleSingleAge!BJ35+FemaleSingleAge!BJ35</f>
        <v>581.13300000000004</v>
      </c>
      <c r="BK35" s="17">
        <f>MaleSingleAge!BK35+FemaleSingleAge!BK35</f>
        <v>590.29099999999994</v>
      </c>
      <c r="BL35" s="17">
        <f>MaleSingleAge!BL35+FemaleSingleAge!BL35</f>
        <v>599.21100000000001</v>
      </c>
      <c r="BM35" s="17">
        <f>MaleSingleAge!BM35+FemaleSingleAge!BM35</f>
        <v>607.9860000000001</v>
      </c>
      <c r="BN35" s="17">
        <f>MaleSingleAge!BN35+FemaleSingleAge!BN35</f>
        <v>616.70399999999995</v>
      </c>
      <c r="BO35" s="17">
        <f>MaleSingleAge!BO35+FemaleSingleAge!BO35</f>
        <v>625.38699999999994</v>
      </c>
      <c r="BP35" s="17">
        <f>MaleSingleAge!BP35+FemaleSingleAge!BP35</f>
        <v>633.98399999999992</v>
      </c>
      <c r="BQ35" s="17">
        <f>MaleSingleAge!BQ35+FemaleSingleAge!BQ35</f>
        <v>642.34899999999993</v>
      </c>
      <c r="BR35" s="17">
        <f>MaleSingleAge!BR35+FemaleSingleAge!BR35</f>
        <v>650.24599999999998</v>
      </c>
      <c r="BS35" s="17">
        <f>MaleSingleAge!BS35+FemaleSingleAge!BS35</f>
        <v>657.33899999999994</v>
      </c>
      <c r="BT35" s="17">
        <f>MaleSingleAge!BT35+FemaleSingleAge!BT35</f>
        <v>663.21</v>
      </c>
    </row>
    <row r="36" spans="1:72">
      <c r="A36" s="16">
        <v>33</v>
      </c>
      <c r="B36" s="17">
        <f>MaleSingleAge!B36+FemaleSingleAge!B36</f>
        <v>83.596999999999994</v>
      </c>
      <c r="C36" s="17">
        <f>MaleSingleAge!C36+FemaleSingleAge!C36</f>
        <v>88.355999999999995</v>
      </c>
      <c r="D36" s="17">
        <f>MaleSingleAge!D36+FemaleSingleAge!D36</f>
        <v>94.466999999999999</v>
      </c>
      <c r="E36" s="17">
        <f>MaleSingleAge!E36+FemaleSingleAge!E36</f>
        <v>101.318</v>
      </c>
      <c r="F36" s="17">
        <f>MaleSingleAge!F36+FemaleSingleAge!F36</f>
        <v>108.053</v>
      </c>
      <c r="G36" s="17">
        <f>MaleSingleAge!G36+FemaleSingleAge!G36</f>
        <v>114.05199999999999</v>
      </c>
      <c r="H36" s="17">
        <f>MaleSingleAge!H36+FemaleSingleAge!H36</f>
        <v>119.1</v>
      </c>
      <c r="I36" s="17">
        <f>MaleSingleAge!I36+FemaleSingleAge!I36</f>
        <v>123.38200000000001</v>
      </c>
      <c r="J36" s="17">
        <f>MaleSingleAge!J36+FemaleSingleAge!J36</f>
        <v>127.14500000000001</v>
      </c>
      <c r="K36" s="17">
        <f>MaleSingleAge!K36+FemaleSingleAge!K36</f>
        <v>130.80500000000001</v>
      </c>
      <c r="L36" s="17">
        <f>MaleSingleAge!L36+FemaleSingleAge!L36</f>
        <v>134.672</v>
      </c>
      <c r="M36" s="17">
        <f>MaleSingleAge!M36+FemaleSingleAge!M36</f>
        <v>138.81200000000001</v>
      </c>
      <c r="N36" s="17">
        <f>MaleSingleAge!N36+FemaleSingleAge!N36</f>
        <v>143.131</v>
      </c>
      <c r="O36" s="17">
        <f>MaleSingleAge!O36+FemaleSingleAge!O36</f>
        <v>147.61099999999999</v>
      </c>
      <c r="P36" s="17">
        <f>MaleSingleAge!P36+FemaleSingleAge!P36</f>
        <v>152.19</v>
      </c>
      <c r="Q36" s="17">
        <f>MaleSingleAge!Q36+FemaleSingleAge!Q36</f>
        <v>156.83600000000001</v>
      </c>
      <c r="R36" s="17">
        <f>MaleSingleAge!R36+FemaleSingleAge!R36</f>
        <v>161.554</v>
      </c>
      <c r="S36" s="17">
        <f>MaleSingleAge!S36+FemaleSingleAge!S36</f>
        <v>166.40800000000002</v>
      </c>
      <c r="T36" s="17">
        <f>MaleSingleAge!T36+FemaleSingleAge!T36</f>
        <v>171.501</v>
      </c>
      <c r="U36" s="17">
        <f>MaleSingleAge!U36+FemaleSingleAge!U36</f>
        <v>176.96800000000002</v>
      </c>
      <c r="V36" s="17">
        <f>MaleSingleAge!V36+FemaleSingleAge!V36</f>
        <v>182.90199999999999</v>
      </c>
      <c r="W36" s="17">
        <f>MaleSingleAge!W36+FemaleSingleAge!W36</f>
        <v>189.23699999999999</v>
      </c>
      <c r="X36" s="17">
        <f>MaleSingleAge!X36+FemaleSingleAge!X36</f>
        <v>195.92099999999999</v>
      </c>
      <c r="Y36" s="17">
        <f>MaleSingleAge!Y36+FemaleSingleAge!Y36</f>
        <v>203.06700000000001</v>
      </c>
      <c r="Z36" s="17">
        <f>MaleSingleAge!Z36+FemaleSingleAge!Z36</f>
        <v>210.82600000000002</v>
      </c>
      <c r="AA36" s="17">
        <f>MaleSingleAge!AA36+FemaleSingleAge!AA36</f>
        <v>219.23399999999998</v>
      </c>
      <c r="AB36" s="17">
        <f>MaleSingleAge!AB36+FemaleSingleAge!AB36</f>
        <v>228.601</v>
      </c>
      <c r="AC36" s="17">
        <f>MaleSingleAge!AC36+FemaleSingleAge!AC36</f>
        <v>238.74</v>
      </c>
      <c r="AD36" s="17">
        <f>MaleSingleAge!AD36+FemaleSingleAge!AD36</f>
        <v>248.602</v>
      </c>
      <c r="AE36" s="17">
        <f>MaleSingleAge!AE36+FemaleSingleAge!AE36</f>
        <v>256.77699999999999</v>
      </c>
      <c r="AF36" s="17">
        <f>MaleSingleAge!AF36+FemaleSingleAge!AF36</f>
        <v>262.37599999999998</v>
      </c>
      <c r="AG36" s="17">
        <f>MaleSingleAge!AG36+FemaleSingleAge!AG36</f>
        <v>264.81900000000002</v>
      </c>
      <c r="AH36" s="17">
        <f>MaleSingleAge!AH36+FemaleSingleAge!AH36</f>
        <v>264.74</v>
      </c>
      <c r="AI36" s="17">
        <f>MaleSingleAge!AI36+FemaleSingleAge!AI36</f>
        <v>263.95000000000005</v>
      </c>
      <c r="AJ36" s="17">
        <f>MaleSingleAge!AJ36+FemaleSingleAge!AJ36</f>
        <v>264.97300000000001</v>
      </c>
      <c r="AK36" s="17">
        <f>MaleSingleAge!AK36+FemaleSingleAge!AK36</f>
        <v>269.59799999999996</v>
      </c>
      <c r="AL36" s="17">
        <f>MaleSingleAge!AL36+FemaleSingleAge!AL36</f>
        <v>278.483</v>
      </c>
      <c r="AM36" s="17">
        <f>MaleSingleAge!AM36+FemaleSingleAge!AM36</f>
        <v>290.995</v>
      </c>
      <c r="AN36" s="17">
        <f>MaleSingleAge!AN36+FemaleSingleAge!AN36</f>
        <v>306.04300000000001</v>
      </c>
      <c r="AO36" s="17">
        <f>MaleSingleAge!AO36+FemaleSingleAge!AO36</f>
        <v>321.93900000000002</v>
      </c>
      <c r="AP36" s="17">
        <f>MaleSingleAge!AP36+FemaleSingleAge!AP36</f>
        <v>337.42899999999997</v>
      </c>
      <c r="AQ36" s="17">
        <f>MaleSingleAge!AQ36+FemaleSingleAge!AQ36</f>
        <v>352.15999999999997</v>
      </c>
      <c r="AR36" s="17">
        <f>MaleSingleAge!AR36+FemaleSingleAge!AR36</f>
        <v>366.44200000000001</v>
      </c>
      <c r="AS36" s="17">
        <f>MaleSingleAge!AS36+FemaleSingleAge!AS36</f>
        <v>380.43100000000004</v>
      </c>
      <c r="AT36" s="17">
        <f>MaleSingleAge!AT36+FemaleSingleAge!AT36</f>
        <v>394.48400000000004</v>
      </c>
      <c r="AU36" s="17">
        <f>MaleSingleAge!AU36+FemaleSingleAge!AU36</f>
        <v>408.82299999999998</v>
      </c>
      <c r="AV36" s="17">
        <f>MaleSingleAge!AV36+FemaleSingleAge!AV36</f>
        <v>423.47</v>
      </c>
      <c r="AW36" s="17">
        <f>MaleSingleAge!AW36+FemaleSingleAge!AW36</f>
        <v>438.161</v>
      </c>
      <c r="AX36" s="17">
        <f>MaleSingleAge!AX36+FemaleSingleAge!AX36</f>
        <v>452.50099999999998</v>
      </c>
      <c r="AY36" s="17">
        <f>MaleSingleAge!AY36+FemaleSingleAge!AY36</f>
        <v>465.97299999999996</v>
      </c>
      <c r="AZ36" s="17">
        <f>MaleSingleAge!AZ36+FemaleSingleAge!AZ36</f>
        <v>478.226</v>
      </c>
      <c r="BA36" s="17">
        <f>MaleSingleAge!BA36+FemaleSingleAge!BA36</f>
        <v>489.08600000000001</v>
      </c>
      <c r="BB36" s="17">
        <f>MaleSingleAge!BB36+FemaleSingleAge!BB36</f>
        <v>498.71500000000003</v>
      </c>
      <c r="BC36" s="17">
        <f>MaleSingleAge!BC36+FemaleSingleAge!BC36</f>
        <v>507.50400000000002</v>
      </c>
      <c r="BD36" s="17">
        <f>MaleSingleAge!BD36+FemaleSingleAge!BD36</f>
        <v>516.03199999999993</v>
      </c>
      <c r="BE36" s="17">
        <f>MaleSingleAge!BE36+FemaleSingleAge!BE36</f>
        <v>524.72199999999998</v>
      </c>
      <c r="BF36" s="17">
        <f>MaleSingleAge!BF36+FemaleSingleAge!BF36</f>
        <v>533.69399999999996</v>
      </c>
      <c r="BG36" s="17">
        <f>MaleSingleAge!BG36+FemaleSingleAge!BG36</f>
        <v>542.84699999999998</v>
      </c>
      <c r="BH36" s="17">
        <f>MaleSingleAge!BH36+FemaleSingleAge!BH36</f>
        <v>552.13699999999994</v>
      </c>
      <c r="BI36" s="17">
        <f>MaleSingleAge!BI36+FemaleSingleAge!BI36</f>
        <v>561.44600000000003</v>
      </c>
      <c r="BJ36" s="17">
        <f>MaleSingleAge!BJ36+FemaleSingleAge!BJ36</f>
        <v>570.68399999999997</v>
      </c>
      <c r="BK36" s="17">
        <f>MaleSingleAge!BK36+FemaleSingleAge!BK36</f>
        <v>579.81600000000003</v>
      </c>
      <c r="BL36" s="17">
        <f>MaleSingleAge!BL36+FemaleSingleAge!BL36</f>
        <v>588.85599999999999</v>
      </c>
      <c r="BM36" s="17">
        <f>MaleSingleAge!BM36+FemaleSingleAge!BM36</f>
        <v>597.83500000000004</v>
      </c>
      <c r="BN36" s="17">
        <f>MaleSingleAge!BN36+FemaleSingleAge!BN36</f>
        <v>606.77299999999991</v>
      </c>
      <c r="BO36" s="17">
        <f>MaleSingleAge!BO36+FemaleSingleAge!BO36</f>
        <v>615.654</v>
      </c>
      <c r="BP36" s="17">
        <f>MaleSingleAge!BP36+FemaleSingleAge!BP36</f>
        <v>624.41100000000006</v>
      </c>
      <c r="BQ36" s="17">
        <f>MaleSingleAge!BQ36+FemaleSingleAge!BQ36</f>
        <v>632.92700000000002</v>
      </c>
      <c r="BR36" s="17">
        <f>MaleSingleAge!BR36+FemaleSingleAge!BR36</f>
        <v>641.02700000000004</v>
      </c>
      <c r="BS36" s="17">
        <f>MaleSingleAge!BS36+FemaleSingleAge!BS36</f>
        <v>648.48500000000001</v>
      </c>
      <c r="BT36" s="17">
        <f>MaleSingleAge!BT36+FemaleSingleAge!BT36</f>
        <v>655.02099999999996</v>
      </c>
    </row>
    <row r="37" spans="1:72">
      <c r="A37" s="16">
        <v>34</v>
      </c>
      <c r="B37" s="17">
        <f>MaleSingleAge!B37+FemaleSingleAge!B37</f>
        <v>81.215000000000003</v>
      </c>
      <c r="C37" s="17">
        <f>MaleSingleAge!C37+FemaleSingleAge!C37</f>
        <v>84.906000000000006</v>
      </c>
      <c r="D37" s="17">
        <f>MaleSingleAge!D37+FemaleSingleAge!D37</f>
        <v>89.578000000000003</v>
      </c>
      <c r="E37" s="17">
        <f>MaleSingleAge!E37+FemaleSingleAge!E37</f>
        <v>94.918000000000006</v>
      </c>
      <c r="F37" s="17">
        <f>MaleSingleAge!F37+FemaleSingleAge!F37</f>
        <v>100.465</v>
      </c>
      <c r="G37" s="17">
        <f>MaleSingleAge!G37+FemaleSingleAge!G37</f>
        <v>105.87700000000001</v>
      </c>
      <c r="H37" s="17">
        <f>MaleSingleAge!H37+FemaleSingleAge!H37</f>
        <v>111.066</v>
      </c>
      <c r="I37" s="17">
        <f>MaleSingleAge!I37+FemaleSingleAge!I37</f>
        <v>116.09</v>
      </c>
      <c r="J37" s="17">
        <f>MaleSingleAge!J37+FemaleSingleAge!J37</f>
        <v>120.928</v>
      </c>
      <c r="K37" s="17">
        <f>MaleSingleAge!K37+FemaleSingleAge!K37</f>
        <v>125.59299999999999</v>
      </c>
      <c r="L37" s="17">
        <f>MaleSingleAge!L37+FemaleSingleAge!L37</f>
        <v>130.101</v>
      </c>
      <c r="M37" s="17">
        <f>MaleSingleAge!M37+FemaleSingleAge!M37</f>
        <v>134.42500000000001</v>
      </c>
      <c r="N37" s="17">
        <f>MaleSingleAge!N37+FemaleSingleAge!N37</f>
        <v>138.57</v>
      </c>
      <c r="O37" s="17">
        <f>MaleSingleAge!O37+FemaleSingleAge!O37</f>
        <v>142.636</v>
      </c>
      <c r="P37" s="17">
        <f>MaleSingleAge!P37+FemaleSingleAge!P37</f>
        <v>146.76299999999998</v>
      </c>
      <c r="Q37" s="17">
        <f>MaleSingleAge!Q37+FemaleSingleAge!Q37</f>
        <v>151.06799999999998</v>
      </c>
      <c r="R37" s="17">
        <f>MaleSingleAge!R37+FemaleSingleAge!R37</f>
        <v>155.58100000000002</v>
      </c>
      <c r="S37" s="17">
        <f>MaleSingleAge!S37+FemaleSingleAge!S37</f>
        <v>160.31</v>
      </c>
      <c r="T37" s="17">
        <f>MaleSingleAge!T37+FemaleSingleAge!T37</f>
        <v>165.315</v>
      </c>
      <c r="U37" s="17">
        <f>MaleSingleAge!U37+FemaleSingleAge!U37</f>
        <v>170.65699999999998</v>
      </c>
      <c r="V37" s="17">
        <f>MaleSingleAge!V37+FemaleSingleAge!V37</f>
        <v>176.37799999999999</v>
      </c>
      <c r="W37" s="17">
        <f>MaleSingleAge!W37+FemaleSingleAge!W37</f>
        <v>182.43599999999998</v>
      </c>
      <c r="X37" s="17">
        <f>MaleSingleAge!X37+FemaleSingleAge!X37</f>
        <v>188.81</v>
      </c>
      <c r="Y37" s="17">
        <f>MaleSingleAge!Y37+FemaleSingleAge!Y37</f>
        <v>195.583</v>
      </c>
      <c r="Z37" s="17">
        <f>MaleSingleAge!Z37+FemaleSingleAge!Z37</f>
        <v>202.85900000000001</v>
      </c>
      <c r="AA37" s="17">
        <f>MaleSingleAge!AA37+FemaleSingleAge!AA37</f>
        <v>210.66499999999999</v>
      </c>
      <c r="AB37" s="17">
        <f>MaleSingleAge!AB37+FemaleSingleAge!AB37</f>
        <v>219.19299999999998</v>
      </c>
      <c r="AC37" s="17">
        <f>MaleSingleAge!AC37+FemaleSingleAge!AC37</f>
        <v>228.29899999999998</v>
      </c>
      <c r="AD37" s="17">
        <f>MaleSingleAge!AD37+FemaleSingleAge!AD37</f>
        <v>237.29399999999998</v>
      </c>
      <c r="AE37" s="17">
        <f>MaleSingleAge!AE37+FemaleSingleAge!AE37</f>
        <v>245.244</v>
      </c>
      <c r="AF37" s="17">
        <f>MaleSingleAge!AF37+FemaleSingleAge!AF37</f>
        <v>251.55099999999999</v>
      </c>
      <c r="AG37" s="17">
        <f>MaleSingleAge!AG37+FemaleSingleAge!AG37</f>
        <v>255.91000000000003</v>
      </c>
      <c r="AH37" s="17">
        <f>MaleSingleAge!AH37+FemaleSingleAge!AH37</f>
        <v>258.714</v>
      </c>
      <c r="AI37" s="17">
        <f>MaleSingleAge!AI37+FemaleSingleAge!AI37</f>
        <v>260.93600000000004</v>
      </c>
      <c r="AJ37" s="17">
        <f>MaleSingleAge!AJ37+FemaleSingleAge!AJ37</f>
        <v>263.94500000000005</v>
      </c>
      <c r="AK37" s="17">
        <f>MaleSingleAge!AK37+FemaleSingleAge!AK37</f>
        <v>268.74699999999996</v>
      </c>
      <c r="AL37" s="17">
        <f>MaleSingleAge!AL37+FemaleSingleAge!AL37</f>
        <v>275.61599999999999</v>
      </c>
      <c r="AM37" s="17">
        <f>MaleSingleAge!AM37+FemaleSingleAge!AM37</f>
        <v>284.30799999999999</v>
      </c>
      <c r="AN37" s="17">
        <f>MaleSingleAge!AN37+FemaleSingleAge!AN37</f>
        <v>294.66300000000001</v>
      </c>
      <c r="AO37" s="17">
        <f>MaleSingleAge!AO37+FemaleSingleAge!AO37</f>
        <v>306.346</v>
      </c>
      <c r="AP37" s="17">
        <f>MaleSingleAge!AP37+FemaleSingleAge!AP37</f>
        <v>319.05899999999997</v>
      </c>
      <c r="AQ37" s="17">
        <f>MaleSingleAge!AQ37+FemaleSingleAge!AQ37</f>
        <v>332.8</v>
      </c>
      <c r="AR37" s="17">
        <f>MaleSingleAge!AR37+FemaleSingleAge!AR37</f>
        <v>347.53800000000001</v>
      </c>
      <c r="AS37" s="17">
        <f>MaleSingleAge!AS37+FemaleSingleAge!AS37</f>
        <v>362.90800000000002</v>
      </c>
      <c r="AT37" s="17">
        <f>MaleSingleAge!AT37+FemaleSingleAge!AT37</f>
        <v>378.44100000000003</v>
      </c>
      <c r="AU37" s="17">
        <f>MaleSingleAge!AU37+FemaleSingleAge!AU37</f>
        <v>393.76300000000003</v>
      </c>
      <c r="AV37" s="17">
        <f>MaleSingleAge!AV37+FemaleSingleAge!AV37</f>
        <v>408.73099999999999</v>
      </c>
      <c r="AW37" s="17">
        <f>MaleSingleAge!AW37+FemaleSingleAge!AW37</f>
        <v>423.29499999999996</v>
      </c>
      <c r="AX37" s="17">
        <f>MaleSingleAge!AX37+FemaleSingleAge!AX37</f>
        <v>437.315</v>
      </c>
      <c r="AY37" s="17">
        <f>MaleSingleAge!AY37+FemaleSingleAge!AY37</f>
        <v>450.66300000000001</v>
      </c>
      <c r="AZ37" s="17">
        <f>MaleSingleAge!AZ37+FemaleSingleAge!AZ37</f>
        <v>463.262</v>
      </c>
      <c r="BA37" s="17">
        <f>MaleSingleAge!BA37+FemaleSingleAge!BA37</f>
        <v>475.02499999999998</v>
      </c>
      <c r="BB37" s="17">
        <f>MaleSingleAge!BB37+FemaleSingleAge!BB37</f>
        <v>485.95500000000004</v>
      </c>
      <c r="BC37" s="17">
        <f>MaleSingleAge!BC37+FemaleSingleAge!BC37</f>
        <v>496.19900000000001</v>
      </c>
      <c r="BD37" s="17">
        <f>MaleSingleAge!BD37+FemaleSingleAge!BD37</f>
        <v>505.97800000000001</v>
      </c>
      <c r="BE37" s="17">
        <f>MaleSingleAge!BE37+FemaleSingleAge!BE37</f>
        <v>515.47</v>
      </c>
      <c r="BF37" s="17">
        <f>MaleSingleAge!BF37+FemaleSingleAge!BF37</f>
        <v>524.69900000000007</v>
      </c>
      <c r="BG37" s="17">
        <f>MaleSingleAge!BG37+FemaleSingleAge!BG37</f>
        <v>533.66800000000001</v>
      </c>
      <c r="BH37" s="17">
        <f>MaleSingleAge!BH37+FemaleSingleAge!BH37</f>
        <v>542.49399999999991</v>
      </c>
      <c r="BI37" s="17">
        <f>MaleSingleAge!BI37+FemaleSingleAge!BI37</f>
        <v>551.31200000000001</v>
      </c>
      <c r="BJ37" s="17">
        <f>MaleSingleAge!BJ37+FemaleSingleAge!BJ37</f>
        <v>560.21900000000005</v>
      </c>
      <c r="BK37" s="17">
        <f>MaleSingleAge!BK37+FemaleSingleAge!BK37</f>
        <v>569.24400000000003</v>
      </c>
      <c r="BL37" s="17">
        <f>MaleSingleAge!BL37+FemaleSingleAge!BL37</f>
        <v>578.36900000000003</v>
      </c>
      <c r="BM37" s="17">
        <f>MaleSingleAge!BM37+FemaleSingleAge!BM37</f>
        <v>587.529</v>
      </c>
      <c r="BN37" s="17">
        <f>MaleSingleAge!BN37+FemaleSingleAge!BN37</f>
        <v>596.649</v>
      </c>
      <c r="BO37" s="17">
        <f>MaleSingleAge!BO37+FemaleSingleAge!BO37</f>
        <v>605.649</v>
      </c>
      <c r="BP37" s="17">
        <f>MaleSingleAge!BP37+FemaleSingleAge!BP37</f>
        <v>614.45000000000005</v>
      </c>
      <c r="BQ37" s="17">
        <f>MaleSingleAge!BQ37+FemaleSingleAge!BQ37</f>
        <v>622.98500000000001</v>
      </c>
      <c r="BR37" s="17">
        <f>MaleSingleAge!BR37+FemaleSingleAge!BR37</f>
        <v>631.19499999999994</v>
      </c>
      <c r="BS37" s="17">
        <f>MaleSingleAge!BS37+FemaleSingleAge!BS37</f>
        <v>639.029</v>
      </c>
      <c r="BT37" s="17">
        <f>MaleSingleAge!BT37+FemaleSingleAge!BT37</f>
        <v>646.44200000000001</v>
      </c>
    </row>
    <row r="38" spans="1:72">
      <c r="A38" s="16">
        <v>35</v>
      </c>
      <c r="B38" s="17">
        <f>MaleSingleAge!B38+FemaleSingleAge!B38</f>
        <v>78.819000000000003</v>
      </c>
      <c r="C38" s="17">
        <f>MaleSingleAge!C38+FemaleSingleAge!C38</f>
        <v>81.488</v>
      </c>
      <c r="D38" s="17">
        <f>MaleSingleAge!D38+FemaleSingleAge!D38</f>
        <v>84.825999999999993</v>
      </c>
      <c r="E38" s="17">
        <f>MaleSingleAge!E38+FemaleSingleAge!E38</f>
        <v>88.77600000000001</v>
      </c>
      <c r="F38" s="17">
        <f>MaleSingleAge!F38+FemaleSingleAge!F38</f>
        <v>93.239000000000004</v>
      </c>
      <c r="G38" s="17">
        <f>MaleSingleAge!G38+FemaleSingleAge!G38</f>
        <v>98.11699999999999</v>
      </c>
      <c r="H38" s="17">
        <f>MaleSingleAge!H38+FemaleSingleAge!H38</f>
        <v>103.435</v>
      </c>
      <c r="I38" s="17">
        <f>MaleSingleAge!I38+FemaleSingleAge!I38</f>
        <v>109.14400000000001</v>
      </c>
      <c r="J38" s="17">
        <f>MaleSingleAge!J38+FemaleSingleAge!J38</f>
        <v>114.96899999999999</v>
      </c>
      <c r="K38" s="17">
        <f>MaleSingleAge!K38+FemaleSingleAge!K38</f>
        <v>120.55000000000001</v>
      </c>
      <c r="L38" s="17">
        <f>MaleSingleAge!L38+FemaleSingleAge!L38</f>
        <v>125.64500000000001</v>
      </c>
      <c r="M38" s="17">
        <f>MaleSingleAge!M38+FemaleSingleAge!M38</f>
        <v>130.13299999999998</v>
      </c>
      <c r="N38" s="17">
        <f>MaleSingleAge!N38+FemaleSingleAge!N38</f>
        <v>134.10500000000002</v>
      </c>
      <c r="O38" s="17">
        <f>MaleSingleAge!O38+FemaleSingleAge!O38</f>
        <v>137.779</v>
      </c>
      <c r="P38" s="17">
        <f>MaleSingleAge!P38+FemaleSingleAge!P38</f>
        <v>141.47999999999999</v>
      </c>
      <c r="Q38" s="17">
        <f>MaleSingleAge!Q38+FemaleSingleAge!Q38</f>
        <v>145.458</v>
      </c>
      <c r="R38" s="17">
        <f>MaleSingleAge!R38+FemaleSingleAge!R38</f>
        <v>149.77799999999999</v>
      </c>
      <c r="S38" s="17">
        <f>MaleSingleAge!S38+FemaleSingleAge!S38</f>
        <v>154.39299999999997</v>
      </c>
      <c r="T38" s="17">
        <f>MaleSingleAge!T38+FemaleSingleAge!T38</f>
        <v>159.31100000000001</v>
      </c>
      <c r="U38" s="17">
        <f>MaleSingleAge!U38+FemaleSingleAge!U38</f>
        <v>164.51</v>
      </c>
      <c r="V38" s="17">
        <f>MaleSingleAge!V38+FemaleSingleAge!V38</f>
        <v>169.97499999999999</v>
      </c>
      <c r="W38" s="17">
        <f>MaleSingleAge!W38+FemaleSingleAge!W38</f>
        <v>175.672</v>
      </c>
      <c r="X38" s="17">
        <f>MaleSingleAge!X38+FemaleSingleAge!X38</f>
        <v>181.625</v>
      </c>
      <c r="Y38" s="17">
        <f>MaleSingleAge!Y38+FemaleSingleAge!Y38</f>
        <v>187.91699999999997</v>
      </c>
      <c r="Z38" s="17">
        <f>MaleSingleAge!Z38+FemaleSingleAge!Z38</f>
        <v>194.67500000000001</v>
      </c>
      <c r="AA38" s="17">
        <f>MaleSingleAge!AA38+FemaleSingleAge!AA38</f>
        <v>201.94800000000001</v>
      </c>
      <c r="AB38" s="17">
        <f>MaleSingleAge!AB38+FemaleSingleAge!AB38</f>
        <v>209.834</v>
      </c>
      <c r="AC38" s="17">
        <f>MaleSingleAge!AC38+FemaleSingleAge!AC38</f>
        <v>218.21899999999999</v>
      </c>
      <c r="AD38" s="17">
        <f>MaleSingleAge!AD38+FemaleSingleAge!AD38</f>
        <v>226.678</v>
      </c>
      <c r="AE38" s="17">
        <f>MaleSingleAge!AE38+FemaleSingleAge!AE38</f>
        <v>234.64499999999998</v>
      </c>
      <c r="AF38" s="17">
        <f>MaleSingleAge!AF38+FemaleSingleAge!AF38</f>
        <v>241.73099999999999</v>
      </c>
      <c r="AG38" s="17">
        <f>MaleSingleAge!AG38+FemaleSingleAge!AG38</f>
        <v>247.86</v>
      </c>
      <c r="AH38" s="17">
        <f>MaleSingleAge!AH38+FemaleSingleAge!AH38</f>
        <v>253.23000000000002</v>
      </c>
      <c r="AI38" s="17">
        <f>MaleSingleAge!AI38+FemaleSingleAge!AI38</f>
        <v>258.07299999999998</v>
      </c>
      <c r="AJ38" s="17">
        <f>MaleSingleAge!AJ38+FemaleSingleAge!AJ38</f>
        <v>262.74199999999996</v>
      </c>
      <c r="AK38" s="17">
        <f>MaleSingleAge!AK38+FemaleSingleAge!AK38</f>
        <v>267.56299999999999</v>
      </c>
      <c r="AL38" s="17">
        <f>MaleSingleAge!AL38+FemaleSingleAge!AL38</f>
        <v>272.46400000000006</v>
      </c>
      <c r="AM38" s="17">
        <f>MaleSingleAge!AM38+FemaleSingleAge!AM38</f>
        <v>277.54700000000003</v>
      </c>
      <c r="AN38" s="17">
        <f>MaleSingleAge!AN38+FemaleSingleAge!AN38</f>
        <v>283.50699999999995</v>
      </c>
      <c r="AO38" s="17">
        <f>MaleSingleAge!AO38+FemaleSingleAge!AO38</f>
        <v>291.24400000000003</v>
      </c>
      <c r="AP38" s="17">
        <f>MaleSingleAge!AP38+FemaleSingleAge!AP38</f>
        <v>301.33699999999999</v>
      </c>
      <c r="AQ38" s="17">
        <f>MaleSingleAge!AQ38+FemaleSingleAge!AQ38</f>
        <v>314.09800000000001</v>
      </c>
      <c r="AR38" s="17">
        <f>MaleSingleAge!AR38+FemaleSingleAge!AR38</f>
        <v>329.20100000000002</v>
      </c>
      <c r="AS38" s="17">
        <f>MaleSingleAge!AS38+FemaleSingleAge!AS38</f>
        <v>345.78999999999996</v>
      </c>
      <c r="AT38" s="17">
        <f>MaleSingleAge!AT38+FemaleSingleAge!AT38</f>
        <v>362.63499999999999</v>
      </c>
      <c r="AU38" s="17">
        <f>MaleSingleAge!AU38+FemaleSingleAge!AU38</f>
        <v>378.81799999999998</v>
      </c>
      <c r="AV38" s="17">
        <f>MaleSingleAge!AV38+FemaleSingleAge!AV38</f>
        <v>394.03300000000002</v>
      </c>
      <c r="AW38" s="17">
        <f>MaleSingleAge!AW38+FemaleSingleAge!AW38</f>
        <v>408.43700000000001</v>
      </c>
      <c r="AX38" s="17">
        <f>MaleSingleAge!AX38+FemaleSingleAge!AX38</f>
        <v>422.12</v>
      </c>
      <c r="AY38" s="17">
        <f>MaleSingleAge!AY38+FemaleSingleAge!AY38</f>
        <v>435.32900000000001</v>
      </c>
      <c r="AZ38" s="17">
        <f>MaleSingleAge!AZ38+FemaleSingleAge!AZ38</f>
        <v>448.238</v>
      </c>
      <c r="BA38" s="17">
        <f>MaleSingleAge!BA38+FemaleSingleAge!BA38</f>
        <v>460.83800000000002</v>
      </c>
      <c r="BB38" s="17">
        <f>MaleSingleAge!BB38+FemaleSingleAge!BB38</f>
        <v>472.99199999999996</v>
      </c>
      <c r="BC38" s="17">
        <f>MaleSingleAge!BC38+FemaleSingleAge!BC38</f>
        <v>484.60899999999998</v>
      </c>
      <c r="BD38" s="17">
        <f>MaleSingleAge!BD38+FemaleSingleAge!BD38</f>
        <v>495.57299999999998</v>
      </c>
      <c r="BE38" s="17">
        <f>MaleSingleAge!BE38+FemaleSingleAge!BE38</f>
        <v>505.82500000000005</v>
      </c>
      <c r="BF38" s="17">
        <f>MaleSingleAge!BF38+FemaleSingleAge!BF38</f>
        <v>515.30600000000004</v>
      </c>
      <c r="BG38" s="17">
        <f>MaleSingleAge!BG38+FemaleSingleAge!BG38</f>
        <v>524.10799999999995</v>
      </c>
      <c r="BH38" s="17">
        <f>MaleSingleAge!BH38+FemaleSingleAge!BH38</f>
        <v>532.50600000000009</v>
      </c>
      <c r="BI38" s="17">
        <f>MaleSingleAge!BI38+FemaleSingleAge!BI38</f>
        <v>540.87699999999995</v>
      </c>
      <c r="BJ38" s="17">
        <f>MaleSingleAge!BJ38+FemaleSingleAge!BJ38</f>
        <v>549.48700000000008</v>
      </c>
      <c r="BK38" s="17">
        <f>MaleSingleAge!BK38+FemaleSingleAge!BK38</f>
        <v>558.43000000000006</v>
      </c>
      <c r="BL38" s="17">
        <f>MaleSingleAge!BL38+FemaleSingleAge!BL38</f>
        <v>567.65499999999997</v>
      </c>
      <c r="BM38" s="17">
        <f>MaleSingleAge!BM38+FemaleSingleAge!BM38</f>
        <v>577.01</v>
      </c>
      <c r="BN38" s="17">
        <f>MaleSingleAge!BN38+FemaleSingleAge!BN38</f>
        <v>586.32399999999996</v>
      </c>
      <c r="BO38" s="17">
        <f>MaleSingleAge!BO38+FemaleSingleAge!BO38</f>
        <v>595.45299999999997</v>
      </c>
      <c r="BP38" s="17">
        <f>MaleSingleAge!BP38+FemaleSingleAge!BP38</f>
        <v>604.30799999999999</v>
      </c>
      <c r="BQ38" s="17">
        <f>MaleSingleAge!BQ38+FemaleSingleAge!BQ38</f>
        <v>612.86899999999991</v>
      </c>
      <c r="BR38" s="17">
        <f>MaleSingleAge!BR38+FemaleSingleAge!BR38</f>
        <v>621.18399999999997</v>
      </c>
      <c r="BS38" s="17">
        <f>MaleSingleAge!BS38+FemaleSingleAge!BS38</f>
        <v>629.36300000000006</v>
      </c>
      <c r="BT38" s="17">
        <f>MaleSingleAge!BT38+FemaleSingleAge!BT38</f>
        <v>637.59199999999998</v>
      </c>
    </row>
    <row r="39" spans="1:72">
      <c r="A39" s="16">
        <v>36</v>
      </c>
      <c r="B39" s="17">
        <f>MaleSingleAge!B39+FemaleSingleAge!B39</f>
        <v>76.676999999999992</v>
      </c>
      <c r="C39" s="17">
        <f>MaleSingleAge!C39+FemaleSingleAge!C39</f>
        <v>78.278000000000006</v>
      </c>
      <c r="D39" s="17">
        <f>MaleSingleAge!D39+FemaleSingleAge!D39</f>
        <v>80.209000000000003</v>
      </c>
      <c r="E39" s="17">
        <f>MaleSingleAge!E39+FemaleSingleAge!E39</f>
        <v>82.694999999999993</v>
      </c>
      <c r="F39" s="17">
        <f>MaleSingleAge!F39+FemaleSingleAge!F39</f>
        <v>86.027000000000001</v>
      </c>
      <c r="G39" s="17">
        <f>MaleSingleAge!G39+FemaleSingleAge!G39</f>
        <v>90.367000000000004</v>
      </c>
      <c r="H39" s="17">
        <f>MaleSingleAge!H39+FemaleSingleAge!H39</f>
        <v>95.86699999999999</v>
      </c>
      <c r="I39" s="17">
        <f>MaleSingleAge!I39+FemaleSingleAge!I39</f>
        <v>102.35599999999999</v>
      </c>
      <c r="J39" s="17">
        <f>MaleSingleAge!J39+FemaleSingleAge!J39</f>
        <v>109.27600000000001</v>
      </c>
      <c r="K39" s="17">
        <f>MaleSingleAge!K39+FemaleSingleAge!K39</f>
        <v>115.864</v>
      </c>
      <c r="L39" s="17">
        <f>MaleSingleAge!L39+FemaleSingleAge!L39</f>
        <v>121.57900000000001</v>
      </c>
      <c r="M39" s="17">
        <f>MaleSingleAge!M39+FemaleSingleAge!M39</f>
        <v>126.208</v>
      </c>
      <c r="N39" s="17">
        <f>MaleSingleAge!N39+FemaleSingleAge!N39</f>
        <v>129.93299999999999</v>
      </c>
      <c r="O39" s="17">
        <f>MaleSingleAge!O39+FemaleSingleAge!O39</f>
        <v>133.11500000000001</v>
      </c>
      <c r="P39" s="17">
        <f>MaleSingleAge!P39+FemaleSingleAge!P39</f>
        <v>136.304</v>
      </c>
      <c r="Q39" s="17">
        <f>MaleSingleAge!Q39+FemaleSingleAge!Q39</f>
        <v>139.90800000000002</v>
      </c>
      <c r="R39" s="17">
        <f>MaleSingleAge!R39+FemaleSingleAge!R39</f>
        <v>144.03700000000001</v>
      </c>
      <c r="S39" s="17">
        <f>MaleSingleAge!S39+FemaleSingleAge!S39</f>
        <v>148.58199999999999</v>
      </c>
      <c r="T39" s="17">
        <f>MaleSingleAge!T39+FemaleSingleAge!T39</f>
        <v>153.47199999999998</v>
      </c>
      <c r="U39" s="17">
        <f>MaleSingleAge!U39+FemaleSingleAge!U39</f>
        <v>158.57</v>
      </c>
      <c r="V39" s="17">
        <f>MaleSingleAge!V39+FemaleSingleAge!V39</f>
        <v>163.78800000000001</v>
      </c>
      <c r="W39" s="17">
        <f>MaleSingleAge!W39+FemaleSingleAge!W39</f>
        <v>169.09</v>
      </c>
      <c r="X39" s="17">
        <f>MaleSingleAge!X39+FemaleSingleAge!X39</f>
        <v>174.542</v>
      </c>
      <c r="Y39" s="17">
        <f>MaleSingleAge!Y39+FemaleSingleAge!Y39</f>
        <v>180.27199999999999</v>
      </c>
      <c r="Z39" s="17">
        <f>MaleSingleAge!Z39+FemaleSingleAge!Z39</f>
        <v>186.441</v>
      </c>
      <c r="AA39" s="17">
        <f>MaleSingleAge!AA39+FemaleSingleAge!AA39</f>
        <v>193.149</v>
      </c>
      <c r="AB39" s="17">
        <f>MaleSingleAge!AB39+FemaleSingleAge!AB39</f>
        <v>200.404</v>
      </c>
      <c r="AC39" s="17">
        <f>MaleSingleAge!AC39+FemaleSingleAge!AC39</f>
        <v>208.10300000000001</v>
      </c>
      <c r="AD39" s="17">
        <f>MaleSingleAge!AD39+FemaleSingleAge!AD39</f>
        <v>216.09800000000001</v>
      </c>
      <c r="AE39" s="17">
        <f>MaleSingleAge!AE39+FemaleSingleAge!AE39</f>
        <v>224.184</v>
      </c>
      <c r="AF39" s="17">
        <f>MaleSingleAge!AF39+FemaleSingleAge!AF39</f>
        <v>232.179</v>
      </c>
      <c r="AG39" s="17">
        <f>MaleSingleAge!AG39+FemaleSingleAge!AG39</f>
        <v>240.25200000000001</v>
      </c>
      <c r="AH39" s="17">
        <f>MaleSingleAge!AH39+FemaleSingleAge!AH39</f>
        <v>248.392</v>
      </c>
      <c r="AI39" s="17">
        <f>MaleSingleAge!AI39+FemaleSingleAge!AI39</f>
        <v>256.04199999999997</v>
      </c>
      <c r="AJ39" s="17">
        <f>MaleSingleAge!AJ39+FemaleSingleAge!AJ39</f>
        <v>262.476</v>
      </c>
      <c r="AK39" s="17">
        <f>MaleSingleAge!AK39+FemaleSingleAge!AK39</f>
        <v>267.291</v>
      </c>
      <c r="AL39" s="17">
        <f>MaleSingleAge!AL39+FemaleSingleAge!AL39</f>
        <v>270.04000000000002</v>
      </c>
      <c r="AM39" s="17">
        <f>MaleSingleAge!AM39+FemaleSingleAge!AM39</f>
        <v>271.19399999999996</v>
      </c>
      <c r="AN39" s="17">
        <f>MaleSingleAge!AN39+FemaleSingleAge!AN39</f>
        <v>272.39999999999998</v>
      </c>
      <c r="AO39" s="17">
        <f>MaleSingleAge!AO39+FemaleSingleAge!AO39</f>
        <v>275.90300000000002</v>
      </c>
      <c r="AP39" s="17">
        <f>MaleSingleAge!AP39+FemaleSingleAge!AP39</f>
        <v>283.25</v>
      </c>
      <c r="AQ39" s="17">
        <f>MaleSingleAge!AQ39+FemaleSingleAge!AQ39</f>
        <v>295.108</v>
      </c>
      <c r="AR39" s="17">
        <f>MaleSingleAge!AR39+FemaleSingleAge!AR39</f>
        <v>310.81099999999998</v>
      </c>
      <c r="AS39" s="17">
        <f>MaleSingleAge!AS39+FemaleSingleAge!AS39</f>
        <v>328.93</v>
      </c>
      <c r="AT39" s="17">
        <f>MaleSingleAge!AT39+FemaleSingleAge!AT39</f>
        <v>347.346</v>
      </c>
      <c r="AU39" s="17">
        <f>MaleSingleAge!AU39+FemaleSingleAge!AU39</f>
        <v>364.505</v>
      </c>
      <c r="AV39" s="17">
        <f>MaleSingleAge!AV39+FemaleSingleAge!AV39</f>
        <v>379.90999999999997</v>
      </c>
      <c r="AW39" s="17">
        <f>MaleSingleAge!AW39+FemaleSingleAge!AW39</f>
        <v>393.952</v>
      </c>
      <c r="AX39" s="17">
        <f>MaleSingleAge!AX39+FemaleSingleAge!AX39</f>
        <v>407.024</v>
      </c>
      <c r="AY39" s="17">
        <f>MaleSingleAge!AY39+FemaleSingleAge!AY39</f>
        <v>419.84399999999999</v>
      </c>
      <c r="AZ39" s="17">
        <f>MaleSingleAge!AZ39+FemaleSingleAge!AZ39</f>
        <v>432.90499999999997</v>
      </c>
      <c r="BA39" s="17">
        <f>MaleSingleAge!BA39+FemaleSingleAge!BA39</f>
        <v>446.30099999999999</v>
      </c>
      <c r="BB39" s="17">
        <f>MaleSingleAge!BB39+FemaleSingleAge!BB39</f>
        <v>459.726</v>
      </c>
      <c r="BC39" s="17">
        <f>MaleSingleAge!BC39+FemaleSingleAge!BC39</f>
        <v>472.81299999999999</v>
      </c>
      <c r="BD39" s="17">
        <f>MaleSingleAge!BD39+FemaleSingleAge!BD39</f>
        <v>485.05</v>
      </c>
      <c r="BE39" s="17">
        <f>MaleSingleAge!BE39+FemaleSingleAge!BE39</f>
        <v>496.09699999999998</v>
      </c>
      <c r="BF39" s="17">
        <f>MaleSingleAge!BF39+FemaleSingleAge!BF39</f>
        <v>505.80100000000004</v>
      </c>
      <c r="BG39" s="17">
        <f>MaleSingleAge!BG39+FemaleSingleAge!BG39</f>
        <v>514.36099999999999</v>
      </c>
      <c r="BH39" s="17">
        <f>MaleSingleAge!BH39+FemaleSingleAge!BH39</f>
        <v>522.23599999999999</v>
      </c>
      <c r="BI39" s="17">
        <f>MaleSingleAge!BI39+FemaleSingleAge!BI39</f>
        <v>530.07400000000007</v>
      </c>
      <c r="BJ39" s="17">
        <f>MaleSingleAge!BJ39+FemaleSingleAge!BJ39</f>
        <v>538.34500000000003</v>
      </c>
      <c r="BK39" s="17">
        <f>MaleSingleAge!BK39+FemaleSingleAge!BK39</f>
        <v>547.21399999999994</v>
      </c>
      <c r="BL39" s="17">
        <f>MaleSingleAge!BL39+FemaleSingleAge!BL39</f>
        <v>556.58500000000004</v>
      </c>
      <c r="BM39" s="17">
        <f>MaleSingleAge!BM39+FemaleSingleAge!BM39</f>
        <v>566.20100000000002</v>
      </c>
      <c r="BN39" s="17">
        <f>MaleSingleAge!BN39+FemaleSingleAge!BN39</f>
        <v>575.76800000000003</v>
      </c>
      <c r="BO39" s="17">
        <f>MaleSingleAge!BO39+FemaleSingleAge!BO39</f>
        <v>585.06999999999994</v>
      </c>
      <c r="BP39" s="17">
        <f>MaleSingleAge!BP39+FemaleSingleAge!BP39</f>
        <v>593.99599999999998</v>
      </c>
      <c r="BQ39" s="17">
        <f>MaleSingleAge!BQ39+FemaleSingleAge!BQ39</f>
        <v>602.56999999999994</v>
      </c>
      <c r="BR39" s="17">
        <f>MaleSingleAge!BR39+FemaleSingleAge!BR39</f>
        <v>610.95399999999995</v>
      </c>
      <c r="BS39" s="17">
        <f>MaleSingleAge!BS39+FemaleSingleAge!BS39</f>
        <v>619.44900000000007</v>
      </c>
      <c r="BT39" s="17">
        <f>MaleSingleAge!BT39+FemaleSingleAge!BT39</f>
        <v>628.48</v>
      </c>
    </row>
    <row r="40" spans="1:72">
      <c r="A40" s="16">
        <v>37</v>
      </c>
      <c r="B40" s="17">
        <f>MaleSingleAge!B40+FemaleSingleAge!B40</f>
        <v>74.808999999999997</v>
      </c>
      <c r="C40" s="17">
        <f>MaleSingleAge!C40+FemaleSingleAge!C40</f>
        <v>75.623000000000005</v>
      </c>
      <c r="D40" s="17">
        <f>MaleSingleAge!D40+FemaleSingleAge!D40</f>
        <v>76.527000000000001</v>
      </c>
      <c r="E40" s="17">
        <f>MaleSingleAge!E40+FemaleSingleAge!E40</f>
        <v>77.923000000000002</v>
      </c>
      <c r="F40" s="17">
        <f>MaleSingleAge!F40+FemaleSingleAge!F40</f>
        <v>80.335000000000008</v>
      </c>
      <c r="G40" s="17">
        <f>MaleSingleAge!G40+FemaleSingleAge!G40</f>
        <v>84.092999999999989</v>
      </c>
      <c r="H40" s="17">
        <f>MaleSingleAge!H40+FemaleSingleAge!H40</f>
        <v>89.418000000000006</v>
      </c>
      <c r="I40" s="17">
        <f>MaleSingleAge!I40+FemaleSingleAge!I40</f>
        <v>96.076999999999998</v>
      </c>
      <c r="J40" s="17">
        <f>MaleSingleAge!J40+FemaleSingleAge!J40</f>
        <v>103.38499999999999</v>
      </c>
      <c r="K40" s="17">
        <f>MaleSingleAge!K40+FemaleSingleAge!K40</f>
        <v>110.38800000000001</v>
      </c>
      <c r="L40" s="17">
        <f>MaleSingleAge!L40+FemaleSingleAge!L40</f>
        <v>116.40700000000001</v>
      </c>
      <c r="M40" s="17">
        <f>MaleSingleAge!M40+FemaleSingleAge!M40</f>
        <v>121.184</v>
      </c>
      <c r="N40" s="17">
        <f>MaleSingleAge!N40+FemaleSingleAge!N40</f>
        <v>124.944</v>
      </c>
      <c r="O40" s="17">
        <f>MaleSingleAge!O40+FemaleSingleAge!O40</f>
        <v>128.07299999999998</v>
      </c>
      <c r="P40" s="17">
        <f>MaleSingleAge!P40+FemaleSingleAge!P40</f>
        <v>131.17500000000001</v>
      </c>
      <c r="Q40" s="17">
        <f>MaleSingleAge!Q40+FemaleSingleAge!Q40</f>
        <v>134.69299999999998</v>
      </c>
      <c r="R40" s="17">
        <f>MaleSingleAge!R40+FemaleSingleAge!R40</f>
        <v>138.74099999999999</v>
      </c>
      <c r="S40" s="17">
        <f>MaleSingleAge!S40+FemaleSingleAge!S40</f>
        <v>143.18900000000002</v>
      </c>
      <c r="T40" s="17">
        <f>MaleSingleAge!T40+FemaleSingleAge!T40</f>
        <v>147.94999999999999</v>
      </c>
      <c r="U40" s="17">
        <f>MaleSingleAge!U40+FemaleSingleAge!U40</f>
        <v>152.85599999999999</v>
      </c>
      <c r="V40" s="17">
        <f>MaleSingleAge!V40+FemaleSingleAge!V40</f>
        <v>157.79599999999999</v>
      </c>
      <c r="W40" s="17">
        <f>MaleSingleAge!W40+FemaleSingleAge!W40</f>
        <v>162.75200000000001</v>
      </c>
      <c r="X40" s="17">
        <f>MaleSingleAge!X40+FemaleSingleAge!X40</f>
        <v>167.81099999999998</v>
      </c>
      <c r="Y40" s="17">
        <f>MaleSingleAge!Y40+FemaleSingleAge!Y40</f>
        <v>173.09899999999999</v>
      </c>
      <c r="Z40" s="17">
        <f>MaleSingleAge!Z40+FemaleSingleAge!Z40</f>
        <v>178.79000000000002</v>
      </c>
      <c r="AA40" s="17">
        <f>MaleSingleAge!AA40+FemaleSingleAge!AA40</f>
        <v>185.00400000000002</v>
      </c>
      <c r="AB40" s="17">
        <f>MaleSingleAge!AB40+FemaleSingleAge!AB40</f>
        <v>191.68099999999998</v>
      </c>
      <c r="AC40" s="17">
        <f>MaleSingleAge!AC40+FemaleSingleAge!AC40</f>
        <v>198.74600000000001</v>
      </c>
      <c r="AD40" s="17">
        <f>MaleSingleAge!AD40+FemaleSingleAge!AD40</f>
        <v>206.25200000000001</v>
      </c>
      <c r="AE40" s="17">
        <f>MaleSingleAge!AE40+FemaleSingleAge!AE40</f>
        <v>214.26499999999999</v>
      </c>
      <c r="AF40" s="17">
        <f>MaleSingleAge!AF40+FemaleSingleAge!AF40</f>
        <v>222.76400000000001</v>
      </c>
      <c r="AG40" s="17">
        <f>MaleSingleAge!AG40+FemaleSingleAge!AG40</f>
        <v>232.071</v>
      </c>
      <c r="AH40" s="17">
        <f>MaleSingleAge!AH40+FemaleSingleAge!AH40</f>
        <v>242.02800000000002</v>
      </c>
      <c r="AI40" s="17">
        <f>MaleSingleAge!AI40+FemaleSingleAge!AI40</f>
        <v>251.58600000000001</v>
      </c>
      <c r="AJ40" s="17">
        <f>MaleSingleAge!AJ40+FemaleSingleAge!AJ40</f>
        <v>259.33199999999999</v>
      </c>
      <c r="AK40" s="17">
        <f>MaleSingleAge!AK40+FemaleSingleAge!AK40</f>
        <v>264.40199999999999</v>
      </c>
      <c r="AL40" s="17">
        <f>MaleSingleAge!AL40+FemaleSingleAge!AL40</f>
        <v>266.14</v>
      </c>
      <c r="AM40" s="17">
        <f>MaleSingleAge!AM40+FemaleSingleAge!AM40</f>
        <v>265.23099999999999</v>
      </c>
      <c r="AN40" s="17">
        <f>MaleSingleAge!AN40+FemaleSingleAge!AN40</f>
        <v>263.779</v>
      </c>
      <c r="AO40" s="17">
        <f>MaleSingleAge!AO40+FemaleSingleAge!AO40</f>
        <v>264.70999999999998</v>
      </c>
      <c r="AP40" s="17">
        <f>MaleSingleAge!AP40+FemaleSingleAge!AP40</f>
        <v>270.06200000000001</v>
      </c>
      <c r="AQ40" s="17">
        <f>MaleSingleAge!AQ40+FemaleSingleAge!AQ40</f>
        <v>280.65600000000001</v>
      </c>
      <c r="AR40" s="17">
        <f>MaleSingleAge!AR40+FemaleSingleAge!AR40</f>
        <v>295.68899999999996</v>
      </c>
      <c r="AS40" s="17">
        <f>MaleSingleAge!AS40+FemaleSingleAge!AS40</f>
        <v>313.57000000000005</v>
      </c>
      <c r="AT40" s="17">
        <f>MaleSingleAge!AT40+FemaleSingleAge!AT40</f>
        <v>331.91800000000001</v>
      </c>
      <c r="AU40" s="17">
        <f>MaleSingleAge!AU40+FemaleSingleAge!AU40</f>
        <v>348.98199999999997</v>
      </c>
      <c r="AV40" s="17">
        <f>MaleSingleAge!AV40+FemaleSingleAge!AV40</f>
        <v>364.22300000000001</v>
      </c>
      <c r="AW40" s="17">
        <f>MaleSingleAge!AW40+FemaleSingleAge!AW40</f>
        <v>378.11400000000003</v>
      </c>
      <c r="AX40" s="17">
        <f>MaleSingleAge!AX40+FemaleSingleAge!AX40</f>
        <v>391.12</v>
      </c>
      <c r="AY40" s="17">
        <f>MaleSingleAge!AY40+FemaleSingleAge!AY40</f>
        <v>404.06700000000001</v>
      </c>
      <c r="AZ40" s="17">
        <f>MaleSingleAge!AZ40+FemaleSingleAge!AZ40</f>
        <v>417.51400000000001</v>
      </c>
      <c r="BA40" s="17">
        <f>MaleSingleAge!BA40+FemaleSingleAge!BA40</f>
        <v>431.58500000000004</v>
      </c>
      <c r="BB40" s="17">
        <f>MaleSingleAge!BB40+FemaleSingleAge!BB40</f>
        <v>445.90999999999997</v>
      </c>
      <c r="BC40" s="17">
        <f>MaleSingleAge!BC40+FemaleSingleAge!BC40</f>
        <v>459.98900000000003</v>
      </c>
      <c r="BD40" s="17">
        <f>MaleSingleAge!BD40+FemaleSingleAge!BD40</f>
        <v>473.13</v>
      </c>
      <c r="BE40" s="17">
        <f>MaleSingleAge!BE40+FemaleSingleAge!BE40</f>
        <v>484.86900000000003</v>
      </c>
      <c r="BF40" s="17">
        <f>MaleSingleAge!BF40+FemaleSingleAge!BF40</f>
        <v>494.99599999999998</v>
      </c>
      <c r="BG40" s="17">
        <f>MaleSingleAge!BG40+FemaleSingleAge!BG40</f>
        <v>503.75299999999999</v>
      </c>
      <c r="BH40" s="17">
        <f>MaleSingleAge!BH40+FemaleSingleAge!BH40</f>
        <v>511.65800000000002</v>
      </c>
      <c r="BI40" s="17">
        <f>MaleSingleAge!BI40+FemaleSingleAge!BI40</f>
        <v>519.46</v>
      </c>
      <c r="BJ40" s="17">
        <f>MaleSingleAge!BJ40+FemaleSingleAge!BJ40</f>
        <v>527.70699999999999</v>
      </c>
      <c r="BK40" s="17">
        <f>MaleSingleAge!BK40+FemaleSingleAge!BK40</f>
        <v>536.59100000000001</v>
      </c>
      <c r="BL40" s="17">
        <f>MaleSingleAge!BL40+FemaleSingleAge!BL40</f>
        <v>546.00800000000004</v>
      </c>
      <c r="BM40" s="17">
        <f>MaleSingleAge!BM40+FemaleSingleAge!BM40</f>
        <v>555.67700000000002</v>
      </c>
      <c r="BN40" s="17">
        <f>MaleSingleAge!BN40+FemaleSingleAge!BN40</f>
        <v>565.27700000000004</v>
      </c>
      <c r="BO40" s="17">
        <f>MaleSingleAge!BO40+FemaleSingleAge!BO40</f>
        <v>574.57500000000005</v>
      </c>
      <c r="BP40" s="17">
        <f>MaleSingleAge!BP40+FemaleSingleAge!BP40</f>
        <v>583.48099999999999</v>
      </c>
      <c r="BQ40" s="17">
        <f>MaleSingleAge!BQ40+FemaleSingleAge!BQ40</f>
        <v>592.05899999999997</v>
      </c>
      <c r="BR40" s="17">
        <f>MaleSingleAge!BR40+FemaleSingleAge!BR40</f>
        <v>600.548</v>
      </c>
      <c r="BS40" s="17">
        <f>MaleSingleAge!BS40+FemaleSingleAge!BS40</f>
        <v>609.34400000000005</v>
      </c>
      <c r="BT40" s="17">
        <f>MaleSingleAge!BT40+FemaleSingleAge!BT40</f>
        <v>619.00800000000004</v>
      </c>
    </row>
    <row r="41" spans="1:72">
      <c r="A41" s="16">
        <v>38</v>
      </c>
      <c r="B41" s="17">
        <f>MaleSingleAge!B41+FemaleSingleAge!B41</f>
        <v>73.033999999999992</v>
      </c>
      <c r="C41" s="17">
        <f>MaleSingleAge!C41+FemaleSingleAge!C41</f>
        <v>73.543999999999997</v>
      </c>
      <c r="D41" s="17">
        <f>MaleSingleAge!D41+FemaleSingleAge!D41</f>
        <v>74.091999999999999</v>
      </c>
      <c r="E41" s="17">
        <f>MaleSingleAge!E41+FemaleSingleAge!E41</f>
        <v>75.062000000000012</v>
      </c>
      <c r="F41" s="17">
        <f>MaleSingleAge!F41+FemaleSingleAge!F41</f>
        <v>76.965000000000003</v>
      </c>
      <c r="G41" s="17">
        <f>MaleSingleAge!G41+FemaleSingleAge!G41</f>
        <v>80.131</v>
      </c>
      <c r="H41" s="17">
        <f>MaleSingleAge!H41+FemaleSingleAge!H41</f>
        <v>84.75</v>
      </c>
      <c r="I41" s="17">
        <f>MaleSingleAge!I41+FemaleSingleAge!I41</f>
        <v>90.619</v>
      </c>
      <c r="J41" s="17">
        <f>MaleSingleAge!J41+FemaleSingleAge!J41</f>
        <v>97.180999999999997</v>
      </c>
      <c r="K41" s="17">
        <f>MaleSingleAge!K41+FemaleSingleAge!K41</f>
        <v>103.645</v>
      </c>
      <c r="L41" s="17">
        <f>MaleSingleAge!L41+FemaleSingleAge!L41</f>
        <v>109.44</v>
      </c>
      <c r="M41" s="17">
        <f>MaleSingleAge!M41+FemaleSingleAge!M41</f>
        <v>114.37299999999999</v>
      </c>
      <c r="N41" s="17">
        <f>MaleSingleAge!N41+FemaleSingleAge!N41</f>
        <v>118.607</v>
      </c>
      <c r="O41" s="17">
        <f>MaleSingleAge!O41+FemaleSingleAge!O41</f>
        <v>122.37100000000001</v>
      </c>
      <c r="P41" s="17">
        <f>MaleSingleAge!P41+FemaleSingleAge!P41</f>
        <v>126.044</v>
      </c>
      <c r="Q41" s="17">
        <f>MaleSingleAge!Q41+FemaleSingleAge!Q41</f>
        <v>129.91200000000001</v>
      </c>
      <c r="R41" s="17">
        <f>MaleSingleAge!R41+FemaleSingleAge!R41</f>
        <v>134.03399999999999</v>
      </c>
      <c r="S41" s="17">
        <f>MaleSingleAge!S41+FemaleSingleAge!S41</f>
        <v>138.32599999999999</v>
      </c>
      <c r="T41" s="17">
        <f>MaleSingleAge!T41+FemaleSingleAge!T41</f>
        <v>142.76999999999998</v>
      </c>
      <c r="U41" s="17">
        <f>MaleSingleAge!U41+FemaleSingleAge!U41</f>
        <v>147.31200000000001</v>
      </c>
      <c r="V41" s="17">
        <f>MaleSingleAge!V41+FemaleSingleAge!V41</f>
        <v>151.92500000000001</v>
      </c>
      <c r="W41" s="17">
        <f>MaleSingleAge!W41+FemaleSingleAge!W41</f>
        <v>156.61099999999999</v>
      </c>
      <c r="X41" s="17">
        <f>MaleSingleAge!X41+FemaleSingleAge!X41</f>
        <v>161.43299999999999</v>
      </c>
      <c r="Y41" s="17">
        <f>MaleSingleAge!Y41+FemaleSingleAge!Y41</f>
        <v>166.49199999999999</v>
      </c>
      <c r="Z41" s="17">
        <f>MaleSingleAge!Z41+FemaleSingleAge!Z41</f>
        <v>171.92099999999999</v>
      </c>
      <c r="AA41" s="17">
        <f>MaleSingleAge!AA41+FemaleSingleAge!AA41</f>
        <v>177.81100000000001</v>
      </c>
      <c r="AB41" s="17">
        <f>MaleSingleAge!AB41+FemaleSingleAge!AB41</f>
        <v>184.09899999999999</v>
      </c>
      <c r="AC41" s="17">
        <f>MaleSingleAge!AC41+FemaleSingleAge!AC41</f>
        <v>190.732</v>
      </c>
      <c r="AD41" s="17">
        <f>MaleSingleAge!AD41+FemaleSingleAge!AD41</f>
        <v>197.821</v>
      </c>
      <c r="AE41" s="17">
        <f>MaleSingleAge!AE41+FemaleSingleAge!AE41</f>
        <v>205.517</v>
      </c>
      <c r="AF41" s="17">
        <f>MaleSingleAge!AF41+FemaleSingleAge!AF41</f>
        <v>213.85399999999998</v>
      </c>
      <c r="AG41" s="17">
        <f>MaleSingleAge!AG41+FemaleSingleAge!AG41</f>
        <v>223.13800000000001</v>
      </c>
      <c r="AH41" s="17">
        <f>MaleSingleAge!AH41+FemaleSingleAge!AH41</f>
        <v>233.184</v>
      </c>
      <c r="AI41" s="17">
        <f>MaleSingleAge!AI41+FemaleSingleAge!AI41</f>
        <v>242.964</v>
      </c>
      <c r="AJ41" s="17">
        <f>MaleSingleAge!AJ41+FemaleSingleAge!AJ41</f>
        <v>251.08600000000001</v>
      </c>
      <c r="AK41" s="17">
        <f>MaleSingleAge!AK41+FemaleSingleAge!AK41</f>
        <v>256.68299999999999</v>
      </c>
      <c r="AL41" s="17">
        <f>MaleSingleAge!AL41+FemaleSingleAge!AL41</f>
        <v>259.18399999999997</v>
      </c>
      <c r="AM41" s="17">
        <f>MaleSingleAge!AM41+FemaleSingleAge!AM41</f>
        <v>259.21100000000001</v>
      </c>
      <c r="AN41" s="17">
        <f>MaleSingleAge!AN41+FemaleSingleAge!AN41</f>
        <v>258.54000000000002</v>
      </c>
      <c r="AO41" s="17">
        <f>MaleSingleAge!AO41+FemaleSingleAge!AO41</f>
        <v>259.65300000000002</v>
      </c>
      <c r="AP41" s="17">
        <f>MaleSingleAge!AP41+FemaleSingleAge!AP41</f>
        <v>264.303</v>
      </c>
      <c r="AQ41" s="17">
        <f>MaleSingleAge!AQ41+FemaleSingleAge!AQ41</f>
        <v>273.137</v>
      </c>
      <c r="AR41" s="17">
        <f>MaleSingleAge!AR41+FemaleSingleAge!AR41</f>
        <v>285.53599999999994</v>
      </c>
      <c r="AS41" s="17">
        <f>MaleSingleAge!AS41+FemaleSingleAge!AS41</f>
        <v>300.42700000000002</v>
      </c>
      <c r="AT41" s="17">
        <f>MaleSingleAge!AT41+FemaleSingleAge!AT41</f>
        <v>316.15600000000001</v>
      </c>
      <c r="AU41" s="17">
        <f>MaleSingleAge!AU41+FemaleSingleAge!AU41</f>
        <v>331.49299999999999</v>
      </c>
      <c r="AV41" s="17">
        <f>MaleSingleAge!AV41+FemaleSingleAge!AV41</f>
        <v>346.09500000000003</v>
      </c>
      <c r="AW41" s="17">
        <f>MaleSingleAge!AW41+FemaleSingleAge!AW41</f>
        <v>360.26099999999997</v>
      </c>
      <c r="AX41" s="17">
        <f>MaleSingleAge!AX41+FemaleSingleAge!AX41</f>
        <v>374.14699999999999</v>
      </c>
      <c r="AY41" s="17">
        <f>MaleSingleAge!AY41+FemaleSingleAge!AY41</f>
        <v>388.10599999999999</v>
      </c>
      <c r="AZ41" s="17">
        <f>MaleSingleAge!AZ41+FemaleSingleAge!AZ41</f>
        <v>402.34900000000005</v>
      </c>
      <c r="BA41" s="17">
        <f>MaleSingleAge!BA41+FemaleSingleAge!BA41</f>
        <v>416.90300000000002</v>
      </c>
      <c r="BB41" s="17">
        <f>MaleSingleAge!BB41+FemaleSingleAge!BB41</f>
        <v>431.50900000000001</v>
      </c>
      <c r="BC41" s="17">
        <f>MaleSingleAge!BC41+FemaleSingleAge!BC41</f>
        <v>445.774</v>
      </c>
      <c r="BD41" s="17">
        <f>MaleSingleAge!BD41+FemaleSingleAge!BD41</f>
        <v>459.18399999999997</v>
      </c>
      <c r="BE41" s="17">
        <f>MaleSingleAge!BE41+FemaleSingleAge!BE41</f>
        <v>471.39599999999996</v>
      </c>
      <c r="BF41" s="17">
        <f>MaleSingleAge!BF41+FemaleSingleAge!BF41</f>
        <v>482.238</v>
      </c>
      <c r="BG41" s="17">
        <f>MaleSingleAge!BG41+FemaleSingleAge!BG41</f>
        <v>491.86699999999996</v>
      </c>
      <c r="BH41" s="17">
        <f>MaleSingleAge!BH41+FemaleSingleAge!BH41</f>
        <v>500.67099999999999</v>
      </c>
      <c r="BI41" s="17">
        <f>MaleSingleAge!BI41+FemaleSingleAge!BI41</f>
        <v>509.221</v>
      </c>
      <c r="BJ41" s="17">
        <f>MaleSingleAge!BJ41+FemaleSingleAge!BJ41</f>
        <v>517.93399999999997</v>
      </c>
      <c r="BK41" s="17">
        <f>MaleSingleAge!BK41+FemaleSingleAge!BK41</f>
        <v>526.97800000000007</v>
      </c>
      <c r="BL41" s="17">
        <f>MaleSingleAge!BL41+FemaleSingleAge!BL41</f>
        <v>536.29200000000003</v>
      </c>
      <c r="BM41" s="17">
        <f>MaleSingleAge!BM41+FemaleSingleAge!BM41</f>
        <v>545.697</v>
      </c>
      <c r="BN41" s="17">
        <f>MaleSingleAge!BN41+FemaleSingleAge!BN41</f>
        <v>554.98299999999995</v>
      </c>
      <c r="BO41" s="17">
        <f>MaleSingleAge!BO41+FemaleSingleAge!BO41</f>
        <v>564.02099999999996</v>
      </c>
      <c r="BP41" s="17">
        <f>MaleSingleAge!BP41+FemaleSingleAge!BP41</f>
        <v>572.78600000000006</v>
      </c>
      <c r="BQ41" s="17">
        <f>MaleSingleAge!BQ41+FemaleSingleAge!BQ41</f>
        <v>581.38</v>
      </c>
      <c r="BR41" s="17">
        <f>MaleSingleAge!BR41+FemaleSingleAge!BR41</f>
        <v>590.04199999999992</v>
      </c>
      <c r="BS41" s="17">
        <f>MaleSingleAge!BS41+FemaleSingleAge!BS41</f>
        <v>599.13499999999999</v>
      </c>
      <c r="BT41" s="17">
        <f>MaleSingleAge!BT41+FemaleSingleAge!BT41</f>
        <v>609.149</v>
      </c>
    </row>
    <row r="42" spans="1:72">
      <c r="A42" s="16">
        <v>39</v>
      </c>
      <c r="B42" s="17">
        <f>MaleSingleAge!B42+FemaleSingleAge!B42</f>
        <v>71.379000000000005</v>
      </c>
      <c r="C42" s="17">
        <f>MaleSingleAge!C42+FemaleSingleAge!C42</f>
        <v>71.912000000000006</v>
      </c>
      <c r="D42" s="17">
        <f>MaleSingleAge!D42+FemaleSingleAge!D42</f>
        <v>72.539999999999992</v>
      </c>
      <c r="E42" s="17">
        <f>MaleSingleAge!E42+FemaleSingleAge!E42</f>
        <v>73.521000000000001</v>
      </c>
      <c r="F42" s="17">
        <f>MaleSingleAge!F42+FemaleSingleAge!F42</f>
        <v>75.188999999999993</v>
      </c>
      <c r="G42" s="17">
        <f>MaleSingleAge!G42+FemaleSingleAge!G42</f>
        <v>77.763000000000005</v>
      </c>
      <c r="H42" s="17">
        <f>MaleSingleAge!H42+FemaleSingleAge!H42</f>
        <v>81.353000000000009</v>
      </c>
      <c r="I42" s="17">
        <f>MaleSingleAge!I42+FemaleSingleAge!I42</f>
        <v>85.837999999999994</v>
      </c>
      <c r="J42" s="17">
        <f>MaleSingleAge!J42+FemaleSingleAge!J42</f>
        <v>90.942000000000007</v>
      </c>
      <c r="K42" s="17">
        <f>MaleSingleAge!K42+FemaleSingleAge!K42</f>
        <v>96.26</v>
      </c>
      <c r="L42" s="17">
        <f>MaleSingleAge!L42+FemaleSingleAge!L42</f>
        <v>101.485</v>
      </c>
      <c r="M42" s="17">
        <f>MaleSingleAge!M42+FemaleSingleAge!M42</f>
        <v>106.542</v>
      </c>
      <c r="N42" s="17">
        <f>MaleSingleAge!N42+FemaleSingleAge!N42</f>
        <v>111.47999999999999</v>
      </c>
      <c r="O42" s="17">
        <f>MaleSingleAge!O42+FemaleSingleAge!O42</f>
        <v>116.26400000000001</v>
      </c>
      <c r="P42" s="17">
        <f>MaleSingleAge!P42+FemaleSingleAge!P42</f>
        <v>120.89099999999999</v>
      </c>
      <c r="Q42" s="17">
        <f>MaleSingleAge!Q42+FemaleSingleAge!Q42</f>
        <v>125.364</v>
      </c>
      <c r="R42" s="17">
        <f>MaleSingleAge!R42+FemaleSingleAge!R42</f>
        <v>129.654</v>
      </c>
      <c r="S42" s="17">
        <f>MaleSingleAge!S42+FemaleSingleAge!S42</f>
        <v>133.76999999999998</v>
      </c>
      <c r="T42" s="17">
        <f>MaleSingleAge!T42+FemaleSingleAge!T42</f>
        <v>137.809</v>
      </c>
      <c r="U42" s="17">
        <f>MaleSingleAge!U42+FemaleSingleAge!U42</f>
        <v>141.91199999999998</v>
      </c>
      <c r="V42" s="17">
        <f>MaleSingleAge!V42+FemaleSingleAge!V42</f>
        <v>146.19</v>
      </c>
      <c r="W42" s="17">
        <f>MaleSingleAge!W42+FemaleSingleAge!W42</f>
        <v>150.67399999999998</v>
      </c>
      <c r="X42" s="17">
        <f>MaleSingleAge!X42+FemaleSingleAge!X42</f>
        <v>155.369</v>
      </c>
      <c r="Y42" s="17">
        <f>MaleSingleAge!Y42+FemaleSingleAge!Y42</f>
        <v>160.33699999999999</v>
      </c>
      <c r="Z42" s="17">
        <f>MaleSingleAge!Z42+FemaleSingleAge!Z42</f>
        <v>165.637</v>
      </c>
      <c r="AA42" s="17">
        <f>MaleSingleAge!AA42+FemaleSingleAge!AA42</f>
        <v>171.315</v>
      </c>
      <c r="AB42" s="17">
        <f>MaleSingleAge!AB42+FemaleSingleAge!AB42</f>
        <v>177.327</v>
      </c>
      <c r="AC42" s="17">
        <f>MaleSingleAge!AC42+FemaleSingleAge!AC42</f>
        <v>183.65100000000001</v>
      </c>
      <c r="AD42" s="17">
        <f>MaleSingleAge!AD42+FemaleSingleAge!AD42</f>
        <v>190.37099999999998</v>
      </c>
      <c r="AE42" s="17">
        <f>MaleSingleAge!AE42+FemaleSingleAge!AE42</f>
        <v>197.58799999999999</v>
      </c>
      <c r="AF42" s="17">
        <f>MaleSingleAge!AF42+FemaleSingleAge!AF42</f>
        <v>205.32900000000001</v>
      </c>
      <c r="AG42" s="17">
        <f>MaleSingleAge!AG42+FemaleSingleAge!AG42</f>
        <v>213.78199999999998</v>
      </c>
      <c r="AH42" s="17">
        <f>MaleSingleAge!AH42+FemaleSingleAge!AH42</f>
        <v>222.80599999999998</v>
      </c>
      <c r="AI42" s="17">
        <f>MaleSingleAge!AI42+FemaleSingleAge!AI42</f>
        <v>231.72199999999998</v>
      </c>
      <c r="AJ42" s="17">
        <f>MaleSingleAge!AJ42+FemaleSingleAge!AJ42</f>
        <v>239.61599999999999</v>
      </c>
      <c r="AK42" s="17">
        <f>MaleSingleAge!AK42+FemaleSingleAge!AK42</f>
        <v>245.89999999999998</v>
      </c>
      <c r="AL42" s="17">
        <f>MaleSingleAge!AL42+FemaleSingleAge!AL42</f>
        <v>250.27199999999999</v>
      </c>
      <c r="AM42" s="17">
        <f>MaleSingleAge!AM42+FemaleSingleAge!AM42</f>
        <v>253.119</v>
      </c>
      <c r="AN42" s="17">
        <f>MaleSingleAge!AN42+FemaleSingleAge!AN42</f>
        <v>255.39800000000002</v>
      </c>
      <c r="AO42" s="17">
        <f>MaleSingleAge!AO42+FemaleSingleAge!AO42</f>
        <v>258.45399999999995</v>
      </c>
      <c r="AP42" s="17">
        <f>MaleSingleAge!AP42+FemaleSingleAge!AP42</f>
        <v>263.27300000000002</v>
      </c>
      <c r="AQ42" s="17">
        <f>MaleSingleAge!AQ42+FemaleSingleAge!AQ42</f>
        <v>270.12700000000001</v>
      </c>
      <c r="AR42" s="17">
        <f>MaleSingleAge!AR42+FemaleSingleAge!AR42</f>
        <v>278.774</v>
      </c>
      <c r="AS42" s="17">
        <f>MaleSingleAge!AS42+FemaleSingleAge!AS42</f>
        <v>289.05799999999999</v>
      </c>
      <c r="AT42" s="17">
        <f>MaleSingleAge!AT42+FemaleSingleAge!AT42</f>
        <v>300.64999999999998</v>
      </c>
      <c r="AU42" s="17">
        <f>MaleSingleAge!AU42+FemaleSingleAge!AU42</f>
        <v>313.25700000000001</v>
      </c>
      <c r="AV42" s="17">
        <f>MaleSingleAge!AV42+FemaleSingleAge!AV42</f>
        <v>326.87400000000002</v>
      </c>
      <c r="AW42" s="17">
        <f>MaleSingleAge!AW42+FemaleSingleAge!AW42</f>
        <v>341.47399999999999</v>
      </c>
      <c r="AX42" s="17">
        <f>MaleSingleAge!AX42+FemaleSingleAge!AX42</f>
        <v>356.7</v>
      </c>
      <c r="AY42" s="17">
        <f>MaleSingleAge!AY42+FemaleSingleAge!AY42</f>
        <v>372.09199999999998</v>
      </c>
      <c r="AZ42" s="17">
        <f>MaleSingleAge!AZ42+FemaleSingleAge!AZ42</f>
        <v>387.28800000000001</v>
      </c>
      <c r="BA42" s="17">
        <f>MaleSingleAge!BA42+FemaleSingleAge!BA42</f>
        <v>402.14300000000003</v>
      </c>
      <c r="BB42" s="17">
        <f>MaleSingleAge!BB42+FemaleSingleAge!BB42</f>
        <v>416.61</v>
      </c>
      <c r="BC42" s="17">
        <f>MaleSingleAge!BC42+FemaleSingleAge!BC42</f>
        <v>430.54899999999998</v>
      </c>
      <c r="BD42" s="17">
        <f>MaleSingleAge!BD42+FemaleSingleAge!BD42</f>
        <v>443.834</v>
      </c>
      <c r="BE42" s="17">
        <f>MaleSingleAge!BE42+FemaleSingleAge!BE42</f>
        <v>456.38</v>
      </c>
      <c r="BF42" s="17">
        <f>MaleSingleAge!BF42+FemaleSingleAge!BF42</f>
        <v>468.10399999999998</v>
      </c>
      <c r="BG42" s="17">
        <f>MaleSingleAge!BG42+FemaleSingleAge!BG42</f>
        <v>479.01</v>
      </c>
      <c r="BH42" s="17">
        <f>MaleSingleAge!BH42+FemaleSingleAge!BH42</f>
        <v>489.245</v>
      </c>
      <c r="BI42" s="17">
        <f>MaleSingleAge!BI42+FemaleSingleAge!BI42</f>
        <v>499.02199999999999</v>
      </c>
      <c r="BJ42" s="17">
        <f>MaleSingleAge!BJ42+FemaleSingleAge!BJ42</f>
        <v>508.52100000000002</v>
      </c>
      <c r="BK42" s="17">
        <f>MaleSingleAge!BK42+FemaleSingleAge!BK42</f>
        <v>517.83400000000006</v>
      </c>
      <c r="BL42" s="17">
        <f>MaleSingleAge!BL42+FemaleSingleAge!BL42</f>
        <v>526.98500000000001</v>
      </c>
      <c r="BM42" s="17">
        <f>MaleSingleAge!BM42+FemaleSingleAge!BM42</f>
        <v>535.96299999999997</v>
      </c>
      <c r="BN42" s="17">
        <f>MaleSingleAge!BN42+FemaleSingleAge!BN42</f>
        <v>544.75900000000001</v>
      </c>
      <c r="BO42" s="17">
        <f>MaleSingleAge!BO42+FemaleSingleAge!BO42</f>
        <v>553.40100000000007</v>
      </c>
      <c r="BP42" s="17">
        <f>MaleSingleAge!BP42+FemaleSingleAge!BP42</f>
        <v>561.96600000000001</v>
      </c>
      <c r="BQ42" s="17">
        <f>MaleSingleAge!BQ42+FemaleSingleAge!BQ42</f>
        <v>570.58699999999999</v>
      </c>
      <c r="BR42" s="17">
        <f>MaleSingleAge!BR42+FemaleSingleAge!BR42</f>
        <v>579.45399999999995</v>
      </c>
      <c r="BS42" s="17">
        <f>MaleSingleAge!BS42+FemaleSingleAge!BS42</f>
        <v>588.81500000000005</v>
      </c>
      <c r="BT42" s="17">
        <f>MaleSingleAge!BT42+FemaleSingleAge!BT42</f>
        <v>598.971</v>
      </c>
    </row>
    <row r="43" spans="1:72">
      <c r="A43" s="16">
        <v>40</v>
      </c>
      <c r="B43" s="17">
        <f>MaleSingleAge!B43+FemaleSingleAge!B43</f>
        <v>70.021000000000001</v>
      </c>
      <c r="C43" s="17">
        <f>MaleSingleAge!C43+FemaleSingleAge!C43</f>
        <v>70.527000000000001</v>
      </c>
      <c r="D43" s="17">
        <f>MaleSingleAge!D43+FemaleSingleAge!D43</f>
        <v>71.155000000000001</v>
      </c>
      <c r="E43" s="17">
        <f>MaleSingleAge!E43+FemaleSingleAge!E43</f>
        <v>72.054000000000002</v>
      </c>
      <c r="F43" s="17">
        <f>MaleSingleAge!F43+FemaleSingleAge!F43</f>
        <v>73.419000000000011</v>
      </c>
      <c r="G43" s="17">
        <f>MaleSingleAge!G43+FemaleSingleAge!G43</f>
        <v>75.385999999999996</v>
      </c>
      <c r="H43" s="17">
        <f>MaleSingleAge!H43+FemaleSingleAge!H43</f>
        <v>77.989000000000004</v>
      </c>
      <c r="I43" s="17">
        <f>MaleSingleAge!I43+FemaleSingleAge!I43</f>
        <v>81.186000000000007</v>
      </c>
      <c r="J43" s="17">
        <f>MaleSingleAge!J43+FemaleSingleAge!J43</f>
        <v>84.951999999999998</v>
      </c>
      <c r="K43" s="17">
        <f>MaleSingleAge!K43+FemaleSingleAge!K43</f>
        <v>89.222999999999999</v>
      </c>
      <c r="L43" s="17">
        <f>MaleSingleAge!L43+FemaleSingleAge!L43</f>
        <v>93.929000000000002</v>
      </c>
      <c r="M43" s="17">
        <f>MaleSingleAge!M43+FemaleSingleAge!M43</f>
        <v>99.102000000000004</v>
      </c>
      <c r="N43" s="17">
        <f>MaleSingleAge!N43+FemaleSingleAge!N43</f>
        <v>104.68600000000001</v>
      </c>
      <c r="O43" s="17">
        <f>MaleSingleAge!O43+FemaleSingleAge!O43</f>
        <v>110.407</v>
      </c>
      <c r="P43" s="17">
        <f>MaleSingleAge!P43+FemaleSingleAge!P43</f>
        <v>115.904</v>
      </c>
      <c r="Q43" s="17">
        <f>MaleSingleAge!Q43+FemaleSingleAge!Q43</f>
        <v>120.929</v>
      </c>
      <c r="R43" s="17">
        <f>MaleSingleAge!R43+FemaleSingleAge!R43</f>
        <v>125.369</v>
      </c>
      <c r="S43" s="17">
        <f>MaleSingleAge!S43+FemaleSingleAge!S43</f>
        <v>129.31200000000001</v>
      </c>
      <c r="T43" s="17">
        <f>MaleSingleAge!T43+FemaleSingleAge!T43</f>
        <v>132.97</v>
      </c>
      <c r="U43" s="17">
        <f>MaleSingleAge!U43+FemaleSingleAge!U43</f>
        <v>136.65699999999998</v>
      </c>
      <c r="V43" s="17">
        <f>MaleSingleAge!V43+FemaleSingleAge!V43</f>
        <v>140.61599999999999</v>
      </c>
      <c r="W43" s="17">
        <f>MaleSingleAge!W43+FemaleSingleAge!W43</f>
        <v>144.90600000000001</v>
      </c>
      <c r="X43" s="17">
        <f>MaleSingleAge!X43+FemaleSingleAge!X43</f>
        <v>149.48500000000001</v>
      </c>
      <c r="Y43" s="17">
        <f>MaleSingleAge!Y43+FemaleSingleAge!Y43</f>
        <v>154.36000000000001</v>
      </c>
      <c r="Z43" s="17">
        <f>MaleSingleAge!Z43+FemaleSingleAge!Z43</f>
        <v>159.512</v>
      </c>
      <c r="AA43" s="17">
        <f>MaleSingleAge!AA43+FemaleSingleAge!AA43</f>
        <v>164.934</v>
      </c>
      <c r="AB43" s="17">
        <f>MaleSingleAge!AB43+FemaleSingleAge!AB43</f>
        <v>170.58800000000002</v>
      </c>
      <c r="AC43" s="17">
        <f>MaleSingleAge!AC43+FemaleSingleAge!AC43</f>
        <v>176.494</v>
      </c>
      <c r="AD43" s="17">
        <f>MaleSingleAge!AD43+FemaleSingleAge!AD43</f>
        <v>182.739</v>
      </c>
      <c r="AE43" s="17">
        <f>MaleSingleAge!AE43+FemaleSingleAge!AE43</f>
        <v>189.44400000000002</v>
      </c>
      <c r="AF43" s="17">
        <f>MaleSingleAge!AF43+FemaleSingleAge!AF43</f>
        <v>196.65600000000001</v>
      </c>
      <c r="AG43" s="17">
        <f>MaleSingleAge!AG43+FemaleSingleAge!AG43</f>
        <v>204.471</v>
      </c>
      <c r="AH43" s="17">
        <f>MaleSingleAge!AH43+FemaleSingleAge!AH43</f>
        <v>212.77800000000002</v>
      </c>
      <c r="AI43" s="17">
        <f>MaleSingleAge!AI43+FemaleSingleAge!AI43</f>
        <v>221.15899999999999</v>
      </c>
      <c r="AJ43" s="17">
        <f>MaleSingleAge!AJ43+FemaleSingleAge!AJ43</f>
        <v>229.059</v>
      </c>
      <c r="AK43" s="17">
        <f>MaleSingleAge!AK43+FemaleSingleAge!AK43</f>
        <v>236.09700000000001</v>
      </c>
      <c r="AL43" s="17">
        <f>MaleSingleAge!AL43+FemaleSingleAge!AL43</f>
        <v>242.2</v>
      </c>
      <c r="AM43" s="17">
        <f>MaleSingleAge!AM43+FemaleSingleAge!AM43</f>
        <v>247.559</v>
      </c>
      <c r="AN43" s="17">
        <f>MaleSingleAge!AN43+FemaleSingleAge!AN43</f>
        <v>252.40199999999999</v>
      </c>
      <c r="AO43" s="17">
        <f>MaleSingleAge!AO43+FemaleSingleAge!AO43</f>
        <v>257.08100000000002</v>
      </c>
      <c r="AP43" s="17">
        <f>MaleSingleAge!AP43+FemaleSingleAge!AP43</f>
        <v>261.91399999999999</v>
      </c>
      <c r="AQ43" s="17">
        <f>MaleSingleAge!AQ43+FemaleSingleAge!AQ43</f>
        <v>266.834</v>
      </c>
      <c r="AR43" s="17">
        <f>MaleSingleAge!AR43+FemaleSingleAge!AR43</f>
        <v>271.93600000000004</v>
      </c>
      <c r="AS43" s="17">
        <f>MaleSingleAge!AS43+FemaleSingleAge!AS43</f>
        <v>277.90700000000004</v>
      </c>
      <c r="AT43" s="17">
        <f>MaleSingleAge!AT43+FemaleSingleAge!AT43</f>
        <v>285.62</v>
      </c>
      <c r="AU43" s="17">
        <f>MaleSingleAge!AU43+FemaleSingleAge!AU43</f>
        <v>295.64800000000002</v>
      </c>
      <c r="AV43" s="17">
        <f>MaleSingleAge!AV43+FemaleSingleAge!AV43</f>
        <v>308.29300000000001</v>
      </c>
      <c r="AW43" s="17">
        <f>MaleSingleAge!AW43+FemaleSingleAge!AW43</f>
        <v>323.23699999999997</v>
      </c>
      <c r="AX43" s="17">
        <f>MaleSingleAge!AX43+FemaleSingleAge!AX43</f>
        <v>339.64</v>
      </c>
      <c r="AY43" s="17">
        <f>MaleSingleAge!AY43+FemaleSingleAge!AY43</f>
        <v>356.30500000000001</v>
      </c>
      <c r="AZ43" s="17">
        <f>MaleSingleAge!AZ43+FemaleSingleAge!AZ43</f>
        <v>372.327</v>
      </c>
      <c r="BA43" s="17">
        <f>MaleSingleAge!BA43+FemaleSingleAge!BA43</f>
        <v>387.41399999999999</v>
      </c>
      <c r="BB43" s="17">
        <f>MaleSingleAge!BB43+FemaleSingleAge!BB43</f>
        <v>401.714</v>
      </c>
      <c r="BC43" s="17">
        <f>MaleSingleAge!BC43+FemaleSingleAge!BC43</f>
        <v>415.31400000000002</v>
      </c>
      <c r="BD43" s="17">
        <f>MaleSingleAge!BD43+FemaleSingleAge!BD43</f>
        <v>428.45299999999997</v>
      </c>
      <c r="BE43" s="17">
        <f>MaleSingleAge!BE43+FemaleSingleAge!BE43</f>
        <v>441.298</v>
      </c>
      <c r="BF43" s="17">
        <f>MaleSingleAge!BF43+FemaleSingleAge!BF43</f>
        <v>453.84199999999998</v>
      </c>
      <c r="BG43" s="17">
        <f>MaleSingleAge!BG43+FemaleSingleAge!BG43</f>
        <v>465.94600000000003</v>
      </c>
      <c r="BH43" s="17">
        <f>MaleSingleAge!BH43+FemaleSingleAge!BH43</f>
        <v>477.52700000000004</v>
      </c>
      <c r="BI43" s="17">
        <f>MaleSingleAge!BI43+FemaleSingleAge!BI43</f>
        <v>488.46799999999996</v>
      </c>
      <c r="BJ43" s="17">
        <f>MaleSingleAge!BJ43+FemaleSingleAge!BJ43</f>
        <v>498.71000000000004</v>
      </c>
      <c r="BK43" s="17">
        <f>MaleSingleAge!BK43+FemaleSingleAge!BK43</f>
        <v>508.28499999999997</v>
      </c>
      <c r="BL43" s="17">
        <f>MaleSingleAge!BL43+FemaleSingleAge!BL43</f>
        <v>517.28600000000006</v>
      </c>
      <c r="BM43" s="17">
        <f>MaleSingleAge!BM43+FemaleSingleAge!BM43</f>
        <v>525.87200000000007</v>
      </c>
      <c r="BN43" s="17">
        <f>MaleSingleAge!BN43+FemaleSingleAge!BN43</f>
        <v>534.21499999999992</v>
      </c>
      <c r="BO43" s="17">
        <f>MaleSingleAge!BO43+FemaleSingleAge!BO43</f>
        <v>542.49800000000005</v>
      </c>
      <c r="BP43" s="17">
        <f>MaleSingleAge!BP43+FemaleSingleAge!BP43</f>
        <v>550.89200000000005</v>
      </c>
      <c r="BQ43" s="17">
        <f>MaleSingleAge!BQ43+FemaleSingleAge!BQ43</f>
        <v>559.55600000000004</v>
      </c>
      <c r="BR43" s="17">
        <f>MaleSingleAge!BR43+FemaleSingleAge!BR43</f>
        <v>568.63699999999994</v>
      </c>
      <c r="BS43" s="17">
        <f>MaleSingleAge!BS43+FemaleSingleAge!BS43</f>
        <v>578.27099999999996</v>
      </c>
      <c r="BT43" s="17">
        <f>MaleSingleAge!BT43+FemaleSingleAge!BT43</f>
        <v>588.57999999999993</v>
      </c>
    </row>
    <row r="44" spans="1:72">
      <c r="A44" s="16">
        <v>41</v>
      </c>
      <c r="B44" s="17">
        <f>MaleSingleAge!B44+FemaleSingleAge!B44</f>
        <v>68.884999999999991</v>
      </c>
      <c r="C44" s="17">
        <f>MaleSingleAge!C44+FemaleSingleAge!C44</f>
        <v>69.38900000000001</v>
      </c>
      <c r="D44" s="17">
        <f>MaleSingleAge!D44+FemaleSingleAge!D44</f>
        <v>70.031000000000006</v>
      </c>
      <c r="E44" s="17">
        <f>MaleSingleAge!E44+FemaleSingleAge!E44</f>
        <v>70.855999999999995</v>
      </c>
      <c r="F44" s="17">
        <f>MaleSingleAge!F44+FemaleSingleAge!F44</f>
        <v>71.913000000000011</v>
      </c>
      <c r="G44" s="17">
        <f>MaleSingleAge!G44+FemaleSingleAge!G44</f>
        <v>73.248999999999995</v>
      </c>
      <c r="H44" s="17">
        <f>MaleSingleAge!H44+FemaleSingleAge!H44</f>
        <v>74.817999999999998</v>
      </c>
      <c r="I44" s="17">
        <f>MaleSingleAge!I44+FemaleSingleAge!I44</f>
        <v>76.662000000000006</v>
      </c>
      <c r="J44" s="17">
        <f>MaleSingleAge!J44+FemaleSingleAge!J44</f>
        <v>79.021000000000001</v>
      </c>
      <c r="K44" s="17">
        <f>MaleSingleAge!K44+FemaleSingleAge!K44</f>
        <v>82.2</v>
      </c>
      <c r="L44" s="17">
        <f>MaleSingleAge!L44+FemaleSingleAge!L44</f>
        <v>86.38300000000001</v>
      </c>
      <c r="M44" s="17">
        <f>MaleSingleAge!M44+FemaleSingleAge!M44</f>
        <v>91.718999999999994</v>
      </c>
      <c r="N44" s="17">
        <f>MaleSingleAge!N44+FemaleSingleAge!N44</f>
        <v>98.042000000000002</v>
      </c>
      <c r="O44" s="17">
        <f>MaleSingleAge!O44+FemaleSingleAge!O44</f>
        <v>104.803</v>
      </c>
      <c r="P44" s="17">
        <f>MaleSingleAge!P44+FemaleSingleAge!P44</f>
        <v>111.256</v>
      </c>
      <c r="Q44" s="17">
        <f>MaleSingleAge!Q44+FemaleSingleAge!Q44</f>
        <v>116.87100000000001</v>
      </c>
      <c r="R44" s="17">
        <f>MaleSingleAge!R44+FemaleSingleAge!R44</f>
        <v>121.43700000000001</v>
      </c>
      <c r="S44" s="17">
        <f>MaleSingleAge!S44+FemaleSingleAge!S44</f>
        <v>125.13800000000001</v>
      </c>
      <c r="T44" s="17">
        <f>MaleSingleAge!T44+FemaleSingleAge!T44</f>
        <v>128.31700000000001</v>
      </c>
      <c r="U44" s="17">
        <f>MaleSingleAge!U44+FemaleSingleAge!U44</f>
        <v>131.50799999999998</v>
      </c>
      <c r="V44" s="17">
        <f>MaleSingleAge!V44+FemaleSingleAge!V44</f>
        <v>135.1</v>
      </c>
      <c r="W44" s="17">
        <f>MaleSingleAge!W44+FemaleSingleAge!W44</f>
        <v>139.19999999999999</v>
      </c>
      <c r="X44" s="17">
        <f>MaleSingleAge!X44+FemaleSingleAge!X44</f>
        <v>143.702</v>
      </c>
      <c r="Y44" s="17">
        <f>MaleSingleAge!Y44+FemaleSingleAge!Y44</f>
        <v>148.54199999999997</v>
      </c>
      <c r="Z44" s="17">
        <f>MaleSingleAge!Z44+FemaleSingleAge!Z44</f>
        <v>153.59</v>
      </c>
      <c r="AA44" s="17">
        <f>MaleSingleAge!AA44+FemaleSingleAge!AA44</f>
        <v>158.75799999999998</v>
      </c>
      <c r="AB44" s="17">
        <f>MaleSingleAge!AB44+FemaleSingleAge!AB44</f>
        <v>164.01900000000001</v>
      </c>
      <c r="AC44" s="17">
        <f>MaleSingleAge!AC44+FemaleSingleAge!AC44</f>
        <v>169.435</v>
      </c>
      <c r="AD44" s="17">
        <f>MaleSingleAge!AD44+FemaleSingleAge!AD44</f>
        <v>175.12299999999999</v>
      </c>
      <c r="AE44" s="17">
        <f>MaleSingleAge!AE44+FemaleSingleAge!AE44</f>
        <v>181.245</v>
      </c>
      <c r="AF44" s="17">
        <f>MaleSingleAge!AF44+FemaleSingleAge!AF44</f>
        <v>187.89699999999999</v>
      </c>
      <c r="AG44" s="17">
        <f>MaleSingleAge!AG44+FemaleSingleAge!AG44</f>
        <v>195.084</v>
      </c>
      <c r="AH44" s="17">
        <f>MaleSingleAge!AH44+FemaleSingleAge!AH44</f>
        <v>202.708</v>
      </c>
      <c r="AI44" s="17">
        <f>MaleSingleAge!AI44+FemaleSingleAge!AI44</f>
        <v>210.624</v>
      </c>
      <c r="AJ44" s="17">
        <f>MaleSingleAge!AJ44+FemaleSingleAge!AJ44</f>
        <v>218.631</v>
      </c>
      <c r="AK44" s="17">
        <f>MaleSingleAge!AK44+FemaleSingleAge!AK44</f>
        <v>226.55199999999999</v>
      </c>
      <c r="AL44" s="17">
        <f>MaleSingleAge!AL44+FemaleSingleAge!AL44</f>
        <v>234.553</v>
      </c>
      <c r="AM44" s="17">
        <f>MaleSingleAge!AM44+FemaleSingleAge!AM44</f>
        <v>242.62100000000001</v>
      </c>
      <c r="AN44" s="17">
        <f>MaleSingleAge!AN44+FemaleSingleAge!AN44</f>
        <v>250.21499999999997</v>
      </c>
      <c r="AO44" s="17">
        <f>MaleSingleAge!AO44+FemaleSingleAge!AO44</f>
        <v>256.61900000000003</v>
      </c>
      <c r="AP44" s="17">
        <f>MaleSingleAge!AP44+FemaleSingleAge!AP44</f>
        <v>261.44299999999998</v>
      </c>
      <c r="AQ44" s="17">
        <f>MaleSingleAge!AQ44+FemaleSingleAge!AQ44</f>
        <v>264.24599999999998</v>
      </c>
      <c r="AR44" s="17">
        <f>MaleSingleAge!AR44+FemaleSingleAge!AR44</f>
        <v>265.49200000000002</v>
      </c>
      <c r="AS44" s="17">
        <f>MaleSingleAge!AS44+FemaleSingleAge!AS44</f>
        <v>266.79199999999997</v>
      </c>
      <c r="AT44" s="17">
        <f>MaleSingleAge!AT44+FemaleSingleAge!AT44</f>
        <v>270.34800000000001</v>
      </c>
      <c r="AU44" s="17">
        <f>MaleSingleAge!AU44+FemaleSingleAge!AU44</f>
        <v>277.67099999999999</v>
      </c>
      <c r="AV44" s="17">
        <f>MaleSingleAge!AV44+FemaleSingleAge!AV44</f>
        <v>289.41499999999996</v>
      </c>
      <c r="AW44" s="17">
        <f>MaleSingleAge!AW44+FemaleSingleAge!AW44</f>
        <v>304.93100000000004</v>
      </c>
      <c r="AX44" s="17">
        <f>MaleSingleAge!AX44+FemaleSingleAge!AX44</f>
        <v>322.81799999999998</v>
      </c>
      <c r="AY44" s="17">
        <f>MaleSingleAge!AY44+FemaleSingleAge!AY44</f>
        <v>341.005</v>
      </c>
      <c r="AZ44" s="17">
        <f>MaleSingleAge!AZ44+FemaleSingleAge!AZ44</f>
        <v>357.97300000000001</v>
      </c>
      <c r="BA44" s="17">
        <f>MaleSingleAge!BA44+FemaleSingleAge!BA44</f>
        <v>373.23</v>
      </c>
      <c r="BB44" s="17">
        <f>MaleSingleAge!BB44+FemaleSingleAge!BB44</f>
        <v>387.16399999999999</v>
      </c>
      <c r="BC44" s="17">
        <f>MaleSingleAge!BC44+FemaleSingleAge!BC44</f>
        <v>400.15800000000002</v>
      </c>
      <c r="BD44" s="17">
        <f>MaleSingleAge!BD44+FemaleSingleAge!BD44</f>
        <v>412.90800000000002</v>
      </c>
      <c r="BE44" s="17">
        <f>MaleSingleAge!BE44+FemaleSingleAge!BE44</f>
        <v>425.89600000000002</v>
      </c>
      <c r="BF44" s="17">
        <f>MaleSingleAge!BF44+FemaleSingleAge!BF44</f>
        <v>439.21600000000001</v>
      </c>
      <c r="BG44" s="17">
        <f>MaleSingleAge!BG44+FemaleSingleAge!BG44</f>
        <v>452.56700000000001</v>
      </c>
      <c r="BH44" s="17">
        <f>MaleSingleAge!BH44+FemaleSingleAge!BH44</f>
        <v>465.58800000000002</v>
      </c>
      <c r="BI44" s="17">
        <f>MaleSingleAge!BI44+FemaleSingleAge!BI44</f>
        <v>477.77499999999998</v>
      </c>
      <c r="BJ44" s="17">
        <f>MaleSingleAge!BJ44+FemaleSingleAge!BJ44</f>
        <v>488.79899999999998</v>
      </c>
      <c r="BK44" s="17">
        <f>MaleSingleAge!BK44+FemaleSingleAge!BK44</f>
        <v>498.601</v>
      </c>
      <c r="BL44" s="17">
        <f>MaleSingleAge!BL44+FemaleSingleAge!BL44</f>
        <v>507.38200000000001</v>
      </c>
      <c r="BM44" s="17">
        <f>MaleSingleAge!BM44+FemaleSingleAge!BM44</f>
        <v>515.47800000000007</v>
      </c>
      <c r="BN44" s="17">
        <f>MaleSingleAge!BN44+FemaleSingleAge!BN44</f>
        <v>523.29</v>
      </c>
      <c r="BO44" s="17">
        <f>MaleSingleAge!BO44+FemaleSingleAge!BO44</f>
        <v>531.16700000000003</v>
      </c>
      <c r="BP44" s="17">
        <f>MaleSingleAge!BP44+FemaleSingleAge!BP44</f>
        <v>539.38900000000001</v>
      </c>
      <c r="BQ44" s="17">
        <f>MaleSingleAge!BQ44+FemaleSingleAge!BQ44</f>
        <v>548.14300000000003</v>
      </c>
      <c r="BR44" s="17">
        <f>MaleSingleAge!BR44+FemaleSingleAge!BR44</f>
        <v>557.51299999999992</v>
      </c>
      <c r="BS44" s="17">
        <f>MaleSingleAge!BS44+FemaleSingleAge!BS44</f>
        <v>567.48900000000003</v>
      </c>
      <c r="BT44" s="17">
        <f>MaleSingleAge!BT44+FemaleSingleAge!BT44</f>
        <v>577.97199999999998</v>
      </c>
    </row>
    <row r="45" spans="1:72">
      <c r="A45" s="16">
        <v>42</v>
      </c>
      <c r="B45" s="17">
        <f>MaleSingleAge!B45+FemaleSingleAge!B45</f>
        <v>67.746000000000009</v>
      </c>
      <c r="C45" s="17">
        <f>MaleSingleAge!C45+FemaleSingleAge!C45</f>
        <v>68.277999999999992</v>
      </c>
      <c r="D45" s="17">
        <f>MaleSingleAge!D45+FemaleSingleAge!D45</f>
        <v>68.937999999999988</v>
      </c>
      <c r="E45" s="17">
        <f>MaleSingleAge!E45+FemaleSingleAge!E45</f>
        <v>69.703000000000003</v>
      </c>
      <c r="F45" s="17">
        <f>MaleSingleAge!F45+FemaleSingleAge!F45</f>
        <v>70.516999999999996</v>
      </c>
      <c r="G45" s="17">
        <f>MaleSingleAge!G45+FemaleSingleAge!G45</f>
        <v>71.378</v>
      </c>
      <c r="H45" s="17">
        <f>MaleSingleAge!H45+FemaleSingleAge!H45</f>
        <v>72.188999999999993</v>
      </c>
      <c r="I45" s="17">
        <f>MaleSingleAge!I45+FemaleSingleAge!I45</f>
        <v>73.045999999999992</v>
      </c>
      <c r="J45" s="17">
        <f>MaleSingleAge!J45+FemaleSingleAge!J45</f>
        <v>74.349999999999994</v>
      </c>
      <c r="K45" s="17">
        <f>MaleSingleAge!K45+FemaleSingleAge!K45</f>
        <v>76.64500000000001</v>
      </c>
      <c r="L45" s="17">
        <f>MaleSingleAge!L45+FemaleSingleAge!L45</f>
        <v>80.263000000000005</v>
      </c>
      <c r="M45" s="17">
        <f>MaleSingleAge!M45+FemaleSingleAge!M45</f>
        <v>85.427999999999997</v>
      </c>
      <c r="N45" s="17">
        <f>MaleSingleAge!N45+FemaleSingleAge!N45</f>
        <v>91.903999999999996</v>
      </c>
      <c r="O45" s="17">
        <f>MaleSingleAge!O45+FemaleSingleAge!O45</f>
        <v>99.028999999999996</v>
      </c>
      <c r="P45" s="17">
        <f>MaleSingleAge!P45+FemaleSingleAge!P45</f>
        <v>105.869</v>
      </c>
      <c r="Q45" s="17">
        <f>MaleSingleAge!Q45+FemaleSingleAge!Q45</f>
        <v>111.76300000000001</v>
      </c>
      <c r="R45" s="17">
        <f>MaleSingleAge!R45+FemaleSingleAge!R45</f>
        <v>116.465</v>
      </c>
      <c r="S45" s="17">
        <f>MaleSingleAge!S45+FemaleSingleAge!S45</f>
        <v>120.19</v>
      </c>
      <c r="T45" s="17">
        <f>MaleSingleAge!T45+FemaleSingleAge!T45</f>
        <v>123.312</v>
      </c>
      <c r="U45" s="17">
        <f>MaleSingleAge!U45+FemaleSingleAge!U45</f>
        <v>126.40900000000001</v>
      </c>
      <c r="V45" s="17">
        <f>MaleSingleAge!V45+FemaleSingleAge!V45</f>
        <v>129.91199999999998</v>
      </c>
      <c r="W45" s="17">
        <f>MaleSingleAge!W45+FemaleSingleAge!W45</f>
        <v>133.928</v>
      </c>
      <c r="X45" s="17">
        <f>MaleSingleAge!X45+FemaleSingleAge!X45</f>
        <v>138.33199999999999</v>
      </c>
      <c r="Y45" s="17">
        <f>MaleSingleAge!Y45+FemaleSingleAge!Y45</f>
        <v>143.04</v>
      </c>
      <c r="Z45" s="17">
        <f>MaleSingleAge!Z45+FemaleSingleAge!Z45</f>
        <v>147.892</v>
      </c>
      <c r="AA45" s="17">
        <f>MaleSingleAge!AA45+FemaleSingleAge!AA45</f>
        <v>152.78699999999998</v>
      </c>
      <c r="AB45" s="17">
        <f>MaleSingleAge!AB45+FemaleSingleAge!AB45</f>
        <v>157.703</v>
      </c>
      <c r="AC45" s="17">
        <f>MaleSingleAge!AC45+FemaleSingleAge!AC45</f>
        <v>162.72399999999999</v>
      </c>
      <c r="AD45" s="17">
        <f>MaleSingleAge!AD45+FemaleSingleAge!AD45</f>
        <v>167.976</v>
      </c>
      <c r="AE45" s="17">
        <f>MaleSingleAge!AE45+FemaleSingleAge!AE45</f>
        <v>173.625</v>
      </c>
      <c r="AF45" s="17">
        <f>MaleSingleAge!AF45+FemaleSingleAge!AF45</f>
        <v>179.78399999999999</v>
      </c>
      <c r="AG45" s="17">
        <f>MaleSingleAge!AG45+FemaleSingleAge!AG45</f>
        <v>186.4</v>
      </c>
      <c r="AH45" s="17">
        <f>MaleSingleAge!AH45+FemaleSingleAge!AH45</f>
        <v>193.393</v>
      </c>
      <c r="AI45" s="17">
        <f>MaleSingleAge!AI45+FemaleSingleAge!AI45</f>
        <v>200.82</v>
      </c>
      <c r="AJ45" s="17">
        <f>MaleSingleAge!AJ45+FemaleSingleAge!AJ45</f>
        <v>208.74599999999998</v>
      </c>
      <c r="AK45" s="17">
        <f>MaleSingleAge!AK45+FemaleSingleAge!AK45</f>
        <v>217.154</v>
      </c>
      <c r="AL45" s="17">
        <f>MaleSingleAge!AL45+FemaleSingleAge!AL45</f>
        <v>226.357</v>
      </c>
      <c r="AM45" s="17">
        <f>MaleSingleAge!AM45+FemaleSingleAge!AM45</f>
        <v>236.202</v>
      </c>
      <c r="AN45" s="17">
        <f>MaleSingleAge!AN45+FemaleSingleAge!AN45</f>
        <v>245.65800000000002</v>
      </c>
      <c r="AO45" s="17">
        <f>MaleSingleAge!AO45+FemaleSingleAge!AO45</f>
        <v>253.34199999999998</v>
      </c>
      <c r="AP45" s="17">
        <f>MaleSingleAge!AP45+FemaleSingleAge!AP45</f>
        <v>258.40999999999997</v>
      </c>
      <c r="AQ45" s="17">
        <f>MaleSingleAge!AQ45+FemaleSingleAge!AQ45</f>
        <v>260.21600000000001</v>
      </c>
      <c r="AR45" s="17">
        <f>MaleSingleAge!AR45+FemaleSingleAge!AR45</f>
        <v>259.43200000000002</v>
      </c>
      <c r="AS45" s="17">
        <f>MaleSingleAge!AS45+FemaleSingleAge!AS45</f>
        <v>258.11900000000003</v>
      </c>
      <c r="AT45" s="17">
        <f>MaleSingleAge!AT45+FemaleSingleAge!AT45</f>
        <v>259.14599999999996</v>
      </c>
      <c r="AU45" s="17">
        <f>MaleSingleAge!AU45+FemaleSingleAge!AU45</f>
        <v>264.50199999999995</v>
      </c>
      <c r="AV45" s="17">
        <f>MaleSingleAge!AV45+FemaleSingleAge!AV45</f>
        <v>274.99799999999999</v>
      </c>
      <c r="AW45" s="17">
        <f>MaleSingleAge!AW45+FemaleSingleAge!AW45</f>
        <v>289.84399999999999</v>
      </c>
      <c r="AX45" s="17">
        <f>MaleSingleAge!AX45+FemaleSingleAge!AX45</f>
        <v>307.48599999999999</v>
      </c>
      <c r="AY45" s="17">
        <f>MaleSingleAge!AY45+FemaleSingleAge!AY45</f>
        <v>325.59399999999999</v>
      </c>
      <c r="AZ45" s="17">
        <f>MaleSingleAge!AZ45+FemaleSingleAge!AZ45</f>
        <v>342.452</v>
      </c>
      <c r="BA45" s="17">
        <f>MaleSingleAge!BA45+FemaleSingleAge!BA45</f>
        <v>357.53800000000001</v>
      </c>
      <c r="BB45" s="17">
        <f>MaleSingleAge!BB45+FemaleSingleAge!BB45</f>
        <v>371.31099999999998</v>
      </c>
      <c r="BC45" s="17">
        <f>MaleSingleAge!BC45+FemaleSingleAge!BC45</f>
        <v>384.22299999999996</v>
      </c>
      <c r="BD45" s="17">
        <f>MaleSingleAge!BD45+FemaleSingleAge!BD45</f>
        <v>397.08699999999999</v>
      </c>
      <c r="BE45" s="17">
        <f>MaleSingleAge!BE45+FemaleSingleAge!BE45</f>
        <v>410.44600000000003</v>
      </c>
      <c r="BF45" s="17">
        <f>MaleSingleAge!BF45+FemaleSingleAge!BF45</f>
        <v>424.42099999999999</v>
      </c>
      <c r="BG45" s="17">
        <f>MaleSingleAge!BG45+FemaleSingleAge!BG45</f>
        <v>438.649</v>
      </c>
      <c r="BH45" s="17">
        <f>MaleSingleAge!BH45+FemaleSingleAge!BH45</f>
        <v>452.63800000000003</v>
      </c>
      <c r="BI45" s="17">
        <f>MaleSingleAge!BI45+FemaleSingleAge!BI45</f>
        <v>465.71000000000004</v>
      </c>
      <c r="BJ45" s="17">
        <f>MaleSingleAge!BJ45+FemaleSingleAge!BJ45</f>
        <v>477.40099999999995</v>
      </c>
      <c r="BK45" s="17">
        <f>MaleSingleAge!BK45+FemaleSingleAge!BK45</f>
        <v>487.62200000000001</v>
      </c>
      <c r="BL45" s="17">
        <f>MaleSingleAge!BL45+FemaleSingleAge!BL45</f>
        <v>496.58600000000001</v>
      </c>
      <c r="BM45" s="17">
        <f>MaleSingleAge!BM45+FemaleSingleAge!BM45</f>
        <v>504.71299999999997</v>
      </c>
      <c r="BN45" s="17">
        <f>MaleSingleAge!BN45+FemaleSingleAge!BN45</f>
        <v>512.48199999999997</v>
      </c>
      <c r="BO45" s="17">
        <f>MaleSingleAge!BO45+FemaleSingleAge!BO45</f>
        <v>520.31700000000001</v>
      </c>
      <c r="BP45" s="17">
        <f>MaleSingleAge!BP45+FemaleSingleAge!BP45</f>
        <v>528.54099999999994</v>
      </c>
      <c r="BQ45" s="17">
        <f>MaleSingleAge!BQ45+FemaleSingleAge!BQ45</f>
        <v>537.34500000000003</v>
      </c>
      <c r="BR45" s="17">
        <f>MaleSingleAge!BR45+FemaleSingleAge!BR45</f>
        <v>546.79399999999998</v>
      </c>
      <c r="BS45" s="17">
        <f>MaleSingleAge!BS45+FemaleSingleAge!BS45</f>
        <v>556.82500000000005</v>
      </c>
      <c r="BT45" s="17">
        <f>MaleSingleAge!BT45+FemaleSingleAge!BT45</f>
        <v>567.24299999999994</v>
      </c>
    </row>
    <row r="46" spans="1:72">
      <c r="A46" s="16">
        <v>43</v>
      </c>
      <c r="B46" s="17">
        <f>MaleSingleAge!B46+FemaleSingleAge!B46</f>
        <v>66.495000000000005</v>
      </c>
      <c r="C46" s="17">
        <f>MaleSingleAge!C46+FemaleSingleAge!C46</f>
        <v>67.052999999999997</v>
      </c>
      <c r="D46" s="17">
        <f>MaleSingleAge!D46+FemaleSingleAge!D46</f>
        <v>67.676000000000002</v>
      </c>
      <c r="E46" s="17">
        <f>MaleSingleAge!E46+FemaleSingleAge!E46</f>
        <v>68.334999999999994</v>
      </c>
      <c r="F46" s="17">
        <f>MaleSingleAge!F46+FemaleSingleAge!F46</f>
        <v>68.98</v>
      </c>
      <c r="G46" s="17">
        <f>MaleSingleAge!G46+FemaleSingleAge!G46</f>
        <v>69.602000000000004</v>
      </c>
      <c r="H46" s="17">
        <f>MaleSingleAge!H46+FemaleSingleAge!H46</f>
        <v>70.12</v>
      </c>
      <c r="I46" s="17">
        <f>MaleSingleAge!I46+FemaleSingleAge!I46</f>
        <v>70.634</v>
      </c>
      <c r="J46" s="17">
        <f>MaleSingleAge!J46+FemaleSingleAge!J46</f>
        <v>71.533000000000001</v>
      </c>
      <c r="K46" s="17">
        <f>MaleSingleAge!K46+FemaleSingleAge!K46</f>
        <v>73.335999999999999</v>
      </c>
      <c r="L46" s="17">
        <f>MaleSingleAge!L46+FemaleSingleAge!L46</f>
        <v>76.384</v>
      </c>
      <c r="M46" s="17">
        <f>MaleSingleAge!M46+FemaleSingleAge!M46</f>
        <v>80.866</v>
      </c>
      <c r="N46" s="17">
        <f>MaleSingleAge!N46+FemaleSingleAge!N46</f>
        <v>86.578000000000003</v>
      </c>
      <c r="O46" s="17">
        <f>MaleSingleAge!O46+FemaleSingleAge!O46</f>
        <v>92.977000000000004</v>
      </c>
      <c r="P46" s="17">
        <f>MaleSingleAge!P46+FemaleSingleAge!P46</f>
        <v>99.292000000000002</v>
      </c>
      <c r="Q46" s="17">
        <f>MaleSingleAge!Q46+FemaleSingleAge!Q46</f>
        <v>104.962</v>
      </c>
      <c r="R46" s="17">
        <f>MaleSingleAge!R46+FemaleSingleAge!R46</f>
        <v>109.801</v>
      </c>
      <c r="S46" s="17">
        <f>MaleSingleAge!S46+FemaleSingleAge!S46</f>
        <v>113.971</v>
      </c>
      <c r="T46" s="17">
        <f>MaleSingleAge!T46+FemaleSingleAge!T46</f>
        <v>117.69</v>
      </c>
      <c r="U46" s="17">
        <f>MaleSingleAge!U46+FemaleSingleAge!U46</f>
        <v>121.328</v>
      </c>
      <c r="V46" s="17">
        <f>MaleSingleAge!V46+FemaleSingleAge!V46</f>
        <v>125.15600000000001</v>
      </c>
      <c r="W46" s="17">
        <f>MaleSingleAge!W46+FemaleSingleAge!W46</f>
        <v>129.233</v>
      </c>
      <c r="X46" s="17">
        <f>MaleSingleAge!X46+FemaleSingleAge!X46</f>
        <v>133.47899999999998</v>
      </c>
      <c r="Y46" s="17">
        <f>MaleSingleAge!Y46+FemaleSingleAge!Y46</f>
        <v>137.87599999999998</v>
      </c>
      <c r="Z46" s="17">
        <f>MaleSingleAge!Z46+FemaleSingleAge!Z46</f>
        <v>142.37400000000002</v>
      </c>
      <c r="AA46" s="17">
        <f>MaleSingleAge!AA46+FemaleSingleAge!AA46</f>
        <v>146.946</v>
      </c>
      <c r="AB46" s="17">
        <f>MaleSingleAge!AB46+FemaleSingleAge!AB46</f>
        <v>151.59399999999999</v>
      </c>
      <c r="AC46" s="17">
        <f>MaleSingleAge!AC46+FemaleSingleAge!AC46</f>
        <v>156.381</v>
      </c>
      <c r="AD46" s="17">
        <f>MaleSingleAge!AD46+FemaleSingleAge!AD46</f>
        <v>161.40199999999999</v>
      </c>
      <c r="AE46" s="17">
        <f>MaleSingleAge!AE46+FemaleSingleAge!AE46</f>
        <v>166.786</v>
      </c>
      <c r="AF46" s="17">
        <f>MaleSingleAge!AF46+FemaleSingleAge!AF46</f>
        <v>172.625</v>
      </c>
      <c r="AG46" s="17">
        <f>MaleSingleAge!AG46+FemaleSingleAge!AG46</f>
        <v>178.85</v>
      </c>
      <c r="AH46" s="17">
        <f>MaleSingleAge!AH46+FemaleSingleAge!AH46</f>
        <v>185.41499999999999</v>
      </c>
      <c r="AI46" s="17">
        <f>MaleSingleAge!AI46+FemaleSingleAge!AI46</f>
        <v>192.428</v>
      </c>
      <c r="AJ46" s="17">
        <f>MaleSingleAge!AJ46+FemaleSingleAge!AJ46</f>
        <v>200.03699999999998</v>
      </c>
      <c r="AK46" s="17">
        <f>MaleSingleAge!AK46+FemaleSingleAge!AK46</f>
        <v>208.279</v>
      </c>
      <c r="AL46" s="17">
        <f>MaleSingleAge!AL46+FemaleSingleAge!AL46</f>
        <v>217.45</v>
      </c>
      <c r="AM46" s="17">
        <f>MaleSingleAge!AM46+FemaleSingleAge!AM46</f>
        <v>227.37200000000001</v>
      </c>
      <c r="AN46" s="17">
        <f>MaleSingleAge!AN46+FemaleSingleAge!AN46</f>
        <v>237.036</v>
      </c>
      <c r="AO46" s="17">
        <f>MaleSingleAge!AO46+FemaleSingleAge!AO46</f>
        <v>245.08100000000002</v>
      </c>
      <c r="AP46" s="17">
        <f>MaleSingleAge!AP46+FemaleSingleAge!AP46</f>
        <v>250.654</v>
      </c>
      <c r="AQ46" s="17">
        <f>MaleSingleAge!AQ46+FemaleSingleAge!AQ46</f>
        <v>253.19800000000001</v>
      </c>
      <c r="AR46" s="17">
        <f>MaleSingleAge!AR46+FemaleSingleAge!AR46</f>
        <v>253.32399999999998</v>
      </c>
      <c r="AS46" s="17">
        <f>MaleSingleAge!AS46+FemaleSingleAge!AS46</f>
        <v>252.767</v>
      </c>
      <c r="AT46" s="17">
        <f>MaleSingleAge!AT46+FemaleSingleAge!AT46</f>
        <v>253.96300000000002</v>
      </c>
      <c r="AU46" s="17">
        <f>MaleSingleAge!AU46+FemaleSingleAge!AU46</f>
        <v>258.62799999999999</v>
      </c>
      <c r="AV46" s="17">
        <f>MaleSingleAge!AV46+FemaleSingleAge!AV46</f>
        <v>267.39400000000001</v>
      </c>
      <c r="AW46" s="17">
        <f>MaleSingleAge!AW46+FemaleSingleAge!AW46</f>
        <v>279.65499999999997</v>
      </c>
      <c r="AX46" s="17">
        <f>MaleSingleAge!AX46+FemaleSingleAge!AX46</f>
        <v>294.36400000000003</v>
      </c>
      <c r="AY46" s="17">
        <f>MaleSingleAge!AY46+FemaleSingleAge!AY46</f>
        <v>309.899</v>
      </c>
      <c r="AZ46" s="17">
        <f>MaleSingleAge!AZ46+FemaleSingleAge!AZ46</f>
        <v>325.05600000000004</v>
      </c>
      <c r="BA46" s="17">
        <f>MaleSingleAge!BA46+FemaleSingleAge!BA46</f>
        <v>339.50099999999998</v>
      </c>
      <c r="BB46" s="17">
        <f>MaleSingleAge!BB46+FemaleSingleAge!BB46</f>
        <v>353.524</v>
      </c>
      <c r="BC46" s="17">
        <f>MaleSingleAge!BC46+FemaleSingleAge!BC46</f>
        <v>367.28300000000002</v>
      </c>
      <c r="BD46" s="17">
        <f>MaleSingleAge!BD46+FemaleSingleAge!BD46</f>
        <v>381.11800000000005</v>
      </c>
      <c r="BE46" s="17">
        <f>MaleSingleAge!BE46+FemaleSingleAge!BE46</f>
        <v>395.24099999999999</v>
      </c>
      <c r="BF46" s="17">
        <f>MaleSingleAge!BF46+FemaleSingleAge!BF46</f>
        <v>409.67399999999998</v>
      </c>
      <c r="BG46" s="17">
        <f>MaleSingleAge!BG46+FemaleSingleAge!BG46</f>
        <v>424.166</v>
      </c>
      <c r="BH46" s="17">
        <f>MaleSingleAge!BH46+FemaleSingleAge!BH46</f>
        <v>438.32799999999997</v>
      </c>
      <c r="BI46" s="17">
        <f>MaleSingleAge!BI46+FemaleSingleAge!BI46</f>
        <v>451.65599999999995</v>
      </c>
      <c r="BJ46" s="17">
        <f>MaleSingleAge!BJ46+FemaleSingleAge!BJ46</f>
        <v>463.80799999999999</v>
      </c>
      <c r="BK46" s="17">
        <f>MaleSingleAge!BK46+FemaleSingleAge!BK46</f>
        <v>474.702</v>
      </c>
      <c r="BL46" s="17">
        <f>MaleSingleAge!BL46+FemaleSingleAge!BL46</f>
        <v>484.48699999999997</v>
      </c>
      <c r="BM46" s="17">
        <f>MaleSingleAge!BM46+FemaleSingleAge!BM46</f>
        <v>493.45699999999999</v>
      </c>
      <c r="BN46" s="17">
        <f>MaleSingleAge!BN46+FemaleSingleAge!BN46</f>
        <v>501.96199999999999</v>
      </c>
      <c r="BO46" s="17">
        <f>MaleSingleAge!BO46+FemaleSingleAge!BO46</f>
        <v>510.32500000000005</v>
      </c>
      <c r="BP46" s="17">
        <f>MaleSingleAge!BP46+FemaleSingleAge!BP46</f>
        <v>518.80500000000006</v>
      </c>
      <c r="BQ46" s="17">
        <f>MaleSingleAge!BQ46+FemaleSingleAge!BQ46</f>
        <v>527.59100000000001</v>
      </c>
      <c r="BR46" s="17">
        <f>MaleSingleAge!BR46+FemaleSingleAge!BR46</f>
        <v>536.78700000000003</v>
      </c>
      <c r="BS46" s="17">
        <f>MaleSingleAge!BS46+FemaleSingleAge!BS46</f>
        <v>546.42399999999998</v>
      </c>
      <c r="BT46" s="17">
        <f>MaleSingleAge!BT46+FemaleSingleAge!BT46</f>
        <v>556.45800000000008</v>
      </c>
    </row>
    <row r="47" spans="1:72">
      <c r="A47" s="16">
        <v>44</v>
      </c>
      <c r="B47" s="17">
        <f>MaleSingleAge!B47+FemaleSingleAge!B47</f>
        <v>65.153999999999996</v>
      </c>
      <c r="C47" s="17">
        <f>MaleSingleAge!C47+FemaleSingleAge!C47</f>
        <v>65.745000000000005</v>
      </c>
      <c r="D47" s="17">
        <f>MaleSingleAge!D47+FemaleSingleAge!D47</f>
        <v>66.306000000000012</v>
      </c>
      <c r="E47" s="17">
        <f>MaleSingleAge!E47+FemaleSingleAge!E47</f>
        <v>66.850999999999999</v>
      </c>
      <c r="F47" s="17">
        <f>MaleSingleAge!F47+FemaleSingleAge!F47</f>
        <v>67.384999999999991</v>
      </c>
      <c r="G47" s="17">
        <f>MaleSingleAge!G47+FemaleSingleAge!G47</f>
        <v>67.941000000000003</v>
      </c>
      <c r="H47" s="17">
        <f>MaleSingleAge!H47+FemaleSingleAge!H47</f>
        <v>68.478999999999999</v>
      </c>
      <c r="I47" s="17">
        <f>MaleSingleAge!I47+FemaleSingleAge!I47</f>
        <v>69.073000000000008</v>
      </c>
      <c r="J47" s="17">
        <f>MaleSingleAge!J47+FemaleSingleAge!J47</f>
        <v>69.986999999999995</v>
      </c>
      <c r="K47" s="17">
        <f>MaleSingleAge!K47+FemaleSingleAge!K47</f>
        <v>71.568999999999988</v>
      </c>
      <c r="L47" s="17">
        <f>MaleSingleAge!L47+FemaleSingleAge!L47</f>
        <v>74.049000000000007</v>
      </c>
      <c r="M47" s="17">
        <f>MaleSingleAge!M47+FemaleSingleAge!M47</f>
        <v>77.538000000000011</v>
      </c>
      <c r="N47" s="17">
        <f>MaleSingleAge!N47+FemaleSingleAge!N47</f>
        <v>81.915999999999997</v>
      </c>
      <c r="O47" s="17">
        <f>MaleSingleAge!O47+FemaleSingleAge!O47</f>
        <v>86.908000000000001</v>
      </c>
      <c r="P47" s="17">
        <f>MaleSingleAge!P47+FemaleSingleAge!P47</f>
        <v>92.113</v>
      </c>
      <c r="Q47" s="17">
        <f>MaleSingleAge!Q47+FemaleSingleAge!Q47</f>
        <v>97.227000000000004</v>
      </c>
      <c r="R47" s="17">
        <f>MaleSingleAge!R47+FemaleSingleAge!R47</f>
        <v>102.175</v>
      </c>
      <c r="S47" s="17">
        <f>MaleSingleAge!S47+FemaleSingleAge!S47</f>
        <v>107.006</v>
      </c>
      <c r="T47" s="17">
        <f>MaleSingleAge!T47+FemaleSingleAge!T47</f>
        <v>111.69200000000001</v>
      </c>
      <c r="U47" s="17">
        <f>MaleSingleAge!U47+FemaleSingleAge!U47</f>
        <v>116.23</v>
      </c>
      <c r="V47" s="17">
        <f>MaleSingleAge!V47+FemaleSingleAge!V47</f>
        <v>120.62899999999999</v>
      </c>
      <c r="W47" s="17">
        <f>MaleSingleAge!W47+FemaleSingleAge!W47</f>
        <v>124.86000000000001</v>
      </c>
      <c r="X47" s="17">
        <f>MaleSingleAge!X47+FemaleSingleAge!X47</f>
        <v>128.93099999999998</v>
      </c>
      <c r="Y47" s="17">
        <f>MaleSingleAge!Y47+FemaleSingleAge!Y47</f>
        <v>132.93299999999999</v>
      </c>
      <c r="Z47" s="17">
        <f>MaleSingleAge!Z47+FemaleSingleAge!Z47</f>
        <v>137.00399999999999</v>
      </c>
      <c r="AA47" s="17">
        <f>MaleSingleAge!AA47+FemaleSingleAge!AA47</f>
        <v>141.24700000000001</v>
      </c>
      <c r="AB47" s="17">
        <f>MaleSingleAge!AB47+FemaleSingleAge!AB47</f>
        <v>145.69399999999999</v>
      </c>
      <c r="AC47" s="17">
        <f>MaleSingleAge!AC47+FemaleSingleAge!AC47</f>
        <v>150.351</v>
      </c>
      <c r="AD47" s="17">
        <f>MaleSingleAge!AD47+FemaleSingleAge!AD47</f>
        <v>155.27699999999999</v>
      </c>
      <c r="AE47" s="17">
        <f>MaleSingleAge!AE47+FemaleSingleAge!AE47</f>
        <v>160.529</v>
      </c>
      <c r="AF47" s="17">
        <f>MaleSingleAge!AF47+FemaleSingleAge!AF47</f>
        <v>166.15199999999999</v>
      </c>
      <c r="AG47" s="17">
        <f>MaleSingleAge!AG47+FemaleSingleAge!AG47</f>
        <v>172.10399999999998</v>
      </c>
      <c r="AH47" s="17">
        <f>MaleSingleAge!AH47+FemaleSingleAge!AH47</f>
        <v>178.36200000000002</v>
      </c>
      <c r="AI47" s="17">
        <f>MaleSingleAge!AI47+FemaleSingleAge!AI47</f>
        <v>185.00900000000001</v>
      </c>
      <c r="AJ47" s="17">
        <f>MaleSingleAge!AJ47+FemaleSingleAge!AJ47</f>
        <v>192.14400000000001</v>
      </c>
      <c r="AK47" s="17">
        <f>MaleSingleAge!AK47+FemaleSingleAge!AK47</f>
        <v>199.79300000000001</v>
      </c>
      <c r="AL47" s="17">
        <f>MaleSingleAge!AL47+FemaleSingleAge!AL47</f>
        <v>208.14</v>
      </c>
      <c r="AM47" s="17">
        <f>MaleSingleAge!AM47+FemaleSingleAge!AM47</f>
        <v>217.048</v>
      </c>
      <c r="AN47" s="17">
        <f>MaleSingleAge!AN47+FemaleSingleAge!AN47</f>
        <v>225.85599999999999</v>
      </c>
      <c r="AO47" s="17">
        <f>MaleSingleAge!AO47+FemaleSingleAge!AO47</f>
        <v>233.66399999999999</v>
      </c>
      <c r="AP47" s="17">
        <f>MaleSingleAge!AP47+FemaleSingleAge!AP47</f>
        <v>239.899</v>
      </c>
      <c r="AQ47" s="17">
        <f>MaleSingleAge!AQ47+FemaleSingleAge!AQ47</f>
        <v>244.26599999999999</v>
      </c>
      <c r="AR47" s="17">
        <f>MaleSingleAge!AR47+FemaleSingleAge!AR47</f>
        <v>247.14499999999998</v>
      </c>
      <c r="AS47" s="17">
        <f>MaleSingleAge!AS47+FemaleSingleAge!AS47</f>
        <v>249.47300000000001</v>
      </c>
      <c r="AT47" s="17">
        <f>MaleSingleAge!AT47+FemaleSingleAge!AT47</f>
        <v>252.565</v>
      </c>
      <c r="AU47" s="17">
        <f>MaleSingleAge!AU47+FemaleSingleAge!AU47</f>
        <v>257.39100000000002</v>
      </c>
      <c r="AV47" s="17">
        <f>MaleSingleAge!AV47+FemaleSingleAge!AV47</f>
        <v>264.21600000000001</v>
      </c>
      <c r="AW47" s="17">
        <f>MaleSingleAge!AW47+FemaleSingleAge!AW47</f>
        <v>272.803</v>
      </c>
      <c r="AX47" s="17">
        <f>MaleSingleAge!AX47+FemaleSingleAge!AX47</f>
        <v>282.99799999999999</v>
      </c>
      <c r="AY47" s="17">
        <f>MaleSingleAge!AY47+FemaleSingleAge!AY47</f>
        <v>294.476</v>
      </c>
      <c r="AZ47" s="17">
        <f>MaleSingleAge!AZ47+FemaleSingleAge!AZ47</f>
        <v>306.95299999999997</v>
      </c>
      <c r="BA47" s="17">
        <f>MaleSingleAge!BA47+FemaleSingleAge!BA47</f>
        <v>320.41700000000003</v>
      </c>
      <c r="BB47" s="17">
        <f>MaleSingleAge!BB47+FemaleSingleAge!BB47</f>
        <v>334.84699999999998</v>
      </c>
      <c r="BC47" s="17">
        <f>MaleSingleAge!BC47+FemaleSingleAge!BC47</f>
        <v>349.89200000000005</v>
      </c>
      <c r="BD47" s="17">
        <f>MaleSingleAge!BD47+FemaleSingleAge!BD47</f>
        <v>365.11</v>
      </c>
      <c r="BE47" s="17">
        <f>MaleSingleAge!BE47+FemaleSingleAge!BE47</f>
        <v>380.14400000000001</v>
      </c>
      <c r="BF47" s="17">
        <f>MaleSingleAge!BF47+FemaleSingleAge!BF47</f>
        <v>394.85599999999999</v>
      </c>
      <c r="BG47" s="17">
        <f>MaleSingleAge!BG47+FemaleSingleAge!BG47</f>
        <v>409.19899999999996</v>
      </c>
      <c r="BH47" s="17">
        <f>MaleSingleAge!BH47+FemaleSingleAge!BH47</f>
        <v>423.03</v>
      </c>
      <c r="BI47" s="17">
        <f>MaleSingleAge!BI47+FemaleSingleAge!BI47</f>
        <v>436.221</v>
      </c>
      <c r="BJ47" s="17">
        <f>MaleSingleAge!BJ47+FemaleSingleAge!BJ47</f>
        <v>448.69299999999998</v>
      </c>
      <c r="BK47" s="17">
        <f>MaleSingleAge!BK47+FemaleSingleAge!BK47</f>
        <v>460.411</v>
      </c>
      <c r="BL47" s="17">
        <f>MaleSingleAge!BL47+FemaleSingleAge!BL47</f>
        <v>471.39499999999998</v>
      </c>
      <c r="BM47" s="17">
        <f>MaleSingleAge!BM47+FemaleSingleAge!BM47</f>
        <v>481.7</v>
      </c>
      <c r="BN47" s="17">
        <f>MaleSingleAge!BN47+FemaleSingleAge!BN47</f>
        <v>491.42200000000003</v>
      </c>
      <c r="BO47" s="17">
        <f>MaleSingleAge!BO47+FemaleSingleAge!BO47</f>
        <v>500.67499999999995</v>
      </c>
      <c r="BP47" s="17">
        <f>MaleSingleAge!BP47+FemaleSingleAge!BP47</f>
        <v>509.59999999999997</v>
      </c>
      <c r="BQ47" s="17">
        <f>MaleSingleAge!BQ47+FemaleSingleAge!BQ47</f>
        <v>518.36200000000008</v>
      </c>
      <c r="BR47" s="17">
        <f>MaleSingleAge!BR47+FemaleSingleAge!BR47</f>
        <v>527.14099999999996</v>
      </c>
      <c r="BS47" s="17">
        <f>MaleSingleAge!BS47+FemaleSingleAge!BS47</f>
        <v>536.14300000000003</v>
      </c>
      <c r="BT47" s="17">
        <f>MaleSingleAge!BT47+FemaleSingleAge!BT47</f>
        <v>545.59500000000003</v>
      </c>
    </row>
    <row r="48" spans="1:72">
      <c r="A48" s="16">
        <v>45</v>
      </c>
      <c r="B48" s="17">
        <f>MaleSingleAge!B48+FemaleSingleAge!B48</f>
        <v>63.884999999999998</v>
      </c>
      <c r="C48" s="17">
        <f>MaleSingleAge!C48+FemaleSingleAge!C48</f>
        <v>64.555000000000007</v>
      </c>
      <c r="D48" s="17">
        <f>MaleSingleAge!D48+FemaleSingleAge!D48</f>
        <v>65.119</v>
      </c>
      <c r="E48" s="17">
        <f>MaleSingleAge!E48+FemaleSingleAge!E48</f>
        <v>65.609000000000009</v>
      </c>
      <c r="F48" s="17">
        <f>MaleSingleAge!F48+FemaleSingleAge!F48</f>
        <v>66.072000000000003</v>
      </c>
      <c r="G48" s="17">
        <f>MaleSingleAge!G48+FemaleSingleAge!G48</f>
        <v>66.562000000000012</v>
      </c>
      <c r="H48" s="17">
        <f>MaleSingleAge!H48+FemaleSingleAge!H48</f>
        <v>67.078000000000003</v>
      </c>
      <c r="I48" s="17">
        <f>MaleSingleAge!I48+FemaleSingleAge!I48</f>
        <v>67.671999999999997</v>
      </c>
      <c r="J48" s="17">
        <f>MaleSingleAge!J48+FemaleSingleAge!J48</f>
        <v>68.50800000000001</v>
      </c>
      <c r="K48" s="17">
        <f>MaleSingleAge!K48+FemaleSingleAge!K48</f>
        <v>69.799000000000007</v>
      </c>
      <c r="L48" s="17">
        <f>MaleSingleAge!L48+FemaleSingleAge!L48</f>
        <v>71.697000000000003</v>
      </c>
      <c r="M48" s="17">
        <f>MaleSingleAge!M48+FemaleSingleAge!M48</f>
        <v>74.236000000000004</v>
      </c>
      <c r="N48" s="17">
        <f>MaleSingleAge!N48+FemaleSingleAge!N48</f>
        <v>77.375</v>
      </c>
      <c r="O48" s="17">
        <f>MaleSingleAge!O48+FemaleSingleAge!O48</f>
        <v>81.073999999999998</v>
      </c>
      <c r="P48" s="17">
        <f>MaleSingleAge!P48+FemaleSingleAge!P48</f>
        <v>85.265999999999991</v>
      </c>
      <c r="Q48" s="17">
        <f>MaleSingleAge!Q48+FemaleSingleAge!Q48</f>
        <v>89.87</v>
      </c>
      <c r="R48" s="17">
        <f>MaleSingleAge!R48+FemaleSingleAge!R48</f>
        <v>94.918000000000006</v>
      </c>
      <c r="S48" s="17">
        <f>MaleSingleAge!S48+FemaleSingleAge!S48</f>
        <v>100.35900000000001</v>
      </c>
      <c r="T48" s="17">
        <f>MaleSingleAge!T48+FemaleSingleAge!T48</f>
        <v>105.931</v>
      </c>
      <c r="U48" s="17">
        <f>MaleSingleAge!U48+FemaleSingleAge!U48</f>
        <v>111.29400000000001</v>
      </c>
      <c r="V48" s="17">
        <f>MaleSingleAge!V48+FemaleSingleAge!V48</f>
        <v>116.212</v>
      </c>
      <c r="W48" s="17">
        <f>MaleSingleAge!W48+FemaleSingleAge!W48</f>
        <v>120.578</v>
      </c>
      <c r="X48" s="17">
        <f>MaleSingleAge!X48+FemaleSingleAge!X48</f>
        <v>124.47800000000001</v>
      </c>
      <c r="Y48" s="17">
        <f>MaleSingleAge!Y48+FemaleSingleAge!Y48</f>
        <v>128.108</v>
      </c>
      <c r="Z48" s="17">
        <f>MaleSingleAge!Z48+FemaleSingleAge!Z48</f>
        <v>131.77199999999999</v>
      </c>
      <c r="AA48" s="17">
        <f>MaleSingleAge!AA48+FemaleSingleAge!AA48</f>
        <v>135.703</v>
      </c>
      <c r="AB48" s="17">
        <f>MaleSingleAge!AB48+FemaleSingleAge!AB48</f>
        <v>139.95699999999999</v>
      </c>
      <c r="AC48" s="17">
        <f>MaleSingleAge!AC48+FemaleSingleAge!AC48</f>
        <v>144.49299999999999</v>
      </c>
      <c r="AD48" s="17">
        <f>MaleSingleAge!AD48+FemaleSingleAge!AD48</f>
        <v>149.32</v>
      </c>
      <c r="AE48" s="17">
        <f>MaleSingleAge!AE48+FemaleSingleAge!AE48</f>
        <v>154.42099999999999</v>
      </c>
      <c r="AF48" s="17">
        <f>MaleSingleAge!AF48+FemaleSingleAge!AF48</f>
        <v>159.78700000000001</v>
      </c>
      <c r="AG48" s="17">
        <f>MaleSingleAge!AG48+FemaleSingleAge!AG48</f>
        <v>165.38200000000001</v>
      </c>
      <c r="AH48" s="17">
        <f>MaleSingleAge!AH48+FemaleSingleAge!AH48</f>
        <v>171.22699999999998</v>
      </c>
      <c r="AI48" s="17">
        <f>MaleSingleAge!AI48+FemaleSingleAge!AI48</f>
        <v>177.404</v>
      </c>
      <c r="AJ48" s="17">
        <f>MaleSingleAge!AJ48+FemaleSingleAge!AJ48</f>
        <v>184.03</v>
      </c>
      <c r="AK48" s="17">
        <f>MaleSingleAge!AK48+FemaleSingleAge!AK48</f>
        <v>191.154</v>
      </c>
      <c r="AL48" s="17">
        <f>MaleSingleAge!AL48+FemaleSingleAge!AL48</f>
        <v>198.86799999999999</v>
      </c>
      <c r="AM48" s="17">
        <f>MaleSingleAge!AM48+FemaleSingleAge!AM48</f>
        <v>207.06200000000001</v>
      </c>
      <c r="AN48" s="17">
        <f>MaleSingleAge!AN48+FemaleSingleAge!AN48</f>
        <v>215.33100000000002</v>
      </c>
      <c r="AO48" s="17">
        <f>MaleSingleAge!AO48+FemaleSingleAge!AO48</f>
        <v>223.13299999999998</v>
      </c>
      <c r="AP48" s="17">
        <f>MaleSingleAge!AP48+FemaleSingleAge!AP48</f>
        <v>230.09699999999998</v>
      </c>
      <c r="AQ48" s="17">
        <f>MaleSingleAge!AQ48+FemaleSingleAge!AQ48</f>
        <v>236.149</v>
      </c>
      <c r="AR48" s="17">
        <f>MaleSingleAge!AR48+FemaleSingleAge!AR48</f>
        <v>241.47899999999998</v>
      </c>
      <c r="AS48" s="17">
        <f>MaleSingleAge!AS48+FemaleSingleAge!AS48</f>
        <v>246.31200000000001</v>
      </c>
      <c r="AT48" s="17">
        <f>MaleSingleAge!AT48+FemaleSingleAge!AT48</f>
        <v>250.98899999999998</v>
      </c>
      <c r="AU48" s="17">
        <f>MaleSingleAge!AU48+FemaleSingleAge!AU48</f>
        <v>255.82400000000001</v>
      </c>
      <c r="AV48" s="17">
        <f>MaleSingleAge!AV48+FemaleSingleAge!AV48</f>
        <v>260.75</v>
      </c>
      <c r="AW48" s="17">
        <f>MaleSingleAge!AW48+FemaleSingleAge!AW48</f>
        <v>265.863</v>
      </c>
      <c r="AX48" s="17">
        <f>MaleSingleAge!AX48+FemaleSingleAge!AX48</f>
        <v>271.83</v>
      </c>
      <c r="AY48" s="17">
        <f>MaleSingleAge!AY48+FemaleSingleAge!AY48</f>
        <v>279.505</v>
      </c>
      <c r="AZ48" s="17">
        <f>MaleSingleAge!AZ48+FemaleSingleAge!AZ48</f>
        <v>289.44299999999998</v>
      </c>
      <c r="BA48" s="17">
        <f>MaleSingleAge!BA48+FemaleSingleAge!BA48</f>
        <v>301.94200000000001</v>
      </c>
      <c r="BB48" s="17">
        <f>MaleSingleAge!BB48+FemaleSingleAge!BB48</f>
        <v>316.68600000000004</v>
      </c>
      <c r="BC48" s="17">
        <f>MaleSingleAge!BC48+FemaleSingleAge!BC48</f>
        <v>332.863</v>
      </c>
      <c r="BD48" s="17">
        <f>MaleSingleAge!BD48+FemaleSingleAge!BD48</f>
        <v>349.30500000000001</v>
      </c>
      <c r="BE48" s="17">
        <f>MaleSingleAge!BE48+FemaleSingleAge!BE48</f>
        <v>365.12900000000002</v>
      </c>
      <c r="BF48" s="17">
        <f>MaleSingleAge!BF48+FemaleSingleAge!BF48</f>
        <v>380.05100000000004</v>
      </c>
      <c r="BG48" s="17">
        <f>MaleSingleAge!BG48+FemaleSingleAge!BG48</f>
        <v>394.21299999999997</v>
      </c>
      <c r="BH48" s="17">
        <f>MaleSingleAge!BH48+FemaleSingleAge!BH48</f>
        <v>407.69899999999996</v>
      </c>
      <c r="BI48" s="17">
        <f>MaleSingleAge!BI48+FemaleSingleAge!BI48</f>
        <v>420.74</v>
      </c>
      <c r="BJ48" s="17">
        <f>MaleSingleAge!BJ48+FemaleSingleAge!BJ48</f>
        <v>433.49299999999999</v>
      </c>
      <c r="BK48" s="17">
        <f>MaleSingleAge!BK48+FemaleSingleAge!BK48</f>
        <v>445.97400000000005</v>
      </c>
      <c r="BL48" s="17">
        <f>MaleSingleAge!BL48+FemaleSingleAge!BL48</f>
        <v>458.077</v>
      </c>
      <c r="BM48" s="17">
        <f>MaleSingleAge!BM48+FemaleSingleAge!BM48</f>
        <v>469.637</v>
      </c>
      <c r="BN48" s="17">
        <f>MaleSingleAge!BN48+FemaleSingleAge!BN48</f>
        <v>480.50599999999997</v>
      </c>
      <c r="BO48" s="17">
        <f>MaleSingleAge!BO48+FemaleSingleAge!BO48</f>
        <v>490.60699999999997</v>
      </c>
      <c r="BP48" s="17">
        <f>MaleSingleAge!BP48+FemaleSingleAge!BP48</f>
        <v>499.96500000000003</v>
      </c>
      <c r="BQ48" s="17">
        <f>MaleSingleAge!BQ48+FemaleSingleAge!BQ48</f>
        <v>508.71699999999998</v>
      </c>
      <c r="BR48" s="17">
        <f>MaleSingleAge!BR48+FemaleSingleAge!BR48</f>
        <v>517.11400000000003</v>
      </c>
      <c r="BS48" s="17">
        <f>MaleSingleAge!BS48+FemaleSingleAge!BS48</f>
        <v>525.52299999999991</v>
      </c>
      <c r="BT48" s="17">
        <f>MaleSingleAge!BT48+FemaleSingleAge!BT48</f>
        <v>534.4190000000001</v>
      </c>
    </row>
    <row r="49" spans="1:72">
      <c r="A49" s="16">
        <v>46</v>
      </c>
      <c r="B49" s="17">
        <f>MaleSingleAge!B49+FemaleSingleAge!B49</f>
        <v>62.694000000000003</v>
      </c>
      <c r="C49" s="17">
        <f>MaleSingleAge!C49+FemaleSingleAge!C49</f>
        <v>63.478999999999999</v>
      </c>
      <c r="D49" s="17">
        <f>MaleSingleAge!D49+FemaleSingleAge!D49</f>
        <v>64.073000000000008</v>
      </c>
      <c r="E49" s="17">
        <f>MaleSingleAge!E49+FemaleSingleAge!E49</f>
        <v>64.534999999999997</v>
      </c>
      <c r="F49" s="17">
        <f>MaleSingleAge!F49+FemaleSingleAge!F49</f>
        <v>64.951000000000008</v>
      </c>
      <c r="G49" s="17">
        <f>MaleSingleAge!G49+FemaleSingleAge!G49</f>
        <v>65.396000000000001</v>
      </c>
      <c r="H49" s="17">
        <f>MaleSingleAge!H49+FemaleSingleAge!H49</f>
        <v>65.908000000000001</v>
      </c>
      <c r="I49" s="17">
        <f>MaleSingleAge!I49+FemaleSingleAge!I49</f>
        <v>66.518000000000001</v>
      </c>
      <c r="J49" s="17">
        <f>MaleSingleAge!J49+FemaleSingleAge!J49</f>
        <v>67.287000000000006</v>
      </c>
      <c r="K49" s="17">
        <f>MaleSingleAge!K49+FemaleSingleAge!K49</f>
        <v>68.284999999999997</v>
      </c>
      <c r="L49" s="17">
        <f>MaleSingleAge!L49+FemaleSingleAge!L49</f>
        <v>69.574000000000012</v>
      </c>
      <c r="M49" s="17">
        <f>MaleSingleAge!M49+FemaleSingleAge!M49</f>
        <v>71.12</v>
      </c>
      <c r="N49" s="17">
        <f>MaleSingleAge!N49+FemaleSingleAge!N49</f>
        <v>72.950999999999993</v>
      </c>
      <c r="O49" s="17">
        <f>MaleSingleAge!O49+FemaleSingleAge!O49</f>
        <v>75.293000000000006</v>
      </c>
      <c r="P49" s="17">
        <f>MaleSingleAge!P49+FemaleSingleAge!P49</f>
        <v>78.429000000000002</v>
      </c>
      <c r="Q49" s="17">
        <f>MaleSingleAge!Q49+FemaleSingleAge!Q49</f>
        <v>82.522000000000006</v>
      </c>
      <c r="R49" s="17">
        <f>MaleSingleAge!R49+FemaleSingleAge!R49</f>
        <v>87.716999999999999</v>
      </c>
      <c r="S49" s="17">
        <f>MaleSingleAge!S49+FemaleSingleAge!S49</f>
        <v>93.853000000000009</v>
      </c>
      <c r="T49" s="17">
        <f>MaleSingleAge!T49+FemaleSingleAge!T49</f>
        <v>100.41300000000001</v>
      </c>
      <c r="U49" s="17">
        <f>MaleSingleAge!U49+FemaleSingleAge!U49</f>
        <v>106.682</v>
      </c>
      <c r="V49" s="17">
        <f>MaleSingleAge!V49+FemaleSingleAge!V49</f>
        <v>112.158</v>
      </c>
      <c r="W49" s="17">
        <f>MaleSingleAge!W49+FemaleSingleAge!W49</f>
        <v>116.637</v>
      </c>
      <c r="X49" s="17">
        <f>MaleSingleAge!X49+FemaleSingleAge!X49</f>
        <v>120.29599999999999</v>
      </c>
      <c r="Y49" s="17">
        <f>MaleSingleAge!Y49+FemaleSingleAge!Y49</f>
        <v>123.464</v>
      </c>
      <c r="Z49" s="17">
        <f>MaleSingleAge!Z49+FemaleSingleAge!Z49</f>
        <v>126.648</v>
      </c>
      <c r="AA49" s="17">
        <f>MaleSingleAge!AA49+FemaleSingleAge!AA49</f>
        <v>130.221</v>
      </c>
      <c r="AB49" s="17">
        <f>MaleSingleAge!AB49+FemaleSingleAge!AB49</f>
        <v>134.286</v>
      </c>
      <c r="AC49" s="17">
        <f>MaleSingleAge!AC49+FemaleSingleAge!AC49</f>
        <v>138.74099999999999</v>
      </c>
      <c r="AD49" s="17">
        <f>MaleSingleAge!AD49+FemaleSingleAge!AD49</f>
        <v>143.524</v>
      </c>
      <c r="AE49" s="17">
        <f>MaleSingleAge!AE49+FemaleSingleAge!AE49</f>
        <v>148.511</v>
      </c>
      <c r="AF49" s="17">
        <f>MaleSingleAge!AF49+FemaleSingleAge!AF49</f>
        <v>153.62100000000001</v>
      </c>
      <c r="AG49" s="17">
        <f>MaleSingleAge!AG49+FemaleSingleAge!AG49</f>
        <v>158.82499999999999</v>
      </c>
      <c r="AH49" s="17">
        <f>MaleSingleAge!AH49+FemaleSingleAge!AH49</f>
        <v>164.18200000000002</v>
      </c>
      <c r="AI49" s="17">
        <f>MaleSingleAge!AI49+FemaleSingleAge!AI49</f>
        <v>169.80799999999999</v>
      </c>
      <c r="AJ49" s="17">
        <f>MaleSingleAge!AJ49+FemaleSingleAge!AJ49</f>
        <v>175.857</v>
      </c>
      <c r="AK49" s="17">
        <f>MaleSingleAge!AK49+FemaleSingleAge!AK49</f>
        <v>182.42400000000001</v>
      </c>
      <c r="AL49" s="17">
        <f>MaleSingleAge!AL49+FemaleSingleAge!AL49</f>
        <v>189.51299999999998</v>
      </c>
      <c r="AM49" s="17">
        <f>MaleSingleAge!AM49+FemaleSingleAge!AM49</f>
        <v>197.02799999999999</v>
      </c>
      <c r="AN49" s="17">
        <f>MaleSingleAge!AN49+FemaleSingleAge!AN49</f>
        <v>204.82999999999998</v>
      </c>
      <c r="AO49" s="17">
        <f>MaleSingleAge!AO49+FemaleSingleAge!AO49</f>
        <v>212.72399999999999</v>
      </c>
      <c r="AP49" s="17">
        <f>MaleSingleAge!AP49+FemaleSingleAge!AP49</f>
        <v>220.541</v>
      </c>
      <c r="AQ49" s="17">
        <f>MaleSingleAge!AQ49+FemaleSingleAge!AQ49</f>
        <v>228.44400000000002</v>
      </c>
      <c r="AR49" s="17">
        <f>MaleSingleAge!AR49+FemaleSingleAge!AR49</f>
        <v>236.42099999999999</v>
      </c>
      <c r="AS49" s="17">
        <f>MaleSingleAge!AS49+FemaleSingleAge!AS49</f>
        <v>243.93900000000002</v>
      </c>
      <c r="AT49" s="17">
        <f>MaleSingleAge!AT49+FemaleSingleAge!AT49</f>
        <v>250.3</v>
      </c>
      <c r="AU49" s="17">
        <f>MaleSingleAge!AU49+FemaleSingleAge!AU49</f>
        <v>255.12</v>
      </c>
      <c r="AV49" s="17">
        <f>MaleSingleAge!AV49+FemaleSingleAge!AV49</f>
        <v>257.97199999999998</v>
      </c>
      <c r="AW49" s="17">
        <f>MaleSingleAge!AW49+FemaleSingleAge!AW49</f>
        <v>259.30700000000002</v>
      </c>
      <c r="AX49" s="17">
        <f>MaleSingleAge!AX49+FemaleSingleAge!AX49</f>
        <v>260.69799999999998</v>
      </c>
      <c r="AY49" s="17">
        <f>MaleSingleAge!AY49+FemaleSingleAge!AY49</f>
        <v>264.29499999999996</v>
      </c>
      <c r="AZ49" s="17">
        <f>MaleSingleAge!AZ49+FemaleSingleAge!AZ49</f>
        <v>271.572</v>
      </c>
      <c r="BA49" s="17">
        <f>MaleSingleAge!BA49+FemaleSingleAge!BA49</f>
        <v>283.16899999999998</v>
      </c>
      <c r="BB49" s="17">
        <f>MaleSingleAge!BB49+FemaleSingleAge!BB49</f>
        <v>298.452</v>
      </c>
      <c r="BC49" s="17">
        <f>MaleSingleAge!BC49+FemaleSingleAge!BC49</f>
        <v>316.05499999999995</v>
      </c>
      <c r="BD49" s="17">
        <f>MaleSingleAge!BD49+FemaleSingleAge!BD49</f>
        <v>333.96100000000001</v>
      </c>
      <c r="BE49" s="17">
        <f>MaleSingleAge!BE49+FemaleSingleAge!BE49</f>
        <v>350.68799999999999</v>
      </c>
      <c r="BF49" s="17">
        <f>MaleSingleAge!BF49+FemaleSingleAge!BF49</f>
        <v>365.76099999999997</v>
      </c>
      <c r="BG49" s="17">
        <f>MaleSingleAge!BG49+FemaleSingleAge!BG49</f>
        <v>379.553</v>
      </c>
      <c r="BH49" s="17">
        <f>MaleSingleAge!BH49+FemaleSingleAge!BH49</f>
        <v>392.435</v>
      </c>
      <c r="BI49" s="17">
        <f>MaleSingleAge!BI49+FemaleSingleAge!BI49</f>
        <v>405.08800000000002</v>
      </c>
      <c r="BJ49" s="17">
        <f>MaleSingleAge!BJ49+FemaleSingleAge!BJ49</f>
        <v>417.97399999999999</v>
      </c>
      <c r="BK49" s="17">
        <f>MaleSingleAge!BK49+FemaleSingleAge!BK49</f>
        <v>431.17399999999998</v>
      </c>
      <c r="BL49" s="17">
        <f>MaleSingleAge!BL49+FemaleSingleAge!BL49</f>
        <v>444.44</v>
      </c>
      <c r="BM49" s="17">
        <f>MaleSingleAge!BM49+FemaleSingleAge!BM49</f>
        <v>457.34300000000002</v>
      </c>
      <c r="BN49" s="17">
        <f>MaleSingleAge!BN49+FemaleSingleAge!BN49</f>
        <v>469.43799999999999</v>
      </c>
      <c r="BO49" s="17">
        <f>MaleSingleAge!BO49+FemaleSingleAge!BO49</f>
        <v>480.42399999999998</v>
      </c>
      <c r="BP49" s="17">
        <f>MaleSingleAge!BP49+FemaleSingleAge!BP49</f>
        <v>490.19200000000001</v>
      </c>
      <c r="BQ49" s="17">
        <f>MaleSingleAge!BQ49+FemaleSingleAge!BQ49</f>
        <v>498.85500000000002</v>
      </c>
      <c r="BR49" s="17">
        <f>MaleSingleAge!BR49+FemaleSingleAge!BR49</f>
        <v>506.75900000000001</v>
      </c>
      <c r="BS49" s="17">
        <f>MaleSingleAge!BS49+FemaleSingleAge!BS49</f>
        <v>514.47699999999998</v>
      </c>
      <c r="BT49" s="17">
        <f>MaleSingleAge!BT49+FemaleSingleAge!BT49</f>
        <v>522.80400000000009</v>
      </c>
    </row>
    <row r="50" spans="1:72">
      <c r="A50" s="16">
        <v>47</v>
      </c>
      <c r="B50" s="17">
        <f>MaleSingleAge!B50+FemaleSingleAge!B50</f>
        <v>61.213999999999999</v>
      </c>
      <c r="C50" s="17">
        <f>MaleSingleAge!C50+FemaleSingleAge!C50</f>
        <v>62.108999999999995</v>
      </c>
      <c r="D50" s="17">
        <f>MaleSingleAge!D50+FemaleSingleAge!D50</f>
        <v>62.783999999999999</v>
      </c>
      <c r="E50" s="17">
        <f>MaleSingleAge!E50+FemaleSingleAge!E50</f>
        <v>63.3</v>
      </c>
      <c r="F50" s="17">
        <f>MaleSingleAge!F50+FemaleSingleAge!F50</f>
        <v>63.75</v>
      </c>
      <c r="G50" s="17">
        <f>MaleSingleAge!G50+FemaleSingleAge!G50</f>
        <v>64.213999999999999</v>
      </c>
      <c r="H50" s="17">
        <f>MaleSingleAge!H50+FemaleSingleAge!H50</f>
        <v>64.751999999999995</v>
      </c>
      <c r="I50" s="17">
        <f>MaleSingleAge!I50+FemaleSingleAge!I50</f>
        <v>65.381</v>
      </c>
      <c r="J50" s="17">
        <f>MaleSingleAge!J50+FemaleSingleAge!J50</f>
        <v>66.093999999999994</v>
      </c>
      <c r="K50" s="17">
        <f>MaleSingleAge!K50+FemaleSingleAge!K50</f>
        <v>66.861999999999995</v>
      </c>
      <c r="L50" s="17">
        <f>MaleSingleAge!L50+FemaleSingleAge!L50</f>
        <v>67.695999999999998</v>
      </c>
      <c r="M50" s="17">
        <f>MaleSingleAge!M50+FemaleSingleAge!M50</f>
        <v>68.509999999999991</v>
      </c>
      <c r="N50" s="17">
        <f>MaleSingleAge!N50+FemaleSingleAge!N50</f>
        <v>69.391999999999996</v>
      </c>
      <c r="O50" s="17">
        <f>MaleSingleAge!O50+FemaleSingleAge!O50</f>
        <v>70.72</v>
      </c>
      <c r="P50" s="17">
        <f>MaleSingleAge!P50+FemaleSingleAge!P50</f>
        <v>72.997</v>
      </c>
      <c r="Q50" s="17">
        <f>MaleSingleAge!Q50+FemaleSingleAge!Q50</f>
        <v>76.542000000000002</v>
      </c>
      <c r="R50" s="17">
        <f>MaleSingleAge!R50+FemaleSingleAge!R50</f>
        <v>81.561000000000007</v>
      </c>
      <c r="S50" s="17">
        <f>MaleSingleAge!S50+FemaleSingleAge!S50</f>
        <v>87.836000000000013</v>
      </c>
      <c r="T50" s="17">
        <f>MaleSingleAge!T50+FemaleSingleAge!T50</f>
        <v>94.733000000000004</v>
      </c>
      <c r="U50" s="17">
        <f>MaleSingleAge!U50+FemaleSingleAge!U50</f>
        <v>101.36499999999999</v>
      </c>
      <c r="V50" s="17">
        <f>MaleSingleAge!V50+FemaleSingleAge!V50</f>
        <v>107.098</v>
      </c>
      <c r="W50" s="17">
        <f>MaleSingleAge!W50+FemaleSingleAge!W50</f>
        <v>111.69800000000001</v>
      </c>
      <c r="X50" s="17">
        <f>MaleSingleAge!X50+FemaleSingleAge!X50</f>
        <v>115.37299999999999</v>
      </c>
      <c r="Y50" s="17">
        <f>MaleSingleAge!Y50+FemaleSingleAge!Y50</f>
        <v>118.47499999999999</v>
      </c>
      <c r="Z50" s="17">
        <f>MaleSingleAge!Z50+FemaleSingleAge!Z50</f>
        <v>121.56</v>
      </c>
      <c r="AA50" s="17">
        <f>MaleSingleAge!AA50+FemaleSingleAge!AA50</f>
        <v>125.038</v>
      </c>
      <c r="AB50" s="17">
        <f>MaleSingleAge!AB50+FemaleSingleAge!AB50</f>
        <v>129.012</v>
      </c>
      <c r="AC50" s="17">
        <f>MaleSingleAge!AC50+FemaleSingleAge!AC50</f>
        <v>133.364</v>
      </c>
      <c r="AD50" s="17">
        <f>MaleSingleAge!AD50+FemaleSingleAge!AD50</f>
        <v>138.01</v>
      </c>
      <c r="AE50" s="17">
        <f>MaleSingleAge!AE50+FemaleSingleAge!AE50</f>
        <v>142.80099999999999</v>
      </c>
      <c r="AF50" s="17">
        <f>MaleSingleAge!AF50+FemaleSingleAge!AF50</f>
        <v>147.636</v>
      </c>
      <c r="AG50" s="17">
        <f>MaleSingleAge!AG50+FemaleSingleAge!AG50</f>
        <v>152.49700000000001</v>
      </c>
      <c r="AH50" s="17">
        <f>MaleSingleAge!AH50+FemaleSingleAge!AH50</f>
        <v>157.46300000000002</v>
      </c>
      <c r="AI50" s="17">
        <f>MaleSingleAge!AI50+FemaleSingleAge!AI50</f>
        <v>162.65699999999998</v>
      </c>
      <c r="AJ50" s="17">
        <f>MaleSingleAge!AJ50+FemaleSingleAge!AJ50</f>
        <v>168.23599999999999</v>
      </c>
      <c r="AK50" s="17">
        <f>MaleSingleAge!AK50+FemaleSingleAge!AK50</f>
        <v>174.31200000000001</v>
      </c>
      <c r="AL50" s="17">
        <f>MaleSingleAge!AL50+FemaleSingleAge!AL50</f>
        <v>180.82999999999998</v>
      </c>
      <c r="AM50" s="17">
        <f>MaleSingleAge!AM50+FemaleSingleAge!AM50</f>
        <v>187.71600000000001</v>
      </c>
      <c r="AN50" s="17">
        <f>MaleSingleAge!AN50+FemaleSingleAge!AN50</f>
        <v>195.02699999999999</v>
      </c>
      <c r="AO50" s="17">
        <f>MaleSingleAge!AO50+FemaleSingleAge!AO50</f>
        <v>202.83100000000002</v>
      </c>
      <c r="AP50" s="17">
        <f>MaleSingleAge!AP50+FemaleSingleAge!AP50</f>
        <v>211.11399999999998</v>
      </c>
      <c r="AQ50" s="17">
        <f>MaleSingleAge!AQ50+FemaleSingleAge!AQ50</f>
        <v>220.184</v>
      </c>
      <c r="AR50" s="17">
        <f>MaleSingleAge!AR50+FemaleSingleAge!AR50</f>
        <v>229.88800000000001</v>
      </c>
      <c r="AS50" s="17">
        <f>MaleSingleAge!AS50+FemaleSingleAge!AS50</f>
        <v>239.221</v>
      </c>
      <c r="AT50" s="17">
        <f>MaleSingleAge!AT50+FemaleSingleAge!AT50</f>
        <v>246.828</v>
      </c>
      <c r="AU50" s="17">
        <f>MaleSingleAge!AU50+FemaleSingleAge!AU50</f>
        <v>251.87899999999999</v>
      </c>
      <c r="AV50" s="17">
        <f>MaleSingleAge!AV50+FemaleSingleAge!AV50</f>
        <v>253.745</v>
      </c>
      <c r="AW50" s="17">
        <f>MaleSingleAge!AW50+FemaleSingleAge!AW50</f>
        <v>253.08499999999998</v>
      </c>
      <c r="AX50" s="17">
        <f>MaleSingleAge!AX50+FemaleSingleAge!AX50</f>
        <v>251.90899999999999</v>
      </c>
      <c r="AY50" s="17">
        <f>MaleSingleAge!AY50+FemaleSingleAge!AY50</f>
        <v>253.01900000000001</v>
      </c>
      <c r="AZ50" s="17">
        <f>MaleSingleAge!AZ50+FemaleSingleAge!AZ50</f>
        <v>258.36199999999997</v>
      </c>
      <c r="BA50" s="17">
        <f>MaleSingleAge!BA50+FemaleSingleAge!BA50</f>
        <v>268.72199999999998</v>
      </c>
      <c r="BB50" s="17">
        <f>MaleSingleAge!BB50+FemaleSingleAge!BB50</f>
        <v>283.33500000000004</v>
      </c>
      <c r="BC50" s="17">
        <f>MaleSingleAge!BC50+FemaleSingleAge!BC50</f>
        <v>300.68399999999997</v>
      </c>
      <c r="BD50" s="17">
        <f>MaleSingleAge!BD50+FemaleSingleAge!BD50</f>
        <v>318.495</v>
      </c>
      <c r="BE50" s="17">
        <f>MaleSingleAge!BE50+FemaleSingleAge!BE50</f>
        <v>335.1</v>
      </c>
      <c r="BF50" s="17">
        <f>MaleSingleAge!BF50+FemaleSingleAge!BF50</f>
        <v>349.98399999999998</v>
      </c>
      <c r="BG50" s="17">
        <f>MaleSingleAge!BG50+FemaleSingleAge!BG50</f>
        <v>363.59800000000001</v>
      </c>
      <c r="BH50" s="17">
        <f>MaleSingleAge!BH50+FemaleSingleAge!BH50</f>
        <v>376.38499999999999</v>
      </c>
      <c r="BI50" s="17">
        <f>MaleSingleAge!BI50+FemaleSingleAge!BI50</f>
        <v>389.12700000000001</v>
      </c>
      <c r="BJ50" s="17">
        <f>MaleSingleAge!BJ50+FemaleSingleAge!BJ50</f>
        <v>402.35900000000004</v>
      </c>
      <c r="BK50" s="17">
        <f>MaleSingleAge!BK50+FemaleSingleAge!BK50</f>
        <v>416.15700000000004</v>
      </c>
      <c r="BL50" s="17">
        <f>MaleSingleAge!BL50+FemaleSingleAge!BL50</f>
        <v>430.21100000000001</v>
      </c>
      <c r="BM50" s="17">
        <f>MaleSingleAge!BM50+FemaleSingleAge!BM50</f>
        <v>443.99900000000002</v>
      </c>
      <c r="BN50" s="17">
        <f>MaleSingleAge!BN50+FemaleSingleAge!BN50</f>
        <v>456.96900000000005</v>
      </c>
      <c r="BO50" s="17">
        <f>MaleSingleAge!BO50+FemaleSingleAge!BO50</f>
        <v>468.72199999999998</v>
      </c>
      <c r="BP50" s="17">
        <f>MaleSingleAge!BP50+FemaleSingleAge!BP50</f>
        <v>479.07</v>
      </c>
      <c r="BQ50" s="17">
        <f>MaleSingleAge!BQ50+FemaleSingleAge!BQ50</f>
        <v>488.08100000000002</v>
      </c>
      <c r="BR50" s="17">
        <f>MaleSingleAge!BR50+FemaleSingleAge!BR50</f>
        <v>496.08000000000004</v>
      </c>
      <c r="BS50" s="17">
        <f>MaleSingleAge!BS50+FemaleSingleAge!BS50</f>
        <v>503.637</v>
      </c>
      <c r="BT50" s="17">
        <f>MaleSingleAge!BT50+FemaleSingleAge!BT50</f>
        <v>511.57600000000002</v>
      </c>
    </row>
    <row r="51" spans="1:72">
      <c r="A51" s="16">
        <v>48</v>
      </c>
      <c r="B51" s="17">
        <f>MaleSingleAge!B51+FemaleSingleAge!B51</f>
        <v>59.29</v>
      </c>
      <c r="C51" s="17">
        <f>MaleSingleAge!C51+FemaleSingleAge!C51</f>
        <v>60.275999999999996</v>
      </c>
      <c r="D51" s="17">
        <f>MaleSingleAge!D51+FemaleSingleAge!D51</f>
        <v>61.091999999999999</v>
      </c>
      <c r="E51" s="17">
        <f>MaleSingleAge!E51+FemaleSingleAge!E51</f>
        <v>61.768999999999998</v>
      </c>
      <c r="F51" s="17">
        <f>MaleSingleAge!F51+FemaleSingleAge!F51</f>
        <v>62.359000000000002</v>
      </c>
      <c r="G51" s="17">
        <f>MaleSingleAge!G51+FemaleSingleAge!G51</f>
        <v>62.908000000000001</v>
      </c>
      <c r="H51" s="17">
        <f>MaleSingleAge!H51+FemaleSingleAge!H51</f>
        <v>63.467999999999996</v>
      </c>
      <c r="I51" s="17">
        <f>MaleSingleAge!I51+FemaleSingleAge!I51</f>
        <v>64.060999999999993</v>
      </c>
      <c r="J51" s="17">
        <f>MaleSingleAge!J51+FemaleSingleAge!J51</f>
        <v>64.674000000000007</v>
      </c>
      <c r="K51" s="17">
        <f>MaleSingleAge!K51+FemaleSingleAge!K51</f>
        <v>65.278999999999996</v>
      </c>
      <c r="L51" s="17">
        <f>MaleSingleAge!L51+FemaleSingleAge!L51</f>
        <v>65.887</v>
      </c>
      <c r="M51" s="17">
        <f>MaleSingleAge!M51+FemaleSingleAge!M51</f>
        <v>66.420999999999992</v>
      </c>
      <c r="N51" s="17">
        <f>MaleSingleAge!N51+FemaleSingleAge!N51</f>
        <v>66.972999999999999</v>
      </c>
      <c r="O51" s="17">
        <f>MaleSingleAge!O51+FemaleSingleAge!O51</f>
        <v>67.908000000000001</v>
      </c>
      <c r="P51" s="17">
        <f>MaleSingleAge!P51+FemaleSingleAge!P51</f>
        <v>69.715000000000003</v>
      </c>
      <c r="Q51" s="17">
        <f>MaleSingleAge!Q51+FemaleSingleAge!Q51</f>
        <v>72.707999999999998</v>
      </c>
      <c r="R51" s="17">
        <f>MaleSingleAge!R51+FemaleSingleAge!R51</f>
        <v>77.067000000000007</v>
      </c>
      <c r="S51" s="17">
        <f>MaleSingleAge!S51+FemaleSingleAge!S51</f>
        <v>82.602999999999994</v>
      </c>
      <c r="T51" s="17">
        <f>MaleSingleAge!T51+FemaleSingleAge!T51</f>
        <v>88.795999999999992</v>
      </c>
      <c r="U51" s="17">
        <f>MaleSingleAge!U51+FemaleSingleAge!U51</f>
        <v>94.911000000000001</v>
      </c>
      <c r="V51" s="17">
        <f>MaleSingleAge!V51+FemaleSingleAge!V51</f>
        <v>100.41800000000001</v>
      </c>
      <c r="W51" s="17">
        <f>MaleSingleAge!W51+FemaleSingleAge!W51</f>
        <v>105.137</v>
      </c>
      <c r="X51" s="17">
        <f>MaleSingleAge!X51+FemaleSingleAge!X51</f>
        <v>109.21899999999999</v>
      </c>
      <c r="Y51" s="17">
        <f>MaleSingleAge!Y51+FemaleSingleAge!Y51</f>
        <v>112.878</v>
      </c>
      <c r="Z51" s="17">
        <f>MaleSingleAge!Z51+FemaleSingleAge!Z51</f>
        <v>116.465</v>
      </c>
      <c r="AA51" s="17">
        <f>MaleSingleAge!AA51+FemaleSingleAge!AA51</f>
        <v>120.24199999999999</v>
      </c>
      <c r="AB51" s="17">
        <f>MaleSingleAge!AB51+FemaleSingleAge!AB51</f>
        <v>124.265</v>
      </c>
      <c r="AC51" s="17">
        <f>MaleSingleAge!AC51+FemaleSingleAge!AC51</f>
        <v>128.45499999999998</v>
      </c>
      <c r="AD51" s="17">
        <f>MaleSingleAge!AD51+FemaleSingleAge!AD51</f>
        <v>132.797</v>
      </c>
      <c r="AE51" s="17">
        <f>MaleSingleAge!AE51+FemaleSingleAge!AE51</f>
        <v>137.239</v>
      </c>
      <c r="AF51" s="17">
        <f>MaleSingleAge!AF51+FemaleSingleAge!AF51</f>
        <v>141.756</v>
      </c>
      <c r="AG51" s="17">
        <f>MaleSingleAge!AG51+FemaleSingleAge!AG51</f>
        <v>146.34899999999999</v>
      </c>
      <c r="AH51" s="17">
        <f>MaleSingleAge!AH51+FemaleSingleAge!AH51</f>
        <v>151.077</v>
      </c>
      <c r="AI51" s="17">
        <f>MaleSingleAge!AI51+FemaleSingleAge!AI51</f>
        <v>156.03500000000003</v>
      </c>
      <c r="AJ51" s="17">
        <f>MaleSingleAge!AJ51+FemaleSingleAge!AJ51</f>
        <v>161.34699999999998</v>
      </c>
      <c r="AK51" s="17">
        <f>MaleSingleAge!AK51+FemaleSingleAge!AK51</f>
        <v>167.101</v>
      </c>
      <c r="AL51" s="17">
        <f>MaleSingleAge!AL51+FemaleSingleAge!AL51</f>
        <v>173.22899999999998</v>
      </c>
      <c r="AM51" s="17">
        <f>MaleSingleAge!AM51+FemaleSingleAge!AM51</f>
        <v>179.68799999999999</v>
      </c>
      <c r="AN51" s="17">
        <f>MaleSingleAge!AN51+FemaleSingleAge!AN51</f>
        <v>186.58300000000003</v>
      </c>
      <c r="AO51" s="17">
        <f>MaleSingleAge!AO51+FemaleSingleAge!AO51</f>
        <v>194.06799999999998</v>
      </c>
      <c r="AP51" s="17">
        <f>MaleSingleAge!AP51+FemaleSingleAge!AP51</f>
        <v>202.17699999999999</v>
      </c>
      <c r="AQ51" s="17">
        <f>MaleSingleAge!AQ51+FemaleSingleAge!AQ51</f>
        <v>211.203</v>
      </c>
      <c r="AR51" s="17">
        <f>MaleSingleAge!AR51+FemaleSingleAge!AR51</f>
        <v>220.96899999999999</v>
      </c>
      <c r="AS51" s="17">
        <f>MaleSingleAge!AS51+FemaleSingleAge!AS51</f>
        <v>230.49</v>
      </c>
      <c r="AT51" s="17">
        <f>MaleSingleAge!AT51+FemaleSingleAge!AT51</f>
        <v>238.434</v>
      </c>
      <c r="AU51" s="17">
        <f>MaleSingleAge!AU51+FemaleSingleAge!AU51</f>
        <v>243.964</v>
      </c>
      <c r="AV51" s="17">
        <f>MaleSingleAge!AV51+FemaleSingleAge!AV51</f>
        <v>246.53899999999999</v>
      </c>
      <c r="AW51" s="17">
        <f>MaleSingleAge!AW51+FemaleSingleAge!AW51</f>
        <v>246.74900000000002</v>
      </c>
      <c r="AX51" s="17">
        <f>MaleSingleAge!AX51+FemaleSingleAge!AX51</f>
        <v>246.3</v>
      </c>
      <c r="AY51" s="17">
        <f>MaleSingleAge!AY51+FemaleSingleAge!AY51</f>
        <v>247.56299999999999</v>
      </c>
      <c r="AZ51" s="17">
        <f>MaleSingleAge!AZ51+FemaleSingleAge!AZ51</f>
        <v>252.21800000000002</v>
      </c>
      <c r="BA51" s="17">
        <f>MaleSingleAge!BA51+FemaleSingleAge!BA51</f>
        <v>260.88499999999999</v>
      </c>
      <c r="BB51" s="17">
        <f>MaleSingleAge!BB51+FemaleSingleAge!BB51</f>
        <v>272.96899999999999</v>
      </c>
      <c r="BC51" s="17">
        <f>MaleSingleAge!BC51+FemaleSingleAge!BC51</f>
        <v>287.44799999999998</v>
      </c>
      <c r="BD51" s="17">
        <f>MaleSingleAge!BD51+FemaleSingleAge!BD51</f>
        <v>302.738</v>
      </c>
      <c r="BE51" s="17">
        <f>MaleSingleAge!BE51+FemaleSingleAge!BE51</f>
        <v>317.66699999999997</v>
      </c>
      <c r="BF51" s="17">
        <f>MaleSingleAge!BF51+FemaleSingleAge!BF51</f>
        <v>331.90300000000002</v>
      </c>
      <c r="BG51" s="17">
        <f>MaleSingleAge!BG51+FemaleSingleAge!BG51</f>
        <v>345.73500000000001</v>
      </c>
      <c r="BH51" s="17">
        <f>MaleSingleAge!BH51+FemaleSingleAge!BH51</f>
        <v>359.31200000000001</v>
      </c>
      <c r="BI51" s="17">
        <f>MaleSingleAge!BI51+FemaleSingleAge!BI51</f>
        <v>372.971</v>
      </c>
      <c r="BJ51" s="17">
        <f>MaleSingleAge!BJ51+FemaleSingleAge!BJ51</f>
        <v>386.92200000000003</v>
      </c>
      <c r="BK51" s="17">
        <f>MaleSingleAge!BK51+FemaleSingleAge!BK51</f>
        <v>401.12599999999998</v>
      </c>
      <c r="BL51" s="17">
        <f>MaleSingleAge!BL51+FemaleSingleAge!BL51</f>
        <v>415.35599999999999</v>
      </c>
      <c r="BM51" s="17">
        <f>MaleSingleAge!BM51+FemaleSingleAge!BM51</f>
        <v>429.26099999999997</v>
      </c>
      <c r="BN51" s="17">
        <f>MaleSingleAge!BN51+FemaleSingleAge!BN51</f>
        <v>442.48699999999997</v>
      </c>
      <c r="BO51" s="17">
        <f>MaleSingleAge!BO51+FemaleSingleAge!BO51</f>
        <v>454.76300000000003</v>
      </c>
      <c r="BP51" s="17">
        <f>MaleSingleAge!BP51+FemaleSingleAge!BP51</f>
        <v>465.928</v>
      </c>
      <c r="BQ51" s="17">
        <f>MaleSingleAge!BQ51+FemaleSingleAge!BQ51</f>
        <v>475.959</v>
      </c>
      <c r="BR51" s="17">
        <f>MaleSingleAge!BR51+FemaleSingleAge!BR51</f>
        <v>484.97199999999998</v>
      </c>
      <c r="BS51" s="17">
        <f>MaleSingleAge!BS51+FemaleSingleAge!BS51</f>
        <v>493.21500000000003</v>
      </c>
      <c r="BT51" s="17">
        <f>MaleSingleAge!BT51+FemaleSingleAge!BT51</f>
        <v>501.07399999999996</v>
      </c>
    </row>
    <row r="52" spans="1:72">
      <c r="A52" s="16">
        <v>49</v>
      </c>
      <c r="B52" s="17">
        <f>MaleSingleAge!B52+FemaleSingleAge!B52</f>
        <v>57.075000000000003</v>
      </c>
      <c r="C52" s="17">
        <f>MaleSingleAge!C52+FemaleSingleAge!C52</f>
        <v>58.139000000000003</v>
      </c>
      <c r="D52" s="17">
        <f>MaleSingleAge!D52+FemaleSingleAge!D52</f>
        <v>59.131</v>
      </c>
      <c r="E52" s="17">
        <f>MaleSingleAge!E52+FemaleSingleAge!E52</f>
        <v>60.031999999999996</v>
      </c>
      <c r="F52" s="17">
        <f>MaleSingleAge!F52+FemaleSingleAge!F52</f>
        <v>60.825000000000003</v>
      </c>
      <c r="G52" s="17">
        <f>MaleSingleAge!G52+FemaleSingleAge!G52</f>
        <v>61.500999999999998</v>
      </c>
      <c r="H52" s="17">
        <f>MaleSingleAge!H52+FemaleSingleAge!H52</f>
        <v>62.088999999999999</v>
      </c>
      <c r="I52" s="17">
        <f>MaleSingleAge!I52+FemaleSingleAge!I52</f>
        <v>62.623000000000005</v>
      </c>
      <c r="J52" s="17">
        <f>MaleSingleAge!J52+FemaleSingleAge!J52</f>
        <v>63.128</v>
      </c>
      <c r="K52" s="17">
        <f>MaleSingleAge!K52+FemaleSingleAge!K52</f>
        <v>63.629999999999995</v>
      </c>
      <c r="L52" s="17">
        <f>MaleSingleAge!L52+FemaleSingleAge!L52</f>
        <v>64.174000000000007</v>
      </c>
      <c r="M52" s="17">
        <f>MaleSingleAge!M52+FemaleSingleAge!M52</f>
        <v>64.728999999999999</v>
      </c>
      <c r="N52" s="17">
        <f>MaleSingleAge!N52+FemaleSingleAge!N52</f>
        <v>65.358000000000004</v>
      </c>
      <c r="O52" s="17">
        <f>MaleSingleAge!O52+FemaleSingleAge!O52</f>
        <v>66.31</v>
      </c>
      <c r="P52" s="17">
        <f>MaleSingleAge!P52+FemaleSingleAge!P52</f>
        <v>67.902000000000001</v>
      </c>
      <c r="Q52" s="17">
        <f>MaleSingleAge!Q52+FemaleSingleAge!Q52</f>
        <v>70.349000000000004</v>
      </c>
      <c r="R52" s="17">
        <f>MaleSingleAge!R52+FemaleSingleAge!R52</f>
        <v>73.753999999999991</v>
      </c>
      <c r="S52" s="17">
        <f>MaleSingleAge!S52+FemaleSingleAge!S52</f>
        <v>78.006</v>
      </c>
      <c r="T52" s="17">
        <f>MaleSingleAge!T52+FemaleSingleAge!T52</f>
        <v>82.843999999999994</v>
      </c>
      <c r="U52" s="17">
        <f>MaleSingleAge!U52+FemaleSingleAge!U52</f>
        <v>87.887</v>
      </c>
      <c r="V52" s="17">
        <f>MaleSingleAge!V52+FemaleSingleAge!V52</f>
        <v>92.846000000000004</v>
      </c>
      <c r="W52" s="17">
        <f>MaleSingleAge!W52+FemaleSingleAge!W52</f>
        <v>97.65100000000001</v>
      </c>
      <c r="X52" s="17">
        <f>MaleSingleAge!X52+FemaleSingleAge!X52</f>
        <v>102.348</v>
      </c>
      <c r="Y52" s="17">
        <f>MaleSingleAge!Y52+FemaleSingleAge!Y52</f>
        <v>106.91300000000001</v>
      </c>
      <c r="Z52" s="17">
        <f>MaleSingleAge!Z52+FemaleSingleAge!Z52</f>
        <v>111.345</v>
      </c>
      <c r="AA52" s="17">
        <f>MaleSingleAge!AA52+FemaleSingleAge!AA52</f>
        <v>115.652</v>
      </c>
      <c r="AB52" s="17">
        <f>MaleSingleAge!AB52+FemaleSingleAge!AB52</f>
        <v>119.80799999999999</v>
      </c>
      <c r="AC52" s="17">
        <f>MaleSingleAge!AC52+FemaleSingleAge!AC52</f>
        <v>123.822</v>
      </c>
      <c r="AD52" s="17">
        <f>MaleSingleAge!AD52+FemaleSingleAge!AD52</f>
        <v>127.779</v>
      </c>
      <c r="AE52" s="17">
        <f>MaleSingleAge!AE52+FemaleSingleAge!AE52</f>
        <v>131.80500000000001</v>
      </c>
      <c r="AF52" s="17">
        <f>MaleSingleAge!AF52+FemaleSingleAge!AF52</f>
        <v>135.99799999999999</v>
      </c>
      <c r="AG52" s="17">
        <f>MaleSingleAge!AG52+FemaleSingleAge!AG52</f>
        <v>140.38799999999998</v>
      </c>
      <c r="AH52" s="17">
        <f>MaleSingleAge!AH52+FemaleSingleAge!AH52</f>
        <v>144.982</v>
      </c>
      <c r="AI52" s="17">
        <f>MaleSingleAge!AI52+FemaleSingleAge!AI52</f>
        <v>149.83600000000001</v>
      </c>
      <c r="AJ52" s="17">
        <f>MaleSingleAge!AJ52+FemaleSingleAge!AJ52</f>
        <v>155.00900000000001</v>
      </c>
      <c r="AK52" s="17">
        <f>MaleSingleAge!AK52+FemaleSingleAge!AK52</f>
        <v>160.541</v>
      </c>
      <c r="AL52" s="17">
        <f>MaleSingleAge!AL52+FemaleSingleAge!AL52</f>
        <v>166.39400000000001</v>
      </c>
      <c r="AM52" s="17">
        <f>MaleSingleAge!AM52+FemaleSingleAge!AM52</f>
        <v>172.54500000000002</v>
      </c>
      <c r="AN52" s="17">
        <f>MaleSingleAge!AN52+FemaleSingleAge!AN52</f>
        <v>179.077</v>
      </c>
      <c r="AO52" s="17">
        <f>MaleSingleAge!AO52+FemaleSingleAge!AO52</f>
        <v>186.08799999999999</v>
      </c>
      <c r="AP52" s="17">
        <f>MaleSingleAge!AP52+FemaleSingleAge!AP52</f>
        <v>193.60500000000002</v>
      </c>
      <c r="AQ52" s="17">
        <f>MaleSingleAge!AQ52+FemaleSingleAge!AQ52</f>
        <v>201.81</v>
      </c>
      <c r="AR52" s="17">
        <f>MaleSingleAge!AR52+FemaleSingleAge!AR52</f>
        <v>210.57</v>
      </c>
      <c r="AS52" s="17">
        <f>MaleSingleAge!AS52+FemaleSingleAge!AS52</f>
        <v>219.232</v>
      </c>
      <c r="AT52" s="17">
        <f>MaleSingleAge!AT52+FemaleSingleAge!AT52</f>
        <v>226.92200000000003</v>
      </c>
      <c r="AU52" s="17">
        <f>MaleSingleAge!AU52+FemaleSingleAge!AU52</f>
        <v>233.08199999999999</v>
      </c>
      <c r="AV52" s="17">
        <f>MaleSingleAge!AV52+FemaleSingleAge!AV52</f>
        <v>237.41800000000001</v>
      </c>
      <c r="AW52" s="17">
        <f>MaleSingleAge!AW52+FemaleSingleAge!AW52</f>
        <v>240.30599999999998</v>
      </c>
      <c r="AX52" s="17">
        <f>MaleSingleAge!AX52+FemaleSingleAge!AX52</f>
        <v>242.65699999999998</v>
      </c>
      <c r="AY52" s="17">
        <f>MaleSingleAge!AY52+FemaleSingleAge!AY52</f>
        <v>245.76299999999998</v>
      </c>
      <c r="AZ52" s="17">
        <f>MaleSingleAge!AZ52+FemaleSingleAge!AZ52</f>
        <v>250.571</v>
      </c>
      <c r="BA52" s="17">
        <f>MaleSingleAge!BA52+FemaleSingleAge!BA52</f>
        <v>257.339</v>
      </c>
      <c r="BB52" s="17">
        <f>MaleSingleAge!BB52+FemaleSingleAge!BB52</f>
        <v>265.83600000000001</v>
      </c>
      <c r="BC52" s="17">
        <f>MaleSingleAge!BC52+FemaleSingleAge!BC52</f>
        <v>275.90899999999999</v>
      </c>
      <c r="BD52" s="17">
        <f>MaleSingleAge!BD52+FemaleSingleAge!BD52</f>
        <v>287.23400000000004</v>
      </c>
      <c r="BE52" s="17">
        <f>MaleSingleAge!BE52+FemaleSingleAge!BE52</f>
        <v>299.529</v>
      </c>
      <c r="BF52" s="17">
        <f>MaleSingleAge!BF52+FemaleSingleAge!BF52</f>
        <v>312.78499999999997</v>
      </c>
      <c r="BG52" s="17">
        <f>MaleSingleAge!BG52+FemaleSingleAge!BG52</f>
        <v>326.97900000000004</v>
      </c>
      <c r="BH52" s="17">
        <f>MaleSingleAge!BH52+FemaleSingleAge!BH52</f>
        <v>341.77499999999998</v>
      </c>
      <c r="BI52" s="17">
        <f>MaleSingleAge!BI52+FemaleSingleAge!BI52</f>
        <v>356.74699999999996</v>
      </c>
      <c r="BJ52" s="17">
        <f>MaleSingleAge!BJ52+FemaleSingleAge!BJ52</f>
        <v>371.55</v>
      </c>
      <c r="BK52" s="17">
        <f>MaleSingleAge!BK52+FemaleSingleAge!BK52</f>
        <v>385.98700000000002</v>
      </c>
      <c r="BL52" s="17">
        <f>MaleSingleAge!BL52+FemaleSingleAge!BL52</f>
        <v>399.97500000000002</v>
      </c>
      <c r="BM52" s="17">
        <f>MaleSingleAge!BM52+FemaleSingleAge!BM52</f>
        <v>413.51400000000001</v>
      </c>
      <c r="BN52" s="17">
        <f>MaleSingleAge!BN52+FemaleSingleAge!BN52</f>
        <v>426.61200000000002</v>
      </c>
      <c r="BO52" s="17">
        <f>MaleSingleAge!BO52+FemaleSingleAge!BO52</f>
        <v>439.24900000000002</v>
      </c>
      <c r="BP52" s="17">
        <f>MaleSingleAge!BP52+FemaleSingleAge!BP52</f>
        <v>451.35599999999999</v>
      </c>
      <c r="BQ52" s="17">
        <f>MaleSingleAge!BQ52+FemaleSingleAge!BQ52</f>
        <v>462.79500000000002</v>
      </c>
      <c r="BR52" s="17">
        <f>MaleSingleAge!BR52+FemaleSingleAge!BR52</f>
        <v>473.36900000000003</v>
      </c>
      <c r="BS52" s="17">
        <f>MaleSingleAge!BS52+FemaleSingleAge!BS52</f>
        <v>482.82</v>
      </c>
      <c r="BT52" s="17">
        <f>MaleSingleAge!BT52+FemaleSingleAge!BT52</f>
        <v>490.82399999999996</v>
      </c>
    </row>
    <row r="53" spans="1:72">
      <c r="A53" s="16">
        <v>50</v>
      </c>
      <c r="B53" s="17">
        <f>MaleSingleAge!B53+FemaleSingleAge!B53</f>
        <v>54.869</v>
      </c>
      <c r="C53" s="17">
        <f>MaleSingleAge!C53+FemaleSingleAge!C53</f>
        <v>56.018999999999998</v>
      </c>
      <c r="D53" s="17">
        <f>MaleSingleAge!D53+FemaleSingleAge!D53</f>
        <v>57.19</v>
      </c>
      <c r="E53" s="17">
        <f>MaleSingleAge!E53+FemaleSingleAge!E53</f>
        <v>58.320999999999998</v>
      </c>
      <c r="F53" s="17">
        <f>MaleSingleAge!F53+FemaleSingleAge!F53</f>
        <v>59.33</v>
      </c>
      <c r="G53" s="17">
        <f>MaleSingleAge!G53+FemaleSingleAge!G53</f>
        <v>60.162999999999997</v>
      </c>
      <c r="H53" s="17">
        <f>MaleSingleAge!H53+FemaleSingleAge!H53</f>
        <v>60.822000000000003</v>
      </c>
      <c r="I53" s="17">
        <f>MaleSingleAge!I53+FemaleSingleAge!I53</f>
        <v>61.356999999999999</v>
      </c>
      <c r="J53" s="17">
        <f>MaleSingleAge!J53+FemaleSingleAge!J53</f>
        <v>61.808</v>
      </c>
      <c r="K53" s="17">
        <f>MaleSingleAge!K53+FemaleSingleAge!K53</f>
        <v>62.244</v>
      </c>
      <c r="L53" s="17">
        <f>MaleSingleAge!L53+FemaleSingleAge!L53</f>
        <v>62.725999999999999</v>
      </c>
      <c r="M53" s="17">
        <f>MaleSingleAge!M53+FemaleSingleAge!M53</f>
        <v>63.260999999999996</v>
      </c>
      <c r="N53" s="17">
        <f>MaleSingleAge!N53+FemaleSingleAge!N53</f>
        <v>63.891000000000005</v>
      </c>
      <c r="O53" s="17">
        <f>MaleSingleAge!O53+FemaleSingleAge!O53</f>
        <v>64.769000000000005</v>
      </c>
      <c r="P53" s="17">
        <f>MaleSingleAge!P53+FemaleSingleAge!P53</f>
        <v>66.085000000000008</v>
      </c>
      <c r="Q53" s="17">
        <f>MaleSingleAge!Q53+FemaleSingleAge!Q53</f>
        <v>67.97</v>
      </c>
      <c r="R53" s="17">
        <f>MaleSingleAge!R53+FemaleSingleAge!R53</f>
        <v>70.462000000000003</v>
      </c>
      <c r="S53" s="17">
        <f>MaleSingleAge!S53+FemaleSingleAge!S53</f>
        <v>73.52000000000001</v>
      </c>
      <c r="T53" s="17">
        <f>MaleSingleAge!T53+FemaleSingleAge!T53</f>
        <v>77.113</v>
      </c>
      <c r="U53" s="17">
        <f>MaleSingleAge!U53+FemaleSingleAge!U53</f>
        <v>81.174000000000007</v>
      </c>
      <c r="V53" s="17">
        <f>MaleSingleAge!V53+FemaleSingleAge!V53</f>
        <v>85.634</v>
      </c>
      <c r="W53" s="17">
        <f>MaleSingleAge!W53+FemaleSingleAge!W53</f>
        <v>90.519000000000005</v>
      </c>
      <c r="X53" s="17">
        <f>MaleSingleAge!X53+FemaleSingleAge!X53</f>
        <v>95.784000000000006</v>
      </c>
      <c r="Y53" s="17">
        <f>MaleSingleAge!Y53+FemaleSingleAge!Y53</f>
        <v>101.176</v>
      </c>
      <c r="Z53" s="17">
        <f>MaleSingleAge!Z53+FemaleSingleAge!Z53</f>
        <v>106.38</v>
      </c>
      <c r="AA53" s="17">
        <f>MaleSingleAge!AA53+FemaleSingleAge!AA53</f>
        <v>111.17099999999999</v>
      </c>
      <c r="AB53" s="17">
        <f>MaleSingleAge!AB53+FemaleSingleAge!AB53</f>
        <v>115.44399999999999</v>
      </c>
      <c r="AC53" s="17">
        <f>MaleSingleAge!AC53+FemaleSingleAge!AC53</f>
        <v>119.283</v>
      </c>
      <c r="AD53" s="17">
        <f>MaleSingleAge!AD53+FemaleSingleAge!AD53</f>
        <v>122.876</v>
      </c>
      <c r="AE53" s="17">
        <f>MaleSingleAge!AE53+FemaleSingleAge!AE53</f>
        <v>126.50999999999999</v>
      </c>
      <c r="AF53" s="17">
        <f>MaleSingleAge!AF53+FemaleSingleAge!AF53</f>
        <v>130.39400000000001</v>
      </c>
      <c r="AG53" s="17">
        <f>MaleSingleAge!AG53+FemaleSingleAge!AG53</f>
        <v>134.589</v>
      </c>
      <c r="AH53" s="17">
        <f>MaleSingleAge!AH53+FemaleSingleAge!AH53</f>
        <v>139.05599999999998</v>
      </c>
      <c r="AI53" s="17">
        <f>MaleSingleAge!AI53+FemaleSingleAge!AI53</f>
        <v>143.80199999999999</v>
      </c>
      <c r="AJ53" s="17">
        <f>MaleSingleAge!AJ53+FemaleSingleAge!AJ53</f>
        <v>148.81400000000002</v>
      </c>
      <c r="AK53" s="17">
        <f>MaleSingleAge!AK53+FemaleSingleAge!AK53</f>
        <v>154.08600000000001</v>
      </c>
      <c r="AL53" s="17">
        <f>MaleSingleAge!AL53+FemaleSingleAge!AL53</f>
        <v>159.583</v>
      </c>
      <c r="AM53" s="17">
        <f>MaleSingleAge!AM53+FemaleSingleAge!AM53</f>
        <v>165.31900000000002</v>
      </c>
      <c r="AN53" s="17">
        <f>MaleSingleAge!AN53+FemaleSingleAge!AN53</f>
        <v>171.38299999999998</v>
      </c>
      <c r="AO53" s="17">
        <f>MaleSingleAge!AO53+FemaleSingleAge!AO53</f>
        <v>177.88799999999998</v>
      </c>
      <c r="AP53" s="17">
        <f>MaleSingleAge!AP53+FemaleSingleAge!AP53</f>
        <v>184.87700000000001</v>
      </c>
      <c r="AQ53" s="17">
        <f>MaleSingleAge!AQ53+FemaleSingleAge!AQ53</f>
        <v>192.44900000000001</v>
      </c>
      <c r="AR53" s="17">
        <f>MaleSingleAge!AR53+FemaleSingleAge!AR53</f>
        <v>200.49200000000002</v>
      </c>
      <c r="AS53" s="17">
        <f>MaleSingleAge!AS53+FemaleSingleAge!AS53</f>
        <v>208.61099999999999</v>
      </c>
      <c r="AT53" s="17">
        <f>MaleSingleAge!AT53+FemaleSingleAge!AT53</f>
        <v>216.27800000000002</v>
      </c>
      <c r="AU53" s="17">
        <f>MaleSingleAge!AU53+FemaleSingleAge!AU53</f>
        <v>223.13</v>
      </c>
      <c r="AV53" s="17">
        <f>MaleSingleAge!AV53+FemaleSingleAge!AV53</f>
        <v>229.096</v>
      </c>
      <c r="AW53" s="17">
        <f>MaleSingleAge!AW53+FemaleSingleAge!AW53</f>
        <v>234.36099999999999</v>
      </c>
      <c r="AX53" s="17">
        <f>MaleSingleAge!AX53+FemaleSingleAge!AX53</f>
        <v>239.14600000000002</v>
      </c>
      <c r="AY53" s="17">
        <f>MaleSingleAge!AY53+FemaleSingleAge!AY53</f>
        <v>243.791</v>
      </c>
      <c r="AZ53" s="17">
        <f>MaleSingleAge!AZ53+FemaleSingleAge!AZ53</f>
        <v>248.59899999999999</v>
      </c>
      <c r="BA53" s="17">
        <f>MaleSingleAge!BA53+FemaleSingleAge!BA53</f>
        <v>253.50900000000001</v>
      </c>
      <c r="BB53" s="17">
        <f>MaleSingleAge!BB53+FemaleSingleAge!BB53</f>
        <v>258.61400000000003</v>
      </c>
      <c r="BC53" s="17">
        <f>MaleSingleAge!BC53+FemaleSingleAge!BC53</f>
        <v>264.55600000000004</v>
      </c>
      <c r="BD53" s="17">
        <f>MaleSingleAge!BD53+FemaleSingleAge!BD53</f>
        <v>272.16200000000003</v>
      </c>
      <c r="BE53" s="17">
        <f>MaleSingleAge!BE53+FemaleSingleAge!BE53</f>
        <v>281.964</v>
      </c>
      <c r="BF53" s="17">
        <f>MaleSingleAge!BF53+FemaleSingleAge!BF53</f>
        <v>294.24900000000002</v>
      </c>
      <c r="BG53" s="17">
        <f>MaleSingleAge!BG53+FemaleSingleAge!BG53</f>
        <v>308.71799999999996</v>
      </c>
      <c r="BH53" s="17">
        <f>MaleSingleAge!BH53+FemaleSingleAge!BH53</f>
        <v>324.57899999999995</v>
      </c>
      <c r="BI53" s="17">
        <f>MaleSingleAge!BI53+FemaleSingleAge!BI53</f>
        <v>340.70600000000002</v>
      </c>
      <c r="BJ53" s="17">
        <f>MaleSingleAge!BJ53+FemaleSingleAge!BJ53</f>
        <v>356.24700000000001</v>
      </c>
      <c r="BK53" s="17">
        <f>MaleSingleAge!BK53+FemaleSingleAge!BK53</f>
        <v>370.851</v>
      </c>
      <c r="BL53" s="17">
        <f>MaleSingleAge!BL53+FemaleSingleAge!BL53</f>
        <v>384.58</v>
      </c>
      <c r="BM53" s="17">
        <f>MaleSingleAge!BM53+FemaleSingleAge!BM53</f>
        <v>397.74199999999996</v>
      </c>
      <c r="BN53" s="17">
        <f>MaleSingleAge!BN53+FemaleSingleAge!BN53</f>
        <v>410.69499999999999</v>
      </c>
      <c r="BO53" s="17">
        <f>MaleSingleAge!BO53+FemaleSingleAge!BO53</f>
        <v>423.64800000000002</v>
      </c>
      <c r="BP53" s="17">
        <f>MaleSingleAge!BP53+FemaleSingleAge!BP53</f>
        <v>436.61199999999997</v>
      </c>
      <c r="BQ53" s="17">
        <f>MaleSingleAge!BQ53+FemaleSingleAge!BQ53</f>
        <v>449.35199999999998</v>
      </c>
      <c r="BR53" s="17">
        <f>MaleSingleAge!BR53+FemaleSingleAge!BR53</f>
        <v>461.38200000000001</v>
      </c>
      <c r="BS53" s="17">
        <f>MaleSingleAge!BS53+FemaleSingleAge!BS53</f>
        <v>471.971</v>
      </c>
      <c r="BT53" s="17">
        <f>MaleSingleAge!BT53+FemaleSingleAge!BT53</f>
        <v>480.15300000000002</v>
      </c>
    </row>
    <row r="54" spans="1:72">
      <c r="A54" s="16">
        <v>51</v>
      </c>
      <c r="B54" s="17">
        <f>MaleSingleAge!B54+FemaleSingleAge!B54</f>
        <v>52.594000000000001</v>
      </c>
      <c r="C54" s="17">
        <f>MaleSingleAge!C54+FemaleSingleAge!C54</f>
        <v>53.832999999999998</v>
      </c>
      <c r="D54" s="17">
        <f>MaleSingleAge!D54+FemaleSingleAge!D54</f>
        <v>55.204999999999998</v>
      </c>
      <c r="E54" s="17">
        <f>MaleSingleAge!E54+FemaleSingleAge!E54</f>
        <v>56.605000000000004</v>
      </c>
      <c r="F54" s="17">
        <f>MaleSingleAge!F54+FemaleSingleAge!F54</f>
        <v>57.869</v>
      </c>
      <c r="G54" s="17">
        <f>MaleSingleAge!G54+FemaleSingleAge!G54</f>
        <v>58.893999999999998</v>
      </c>
      <c r="H54" s="17">
        <f>MaleSingleAge!H54+FemaleSingleAge!H54</f>
        <v>59.658999999999999</v>
      </c>
      <c r="I54" s="17">
        <f>MaleSingleAge!I54+FemaleSingleAge!I54</f>
        <v>60.221000000000004</v>
      </c>
      <c r="J54" s="17">
        <f>MaleSingleAge!J54+FemaleSingleAge!J54</f>
        <v>60.647999999999996</v>
      </c>
      <c r="K54" s="17">
        <f>MaleSingleAge!K54+FemaleSingleAge!K54</f>
        <v>61.040999999999997</v>
      </c>
      <c r="L54" s="17">
        <f>MaleSingleAge!L54+FemaleSingleAge!L54</f>
        <v>61.481000000000002</v>
      </c>
      <c r="M54" s="17">
        <f>MaleSingleAge!M54+FemaleSingleAge!M54</f>
        <v>62.012999999999998</v>
      </c>
      <c r="N54" s="17">
        <f>MaleSingleAge!N54+FemaleSingleAge!N54</f>
        <v>62.661999999999999</v>
      </c>
      <c r="O54" s="17">
        <f>MaleSingleAge!O54+FemaleSingleAge!O54</f>
        <v>63.475999999999999</v>
      </c>
      <c r="P54" s="17">
        <f>MaleSingleAge!P54+FemaleSingleAge!P54</f>
        <v>64.504999999999995</v>
      </c>
      <c r="Q54" s="17">
        <f>MaleSingleAge!Q54+FemaleSingleAge!Q54</f>
        <v>65.808999999999997</v>
      </c>
      <c r="R54" s="17">
        <f>MaleSingleAge!R54+FemaleSingleAge!R54</f>
        <v>67.341999999999999</v>
      </c>
      <c r="S54" s="17">
        <f>MaleSingleAge!S54+FemaleSingleAge!S54</f>
        <v>69.144000000000005</v>
      </c>
      <c r="T54" s="17">
        <f>MaleSingleAge!T54+FemaleSingleAge!T54</f>
        <v>71.429000000000002</v>
      </c>
      <c r="U54" s="17">
        <f>MaleSingleAge!U54+FemaleSingleAge!U54</f>
        <v>74.468999999999994</v>
      </c>
      <c r="V54" s="17">
        <f>MaleSingleAge!V54+FemaleSingleAge!V54</f>
        <v>78.424000000000007</v>
      </c>
      <c r="W54" s="17">
        <f>MaleSingleAge!W54+FemaleSingleAge!W54</f>
        <v>83.436000000000007</v>
      </c>
      <c r="X54" s="17">
        <f>MaleSingleAge!X54+FemaleSingleAge!X54</f>
        <v>89.346000000000004</v>
      </c>
      <c r="Y54" s="17">
        <f>MaleSingleAge!Y54+FemaleSingleAge!Y54</f>
        <v>95.667000000000002</v>
      </c>
      <c r="Z54" s="17">
        <f>MaleSingleAge!Z54+FemaleSingleAge!Z54</f>
        <v>101.72</v>
      </c>
      <c r="AA54" s="17">
        <f>MaleSingleAge!AA54+FemaleSingleAge!AA54</f>
        <v>107.029</v>
      </c>
      <c r="AB54" s="17">
        <f>MaleSingleAge!AB54+FemaleSingleAge!AB54</f>
        <v>111.404</v>
      </c>
      <c r="AC54" s="17">
        <f>MaleSingleAge!AC54+FemaleSingleAge!AC54</f>
        <v>115.009</v>
      </c>
      <c r="AD54" s="17">
        <f>MaleSingleAge!AD54+FemaleSingleAge!AD54</f>
        <v>118.154</v>
      </c>
      <c r="AE54" s="17">
        <f>MaleSingleAge!AE54+FemaleSingleAge!AE54</f>
        <v>121.31700000000001</v>
      </c>
      <c r="AF54" s="17">
        <f>MaleSingleAge!AF54+FemaleSingleAge!AF54</f>
        <v>124.85299999999999</v>
      </c>
      <c r="AG54" s="17">
        <f>MaleSingleAge!AG54+FemaleSingleAge!AG54</f>
        <v>128.857</v>
      </c>
      <c r="AH54" s="17">
        <f>MaleSingleAge!AH54+FemaleSingleAge!AH54</f>
        <v>133.232</v>
      </c>
      <c r="AI54" s="17">
        <f>MaleSingleAge!AI54+FemaleSingleAge!AI54</f>
        <v>137.92200000000003</v>
      </c>
      <c r="AJ54" s="17">
        <f>MaleSingleAge!AJ54+FemaleSingleAge!AJ54</f>
        <v>142.81099999999998</v>
      </c>
      <c r="AK54" s="17">
        <f>MaleSingleAge!AK54+FemaleSingleAge!AK54</f>
        <v>147.81899999999999</v>
      </c>
      <c r="AL54" s="17">
        <f>MaleSingleAge!AL54+FemaleSingleAge!AL54</f>
        <v>152.92099999999999</v>
      </c>
      <c r="AM54" s="17">
        <f>MaleSingleAge!AM54+FemaleSingleAge!AM54</f>
        <v>158.17699999999999</v>
      </c>
      <c r="AN54" s="17">
        <f>MaleSingleAge!AN54+FemaleSingleAge!AN54</f>
        <v>163.69299999999998</v>
      </c>
      <c r="AO54" s="17">
        <f>MaleSingleAge!AO54+FemaleSingleAge!AO54</f>
        <v>169.62200000000001</v>
      </c>
      <c r="AP54" s="17">
        <f>MaleSingleAge!AP54+FemaleSingleAge!AP54</f>
        <v>176.05599999999998</v>
      </c>
      <c r="AQ54" s="17">
        <f>MaleSingleAge!AQ54+FemaleSingleAge!AQ54</f>
        <v>182.999</v>
      </c>
      <c r="AR54" s="17">
        <f>MaleSingleAge!AR54+FemaleSingleAge!AR54</f>
        <v>190.36099999999999</v>
      </c>
      <c r="AS54" s="17">
        <f>MaleSingleAge!AS54+FemaleSingleAge!AS54</f>
        <v>198.00299999999999</v>
      </c>
      <c r="AT54" s="17">
        <f>MaleSingleAge!AT54+FemaleSingleAge!AT54</f>
        <v>205.74099999999999</v>
      </c>
      <c r="AU54" s="17">
        <f>MaleSingleAge!AU54+FemaleSingleAge!AU54</f>
        <v>213.40899999999999</v>
      </c>
      <c r="AV54" s="17">
        <f>MaleSingleAge!AV54+FemaleSingleAge!AV54</f>
        <v>221.16800000000001</v>
      </c>
      <c r="AW54" s="17">
        <f>MaleSingleAge!AW54+FemaleSingleAge!AW54</f>
        <v>229.00099999999998</v>
      </c>
      <c r="AX54" s="17">
        <f>MaleSingleAge!AX54+FemaleSingleAge!AX54</f>
        <v>236.39699999999999</v>
      </c>
      <c r="AY54" s="17">
        <f>MaleSingleAge!AY54+FemaleSingleAge!AY54</f>
        <v>242.673</v>
      </c>
      <c r="AZ54" s="17">
        <f>MaleSingleAge!AZ54+FemaleSingleAge!AZ54</f>
        <v>247.46199999999999</v>
      </c>
      <c r="BA54" s="17">
        <f>MaleSingleAge!BA54+FemaleSingleAge!BA54</f>
        <v>250.345</v>
      </c>
      <c r="BB54" s="17">
        <f>MaleSingleAge!BB54+FemaleSingleAge!BB54</f>
        <v>251.76100000000002</v>
      </c>
      <c r="BC54" s="17">
        <f>MaleSingleAge!BC54+FemaleSingleAge!BC54</f>
        <v>253.23500000000001</v>
      </c>
      <c r="BD54" s="17">
        <f>MaleSingleAge!BD54+FemaleSingleAge!BD54</f>
        <v>256.84999999999997</v>
      </c>
      <c r="BE54" s="17">
        <f>MaleSingleAge!BE54+FemaleSingleAge!BE54</f>
        <v>264.036</v>
      </c>
      <c r="BF54" s="17">
        <f>MaleSingleAge!BF54+FemaleSingleAge!BF54</f>
        <v>275.41300000000001</v>
      </c>
      <c r="BG54" s="17">
        <f>MaleSingleAge!BG54+FemaleSingleAge!BG54</f>
        <v>290.36599999999999</v>
      </c>
      <c r="BH54" s="17">
        <f>MaleSingleAge!BH54+FemaleSingleAge!BH54</f>
        <v>307.57500000000005</v>
      </c>
      <c r="BI54" s="17">
        <f>MaleSingleAge!BI54+FemaleSingleAge!BI54</f>
        <v>325.09000000000003</v>
      </c>
      <c r="BJ54" s="17">
        <f>MaleSingleAge!BJ54+FemaleSingleAge!BJ54</f>
        <v>341.47399999999999</v>
      </c>
      <c r="BK54" s="17">
        <f>MaleSingleAge!BK54+FemaleSingleAge!BK54</f>
        <v>356.197</v>
      </c>
      <c r="BL54" s="17">
        <f>MaleSingleAge!BL54+FemaleSingleAge!BL54</f>
        <v>369.49299999999999</v>
      </c>
      <c r="BM54" s="17">
        <f>MaleSingleAge!BM54+FemaleSingleAge!BM54</f>
        <v>382.04999999999995</v>
      </c>
      <c r="BN54" s="17">
        <f>MaleSingleAge!BN54+FemaleSingleAge!BN54</f>
        <v>394.62400000000002</v>
      </c>
      <c r="BO54" s="17">
        <f>MaleSingleAge!BO54+FemaleSingleAge!BO54</f>
        <v>407.71899999999999</v>
      </c>
      <c r="BP54" s="17">
        <f>MaleSingleAge!BP54+FemaleSingleAge!BP54</f>
        <v>421.45299999999997</v>
      </c>
      <c r="BQ54" s="17">
        <f>MaleSingleAge!BQ54+FemaleSingleAge!BQ54</f>
        <v>435.50099999999998</v>
      </c>
      <c r="BR54" s="17">
        <f>MaleSingleAge!BR54+FemaleSingleAge!BR54</f>
        <v>449.06700000000001</v>
      </c>
      <c r="BS54" s="17">
        <f>MaleSingleAge!BS54+FemaleSingleAge!BS54</f>
        <v>460.91200000000003</v>
      </c>
      <c r="BT54" s="17">
        <f>MaleSingleAge!BT54+FemaleSingleAge!BT54</f>
        <v>469.34300000000002</v>
      </c>
    </row>
    <row r="55" spans="1:72">
      <c r="A55" s="16">
        <v>52</v>
      </c>
      <c r="B55" s="17">
        <f>MaleSingleAge!B55+FemaleSingleAge!B55</f>
        <v>50.459000000000003</v>
      </c>
      <c r="C55" s="17">
        <f>MaleSingleAge!C55+FemaleSingleAge!C55</f>
        <v>51.759</v>
      </c>
      <c r="D55" s="17">
        <f>MaleSingleAge!D55+FemaleSingleAge!D55</f>
        <v>53.241</v>
      </c>
      <c r="E55" s="17">
        <f>MaleSingleAge!E55+FemaleSingleAge!E55</f>
        <v>54.777999999999999</v>
      </c>
      <c r="F55" s="17">
        <f>MaleSingleAge!F55+FemaleSingleAge!F55</f>
        <v>56.188000000000002</v>
      </c>
      <c r="G55" s="17">
        <f>MaleSingleAge!G55+FemaleSingleAge!G55</f>
        <v>57.343000000000004</v>
      </c>
      <c r="H55" s="17">
        <f>MaleSingleAge!H55+FemaleSingleAge!H55</f>
        <v>58.207999999999998</v>
      </c>
      <c r="I55" s="17">
        <f>MaleSingleAge!I55+FemaleSingleAge!I55</f>
        <v>58.844000000000001</v>
      </c>
      <c r="J55" s="17">
        <f>MaleSingleAge!J55+FemaleSingleAge!J55</f>
        <v>59.322000000000003</v>
      </c>
      <c r="K55" s="17">
        <f>MaleSingleAge!K55+FemaleSingleAge!K55</f>
        <v>59.743000000000002</v>
      </c>
      <c r="L55" s="17">
        <f>MaleSingleAge!L55+FemaleSingleAge!L55</f>
        <v>60.204000000000001</v>
      </c>
      <c r="M55" s="17">
        <f>MaleSingleAge!M55+FemaleSingleAge!M55</f>
        <v>60.762</v>
      </c>
      <c r="N55" s="17">
        <f>MaleSingleAge!N55+FemaleSingleAge!N55</f>
        <v>61.429000000000002</v>
      </c>
      <c r="O55" s="17">
        <f>MaleSingleAge!O55+FemaleSingleAge!O55</f>
        <v>62.188000000000002</v>
      </c>
      <c r="P55" s="17">
        <f>MaleSingleAge!P55+FemaleSingleAge!P55</f>
        <v>63</v>
      </c>
      <c r="Q55" s="17">
        <f>MaleSingleAge!Q55+FemaleSingleAge!Q55</f>
        <v>63.865000000000002</v>
      </c>
      <c r="R55" s="17">
        <f>MaleSingleAge!R55+FemaleSingleAge!R55</f>
        <v>64.698000000000008</v>
      </c>
      <c r="S55" s="17">
        <f>MaleSingleAge!S55+FemaleSingleAge!S55</f>
        <v>65.585999999999999</v>
      </c>
      <c r="T55" s="17">
        <f>MaleSingleAge!T55+FemaleSingleAge!T55</f>
        <v>66.891999999999996</v>
      </c>
      <c r="U55" s="17">
        <f>MaleSingleAge!U55+FemaleSingleAge!U55</f>
        <v>69.10499999999999</v>
      </c>
      <c r="V55" s="17">
        <f>MaleSingleAge!V55+FemaleSingleAge!V55</f>
        <v>72.527999999999992</v>
      </c>
      <c r="W55" s="17">
        <f>MaleSingleAge!W55+FemaleSingleAge!W55</f>
        <v>77.359000000000009</v>
      </c>
      <c r="X55" s="17">
        <f>MaleSingleAge!X55+FemaleSingleAge!X55</f>
        <v>83.390999999999991</v>
      </c>
      <c r="Y55" s="17">
        <f>MaleSingleAge!Y55+FemaleSingleAge!Y55</f>
        <v>90.021999999999991</v>
      </c>
      <c r="Z55" s="17">
        <f>MaleSingleAge!Z55+FemaleSingleAge!Z55</f>
        <v>96.408999999999992</v>
      </c>
      <c r="AA55" s="17">
        <f>MaleSingleAge!AA55+FemaleSingleAge!AA55</f>
        <v>101.95099999999999</v>
      </c>
      <c r="AB55" s="17">
        <f>MaleSingleAge!AB55+FemaleSingleAge!AB55</f>
        <v>106.42699999999999</v>
      </c>
      <c r="AC55" s="17">
        <f>MaleSingleAge!AC55+FemaleSingleAge!AC55</f>
        <v>110.03299999999999</v>
      </c>
      <c r="AD55" s="17">
        <f>MaleSingleAge!AD55+FemaleSingleAge!AD55</f>
        <v>113.102</v>
      </c>
      <c r="AE55" s="17">
        <f>MaleSingleAge!AE55+FemaleSingleAge!AE55</f>
        <v>116.16</v>
      </c>
      <c r="AF55" s="17">
        <f>MaleSingleAge!AF55+FemaleSingleAge!AF55</f>
        <v>119.59299999999999</v>
      </c>
      <c r="AG55" s="17">
        <f>MaleSingleAge!AG55+FemaleSingleAge!AG55</f>
        <v>123.49799999999999</v>
      </c>
      <c r="AH55" s="17">
        <f>MaleSingleAge!AH55+FemaleSingleAge!AH55</f>
        <v>127.76299999999999</v>
      </c>
      <c r="AI55" s="17">
        <f>MaleSingleAge!AI55+FemaleSingleAge!AI55</f>
        <v>132.31</v>
      </c>
      <c r="AJ55" s="17">
        <f>MaleSingleAge!AJ55+FemaleSingleAge!AJ55</f>
        <v>136.99599999999998</v>
      </c>
      <c r="AK55" s="17">
        <f>MaleSingleAge!AK55+FemaleSingleAge!AK55</f>
        <v>141.73000000000002</v>
      </c>
      <c r="AL55" s="17">
        <f>MaleSingleAge!AL55+FemaleSingleAge!AL55</f>
        <v>146.488</v>
      </c>
      <c r="AM55" s="17">
        <f>MaleSingleAge!AM55+FemaleSingleAge!AM55</f>
        <v>151.35</v>
      </c>
      <c r="AN55" s="17">
        <f>MaleSingleAge!AN55+FemaleSingleAge!AN55</f>
        <v>156.435</v>
      </c>
      <c r="AO55" s="17">
        <f>MaleSingleAge!AO55+FemaleSingleAge!AO55</f>
        <v>161.89499999999998</v>
      </c>
      <c r="AP55" s="17">
        <f>MaleSingleAge!AP55+FemaleSingleAge!AP55</f>
        <v>167.84</v>
      </c>
      <c r="AQ55" s="17">
        <f>MaleSingleAge!AQ55+FemaleSingleAge!AQ55</f>
        <v>174.21100000000001</v>
      </c>
      <c r="AR55" s="17">
        <f>MaleSingleAge!AR55+FemaleSingleAge!AR55</f>
        <v>180.94200000000001</v>
      </c>
      <c r="AS55" s="17">
        <f>MaleSingleAge!AS55+FemaleSingleAge!AS55</f>
        <v>188.089</v>
      </c>
      <c r="AT55" s="17">
        <f>MaleSingleAge!AT55+FemaleSingleAge!AT55</f>
        <v>195.72200000000001</v>
      </c>
      <c r="AU55" s="17">
        <f>MaleSingleAge!AU55+FemaleSingleAge!AU55</f>
        <v>203.82900000000001</v>
      </c>
      <c r="AV55" s="17">
        <f>MaleSingleAge!AV55+FemaleSingleAge!AV55</f>
        <v>212.709</v>
      </c>
      <c r="AW55" s="17">
        <f>MaleSingleAge!AW55+FemaleSingleAge!AW55</f>
        <v>222.21699999999998</v>
      </c>
      <c r="AX55" s="17">
        <f>MaleSingleAge!AX55+FemaleSingleAge!AX55</f>
        <v>231.369</v>
      </c>
      <c r="AY55" s="17">
        <f>MaleSingleAge!AY55+FemaleSingleAge!AY55</f>
        <v>238.85</v>
      </c>
      <c r="AZ55" s="17">
        <f>MaleSingleAge!AZ55+FemaleSingleAge!AZ55</f>
        <v>243.84899999999999</v>
      </c>
      <c r="BA55" s="17">
        <f>MaleSingleAge!BA55+FemaleSingleAge!BA55</f>
        <v>245.75900000000001</v>
      </c>
      <c r="BB55" s="17">
        <f>MaleSingleAge!BB55+FemaleSingleAge!BB55</f>
        <v>245.21600000000001</v>
      </c>
      <c r="BC55" s="17">
        <f>MaleSingleAge!BC55+FemaleSingleAge!BC55</f>
        <v>244.17500000000001</v>
      </c>
      <c r="BD55" s="17">
        <f>MaleSingleAge!BD55+FemaleSingleAge!BD55</f>
        <v>245.35</v>
      </c>
      <c r="BE55" s="17">
        <f>MaleSingleAge!BE55+FemaleSingleAge!BE55</f>
        <v>250.63400000000001</v>
      </c>
      <c r="BF55" s="17">
        <f>MaleSingleAge!BF55+FemaleSingleAge!BF55</f>
        <v>260.78800000000001</v>
      </c>
      <c r="BG55" s="17">
        <f>MaleSingleAge!BG55+FemaleSingleAge!BG55</f>
        <v>275.06600000000003</v>
      </c>
      <c r="BH55" s="17">
        <f>MaleSingleAge!BH55+FemaleSingleAge!BH55</f>
        <v>292.00400000000002</v>
      </c>
      <c r="BI55" s="17">
        <f>MaleSingleAge!BI55+FemaleSingleAge!BI55</f>
        <v>309.399</v>
      </c>
      <c r="BJ55" s="17">
        <f>MaleSingleAge!BJ55+FemaleSingleAge!BJ55</f>
        <v>325.63900000000001</v>
      </c>
      <c r="BK55" s="17">
        <f>MaleSingleAge!BK55+FemaleSingleAge!BK55</f>
        <v>340.13900000000001</v>
      </c>
      <c r="BL55" s="17">
        <f>MaleSingleAge!BL55+FemaleSingleAge!BL55</f>
        <v>353.19499999999999</v>
      </c>
      <c r="BM55" s="17">
        <f>MaleSingleAge!BM55+FemaleSingleAge!BM55</f>
        <v>365.60400000000004</v>
      </c>
      <c r="BN55" s="17">
        <f>MaleSingleAge!BN55+FemaleSingleAge!BN55</f>
        <v>378.25400000000002</v>
      </c>
      <c r="BO55" s="17">
        <f>MaleSingleAge!BO55+FemaleSingleAge!BO55</f>
        <v>391.714</v>
      </c>
      <c r="BP55" s="17">
        <f>MaleSingleAge!BP55+FemaleSingleAge!BP55</f>
        <v>406.11099999999999</v>
      </c>
      <c r="BQ55" s="17">
        <f>MaleSingleAge!BQ55+FemaleSingleAge!BQ55</f>
        <v>421.05200000000002</v>
      </c>
      <c r="BR55" s="17">
        <f>MaleSingleAge!BR55+FemaleSingleAge!BR55</f>
        <v>435.58799999999997</v>
      </c>
      <c r="BS55" s="17">
        <f>MaleSingleAge!BS55+FemaleSingleAge!BS55</f>
        <v>448.25200000000001</v>
      </c>
      <c r="BT55" s="17">
        <f>MaleSingleAge!BT55+FemaleSingleAge!BT55</f>
        <v>457.05099999999999</v>
      </c>
    </row>
    <row r="56" spans="1:72">
      <c r="A56" s="16">
        <v>53</v>
      </c>
      <c r="B56" s="17">
        <f>MaleSingleAge!B56+FemaleSingleAge!B56</f>
        <v>48.600999999999999</v>
      </c>
      <c r="C56" s="17">
        <f>MaleSingleAge!C56+FemaleSingleAge!C56</f>
        <v>49.91</v>
      </c>
      <c r="D56" s="17">
        <f>MaleSingleAge!D56+FemaleSingleAge!D56</f>
        <v>51.35</v>
      </c>
      <c r="E56" s="17">
        <f>MaleSingleAge!E56+FemaleSingleAge!E56</f>
        <v>52.820999999999998</v>
      </c>
      <c r="F56" s="17">
        <f>MaleSingleAge!F56+FemaleSingleAge!F56</f>
        <v>54.19</v>
      </c>
      <c r="G56" s="17">
        <f>MaleSingleAge!G56+FemaleSingleAge!G56</f>
        <v>55.360999999999997</v>
      </c>
      <c r="H56" s="17">
        <f>MaleSingleAge!H56+FemaleSingleAge!H56</f>
        <v>56.31</v>
      </c>
      <c r="I56" s="17">
        <f>MaleSingleAge!I56+FemaleSingleAge!I56</f>
        <v>57.075000000000003</v>
      </c>
      <c r="J56" s="17">
        <f>MaleSingleAge!J56+FemaleSingleAge!J56</f>
        <v>57.697000000000003</v>
      </c>
      <c r="K56" s="17">
        <f>MaleSingleAge!K56+FemaleSingleAge!K56</f>
        <v>58.25</v>
      </c>
      <c r="L56" s="17">
        <f>MaleSingleAge!L56+FemaleSingleAge!L56</f>
        <v>58.786000000000001</v>
      </c>
      <c r="M56" s="17">
        <f>MaleSingleAge!M56+FemaleSingleAge!M56</f>
        <v>59.363999999999997</v>
      </c>
      <c r="N56" s="17">
        <f>MaleSingleAge!N56+FemaleSingleAge!N56</f>
        <v>59.995999999999995</v>
      </c>
      <c r="O56" s="17">
        <f>MaleSingleAge!O56+FemaleSingleAge!O56</f>
        <v>60.661999999999999</v>
      </c>
      <c r="P56" s="17">
        <f>MaleSingleAge!P56+FemaleSingleAge!P56</f>
        <v>61.319000000000003</v>
      </c>
      <c r="Q56" s="17">
        <f>MaleSingleAge!Q56+FemaleSingleAge!Q56</f>
        <v>61.967999999999996</v>
      </c>
      <c r="R56" s="17">
        <f>MaleSingleAge!R56+FemaleSingleAge!R56</f>
        <v>62.534000000000006</v>
      </c>
      <c r="S56" s="17">
        <f>MaleSingleAge!S56+FemaleSingleAge!S56</f>
        <v>63.105999999999995</v>
      </c>
      <c r="T56" s="17">
        <f>MaleSingleAge!T56+FemaleSingleAge!T56</f>
        <v>64.039000000000001</v>
      </c>
      <c r="U56" s="17">
        <f>MaleSingleAge!U56+FemaleSingleAge!U56</f>
        <v>65.8</v>
      </c>
      <c r="V56" s="17">
        <f>MaleSingleAge!V56+FemaleSingleAge!V56</f>
        <v>68.692000000000007</v>
      </c>
      <c r="W56" s="17">
        <f>MaleSingleAge!W56+FemaleSingleAge!W56</f>
        <v>72.888000000000005</v>
      </c>
      <c r="X56" s="17">
        <f>MaleSingleAge!X56+FemaleSingleAge!X56</f>
        <v>78.209000000000003</v>
      </c>
      <c r="Y56" s="17">
        <f>MaleSingleAge!Y56+FemaleSingleAge!Y56</f>
        <v>84.158999999999992</v>
      </c>
      <c r="Z56" s="17">
        <f>MaleSingleAge!Z56+FemaleSingleAge!Z56</f>
        <v>90.043000000000006</v>
      </c>
      <c r="AA56" s="17">
        <f>MaleSingleAge!AA56+FemaleSingleAge!AA56</f>
        <v>95.35499999999999</v>
      </c>
      <c r="AB56" s="17">
        <f>MaleSingleAge!AB56+FemaleSingleAge!AB56</f>
        <v>99.924000000000007</v>
      </c>
      <c r="AC56" s="17">
        <f>MaleSingleAge!AC56+FemaleSingleAge!AC56</f>
        <v>103.898</v>
      </c>
      <c r="AD56" s="17">
        <f>MaleSingleAge!AD56+FemaleSingleAge!AD56</f>
        <v>107.477</v>
      </c>
      <c r="AE56" s="17">
        <f>MaleSingleAge!AE56+FemaleSingleAge!AE56</f>
        <v>110.991</v>
      </c>
      <c r="AF56" s="17">
        <f>MaleSingleAge!AF56+FemaleSingleAge!AF56</f>
        <v>114.69</v>
      </c>
      <c r="AG56" s="17">
        <f>MaleSingleAge!AG56+FemaleSingleAge!AG56</f>
        <v>118.627</v>
      </c>
      <c r="AH56" s="17">
        <f>MaleSingleAge!AH56+FemaleSingleAge!AH56</f>
        <v>122.72999999999999</v>
      </c>
      <c r="AI56" s="17">
        <f>MaleSingleAge!AI56+FemaleSingleAge!AI56</f>
        <v>126.97900000000001</v>
      </c>
      <c r="AJ56" s="17">
        <f>MaleSingleAge!AJ56+FemaleSingleAge!AJ56</f>
        <v>131.32600000000002</v>
      </c>
      <c r="AK56" s="17">
        <f>MaleSingleAge!AK56+FemaleSingleAge!AK56</f>
        <v>135.74299999999999</v>
      </c>
      <c r="AL56" s="17">
        <f>MaleSingleAge!AL56+FemaleSingleAge!AL56</f>
        <v>140.23500000000001</v>
      </c>
      <c r="AM56" s="17">
        <f>MaleSingleAge!AM56+FemaleSingleAge!AM56</f>
        <v>144.858</v>
      </c>
      <c r="AN56" s="17">
        <f>MaleSingleAge!AN56+FemaleSingleAge!AN56</f>
        <v>149.702</v>
      </c>
      <c r="AO56" s="17">
        <f>MaleSingleAge!AO56+FemaleSingleAge!AO56</f>
        <v>154.88999999999999</v>
      </c>
      <c r="AP56" s="17">
        <f>MaleSingleAge!AP56+FemaleSingleAge!AP56</f>
        <v>160.50700000000001</v>
      </c>
      <c r="AQ56" s="17">
        <f>MaleSingleAge!AQ56+FemaleSingleAge!AQ56</f>
        <v>166.49</v>
      </c>
      <c r="AR56" s="17">
        <f>MaleSingleAge!AR56+FemaleSingleAge!AR56</f>
        <v>172.79300000000001</v>
      </c>
      <c r="AS56" s="17">
        <f>MaleSingleAge!AS56+FemaleSingleAge!AS56</f>
        <v>179.52799999999999</v>
      </c>
      <c r="AT56" s="17">
        <f>MaleSingleAge!AT56+FemaleSingleAge!AT56</f>
        <v>186.83699999999999</v>
      </c>
      <c r="AU56" s="17">
        <f>MaleSingleAge!AU56+FemaleSingleAge!AU56</f>
        <v>194.75900000000001</v>
      </c>
      <c r="AV56" s="17">
        <f>MaleSingleAge!AV56+FemaleSingleAge!AV56</f>
        <v>203.58199999999999</v>
      </c>
      <c r="AW56" s="17">
        <f>MaleSingleAge!AW56+FemaleSingleAge!AW56</f>
        <v>213.131</v>
      </c>
      <c r="AX56" s="17">
        <f>MaleSingleAge!AX56+FemaleSingleAge!AX56</f>
        <v>222.44900000000001</v>
      </c>
      <c r="AY56" s="17">
        <f>MaleSingleAge!AY56+FemaleSingleAge!AY56</f>
        <v>230.23599999999999</v>
      </c>
      <c r="AZ56" s="17">
        <f>MaleSingleAge!AZ56+FemaleSingleAge!AZ56</f>
        <v>235.68299999999999</v>
      </c>
      <c r="BA56" s="17">
        <f>MaleSingleAge!BA56+FemaleSingleAge!BA56</f>
        <v>238.25900000000001</v>
      </c>
      <c r="BB56" s="17">
        <f>MaleSingleAge!BB56+FemaleSingleAge!BB56</f>
        <v>238.54500000000002</v>
      </c>
      <c r="BC56" s="17">
        <f>MaleSingleAge!BC56+FemaleSingleAge!BC56</f>
        <v>238.18900000000002</v>
      </c>
      <c r="BD56" s="17">
        <f>MaleSingleAge!BD56+FemaleSingleAge!BD56</f>
        <v>239.49799999999999</v>
      </c>
      <c r="BE56" s="17">
        <f>MaleSingleAge!BE56+FemaleSingleAge!BE56</f>
        <v>244.102</v>
      </c>
      <c r="BF56" s="17">
        <f>MaleSingleAge!BF56+FemaleSingleAge!BF56</f>
        <v>252.601</v>
      </c>
      <c r="BG56" s="17">
        <f>MaleSingleAge!BG56+FemaleSingleAge!BG56</f>
        <v>264.42399999999998</v>
      </c>
      <c r="BH56" s="17">
        <f>MaleSingleAge!BH56+FemaleSingleAge!BH56</f>
        <v>278.57100000000003</v>
      </c>
      <c r="BI56" s="17">
        <f>MaleSingleAge!BI56+FemaleSingleAge!BI56</f>
        <v>293.51299999999998</v>
      </c>
      <c r="BJ56" s="17">
        <f>MaleSingleAge!BJ56+FemaleSingleAge!BJ56</f>
        <v>308.10500000000002</v>
      </c>
      <c r="BK56" s="17">
        <f>MaleSingleAge!BK56+FemaleSingleAge!BK56</f>
        <v>321.91700000000003</v>
      </c>
      <c r="BL56" s="17">
        <f>MaleSingleAge!BL56+FemaleSingleAge!BL56</f>
        <v>335.11300000000006</v>
      </c>
      <c r="BM56" s="17">
        <f>MaleSingleAge!BM56+FemaleSingleAge!BM56</f>
        <v>348.19399999999996</v>
      </c>
      <c r="BN56" s="17">
        <f>MaleSingleAge!BN56+FemaleSingleAge!BN56</f>
        <v>361.7</v>
      </c>
      <c r="BO56" s="17">
        <f>MaleSingleAge!BO56+FemaleSingleAge!BO56</f>
        <v>375.92500000000001</v>
      </c>
      <c r="BP56" s="17">
        <f>MaleSingleAge!BP56+FemaleSingleAge!BP56</f>
        <v>390.83299999999997</v>
      </c>
      <c r="BQ56" s="17">
        <f>MaleSingleAge!BQ56+FemaleSingleAge!BQ56</f>
        <v>405.99</v>
      </c>
      <c r="BR56" s="17">
        <f>MaleSingleAge!BR56+FemaleSingleAge!BR56</f>
        <v>420.55600000000004</v>
      </c>
      <c r="BS56" s="17">
        <f>MaleSingleAge!BS56+FemaleSingleAge!BS56</f>
        <v>433.29700000000003</v>
      </c>
      <c r="BT56" s="17">
        <f>MaleSingleAge!BT56+FemaleSingleAge!BT56</f>
        <v>442.58799999999997</v>
      </c>
    </row>
    <row r="57" spans="1:72">
      <c r="A57" s="16">
        <v>54</v>
      </c>
      <c r="B57" s="17">
        <f>MaleSingleAge!B57+FemaleSingleAge!B57</f>
        <v>46.902000000000001</v>
      </c>
      <c r="C57" s="17">
        <f>MaleSingleAge!C57+FemaleSingleAge!C57</f>
        <v>48.188000000000002</v>
      </c>
      <c r="D57" s="17">
        <f>MaleSingleAge!D57+FemaleSingleAge!D57</f>
        <v>49.489000000000004</v>
      </c>
      <c r="E57" s="17">
        <f>MaleSingleAge!E57+FemaleSingleAge!E57</f>
        <v>50.769999999999996</v>
      </c>
      <c r="F57" s="17">
        <f>MaleSingleAge!F57+FemaleSingleAge!F57</f>
        <v>51.984999999999999</v>
      </c>
      <c r="G57" s="17">
        <f>MaleSingleAge!G57+FemaleSingleAge!G57</f>
        <v>53.099999999999994</v>
      </c>
      <c r="H57" s="17">
        <f>MaleSingleAge!H57+FemaleSingleAge!H57</f>
        <v>54.116</v>
      </c>
      <c r="I57" s="17">
        <f>MaleSingleAge!I57+FemaleSingleAge!I57</f>
        <v>55.037999999999997</v>
      </c>
      <c r="J57" s="17">
        <f>MaleSingleAge!J57+FemaleSingleAge!J57</f>
        <v>55.867999999999995</v>
      </c>
      <c r="K57" s="17">
        <f>MaleSingleAge!K57+FemaleSingleAge!K57</f>
        <v>56.604999999999997</v>
      </c>
      <c r="L57" s="17">
        <f>MaleSingleAge!L57+FemaleSingleAge!L57</f>
        <v>57.259</v>
      </c>
      <c r="M57" s="17">
        <f>MaleSingleAge!M57+FemaleSingleAge!M57</f>
        <v>57.858000000000004</v>
      </c>
      <c r="N57" s="17">
        <f>MaleSingleAge!N57+FemaleSingleAge!N57</f>
        <v>58.433</v>
      </c>
      <c r="O57" s="17">
        <f>MaleSingleAge!O57+FemaleSingleAge!O57</f>
        <v>58.994</v>
      </c>
      <c r="P57" s="17">
        <f>MaleSingleAge!P57+FemaleSingleAge!P57</f>
        <v>59.555999999999997</v>
      </c>
      <c r="Q57" s="17">
        <f>MaleSingleAge!Q57+FemaleSingleAge!Q57</f>
        <v>60.146000000000001</v>
      </c>
      <c r="R57" s="17">
        <f>MaleSingleAge!R57+FemaleSingleAge!R57</f>
        <v>60.736000000000004</v>
      </c>
      <c r="S57" s="17">
        <f>MaleSingleAge!S57+FemaleSingleAge!S57</f>
        <v>61.387999999999998</v>
      </c>
      <c r="T57" s="17">
        <f>MaleSingleAge!T57+FemaleSingleAge!T57</f>
        <v>62.335999999999999</v>
      </c>
      <c r="U57" s="17">
        <f>MaleSingleAge!U57+FemaleSingleAge!U57</f>
        <v>63.893999999999998</v>
      </c>
      <c r="V57" s="17">
        <f>MaleSingleAge!V57+FemaleSingleAge!V57</f>
        <v>66.266999999999996</v>
      </c>
      <c r="W57" s="17">
        <f>MaleSingleAge!W57+FemaleSingleAge!W57</f>
        <v>69.554000000000002</v>
      </c>
      <c r="X57" s="17">
        <f>MaleSingleAge!X57+FemaleSingleAge!X57</f>
        <v>73.646000000000001</v>
      </c>
      <c r="Y57" s="17">
        <f>MaleSingleAge!Y57+FemaleSingleAge!Y57</f>
        <v>78.300000000000011</v>
      </c>
      <c r="Z57" s="17">
        <f>MaleSingleAge!Z57+FemaleSingleAge!Z57</f>
        <v>83.147999999999996</v>
      </c>
      <c r="AA57" s="17">
        <f>MaleSingleAge!AA57+FemaleSingleAge!AA57</f>
        <v>87.921999999999997</v>
      </c>
      <c r="AB57" s="17">
        <f>MaleSingleAge!AB57+FemaleSingleAge!AB57</f>
        <v>92.555999999999997</v>
      </c>
      <c r="AC57" s="17">
        <f>MaleSingleAge!AC57+FemaleSingleAge!AC57</f>
        <v>97.09</v>
      </c>
      <c r="AD57" s="17">
        <f>MaleSingleAge!AD57+FemaleSingleAge!AD57</f>
        <v>101.503</v>
      </c>
      <c r="AE57" s="17">
        <f>MaleSingleAge!AE57+FemaleSingleAge!AE57</f>
        <v>105.79599999999999</v>
      </c>
      <c r="AF57" s="17">
        <f>MaleSingleAge!AF57+FemaleSingleAge!AF57</f>
        <v>109.98099999999999</v>
      </c>
      <c r="AG57" s="17">
        <f>MaleSingleAge!AG57+FemaleSingleAge!AG57</f>
        <v>114.032</v>
      </c>
      <c r="AH57" s="17">
        <f>MaleSingleAge!AH57+FemaleSingleAge!AH57</f>
        <v>117.955</v>
      </c>
      <c r="AI57" s="17">
        <f>MaleSingleAge!AI57+FemaleSingleAge!AI57</f>
        <v>121.83199999999999</v>
      </c>
      <c r="AJ57" s="17">
        <f>MaleSingleAge!AJ57+FemaleSingleAge!AJ57</f>
        <v>125.776</v>
      </c>
      <c r="AK57" s="17">
        <f>MaleSingleAge!AK57+FemaleSingleAge!AK57</f>
        <v>129.87899999999999</v>
      </c>
      <c r="AL57" s="17">
        <f>MaleSingleAge!AL57+FemaleSingleAge!AL57</f>
        <v>134.16800000000001</v>
      </c>
      <c r="AM57" s="17">
        <f>MaleSingleAge!AM57+FemaleSingleAge!AM57</f>
        <v>138.64999999999998</v>
      </c>
      <c r="AN57" s="17">
        <f>MaleSingleAge!AN57+FemaleSingleAge!AN57</f>
        <v>143.38299999999998</v>
      </c>
      <c r="AO57" s="17">
        <f>MaleSingleAge!AO57+FemaleSingleAge!AO57</f>
        <v>148.423</v>
      </c>
      <c r="AP57" s="17">
        <f>MaleSingleAge!AP57+FemaleSingleAge!AP57</f>
        <v>153.81799999999998</v>
      </c>
      <c r="AQ57" s="17">
        <f>MaleSingleAge!AQ57+FemaleSingleAge!AQ57</f>
        <v>159.524</v>
      </c>
      <c r="AR57" s="17">
        <f>MaleSingleAge!AR57+FemaleSingleAge!AR57</f>
        <v>165.52199999999999</v>
      </c>
      <c r="AS57" s="17">
        <f>MaleSingleAge!AS57+FemaleSingleAge!AS57</f>
        <v>171.89</v>
      </c>
      <c r="AT57" s="17">
        <f>MaleSingleAge!AT57+FemaleSingleAge!AT57</f>
        <v>178.72800000000001</v>
      </c>
      <c r="AU57" s="17">
        <f>MaleSingleAge!AU57+FemaleSingleAge!AU57</f>
        <v>186.06400000000002</v>
      </c>
      <c r="AV57" s="17">
        <f>MaleSingleAge!AV57+FemaleSingleAge!AV57</f>
        <v>194.06900000000002</v>
      </c>
      <c r="AW57" s="17">
        <f>MaleSingleAge!AW57+FemaleSingleAge!AW57</f>
        <v>202.61599999999999</v>
      </c>
      <c r="AX57" s="17">
        <f>MaleSingleAge!AX57+FemaleSingleAge!AX57</f>
        <v>211.07400000000001</v>
      </c>
      <c r="AY57" s="17">
        <f>MaleSingleAge!AY57+FemaleSingleAge!AY57</f>
        <v>218.59199999999998</v>
      </c>
      <c r="AZ57" s="17">
        <f>MaleSingleAge!AZ57+FemaleSingleAge!AZ57</f>
        <v>224.625</v>
      </c>
      <c r="BA57" s="17">
        <f>MaleSingleAge!BA57+FemaleSingleAge!BA57</f>
        <v>228.892</v>
      </c>
      <c r="BB57" s="17">
        <f>MaleSingleAge!BB57+FemaleSingleAge!BB57</f>
        <v>231.75299999999999</v>
      </c>
      <c r="BC57" s="17">
        <f>MaleSingleAge!BC57+FemaleSingleAge!BC57</f>
        <v>234.1</v>
      </c>
      <c r="BD57" s="17">
        <f>MaleSingleAge!BD57+FemaleSingleAge!BD57</f>
        <v>237.185</v>
      </c>
      <c r="BE57" s="17">
        <f>MaleSingleAge!BE57+FemaleSingleAge!BE57</f>
        <v>241.93200000000002</v>
      </c>
      <c r="BF57" s="17">
        <f>MaleSingleAge!BF57+FemaleSingleAge!BF57</f>
        <v>248.59399999999999</v>
      </c>
      <c r="BG57" s="17">
        <f>MaleSingleAge!BG57+FemaleSingleAge!BG57</f>
        <v>256.94</v>
      </c>
      <c r="BH57" s="17">
        <f>MaleSingleAge!BH57+FemaleSingleAge!BH57</f>
        <v>266.82400000000001</v>
      </c>
      <c r="BI57" s="17">
        <f>MaleSingleAge!BI57+FemaleSingleAge!BI57</f>
        <v>277.916</v>
      </c>
      <c r="BJ57" s="17">
        <f>MaleSingleAge!BJ57+FemaleSingleAge!BJ57</f>
        <v>289.94100000000003</v>
      </c>
      <c r="BK57" s="17">
        <f>MaleSingleAge!BK57+FemaleSingleAge!BK57</f>
        <v>302.733</v>
      </c>
      <c r="BL57" s="17">
        <f>MaleSingleAge!BL57+FemaleSingleAge!BL57</f>
        <v>316.22500000000002</v>
      </c>
      <c r="BM57" s="17">
        <f>MaleSingleAge!BM57+FemaleSingleAge!BM57</f>
        <v>330.37400000000002</v>
      </c>
      <c r="BN57" s="17">
        <f>MaleSingleAge!BN57+FemaleSingleAge!BN57</f>
        <v>345.101</v>
      </c>
      <c r="BO57" s="17">
        <f>MaleSingleAge!BO57+FemaleSingleAge!BO57</f>
        <v>360.23099999999999</v>
      </c>
      <c r="BP57" s="17">
        <f>MaleSingleAge!BP57+FemaleSingleAge!BP57</f>
        <v>375.46100000000001</v>
      </c>
      <c r="BQ57" s="17">
        <f>MaleSingleAge!BQ57+FemaleSingleAge!BQ57</f>
        <v>390.35699999999997</v>
      </c>
      <c r="BR57" s="17">
        <f>MaleSingleAge!BR57+FemaleSingleAge!BR57</f>
        <v>404.34399999999999</v>
      </c>
      <c r="BS57" s="17">
        <f>MaleSingleAge!BS57+FemaleSingleAge!BS57</f>
        <v>416.714</v>
      </c>
      <c r="BT57" s="17">
        <f>MaleSingleAge!BT57+FemaleSingleAge!BT57</f>
        <v>426.62</v>
      </c>
    </row>
    <row r="58" spans="1:72">
      <c r="A58" s="16">
        <v>55</v>
      </c>
      <c r="B58" s="17">
        <f>MaleSingleAge!B58+FemaleSingleAge!B58</f>
        <v>45.164999999999999</v>
      </c>
      <c r="C58" s="17">
        <f>MaleSingleAge!C58+FemaleSingleAge!C58</f>
        <v>46.42</v>
      </c>
      <c r="D58" s="17">
        <f>MaleSingleAge!D58+FemaleSingleAge!D58</f>
        <v>47.587999999999994</v>
      </c>
      <c r="E58" s="17">
        <f>MaleSingleAge!E58+FemaleSingleAge!E58</f>
        <v>48.691000000000003</v>
      </c>
      <c r="F58" s="17">
        <f>MaleSingleAge!F58+FemaleSingleAge!F58</f>
        <v>49.766999999999996</v>
      </c>
      <c r="G58" s="17">
        <f>MaleSingleAge!G58+FemaleSingleAge!G58</f>
        <v>50.843000000000004</v>
      </c>
      <c r="H58" s="17">
        <f>MaleSingleAge!H58+FemaleSingleAge!H58</f>
        <v>51.932000000000002</v>
      </c>
      <c r="I58" s="17">
        <f>MaleSingleAge!I58+FemaleSingleAge!I58</f>
        <v>53.018000000000001</v>
      </c>
      <c r="J58" s="17">
        <f>MaleSingleAge!J58+FemaleSingleAge!J58</f>
        <v>54.058</v>
      </c>
      <c r="K58" s="17">
        <f>MaleSingleAge!K58+FemaleSingleAge!K58</f>
        <v>54.992000000000004</v>
      </c>
      <c r="L58" s="17">
        <f>MaleSingleAge!L58+FemaleSingleAge!L58</f>
        <v>55.786999999999999</v>
      </c>
      <c r="M58" s="17">
        <f>MaleSingleAge!M58+FemaleSingleAge!M58</f>
        <v>56.454000000000001</v>
      </c>
      <c r="N58" s="17">
        <f>MaleSingleAge!N58+FemaleSingleAge!N58</f>
        <v>57.027000000000001</v>
      </c>
      <c r="O58" s="17">
        <f>MaleSingleAge!O58+FemaleSingleAge!O58</f>
        <v>57.540999999999997</v>
      </c>
      <c r="P58" s="17">
        <f>MaleSingleAge!P58+FemaleSingleAge!P58</f>
        <v>58.04</v>
      </c>
      <c r="Q58" s="17">
        <f>MaleSingleAge!Q58+FemaleSingleAge!Q58</f>
        <v>58.573999999999998</v>
      </c>
      <c r="R58" s="17">
        <f>MaleSingleAge!R58+FemaleSingleAge!R58</f>
        <v>59.147000000000006</v>
      </c>
      <c r="S58" s="17">
        <f>MaleSingleAge!S58+FemaleSingleAge!S58</f>
        <v>59.801000000000002</v>
      </c>
      <c r="T58" s="17">
        <f>MaleSingleAge!T58+FemaleSingleAge!T58</f>
        <v>60.683999999999997</v>
      </c>
      <c r="U58" s="17">
        <f>MaleSingleAge!U58+FemaleSingleAge!U58</f>
        <v>61.977999999999994</v>
      </c>
      <c r="V58" s="17">
        <f>MaleSingleAge!V58+FemaleSingleAge!V58</f>
        <v>63.815999999999995</v>
      </c>
      <c r="W58" s="17">
        <f>MaleSingleAge!W58+FemaleSingleAge!W58</f>
        <v>66.228999999999999</v>
      </c>
      <c r="X58" s="17">
        <f>MaleSingleAge!X58+FemaleSingleAge!X58</f>
        <v>69.180000000000007</v>
      </c>
      <c r="Y58" s="17">
        <f>MaleSingleAge!Y58+FemaleSingleAge!Y58</f>
        <v>72.640999999999991</v>
      </c>
      <c r="Z58" s="17">
        <f>MaleSingleAge!Z58+FemaleSingleAge!Z58</f>
        <v>76.544000000000011</v>
      </c>
      <c r="AA58" s="17">
        <f>MaleSingleAge!AA58+FemaleSingleAge!AA58</f>
        <v>80.826999999999998</v>
      </c>
      <c r="AB58" s="17">
        <f>MaleSingleAge!AB58+FemaleSingleAge!AB58</f>
        <v>85.516999999999996</v>
      </c>
      <c r="AC58" s="17">
        <f>MaleSingleAge!AC58+FemaleSingleAge!AC58</f>
        <v>90.566000000000003</v>
      </c>
      <c r="AD58" s="17">
        <f>MaleSingleAge!AD58+FemaleSingleAge!AD58</f>
        <v>95.744</v>
      </c>
      <c r="AE58" s="17">
        <f>MaleSingleAge!AE58+FemaleSingleAge!AE58</f>
        <v>100.75</v>
      </c>
      <c r="AF58" s="17">
        <f>MaleSingleAge!AF58+FemaleSingleAge!AF58</f>
        <v>105.376</v>
      </c>
      <c r="AG58" s="17">
        <f>MaleSingleAge!AG58+FemaleSingleAge!AG58</f>
        <v>109.52500000000001</v>
      </c>
      <c r="AH58" s="17">
        <f>MaleSingleAge!AH58+FemaleSingleAge!AH58</f>
        <v>113.27500000000001</v>
      </c>
      <c r="AI58" s="17">
        <f>MaleSingleAge!AI58+FemaleSingleAge!AI58</f>
        <v>116.79900000000001</v>
      </c>
      <c r="AJ58" s="17">
        <f>MaleSingleAge!AJ58+FemaleSingleAge!AJ58</f>
        <v>120.36099999999999</v>
      </c>
      <c r="AK58" s="17">
        <f>MaleSingleAge!AK58+FemaleSingleAge!AK58</f>
        <v>124.16200000000001</v>
      </c>
      <c r="AL58" s="17">
        <f>MaleSingleAge!AL58+FemaleSingleAge!AL58</f>
        <v>128.25399999999999</v>
      </c>
      <c r="AM58" s="17">
        <f>MaleSingleAge!AM58+FemaleSingleAge!AM58</f>
        <v>132.601</v>
      </c>
      <c r="AN58" s="17">
        <f>MaleSingleAge!AN58+FemaleSingleAge!AN58</f>
        <v>137.21699999999998</v>
      </c>
      <c r="AO58" s="17">
        <f>MaleSingleAge!AO58+FemaleSingleAge!AO58</f>
        <v>142.09</v>
      </c>
      <c r="AP58" s="17">
        <f>MaleSingleAge!AP58+FemaleSingleAge!AP58</f>
        <v>147.21699999999998</v>
      </c>
      <c r="AQ58" s="17">
        <f>MaleSingleAge!AQ58+FemaleSingleAge!AQ58</f>
        <v>152.566</v>
      </c>
      <c r="AR58" s="17">
        <f>MaleSingleAge!AR58+FemaleSingleAge!AR58</f>
        <v>158.15300000000002</v>
      </c>
      <c r="AS58" s="17">
        <f>MaleSingleAge!AS58+FemaleSingleAge!AS58</f>
        <v>164.059</v>
      </c>
      <c r="AT58" s="17">
        <f>MaleSingleAge!AT58+FemaleSingleAge!AT58</f>
        <v>170.39099999999999</v>
      </c>
      <c r="AU58" s="17">
        <f>MaleSingleAge!AU58+FemaleSingleAge!AU58</f>
        <v>177.19900000000001</v>
      </c>
      <c r="AV58" s="17">
        <f>MaleSingleAge!AV58+FemaleSingleAge!AV58</f>
        <v>184.57</v>
      </c>
      <c r="AW58" s="17">
        <f>MaleSingleAge!AW58+FemaleSingleAge!AW58</f>
        <v>192.399</v>
      </c>
      <c r="AX58" s="17">
        <f>MaleSingleAge!AX58+FemaleSingleAge!AX58</f>
        <v>200.30599999999998</v>
      </c>
      <c r="AY58" s="17">
        <f>MaleSingleAge!AY58+FemaleSingleAge!AY58</f>
        <v>207.77699999999999</v>
      </c>
      <c r="AZ58" s="17">
        <f>MaleSingleAge!AZ58+FemaleSingleAge!AZ58</f>
        <v>214.46100000000001</v>
      </c>
      <c r="BA58" s="17">
        <f>MaleSingleAge!BA58+FemaleSingleAge!BA58</f>
        <v>220.28800000000001</v>
      </c>
      <c r="BB58" s="17">
        <f>MaleSingleAge!BB58+FemaleSingleAge!BB58</f>
        <v>225.43799999999999</v>
      </c>
      <c r="BC58" s="17">
        <f>MaleSingleAge!BC58+FemaleSingleAge!BC58</f>
        <v>230.12900000000002</v>
      </c>
      <c r="BD58" s="17">
        <f>MaleSingleAge!BD58+FemaleSingleAge!BD58</f>
        <v>234.69400000000002</v>
      </c>
      <c r="BE58" s="17">
        <f>MaleSingleAge!BE58+FemaleSingleAge!BE58</f>
        <v>239.434</v>
      </c>
      <c r="BF58" s="17">
        <f>MaleSingleAge!BF58+FemaleSingleAge!BF58</f>
        <v>244.29199999999997</v>
      </c>
      <c r="BG58" s="17">
        <f>MaleSingleAge!BG58+FemaleSingleAge!BG58</f>
        <v>249.35300000000001</v>
      </c>
      <c r="BH58" s="17">
        <f>MaleSingleAge!BH58+FemaleSingleAge!BH58</f>
        <v>255.23099999999999</v>
      </c>
      <c r="BI58" s="17">
        <f>MaleSingleAge!BI58+FemaleSingleAge!BI58</f>
        <v>262.71000000000004</v>
      </c>
      <c r="BJ58" s="17">
        <f>MaleSingleAge!BJ58+FemaleSingleAge!BJ58</f>
        <v>272.29899999999998</v>
      </c>
      <c r="BK58" s="17">
        <f>MaleSingleAge!BK58+FemaleSingleAge!BK58</f>
        <v>284.084</v>
      </c>
      <c r="BL58" s="17">
        <f>MaleSingleAge!BL58+FemaleSingleAge!BL58</f>
        <v>297.77600000000001</v>
      </c>
      <c r="BM58" s="17">
        <f>MaleSingleAge!BM58+FemaleSingleAge!BM58</f>
        <v>312.84299999999996</v>
      </c>
      <c r="BN58" s="17">
        <f>MaleSingleAge!BN58+FemaleSingleAge!BN58</f>
        <v>328.64300000000003</v>
      </c>
      <c r="BO58" s="17">
        <f>MaleSingleAge!BO58+FemaleSingleAge!BO58</f>
        <v>344.56400000000002</v>
      </c>
      <c r="BP58" s="17">
        <f>MaleSingleAge!BP58+FemaleSingleAge!BP58</f>
        <v>360.065</v>
      </c>
      <c r="BQ58" s="17">
        <f>MaleSingleAge!BQ58+FemaleSingleAge!BQ58</f>
        <v>374.702</v>
      </c>
      <c r="BR58" s="17">
        <f>MaleSingleAge!BR58+FemaleSingleAge!BR58</f>
        <v>388.13499999999999</v>
      </c>
      <c r="BS58" s="17">
        <f>MaleSingleAge!BS58+FemaleSingleAge!BS58</f>
        <v>400.12799999999999</v>
      </c>
      <c r="BT58" s="17">
        <f>MaleSingleAge!BT58+FemaleSingleAge!BT58</f>
        <v>410.53800000000001</v>
      </c>
    </row>
    <row r="59" spans="1:72">
      <c r="A59" s="16">
        <v>56</v>
      </c>
      <c r="B59" s="17">
        <f>MaleSingleAge!B59+FemaleSingleAge!B59</f>
        <v>43.494</v>
      </c>
      <c r="C59" s="17">
        <f>MaleSingleAge!C59+FemaleSingleAge!C59</f>
        <v>44.694000000000003</v>
      </c>
      <c r="D59" s="17">
        <f>MaleSingleAge!D59+FemaleSingleAge!D59</f>
        <v>45.695999999999998</v>
      </c>
      <c r="E59" s="17">
        <f>MaleSingleAge!E59+FemaleSingleAge!E59</f>
        <v>46.584000000000003</v>
      </c>
      <c r="F59" s="17">
        <f>MaleSingleAge!F59+FemaleSingleAge!F59</f>
        <v>47.494</v>
      </c>
      <c r="G59" s="17">
        <f>MaleSingleAge!G59+FemaleSingleAge!G59</f>
        <v>48.516000000000005</v>
      </c>
      <c r="H59" s="17">
        <f>MaleSingleAge!H59+FemaleSingleAge!H59</f>
        <v>49.686</v>
      </c>
      <c r="I59" s="17">
        <f>MaleSingleAge!I59+FemaleSingleAge!I59</f>
        <v>50.954000000000001</v>
      </c>
      <c r="J59" s="17">
        <f>MaleSingleAge!J59+FemaleSingleAge!J59</f>
        <v>52.233999999999995</v>
      </c>
      <c r="K59" s="17">
        <f>MaleSingleAge!K59+FemaleSingleAge!K59</f>
        <v>53.403999999999996</v>
      </c>
      <c r="L59" s="17">
        <f>MaleSingleAge!L59+FemaleSingleAge!L59</f>
        <v>54.375999999999998</v>
      </c>
      <c r="M59" s="17">
        <f>MaleSingleAge!M59+FemaleSingleAge!M59</f>
        <v>55.138000000000005</v>
      </c>
      <c r="N59" s="17">
        <f>MaleSingleAge!N59+FemaleSingleAge!N59</f>
        <v>55.738999999999997</v>
      </c>
      <c r="O59" s="17">
        <f>MaleSingleAge!O59+FemaleSingleAge!O59</f>
        <v>56.230000000000004</v>
      </c>
      <c r="P59" s="17">
        <f>MaleSingleAge!P59+FemaleSingleAge!P59</f>
        <v>56.691000000000003</v>
      </c>
      <c r="Q59" s="17">
        <f>MaleSingleAge!Q59+FemaleSingleAge!Q59</f>
        <v>57.189</v>
      </c>
      <c r="R59" s="17">
        <f>MaleSingleAge!R59+FemaleSingleAge!R59</f>
        <v>57.762</v>
      </c>
      <c r="S59" s="17">
        <f>MaleSingleAge!S59+FemaleSingleAge!S59</f>
        <v>58.436</v>
      </c>
      <c r="T59" s="17">
        <f>MaleSingleAge!T59+FemaleSingleAge!T59</f>
        <v>59.259</v>
      </c>
      <c r="U59" s="17">
        <f>MaleSingleAge!U59+FemaleSingleAge!U59</f>
        <v>60.284999999999997</v>
      </c>
      <c r="V59" s="17">
        <f>MaleSingleAge!V59+FemaleSingleAge!V59</f>
        <v>61.566000000000003</v>
      </c>
      <c r="W59" s="17">
        <f>MaleSingleAge!W59+FemaleSingleAge!W59</f>
        <v>63.064</v>
      </c>
      <c r="X59" s="17">
        <f>MaleSingleAge!X59+FemaleSingleAge!X59</f>
        <v>64.813999999999993</v>
      </c>
      <c r="Y59" s="17">
        <f>MaleSingleAge!Y59+FemaleSingleAge!Y59</f>
        <v>67.019000000000005</v>
      </c>
      <c r="Z59" s="17">
        <f>MaleSingleAge!Z59+FemaleSingleAge!Z59</f>
        <v>69.938999999999993</v>
      </c>
      <c r="AA59" s="17">
        <f>MaleSingleAge!AA59+FemaleSingleAge!AA59</f>
        <v>73.729000000000013</v>
      </c>
      <c r="AB59" s="17">
        <f>MaleSingleAge!AB59+FemaleSingleAge!AB59</f>
        <v>78.515000000000001</v>
      </c>
      <c r="AC59" s="17">
        <f>MaleSingleAge!AC59+FemaleSingleAge!AC59</f>
        <v>84.156999999999996</v>
      </c>
      <c r="AD59" s="17">
        <f>MaleSingleAge!AD59+FemaleSingleAge!AD59</f>
        <v>90.193000000000012</v>
      </c>
      <c r="AE59" s="17">
        <f>MaleSingleAge!AE59+FemaleSingleAge!AE59</f>
        <v>95.984999999999999</v>
      </c>
      <c r="AF59" s="17">
        <f>MaleSingleAge!AF59+FemaleSingleAge!AF59</f>
        <v>101.08699999999999</v>
      </c>
      <c r="AG59" s="17">
        <f>MaleSingleAge!AG59+FemaleSingleAge!AG59</f>
        <v>105.322</v>
      </c>
      <c r="AH59" s="17">
        <f>MaleSingleAge!AH59+FemaleSingleAge!AH59</f>
        <v>108.843</v>
      </c>
      <c r="AI59" s="17">
        <f>MaleSingleAge!AI59+FemaleSingleAge!AI59</f>
        <v>111.93600000000001</v>
      </c>
      <c r="AJ59" s="17">
        <f>MaleSingleAge!AJ59+FemaleSingleAge!AJ59</f>
        <v>115.05</v>
      </c>
      <c r="AK59" s="17">
        <f>MaleSingleAge!AK59+FemaleSingleAge!AK59</f>
        <v>118.512</v>
      </c>
      <c r="AL59" s="17">
        <f>MaleSingleAge!AL59+FemaleSingleAge!AL59</f>
        <v>122.40899999999999</v>
      </c>
      <c r="AM59" s="17">
        <f>MaleSingleAge!AM59+FemaleSingleAge!AM59</f>
        <v>126.65600000000001</v>
      </c>
      <c r="AN59" s="17">
        <f>MaleSingleAge!AN59+FemaleSingleAge!AN59</f>
        <v>131.19799999999998</v>
      </c>
      <c r="AO59" s="17">
        <f>MaleSingleAge!AO59+FemaleSingleAge!AO59</f>
        <v>135.93200000000002</v>
      </c>
      <c r="AP59" s="17">
        <f>MaleSingleAge!AP59+FemaleSingleAge!AP59</f>
        <v>140.791</v>
      </c>
      <c r="AQ59" s="17">
        <f>MaleSingleAge!AQ59+FemaleSingleAge!AQ59</f>
        <v>145.74599999999998</v>
      </c>
      <c r="AR59" s="17">
        <f>MaleSingleAge!AR59+FemaleSingleAge!AR59</f>
        <v>150.852</v>
      </c>
      <c r="AS59" s="17">
        <f>MaleSingleAge!AS59+FemaleSingleAge!AS59</f>
        <v>156.21499999999997</v>
      </c>
      <c r="AT59" s="17">
        <f>MaleSingleAge!AT59+FemaleSingleAge!AT59</f>
        <v>161.97899999999998</v>
      </c>
      <c r="AU59" s="17">
        <f>MaleSingleAge!AU59+FemaleSingleAge!AU59</f>
        <v>168.22800000000001</v>
      </c>
      <c r="AV59" s="17">
        <f>MaleSingleAge!AV59+FemaleSingleAge!AV59</f>
        <v>174.96899999999999</v>
      </c>
      <c r="AW59" s="17">
        <f>MaleSingleAge!AW59+FemaleSingleAge!AW59</f>
        <v>182.11500000000001</v>
      </c>
      <c r="AX59" s="17">
        <f>MaleSingleAge!AX59+FemaleSingleAge!AX59</f>
        <v>189.53399999999999</v>
      </c>
      <c r="AY59" s="17">
        <f>MaleSingleAge!AY59+FemaleSingleAge!AY59</f>
        <v>197.05</v>
      </c>
      <c r="AZ59" s="17">
        <f>MaleSingleAge!AZ59+FemaleSingleAge!AZ59</f>
        <v>204.50299999999999</v>
      </c>
      <c r="BA59" s="17">
        <f>MaleSingleAge!BA59+FemaleSingleAge!BA59</f>
        <v>212.048</v>
      </c>
      <c r="BB59" s="17">
        <f>MaleSingleAge!BB59+FemaleSingleAge!BB59</f>
        <v>219.672</v>
      </c>
      <c r="BC59" s="17">
        <f>MaleSingleAge!BC59+FemaleSingleAge!BC59</f>
        <v>226.87900000000002</v>
      </c>
      <c r="BD59" s="17">
        <f>MaleSingleAge!BD59+FemaleSingleAge!BD59</f>
        <v>233.018</v>
      </c>
      <c r="BE59" s="17">
        <f>MaleSingleAge!BE59+FemaleSingleAge!BE59</f>
        <v>237.732</v>
      </c>
      <c r="BF59" s="17">
        <f>MaleSingleAge!BF59+FemaleSingleAge!BF59</f>
        <v>240.62200000000001</v>
      </c>
      <c r="BG59" s="17">
        <f>MaleSingleAge!BG59+FemaleSingleAge!BG59</f>
        <v>242.11</v>
      </c>
      <c r="BH59" s="17">
        <f>MaleSingleAge!BH59+FemaleSingleAge!BH59</f>
        <v>243.65600000000001</v>
      </c>
      <c r="BI59" s="17">
        <f>MaleSingleAge!BI59+FemaleSingleAge!BI59</f>
        <v>247.25900000000001</v>
      </c>
      <c r="BJ59" s="17">
        <f>MaleSingleAge!BJ59+FemaleSingleAge!BJ59</f>
        <v>254.292</v>
      </c>
      <c r="BK59" s="17">
        <f>MaleSingleAge!BK59+FemaleSingleAge!BK59</f>
        <v>265.10300000000001</v>
      </c>
      <c r="BL59" s="17">
        <f>MaleSingleAge!BL59+FemaleSingleAge!BL59</f>
        <v>279.161</v>
      </c>
      <c r="BM59" s="17">
        <f>MaleSingleAge!BM59+FemaleSingleAge!BM59</f>
        <v>295.37599999999998</v>
      </c>
      <c r="BN59" s="17">
        <f>MaleSingleAge!BN59+FemaleSingleAge!BN59</f>
        <v>312.48</v>
      </c>
      <c r="BO59" s="17">
        <f>MaleSingleAge!BO59+FemaleSingleAge!BO59</f>
        <v>329.36</v>
      </c>
      <c r="BP59" s="17">
        <f>MaleSingleAge!BP59+FemaleSingleAge!BP59</f>
        <v>345.19600000000003</v>
      </c>
      <c r="BQ59" s="17">
        <f>MaleSingleAge!BQ59+FemaleSingleAge!BQ59</f>
        <v>359.51099999999997</v>
      </c>
      <c r="BR59" s="17">
        <f>MaleSingleAge!BR59+FemaleSingleAge!BR59</f>
        <v>372.20699999999999</v>
      </c>
      <c r="BS59" s="17">
        <f>MaleSingleAge!BS59+FemaleSingleAge!BS59</f>
        <v>383.53699999999998</v>
      </c>
      <c r="BT59" s="17">
        <f>MaleSingleAge!BT59+FemaleSingleAge!BT59</f>
        <v>394.10500000000002</v>
      </c>
    </row>
    <row r="60" spans="1:72">
      <c r="A60" s="16">
        <v>57</v>
      </c>
      <c r="B60" s="17">
        <f>MaleSingleAge!B60+FemaleSingleAge!B60</f>
        <v>41.582999999999998</v>
      </c>
      <c r="C60" s="17">
        <f>MaleSingleAge!C60+FemaleSingleAge!C60</f>
        <v>42.746000000000002</v>
      </c>
      <c r="D60" s="17">
        <f>MaleSingleAge!D60+FemaleSingleAge!D60</f>
        <v>43.667999999999999</v>
      </c>
      <c r="E60" s="17">
        <f>MaleSingleAge!E60+FemaleSingleAge!E60</f>
        <v>44.462000000000003</v>
      </c>
      <c r="F60" s="17">
        <f>MaleSingleAge!F60+FemaleSingleAge!F60</f>
        <v>45.304000000000002</v>
      </c>
      <c r="G60" s="17">
        <f>MaleSingleAge!G60+FemaleSingleAge!G60</f>
        <v>46.314</v>
      </c>
      <c r="H60" s="17">
        <f>MaleSingleAge!H60+FemaleSingleAge!H60</f>
        <v>47.531999999999996</v>
      </c>
      <c r="I60" s="17">
        <f>MaleSingleAge!I60+FemaleSingleAge!I60</f>
        <v>48.896000000000001</v>
      </c>
      <c r="J60" s="17">
        <f>MaleSingleAge!J60+FemaleSingleAge!J60</f>
        <v>50.304000000000002</v>
      </c>
      <c r="K60" s="17">
        <f>MaleSingleAge!K60+FemaleSingleAge!K60</f>
        <v>51.603999999999999</v>
      </c>
      <c r="L60" s="17">
        <f>MaleSingleAge!L60+FemaleSingleAge!L60</f>
        <v>52.695</v>
      </c>
      <c r="M60" s="17">
        <f>MaleSingleAge!M60+FemaleSingleAge!M60</f>
        <v>53.55</v>
      </c>
      <c r="N60" s="17">
        <f>MaleSingleAge!N60+FemaleSingleAge!N60</f>
        <v>54.215000000000003</v>
      </c>
      <c r="O60" s="17">
        <f>MaleSingleAge!O60+FemaleSingleAge!O60</f>
        <v>54.751000000000005</v>
      </c>
      <c r="P60" s="17">
        <f>MaleSingleAge!P60+FemaleSingleAge!P60</f>
        <v>55.239999999999995</v>
      </c>
      <c r="Q60" s="17">
        <f>MaleSingleAge!Q60+FemaleSingleAge!Q60</f>
        <v>55.754999999999995</v>
      </c>
      <c r="R60" s="17">
        <f>MaleSingleAge!R60+FemaleSingleAge!R60</f>
        <v>56.353000000000002</v>
      </c>
      <c r="S60" s="17">
        <f>MaleSingleAge!S60+FemaleSingleAge!S60</f>
        <v>57.046999999999997</v>
      </c>
      <c r="T60" s="17">
        <f>MaleSingleAge!T60+FemaleSingleAge!T60</f>
        <v>57.822000000000003</v>
      </c>
      <c r="U60" s="17">
        <f>MaleSingleAge!U60+FemaleSingleAge!U60</f>
        <v>58.64</v>
      </c>
      <c r="V60" s="17">
        <f>MaleSingleAge!V60+FemaleSingleAge!V60</f>
        <v>59.504000000000005</v>
      </c>
      <c r="W60" s="17">
        <f>MaleSingleAge!W60+FemaleSingleAge!W60</f>
        <v>60.334000000000003</v>
      </c>
      <c r="X60" s="17">
        <f>MaleSingleAge!X60+FemaleSingleAge!X60</f>
        <v>61.212999999999994</v>
      </c>
      <c r="Y60" s="17">
        <f>MaleSingleAge!Y60+FemaleSingleAge!Y60</f>
        <v>62.483000000000004</v>
      </c>
      <c r="Z60" s="17">
        <f>MaleSingleAge!Z60+FemaleSingleAge!Z60</f>
        <v>64.61</v>
      </c>
      <c r="AA60" s="17">
        <f>MaleSingleAge!AA60+FemaleSingleAge!AA60</f>
        <v>67.882000000000005</v>
      </c>
      <c r="AB60" s="17">
        <f>MaleSingleAge!AB60+FemaleSingleAge!AB60</f>
        <v>72.488</v>
      </c>
      <c r="AC60" s="17">
        <f>MaleSingleAge!AC60+FemaleSingleAge!AC60</f>
        <v>78.229000000000013</v>
      </c>
      <c r="AD60" s="17">
        <f>MaleSingleAge!AD60+FemaleSingleAge!AD60</f>
        <v>84.540999999999997</v>
      </c>
      <c r="AE60" s="17">
        <f>MaleSingleAge!AE60+FemaleSingleAge!AE60</f>
        <v>90.634</v>
      </c>
      <c r="AF60" s="17">
        <f>MaleSingleAge!AF60+FemaleSingleAge!AF60</f>
        <v>95.941000000000003</v>
      </c>
      <c r="AG60" s="17">
        <f>MaleSingleAge!AG60+FemaleSingleAge!AG60</f>
        <v>100.256</v>
      </c>
      <c r="AH60" s="17">
        <f>MaleSingleAge!AH60+FemaleSingleAge!AH60</f>
        <v>103.75999999999999</v>
      </c>
      <c r="AI60" s="17">
        <f>MaleSingleAge!AI60+FemaleSingleAge!AI60</f>
        <v>106.76900000000001</v>
      </c>
      <c r="AJ60" s="17">
        <f>MaleSingleAge!AJ60+FemaleSingleAge!AJ60</f>
        <v>109.76599999999999</v>
      </c>
      <c r="AK60" s="17">
        <f>MaleSingleAge!AK60+FemaleSingleAge!AK60</f>
        <v>113.11500000000001</v>
      </c>
      <c r="AL60" s="17">
        <f>MaleSingleAge!AL60+FemaleSingleAge!AL60</f>
        <v>116.905</v>
      </c>
      <c r="AM60" s="17">
        <f>MaleSingleAge!AM60+FemaleSingleAge!AM60</f>
        <v>121.032</v>
      </c>
      <c r="AN60" s="17">
        <f>MaleSingleAge!AN60+FemaleSingleAge!AN60</f>
        <v>125.42700000000001</v>
      </c>
      <c r="AO60" s="17">
        <f>MaleSingleAge!AO60+FemaleSingleAge!AO60</f>
        <v>129.95699999999999</v>
      </c>
      <c r="AP60" s="17">
        <f>MaleSingleAge!AP60+FemaleSingleAge!AP60</f>
        <v>134.536</v>
      </c>
      <c r="AQ60" s="17">
        <f>MaleSingleAge!AQ60+FemaleSingleAge!AQ60</f>
        <v>139.14600000000002</v>
      </c>
      <c r="AR60" s="17">
        <f>MaleSingleAge!AR60+FemaleSingleAge!AR60</f>
        <v>143.86200000000002</v>
      </c>
      <c r="AS60" s="17">
        <f>MaleSingleAge!AS60+FemaleSingleAge!AS60</f>
        <v>148.79399999999998</v>
      </c>
      <c r="AT60" s="17">
        <f>MaleSingleAge!AT60+FemaleSingleAge!AT60</f>
        <v>154.08800000000002</v>
      </c>
      <c r="AU60" s="17">
        <f>MaleSingleAge!AU60+FemaleSingleAge!AU60</f>
        <v>159.84700000000001</v>
      </c>
      <c r="AV60" s="17">
        <f>MaleSingleAge!AV60+FemaleSingleAge!AV60</f>
        <v>166.017</v>
      </c>
      <c r="AW60" s="17">
        <f>MaleSingleAge!AW60+FemaleSingleAge!AW60</f>
        <v>172.53100000000001</v>
      </c>
      <c r="AX60" s="17">
        <f>MaleSingleAge!AX60+FemaleSingleAge!AX60</f>
        <v>179.44900000000001</v>
      </c>
      <c r="AY60" s="17">
        <f>MaleSingleAge!AY60+FemaleSingleAge!AY60</f>
        <v>186.84199999999998</v>
      </c>
      <c r="AZ60" s="17">
        <f>MaleSingleAge!AZ60+FemaleSingleAge!AZ60</f>
        <v>194.702</v>
      </c>
      <c r="BA60" s="17">
        <f>MaleSingleAge!BA60+FemaleSingleAge!BA60</f>
        <v>203.316</v>
      </c>
      <c r="BB60" s="17">
        <f>MaleSingleAge!BB60+FemaleSingleAge!BB60</f>
        <v>212.54199999999997</v>
      </c>
      <c r="BC60" s="17">
        <f>MaleSingleAge!BC60+FemaleSingleAge!BC60</f>
        <v>221.435</v>
      </c>
      <c r="BD60" s="17">
        <f>MaleSingleAge!BD60+FemaleSingleAge!BD60</f>
        <v>228.72300000000001</v>
      </c>
      <c r="BE60" s="17">
        <f>MaleSingleAge!BE60+FemaleSingleAge!BE60</f>
        <v>233.62700000000001</v>
      </c>
      <c r="BF60" s="17">
        <f>MaleSingleAge!BF60+FemaleSingleAge!BF60</f>
        <v>235.56299999999999</v>
      </c>
      <c r="BG60" s="17">
        <f>MaleSingleAge!BG60+FemaleSingleAge!BG60</f>
        <v>235.13900000000001</v>
      </c>
      <c r="BH60" s="17">
        <f>MaleSingleAge!BH60+FemaleSingleAge!BH60</f>
        <v>234.23699999999999</v>
      </c>
      <c r="BI60" s="17">
        <f>MaleSingleAge!BI60+FemaleSingleAge!BI60</f>
        <v>235.46299999999999</v>
      </c>
      <c r="BJ60" s="17">
        <f>MaleSingleAge!BJ60+FemaleSingleAge!BJ60</f>
        <v>240.63299999999998</v>
      </c>
      <c r="BK60" s="17">
        <f>MaleSingleAge!BK60+FemaleSingleAge!BK60</f>
        <v>250.255</v>
      </c>
      <c r="BL60" s="17">
        <f>MaleSingleAge!BL60+FemaleSingleAge!BL60</f>
        <v>263.70500000000004</v>
      </c>
      <c r="BM60" s="17">
        <f>MaleSingleAge!BM60+FemaleSingleAge!BM60</f>
        <v>279.66499999999996</v>
      </c>
      <c r="BN60" s="17">
        <f>MaleSingleAge!BN60+FemaleSingleAge!BN60</f>
        <v>296.59699999999998</v>
      </c>
      <c r="BO60" s="17">
        <f>MaleSingleAge!BO60+FemaleSingleAge!BO60</f>
        <v>313.214</v>
      </c>
      <c r="BP60" s="17">
        <f>MaleSingleAge!BP60+FemaleSingleAge!BP60</f>
        <v>328.61799999999999</v>
      </c>
      <c r="BQ60" s="17">
        <f>MaleSingleAge!BQ60+FemaleSingleAge!BQ60</f>
        <v>342.404</v>
      </c>
      <c r="BR60" s="17">
        <f>MaleSingleAge!BR60+FemaleSingleAge!BR60</f>
        <v>354.68600000000004</v>
      </c>
      <c r="BS60" s="17">
        <f>MaleSingleAge!BS60+FemaleSingleAge!BS60</f>
        <v>366.06099999999998</v>
      </c>
      <c r="BT60" s="17">
        <f>MaleSingleAge!BT60+FemaleSingleAge!BT60</f>
        <v>377.61799999999999</v>
      </c>
    </row>
    <row r="61" spans="1:72">
      <c r="A61" s="16">
        <v>58</v>
      </c>
      <c r="B61" s="17">
        <f>MaleSingleAge!B61+FemaleSingleAge!B61</f>
        <v>39.284999999999997</v>
      </c>
      <c r="C61" s="17">
        <f>MaleSingleAge!C61+FemaleSingleAge!C61</f>
        <v>40.442999999999998</v>
      </c>
      <c r="D61" s="17">
        <f>MaleSingleAge!D61+FemaleSingleAge!D61</f>
        <v>41.436</v>
      </c>
      <c r="E61" s="17">
        <f>MaleSingleAge!E61+FemaleSingleAge!E61</f>
        <v>42.343000000000004</v>
      </c>
      <c r="F61" s="17">
        <f>MaleSingleAge!F61+FemaleSingleAge!F61</f>
        <v>43.287999999999997</v>
      </c>
      <c r="G61" s="17">
        <f>MaleSingleAge!G61+FemaleSingleAge!G61</f>
        <v>44.358999999999995</v>
      </c>
      <c r="H61" s="17">
        <f>MaleSingleAge!H61+FemaleSingleAge!H61</f>
        <v>45.579000000000001</v>
      </c>
      <c r="I61" s="17">
        <f>MaleSingleAge!I61+FemaleSingleAge!I61</f>
        <v>46.9</v>
      </c>
      <c r="J61" s="17">
        <f>MaleSingleAge!J61+FemaleSingleAge!J61</f>
        <v>48.244</v>
      </c>
      <c r="K61" s="17">
        <f>MaleSingleAge!K61+FemaleSingleAge!K61</f>
        <v>49.503999999999998</v>
      </c>
      <c r="L61" s="17">
        <f>MaleSingleAge!L61+FemaleSingleAge!L61</f>
        <v>50.606999999999999</v>
      </c>
      <c r="M61" s="17">
        <f>MaleSingleAge!M61+FemaleSingleAge!M61</f>
        <v>51.531999999999996</v>
      </c>
      <c r="N61" s="17">
        <f>MaleSingleAge!N61+FemaleSingleAge!N61</f>
        <v>52.314</v>
      </c>
      <c r="O61" s="17">
        <f>MaleSingleAge!O61+FemaleSingleAge!O61</f>
        <v>52.978999999999999</v>
      </c>
      <c r="P61" s="17">
        <f>MaleSingleAge!P61+FemaleSingleAge!P61</f>
        <v>53.584000000000003</v>
      </c>
      <c r="Q61" s="17">
        <f>MaleSingleAge!Q61+FemaleSingleAge!Q61</f>
        <v>54.168000000000006</v>
      </c>
      <c r="R61" s="17">
        <f>MaleSingleAge!R61+FemaleSingleAge!R61</f>
        <v>54.781999999999996</v>
      </c>
      <c r="S61" s="17">
        <f>MaleSingleAge!S61+FemaleSingleAge!S61</f>
        <v>55.442999999999998</v>
      </c>
      <c r="T61" s="17">
        <f>MaleSingleAge!T61+FemaleSingleAge!T61</f>
        <v>56.128999999999998</v>
      </c>
      <c r="U61" s="17">
        <f>MaleSingleAge!U61+FemaleSingleAge!U61</f>
        <v>56.804000000000002</v>
      </c>
      <c r="V61" s="17">
        <f>MaleSingleAge!V61+FemaleSingleAge!V61</f>
        <v>57.466000000000001</v>
      </c>
      <c r="W61" s="17">
        <f>MaleSingleAge!W61+FemaleSingleAge!W61</f>
        <v>58.046000000000006</v>
      </c>
      <c r="X61" s="17">
        <f>MaleSingleAge!X61+FemaleSingleAge!X61</f>
        <v>58.625</v>
      </c>
      <c r="Y61" s="17">
        <f>MaleSingleAge!Y61+FemaleSingleAge!Y61</f>
        <v>59.540999999999997</v>
      </c>
      <c r="Z61" s="17">
        <f>MaleSingleAge!Z61+FemaleSingleAge!Z61</f>
        <v>61.238999999999997</v>
      </c>
      <c r="AA61" s="17">
        <f>MaleSingleAge!AA61+FemaleSingleAge!AA61</f>
        <v>64.003999999999991</v>
      </c>
      <c r="AB61" s="17">
        <f>MaleSingleAge!AB61+FemaleSingleAge!AB61</f>
        <v>68.003999999999991</v>
      </c>
      <c r="AC61" s="17">
        <f>MaleSingleAge!AC61+FemaleSingleAge!AC61</f>
        <v>73.066000000000003</v>
      </c>
      <c r="AD61" s="17">
        <f>MaleSingleAge!AD61+FemaleSingleAge!AD61</f>
        <v>78.728000000000009</v>
      </c>
      <c r="AE61" s="17">
        <f>MaleSingleAge!AE61+FemaleSingleAge!AE61</f>
        <v>84.33</v>
      </c>
      <c r="AF61" s="17">
        <f>MaleSingleAge!AF61+FemaleSingleAge!AF61</f>
        <v>89.402000000000001</v>
      </c>
      <c r="AG61" s="17">
        <f>MaleSingleAge!AG61+FemaleSingleAge!AG61</f>
        <v>93.78</v>
      </c>
      <c r="AH61" s="17">
        <f>MaleSingleAge!AH61+FemaleSingleAge!AH61</f>
        <v>97.603999999999999</v>
      </c>
      <c r="AI61" s="17">
        <f>MaleSingleAge!AI61+FemaleSingleAge!AI61</f>
        <v>101.06100000000001</v>
      </c>
      <c r="AJ61" s="17">
        <f>MaleSingleAge!AJ61+FemaleSingleAge!AJ61</f>
        <v>104.46299999999999</v>
      </c>
      <c r="AK61" s="17">
        <f>MaleSingleAge!AK61+FemaleSingleAge!AK61</f>
        <v>108.041</v>
      </c>
      <c r="AL61" s="17">
        <f>MaleSingleAge!AL61+FemaleSingleAge!AL61</f>
        <v>111.846</v>
      </c>
      <c r="AM61" s="17">
        <f>MaleSingleAge!AM61+FemaleSingleAge!AM61</f>
        <v>115.81</v>
      </c>
      <c r="AN61" s="17">
        <f>MaleSingleAge!AN61+FemaleSingleAge!AN61</f>
        <v>119.913</v>
      </c>
      <c r="AO61" s="17">
        <f>MaleSingleAge!AO61+FemaleSingleAge!AO61</f>
        <v>124.11199999999999</v>
      </c>
      <c r="AP61" s="17">
        <f>MaleSingleAge!AP61+FemaleSingleAge!AP61</f>
        <v>128.381</v>
      </c>
      <c r="AQ61" s="17">
        <f>MaleSingleAge!AQ61+FemaleSingleAge!AQ61</f>
        <v>132.727</v>
      </c>
      <c r="AR61" s="17">
        <f>MaleSingleAge!AR61+FemaleSingleAge!AR61</f>
        <v>137.19799999999998</v>
      </c>
      <c r="AS61" s="17">
        <f>MaleSingleAge!AS61+FemaleSingleAge!AS61</f>
        <v>141.88499999999999</v>
      </c>
      <c r="AT61" s="17">
        <f>MaleSingleAge!AT61+FemaleSingleAge!AT61</f>
        <v>146.90199999999999</v>
      </c>
      <c r="AU61" s="17">
        <f>MaleSingleAge!AU61+FemaleSingleAge!AU61</f>
        <v>152.33199999999999</v>
      </c>
      <c r="AV61" s="17">
        <f>MaleSingleAge!AV61+FemaleSingleAge!AV61</f>
        <v>158.113</v>
      </c>
      <c r="AW61" s="17">
        <f>MaleSingleAge!AW61+FemaleSingleAge!AW61</f>
        <v>164.2</v>
      </c>
      <c r="AX61" s="17">
        <f>MaleSingleAge!AX61+FemaleSingleAge!AX61</f>
        <v>170.70599999999999</v>
      </c>
      <c r="AY61" s="17">
        <f>MaleSingleAge!AY61+FemaleSingleAge!AY61</f>
        <v>177.768</v>
      </c>
      <c r="AZ61" s="17">
        <f>MaleSingleAge!AZ61+FemaleSingleAge!AZ61</f>
        <v>185.43099999999998</v>
      </c>
      <c r="BA61" s="17">
        <f>MaleSingleAge!BA61+FemaleSingleAge!BA61</f>
        <v>193.97</v>
      </c>
      <c r="BB61" s="17">
        <f>MaleSingleAge!BB61+FemaleSingleAge!BB61</f>
        <v>203.21600000000001</v>
      </c>
      <c r="BC61" s="17">
        <f>MaleSingleAge!BC61+FemaleSingleAge!BC61</f>
        <v>212.245</v>
      </c>
      <c r="BD61" s="17">
        <f>MaleSingleAge!BD61+FemaleSingleAge!BD61</f>
        <v>219.80599999999998</v>
      </c>
      <c r="BE61" s="17">
        <f>MaleSingleAge!BE61+FemaleSingleAge!BE61</f>
        <v>225.11700000000002</v>
      </c>
      <c r="BF61" s="17">
        <f>MaleSingleAge!BF61+FemaleSingleAge!BF61</f>
        <v>227.666</v>
      </c>
      <c r="BG61" s="17">
        <f>MaleSingleAge!BG61+FemaleSingleAge!BG61</f>
        <v>228.012</v>
      </c>
      <c r="BH61" s="17">
        <f>MaleSingleAge!BH61+FemaleSingleAge!BH61</f>
        <v>227.74199999999999</v>
      </c>
      <c r="BI61" s="17">
        <f>MaleSingleAge!BI61+FemaleSingleAge!BI61</f>
        <v>229.07400000000001</v>
      </c>
      <c r="BJ61" s="17">
        <f>MaleSingleAge!BJ61+FemaleSingleAge!BJ61</f>
        <v>233.578</v>
      </c>
      <c r="BK61" s="17">
        <f>MaleSingleAge!BK61+FemaleSingleAge!BK61</f>
        <v>241.73099999999999</v>
      </c>
      <c r="BL61" s="17">
        <f>MaleSingleAge!BL61+FemaleSingleAge!BL61</f>
        <v>253.07900000000001</v>
      </c>
      <c r="BM61" s="17">
        <f>MaleSingleAge!BM61+FemaleSingleAge!BM61</f>
        <v>266.59300000000002</v>
      </c>
      <c r="BN61" s="17">
        <f>MaleSingleAge!BN61+FemaleSingleAge!BN61</f>
        <v>281.07399999999996</v>
      </c>
      <c r="BO61" s="17">
        <f>MaleSingleAge!BO61+FemaleSingleAge!BO61</f>
        <v>295.55500000000001</v>
      </c>
      <c r="BP61" s="17">
        <f>MaleSingleAge!BP61+FemaleSingleAge!BP61</f>
        <v>309.411</v>
      </c>
      <c r="BQ61" s="17">
        <f>MaleSingleAge!BQ61+FemaleSingleAge!BQ61</f>
        <v>322.45</v>
      </c>
      <c r="BR61" s="17">
        <f>MaleSingleAge!BR61+FemaleSingleAge!BR61</f>
        <v>334.928</v>
      </c>
      <c r="BS61" s="17">
        <f>MaleSingleAge!BS61+FemaleSingleAge!BS61</f>
        <v>347.53100000000001</v>
      </c>
      <c r="BT61" s="17">
        <f>MaleSingleAge!BT61+FemaleSingleAge!BT61</f>
        <v>361.37299999999999</v>
      </c>
    </row>
    <row r="62" spans="1:72">
      <c r="A62" s="16">
        <v>59</v>
      </c>
      <c r="B62" s="17">
        <f>MaleSingleAge!B62+FemaleSingleAge!B62</f>
        <v>36.783000000000001</v>
      </c>
      <c r="C62" s="17">
        <f>MaleSingleAge!C62+FemaleSingleAge!C62</f>
        <v>37.948999999999998</v>
      </c>
      <c r="D62" s="17">
        <f>MaleSingleAge!D62+FemaleSingleAge!D62</f>
        <v>39.094999999999999</v>
      </c>
      <c r="E62" s="17">
        <f>MaleSingleAge!E62+FemaleSingleAge!E62</f>
        <v>40.227999999999994</v>
      </c>
      <c r="F62" s="17">
        <f>MaleSingleAge!F62+FemaleSingleAge!F62</f>
        <v>41.374000000000002</v>
      </c>
      <c r="G62" s="17">
        <f>MaleSingleAge!G62+FemaleSingleAge!G62</f>
        <v>42.545999999999999</v>
      </c>
      <c r="H62" s="17">
        <f>MaleSingleAge!H62+FemaleSingleAge!H62</f>
        <v>43.738</v>
      </c>
      <c r="I62" s="17">
        <f>MaleSingleAge!I62+FemaleSingleAge!I62</f>
        <v>44.924999999999997</v>
      </c>
      <c r="J62" s="17">
        <f>MaleSingleAge!J62+FemaleSingleAge!J62</f>
        <v>46.088000000000001</v>
      </c>
      <c r="K62" s="17">
        <f>MaleSingleAge!K62+FemaleSingleAge!K62</f>
        <v>47.204999999999998</v>
      </c>
      <c r="L62" s="17">
        <f>MaleSingleAge!L62+FemaleSingleAge!L62</f>
        <v>48.252000000000002</v>
      </c>
      <c r="M62" s="17">
        <f>MaleSingleAge!M62+FemaleSingleAge!M62</f>
        <v>49.234000000000002</v>
      </c>
      <c r="N62" s="17">
        <f>MaleSingleAge!N62+FemaleSingleAge!N62</f>
        <v>50.153000000000006</v>
      </c>
      <c r="O62" s="17">
        <f>MaleSingleAge!O62+FemaleSingleAge!O62</f>
        <v>51.003</v>
      </c>
      <c r="P62" s="17">
        <f>MaleSingleAge!P62+FemaleSingleAge!P62</f>
        <v>51.769999999999996</v>
      </c>
      <c r="Q62" s="17">
        <f>MaleSingleAge!Q62+FemaleSingleAge!Q62</f>
        <v>52.457999999999998</v>
      </c>
      <c r="R62" s="17">
        <f>MaleSingleAge!R62+FemaleSingleAge!R62</f>
        <v>53.088999999999999</v>
      </c>
      <c r="S62" s="17">
        <f>MaleSingleAge!S62+FemaleSingleAge!S62</f>
        <v>53.694000000000003</v>
      </c>
      <c r="T62" s="17">
        <f>MaleSingleAge!T62+FemaleSingleAge!T62</f>
        <v>54.283999999999999</v>
      </c>
      <c r="U62" s="17">
        <f>MaleSingleAge!U62+FemaleSingleAge!U62</f>
        <v>54.870000000000005</v>
      </c>
      <c r="V62" s="17">
        <f>MaleSingleAge!V62+FemaleSingleAge!V62</f>
        <v>55.480000000000004</v>
      </c>
      <c r="W62" s="17">
        <f>MaleSingleAge!W62+FemaleSingleAge!W62</f>
        <v>56.084999999999994</v>
      </c>
      <c r="X62" s="17">
        <f>MaleSingleAge!X62+FemaleSingleAge!X62</f>
        <v>56.745000000000005</v>
      </c>
      <c r="Y62" s="17">
        <f>MaleSingleAge!Y62+FemaleSingleAge!Y62</f>
        <v>57.680999999999997</v>
      </c>
      <c r="Z62" s="17">
        <f>MaleSingleAge!Z62+FemaleSingleAge!Z62</f>
        <v>59.191000000000003</v>
      </c>
      <c r="AA62" s="17">
        <f>MaleSingleAge!AA62+FemaleSingleAge!AA62</f>
        <v>61.47</v>
      </c>
      <c r="AB62" s="17">
        <f>MaleSingleAge!AB62+FemaleSingleAge!AB62</f>
        <v>64.608999999999995</v>
      </c>
      <c r="AC62" s="17">
        <f>MaleSingleAge!AC62+FemaleSingleAge!AC62</f>
        <v>68.509999999999991</v>
      </c>
      <c r="AD62" s="17">
        <f>MaleSingleAge!AD62+FemaleSingleAge!AD62</f>
        <v>72.938000000000002</v>
      </c>
      <c r="AE62" s="17">
        <f>MaleSingleAge!AE62+FemaleSingleAge!AE62</f>
        <v>77.554000000000002</v>
      </c>
      <c r="AF62" s="17">
        <f>MaleSingleAge!AF62+FemaleSingleAge!AF62</f>
        <v>82.097999999999999</v>
      </c>
      <c r="AG62" s="17">
        <f>MaleSingleAge!AG62+FemaleSingleAge!AG62</f>
        <v>86.50800000000001</v>
      </c>
      <c r="AH62" s="17">
        <f>MaleSingleAge!AH62+FemaleSingleAge!AH62</f>
        <v>90.824999999999989</v>
      </c>
      <c r="AI62" s="17">
        <f>MaleSingleAge!AI62+FemaleSingleAge!AI62</f>
        <v>95.031999999999996</v>
      </c>
      <c r="AJ62" s="17">
        <f>MaleSingleAge!AJ62+FemaleSingleAge!AJ62</f>
        <v>99.132999999999996</v>
      </c>
      <c r="AK62" s="17">
        <f>MaleSingleAge!AK62+FemaleSingleAge!AK62</f>
        <v>103.14</v>
      </c>
      <c r="AL62" s="17">
        <f>MaleSingleAge!AL62+FemaleSingleAge!AL62</f>
        <v>107.03399999999999</v>
      </c>
      <c r="AM62" s="17">
        <f>MaleSingleAge!AM62+FemaleSingleAge!AM62</f>
        <v>110.816</v>
      </c>
      <c r="AN62" s="17">
        <f>MaleSingleAge!AN62+FemaleSingleAge!AN62</f>
        <v>114.562</v>
      </c>
      <c r="AO62" s="17">
        <f>MaleSingleAge!AO62+FemaleSingleAge!AO62</f>
        <v>118.377</v>
      </c>
      <c r="AP62" s="17">
        <f>MaleSingleAge!AP62+FemaleSingleAge!AP62</f>
        <v>122.343</v>
      </c>
      <c r="AQ62" s="17">
        <f>MaleSingleAge!AQ62+FemaleSingleAge!AQ62</f>
        <v>126.48399999999999</v>
      </c>
      <c r="AR62" s="17">
        <f>MaleSingleAge!AR62+FemaleSingleAge!AR62</f>
        <v>130.809</v>
      </c>
      <c r="AS62" s="17">
        <f>MaleSingleAge!AS62+FemaleSingleAge!AS62</f>
        <v>135.37200000000001</v>
      </c>
      <c r="AT62" s="17">
        <f>MaleSingleAge!AT62+FemaleSingleAge!AT62</f>
        <v>140.23500000000001</v>
      </c>
      <c r="AU62" s="17">
        <f>MaleSingleAge!AU62+FemaleSingleAge!AU62</f>
        <v>145.43599999999998</v>
      </c>
      <c r="AV62" s="17">
        <f>MaleSingleAge!AV62+FemaleSingleAge!AV62</f>
        <v>150.93799999999999</v>
      </c>
      <c r="AW62" s="17">
        <f>MaleSingleAge!AW62+FemaleSingleAge!AW62</f>
        <v>156.72399999999999</v>
      </c>
      <c r="AX62" s="17">
        <f>MaleSingleAge!AX62+FemaleSingleAge!AX62</f>
        <v>162.86599999999999</v>
      </c>
      <c r="AY62" s="17">
        <f>MaleSingleAge!AY62+FemaleSingleAge!AY62</f>
        <v>169.464</v>
      </c>
      <c r="AZ62" s="17">
        <f>MaleSingleAge!AZ62+FemaleSingleAge!AZ62</f>
        <v>176.54</v>
      </c>
      <c r="BA62" s="17">
        <f>MaleSingleAge!BA62+FemaleSingleAge!BA62</f>
        <v>184.26499999999999</v>
      </c>
      <c r="BB62" s="17">
        <f>MaleSingleAge!BB62+FemaleSingleAge!BB62</f>
        <v>192.51499999999999</v>
      </c>
      <c r="BC62" s="17">
        <f>MaleSingleAge!BC62+FemaleSingleAge!BC62</f>
        <v>200.684</v>
      </c>
      <c r="BD62" s="17">
        <f>MaleSingleAge!BD62+FemaleSingleAge!BD62</f>
        <v>207.952</v>
      </c>
      <c r="BE62" s="17">
        <f>MaleSingleAge!BE62+FemaleSingleAge!BE62</f>
        <v>213.79399999999998</v>
      </c>
      <c r="BF62" s="17">
        <f>MaleSingleAge!BF62+FemaleSingleAge!BF62</f>
        <v>217.93799999999999</v>
      </c>
      <c r="BG62" s="17">
        <f>MaleSingleAge!BG62+FemaleSingleAge!BG62</f>
        <v>220.73400000000001</v>
      </c>
      <c r="BH62" s="17">
        <f>MaleSingleAge!BH62+FemaleSingleAge!BH62</f>
        <v>223.041</v>
      </c>
      <c r="BI62" s="17">
        <f>MaleSingleAge!BI62+FemaleSingleAge!BI62</f>
        <v>226.06900000000002</v>
      </c>
      <c r="BJ62" s="17">
        <f>MaleSingleAge!BJ62+FemaleSingleAge!BJ62</f>
        <v>230.70600000000002</v>
      </c>
      <c r="BK62" s="17">
        <f>MaleSingleAge!BK62+FemaleSingleAge!BK62</f>
        <v>237.28700000000001</v>
      </c>
      <c r="BL62" s="17">
        <f>MaleSingleAge!BL62+FemaleSingleAge!BL62</f>
        <v>245.67599999999999</v>
      </c>
      <c r="BM62" s="17">
        <f>MaleSingleAge!BM62+FemaleSingleAge!BM62</f>
        <v>255.44900000000001</v>
      </c>
      <c r="BN62" s="17">
        <f>MaleSingleAge!BN62+FemaleSingleAge!BN62</f>
        <v>266.125</v>
      </c>
      <c r="BO62" s="17">
        <f>MaleSingleAge!BO62+FemaleSingleAge!BO62</f>
        <v>277.34899999999999</v>
      </c>
      <c r="BP62" s="17">
        <f>MaleSingleAge!BP62+FemaleSingleAge!BP62</f>
        <v>288.97399999999999</v>
      </c>
      <c r="BQ62" s="17">
        <f>MaleSingleAge!BQ62+FemaleSingleAge!BQ62</f>
        <v>301.09800000000001</v>
      </c>
      <c r="BR62" s="17">
        <f>MaleSingleAge!BR62+FemaleSingleAge!BR62</f>
        <v>314.07600000000002</v>
      </c>
      <c r="BS62" s="17">
        <f>MaleSingleAge!BS62+FemaleSingleAge!BS62</f>
        <v>328.50599999999997</v>
      </c>
      <c r="BT62" s="17">
        <f>MaleSingleAge!BT62+FemaleSingleAge!BT62</f>
        <v>345.23</v>
      </c>
    </row>
    <row r="63" spans="1:72">
      <c r="A63" s="16">
        <v>60</v>
      </c>
      <c r="B63" s="17">
        <f>MaleSingleAge!B63+FemaleSingleAge!B63</f>
        <v>34.381999999999998</v>
      </c>
      <c r="C63" s="17">
        <f>MaleSingleAge!C63+FemaleSingleAge!C63</f>
        <v>35.545999999999999</v>
      </c>
      <c r="D63" s="17">
        <f>MaleSingleAge!D63+FemaleSingleAge!D63</f>
        <v>36.814999999999998</v>
      </c>
      <c r="E63" s="17">
        <f>MaleSingleAge!E63+FemaleSingleAge!E63</f>
        <v>38.138000000000005</v>
      </c>
      <c r="F63" s="17">
        <f>MaleSingleAge!F63+FemaleSingleAge!F63</f>
        <v>39.447000000000003</v>
      </c>
      <c r="G63" s="17">
        <f>MaleSingleAge!G63+FemaleSingleAge!G63</f>
        <v>40.695999999999998</v>
      </c>
      <c r="H63" s="17">
        <f>MaleSingleAge!H63+FemaleSingleAge!H63</f>
        <v>41.849000000000004</v>
      </c>
      <c r="I63" s="17">
        <f>MaleSingleAge!I63+FemaleSingleAge!I63</f>
        <v>42.908999999999999</v>
      </c>
      <c r="J63" s="17">
        <f>MaleSingleAge!J63+FemaleSingleAge!J63</f>
        <v>43.906999999999996</v>
      </c>
      <c r="K63" s="17">
        <f>MaleSingleAge!K63+FemaleSingleAge!K63</f>
        <v>44.891999999999996</v>
      </c>
      <c r="L63" s="17">
        <f>MaleSingleAge!L63+FemaleSingleAge!L63</f>
        <v>45.899000000000001</v>
      </c>
      <c r="M63" s="17">
        <f>MaleSingleAge!M63+FemaleSingleAge!M63</f>
        <v>46.942</v>
      </c>
      <c r="N63" s="17">
        <f>MaleSingleAge!N63+FemaleSingleAge!N63</f>
        <v>48.004000000000005</v>
      </c>
      <c r="O63" s="17">
        <f>MaleSingleAge!O63+FemaleSingleAge!O63</f>
        <v>49.040999999999997</v>
      </c>
      <c r="P63" s="17">
        <f>MaleSingleAge!P63+FemaleSingleAge!P63</f>
        <v>49.984999999999999</v>
      </c>
      <c r="Q63" s="17">
        <f>MaleSingleAge!Q63+FemaleSingleAge!Q63</f>
        <v>50.798000000000002</v>
      </c>
      <c r="R63" s="17">
        <f>MaleSingleAge!R63+FemaleSingleAge!R63</f>
        <v>51.488</v>
      </c>
      <c r="S63" s="17">
        <f>MaleSingleAge!S63+FemaleSingleAge!S63</f>
        <v>52.090999999999994</v>
      </c>
      <c r="T63" s="17">
        <f>MaleSingleAge!T63+FemaleSingleAge!T63</f>
        <v>52.637</v>
      </c>
      <c r="U63" s="17">
        <f>MaleSingleAge!U63+FemaleSingleAge!U63</f>
        <v>53.164999999999999</v>
      </c>
      <c r="V63" s="17">
        <f>MaleSingleAge!V63+FemaleSingleAge!V63</f>
        <v>53.727000000000004</v>
      </c>
      <c r="W63" s="17">
        <f>MaleSingleAge!W63+FemaleSingleAge!W63</f>
        <v>54.32</v>
      </c>
      <c r="X63" s="17">
        <f>MaleSingleAge!X63+FemaleSingleAge!X63</f>
        <v>54.986000000000004</v>
      </c>
      <c r="Y63" s="17">
        <f>MaleSingleAge!Y63+FemaleSingleAge!Y63</f>
        <v>55.864999999999995</v>
      </c>
      <c r="Z63" s="17">
        <f>MaleSingleAge!Z63+FemaleSingleAge!Z63</f>
        <v>57.126999999999995</v>
      </c>
      <c r="AA63" s="17">
        <f>MaleSingleAge!AA63+FemaleSingleAge!AA63</f>
        <v>58.900999999999996</v>
      </c>
      <c r="AB63" s="17">
        <f>MaleSingleAge!AB63+FemaleSingleAge!AB63</f>
        <v>61.216999999999999</v>
      </c>
      <c r="AC63" s="17">
        <f>MaleSingleAge!AC63+FemaleSingleAge!AC63</f>
        <v>64.037000000000006</v>
      </c>
      <c r="AD63" s="17">
        <f>MaleSingleAge!AD63+FemaleSingleAge!AD63</f>
        <v>67.332999999999998</v>
      </c>
      <c r="AE63" s="17">
        <f>MaleSingleAge!AE63+FemaleSingleAge!AE63</f>
        <v>71.045999999999992</v>
      </c>
      <c r="AF63" s="17">
        <f>MaleSingleAge!AF63+FemaleSingleAge!AF63</f>
        <v>75.106999999999999</v>
      </c>
      <c r="AG63" s="17">
        <f>MaleSingleAge!AG63+FemaleSingleAge!AG63</f>
        <v>79.542000000000002</v>
      </c>
      <c r="AH63" s="17">
        <f>MaleSingleAge!AH63+FemaleSingleAge!AH63</f>
        <v>84.311000000000007</v>
      </c>
      <c r="AI63" s="17">
        <f>MaleSingleAge!AI63+FemaleSingleAge!AI63</f>
        <v>89.204000000000008</v>
      </c>
      <c r="AJ63" s="17">
        <f>MaleSingleAge!AJ63+FemaleSingleAge!AJ63</f>
        <v>93.944999999999993</v>
      </c>
      <c r="AK63" s="17">
        <f>MaleSingleAge!AK63+FemaleSingleAge!AK63</f>
        <v>98.342999999999989</v>
      </c>
      <c r="AL63" s="17">
        <f>MaleSingleAge!AL63+FemaleSingleAge!AL63</f>
        <v>102.31299999999999</v>
      </c>
      <c r="AM63" s="17">
        <f>MaleSingleAge!AM63+FemaleSingleAge!AM63</f>
        <v>105.923</v>
      </c>
      <c r="AN63" s="17">
        <f>MaleSingleAge!AN63+FemaleSingleAge!AN63</f>
        <v>109.33</v>
      </c>
      <c r="AO63" s="17">
        <f>MaleSingleAge!AO63+FemaleSingleAge!AO63</f>
        <v>112.77799999999999</v>
      </c>
      <c r="AP63" s="17">
        <f>MaleSingleAge!AP63+FemaleSingleAge!AP63</f>
        <v>116.449</v>
      </c>
      <c r="AQ63" s="17">
        <f>MaleSingleAge!AQ63+FemaleSingleAge!AQ63</f>
        <v>120.393</v>
      </c>
      <c r="AR63" s="17">
        <f>MaleSingleAge!AR63+FemaleSingleAge!AR63</f>
        <v>124.574</v>
      </c>
      <c r="AS63" s="17">
        <f>MaleSingleAge!AS63+FemaleSingleAge!AS63</f>
        <v>129.00900000000001</v>
      </c>
      <c r="AT63" s="17">
        <f>MaleSingleAge!AT63+FemaleSingleAge!AT63</f>
        <v>133.69</v>
      </c>
      <c r="AU63" s="17">
        <f>MaleSingleAge!AU63+FemaleSingleAge!AU63</f>
        <v>138.62</v>
      </c>
      <c r="AV63" s="17">
        <f>MaleSingleAge!AV63+FemaleSingleAge!AV63</f>
        <v>143.767</v>
      </c>
      <c r="AW63" s="17">
        <f>MaleSingleAge!AW63+FemaleSingleAge!AW63</f>
        <v>149.142</v>
      </c>
      <c r="AX63" s="17">
        <f>MaleSingleAge!AX63+FemaleSingleAge!AX63</f>
        <v>154.827</v>
      </c>
      <c r="AY63" s="17">
        <f>MaleSingleAge!AY63+FemaleSingleAge!AY63</f>
        <v>160.92000000000002</v>
      </c>
      <c r="AZ63" s="17">
        <f>MaleSingleAge!AZ63+FemaleSingleAge!AZ63</f>
        <v>167.46899999999999</v>
      </c>
      <c r="BA63" s="17">
        <f>MaleSingleAge!BA63+FemaleSingleAge!BA63</f>
        <v>174.559</v>
      </c>
      <c r="BB63" s="17">
        <f>MaleSingleAge!BB63+FemaleSingleAge!BB63</f>
        <v>182.09</v>
      </c>
      <c r="BC63" s="17">
        <f>MaleSingleAge!BC63+FemaleSingleAge!BC63</f>
        <v>189.697</v>
      </c>
      <c r="BD63" s="17">
        <f>MaleSingleAge!BD63+FemaleSingleAge!BD63</f>
        <v>196.88800000000001</v>
      </c>
      <c r="BE63" s="17">
        <f>MaleSingleAge!BE63+FemaleSingleAge!BE63</f>
        <v>203.32499999999999</v>
      </c>
      <c r="BF63" s="17">
        <f>MaleSingleAge!BF63+FemaleSingleAge!BF63</f>
        <v>208.94299999999998</v>
      </c>
      <c r="BG63" s="17">
        <f>MaleSingleAge!BG63+FemaleSingleAge!BG63</f>
        <v>213.911</v>
      </c>
      <c r="BH63" s="17">
        <f>MaleSingleAge!BH63+FemaleSingleAge!BH63</f>
        <v>218.44900000000001</v>
      </c>
      <c r="BI63" s="17">
        <f>MaleSingleAge!BI63+FemaleSingleAge!BI63</f>
        <v>222.88299999999998</v>
      </c>
      <c r="BJ63" s="17">
        <f>MaleSingleAge!BJ63+FemaleSingleAge!BJ63</f>
        <v>227.50700000000001</v>
      </c>
      <c r="BK63" s="17">
        <f>MaleSingleAge!BK63+FemaleSingleAge!BK63</f>
        <v>232.53699999999998</v>
      </c>
      <c r="BL63" s="17">
        <f>MaleSingleAge!BL63+FemaleSingleAge!BL63</f>
        <v>238.12</v>
      </c>
      <c r="BM63" s="17">
        <f>MaleSingleAge!BM63+FemaleSingleAge!BM63</f>
        <v>244.38499999999999</v>
      </c>
      <c r="BN63" s="17">
        <f>MaleSingleAge!BN63+FemaleSingleAge!BN63</f>
        <v>251.48</v>
      </c>
      <c r="BO63" s="17">
        <f>MaleSingleAge!BO63+FemaleSingleAge!BO63</f>
        <v>259.61200000000002</v>
      </c>
      <c r="BP63" s="17">
        <f>MaleSingleAge!BP63+FemaleSingleAge!BP63</f>
        <v>269.07299999999998</v>
      </c>
      <c r="BQ63" s="17">
        <f>MaleSingleAge!BQ63+FemaleSingleAge!BQ63</f>
        <v>280.24199999999996</v>
      </c>
      <c r="BR63" s="17">
        <f>MaleSingleAge!BR63+FemaleSingleAge!BR63</f>
        <v>293.58199999999999</v>
      </c>
      <c r="BS63" s="17">
        <f>MaleSingleAge!BS63+FemaleSingleAge!BS63</f>
        <v>309.64699999999999</v>
      </c>
      <c r="BT63" s="17">
        <f>MaleSingleAge!BT63+FemaleSingleAge!BT63</f>
        <v>329.07600000000002</v>
      </c>
    </row>
    <row r="64" spans="1:72">
      <c r="A64" s="16">
        <v>61</v>
      </c>
      <c r="B64" s="17">
        <f>MaleSingleAge!B64+FemaleSingleAge!B64</f>
        <v>31.991999999999997</v>
      </c>
      <c r="C64" s="17">
        <f>MaleSingleAge!C64+FemaleSingleAge!C64</f>
        <v>33.167999999999999</v>
      </c>
      <c r="D64" s="17">
        <f>MaleSingleAge!D64+FemaleSingleAge!D64</f>
        <v>34.578000000000003</v>
      </c>
      <c r="E64" s="17">
        <f>MaleSingleAge!E64+FemaleSingleAge!E64</f>
        <v>36.1</v>
      </c>
      <c r="F64" s="17">
        <f>MaleSingleAge!F64+FemaleSingleAge!F64</f>
        <v>37.576999999999998</v>
      </c>
      <c r="G64" s="17">
        <f>MaleSingleAge!G64+FemaleSingleAge!G64</f>
        <v>38.894999999999996</v>
      </c>
      <c r="H64" s="17">
        <f>MaleSingleAge!H64+FemaleSingleAge!H64</f>
        <v>39.994</v>
      </c>
      <c r="I64" s="17">
        <f>MaleSingleAge!I64+FemaleSingleAge!I64</f>
        <v>40.899000000000001</v>
      </c>
      <c r="J64" s="17">
        <f>MaleSingleAge!J64+FemaleSingleAge!J64</f>
        <v>41.698</v>
      </c>
      <c r="K64" s="17">
        <f>MaleSingleAge!K64+FemaleSingleAge!K64</f>
        <v>42.527999999999999</v>
      </c>
      <c r="L64" s="17">
        <f>MaleSingleAge!L64+FemaleSingleAge!L64</f>
        <v>43.480999999999995</v>
      </c>
      <c r="M64" s="17">
        <f>MaleSingleAge!M64+FemaleSingleAge!M64</f>
        <v>44.594000000000001</v>
      </c>
      <c r="N64" s="17">
        <f>MaleSingleAge!N64+FemaleSingleAge!N64</f>
        <v>45.817999999999998</v>
      </c>
      <c r="O64" s="17">
        <f>MaleSingleAge!O64+FemaleSingleAge!O64</f>
        <v>47.067</v>
      </c>
      <c r="P64" s="17">
        <f>MaleSingleAge!P64+FemaleSingleAge!P64</f>
        <v>48.22</v>
      </c>
      <c r="Q64" s="17">
        <f>MaleSingleAge!Q64+FemaleSingleAge!Q64</f>
        <v>49.192</v>
      </c>
      <c r="R64" s="17">
        <f>MaleSingleAge!R64+FemaleSingleAge!R64</f>
        <v>49.968999999999994</v>
      </c>
      <c r="S64" s="17">
        <f>MaleSingleAge!S64+FemaleSingleAge!S64</f>
        <v>50.599000000000004</v>
      </c>
      <c r="T64" s="17">
        <f>MaleSingleAge!T64+FemaleSingleAge!T64</f>
        <v>51.123999999999995</v>
      </c>
      <c r="U64" s="17">
        <f>MaleSingleAge!U64+FemaleSingleAge!U64</f>
        <v>51.623000000000005</v>
      </c>
      <c r="V64" s="17">
        <f>MaleSingleAge!V64+FemaleSingleAge!V64</f>
        <v>52.153999999999996</v>
      </c>
      <c r="W64" s="17">
        <f>MaleSingleAge!W64+FemaleSingleAge!W64</f>
        <v>52.751999999999995</v>
      </c>
      <c r="X64" s="17">
        <f>MaleSingleAge!X64+FemaleSingleAge!X64</f>
        <v>53.44</v>
      </c>
      <c r="Y64" s="17">
        <f>MaleSingleAge!Y64+FemaleSingleAge!Y64</f>
        <v>54.262999999999998</v>
      </c>
      <c r="Z64" s="17">
        <f>MaleSingleAge!Z64+FemaleSingleAge!Z64</f>
        <v>55.274000000000001</v>
      </c>
      <c r="AA64" s="17">
        <f>MaleSingleAge!AA64+FemaleSingleAge!AA64</f>
        <v>56.521000000000001</v>
      </c>
      <c r="AB64" s="17">
        <f>MaleSingleAge!AB64+FemaleSingleAge!AB64</f>
        <v>57.971000000000004</v>
      </c>
      <c r="AC64" s="17">
        <f>MaleSingleAge!AC64+FemaleSingleAge!AC64</f>
        <v>59.656999999999996</v>
      </c>
      <c r="AD64" s="17">
        <f>MaleSingleAge!AD64+FemaleSingleAge!AD64</f>
        <v>61.764000000000003</v>
      </c>
      <c r="AE64" s="17">
        <f>MaleSingleAge!AE64+FemaleSingleAge!AE64</f>
        <v>64.533000000000001</v>
      </c>
      <c r="AF64" s="17">
        <f>MaleSingleAge!AF64+FemaleSingleAge!AF64</f>
        <v>68.11</v>
      </c>
      <c r="AG64" s="17">
        <f>MaleSingleAge!AG64+FemaleSingleAge!AG64</f>
        <v>72.61099999999999</v>
      </c>
      <c r="AH64" s="17">
        <f>MaleSingleAge!AH64+FemaleSingleAge!AH64</f>
        <v>77.907000000000011</v>
      </c>
      <c r="AI64" s="17">
        <f>MaleSingleAge!AI64+FemaleSingleAge!AI64</f>
        <v>83.570999999999998</v>
      </c>
      <c r="AJ64" s="17">
        <f>MaleSingleAge!AJ64+FemaleSingleAge!AJ64</f>
        <v>89.021000000000001</v>
      </c>
      <c r="AK64" s="17">
        <f>MaleSingleAge!AK64+FemaleSingleAge!AK64</f>
        <v>93.846000000000004</v>
      </c>
      <c r="AL64" s="17">
        <f>MaleSingleAge!AL64+FemaleSingleAge!AL64</f>
        <v>97.882000000000005</v>
      </c>
      <c r="AM64" s="17">
        <f>MaleSingleAge!AM64+FemaleSingleAge!AM64</f>
        <v>101.26900000000001</v>
      </c>
      <c r="AN64" s="17">
        <f>MaleSingleAge!AN64+FemaleSingleAge!AN64</f>
        <v>104.274</v>
      </c>
      <c r="AO64" s="17">
        <f>MaleSingleAge!AO64+FemaleSingleAge!AO64</f>
        <v>107.29900000000001</v>
      </c>
      <c r="AP64" s="17">
        <f>MaleSingleAge!AP64+FemaleSingleAge!AP64</f>
        <v>110.643</v>
      </c>
      <c r="AQ64" s="17">
        <f>MaleSingleAge!AQ64+FemaleSingleAge!AQ64</f>
        <v>114.387</v>
      </c>
      <c r="AR64" s="17">
        <f>MaleSingleAge!AR64+FemaleSingleAge!AR64</f>
        <v>118.45400000000001</v>
      </c>
      <c r="AS64" s="17">
        <f>MaleSingleAge!AS64+FemaleSingleAge!AS64</f>
        <v>122.797</v>
      </c>
      <c r="AT64" s="17">
        <f>MaleSingleAge!AT64+FemaleSingleAge!AT64</f>
        <v>127.32599999999999</v>
      </c>
      <c r="AU64" s="17">
        <f>MaleSingleAge!AU64+FemaleSingleAge!AU64</f>
        <v>131.976</v>
      </c>
      <c r="AV64" s="17">
        <f>MaleSingleAge!AV64+FemaleSingleAge!AV64</f>
        <v>136.727</v>
      </c>
      <c r="AW64" s="17">
        <f>MaleSingleAge!AW64+FemaleSingleAge!AW64</f>
        <v>141.62700000000001</v>
      </c>
      <c r="AX64" s="17">
        <f>MaleSingleAge!AX64+FemaleSingleAge!AX64</f>
        <v>146.77500000000001</v>
      </c>
      <c r="AY64" s="17">
        <f>MaleSingleAge!AY64+FemaleSingleAge!AY64</f>
        <v>152.30599999999998</v>
      </c>
      <c r="AZ64" s="17">
        <f>MaleSingleAge!AZ64+FemaleSingleAge!AZ64</f>
        <v>158.298</v>
      </c>
      <c r="BA64" s="17">
        <f>MaleSingleAge!BA64+FemaleSingleAge!BA64</f>
        <v>164.756</v>
      </c>
      <c r="BB64" s="17">
        <f>MaleSingleAge!BB64+FemaleSingleAge!BB64</f>
        <v>171.59899999999999</v>
      </c>
      <c r="BC64" s="17">
        <f>MaleSingleAge!BC64+FemaleSingleAge!BC64</f>
        <v>178.70600000000002</v>
      </c>
      <c r="BD64" s="17">
        <f>MaleSingleAge!BD64+FemaleSingleAge!BD64</f>
        <v>185.90600000000001</v>
      </c>
      <c r="BE64" s="17">
        <f>MaleSingleAge!BE64+FemaleSingleAge!BE64</f>
        <v>193.05599999999998</v>
      </c>
      <c r="BF64" s="17">
        <f>MaleSingleAge!BF64+FemaleSingleAge!BF64</f>
        <v>200.297</v>
      </c>
      <c r="BG64" s="17">
        <f>MaleSingleAge!BG64+FemaleSingleAge!BG64</f>
        <v>207.619</v>
      </c>
      <c r="BH64" s="17">
        <f>MaleSingleAge!BH64+FemaleSingleAge!BH64</f>
        <v>214.55399999999997</v>
      </c>
      <c r="BI64" s="17">
        <f>MaleSingleAge!BI64+FemaleSingleAge!BI64</f>
        <v>220.48500000000001</v>
      </c>
      <c r="BJ64" s="17">
        <f>MaleSingleAge!BJ64+FemaleSingleAge!BJ64</f>
        <v>225.07999999999998</v>
      </c>
      <c r="BK64" s="17">
        <f>MaleSingleAge!BK64+FemaleSingleAge!BK64</f>
        <v>228.42500000000001</v>
      </c>
      <c r="BL64" s="17">
        <f>MaleSingleAge!BL64+FemaleSingleAge!BL64</f>
        <v>230.982</v>
      </c>
      <c r="BM64" s="17">
        <f>MaleSingleAge!BM64+FemaleSingleAge!BM64</f>
        <v>233.46600000000001</v>
      </c>
      <c r="BN64" s="17">
        <f>MaleSingleAge!BN64+FemaleSingleAge!BN64</f>
        <v>236.709</v>
      </c>
      <c r="BO64" s="17">
        <f>MaleSingleAge!BO64+FemaleSingleAge!BO64</f>
        <v>241.53300000000002</v>
      </c>
      <c r="BP64" s="17">
        <f>MaleSingleAge!BP64+FemaleSingleAge!BP64</f>
        <v>248.70500000000001</v>
      </c>
      <c r="BQ64" s="17">
        <f>MaleSingleAge!BQ64+FemaleSingleAge!BQ64</f>
        <v>258.90800000000002</v>
      </c>
      <c r="BR64" s="17">
        <f>MaleSingleAge!BR64+FemaleSingleAge!BR64</f>
        <v>272.74699999999996</v>
      </c>
      <c r="BS64" s="17">
        <f>MaleSingleAge!BS64+FemaleSingleAge!BS64</f>
        <v>290.73900000000003</v>
      </c>
      <c r="BT64" s="17">
        <f>MaleSingleAge!BT64+FemaleSingleAge!BT64</f>
        <v>313.32600000000002</v>
      </c>
    </row>
    <row r="65" spans="1:72">
      <c r="A65" s="16">
        <v>62</v>
      </c>
      <c r="B65" s="17">
        <f>MaleSingleAge!B65+FemaleSingleAge!B65</f>
        <v>29.975000000000001</v>
      </c>
      <c r="C65" s="17">
        <f>MaleSingleAge!C65+FemaleSingleAge!C65</f>
        <v>31.058</v>
      </c>
      <c r="D65" s="17">
        <f>MaleSingleAge!D65+FemaleSingleAge!D65</f>
        <v>32.463999999999999</v>
      </c>
      <c r="E65" s="17">
        <f>MaleSingleAge!E65+FemaleSingleAge!E65</f>
        <v>34.037000000000006</v>
      </c>
      <c r="F65" s="17">
        <f>MaleSingleAge!F65+FemaleSingleAge!F65</f>
        <v>35.561</v>
      </c>
      <c r="G65" s="17">
        <f>MaleSingleAge!G65+FemaleSingleAge!G65</f>
        <v>36.89</v>
      </c>
      <c r="H65" s="17">
        <f>MaleSingleAge!H65+FemaleSingleAge!H65</f>
        <v>37.942999999999998</v>
      </c>
      <c r="I65" s="17">
        <f>MaleSingleAge!I65+FemaleSingleAge!I65</f>
        <v>38.765000000000001</v>
      </c>
      <c r="J65" s="17">
        <f>MaleSingleAge!J65+FemaleSingleAge!J65</f>
        <v>39.469000000000001</v>
      </c>
      <c r="K65" s="17">
        <f>MaleSingleAge!K65+FemaleSingleAge!K65</f>
        <v>40.228999999999999</v>
      </c>
      <c r="L65" s="17">
        <f>MaleSingleAge!L65+FemaleSingleAge!L65</f>
        <v>41.164000000000001</v>
      </c>
      <c r="M65" s="17">
        <f>MaleSingleAge!M65+FemaleSingleAge!M65</f>
        <v>42.314</v>
      </c>
      <c r="N65" s="17">
        <f>MaleSingleAge!N65+FemaleSingleAge!N65</f>
        <v>43.617999999999995</v>
      </c>
      <c r="O65" s="17">
        <f>MaleSingleAge!O65+FemaleSingleAge!O65</f>
        <v>44.977000000000004</v>
      </c>
      <c r="P65" s="17">
        <f>MaleSingleAge!P65+FemaleSingleAge!P65</f>
        <v>46.245999999999995</v>
      </c>
      <c r="Q65" s="17">
        <f>MaleSingleAge!Q65+FemaleSingleAge!Q65</f>
        <v>47.32</v>
      </c>
      <c r="R65" s="17">
        <f>MaleSingleAge!R65+FemaleSingleAge!R65</f>
        <v>48.179000000000002</v>
      </c>
      <c r="S65" s="17">
        <f>MaleSingleAge!S65+FemaleSingleAge!S65</f>
        <v>48.864000000000004</v>
      </c>
      <c r="T65" s="17">
        <f>MaleSingleAge!T65+FemaleSingleAge!T65</f>
        <v>49.429000000000002</v>
      </c>
      <c r="U65" s="17">
        <f>MaleSingleAge!U65+FemaleSingleAge!U65</f>
        <v>49.951999999999998</v>
      </c>
      <c r="V65" s="17">
        <f>MaleSingleAge!V65+FemaleSingleAge!V65</f>
        <v>50.498000000000005</v>
      </c>
      <c r="W65" s="17">
        <f>MaleSingleAge!W65+FemaleSingleAge!W65</f>
        <v>51.119</v>
      </c>
      <c r="X65" s="17">
        <f>MaleSingleAge!X65+FemaleSingleAge!X65</f>
        <v>51.828000000000003</v>
      </c>
      <c r="Y65" s="17">
        <f>MaleSingleAge!Y65+FemaleSingleAge!Y65</f>
        <v>52.608000000000004</v>
      </c>
      <c r="Z65" s="17">
        <f>MaleSingleAge!Z65+FemaleSingleAge!Z65</f>
        <v>53.426000000000002</v>
      </c>
      <c r="AA65" s="17">
        <f>MaleSingleAge!AA65+FemaleSingleAge!AA65</f>
        <v>54.283000000000001</v>
      </c>
      <c r="AB65" s="17">
        <f>MaleSingleAge!AB65+FemaleSingleAge!AB65</f>
        <v>55.103000000000002</v>
      </c>
      <c r="AC65" s="17">
        <f>MaleSingleAge!AC65+FemaleSingleAge!AC65</f>
        <v>55.963000000000001</v>
      </c>
      <c r="AD65" s="17">
        <f>MaleSingleAge!AD65+FemaleSingleAge!AD65</f>
        <v>57.186</v>
      </c>
      <c r="AE65" s="17">
        <f>MaleSingleAge!AE65+FemaleSingleAge!AE65</f>
        <v>59.201000000000001</v>
      </c>
      <c r="AF65" s="17">
        <f>MaleSingleAge!AF65+FemaleSingleAge!AF65</f>
        <v>62.277000000000001</v>
      </c>
      <c r="AG65" s="17">
        <f>MaleSingleAge!AG65+FemaleSingleAge!AG65</f>
        <v>66.590999999999994</v>
      </c>
      <c r="AH65" s="17">
        <f>MaleSingleAge!AH65+FemaleSingleAge!AH65</f>
        <v>71.956999999999994</v>
      </c>
      <c r="AI65" s="17">
        <f>MaleSingleAge!AI65+FemaleSingleAge!AI65</f>
        <v>77.859000000000009</v>
      </c>
      <c r="AJ65" s="17">
        <f>MaleSingleAge!AJ65+FemaleSingleAge!AJ65</f>
        <v>83.567000000000007</v>
      </c>
      <c r="AK65" s="17">
        <f>MaleSingleAge!AK65+FemaleSingleAge!AK65</f>
        <v>88.561000000000007</v>
      </c>
      <c r="AL65" s="17">
        <f>MaleSingleAge!AL65+FemaleSingleAge!AL65</f>
        <v>92.647999999999996</v>
      </c>
      <c r="AM65" s="17">
        <f>MaleSingleAge!AM65+FemaleSingleAge!AM65</f>
        <v>96</v>
      </c>
      <c r="AN65" s="17">
        <f>MaleSingleAge!AN65+FemaleSingleAge!AN65</f>
        <v>98.90100000000001</v>
      </c>
      <c r="AO65" s="17">
        <f>MaleSingleAge!AO65+FemaleSingleAge!AO65</f>
        <v>101.79599999999999</v>
      </c>
      <c r="AP65" s="17">
        <f>MaleSingleAge!AP65+FemaleSingleAge!AP65</f>
        <v>105.014</v>
      </c>
      <c r="AQ65" s="17">
        <f>MaleSingleAge!AQ65+FemaleSingleAge!AQ65</f>
        <v>108.63900000000001</v>
      </c>
      <c r="AR65" s="17">
        <f>MaleSingleAge!AR65+FemaleSingleAge!AR65</f>
        <v>112.57599999999999</v>
      </c>
      <c r="AS65" s="17">
        <f>MaleSingleAge!AS65+FemaleSingleAge!AS65</f>
        <v>116.761</v>
      </c>
      <c r="AT65" s="17">
        <f>MaleSingleAge!AT65+FemaleSingleAge!AT65</f>
        <v>121.075</v>
      </c>
      <c r="AU65" s="17">
        <f>MaleSingleAge!AU65+FemaleSingleAge!AU65</f>
        <v>125.44200000000001</v>
      </c>
      <c r="AV65" s="17">
        <f>MaleSingleAge!AV65+FemaleSingleAge!AV65</f>
        <v>129.845</v>
      </c>
      <c r="AW65" s="17">
        <f>MaleSingleAge!AW65+FemaleSingleAge!AW65</f>
        <v>134.35400000000001</v>
      </c>
      <c r="AX65" s="17">
        <f>MaleSingleAge!AX65+FemaleSingleAge!AX65</f>
        <v>139.06900000000002</v>
      </c>
      <c r="AY65" s="17">
        <f>MaleSingleAge!AY65+FemaleSingleAge!AY65</f>
        <v>144.12799999999999</v>
      </c>
      <c r="AZ65" s="17">
        <f>MaleSingleAge!AZ65+FemaleSingleAge!AZ65</f>
        <v>149.625</v>
      </c>
      <c r="BA65" s="17">
        <f>MaleSingleAge!BA65+FemaleSingleAge!BA65</f>
        <v>155.511</v>
      </c>
      <c r="BB65" s="17">
        <f>MaleSingleAge!BB65+FemaleSingleAge!BB65</f>
        <v>161.721</v>
      </c>
      <c r="BC65" s="17">
        <f>MaleSingleAge!BC65+FemaleSingleAge!BC65</f>
        <v>168.316</v>
      </c>
      <c r="BD65" s="17">
        <f>MaleSingleAge!BD65+FemaleSingleAge!BD65</f>
        <v>175.37</v>
      </c>
      <c r="BE65" s="17">
        <f>MaleSingleAge!BE65+FemaleSingleAge!BE65</f>
        <v>182.87900000000002</v>
      </c>
      <c r="BF65" s="17">
        <f>MaleSingleAge!BF65+FemaleSingleAge!BF65</f>
        <v>191.11700000000002</v>
      </c>
      <c r="BG65" s="17">
        <f>MaleSingleAge!BG65+FemaleSingleAge!BG65</f>
        <v>199.94600000000003</v>
      </c>
      <c r="BH65" s="17">
        <f>MaleSingleAge!BH65+FemaleSingleAge!BH65</f>
        <v>208.471</v>
      </c>
      <c r="BI65" s="17">
        <f>MaleSingleAge!BI65+FemaleSingleAge!BI65</f>
        <v>215.483</v>
      </c>
      <c r="BJ65" s="17">
        <f>MaleSingleAge!BJ65+FemaleSingleAge!BJ65</f>
        <v>220.238</v>
      </c>
      <c r="BK65" s="17">
        <f>MaleSingleAge!BK65+FemaleSingleAge!BK65</f>
        <v>222.727</v>
      </c>
      <c r="BL65" s="17">
        <f>MaleSingleAge!BL65+FemaleSingleAge!BL65</f>
        <v>223.58199999999999</v>
      </c>
      <c r="BM65" s="17">
        <f>MaleSingleAge!BM65+FemaleSingleAge!BM65</f>
        <v>223.84800000000001</v>
      </c>
      <c r="BN65" s="17">
        <f>MaleSingleAge!BN65+FemaleSingleAge!BN65</f>
        <v>224.74599999999998</v>
      </c>
      <c r="BO65" s="17">
        <f>MaleSingleAge!BO65+FemaleSingleAge!BO65</f>
        <v>227.435</v>
      </c>
      <c r="BP65" s="17">
        <f>MaleSingleAge!BP65+FemaleSingleAge!BP65</f>
        <v>232.93200000000002</v>
      </c>
      <c r="BQ65" s="17">
        <f>MaleSingleAge!BQ65+FemaleSingleAge!BQ65</f>
        <v>242.06900000000002</v>
      </c>
      <c r="BR65" s="17">
        <f>MaleSingleAge!BR65+FemaleSingleAge!BR65</f>
        <v>255.471</v>
      </c>
      <c r="BS65" s="17">
        <f>MaleSingleAge!BS65+FemaleSingleAge!BS65</f>
        <v>273.58100000000002</v>
      </c>
      <c r="BT65" s="17">
        <f>MaleSingleAge!BT65+FemaleSingleAge!BT65</f>
        <v>296.65099999999995</v>
      </c>
    </row>
    <row r="66" spans="1:72">
      <c r="A66" s="16">
        <v>63</v>
      </c>
      <c r="B66" s="17">
        <f>MaleSingleAge!B66+FemaleSingleAge!B66</f>
        <v>28.533999999999999</v>
      </c>
      <c r="C66" s="17">
        <f>MaleSingleAge!C66+FemaleSingleAge!C66</f>
        <v>29.364000000000001</v>
      </c>
      <c r="D66" s="17">
        <f>MaleSingleAge!D66+FemaleSingleAge!D66</f>
        <v>30.540999999999997</v>
      </c>
      <c r="E66" s="17">
        <f>MaleSingleAge!E66+FemaleSingleAge!E66</f>
        <v>31.92</v>
      </c>
      <c r="F66" s="17">
        <f>MaleSingleAge!F66+FemaleSingleAge!F66</f>
        <v>33.304000000000002</v>
      </c>
      <c r="G66" s="17">
        <f>MaleSingleAge!G66+FemaleSingleAge!G66</f>
        <v>34.542999999999999</v>
      </c>
      <c r="H66" s="17">
        <f>MaleSingleAge!H66+FemaleSingleAge!H66</f>
        <v>35.579000000000001</v>
      </c>
      <c r="I66" s="17">
        <f>MaleSingleAge!I66+FemaleSingleAge!I66</f>
        <v>36.448999999999998</v>
      </c>
      <c r="J66" s="17">
        <f>MaleSingleAge!J66+FemaleSingleAge!J66</f>
        <v>37.236000000000004</v>
      </c>
      <c r="K66" s="17">
        <f>MaleSingleAge!K66+FemaleSingleAge!K66</f>
        <v>38.070999999999998</v>
      </c>
      <c r="L66" s="17">
        <f>MaleSingleAge!L66+FemaleSingleAge!L66</f>
        <v>39.046999999999997</v>
      </c>
      <c r="M66" s="17">
        <f>MaleSingleAge!M66+FemaleSingleAge!M66</f>
        <v>40.188000000000002</v>
      </c>
      <c r="N66" s="17">
        <f>MaleSingleAge!N66+FemaleSingleAge!N66</f>
        <v>41.447000000000003</v>
      </c>
      <c r="O66" s="17">
        <f>MaleSingleAge!O66+FemaleSingleAge!O66</f>
        <v>42.745999999999995</v>
      </c>
      <c r="P66" s="17">
        <f>MaleSingleAge!P66+FemaleSingleAge!P66</f>
        <v>43.974000000000004</v>
      </c>
      <c r="Q66" s="17">
        <f>MaleSingleAge!Q66+FemaleSingleAge!Q66</f>
        <v>45.055</v>
      </c>
      <c r="R66" s="17">
        <f>MaleSingleAge!R66+FemaleSingleAge!R66</f>
        <v>45.969000000000001</v>
      </c>
      <c r="S66" s="17">
        <f>MaleSingleAge!S66+FemaleSingleAge!S66</f>
        <v>46.747999999999998</v>
      </c>
      <c r="T66" s="17">
        <f>MaleSingleAge!T66+FemaleSingleAge!T66</f>
        <v>47.421999999999997</v>
      </c>
      <c r="U66" s="17">
        <f>MaleSingleAge!U66+FemaleSingleAge!U66</f>
        <v>48.039000000000001</v>
      </c>
      <c r="V66" s="17">
        <f>MaleSingleAge!V66+FemaleSingleAge!V66</f>
        <v>48.640999999999998</v>
      </c>
      <c r="W66" s="17">
        <f>MaleSingleAge!W66+FemaleSingleAge!W66</f>
        <v>49.272999999999996</v>
      </c>
      <c r="X66" s="17">
        <f>MaleSingleAge!X66+FemaleSingleAge!X66</f>
        <v>49.95</v>
      </c>
      <c r="Y66" s="17">
        <f>MaleSingleAge!Y66+FemaleSingleAge!Y66</f>
        <v>50.650000000000006</v>
      </c>
      <c r="Z66" s="17">
        <f>MaleSingleAge!Z66+FemaleSingleAge!Z66</f>
        <v>51.334000000000003</v>
      </c>
      <c r="AA66" s="17">
        <f>MaleSingleAge!AA66+FemaleSingleAge!AA66</f>
        <v>52.001999999999995</v>
      </c>
      <c r="AB66" s="17">
        <f>MaleSingleAge!AB66+FemaleSingleAge!AB66</f>
        <v>52.588000000000001</v>
      </c>
      <c r="AC66" s="17">
        <f>MaleSingleAge!AC66+FemaleSingleAge!AC66</f>
        <v>53.168999999999997</v>
      </c>
      <c r="AD66" s="17">
        <f>MaleSingleAge!AD66+FemaleSingleAge!AD66</f>
        <v>54.057000000000002</v>
      </c>
      <c r="AE66" s="17">
        <f>MaleSingleAge!AE66+FemaleSingleAge!AE66</f>
        <v>55.667000000000002</v>
      </c>
      <c r="AF66" s="17">
        <f>MaleSingleAge!AF66+FemaleSingleAge!AF66</f>
        <v>58.268000000000001</v>
      </c>
      <c r="AG66" s="17">
        <f>MaleSingleAge!AG66+FemaleSingleAge!AG66</f>
        <v>62.009</v>
      </c>
      <c r="AH66" s="17">
        <f>MaleSingleAge!AH66+FemaleSingleAge!AH66</f>
        <v>66.736999999999995</v>
      </c>
      <c r="AI66" s="17">
        <f>MaleSingleAge!AI66+FemaleSingleAge!AI66</f>
        <v>72.019000000000005</v>
      </c>
      <c r="AJ66" s="17">
        <f>MaleSingleAge!AJ66+FemaleSingleAge!AJ66</f>
        <v>77.253</v>
      </c>
      <c r="AK66" s="17">
        <f>MaleSingleAge!AK66+FemaleSingleAge!AK66</f>
        <v>81.997</v>
      </c>
      <c r="AL66" s="17">
        <f>MaleSingleAge!AL66+FemaleSingleAge!AL66</f>
        <v>86.106999999999999</v>
      </c>
      <c r="AM66" s="17">
        <f>MaleSingleAge!AM66+FemaleSingleAge!AM66</f>
        <v>89.709000000000003</v>
      </c>
      <c r="AN66" s="17">
        <f>MaleSingleAge!AN66+FemaleSingleAge!AN66</f>
        <v>92.978000000000009</v>
      </c>
      <c r="AO66" s="17">
        <f>MaleSingleAge!AO66+FemaleSingleAge!AO66</f>
        <v>96.2</v>
      </c>
      <c r="AP66" s="17">
        <f>MaleSingleAge!AP66+FemaleSingleAge!AP66</f>
        <v>99.593000000000004</v>
      </c>
      <c r="AQ66" s="17">
        <f>MaleSingleAge!AQ66+FemaleSingleAge!AQ66</f>
        <v>103.202</v>
      </c>
      <c r="AR66" s="17">
        <f>MaleSingleAge!AR66+FemaleSingleAge!AR66</f>
        <v>106.96700000000001</v>
      </c>
      <c r="AS66" s="17">
        <f>MaleSingleAge!AS66+FemaleSingleAge!AS66</f>
        <v>110.866</v>
      </c>
      <c r="AT66" s="17">
        <f>MaleSingleAge!AT66+FemaleSingleAge!AT66</f>
        <v>114.85900000000001</v>
      </c>
      <c r="AU66" s="17">
        <f>MaleSingleAge!AU66+FemaleSingleAge!AU66</f>
        <v>118.91900000000001</v>
      </c>
      <c r="AV66" s="17">
        <f>MaleSingleAge!AV66+FemaleSingleAge!AV66</f>
        <v>123.05199999999999</v>
      </c>
      <c r="AW66" s="17">
        <f>MaleSingleAge!AW66+FemaleSingleAge!AW66</f>
        <v>127.30500000000001</v>
      </c>
      <c r="AX66" s="17">
        <f>MaleSingleAge!AX66+FemaleSingleAge!AX66</f>
        <v>131.762</v>
      </c>
      <c r="AY66" s="17">
        <f>MaleSingleAge!AY66+FemaleSingleAge!AY66</f>
        <v>136.53199999999998</v>
      </c>
      <c r="AZ66" s="17">
        <f>MaleSingleAge!AZ66+FemaleSingleAge!AZ66</f>
        <v>141.69</v>
      </c>
      <c r="BA66" s="17">
        <f>MaleSingleAge!BA66+FemaleSingleAge!BA66</f>
        <v>147.17699999999999</v>
      </c>
      <c r="BB66" s="17">
        <f>MaleSingleAge!BB66+FemaleSingleAge!BB66</f>
        <v>152.95499999999998</v>
      </c>
      <c r="BC66" s="17">
        <f>MaleSingleAge!BC66+FemaleSingleAge!BC66</f>
        <v>159.12799999999999</v>
      </c>
      <c r="BD66" s="17">
        <f>MaleSingleAge!BD66+FemaleSingleAge!BD66</f>
        <v>165.839</v>
      </c>
      <c r="BE66" s="17">
        <f>MaleSingleAge!BE66+FemaleSingleAge!BE66</f>
        <v>173.12700000000001</v>
      </c>
      <c r="BF66" s="17">
        <f>MaleSingleAge!BF66+FemaleSingleAge!BF66</f>
        <v>181.25700000000001</v>
      </c>
      <c r="BG66" s="17">
        <f>MaleSingleAge!BG66+FemaleSingleAge!BG66</f>
        <v>190.06700000000001</v>
      </c>
      <c r="BH66" s="17">
        <f>MaleSingleAge!BH66+FemaleSingleAge!BH66</f>
        <v>198.678</v>
      </c>
      <c r="BI66" s="17">
        <f>MaleSingleAge!BI66+FemaleSingleAge!BI66</f>
        <v>205.905</v>
      </c>
      <c r="BJ66" s="17">
        <f>MaleSingleAge!BJ66+FemaleSingleAge!BJ66</f>
        <v>211.001</v>
      </c>
      <c r="BK66" s="17">
        <f>MaleSingleAge!BK66+FemaleSingleAge!BK66</f>
        <v>213.917</v>
      </c>
      <c r="BL66" s="17">
        <f>MaleSingleAge!BL66+FemaleSingleAge!BL66</f>
        <v>215.20600000000002</v>
      </c>
      <c r="BM66" s="17">
        <f>MaleSingleAge!BM66+FemaleSingleAge!BM66</f>
        <v>215.81799999999998</v>
      </c>
      <c r="BN66" s="17">
        <f>MaleSingleAge!BN66+FemaleSingleAge!BN66</f>
        <v>216.864</v>
      </c>
      <c r="BO66" s="17">
        <f>MaleSingleAge!BO66+FemaleSingleAge!BO66</f>
        <v>219.37700000000001</v>
      </c>
      <c r="BP66" s="17">
        <f>MaleSingleAge!BP66+FemaleSingleAge!BP66</f>
        <v>224.25400000000002</v>
      </c>
      <c r="BQ66" s="17">
        <f>MaleSingleAge!BQ66+FemaleSingleAge!BQ66</f>
        <v>232.19799999999998</v>
      </c>
      <c r="BR66" s="17">
        <f>MaleSingleAge!BR66+FemaleSingleAge!BR66</f>
        <v>243.71199999999999</v>
      </c>
      <c r="BS66" s="17">
        <f>MaleSingleAge!BS66+FemaleSingleAge!BS66</f>
        <v>259.108</v>
      </c>
      <c r="BT66" s="17">
        <f>MaleSingleAge!BT66+FemaleSingleAge!BT66</f>
        <v>278.51</v>
      </c>
    </row>
    <row r="67" spans="1:72">
      <c r="A67" s="16">
        <v>64</v>
      </c>
      <c r="B67" s="17">
        <f>MaleSingleAge!B67+FemaleSingleAge!B67</f>
        <v>27.489000000000001</v>
      </c>
      <c r="C67" s="17">
        <f>MaleSingleAge!C67+FemaleSingleAge!C67</f>
        <v>27.971</v>
      </c>
      <c r="D67" s="17">
        <f>MaleSingleAge!D67+FemaleSingleAge!D67</f>
        <v>28.78</v>
      </c>
      <c r="E67" s="17">
        <f>MaleSingleAge!E67+FemaleSingleAge!E67</f>
        <v>29.817</v>
      </c>
      <c r="F67" s="17">
        <f>MaleSingleAge!F67+FemaleSingleAge!F67</f>
        <v>30.934000000000001</v>
      </c>
      <c r="G67" s="17">
        <f>MaleSingleAge!G67+FemaleSingleAge!G67</f>
        <v>32.022999999999996</v>
      </c>
      <c r="H67" s="17">
        <f>MaleSingleAge!H67+FemaleSingleAge!H67</f>
        <v>33.048000000000002</v>
      </c>
      <c r="I67" s="17">
        <f>MaleSingleAge!I67+FemaleSingleAge!I67</f>
        <v>34.034999999999997</v>
      </c>
      <c r="J67" s="17">
        <f>MaleSingleAge!J67+FemaleSingleAge!J67</f>
        <v>35.003999999999998</v>
      </c>
      <c r="K67" s="17">
        <f>MaleSingleAge!K67+FemaleSingleAge!K67</f>
        <v>36</v>
      </c>
      <c r="L67" s="17">
        <f>MaleSingleAge!L67+FemaleSingleAge!L67</f>
        <v>37.048999999999999</v>
      </c>
      <c r="M67" s="17">
        <f>MaleSingleAge!M67+FemaleSingleAge!M67</f>
        <v>38.152999999999999</v>
      </c>
      <c r="N67" s="17">
        <f>MaleSingleAge!N67+FemaleSingleAge!N67</f>
        <v>39.283999999999999</v>
      </c>
      <c r="O67" s="17">
        <f>MaleSingleAge!O67+FemaleSingleAge!O67</f>
        <v>40.412999999999997</v>
      </c>
      <c r="P67" s="17">
        <f>MaleSingleAge!P67+FemaleSingleAge!P67</f>
        <v>41.504000000000005</v>
      </c>
      <c r="Q67" s="17">
        <f>MaleSingleAge!Q67+FemaleSingleAge!Q67</f>
        <v>42.528999999999996</v>
      </c>
      <c r="R67" s="17">
        <f>MaleSingleAge!R67+FemaleSingleAge!R67</f>
        <v>43.484000000000002</v>
      </c>
      <c r="S67" s="17">
        <f>MaleSingleAge!S67+FemaleSingleAge!S67</f>
        <v>44.376000000000005</v>
      </c>
      <c r="T67" s="17">
        <f>MaleSingleAge!T67+FemaleSingleAge!T67</f>
        <v>45.201000000000001</v>
      </c>
      <c r="U67" s="17">
        <f>MaleSingleAge!U67+FemaleSingleAge!U67</f>
        <v>45.954999999999998</v>
      </c>
      <c r="V67" s="17">
        <f>MaleSingleAge!V67+FemaleSingleAge!V67</f>
        <v>46.637999999999998</v>
      </c>
      <c r="W67" s="17">
        <f>MaleSingleAge!W67+FemaleSingleAge!W67</f>
        <v>47.277000000000001</v>
      </c>
      <c r="X67" s="17">
        <f>MaleSingleAge!X67+FemaleSingleAge!X67</f>
        <v>47.897000000000006</v>
      </c>
      <c r="Y67" s="17">
        <f>MaleSingleAge!Y67+FemaleSingleAge!Y67</f>
        <v>48.504000000000005</v>
      </c>
      <c r="Z67" s="17">
        <f>MaleSingleAge!Z67+FemaleSingleAge!Z67</f>
        <v>49.107999999999997</v>
      </c>
      <c r="AA67" s="17">
        <f>MaleSingleAge!AA67+FemaleSingleAge!AA67</f>
        <v>49.73</v>
      </c>
      <c r="AB67" s="17">
        <f>MaleSingleAge!AB67+FemaleSingleAge!AB67</f>
        <v>50.343000000000004</v>
      </c>
      <c r="AC67" s="17">
        <f>MaleSingleAge!AC67+FemaleSingleAge!AC67</f>
        <v>51.003</v>
      </c>
      <c r="AD67" s="17">
        <f>MaleSingleAge!AD67+FemaleSingleAge!AD67</f>
        <v>51.915999999999997</v>
      </c>
      <c r="AE67" s="17">
        <f>MaleSingleAge!AE67+FemaleSingleAge!AE67</f>
        <v>53.355000000000004</v>
      </c>
      <c r="AF67" s="17">
        <f>MaleSingleAge!AF67+FemaleSingleAge!AF67</f>
        <v>55.501999999999995</v>
      </c>
      <c r="AG67" s="17">
        <f>MaleSingleAge!AG67+FemaleSingleAge!AG67</f>
        <v>58.444999999999993</v>
      </c>
      <c r="AH67" s="17">
        <f>MaleSingleAge!AH67+FemaleSingleAge!AH67</f>
        <v>62.088999999999999</v>
      </c>
      <c r="AI67" s="17">
        <f>MaleSingleAge!AI67+FemaleSingleAge!AI67</f>
        <v>66.218000000000004</v>
      </c>
      <c r="AJ67" s="17">
        <f>MaleSingleAge!AJ67+FemaleSingleAge!AJ67</f>
        <v>70.513000000000005</v>
      </c>
      <c r="AK67" s="17">
        <f>MaleSingleAge!AK67+FemaleSingleAge!AK67</f>
        <v>74.73599999999999</v>
      </c>
      <c r="AL67" s="17">
        <f>MaleSingleAge!AL67+FemaleSingleAge!AL67</f>
        <v>78.828000000000003</v>
      </c>
      <c r="AM67" s="17">
        <f>MaleSingleAge!AM67+FemaleSingleAge!AM67</f>
        <v>82.829000000000008</v>
      </c>
      <c r="AN67" s="17">
        <f>MaleSingleAge!AN67+FemaleSingleAge!AN67</f>
        <v>86.728000000000009</v>
      </c>
      <c r="AO67" s="17">
        <f>MaleSingleAge!AO67+FemaleSingleAge!AO67</f>
        <v>90.542000000000002</v>
      </c>
      <c r="AP67" s="17">
        <f>MaleSingleAge!AP67+FemaleSingleAge!AP67</f>
        <v>94.287000000000006</v>
      </c>
      <c r="AQ67" s="17">
        <f>MaleSingleAge!AQ67+FemaleSingleAge!AQ67</f>
        <v>97.944999999999993</v>
      </c>
      <c r="AR67" s="17">
        <f>MaleSingleAge!AR67+FemaleSingleAge!AR67</f>
        <v>101.52</v>
      </c>
      <c r="AS67" s="17">
        <f>MaleSingleAge!AS67+FemaleSingleAge!AS67</f>
        <v>105.07499999999999</v>
      </c>
      <c r="AT67" s="17">
        <f>MaleSingleAge!AT67+FemaleSingleAge!AT67</f>
        <v>108.69499999999999</v>
      </c>
      <c r="AU67" s="17">
        <f>MaleSingleAge!AU67+FemaleSingleAge!AU67</f>
        <v>112.45599999999999</v>
      </c>
      <c r="AV67" s="17">
        <f>MaleSingleAge!AV67+FemaleSingleAge!AV67</f>
        <v>116.375</v>
      </c>
      <c r="AW67" s="17">
        <f>MaleSingleAge!AW67+FemaleSingleAge!AW67</f>
        <v>120.46600000000001</v>
      </c>
      <c r="AX67" s="17">
        <f>MaleSingleAge!AX67+FemaleSingleAge!AX67</f>
        <v>124.77799999999999</v>
      </c>
      <c r="AY67" s="17">
        <f>MaleSingleAge!AY67+FemaleSingleAge!AY67</f>
        <v>129.37099999999998</v>
      </c>
      <c r="AZ67" s="17">
        <f>MaleSingleAge!AZ67+FemaleSingleAge!AZ67</f>
        <v>134.286</v>
      </c>
      <c r="BA67" s="17">
        <f>MaleSingleAge!BA67+FemaleSingleAge!BA67</f>
        <v>139.48500000000001</v>
      </c>
      <c r="BB67" s="17">
        <f>MaleSingleAge!BB67+FemaleSingleAge!BB67</f>
        <v>144.952</v>
      </c>
      <c r="BC67" s="17">
        <f>MaleSingleAge!BC67+FemaleSingleAge!BC67</f>
        <v>150.75799999999998</v>
      </c>
      <c r="BD67" s="17">
        <f>MaleSingleAge!BD67+FemaleSingleAge!BD67</f>
        <v>156.995</v>
      </c>
      <c r="BE67" s="17">
        <f>MaleSingleAge!BE67+FemaleSingleAge!BE67</f>
        <v>163.68700000000001</v>
      </c>
      <c r="BF67" s="17">
        <f>MaleSingleAge!BF67+FemaleSingleAge!BF67</f>
        <v>170.994</v>
      </c>
      <c r="BG67" s="17">
        <f>MaleSingleAge!BG67+FemaleSingleAge!BG67</f>
        <v>178.804</v>
      </c>
      <c r="BH67" s="17">
        <f>MaleSingleAge!BH67+FemaleSingleAge!BH67</f>
        <v>186.53800000000001</v>
      </c>
      <c r="BI67" s="17">
        <f>MaleSingleAge!BI67+FemaleSingleAge!BI67</f>
        <v>193.42400000000001</v>
      </c>
      <c r="BJ67" s="17">
        <f>MaleSingleAge!BJ67+FemaleSingleAge!BJ67</f>
        <v>198.965</v>
      </c>
      <c r="BK67" s="17">
        <f>MaleSingleAge!BK67+FemaleSingleAge!BK67</f>
        <v>203.10599999999999</v>
      </c>
      <c r="BL67" s="17">
        <f>MaleSingleAge!BL67+FemaleSingleAge!BL67</f>
        <v>206.179</v>
      </c>
      <c r="BM67" s="17">
        <f>MaleSingleAge!BM67+FemaleSingleAge!BM67</f>
        <v>208.767</v>
      </c>
      <c r="BN67" s="17">
        <f>MaleSingleAge!BN67+FemaleSingleAge!BN67</f>
        <v>211.542</v>
      </c>
      <c r="BO67" s="17">
        <f>MaleSingleAge!BO67+FemaleSingleAge!BO67</f>
        <v>215.14100000000002</v>
      </c>
      <c r="BP67" s="17">
        <f>MaleSingleAge!BP67+FemaleSingleAge!BP67</f>
        <v>220.09699999999998</v>
      </c>
      <c r="BQ67" s="17">
        <f>MaleSingleAge!BQ67+FemaleSingleAge!BQ67</f>
        <v>226.82400000000001</v>
      </c>
      <c r="BR67" s="17">
        <f>MaleSingleAge!BR67+FemaleSingleAge!BR67</f>
        <v>235.601</v>
      </c>
      <c r="BS67" s="17">
        <f>MaleSingleAge!BS67+FemaleSingleAge!BS67</f>
        <v>246.58499999999998</v>
      </c>
      <c r="BT67" s="17">
        <f>MaleSingleAge!BT67+FemaleSingleAge!BT67</f>
        <v>259.80700000000002</v>
      </c>
    </row>
    <row r="68" spans="1:72">
      <c r="A68" s="16">
        <v>65</v>
      </c>
      <c r="B68" s="17">
        <f>MaleSingleAge!B68+FemaleSingleAge!B68</f>
        <v>26.408999999999999</v>
      </c>
      <c r="C68" s="17">
        <f>MaleSingleAge!C68+FemaleSingleAge!C68</f>
        <v>26.566000000000003</v>
      </c>
      <c r="D68" s="17">
        <f>MaleSingleAge!D68+FemaleSingleAge!D68</f>
        <v>27.039000000000001</v>
      </c>
      <c r="E68" s="17">
        <f>MaleSingleAge!E68+FemaleSingleAge!E68</f>
        <v>27.765000000000001</v>
      </c>
      <c r="F68" s="17">
        <f>MaleSingleAge!F68+FemaleSingleAge!F68</f>
        <v>28.643000000000001</v>
      </c>
      <c r="G68" s="17">
        <f>MaleSingleAge!G68+FemaleSingleAge!G68</f>
        <v>29.591000000000001</v>
      </c>
      <c r="H68" s="17">
        <f>MaleSingleAge!H68+FemaleSingleAge!H68</f>
        <v>30.597000000000001</v>
      </c>
      <c r="I68" s="17">
        <f>MaleSingleAge!I68+FemaleSingleAge!I68</f>
        <v>31.674999999999997</v>
      </c>
      <c r="J68" s="17">
        <f>MaleSingleAge!J68+FemaleSingleAge!J68</f>
        <v>32.793999999999997</v>
      </c>
      <c r="K68" s="17">
        <f>MaleSingleAge!K68+FemaleSingleAge!K68</f>
        <v>33.918999999999997</v>
      </c>
      <c r="L68" s="17">
        <f>MaleSingleAge!L68+FemaleSingleAge!L68</f>
        <v>35.022000000000006</v>
      </c>
      <c r="M68" s="17">
        <f>MaleSingleAge!M68+FemaleSingleAge!M68</f>
        <v>36.08</v>
      </c>
      <c r="N68" s="17">
        <f>MaleSingleAge!N68+FemaleSingleAge!N68</f>
        <v>37.090000000000003</v>
      </c>
      <c r="O68" s="17">
        <f>MaleSingleAge!O68+FemaleSingleAge!O68</f>
        <v>38.067</v>
      </c>
      <c r="P68" s="17">
        <f>MaleSingleAge!P68+FemaleSingleAge!P68</f>
        <v>39.034000000000006</v>
      </c>
      <c r="Q68" s="17">
        <f>MaleSingleAge!Q68+FemaleSingleAge!Q68</f>
        <v>40.013999999999996</v>
      </c>
      <c r="R68" s="17">
        <f>MaleSingleAge!R68+FemaleSingleAge!R68</f>
        <v>41.013000000000005</v>
      </c>
      <c r="S68" s="17">
        <f>MaleSingleAge!S68+FemaleSingleAge!S68</f>
        <v>42.021999999999998</v>
      </c>
      <c r="T68" s="17">
        <f>MaleSingleAge!T68+FemaleSingleAge!T68</f>
        <v>43.001000000000005</v>
      </c>
      <c r="U68" s="17">
        <f>MaleSingleAge!U68+FemaleSingleAge!U68</f>
        <v>43.900000000000006</v>
      </c>
      <c r="V68" s="17">
        <f>MaleSingleAge!V68+FemaleSingleAge!V68</f>
        <v>44.691000000000003</v>
      </c>
      <c r="W68" s="17">
        <f>MaleSingleAge!W68+FemaleSingleAge!W68</f>
        <v>45.376000000000005</v>
      </c>
      <c r="X68" s="17">
        <f>MaleSingleAge!X68+FemaleSingleAge!X68</f>
        <v>45.989999999999995</v>
      </c>
      <c r="Y68" s="17">
        <f>MaleSingleAge!Y68+FemaleSingleAge!Y68</f>
        <v>46.555999999999997</v>
      </c>
      <c r="Z68" s="17">
        <f>MaleSingleAge!Z68+FemaleSingleAge!Z68</f>
        <v>47.107999999999997</v>
      </c>
      <c r="AA68" s="17">
        <f>MaleSingleAge!AA68+FemaleSingleAge!AA68</f>
        <v>47.686999999999998</v>
      </c>
      <c r="AB68" s="17">
        <f>MaleSingleAge!AB68+FemaleSingleAge!AB68</f>
        <v>48.290999999999997</v>
      </c>
      <c r="AC68" s="17">
        <f>MaleSingleAge!AC68+FemaleSingleAge!AC68</f>
        <v>48.960999999999999</v>
      </c>
      <c r="AD68" s="17">
        <f>MaleSingleAge!AD68+FemaleSingleAge!AD68</f>
        <v>49.820999999999998</v>
      </c>
      <c r="AE68" s="17">
        <f>MaleSingleAge!AE68+FemaleSingleAge!AE68</f>
        <v>51.033000000000001</v>
      </c>
      <c r="AF68" s="17">
        <f>MaleSingleAge!AF68+FemaleSingleAge!AF68</f>
        <v>52.709000000000003</v>
      </c>
      <c r="AG68" s="17">
        <f>MaleSingleAge!AG68+FemaleSingleAge!AG68</f>
        <v>54.883000000000003</v>
      </c>
      <c r="AH68" s="17">
        <f>MaleSingleAge!AH68+FemaleSingleAge!AH68</f>
        <v>57.518999999999998</v>
      </c>
      <c r="AI68" s="17">
        <f>MaleSingleAge!AI68+FemaleSingleAge!AI68</f>
        <v>60.585999999999999</v>
      </c>
      <c r="AJ68" s="17">
        <f>MaleSingleAge!AJ68+FemaleSingleAge!AJ68</f>
        <v>64.024000000000001</v>
      </c>
      <c r="AK68" s="17">
        <f>MaleSingleAge!AK68+FemaleSingleAge!AK68</f>
        <v>67.77</v>
      </c>
      <c r="AL68" s="17">
        <f>MaleSingleAge!AL68+FemaleSingleAge!AL68</f>
        <v>71.841999999999999</v>
      </c>
      <c r="AM68" s="17">
        <f>MaleSingleAge!AM68+FemaleSingleAge!AM68</f>
        <v>76.207999999999998</v>
      </c>
      <c r="AN68" s="17">
        <f>MaleSingleAge!AN68+FemaleSingleAge!AN68</f>
        <v>80.685000000000002</v>
      </c>
      <c r="AO68" s="17">
        <f>MaleSingleAge!AO68+FemaleSingleAge!AO68</f>
        <v>85.036000000000001</v>
      </c>
      <c r="AP68" s="17">
        <f>MaleSingleAge!AP68+FemaleSingleAge!AP68</f>
        <v>89.1</v>
      </c>
      <c r="AQ68" s="17">
        <f>MaleSingleAge!AQ68+FemaleSingleAge!AQ68</f>
        <v>92.798000000000002</v>
      </c>
      <c r="AR68" s="17">
        <f>MaleSingleAge!AR68+FemaleSingleAge!AR68</f>
        <v>96.192000000000007</v>
      </c>
      <c r="AS68" s="17">
        <f>MaleSingleAge!AS68+FemaleSingleAge!AS68</f>
        <v>99.419000000000011</v>
      </c>
      <c r="AT68" s="17">
        <f>MaleSingleAge!AT68+FemaleSingleAge!AT68</f>
        <v>102.68899999999999</v>
      </c>
      <c r="AU68" s="17">
        <f>MaleSingleAge!AU68+FemaleSingleAge!AU68</f>
        <v>106.158</v>
      </c>
      <c r="AV68" s="17">
        <f>MaleSingleAge!AV68+FemaleSingleAge!AV68</f>
        <v>109.86799999999999</v>
      </c>
      <c r="AW68" s="17">
        <f>MaleSingleAge!AW68+FemaleSingleAge!AW68</f>
        <v>113.795</v>
      </c>
      <c r="AX68" s="17">
        <f>MaleSingleAge!AX68+FemaleSingleAge!AX68</f>
        <v>117.953</v>
      </c>
      <c r="AY68" s="17">
        <f>MaleSingleAge!AY68+FemaleSingleAge!AY68</f>
        <v>122.345</v>
      </c>
      <c r="AZ68" s="17">
        <f>MaleSingleAge!AZ68+FemaleSingleAge!AZ68</f>
        <v>126.97199999999999</v>
      </c>
      <c r="BA68" s="17">
        <f>MaleSingleAge!BA68+FemaleSingleAge!BA68</f>
        <v>131.80500000000001</v>
      </c>
      <c r="BB68" s="17">
        <f>MaleSingleAge!BB68+FemaleSingleAge!BB68</f>
        <v>136.857</v>
      </c>
      <c r="BC68" s="17">
        <f>MaleSingleAge!BC68+FemaleSingleAge!BC68</f>
        <v>142.19999999999999</v>
      </c>
      <c r="BD68" s="17">
        <f>MaleSingleAge!BD68+FemaleSingleAge!BD68</f>
        <v>147.928</v>
      </c>
      <c r="BE68" s="17">
        <f>MaleSingleAge!BE68+FemaleSingleAge!BE68</f>
        <v>154.08100000000002</v>
      </c>
      <c r="BF68" s="17">
        <f>MaleSingleAge!BF68+FemaleSingleAge!BF68</f>
        <v>160.738</v>
      </c>
      <c r="BG68" s="17">
        <f>MaleSingleAge!BG68+FemaleSingleAge!BG68</f>
        <v>167.81200000000001</v>
      </c>
      <c r="BH68" s="17">
        <f>MaleSingleAge!BH68+FemaleSingleAge!BH68</f>
        <v>174.95699999999999</v>
      </c>
      <c r="BI68" s="17">
        <f>MaleSingleAge!BI68+FemaleSingleAge!BI68</f>
        <v>181.71199999999999</v>
      </c>
      <c r="BJ68" s="17">
        <f>MaleSingleAge!BJ68+FemaleSingleAge!BJ68</f>
        <v>187.762</v>
      </c>
      <c r="BK68" s="17">
        <f>MaleSingleAge!BK68+FemaleSingleAge!BK68</f>
        <v>193.03699999999998</v>
      </c>
      <c r="BL68" s="17">
        <f>MaleSingleAge!BL68+FemaleSingleAge!BL68</f>
        <v>197.673</v>
      </c>
      <c r="BM68" s="17">
        <f>MaleSingleAge!BM68+FemaleSingleAge!BM68</f>
        <v>201.94200000000001</v>
      </c>
      <c r="BN68" s="17">
        <f>MaleSingleAge!BN68+FemaleSingleAge!BN68</f>
        <v>206.16200000000001</v>
      </c>
      <c r="BO68" s="17">
        <f>MaleSingleAge!BO68+FemaleSingleAge!BO68</f>
        <v>210.61799999999999</v>
      </c>
      <c r="BP68" s="17">
        <f>MaleSingleAge!BP68+FemaleSingleAge!BP68</f>
        <v>215.53399999999999</v>
      </c>
      <c r="BQ68" s="17">
        <f>MaleSingleAge!BQ68+FemaleSingleAge!BQ68</f>
        <v>221.05900000000003</v>
      </c>
      <c r="BR68" s="17">
        <f>MaleSingleAge!BR68+FemaleSingleAge!BR68</f>
        <v>227.255</v>
      </c>
      <c r="BS68" s="17">
        <f>MaleSingleAge!BS68+FemaleSingleAge!BS68</f>
        <v>234.11200000000002</v>
      </c>
      <c r="BT68" s="17">
        <f>MaleSingleAge!BT68+FemaleSingleAge!BT68</f>
        <v>241.54000000000002</v>
      </c>
    </row>
    <row r="69" spans="1:72">
      <c r="A69" s="16">
        <v>66</v>
      </c>
      <c r="B69" s="17">
        <f>MaleSingleAge!B69+FemaleSingleAge!B69</f>
        <v>25.312000000000001</v>
      </c>
      <c r="C69" s="17">
        <f>MaleSingleAge!C69+FemaleSingleAge!C69</f>
        <v>25.134999999999998</v>
      </c>
      <c r="D69" s="17">
        <f>MaleSingleAge!D69+FemaleSingleAge!D69</f>
        <v>25.273000000000003</v>
      </c>
      <c r="E69" s="17">
        <f>MaleSingleAge!E69+FemaleSingleAge!E69</f>
        <v>25.7</v>
      </c>
      <c r="F69" s="17">
        <f>MaleSingleAge!F69+FemaleSingleAge!F69</f>
        <v>26.349</v>
      </c>
      <c r="G69" s="17">
        <f>MaleSingleAge!G69+FemaleSingleAge!G69</f>
        <v>27.164999999999999</v>
      </c>
      <c r="H69" s="17">
        <f>MaleSingleAge!H69+FemaleSingleAge!H69</f>
        <v>28.164000000000001</v>
      </c>
      <c r="I69" s="17">
        <f>MaleSingleAge!I69+FemaleSingleAge!I69</f>
        <v>29.348999999999997</v>
      </c>
      <c r="J69" s="17">
        <f>MaleSingleAge!J69+FemaleSingleAge!J69</f>
        <v>30.630000000000003</v>
      </c>
      <c r="K69" s="17">
        <f>MaleSingleAge!K69+FemaleSingleAge!K69</f>
        <v>31.887999999999998</v>
      </c>
      <c r="L69" s="17">
        <f>MaleSingleAge!L69+FemaleSingleAge!L69</f>
        <v>33.040999999999997</v>
      </c>
      <c r="M69" s="17">
        <f>MaleSingleAge!M69+FemaleSingleAge!M69</f>
        <v>34.040999999999997</v>
      </c>
      <c r="N69" s="17">
        <f>MaleSingleAge!N69+FemaleSingleAge!N69</f>
        <v>34.905999999999999</v>
      </c>
      <c r="O69" s="17">
        <f>MaleSingleAge!O69+FemaleSingleAge!O69</f>
        <v>35.700000000000003</v>
      </c>
      <c r="P69" s="17">
        <f>MaleSingleAge!P69+FemaleSingleAge!P69</f>
        <v>36.525999999999996</v>
      </c>
      <c r="Q69" s="17">
        <f>MaleSingleAge!Q69+FemaleSingleAge!Q69</f>
        <v>37.451999999999998</v>
      </c>
      <c r="R69" s="17">
        <f>MaleSingleAge!R69+FemaleSingleAge!R69</f>
        <v>38.503</v>
      </c>
      <c r="S69" s="17">
        <f>MaleSingleAge!S69+FemaleSingleAge!S69</f>
        <v>39.642000000000003</v>
      </c>
      <c r="T69" s="17">
        <f>MaleSingleAge!T69+FemaleSingleAge!T69</f>
        <v>40.798999999999999</v>
      </c>
      <c r="U69" s="17">
        <f>MaleSingleAge!U69+FemaleSingleAge!U69</f>
        <v>41.875</v>
      </c>
      <c r="V69" s="17">
        <f>MaleSingleAge!V69+FemaleSingleAge!V69</f>
        <v>42.796000000000006</v>
      </c>
      <c r="W69" s="17">
        <f>MaleSingleAge!W69+FemaleSingleAge!W69</f>
        <v>43.558</v>
      </c>
      <c r="X69" s="17">
        <f>MaleSingleAge!X69+FemaleSingleAge!X69</f>
        <v>44.192999999999998</v>
      </c>
      <c r="Y69" s="17">
        <f>MaleSingleAge!Y69+FemaleSingleAge!Y69</f>
        <v>44.744</v>
      </c>
      <c r="Z69" s="17">
        <f>MaleSingleAge!Z69+FemaleSingleAge!Z69</f>
        <v>45.268000000000001</v>
      </c>
      <c r="AA69" s="17">
        <f>MaleSingleAge!AA69+FemaleSingleAge!AA69</f>
        <v>45.822000000000003</v>
      </c>
      <c r="AB69" s="17">
        <f>MaleSingleAge!AB69+FemaleSingleAge!AB69</f>
        <v>46.433999999999997</v>
      </c>
      <c r="AC69" s="17">
        <f>MaleSingleAge!AC69+FemaleSingleAge!AC69</f>
        <v>47.125</v>
      </c>
      <c r="AD69" s="17">
        <f>MaleSingleAge!AD69+FemaleSingleAge!AD69</f>
        <v>47.936999999999998</v>
      </c>
      <c r="AE69" s="17">
        <f>MaleSingleAge!AE69+FemaleSingleAge!AE69</f>
        <v>48.914000000000001</v>
      </c>
      <c r="AF69" s="17">
        <f>MaleSingleAge!AF69+FemaleSingleAge!AF69</f>
        <v>50.102000000000004</v>
      </c>
      <c r="AG69" s="17">
        <f>MaleSingleAge!AG69+FemaleSingleAge!AG69</f>
        <v>51.47</v>
      </c>
      <c r="AH69" s="17">
        <f>MaleSingleAge!AH69+FemaleSingleAge!AH69</f>
        <v>53.046999999999997</v>
      </c>
      <c r="AI69" s="17">
        <f>MaleSingleAge!AI69+FemaleSingleAge!AI69</f>
        <v>55</v>
      </c>
      <c r="AJ69" s="17">
        <f>MaleSingleAge!AJ69+FemaleSingleAge!AJ69</f>
        <v>57.545000000000002</v>
      </c>
      <c r="AK69" s="17">
        <f>MaleSingleAge!AK69+FemaleSingleAge!AK69</f>
        <v>60.807000000000002</v>
      </c>
      <c r="AL69" s="17">
        <f>MaleSingleAge!AL69+FemaleSingleAge!AL69</f>
        <v>64.894000000000005</v>
      </c>
      <c r="AM69" s="17">
        <f>MaleSingleAge!AM69+FemaleSingleAge!AM69</f>
        <v>69.688999999999993</v>
      </c>
      <c r="AN69" s="17">
        <f>MaleSingleAge!AN69+FemaleSingleAge!AN69</f>
        <v>74.820999999999998</v>
      </c>
      <c r="AO69" s="17">
        <f>MaleSingleAge!AO69+FemaleSingleAge!AO69</f>
        <v>79.77600000000001</v>
      </c>
      <c r="AP69" s="17">
        <f>MaleSingleAge!AP69+FemaleSingleAge!AP69</f>
        <v>84.19</v>
      </c>
      <c r="AQ69" s="17">
        <f>MaleSingleAge!AQ69+FemaleSingleAge!AQ69</f>
        <v>87.925000000000011</v>
      </c>
      <c r="AR69" s="17">
        <f>MaleSingleAge!AR69+FemaleSingleAge!AR69</f>
        <v>91.103000000000009</v>
      </c>
      <c r="AS69" s="17">
        <f>MaleSingleAge!AS69+FemaleSingleAge!AS69</f>
        <v>93.950999999999993</v>
      </c>
      <c r="AT69" s="17">
        <f>MaleSingleAge!AT69+FemaleSingleAge!AT69</f>
        <v>96.820999999999998</v>
      </c>
      <c r="AU69" s="17">
        <f>MaleSingleAge!AU69+FemaleSingleAge!AU69</f>
        <v>99.972000000000008</v>
      </c>
      <c r="AV69" s="17">
        <f>MaleSingleAge!AV69+FemaleSingleAge!AV69</f>
        <v>103.47499999999999</v>
      </c>
      <c r="AW69" s="17">
        <f>MaleSingleAge!AW69+FemaleSingleAge!AW69</f>
        <v>107.26300000000001</v>
      </c>
      <c r="AX69" s="17">
        <f>MaleSingleAge!AX69+FemaleSingleAge!AX69</f>
        <v>111.297</v>
      </c>
      <c r="AY69" s="17">
        <f>MaleSingleAge!AY69+FemaleSingleAge!AY69</f>
        <v>115.50399999999999</v>
      </c>
      <c r="AZ69" s="17">
        <f>MaleSingleAge!AZ69+FemaleSingleAge!AZ69</f>
        <v>119.831</v>
      </c>
      <c r="BA69" s="17">
        <f>MaleSingleAge!BA69+FemaleSingleAge!BA69</f>
        <v>124.25999999999999</v>
      </c>
      <c r="BB69" s="17">
        <f>MaleSingleAge!BB69+FemaleSingleAge!BB69</f>
        <v>128.833</v>
      </c>
      <c r="BC69" s="17">
        <f>MaleSingleAge!BC69+FemaleSingleAge!BC69</f>
        <v>133.63800000000001</v>
      </c>
      <c r="BD69" s="17">
        <f>MaleSingleAge!BD69+FemaleSingleAge!BD69</f>
        <v>138.797</v>
      </c>
      <c r="BE69" s="17">
        <f>MaleSingleAge!BE69+FemaleSingleAge!BE69</f>
        <v>144.37900000000002</v>
      </c>
      <c r="BF69" s="17">
        <f>MaleSingleAge!BF69+FemaleSingleAge!BF69</f>
        <v>150.392</v>
      </c>
      <c r="BG69" s="17">
        <f>MaleSingleAge!BG69+FemaleSingleAge!BG69</f>
        <v>156.761</v>
      </c>
      <c r="BH69" s="17">
        <f>MaleSingleAge!BH69+FemaleSingleAge!BH69</f>
        <v>163.37299999999999</v>
      </c>
      <c r="BI69" s="17">
        <f>MaleSingleAge!BI69+FemaleSingleAge!BI69</f>
        <v>170.08100000000002</v>
      </c>
      <c r="BJ69" s="17">
        <f>MaleSingleAge!BJ69+FemaleSingleAge!BJ69</f>
        <v>176.75</v>
      </c>
      <c r="BK69" s="17">
        <f>MaleSingleAge!BK69+FemaleSingleAge!BK69</f>
        <v>183.28300000000002</v>
      </c>
      <c r="BL69" s="17">
        <f>MaleSingleAge!BL69+FemaleSingleAge!BL69</f>
        <v>189.614</v>
      </c>
      <c r="BM69" s="17">
        <f>MaleSingleAge!BM69+FemaleSingleAge!BM69</f>
        <v>195.69200000000001</v>
      </c>
      <c r="BN69" s="17">
        <f>MaleSingleAge!BN69+FemaleSingleAge!BN69</f>
        <v>201.458</v>
      </c>
      <c r="BO69" s="17">
        <f>MaleSingleAge!BO69+FemaleSingleAge!BO69</f>
        <v>206.834</v>
      </c>
      <c r="BP69" s="17">
        <f>MaleSingleAge!BP69+FemaleSingleAge!BP69</f>
        <v>211.71300000000002</v>
      </c>
      <c r="BQ69" s="17">
        <f>MaleSingleAge!BQ69+FemaleSingleAge!BQ69</f>
        <v>215.95099999999999</v>
      </c>
      <c r="BR69" s="17">
        <f>MaleSingleAge!BR69+FemaleSingleAge!BR69</f>
        <v>219.38299999999998</v>
      </c>
      <c r="BS69" s="17">
        <f>MaleSingleAge!BS69+FemaleSingleAge!BS69</f>
        <v>221.8</v>
      </c>
      <c r="BT69" s="17">
        <f>MaleSingleAge!BT69+FemaleSingleAge!BT69</f>
        <v>222.96899999999999</v>
      </c>
    </row>
    <row r="70" spans="1:72">
      <c r="A70" s="16">
        <v>67</v>
      </c>
      <c r="B70" s="17">
        <f>MaleSingleAge!B70+FemaleSingleAge!B70</f>
        <v>24.390999999999998</v>
      </c>
      <c r="C70" s="17">
        <f>MaleSingleAge!C70+FemaleSingleAge!C70</f>
        <v>23.996000000000002</v>
      </c>
      <c r="D70" s="17">
        <f>MaleSingleAge!D70+FemaleSingleAge!D70</f>
        <v>23.868000000000002</v>
      </c>
      <c r="E70" s="17">
        <f>MaleSingleAge!E70+FemaleSingleAge!E70</f>
        <v>24.018000000000001</v>
      </c>
      <c r="F70" s="17">
        <f>MaleSingleAge!F70+FemaleSingleAge!F70</f>
        <v>24.427</v>
      </c>
      <c r="G70" s="17">
        <f>MaleSingleAge!G70+FemaleSingleAge!G70</f>
        <v>25.07</v>
      </c>
      <c r="H70" s="17">
        <f>MaleSingleAge!H70+FemaleSingleAge!H70</f>
        <v>25.981999999999999</v>
      </c>
      <c r="I70" s="17">
        <f>MaleSingleAge!I70+FemaleSingleAge!I70</f>
        <v>27.155000000000001</v>
      </c>
      <c r="J70" s="17">
        <f>MaleSingleAge!J70+FemaleSingleAge!J70</f>
        <v>28.468</v>
      </c>
      <c r="K70" s="17">
        <f>MaleSingleAge!K70+FemaleSingleAge!K70</f>
        <v>29.757999999999999</v>
      </c>
      <c r="L70" s="17">
        <f>MaleSingleAge!L70+FemaleSingleAge!L70</f>
        <v>30.906999999999996</v>
      </c>
      <c r="M70" s="17">
        <f>MaleSingleAge!M70+FemaleSingleAge!M70</f>
        <v>31.853000000000002</v>
      </c>
      <c r="N70" s="17">
        <f>MaleSingleAge!N70+FemaleSingleAge!N70</f>
        <v>32.632000000000005</v>
      </c>
      <c r="O70" s="17">
        <f>MaleSingleAge!O70+FemaleSingleAge!O70</f>
        <v>33.33</v>
      </c>
      <c r="P70" s="17">
        <f>MaleSingleAge!P70+FemaleSingleAge!P70</f>
        <v>34.08</v>
      </c>
      <c r="Q70" s="17">
        <f>MaleSingleAge!Q70+FemaleSingleAge!Q70</f>
        <v>34.975000000000001</v>
      </c>
      <c r="R70" s="17">
        <f>MaleSingleAge!R70+FemaleSingleAge!R70</f>
        <v>36.048000000000002</v>
      </c>
      <c r="S70" s="17">
        <f>MaleSingleAge!S70+FemaleSingleAge!S70</f>
        <v>37.248000000000005</v>
      </c>
      <c r="T70" s="17">
        <f>MaleSingleAge!T70+FemaleSingleAge!T70</f>
        <v>38.493000000000002</v>
      </c>
      <c r="U70" s="17">
        <f>MaleSingleAge!U70+FemaleSingleAge!U70</f>
        <v>39.661000000000001</v>
      </c>
      <c r="V70" s="17">
        <f>MaleSingleAge!V70+FemaleSingleAge!V70</f>
        <v>40.667999999999999</v>
      </c>
      <c r="W70" s="17">
        <f>MaleSingleAge!W70+FemaleSingleAge!W70</f>
        <v>41.491</v>
      </c>
      <c r="X70" s="17">
        <f>MaleSingleAge!X70+FemaleSingleAge!X70</f>
        <v>42.170999999999999</v>
      </c>
      <c r="Y70" s="17">
        <f>MaleSingleAge!Y70+FemaleSingleAge!Y70</f>
        <v>42.747</v>
      </c>
      <c r="Z70" s="17">
        <f>MaleSingleAge!Z70+FemaleSingleAge!Z70</f>
        <v>43.290999999999997</v>
      </c>
      <c r="AA70" s="17">
        <f>MaleSingleAge!AA70+FemaleSingleAge!AA70</f>
        <v>43.855999999999995</v>
      </c>
      <c r="AB70" s="17">
        <f>MaleSingleAge!AB70+FemaleSingleAge!AB70</f>
        <v>44.489000000000004</v>
      </c>
      <c r="AC70" s="17">
        <f>MaleSingleAge!AC70+FemaleSingleAge!AC70</f>
        <v>45.2</v>
      </c>
      <c r="AD70" s="17">
        <f>MaleSingleAge!AD70+FemaleSingleAge!AD70</f>
        <v>45.972999999999999</v>
      </c>
      <c r="AE70" s="17">
        <f>MaleSingleAge!AE70+FemaleSingleAge!AE70</f>
        <v>46.772000000000006</v>
      </c>
      <c r="AF70" s="17">
        <f>MaleSingleAge!AF70+FemaleSingleAge!AF70</f>
        <v>47.596000000000004</v>
      </c>
      <c r="AG70" s="17">
        <f>MaleSingleAge!AG70+FemaleSingleAge!AG70</f>
        <v>48.379000000000005</v>
      </c>
      <c r="AH70" s="17">
        <f>MaleSingleAge!AH70+FemaleSingleAge!AH70</f>
        <v>49.189</v>
      </c>
      <c r="AI70" s="17">
        <f>MaleSingleAge!AI70+FemaleSingleAge!AI70</f>
        <v>50.316000000000003</v>
      </c>
      <c r="AJ70" s="17">
        <f>MaleSingleAge!AJ70+FemaleSingleAge!AJ70</f>
        <v>52.146999999999998</v>
      </c>
      <c r="AK70" s="17">
        <f>MaleSingleAge!AK70+FemaleSingleAge!AK70</f>
        <v>54.927999999999997</v>
      </c>
      <c r="AL70" s="17">
        <f>MaleSingleAge!AL70+FemaleSingleAge!AL70</f>
        <v>58.814</v>
      </c>
      <c r="AM70" s="17">
        <f>MaleSingleAge!AM70+FemaleSingleAge!AM70</f>
        <v>63.643999999999998</v>
      </c>
      <c r="AN70" s="17">
        <f>MaleSingleAge!AN70+FemaleSingleAge!AN70</f>
        <v>68.956000000000003</v>
      </c>
      <c r="AO70" s="17">
        <f>MaleSingleAge!AO70+FemaleSingleAge!AO70</f>
        <v>74.109000000000009</v>
      </c>
      <c r="AP70" s="17">
        <f>MaleSingleAge!AP70+FemaleSingleAge!AP70</f>
        <v>78.643000000000001</v>
      </c>
      <c r="AQ70" s="17">
        <f>MaleSingleAge!AQ70+FemaleSingleAge!AQ70</f>
        <v>82.39</v>
      </c>
      <c r="AR70" s="17">
        <f>MaleSingleAge!AR70+FemaleSingleAge!AR70</f>
        <v>85.49799999999999</v>
      </c>
      <c r="AS70" s="17">
        <f>MaleSingleAge!AS70+FemaleSingleAge!AS70</f>
        <v>88.215000000000003</v>
      </c>
      <c r="AT70" s="17">
        <f>MaleSingleAge!AT70+FemaleSingleAge!AT70</f>
        <v>90.932000000000002</v>
      </c>
      <c r="AU70" s="17">
        <f>MaleSingleAge!AU70+FemaleSingleAge!AU70</f>
        <v>93.933000000000007</v>
      </c>
      <c r="AV70" s="17">
        <f>MaleSingleAge!AV70+FemaleSingleAge!AV70</f>
        <v>97.294999999999987</v>
      </c>
      <c r="AW70" s="17">
        <f>MaleSingleAge!AW70+FemaleSingleAge!AW70</f>
        <v>100.932</v>
      </c>
      <c r="AX70" s="17">
        <f>MaleSingleAge!AX70+FemaleSingleAge!AX70</f>
        <v>104.78999999999999</v>
      </c>
      <c r="AY70" s="17">
        <f>MaleSingleAge!AY70+FemaleSingleAge!AY70</f>
        <v>108.765</v>
      </c>
      <c r="AZ70" s="17">
        <f>MaleSingleAge!AZ70+FemaleSingleAge!AZ70</f>
        <v>112.795</v>
      </c>
      <c r="BA70" s="17">
        <f>MaleSingleAge!BA70+FemaleSingleAge!BA70</f>
        <v>116.866</v>
      </c>
      <c r="BB70" s="17">
        <f>MaleSingleAge!BB70+FemaleSingleAge!BB70</f>
        <v>121.038</v>
      </c>
      <c r="BC70" s="17">
        <f>MaleSingleAge!BC70+FemaleSingleAge!BC70</f>
        <v>125.40299999999999</v>
      </c>
      <c r="BD70" s="17">
        <f>MaleSingleAge!BD70+FemaleSingleAge!BD70</f>
        <v>130.08000000000001</v>
      </c>
      <c r="BE70" s="17">
        <f>MaleSingleAge!BE70+FemaleSingleAge!BE70</f>
        <v>135.15800000000002</v>
      </c>
      <c r="BF70" s="17">
        <f>MaleSingleAge!BF70+FemaleSingleAge!BF70</f>
        <v>140.58500000000001</v>
      </c>
      <c r="BG70" s="17">
        <f>MaleSingleAge!BG70+FemaleSingleAge!BG70</f>
        <v>146.30500000000001</v>
      </c>
      <c r="BH70" s="17">
        <f>MaleSingleAge!BH70+FemaleSingleAge!BH70</f>
        <v>152.386</v>
      </c>
      <c r="BI70" s="17">
        <f>MaleSingleAge!BI70+FemaleSingleAge!BI70</f>
        <v>158.90199999999999</v>
      </c>
      <c r="BJ70" s="17">
        <f>MaleSingleAge!BJ70+FemaleSingleAge!BJ70</f>
        <v>165.85900000000001</v>
      </c>
      <c r="BK70" s="17">
        <f>MaleSingleAge!BK70+FemaleSingleAge!BK70</f>
        <v>173.15</v>
      </c>
      <c r="BL70" s="17">
        <f>MaleSingleAge!BL70+FemaleSingleAge!BL70</f>
        <v>180.57499999999999</v>
      </c>
      <c r="BM70" s="17">
        <f>MaleSingleAge!BM70+FemaleSingleAge!BM70</f>
        <v>187.86099999999999</v>
      </c>
      <c r="BN70" s="17">
        <f>MaleSingleAge!BN70+FemaleSingleAge!BN70</f>
        <v>194.69499999999999</v>
      </c>
      <c r="BO70" s="17">
        <f>MaleSingleAge!BO70+FemaleSingleAge!BO70</f>
        <v>200.75400000000002</v>
      </c>
      <c r="BP70" s="17">
        <f>MaleSingleAge!BP70+FemaleSingleAge!BP70</f>
        <v>205.70699999999999</v>
      </c>
      <c r="BQ70" s="17">
        <f>MaleSingleAge!BQ70+FemaleSingleAge!BQ70</f>
        <v>209.23000000000002</v>
      </c>
      <c r="BR70" s="17">
        <f>MaleSingleAge!BR70+FemaleSingleAge!BR70</f>
        <v>210.999</v>
      </c>
      <c r="BS70" s="17">
        <f>MaleSingleAge!BS70+FemaleSingleAge!BS70</f>
        <v>210.69800000000001</v>
      </c>
      <c r="BT70" s="17">
        <f>MaleSingleAge!BT70+FemaleSingleAge!BT70</f>
        <v>208.00799999999998</v>
      </c>
    </row>
    <row r="71" spans="1:72">
      <c r="A71" s="16">
        <v>68</v>
      </c>
      <c r="B71" s="17">
        <f>MaleSingleAge!B71+FemaleSingleAge!B71</f>
        <v>23.673000000000002</v>
      </c>
      <c r="C71" s="17">
        <f>MaleSingleAge!C71+FemaleSingleAge!C71</f>
        <v>23.25</v>
      </c>
      <c r="D71" s="17">
        <f>MaleSingleAge!D71+FemaleSingleAge!D71</f>
        <v>22.981000000000002</v>
      </c>
      <c r="E71" s="17">
        <f>MaleSingleAge!E71+FemaleSingleAge!E71</f>
        <v>22.909999999999997</v>
      </c>
      <c r="F71" s="17">
        <f>MaleSingleAge!F71+FemaleSingleAge!F71</f>
        <v>23.070999999999998</v>
      </c>
      <c r="G71" s="17">
        <f>MaleSingleAge!G71+FemaleSingleAge!G71</f>
        <v>23.481000000000002</v>
      </c>
      <c r="H71" s="17">
        <f>MaleSingleAge!H71+FemaleSingleAge!H71</f>
        <v>24.182000000000002</v>
      </c>
      <c r="I71" s="17">
        <f>MaleSingleAge!I71+FemaleSingleAge!I71</f>
        <v>25.158000000000001</v>
      </c>
      <c r="J71" s="17">
        <f>MaleSingleAge!J71+FemaleSingleAge!J71</f>
        <v>26.301000000000002</v>
      </c>
      <c r="K71" s="17">
        <f>MaleSingleAge!K71+FemaleSingleAge!K71</f>
        <v>27.457000000000001</v>
      </c>
      <c r="L71" s="17">
        <f>MaleSingleAge!L71+FemaleSingleAge!L71</f>
        <v>28.513999999999999</v>
      </c>
      <c r="M71" s="17">
        <f>MaleSingleAge!M71+FemaleSingleAge!M71</f>
        <v>29.427999999999997</v>
      </c>
      <c r="N71" s="17">
        <f>MaleSingleAge!N71+FemaleSingleAge!N71</f>
        <v>30.223999999999997</v>
      </c>
      <c r="O71" s="17">
        <f>MaleSingleAge!O71+FemaleSingleAge!O71</f>
        <v>30.968999999999998</v>
      </c>
      <c r="P71" s="17">
        <f>MaleSingleAge!P71+FemaleSingleAge!P71</f>
        <v>31.762999999999998</v>
      </c>
      <c r="Q71" s="17">
        <f>MaleSingleAge!Q71+FemaleSingleAge!Q71</f>
        <v>32.673999999999999</v>
      </c>
      <c r="R71" s="17">
        <f>MaleSingleAge!R71+FemaleSingleAge!R71</f>
        <v>33.725000000000001</v>
      </c>
      <c r="S71" s="17">
        <f>MaleSingleAge!S71+FemaleSingleAge!S71</f>
        <v>34.876000000000005</v>
      </c>
      <c r="T71" s="17">
        <f>MaleSingleAge!T71+FemaleSingleAge!T71</f>
        <v>36.06</v>
      </c>
      <c r="U71" s="17">
        <f>MaleSingleAge!U71+FemaleSingleAge!U71</f>
        <v>37.185000000000002</v>
      </c>
      <c r="V71" s="17">
        <f>MaleSingleAge!V71+FemaleSingleAge!V71</f>
        <v>38.186999999999998</v>
      </c>
      <c r="W71" s="17">
        <f>MaleSingleAge!W71+FemaleSingleAge!W71</f>
        <v>39.049999999999997</v>
      </c>
      <c r="X71" s="17">
        <f>MaleSingleAge!X71+FemaleSingleAge!X71</f>
        <v>39.795999999999999</v>
      </c>
      <c r="Y71" s="17">
        <f>MaleSingleAge!Y71+FemaleSingleAge!Y71</f>
        <v>40.454999999999998</v>
      </c>
      <c r="Z71" s="17">
        <f>MaleSingleAge!Z71+FemaleSingleAge!Z71</f>
        <v>41.067</v>
      </c>
      <c r="AA71" s="17">
        <f>MaleSingleAge!AA71+FemaleSingleAge!AA71</f>
        <v>41.668999999999997</v>
      </c>
      <c r="AB71" s="17">
        <f>MaleSingleAge!AB71+FemaleSingleAge!AB71</f>
        <v>42.304000000000002</v>
      </c>
      <c r="AC71" s="17">
        <f>MaleSingleAge!AC71+FemaleSingleAge!AC71</f>
        <v>42.981999999999999</v>
      </c>
      <c r="AD71" s="17">
        <f>MaleSingleAge!AD71+FemaleSingleAge!AD71</f>
        <v>43.68</v>
      </c>
      <c r="AE71" s="17">
        <f>MaleSingleAge!AE71+FemaleSingleAge!AE71</f>
        <v>44.356999999999999</v>
      </c>
      <c r="AF71" s="17">
        <f>MaleSingleAge!AF71+FemaleSingleAge!AF71</f>
        <v>45.009</v>
      </c>
      <c r="AG71" s="17">
        <f>MaleSingleAge!AG71+FemaleSingleAge!AG71</f>
        <v>45.575000000000003</v>
      </c>
      <c r="AH71" s="17">
        <f>MaleSingleAge!AH71+FemaleSingleAge!AH71</f>
        <v>46.127000000000002</v>
      </c>
      <c r="AI71" s="17">
        <f>MaleSingleAge!AI71+FemaleSingleAge!AI71</f>
        <v>46.945999999999998</v>
      </c>
      <c r="AJ71" s="17">
        <f>MaleSingleAge!AJ71+FemaleSingleAge!AJ71</f>
        <v>48.403999999999996</v>
      </c>
      <c r="AK71" s="17">
        <f>MaleSingleAge!AK71+FemaleSingleAge!AK71</f>
        <v>50.745000000000005</v>
      </c>
      <c r="AL71" s="17">
        <f>MaleSingleAge!AL71+FemaleSingleAge!AL71</f>
        <v>54.103999999999999</v>
      </c>
      <c r="AM71" s="17">
        <f>MaleSingleAge!AM71+FemaleSingleAge!AM71</f>
        <v>58.341999999999999</v>
      </c>
      <c r="AN71" s="17">
        <f>MaleSingleAge!AN71+FemaleSingleAge!AN71</f>
        <v>63.081000000000003</v>
      </c>
      <c r="AO71" s="17">
        <f>MaleSingleAge!AO71+FemaleSingleAge!AO71</f>
        <v>67.78</v>
      </c>
      <c r="AP71" s="17">
        <f>MaleSingleAge!AP71+FemaleSingleAge!AP71</f>
        <v>72.051999999999992</v>
      </c>
      <c r="AQ71" s="17">
        <f>MaleSingleAge!AQ71+FemaleSingleAge!AQ71</f>
        <v>75.763000000000005</v>
      </c>
      <c r="AR71" s="17">
        <f>MaleSingleAge!AR71+FemaleSingleAge!AR71</f>
        <v>79.032000000000011</v>
      </c>
      <c r="AS71" s="17">
        <f>MaleSingleAge!AS71+FemaleSingleAge!AS71</f>
        <v>82.010999999999996</v>
      </c>
      <c r="AT71" s="17">
        <f>MaleSingleAge!AT71+FemaleSingleAge!AT71</f>
        <v>84.955999999999989</v>
      </c>
      <c r="AU71" s="17">
        <f>MaleSingleAge!AU71+FemaleSingleAge!AU71</f>
        <v>88.061999999999998</v>
      </c>
      <c r="AV71" s="17">
        <f>MaleSingleAge!AV71+FemaleSingleAge!AV71</f>
        <v>91.36699999999999</v>
      </c>
      <c r="AW71" s="17">
        <f>MaleSingleAge!AW71+FemaleSingleAge!AW71</f>
        <v>94.816000000000003</v>
      </c>
      <c r="AX71" s="17">
        <f>MaleSingleAge!AX71+FemaleSingleAge!AX71</f>
        <v>98.391999999999996</v>
      </c>
      <c r="AY71" s="17">
        <f>MaleSingleAge!AY71+FemaleSingleAge!AY71</f>
        <v>102.05500000000001</v>
      </c>
      <c r="AZ71" s="17">
        <f>MaleSingleAge!AZ71+FemaleSingleAge!AZ71</f>
        <v>105.78</v>
      </c>
      <c r="BA71" s="17">
        <f>MaleSingleAge!BA71+FemaleSingleAge!BA71</f>
        <v>109.57</v>
      </c>
      <c r="BB71" s="17">
        <f>MaleSingleAge!BB71+FemaleSingleAge!BB71</f>
        <v>113.471</v>
      </c>
      <c r="BC71" s="17">
        <f>MaleSingleAge!BC71+FemaleSingleAge!BC71</f>
        <v>117.557</v>
      </c>
      <c r="BD71" s="17">
        <f>MaleSingleAge!BD71+FemaleSingleAge!BD71</f>
        <v>121.926</v>
      </c>
      <c r="BE71" s="17">
        <f>MaleSingleAge!BE71+FemaleSingleAge!BE71</f>
        <v>126.64699999999999</v>
      </c>
      <c r="BF71" s="17">
        <f>MaleSingleAge!BF71+FemaleSingleAge!BF71</f>
        <v>131.66400000000002</v>
      </c>
      <c r="BG71" s="17">
        <f>MaleSingleAge!BG71+FemaleSingleAge!BG71</f>
        <v>136.94499999999999</v>
      </c>
      <c r="BH71" s="17">
        <f>MaleSingleAge!BH71+FemaleSingleAge!BH71</f>
        <v>142.59199999999998</v>
      </c>
      <c r="BI71" s="17">
        <f>MaleSingleAge!BI71+FemaleSingleAge!BI71</f>
        <v>148.745</v>
      </c>
      <c r="BJ71" s="17">
        <f>MaleSingleAge!BJ71+FemaleSingleAge!BJ71</f>
        <v>155.447</v>
      </c>
      <c r="BK71" s="17">
        <f>MaleSingleAge!BK71+FemaleSingleAge!BK71</f>
        <v>162.608</v>
      </c>
      <c r="BL71" s="17">
        <f>MaleSingleAge!BL71+FemaleSingleAge!BL71</f>
        <v>170.01300000000001</v>
      </c>
      <c r="BM71" s="17">
        <f>MaleSingleAge!BM71+FemaleSingleAge!BM71</f>
        <v>177.363</v>
      </c>
      <c r="BN71" s="17">
        <f>MaleSingleAge!BN71+FemaleSingleAge!BN71</f>
        <v>184.316</v>
      </c>
      <c r="BO71" s="17">
        <f>MaleSingleAge!BO71+FemaleSingleAge!BO71</f>
        <v>190.51600000000002</v>
      </c>
      <c r="BP71" s="17">
        <f>MaleSingleAge!BP71+FemaleSingleAge!BP71</f>
        <v>195.61700000000002</v>
      </c>
      <c r="BQ71" s="17">
        <f>MaleSingleAge!BQ71+FemaleSingleAge!BQ71</f>
        <v>199.285</v>
      </c>
      <c r="BR71" s="17">
        <f>MaleSingleAge!BR71+FemaleSingleAge!BR71</f>
        <v>201.19799999999998</v>
      </c>
      <c r="BS71" s="17">
        <f>MaleSingleAge!BS71+FemaleSingleAge!BS71</f>
        <v>201.047</v>
      </c>
      <c r="BT71" s="17">
        <f>MaleSingleAge!BT71+FemaleSingleAge!BT71</f>
        <v>198.53800000000001</v>
      </c>
    </row>
    <row r="72" spans="1:72">
      <c r="A72" s="16">
        <v>69</v>
      </c>
      <c r="B72" s="17">
        <f>MaleSingleAge!B72+FemaleSingleAge!B72</f>
        <v>23.048999999999999</v>
      </c>
      <c r="C72" s="17">
        <f>MaleSingleAge!C72+FemaleSingleAge!C72</f>
        <v>22.725999999999999</v>
      </c>
      <c r="D72" s="17">
        <f>MaleSingleAge!D72+FemaleSingleAge!D72</f>
        <v>22.407</v>
      </c>
      <c r="E72" s="17">
        <f>MaleSingleAge!E72+FemaleSingleAge!E72</f>
        <v>22.164999999999999</v>
      </c>
      <c r="F72" s="17">
        <f>MaleSingleAge!F72+FemaleSingleAge!F72</f>
        <v>22.09</v>
      </c>
      <c r="G72" s="17">
        <f>MaleSingleAge!G72+FemaleSingleAge!G72</f>
        <v>22.241</v>
      </c>
      <c r="H72" s="17">
        <f>MaleSingleAge!H72+FemaleSingleAge!H72</f>
        <v>22.658999999999999</v>
      </c>
      <c r="I72" s="17">
        <f>MaleSingleAge!I72+FemaleSingleAge!I72</f>
        <v>23.324999999999999</v>
      </c>
      <c r="J72" s="17">
        <f>MaleSingleAge!J72+FemaleSingleAge!J72</f>
        <v>24.168999999999997</v>
      </c>
      <c r="K72" s="17">
        <f>MaleSingleAge!K72+FemaleSingleAge!K72</f>
        <v>25.085999999999999</v>
      </c>
      <c r="L72" s="17">
        <f>MaleSingleAge!L72+FemaleSingleAge!L72</f>
        <v>26.000999999999998</v>
      </c>
      <c r="M72" s="17">
        <f>MaleSingleAge!M72+FemaleSingleAge!M72</f>
        <v>26.885999999999999</v>
      </c>
      <c r="N72" s="17">
        <f>MaleSingleAge!N72+FemaleSingleAge!N72</f>
        <v>27.758000000000003</v>
      </c>
      <c r="O72" s="17">
        <f>MaleSingleAge!O72+FemaleSingleAge!O72</f>
        <v>28.631</v>
      </c>
      <c r="P72" s="17">
        <f>MaleSingleAge!P72+FemaleSingleAge!P72</f>
        <v>29.536999999999999</v>
      </c>
      <c r="Q72" s="17">
        <f>MaleSingleAge!Q72+FemaleSingleAge!Q72</f>
        <v>30.488999999999997</v>
      </c>
      <c r="R72" s="17">
        <f>MaleSingleAge!R72+FemaleSingleAge!R72</f>
        <v>31.49</v>
      </c>
      <c r="S72" s="17">
        <f>MaleSingleAge!S72+FemaleSingleAge!S72</f>
        <v>32.518000000000001</v>
      </c>
      <c r="T72" s="17">
        <f>MaleSingleAge!T72+FemaleSingleAge!T72</f>
        <v>33.548999999999999</v>
      </c>
      <c r="U72" s="17">
        <f>MaleSingleAge!U72+FemaleSingleAge!U72</f>
        <v>34.548000000000002</v>
      </c>
      <c r="V72" s="17">
        <f>MaleSingleAge!V72+FemaleSingleAge!V72</f>
        <v>35.488</v>
      </c>
      <c r="W72" s="17">
        <f>MaleSingleAge!W72+FemaleSingleAge!W72</f>
        <v>36.368000000000002</v>
      </c>
      <c r="X72" s="17">
        <f>MaleSingleAge!X72+FemaleSingleAge!X72</f>
        <v>37.194000000000003</v>
      </c>
      <c r="Y72" s="17">
        <f>MaleSingleAge!Y72+FemaleSingleAge!Y72</f>
        <v>37.962000000000003</v>
      </c>
      <c r="Z72" s="17">
        <f>MaleSingleAge!Z72+FemaleSingleAge!Z72</f>
        <v>38.674999999999997</v>
      </c>
      <c r="AA72" s="17">
        <f>MaleSingleAge!AA72+FemaleSingleAge!AA72</f>
        <v>39.334000000000003</v>
      </c>
      <c r="AB72" s="17">
        <f>MaleSingleAge!AB72+FemaleSingleAge!AB72</f>
        <v>39.962000000000003</v>
      </c>
      <c r="AC72" s="17">
        <f>MaleSingleAge!AC72+FemaleSingleAge!AC72</f>
        <v>40.579000000000001</v>
      </c>
      <c r="AD72" s="17">
        <f>MaleSingleAge!AD72+FemaleSingleAge!AD72</f>
        <v>41.189</v>
      </c>
      <c r="AE72" s="17">
        <f>MaleSingleAge!AE72+FemaleSingleAge!AE72</f>
        <v>41.792000000000002</v>
      </c>
      <c r="AF72" s="17">
        <f>MaleSingleAge!AF72+FemaleSingleAge!AF72</f>
        <v>42.406000000000006</v>
      </c>
      <c r="AG72" s="17">
        <f>MaleSingleAge!AG72+FemaleSingleAge!AG72</f>
        <v>43.001000000000005</v>
      </c>
      <c r="AH72" s="17">
        <f>MaleSingleAge!AH72+FemaleSingleAge!AH72</f>
        <v>43.629000000000005</v>
      </c>
      <c r="AI72" s="17">
        <f>MaleSingleAge!AI72+FemaleSingleAge!AI72</f>
        <v>44.475000000000001</v>
      </c>
      <c r="AJ72" s="17">
        <f>MaleSingleAge!AJ72+FemaleSingleAge!AJ72</f>
        <v>45.783999999999999</v>
      </c>
      <c r="AK72" s="17">
        <f>MaleSingleAge!AK72+FemaleSingleAge!AK72</f>
        <v>47.72</v>
      </c>
      <c r="AL72" s="17">
        <f>MaleSingleAge!AL72+FemaleSingleAge!AL72</f>
        <v>50.361999999999995</v>
      </c>
      <c r="AM72" s="17">
        <f>MaleSingleAge!AM72+FemaleSingleAge!AM72</f>
        <v>53.625</v>
      </c>
      <c r="AN72" s="17">
        <f>MaleSingleAge!AN72+FemaleSingleAge!AN72</f>
        <v>57.316000000000003</v>
      </c>
      <c r="AO72" s="17">
        <f>MaleSingleAge!AO72+FemaleSingleAge!AO72</f>
        <v>61.147000000000006</v>
      </c>
      <c r="AP72" s="17">
        <f>MaleSingleAge!AP72+FemaleSingleAge!AP72</f>
        <v>64.906999999999996</v>
      </c>
      <c r="AQ72" s="17">
        <f>MaleSingleAge!AQ72+FemaleSingleAge!AQ72</f>
        <v>68.543000000000006</v>
      </c>
      <c r="AR72" s="17">
        <f>MaleSingleAge!AR72+FemaleSingleAge!AR72</f>
        <v>72.09</v>
      </c>
      <c r="AS72" s="17">
        <f>MaleSingleAge!AS72+FemaleSingleAge!AS72</f>
        <v>75.550000000000011</v>
      </c>
      <c r="AT72" s="17">
        <f>MaleSingleAge!AT72+FemaleSingleAge!AT72</f>
        <v>78.944999999999993</v>
      </c>
      <c r="AU72" s="17">
        <f>MaleSingleAge!AU72+FemaleSingleAge!AU72</f>
        <v>82.299000000000007</v>
      </c>
      <c r="AV72" s="17">
        <f>MaleSingleAge!AV72+FemaleSingleAge!AV72</f>
        <v>85.600999999999999</v>
      </c>
      <c r="AW72" s="17">
        <f>MaleSingleAge!AW72+FemaleSingleAge!AW72</f>
        <v>88.850999999999999</v>
      </c>
      <c r="AX72" s="17">
        <f>MaleSingleAge!AX72+FemaleSingleAge!AX72</f>
        <v>92.097000000000008</v>
      </c>
      <c r="AY72" s="17">
        <f>MaleSingleAge!AY72+FemaleSingleAge!AY72</f>
        <v>95.406000000000006</v>
      </c>
      <c r="AZ72" s="17">
        <f>MaleSingleAge!AZ72+FemaleSingleAge!AZ72</f>
        <v>98.835999999999999</v>
      </c>
      <c r="BA72" s="17">
        <f>MaleSingleAge!BA72+FemaleSingleAge!BA72</f>
        <v>102.404</v>
      </c>
      <c r="BB72" s="17">
        <f>MaleSingleAge!BB72+FemaleSingleAge!BB72</f>
        <v>106.119</v>
      </c>
      <c r="BC72" s="17">
        <f>MaleSingleAge!BC72+FemaleSingleAge!BC72</f>
        <v>110.032</v>
      </c>
      <c r="BD72" s="17">
        <f>MaleSingleAge!BD72+FemaleSingleAge!BD72</f>
        <v>114.19999999999999</v>
      </c>
      <c r="BE72" s="17">
        <f>MaleSingleAge!BE72+FemaleSingleAge!BE72</f>
        <v>118.66</v>
      </c>
      <c r="BF72" s="17">
        <f>MaleSingleAge!BF72+FemaleSingleAge!BF72</f>
        <v>123.38200000000001</v>
      </c>
      <c r="BG72" s="17">
        <f>MaleSingleAge!BG72+FemaleSingleAge!BG72</f>
        <v>128.34399999999999</v>
      </c>
      <c r="BH72" s="17">
        <f>MaleSingleAge!BH72+FemaleSingleAge!BH72</f>
        <v>133.61799999999999</v>
      </c>
      <c r="BI72" s="17">
        <f>MaleSingleAge!BI72+FemaleSingleAge!BI72</f>
        <v>139.291</v>
      </c>
      <c r="BJ72" s="17">
        <f>MaleSingleAge!BJ72+FemaleSingleAge!BJ72</f>
        <v>145.38799999999998</v>
      </c>
      <c r="BK72" s="17">
        <f>MaleSingleAge!BK72+FemaleSingleAge!BK72</f>
        <v>151.84399999999999</v>
      </c>
      <c r="BL72" s="17">
        <f>MaleSingleAge!BL72+FemaleSingleAge!BL72</f>
        <v>158.51400000000001</v>
      </c>
      <c r="BM72" s="17">
        <f>MaleSingleAge!BM72+FemaleSingleAge!BM72</f>
        <v>165.196</v>
      </c>
      <c r="BN72" s="17">
        <f>MaleSingleAge!BN72+FemaleSingleAge!BN72</f>
        <v>171.65300000000002</v>
      </c>
      <c r="BO72" s="17">
        <f>MaleSingleAge!BO72+FemaleSingleAge!BO72</f>
        <v>177.64600000000002</v>
      </c>
      <c r="BP72" s="17">
        <f>MaleSingleAge!BP72+FemaleSingleAge!BP72</f>
        <v>182.93700000000001</v>
      </c>
      <c r="BQ72" s="17">
        <f>MaleSingleAge!BQ72+FemaleSingleAge!BQ72</f>
        <v>187.291</v>
      </c>
      <c r="BR72" s="17">
        <f>MaleSingleAge!BR72+FemaleSingleAge!BR72</f>
        <v>190.488</v>
      </c>
      <c r="BS72" s="17">
        <f>MaleSingleAge!BS72+FemaleSingleAge!BS72</f>
        <v>192.31200000000001</v>
      </c>
      <c r="BT72" s="17">
        <f>MaleSingleAge!BT72+FemaleSingleAge!BT72</f>
        <v>192.55200000000002</v>
      </c>
    </row>
    <row r="73" spans="1:72">
      <c r="A73" s="16">
        <v>70</v>
      </c>
      <c r="B73" s="17">
        <f>MaleSingleAge!B73+FemaleSingleAge!B73</f>
        <v>22.443999999999999</v>
      </c>
      <c r="C73" s="17">
        <f>MaleSingleAge!C73+FemaleSingleAge!C73</f>
        <v>22.201999999999998</v>
      </c>
      <c r="D73" s="17">
        <f>MaleSingleAge!D73+FemaleSingleAge!D73</f>
        <v>21.817999999999998</v>
      </c>
      <c r="E73" s="17">
        <f>MaleSingleAge!E73+FemaleSingleAge!E73</f>
        <v>21.398</v>
      </c>
      <c r="F73" s="17">
        <f>MaleSingleAge!F73+FemaleSingleAge!F73</f>
        <v>21.085999999999999</v>
      </c>
      <c r="G73" s="17">
        <f>MaleSingleAge!G73+FemaleSingleAge!G73</f>
        <v>20.985999999999997</v>
      </c>
      <c r="H73" s="17">
        <f>MaleSingleAge!H73+FemaleSingleAge!H73</f>
        <v>21.138999999999999</v>
      </c>
      <c r="I73" s="17">
        <f>MaleSingleAge!I73+FemaleSingleAge!I73</f>
        <v>21.518000000000001</v>
      </c>
      <c r="J73" s="17">
        <f>MaleSingleAge!J73+FemaleSingleAge!J73</f>
        <v>22.091999999999999</v>
      </c>
      <c r="K73" s="17">
        <f>MaleSingleAge!K73+FemaleSingleAge!K73</f>
        <v>22.791</v>
      </c>
      <c r="L73" s="17">
        <f>MaleSingleAge!L73+FemaleSingleAge!L73</f>
        <v>23.567999999999998</v>
      </c>
      <c r="M73" s="17">
        <f>MaleSingleAge!M73+FemaleSingleAge!M73</f>
        <v>24.419</v>
      </c>
      <c r="N73" s="17">
        <f>MaleSingleAge!N73+FemaleSingleAge!N73</f>
        <v>25.346</v>
      </c>
      <c r="O73" s="17">
        <f>MaleSingleAge!O73+FemaleSingleAge!O73</f>
        <v>26.323999999999998</v>
      </c>
      <c r="P73" s="17">
        <f>MaleSingleAge!P73+FemaleSingleAge!P73</f>
        <v>27.314999999999998</v>
      </c>
      <c r="Q73" s="17">
        <f>MaleSingleAge!Q73+FemaleSingleAge!Q73</f>
        <v>28.292999999999999</v>
      </c>
      <c r="R73" s="17">
        <f>MaleSingleAge!R73+FemaleSingleAge!R73</f>
        <v>29.24</v>
      </c>
      <c r="S73" s="17">
        <f>MaleSingleAge!S73+FemaleSingleAge!S73</f>
        <v>30.152999999999999</v>
      </c>
      <c r="T73" s="17">
        <f>MaleSingleAge!T73+FemaleSingleAge!T73</f>
        <v>31.041</v>
      </c>
      <c r="U73" s="17">
        <f>MaleSingleAge!U73+FemaleSingleAge!U73</f>
        <v>31.926000000000002</v>
      </c>
      <c r="V73" s="17">
        <f>MaleSingleAge!V73+FemaleSingleAge!V73</f>
        <v>32.814999999999998</v>
      </c>
      <c r="W73" s="17">
        <f>MaleSingleAge!W73+FemaleSingleAge!W73</f>
        <v>33.72</v>
      </c>
      <c r="X73" s="17">
        <f>MaleSingleAge!X73+FemaleSingleAge!X73</f>
        <v>34.628999999999998</v>
      </c>
      <c r="Y73" s="17">
        <f>MaleSingleAge!Y73+FemaleSingleAge!Y73</f>
        <v>35.510999999999996</v>
      </c>
      <c r="Z73" s="17">
        <f>MaleSingleAge!Z73+FemaleSingleAge!Z73</f>
        <v>36.332999999999998</v>
      </c>
      <c r="AA73" s="17">
        <f>MaleSingleAge!AA73+FemaleSingleAge!AA73</f>
        <v>37.07</v>
      </c>
      <c r="AB73" s="17">
        <f>MaleSingleAge!AB73+FemaleSingleAge!AB73</f>
        <v>37.730000000000004</v>
      </c>
      <c r="AC73" s="17">
        <f>MaleSingleAge!AC73+FemaleSingleAge!AC73</f>
        <v>38.335000000000001</v>
      </c>
      <c r="AD73" s="17">
        <f>MaleSingleAge!AD73+FemaleSingleAge!AD73</f>
        <v>38.905999999999999</v>
      </c>
      <c r="AE73" s="17">
        <f>MaleSingleAge!AE73+FemaleSingleAge!AE73</f>
        <v>39.463999999999999</v>
      </c>
      <c r="AF73" s="17">
        <f>MaleSingleAge!AF73+FemaleSingleAge!AF73</f>
        <v>40.037999999999997</v>
      </c>
      <c r="AG73" s="17">
        <f>MaleSingleAge!AG73+FemaleSingleAge!AG73</f>
        <v>40.628</v>
      </c>
      <c r="AH73" s="17">
        <f>MaleSingleAge!AH73+FemaleSingleAge!AH73</f>
        <v>41.268000000000001</v>
      </c>
      <c r="AI73" s="17">
        <f>MaleSingleAge!AI73+FemaleSingleAge!AI73</f>
        <v>42.069000000000003</v>
      </c>
      <c r="AJ73" s="17">
        <f>MaleSingleAge!AJ73+FemaleSingleAge!AJ73</f>
        <v>43.176000000000002</v>
      </c>
      <c r="AK73" s="17">
        <f>MaleSingleAge!AK73+FemaleSingleAge!AK73</f>
        <v>44.689</v>
      </c>
      <c r="AL73" s="17">
        <f>MaleSingleAge!AL73+FemaleSingleAge!AL73</f>
        <v>46.638000000000005</v>
      </c>
      <c r="AM73" s="17">
        <f>MaleSingleAge!AM73+FemaleSingleAge!AM73</f>
        <v>48.993000000000002</v>
      </c>
      <c r="AN73" s="17">
        <f>MaleSingleAge!AN73+FemaleSingleAge!AN73</f>
        <v>51.716999999999999</v>
      </c>
      <c r="AO73" s="17">
        <f>MaleSingleAge!AO73+FemaleSingleAge!AO73</f>
        <v>54.757000000000005</v>
      </c>
      <c r="AP73" s="17">
        <f>MaleSingleAge!AP73+FemaleSingleAge!AP73</f>
        <v>58.046999999999997</v>
      </c>
      <c r="AQ73" s="17">
        <f>MaleSingleAge!AQ73+FemaleSingleAge!AQ73</f>
        <v>61.604999999999997</v>
      </c>
      <c r="AR73" s="17">
        <f>MaleSingleAge!AR73+FemaleSingleAge!AR73</f>
        <v>65.406000000000006</v>
      </c>
      <c r="AS73" s="17">
        <f>MaleSingleAge!AS73+FemaleSingleAge!AS73</f>
        <v>69.301999999999992</v>
      </c>
      <c r="AT73" s="17">
        <f>MaleSingleAge!AT73+FemaleSingleAge!AT73</f>
        <v>73.10499999999999</v>
      </c>
      <c r="AU73" s="17">
        <f>MaleSingleAge!AU73+FemaleSingleAge!AU73</f>
        <v>76.683999999999997</v>
      </c>
      <c r="AV73" s="17">
        <f>MaleSingleAge!AV73+FemaleSingleAge!AV73</f>
        <v>79.978999999999999</v>
      </c>
      <c r="AW73" s="17">
        <f>MaleSingleAge!AW73+FemaleSingleAge!AW73</f>
        <v>83.039999999999992</v>
      </c>
      <c r="AX73" s="17">
        <f>MaleSingleAge!AX73+FemaleSingleAge!AX73</f>
        <v>85.972999999999999</v>
      </c>
      <c r="AY73" s="17">
        <f>MaleSingleAge!AY73+FemaleSingleAge!AY73</f>
        <v>88.947000000000003</v>
      </c>
      <c r="AZ73" s="17">
        <f>MaleSingleAge!AZ73+FemaleSingleAge!AZ73</f>
        <v>92.091000000000008</v>
      </c>
      <c r="BA73" s="17">
        <f>MaleSingleAge!BA73+FemaleSingleAge!BA73</f>
        <v>95.436999999999998</v>
      </c>
      <c r="BB73" s="17">
        <f>MaleSingleAge!BB73+FemaleSingleAge!BB73</f>
        <v>98.966000000000008</v>
      </c>
      <c r="BC73" s="17">
        <f>MaleSingleAge!BC73+FemaleSingleAge!BC73</f>
        <v>102.69499999999999</v>
      </c>
      <c r="BD73" s="17">
        <f>MaleSingleAge!BD73+FemaleSingleAge!BD73</f>
        <v>106.634</v>
      </c>
      <c r="BE73" s="17">
        <f>MaleSingleAge!BE73+FemaleSingleAge!BE73</f>
        <v>110.78999999999999</v>
      </c>
      <c r="BF73" s="17">
        <f>MaleSingleAge!BF73+FemaleSingleAge!BF73</f>
        <v>115.136</v>
      </c>
      <c r="BG73" s="17">
        <f>MaleSingleAge!BG73+FemaleSingleAge!BG73</f>
        <v>119.68100000000001</v>
      </c>
      <c r="BH73" s="17">
        <f>MaleSingleAge!BH73+FemaleSingleAge!BH73</f>
        <v>124.489</v>
      </c>
      <c r="BI73" s="17">
        <f>MaleSingleAge!BI73+FemaleSingleAge!BI73</f>
        <v>129.648</v>
      </c>
      <c r="BJ73" s="17">
        <f>MaleSingleAge!BJ73+FemaleSingleAge!BJ73</f>
        <v>135.19200000000001</v>
      </c>
      <c r="BK73" s="17">
        <f>MaleSingleAge!BK73+FemaleSingleAge!BK73</f>
        <v>141.08499999999998</v>
      </c>
      <c r="BL73" s="17">
        <f>MaleSingleAge!BL73+FemaleSingleAge!BL73</f>
        <v>147.226</v>
      </c>
      <c r="BM73" s="17">
        <f>MaleSingleAge!BM73+FemaleSingleAge!BM73</f>
        <v>153.471</v>
      </c>
      <c r="BN73" s="17">
        <f>MaleSingleAge!BN73+FemaleSingleAge!BN73</f>
        <v>159.65100000000001</v>
      </c>
      <c r="BO73" s="17">
        <f>MaleSingleAge!BO73+FemaleSingleAge!BO73</f>
        <v>165.596</v>
      </c>
      <c r="BP73" s="17">
        <f>MaleSingleAge!BP73+FemaleSingleAge!BP73</f>
        <v>171.143</v>
      </c>
      <c r="BQ73" s="17">
        <f>MaleSingleAge!BQ73+FemaleSingleAge!BQ73</f>
        <v>176.131</v>
      </c>
      <c r="BR73" s="17">
        <f>MaleSingleAge!BR73+FemaleSingleAge!BR73</f>
        <v>180.41899999999998</v>
      </c>
      <c r="BS73" s="17">
        <f>MaleSingleAge!BS73+FemaleSingleAge!BS73</f>
        <v>183.86700000000002</v>
      </c>
      <c r="BT73" s="17">
        <f>MaleSingleAge!BT73+FemaleSingleAge!BT73</f>
        <v>186.351</v>
      </c>
    </row>
    <row r="74" spans="1:72">
      <c r="A74" s="16">
        <v>71</v>
      </c>
      <c r="B74" s="17">
        <f>MaleSingleAge!B74+FemaleSingleAge!B74</f>
        <v>21.945</v>
      </c>
      <c r="C74" s="17">
        <f>MaleSingleAge!C74+FemaleSingleAge!C74</f>
        <v>21.786000000000001</v>
      </c>
      <c r="D74" s="17">
        <f>MaleSingleAge!D74+FemaleSingleAge!D74</f>
        <v>21.318999999999999</v>
      </c>
      <c r="E74" s="17">
        <f>MaleSingleAge!E74+FemaleSingleAge!E74</f>
        <v>20.695</v>
      </c>
      <c r="F74" s="17">
        <f>MaleSingleAge!F74+FemaleSingleAge!F74</f>
        <v>20.119</v>
      </c>
      <c r="G74" s="17">
        <f>MaleSingleAge!G74+FemaleSingleAge!G74</f>
        <v>19.749000000000002</v>
      </c>
      <c r="H74" s="17">
        <f>MaleSingleAge!H74+FemaleSingleAge!H74</f>
        <v>19.623000000000001</v>
      </c>
      <c r="I74" s="17">
        <f>MaleSingleAge!I74+FemaleSingleAge!I74</f>
        <v>19.716000000000001</v>
      </c>
      <c r="J74" s="17">
        <f>MaleSingleAge!J74+FemaleSingleAge!J74</f>
        <v>20.018999999999998</v>
      </c>
      <c r="K74" s="17">
        <f>MaleSingleAge!K74+FemaleSingleAge!K74</f>
        <v>20.508000000000003</v>
      </c>
      <c r="L74" s="17">
        <f>MaleSingleAge!L74+FemaleSingleAge!L74</f>
        <v>21.155000000000001</v>
      </c>
      <c r="M74" s="17">
        <f>MaleSingleAge!M74+FemaleSingleAge!M74</f>
        <v>21.975999999999999</v>
      </c>
      <c r="N74" s="17">
        <f>MaleSingleAge!N74+FemaleSingleAge!N74</f>
        <v>22.972000000000001</v>
      </c>
      <c r="O74" s="17">
        <f>MaleSingleAge!O74+FemaleSingleAge!O74</f>
        <v>24.06</v>
      </c>
      <c r="P74" s="17">
        <f>MaleSingleAge!P74+FemaleSingleAge!P74</f>
        <v>25.143000000000001</v>
      </c>
      <c r="Q74" s="17">
        <f>MaleSingleAge!Q74+FemaleSingleAge!Q74</f>
        <v>26.145</v>
      </c>
      <c r="R74" s="17">
        <f>MaleSingleAge!R74+FemaleSingleAge!R74</f>
        <v>27.027999999999999</v>
      </c>
      <c r="S74" s="17">
        <f>MaleSingleAge!S74+FemaleSingleAge!S74</f>
        <v>27.810000000000002</v>
      </c>
      <c r="T74" s="17">
        <f>MaleSingleAge!T74+FemaleSingleAge!T74</f>
        <v>28.54</v>
      </c>
      <c r="U74" s="17">
        <f>MaleSingleAge!U74+FemaleSingleAge!U74</f>
        <v>29.293999999999997</v>
      </c>
      <c r="V74" s="17">
        <f>MaleSingleAge!V74+FemaleSingleAge!V74</f>
        <v>30.128</v>
      </c>
      <c r="W74" s="17">
        <f>MaleSingleAge!W74+FemaleSingleAge!W74</f>
        <v>31.061</v>
      </c>
      <c r="X74" s="17">
        <f>MaleSingleAge!X74+FemaleSingleAge!X74</f>
        <v>32.064</v>
      </c>
      <c r="Y74" s="17">
        <f>MaleSingleAge!Y74+FemaleSingleAge!Y74</f>
        <v>33.082000000000001</v>
      </c>
      <c r="Z74" s="17">
        <f>MaleSingleAge!Z74+FemaleSingleAge!Z74</f>
        <v>34.037000000000006</v>
      </c>
      <c r="AA74" s="17">
        <f>MaleSingleAge!AA74+FemaleSingleAge!AA74</f>
        <v>34.875</v>
      </c>
      <c r="AB74" s="17">
        <f>MaleSingleAge!AB74+FemaleSingleAge!AB74</f>
        <v>35.591999999999999</v>
      </c>
      <c r="AC74" s="17">
        <f>MaleSingleAge!AC74+FemaleSingleAge!AC74</f>
        <v>36.213000000000001</v>
      </c>
      <c r="AD74" s="17">
        <f>MaleSingleAge!AD74+FemaleSingleAge!AD74</f>
        <v>36.769999999999996</v>
      </c>
      <c r="AE74" s="17">
        <f>MaleSingleAge!AE74+FemaleSingleAge!AE74</f>
        <v>37.305</v>
      </c>
      <c r="AF74" s="17">
        <f>MaleSingleAge!AF74+FemaleSingleAge!AF74</f>
        <v>37.862000000000002</v>
      </c>
      <c r="AG74" s="17">
        <f>MaleSingleAge!AG74+FemaleSingleAge!AG74</f>
        <v>38.462000000000003</v>
      </c>
      <c r="AH74" s="17">
        <f>MaleSingleAge!AH74+FemaleSingleAge!AH74</f>
        <v>39.125</v>
      </c>
      <c r="AI74" s="17">
        <f>MaleSingleAge!AI74+FemaleSingleAge!AI74</f>
        <v>39.885000000000005</v>
      </c>
      <c r="AJ74" s="17">
        <f>MaleSingleAge!AJ74+FemaleSingleAge!AJ74</f>
        <v>40.783000000000001</v>
      </c>
      <c r="AK74" s="17">
        <f>MaleSingleAge!AK74+FemaleSingleAge!AK74</f>
        <v>41.855000000000004</v>
      </c>
      <c r="AL74" s="17">
        <f>MaleSingleAge!AL74+FemaleSingleAge!AL74</f>
        <v>43.078000000000003</v>
      </c>
      <c r="AM74" s="17">
        <f>MaleSingleAge!AM74+FemaleSingleAge!AM74</f>
        <v>44.474999999999994</v>
      </c>
      <c r="AN74" s="17">
        <f>MaleSingleAge!AN74+FemaleSingleAge!AN74</f>
        <v>46.19</v>
      </c>
      <c r="AO74" s="17">
        <f>MaleSingleAge!AO74+FemaleSingleAge!AO74</f>
        <v>48.402000000000001</v>
      </c>
      <c r="AP74" s="17">
        <f>MaleSingleAge!AP74+FemaleSingleAge!AP74</f>
        <v>51.221000000000004</v>
      </c>
      <c r="AQ74" s="17">
        <f>MaleSingleAge!AQ74+FemaleSingleAge!AQ74</f>
        <v>54.731000000000002</v>
      </c>
      <c r="AR74" s="17">
        <f>MaleSingleAge!AR74+FemaleSingleAge!AR74</f>
        <v>58.838999999999999</v>
      </c>
      <c r="AS74" s="17">
        <f>MaleSingleAge!AS74+FemaleSingleAge!AS74</f>
        <v>63.238999999999997</v>
      </c>
      <c r="AT74" s="17">
        <f>MaleSingleAge!AT74+FemaleSingleAge!AT74</f>
        <v>67.50800000000001</v>
      </c>
      <c r="AU74" s="17">
        <f>MaleSingleAge!AU74+FemaleSingleAge!AU74</f>
        <v>71.344999999999999</v>
      </c>
      <c r="AV74" s="17">
        <f>MaleSingleAge!AV74+FemaleSingleAge!AV74</f>
        <v>74.637</v>
      </c>
      <c r="AW74" s="17">
        <f>MaleSingleAge!AW74+FemaleSingleAge!AW74</f>
        <v>77.483000000000004</v>
      </c>
      <c r="AX74" s="17">
        <f>MaleSingleAge!AX74+FemaleSingleAge!AX74</f>
        <v>80.069000000000003</v>
      </c>
      <c r="AY74" s="17">
        <f>MaleSingleAge!AY74+FemaleSingleAge!AY74</f>
        <v>82.675000000000011</v>
      </c>
      <c r="AZ74" s="17">
        <f>MaleSingleAge!AZ74+FemaleSingleAge!AZ74</f>
        <v>85.513999999999996</v>
      </c>
      <c r="BA74" s="17">
        <f>MaleSingleAge!BA74+FemaleSingleAge!BA74</f>
        <v>88.64</v>
      </c>
      <c r="BB74" s="17">
        <f>MaleSingleAge!BB74+FemaleSingleAge!BB74</f>
        <v>92.001000000000005</v>
      </c>
      <c r="BC74" s="17">
        <f>MaleSingleAge!BC74+FemaleSingleAge!BC74</f>
        <v>95.572000000000003</v>
      </c>
      <c r="BD74" s="17">
        <f>MaleSingleAge!BD74+FemaleSingleAge!BD74</f>
        <v>99.290999999999997</v>
      </c>
      <c r="BE74" s="17">
        <f>MaleSingleAge!BE74+FemaleSingleAge!BE74</f>
        <v>103.125</v>
      </c>
      <c r="BF74" s="17">
        <f>MaleSingleAge!BF74+FemaleSingleAge!BF74</f>
        <v>107.05699999999999</v>
      </c>
      <c r="BG74" s="17">
        <f>MaleSingleAge!BG74+FemaleSingleAge!BG74</f>
        <v>111.12100000000001</v>
      </c>
      <c r="BH74" s="17">
        <f>MaleSingleAge!BH74+FemaleSingleAge!BH74</f>
        <v>115.39500000000001</v>
      </c>
      <c r="BI74" s="17">
        <f>MaleSingleAge!BI74+FemaleSingleAge!BI74</f>
        <v>119.983</v>
      </c>
      <c r="BJ74" s="17">
        <f>MaleSingleAge!BJ74+FemaleSingleAge!BJ74</f>
        <v>124.947</v>
      </c>
      <c r="BK74" s="17">
        <f>MaleSingleAge!BK74+FemaleSingleAge!BK74</f>
        <v>130.28300000000002</v>
      </c>
      <c r="BL74" s="17">
        <f>MaleSingleAge!BL74+FemaleSingleAge!BL74</f>
        <v>135.935</v>
      </c>
      <c r="BM74" s="17">
        <f>MaleSingleAge!BM74+FemaleSingleAge!BM74</f>
        <v>141.80700000000002</v>
      </c>
      <c r="BN74" s="17">
        <f>MaleSingleAge!BN74+FemaleSingleAge!BN74</f>
        <v>147.78399999999999</v>
      </c>
      <c r="BO74" s="17">
        <f>MaleSingleAge!BO74+FemaleSingleAge!BO74</f>
        <v>153.76400000000001</v>
      </c>
      <c r="BP74" s="17">
        <f>MaleSingleAge!BP74+FemaleSingleAge!BP74</f>
        <v>159.648</v>
      </c>
      <c r="BQ74" s="17">
        <f>MaleSingleAge!BQ74+FemaleSingleAge!BQ74</f>
        <v>165.36</v>
      </c>
      <c r="BR74" s="17">
        <f>MaleSingleAge!BR74+FemaleSingleAge!BR74</f>
        <v>170.833</v>
      </c>
      <c r="BS74" s="17">
        <f>MaleSingleAge!BS74+FemaleSingleAge!BS74</f>
        <v>176.02199999999999</v>
      </c>
      <c r="BT74" s="17">
        <f>MaleSingleAge!BT74+FemaleSingleAge!BT74</f>
        <v>180.89100000000002</v>
      </c>
    </row>
    <row r="75" spans="1:72">
      <c r="A75" s="16">
        <v>72</v>
      </c>
      <c r="B75" s="17">
        <f>MaleSingleAge!B75+FemaleSingleAge!B75</f>
        <v>20.946999999999999</v>
      </c>
      <c r="C75" s="17">
        <f>MaleSingleAge!C75+FemaleSingleAge!C75</f>
        <v>20.902000000000001</v>
      </c>
      <c r="D75" s="17">
        <f>MaleSingleAge!D75+FemaleSingleAge!D75</f>
        <v>20.466999999999999</v>
      </c>
      <c r="E75" s="17">
        <f>MaleSingleAge!E75+FemaleSingleAge!E75</f>
        <v>19.798000000000002</v>
      </c>
      <c r="F75" s="17">
        <f>MaleSingleAge!F75+FemaleSingleAge!F75</f>
        <v>19.123999999999999</v>
      </c>
      <c r="G75" s="17">
        <f>MaleSingleAge!G75+FemaleSingleAge!G75</f>
        <v>18.617000000000001</v>
      </c>
      <c r="H75" s="17">
        <f>MaleSingleAge!H75+FemaleSingleAge!H75</f>
        <v>18.316000000000003</v>
      </c>
      <c r="I75" s="17">
        <f>MaleSingleAge!I75+FemaleSingleAge!I75</f>
        <v>18.189999999999998</v>
      </c>
      <c r="J75" s="17">
        <f>MaleSingleAge!J75+FemaleSingleAge!J75</f>
        <v>18.263999999999999</v>
      </c>
      <c r="K75" s="17">
        <f>MaleSingleAge!K75+FemaleSingleAge!K75</f>
        <v>18.548999999999999</v>
      </c>
      <c r="L75" s="17">
        <f>MaleSingleAge!L75+FemaleSingleAge!L75</f>
        <v>19.045000000000002</v>
      </c>
      <c r="M75" s="17">
        <f>MaleSingleAge!M75+FemaleSingleAge!M75</f>
        <v>19.786000000000001</v>
      </c>
      <c r="N75" s="17">
        <f>MaleSingleAge!N75+FemaleSingleAge!N75</f>
        <v>20.758000000000003</v>
      </c>
      <c r="O75" s="17">
        <f>MaleSingleAge!O75+FemaleSingleAge!O75</f>
        <v>21.862000000000002</v>
      </c>
      <c r="P75" s="17">
        <f>MaleSingleAge!P75+FemaleSingleAge!P75</f>
        <v>22.954999999999998</v>
      </c>
      <c r="Q75" s="17">
        <f>MaleSingleAge!Q75+FemaleSingleAge!Q75</f>
        <v>23.937000000000001</v>
      </c>
      <c r="R75" s="17">
        <f>MaleSingleAge!R75+FemaleSingleAge!R75</f>
        <v>24.759</v>
      </c>
      <c r="S75" s="17">
        <f>MaleSingleAge!S75+FemaleSingleAge!S75</f>
        <v>25.450000000000003</v>
      </c>
      <c r="T75" s="17">
        <f>MaleSingleAge!T75+FemaleSingleAge!T75</f>
        <v>26.076999999999998</v>
      </c>
      <c r="U75" s="17">
        <f>MaleSingleAge!U75+FemaleSingleAge!U75</f>
        <v>26.752000000000002</v>
      </c>
      <c r="V75" s="17">
        <f>MaleSingleAge!V75+FemaleSingleAge!V75</f>
        <v>27.545000000000002</v>
      </c>
      <c r="W75" s="17">
        <f>MaleSingleAge!W75+FemaleSingleAge!W75</f>
        <v>28.48</v>
      </c>
      <c r="X75" s="17">
        <f>MaleSingleAge!X75+FemaleSingleAge!X75</f>
        <v>29.516999999999999</v>
      </c>
      <c r="Y75" s="17">
        <f>MaleSingleAge!Y75+FemaleSingleAge!Y75</f>
        <v>30.594999999999999</v>
      </c>
      <c r="Z75" s="17">
        <f>MaleSingleAge!Z75+FemaleSingleAge!Z75</f>
        <v>31.616</v>
      </c>
      <c r="AA75" s="17">
        <f>MaleSingleAge!AA75+FemaleSingleAge!AA75</f>
        <v>32.512999999999998</v>
      </c>
      <c r="AB75" s="17">
        <f>MaleSingleAge!AB75+FemaleSingleAge!AB75</f>
        <v>33.271000000000001</v>
      </c>
      <c r="AC75" s="17">
        <f>MaleSingleAge!AC75+FemaleSingleAge!AC75</f>
        <v>33.92</v>
      </c>
      <c r="AD75" s="17">
        <f>MaleSingleAge!AD75+FemaleSingleAge!AD75</f>
        <v>34.491</v>
      </c>
      <c r="AE75" s="17">
        <f>MaleSingleAge!AE75+FemaleSingleAge!AE75</f>
        <v>35.036000000000001</v>
      </c>
      <c r="AF75" s="17">
        <f>MaleSingleAge!AF75+FemaleSingleAge!AF75</f>
        <v>35.597999999999999</v>
      </c>
      <c r="AG75" s="17">
        <f>MaleSingleAge!AG75+FemaleSingleAge!AG75</f>
        <v>36.212999999999994</v>
      </c>
      <c r="AH75" s="17">
        <f>MaleSingleAge!AH75+FemaleSingleAge!AH75</f>
        <v>36.893999999999998</v>
      </c>
      <c r="AI75" s="17">
        <f>MaleSingleAge!AI75+FemaleSingleAge!AI75</f>
        <v>37.620000000000005</v>
      </c>
      <c r="AJ75" s="17">
        <f>MaleSingleAge!AJ75+FemaleSingleAge!AJ75</f>
        <v>38.356999999999999</v>
      </c>
      <c r="AK75" s="17">
        <f>MaleSingleAge!AK75+FemaleSingleAge!AK75</f>
        <v>39.103999999999999</v>
      </c>
      <c r="AL75" s="17">
        <f>MaleSingleAge!AL75+FemaleSingleAge!AL75</f>
        <v>39.799999999999997</v>
      </c>
      <c r="AM75" s="17">
        <f>MaleSingleAge!AM75+FemaleSingleAge!AM75</f>
        <v>40.507000000000005</v>
      </c>
      <c r="AN75" s="17">
        <f>MaleSingleAge!AN75+FemaleSingleAge!AN75</f>
        <v>41.474000000000004</v>
      </c>
      <c r="AO75" s="17">
        <f>MaleSingleAge!AO75+FemaleSingleAge!AO75</f>
        <v>43.031999999999996</v>
      </c>
      <c r="AP75" s="17">
        <f>MaleSingleAge!AP75+FemaleSingleAge!AP75</f>
        <v>45.393000000000001</v>
      </c>
      <c r="AQ75" s="17">
        <f>MaleSingleAge!AQ75+FemaleSingleAge!AQ75</f>
        <v>48.688999999999993</v>
      </c>
      <c r="AR75" s="17">
        <f>MaleSingleAge!AR75+FemaleSingleAge!AR75</f>
        <v>52.783000000000001</v>
      </c>
      <c r="AS75" s="17">
        <f>MaleSingleAge!AS75+FemaleSingleAge!AS75</f>
        <v>57.293999999999997</v>
      </c>
      <c r="AT75" s="17">
        <f>MaleSingleAge!AT75+FemaleSingleAge!AT75</f>
        <v>61.688000000000002</v>
      </c>
      <c r="AU75" s="17">
        <f>MaleSingleAge!AU75+FemaleSingleAge!AU75</f>
        <v>65.581999999999994</v>
      </c>
      <c r="AV75" s="17">
        <f>MaleSingleAge!AV75+FemaleSingleAge!AV75</f>
        <v>68.835000000000008</v>
      </c>
      <c r="AW75" s="17">
        <f>MaleSingleAge!AW75+FemaleSingleAge!AW75</f>
        <v>71.573000000000008</v>
      </c>
      <c r="AX75" s="17">
        <f>MaleSingleAge!AX75+FemaleSingleAge!AX75</f>
        <v>73.997</v>
      </c>
      <c r="AY75" s="17">
        <f>MaleSingleAge!AY75+FemaleSingleAge!AY75</f>
        <v>76.423000000000002</v>
      </c>
      <c r="AZ75" s="17">
        <f>MaleSingleAge!AZ75+FemaleSingleAge!AZ75</f>
        <v>79.084000000000003</v>
      </c>
      <c r="BA75" s="17">
        <f>MaleSingleAge!BA75+FemaleSingleAge!BA75</f>
        <v>82.042000000000002</v>
      </c>
      <c r="BB75" s="17">
        <f>MaleSingleAge!BB75+FemaleSingleAge!BB75</f>
        <v>85.228000000000009</v>
      </c>
      <c r="BC75" s="17">
        <f>MaleSingleAge!BC75+FemaleSingleAge!BC75</f>
        <v>88.597000000000008</v>
      </c>
      <c r="BD75" s="17">
        <f>MaleSingleAge!BD75+FemaleSingleAge!BD75</f>
        <v>92.07</v>
      </c>
      <c r="BE75" s="17">
        <f>MaleSingleAge!BE75+FemaleSingleAge!BE75</f>
        <v>95.591999999999999</v>
      </c>
      <c r="BF75" s="17">
        <f>MaleSingleAge!BF75+FemaleSingleAge!BF75</f>
        <v>99.156999999999996</v>
      </c>
      <c r="BG75" s="17">
        <f>MaleSingleAge!BG75+FemaleSingleAge!BG75</f>
        <v>102.81399999999999</v>
      </c>
      <c r="BH75" s="17">
        <f>MaleSingleAge!BH75+FemaleSingleAge!BH75</f>
        <v>106.64100000000001</v>
      </c>
      <c r="BI75" s="17">
        <f>MaleSingleAge!BI75+FemaleSingleAge!BI75</f>
        <v>110.741</v>
      </c>
      <c r="BJ75" s="17">
        <f>MaleSingleAge!BJ75+FemaleSingleAge!BJ75</f>
        <v>115.187</v>
      </c>
      <c r="BK75" s="17">
        <f>MaleSingleAge!BK75+FemaleSingleAge!BK75</f>
        <v>119.99799999999999</v>
      </c>
      <c r="BL75" s="17">
        <f>MaleSingleAge!BL75+FemaleSingleAge!BL75</f>
        <v>125.15200000000002</v>
      </c>
      <c r="BM75" s="17">
        <f>MaleSingleAge!BM75+FemaleSingleAge!BM75</f>
        <v>130.59800000000001</v>
      </c>
      <c r="BN75" s="17">
        <f>MaleSingleAge!BN75+FemaleSingleAge!BN75</f>
        <v>136.27699999999999</v>
      </c>
      <c r="BO75" s="17">
        <f>MaleSingleAge!BO75+FemaleSingleAge!BO75</f>
        <v>142.13400000000001</v>
      </c>
      <c r="BP75" s="17">
        <f>MaleSingleAge!BP75+FemaleSingleAge!BP75</f>
        <v>148.131</v>
      </c>
      <c r="BQ75" s="17">
        <f>MaleSingleAge!BQ75+FemaleSingleAge!BQ75</f>
        <v>154.24599999999998</v>
      </c>
      <c r="BR75" s="17">
        <f>MaleSingleAge!BR75+FemaleSingleAge!BR75</f>
        <v>160.47499999999999</v>
      </c>
      <c r="BS75" s="17">
        <f>MaleSingleAge!BS75+FemaleSingleAge!BS75</f>
        <v>166.83199999999999</v>
      </c>
      <c r="BT75" s="17">
        <f>MaleSingleAge!BT75+FemaleSingleAge!BT75</f>
        <v>173.34699999999998</v>
      </c>
    </row>
    <row r="76" spans="1:72">
      <c r="A76" s="16">
        <v>73</v>
      </c>
      <c r="B76" s="17">
        <f>MaleSingleAge!B76+FemaleSingleAge!B76</f>
        <v>19.161000000000001</v>
      </c>
      <c r="C76" s="17">
        <f>MaleSingleAge!C76+FemaleSingleAge!C76</f>
        <v>19.262999999999998</v>
      </c>
      <c r="D76" s="17">
        <f>MaleSingleAge!D76+FemaleSingleAge!D76</f>
        <v>19.018999999999998</v>
      </c>
      <c r="E76" s="17">
        <f>MaleSingleAge!E76+FemaleSingleAge!E76</f>
        <v>18.545999999999999</v>
      </c>
      <c r="F76" s="17">
        <f>MaleSingleAge!F76+FemaleSingleAge!F76</f>
        <v>18.024999999999999</v>
      </c>
      <c r="G76" s="17">
        <f>MaleSingleAge!G76+FemaleSingleAge!G76</f>
        <v>17.593</v>
      </c>
      <c r="H76" s="17">
        <f>MaleSingleAge!H76+FemaleSingleAge!H76</f>
        <v>17.273</v>
      </c>
      <c r="I76" s="17">
        <f>MaleSingleAge!I76+FemaleSingleAge!I76</f>
        <v>17.048999999999999</v>
      </c>
      <c r="J76" s="17">
        <f>MaleSingleAge!J76+FemaleSingleAge!J76</f>
        <v>16.966999999999999</v>
      </c>
      <c r="K76" s="17">
        <f>MaleSingleAge!K76+FemaleSingleAge!K76</f>
        <v>17.074999999999999</v>
      </c>
      <c r="L76" s="17">
        <f>MaleSingleAge!L76+FemaleSingleAge!L76</f>
        <v>17.398</v>
      </c>
      <c r="M76" s="17">
        <f>MaleSingleAge!M76+FemaleSingleAge!M76</f>
        <v>17.972000000000001</v>
      </c>
      <c r="N76" s="17">
        <f>MaleSingleAge!N76+FemaleSingleAge!N76</f>
        <v>18.785</v>
      </c>
      <c r="O76" s="17">
        <f>MaleSingleAge!O76+FemaleSingleAge!O76</f>
        <v>19.744</v>
      </c>
      <c r="P76" s="17">
        <f>MaleSingleAge!P76+FemaleSingleAge!P76</f>
        <v>20.715</v>
      </c>
      <c r="Q76" s="17">
        <f>MaleSingleAge!Q76+FemaleSingleAge!Q76</f>
        <v>21.606999999999999</v>
      </c>
      <c r="R76" s="17">
        <f>MaleSingleAge!R76+FemaleSingleAge!R76</f>
        <v>22.377000000000002</v>
      </c>
      <c r="S76" s="17">
        <f>MaleSingleAge!S76+FemaleSingleAge!S76</f>
        <v>23.054000000000002</v>
      </c>
      <c r="T76" s="17">
        <f>MaleSingleAge!T76+FemaleSingleAge!T76</f>
        <v>23.691000000000003</v>
      </c>
      <c r="U76" s="17">
        <f>MaleSingleAge!U76+FemaleSingleAge!U76</f>
        <v>24.369999999999997</v>
      </c>
      <c r="V76" s="17">
        <f>MaleSingleAge!V76+FemaleSingleAge!V76</f>
        <v>25.151</v>
      </c>
      <c r="W76" s="17">
        <f>MaleSingleAge!W76+FemaleSingleAge!W76</f>
        <v>26.05</v>
      </c>
      <c r="X76" s="17">
        <f>MaleSingleAge!X76+FemaleSingleAge!X76</f>
        <v>27.033000000000001</v>
      </c>
      <c r="Y76" s="17">
        <f>MaleSingleAge!Y76+FemaleSingleAge!Y76</f>
        <v>28.048000000000002</v>
      </c>
      <c r="Z76" s="17">
        <f>MaleSingleAge!Z76+FemaleSingleAge!Z76</f>
        <v>29.021000000000001</v>
      </c>
      <c r="AA76" s="17">
        <f>MaleSingleAge!AA76+FemaleSingleAge!AA76</f>
        <v>29.902000000000001</v>
      </c>
      <c r="AB76" s="17">
        <f>MaleSingleAge!AB76+FemaleSingleAge!AB76</f>
        <v>30.673999999999999</v>
      </c>
      <c r="AC76" s="17">
        <f>MaleSingleAge!AC76+FemaleSingleAge!AC76</f>
        <v>31.356999999999999</v>
      </c>
      <c r="AD76" s="17">
        <f>MaleSingleAge!AD76+FemaleSingleAge!AD76</f>
        <v>31.972000000000001</v>
      </c>
      <c r="AE76" s="17">
        <f>MaleSingleAge!AE76+FemaleSingleAge!AE76</f>
        <v>32.555</v>
      </c>
      <c r="AF76" s="17">
        <f>MaleSingleAge!AF76+FemaleSingleAge!AF76</f>
        <v>33.130000000000003</v>
      </c>
      <c r="AG76" s="17">
        <f>MaleSingleAge!AG76+FemaleSingleAge!AG76</f>
        <v>33.734999999999999</v>
      </c>
      <c r="AH76" s="17">
        <f>MaleSingleAge!AH76+FemaleSingleAge!AH76</f>
        <v>34.375</v>
      </c>
      <c r="AI76" s="17">
        <f>MaleSingleAge!AI76+FemaleSingleAge!AI76</f>
        <v>35.029000000000003</v>
      </c>
      <c r="AJ76" s="17">
        <f>MaleSingleAge!AJ76+FemaleSingleAge!AJ76</f>
        <v>35.656999999999996</v>
      </c>
      <c r="AK76" s="17">
        <f>MaleSingleAge!AK76+FemaleSingleAge!AK76</f>
        <v>36.247</v>
      </c>
      <c r="AL76" s="17">
        <f>MaleSingleAge!AL76+FemaleSingleAge!AL76</f>
        <v>36.748999999999995</v>
      </c>
      <c r="AM76" s="17">
        <f>MaleSingleAge!AM76+FemaleSingleAge!AM76</f>
        <v>37.224000000000004</v>
      </c>
      <c r="AN76" s="17">
        <f>MaleSingleAge!AN76+FemaleSingleAge!AN76</f>
        <v>37.911999999999999</v>
      </c>
      <c r="AO76" s="17">
        <f>MaleSingleAge!AO76+FemaleSingleAge!AO76</f>
        <v>39.135999999999996</v>
      </c>
      <c r="AP76" s="17">
        <f>MaleSingleAge!AP76+FemaleSingleAge!AP76</f>
        <v>41.105000000000004</v>
      </c>
      <c r="AQ76" s="17">
        <f>MaleSingleAge!AQ76+FemaleSingleAge!AQ76</f>
        <v>43.935000000000002</v>
      </c>
      <c r="AR76" s="17">
        <f>MaleSingleAge!AR76+FemaleSingleAge!AR76</f>
        <v>47.506</v>
      </c>
      <c r="AS76" s="17">
        <f>MaleSingleAge!AS76+FemaleSingleAge!AS76</f>
        <v>51.504999999999995</v>
      </c>
      <c r="AT76" s="17">
        <f>MaleSingleAge!AT76+FemaleSingleAge!AT76</f>
        <v>55.475000000000001</v>
      </c>
      <c r="AU76" s="17">
        <f>MaleSingleAge!AU76+FemaleSingleAge!AU76</f>
        <v>59.093000000000004</v>
      </c>
      <c r="AV76" s="17">
        <f>MaleSingleAge!AV76+FemaleSingleAge!AV76</f>
        <v>62.25</v>
      </c>
      <c r="AW76" s="17">
        <f>MaleSingleAge!AW76+FemaleSingleAge!AW76</f>
        <v>65.040000000000006</v>
      </c>
      <c r="AX76" s="17">
        <f>MaleSingleAge!AX76+FemaleSingleAge!AX76</f>
        <v>67.596000000000004</v>
      </c>
      <c r="AY76" s="17">
        <f>MaleSingleAge!AY76+FemaleSingleAge!AY76</f>
        <v>70.132000000000005</v>
      </c>
      <c r="AZ76" s="17">
        <f>MaleSingleAge!AZ76+FemaleSingleAge!AZ76</f>
        <v>72.807000000000002</v>
      </c>
      <c r="BA76" s="17">
        <f>MaleSingleAge!BA76+FemaleSingleAge!BA76</f>
        <v>75.658999999999992</v>
      </c>
      <c r="BB76" s="17">
        <f>MaleSingleAge!BB76+FemaleSingleAge!BB76</f>
        <v>78.638999999999996</v>
      </c>
      <c r="BC76" s="17">
        <f>MaleSingleAge!BC76+FemaleSingleAge!BC76</f>
        <v>81.731999999999999</v>
      </c>
      <c r="BD76" s="17">
        <f>MaleSingleAge!BD76+FemaleSingleAge!BD76</f>
        <v>84.896999999999991</v>
      </c>
      <c r="BE76" s="17">
        <f>MaleSingleAge!BE76+FemaleSingleAge!BE76</f>
        <v>88.115000000000009</v>
      </c>
      <c r="BF76" s="17">
        <f>MaleSingleAge!BF76+FemaleSingleAge!BF76</f>
        <v>91.387</v>
      </c>
      <c r="BG76" s="17">
        <f>MaleSingleAge!BG76+FemaleSingleAge!BG76</f>
        <v>94.753</v>
      </c>
      <c r="BH76" s="17">
        <f>MaleSingleAge!BH76+FemaleSingleAge!BH76</f>
        <v>98.278999999999996</v>
      </c>
      <c r="BI76" s="17">
        <f>MaleSingleAge!BI76+FemaleSingleAge!BI76</f>
        <v>102.048</v>
      </c>
      <c r="BJ76" s="17">
        <f>MaleSingleAge!BJ76+FemaleSingleAge!BJ76</f>
        <v>106.12</v>
      </c>
      <c r="BK76" s="17">
        <f>MaleSingleAge!BK76+FemaleSingleAge!BK76</f>
        <v>110.524</v>
      </c>
      <c r="BL76" s="17">
        <f>MaleSingleAge!BL76+FemaleSingleAge!BL76</f>
        <v>115.251</v>
      </c>
      <c r="BM76" s="17">
        <f>MaleSingleAge!BM76+FemaleSingleAge!BM76</f>
        <v>120.27199999999999</v>
      </c>
      <c r="BN76" s="17">
        <f>MaleSingleAge!BN76+FemaleSingleAge!BN76</f>
        <v>125.55600000000001</v>
      </c>
      <c r="BO76" s="17">
        <f>MaleSingleAge!BO76+FemaleSingleAge!BO76</f>
        <v>131.07499999999999</v>
      </c>
      <c r="BP76" s="17">
        <f>MaleSingleAge!BP76+FemaleSingleAge!BP76</f>
        <v>136.81</v>
      </c>
      <c r="BQ76" s="17">
        <f>MaleSingleAge!BQ76+FemaleSingleAge!BQ76</f>
        <v>142.75900000000001</v>
      </c>
      <c r="BR76" s="17">
        <f>MaleSingleAge!BR76+FemaleSingleAge!BR76</f>
        <v>148.92700000000002</v>
      </c>
      <c r="BS76" s="17">
        <f>MaleSingleAge!BS76+FemaleSingleAge!BS76</f>
        <v>155.33500000000001</v>
      </c>
      <c r="BT76" s="17">
        <f>MaleSingleAge!BT76+FemaleSingleAge!BT76</f>
        <v>162.018</v>
      </c>
    </row>
    <row r="77" spans="1:72">
      <c r="A77" s="16">
        <v>74</v>
      </c>
      <c r="B77" s="17">
        <f>MaleSingleAge!B77+FemaleSingleAge!B77</f>
        <v>16.881</v>
      </c>
      <c r="C77" s="17">
        <f>MaleSingleAge!C77+FemaleSingleAge!C77</f>
        <v>17.146000000000001</v>
      </c>
      <c r="D77" s="17">
        <f>MaleSingleAge!D77+FemaleSingleAge!D77</f>
        <v>17.184999999999999</v>
      </c>
      <c r="E77" s="17">
        <f>MaleSingleAge!E77+FemaleSingleAge!E77</f>
        <v>17.057000000000002</v>
      </c>
      <c r="F77" s="17">
        <f>MaleSingleAge!F77+FemaleSingleAge!F77</f>
        <v>16.844999999999999</v>
      </c>
      <c r="G77" s="17">
        <f>MaleSingleAge!G77+FemaleSingleAge!G77</f>
        <v>16.619999999999997</v>
      </c>
      <c r="H77" s="17">
        <f>MaleSingleAge!H77+FemaleSingleAge!H77</f>
        <v>16.387999999999998</v>
      </c>
      <c r="I77" s="17">
        <f>MaleSingleAge!I77+FemaleSingleAge!I77</f>
        <v>16.151</v>
      </c>
      <c r="J77" s="17">
        <f>MaleSingleAge!J77+FemaleSingleAge!J77</f>
        <v>15.972000000000001</v>
      </c>
      <c r="K77" s="17">
        <f>MaleSingleAge!K77+FemaleSingleAge!K77</f>
        <v>15.929</v>
      </c>
      <c r="L77" s="17">
        <f>MaleSingleAge!L77+FemaleSingleAge!L77</f>
        <v>16.073</v>
      </c>
      <c r="M77" s="17">
        <f>MaleSingleAge!M77+FemaleSingleAge!M77</f>
        <v>16.438000000000002</v>
      </c>
      <c r="N77" s="17">
        <f>MaleSingleAge!N77+FemaleSingleAge!N77</f>
        <v>17.006</v>
      </c>
      <c r="O77" s="17">
        <f>MaleSingleAge!O77+FemaleSingleAge!O77</f>
        <v>17.718</v>
      </c>
      <c r="P77" s="17">
        <f>MaleSingleAge!P77+FemaleSingleAge!P77</f>
        <v>18.485999999999997</v>
      </c>
      <c r="Q77" s="17">
        <f>MaleSingleAge!Q77+FemaleSingleAge!Q77</f>
        <v>19.241999999999997</v>
      </c>
      <c r="R77" s="17">
        <f>MaleSingleAge!R77+FemaleSingleAge!R77</f>
        <v>19.966999999999999</v>
      </c>
      <c r="S77" s="17">
        <f>MaleSingleAge!S77+FemaleSingleAge!S77</f>
        <v>20.673000000000002</v>
      </c>
      <c r="T77" s="17">
        <f>MaleSingleAge!T77+FemaleSingleAge!T77</f>
        <v>21.381</v>
      </c>
      <c r="U77" s="17">
        <f>MaleSingleAge!U77+FemaleSingleAge!U77</f>
        <v>22.116</v>
      </c>
      <c r="V77" s="17">
        <f>MaleSingleAge!V77+FemaleSingleAge!V77</f>
        <v>22.901</v>
      </c>
      <c r="W77" s="17">
        <f>MaleSingleAge!W77+FemaleSingleAge!W77</f>
        <v>23.734999999999999</v>
      </c>
      <c r="X77" s="17">
        <f>MaleSingleAge!X77+FemaleSingleAge!X77</f>
        <v>24.603000000000002</v>
      </c>
      <c r="Y77" s="17">
        <f>MaleSingleAge!Y77+FemaleSingleAge!Y77</f>
        <v>25.481999999999999</v>
      </c>
      <c r="Z77" s="17">
        <f>MaleSingleAge!Z77+FemaleSingleAge!Z77</f>
        <v>26.337</v>
      </c>
      <c r="AA77" s="17">
        <f>MaleSingleAge!AA77+FemaleSingleAge!AA77</f>
        <v>27.149000000000001</v>
      </c>
      <c r="AB77" s="17">
        <f>MaleSingleAge!AB77+FemaleSingleAge!AB77</f>
        <v>27.911999999999999</v>
      </c>
      <c r="AC77" s="17">
        <f>MaleSingleAge!AC77+FemaleSingleAge!AC77</f>
        <v>28.634999999999998</v>
      </c>
      <c r="AD77" s="17">
        <f>MaleSingleAge!AD77+FemaleSingleAge!AD77</f>
        <v>29.312999999999999</v>
      </c>
      <c r="AE77" s="17">
        <f>MaleSingleAge!AE77+FemaleSingleAge!AE77</f>
        <v>29.948999999999998</v>
      </c>
      <c r="AF77" s="17">
        <f>MaleSingleAge!AF77+FemaleSingleAge!AF77</f>
        <v>30.545999999999999</v>
      </c>
      <c r="AG77" s="17">
        <f>MaleSingleAge!AG77+FemaleSingleAge!AG77</f>
        <v>31.124000000000002</v>
      </c>
      <c r="AH77" s="17">
        <f>MaleSingleAge!AH77+FemaleSingleAge!AH77</f>
        <v>31.698</v>
      </c>
      <c r="AI77" s="17">
        <f>MaleSingleAge!AI77+FemaleSingleAge!AI77</f>
        <v>32.265999999999998</v>
      </c>
      <c r="AJ77" s="17">
        <f>MaleSingleAge!AJ77+FemaleSingleAge!AJ77</f>
        <v>32.82</v>
      </c>
      <c r="AK77" s="17">
        <f>MaleSingleAge!AK77+FemaleSingleAge!AK77</f>
        <v>33.372999999999998</v>
      </c>
      <c r="AL77" s="17">
        <f>MaleSingleAge!AL77+FemaleSingleAge!AL77</f>
        <v>33.899000000000001</v>
      </c>
      <c r="AM77" s="17">
        <f>MaleSingleAge!AM77+FemaleSingleAge!AM77</f>
        <v>34.441000000000003</v>
      </c>
      <c r="AN77" s="17">
        <f>MaleSingleAge!AN77+FemaleSingleAge!AN77</f>
        <v>35.158999999999999</v>
      </c>
      <c r="AO77" s="17">
        <f>MaleSingleAge!AO77+FemaleSingleAge!AO77</f>
        <v>36.259</v>
      </c>
      <c r="AP77" s="17">
        <f>MaleSingleAge!AP77+FemaleSingleAge!AP77</f>
        <v>37.882999999999996</v>
      </c>
      <c r="AQ77" s="17">
        <f>MaleSingleAge!AQ77+FemaleSingleAge!AQ77</f>
        <v>40.1</v>
      </c>
      <c r="AR77" s="17">
        <f>MaleSingleAge!AR77+FemaleSingleAge!AR77</f>
        <v>42.84</v>
      </c>
      <c r="AS77" s="17">
        <f>MaleSingleAge!AS77+FemaleSingleAge!AS77</f>
        <v>45.932000000000002</v>
      </c>
      <c r="AT77" s="17">
        <f>MaleSingleAge!AT77+FemaleSingleAge!AT77</f>
        <v>49.135000000000005</v>
      </c>
      <c r="AU77" s="17">
        <f>MaleSingleAge!AU77+FemaleSingleAge!AU77</f>
        <v>52.265000000000001</v>
      </c>
      <c r="AV77" s="17">
        <f>MaleSingleAge!AV77+FemaleSingleAge!AV77</f>
        <v>55.275999999999996</v>
      </c>
      <c r="AW77" s="17">
        <f>MaleSingleAge!AW77+FemaleSingleAge!AW77</f>
        <v>58.204000000000001</v>
      </c>
      <c r="AX77" s="17">
        <f>MaleSingleAge!AX77+FemaleSingleAge!AX77</f>
        <v>61.057000000000002</v>
      </c>
      <c r="AY77" s="17">
        <f>MaleSingleAge!AY77+FemaleSingleAge!AY77</f>
        <v>63.87</v>
      </c>
      <c r="AZ77" s="17">
        <f>MaleSingleAge!AZ77+FemaleSingleAge!AZ77</f>
        <v>66.670999999999992</v>
      </c>
      <c r="BA77" s="17">
        <f>MaleSingleAge!BA77+FemaleSingleAge!BA77</f>
        <v>69.455999999999989</v>
      </c>
      <c r="BB77" s="17">
        <f>MaleSingleAge!BB77+FemaleSingleAge!BB77</f>
        <v>72.22</v>
      </c>
      <c r="BC77" s="17">
        <f>MaleSingleAge!BC77+FemaleSingleAge!BC77</f>
        <v>74.997</v>
      </c>
      <c r="BD77" s="17">
        <f>MaleSingleAge!BD77+FemaleSingleAge!BD77</f>
        <v>77.831000000000003</v>
      </c>
      <c r="BE77" s="17">
        <f>MaleSingleAge!BE77+FemaleSingleAge!BE77</f>
        <v>80.759</v>
      </c>
      <c r="BF77" s="17">
        <f>MaleSingleAge!BF77+FemaleSingleAge!BF77</f>
        <v>83.792000000000002</v>
      </c>
      <c r="BG77" s="17">
        <f>MaleSingleAge!BG77+FemaleSingleAge!BG77</f>
        <v>86.947000000000003</v>
      </c>
      <c r="BH77" s="17">
        <f>MaleSingleAge!BH77+FemaleSingleAge!BH77</f>
        <v>90.266999999999996</v>
      </c>
      <c r="BI77" s="17">
        <f>MaleSingleAge!BI77+FemaleSingleAge!BI77</f>
        <v>93.804000000000002</v>
      </c>
      <c r="BJ77" s="17">
        <f>MaleSingleAge!BJ77+FemaleSingleAge!BJ77</f>
        <v>97.597999999999999</v>
      </c>
      <c r="BK77" s="17">
        <f>MaleSingleAge!BK77+FemaleSingleAge!BK77</f>
        <v>101.666</v>
      </c>
      <c r="BL77" s="17">
        <f>MaleSingleAge!BL77+FemaleSingleAge!BL77</f>
        <v>106.004</v>
      </c>
      <c r="BM77" s="17">
        <f>MaleSingleAge!BM77+FemaleSingleAge!BM77</f>
        <v>110.59700000000001</v>
      </c>
      <c r="BN77" s="17">
        <f>MaleSingleAge!BN77+FemaleSingleAge!BN77</f>
        <v>115.423</v>
      </c>
      <c r="BO77" s="17">
        <f>MaleSingleAge!BO77+FemaleSingleAge!BO77</f>
        <v>120.46000000000001</v>
      </c>
      <c r="BP77" s="17">
        <f>MaleSingleAge!BP77+FemaleSingleAge!BP77</f>
        <v>125.69</v>
      </c>
      <c r="BQ77" s="17">
        <f>MaleSingleAge!BQ77+FemaleSingleAge!BQ77</f>
        <v>131.09899999999999</v>
      </c>
      <c r="BR77" s="17">
        <f>MaleSingleAge!BR77+FemaleSingleAge!BR77</f>
        <v>136.678</v>
      </c>
      <c r="BS77" s="17">
        <f>MaleSingleAge!BS77+FemaleSingleAge!BS77</f>
        <v>142.42500000000001</v>
      </c>
      <c r="BT77" s="17">
        <f>MaleSingleAge!BT77+FemaleSingleAge!BT77</f>
        <v>148.33500000000001</v>
      </c>
    </row>
    <row r="78" spans="1:72">
      <c r="A78" s="16">
        <v>75</v>
      </c>
      <c r="B78" s="17">
        <f>MaleSingleAge!B78+FemaleSingleAge!B78</f>
        <v>14.702999999999999</v>
      </c>
      <c r="C78" s="17">
        <f>MaleSingleAge!C78+FemaleSingleAge!C78</f>
        <v>15.135000000000002</v>
      </c>
      <c r="D78" s="17">
        <f>MaleSingleAge!D78+FemaleSingleAge!D78</f>
        <v>15.456</v>
      </c>
      <c r="E78" s="17">
        <f>MaleSingleAge!E78+FemaleSingleAge!E78</f>
        <v>15.657999999999999</v>
      </c>
      <c r="F78" s="17">
        <f>MaleSingleAge!F78+FemaleSingleAge!F78</f>
        <v>15.739000000000001</v>
      </c>
      <c r="G78" s="17">
        <f>MaleSingleAge!G78+FemaleSingleAge!G78</f>
        <v>15.707000000000001</v>
      </c>
      <c r="H78" s="17">
        <f>MaleSingleAge!H78+FemaleSingleAge!H78</f>
        <v>15.548999999999999</v>
      </c>
      <c r="I78" s="17">
        <f>MaleSingleAge!I78+FemaleSingleAge!I78</f>
        <v>15.285</v>
      </c>
      <c r="J78" s="17">
        <f>MaleSingleAge!J78+FemaleSingleAge!J78</f>
        <v>15.000999999999999</v>
      </c>
      <c r="K78" s="17">
        <f>MaleSingleAge!K78+FemaleSingleAge!K78</f>
        <v>14.801</v>
      </c>
      <c r="L78" s="17">
        <f>MaleSingleAge!L78+FemaleSingleAge!L78</f>
        <v>14.768000000000001</v>
      </c>
      <c r="M78" s="17">
        <f>MaleSingleAge!M78+FemaleSingleAge!M78</f>
        <v>14.932</v>
      </c>
      <c r="N78" s="17">
        <f>MaleSingleAge!N78+FemaleSingleAge!N78</f>
        <v>15.275</v>
      </c>
      <c r="O78" s="17">
        <f>MaleSingleAge!O78+FemaleSingleAge!O78</f>
        <v>15.763999999999999</v>
      </c>
      <c r="P78" s="17">
        <f>MaleSingleAge!P78+FemaleSingleAge!P78</f>
        <v>16.346</v>
      </c>
      <c r="Q78" s="17">
        <f>MaleSingleAge!Q78+FemaleSingleAge!Q78</f>
        <v>16.975000000000001</v>
      </c>
      <c r="R78" s="17">
        <f>MaleSingleAge!R78+FemaleSingleAge!R78</f>
        <v>17.646999999999998</v>
      </c>
      <c r="S78" s="17">
        <f>MaleSingleAge!S78+FemaleSingleAge!S78</f>
        <v>18.369</v>
      </c>
      <c r="T78" s="17">
        <f>MaleSingleAge!T78+FemaleSingleAge!T78</f>
        <v>19.125</v>
      </c>
      <c r="U78" s="17">
        <f>MaleSingleAge!U78+FemaleSingleAge!U78</f>
        <v>19.899000000000001</v>
      </c>
      <c r="V78" s="17">
        <f>MaleSingleAge!V78+FemaleSingleAge!V78</f>
        <v>20.676000000000002</v>
      </c>
      <c r="W78" s="17">
        <f>MaleSingleAge!W78+FemaleSingleAge!W78</f>
        <v>21.446000000000002</v>
      </c>
      <c r="X78" s="17">
        <f>MaleSingleAge!X78+FemaleSingleAge!X78</f>
        <v>22.204999999999998</v>
      </c>
      <c r="Y78" s="17">
        <f>MaleSingleAge!Y78+FemaleSingleAge!Y78</f>
        <v>22.954000000000001</v>
      </c>
      <c r="Z78" s="17">
        <f>MaleSingleAge!Z78+FemaleSingleAge!Z78</f>
        <v>23.702999999999999</v>
      </c>
      <c r="AA78" s="17">
        <f>MaleSingleAge!AA78+FemaleSingleAge!AA78</f>
        <v>24.457999999999998</v>
      </c>
      <c r="AB78" s="17">
        <f>MaleSingleAge!AB78+FemaleSingleAge!AB78</f>
        <v>25.22</v>
      </c>
      <c r="AC78" s="17">
        <f>MaleSingleAge!AC78+FemaleSingleAge!AC78</f>
        <v>25.984000000000002</v>
      </c>
      <c r="AD78" s="17">
        <f>MaleSingleAge!AD78+FemaleSingleAge!AD78</f>
        <v>26.73</v>
      </c>
      <c r="AE78" s="17">
        <f>MaleSingleAge!AE78+FemaleSingleAge!AE78</f>
        <v>27.43</v>
      </c>
      <c r="AF78" s="17">
        <f>MaleSingleAge!AF78+FemaleSingleAge!AF78</f>
        <v>28.070999999999998</v>
      </c>
      <c r="AG78" s="17">
        <f>MaleSingleAge!AG78+FemaleSingleAge!AG78</f>
        <v>28.657</v>
      </c>
      <c r="AH78" s="17">
        <f>MaleSingleAge!AH78+FemaleSingleAge!AH78</f>
        <v>29.207999999999998</v>
      </c>
      <c r="AI78" s="17">
        <f>MaleSingleAge!AI78+FemaleSingleAge!AI78</f>
        <v>29.732999999999997</v>
      </c>
      <c r="AJ78" s="17">
        <f>MaleSingleAge!AJ78+FemaleSingleAge!AJ78</f>
        <v>30.245999999999999</v>
      </c>
      <c r="AK78" s="17">
        <f>MaleSingleAge!AK78+FemaleSingleAge!AK78</f>
        <v>30.763999999999999</v>
      </c>
      <c r="AL78" s="17">
        <f>MaleSingleAge!AL78+FemaleSingleAge!AL78</f>
        <v>31.285</v>
      </c>
      <c r="AM78" s="17">
        <f>MaleSingleAge!AM78+FemaleSingleAge!AM78</f>
        <v>31.837000000000003</v>
      </c>
      <c r="AN78" s="17">
        <f>MaleSingleAge!AN78+FemaleSingleAge!AN78</f>
        <v>32.516999999999996</v>
      </c>
      <c r="AO78" s="17">
        <f>MaleSingleAge!AO78+FemaleSingleAge!AO78</f>
        <v>33.445999999999998</v>
      </c>
      <c r="AP78" s="17">
        <f>MaleSingleAge!AP78+FemaleSingleAge!AP78</f>
        <v>34.71</v>
      </c>
      <c r="AQ78" s="17">
        <f>MaleSingleAge!AQ78+FemaleSingleAge!AQ78</f>
        <v>36.334000000000003</v>
      </c>
      <c r="AR78" s="17">
        <f>MaleSingleAge!AR78+FemaleSingleAge!AR78</f>
        <v>38.293999999999997</v>
      </c>
      <c r="AS78" s="17">
        <f>MaleSingleAge!AS78+FemaleSingleAge!AS78</f>
        <v>40.552999999999997</v>
      </c>
      <c r="AT78" s="17">
        <f>MaleSingleAge!AT78+FemaleSingleAge!AT78</f>
        <v>43.052999999999997</v>
      </c>
      <c r="AU78" s="17">
        <f>MaleSingleAge!AU78+FemaleSingleAge!AU78</f>
        <v>45.734999999999999</v>
      </c>
      <c r="AV78" s="17">
        <f>MaleSingleAge!AV78+FemaleSingleAge!AV78</f>
        <v>48.607999999999997</v>
      </c>
      <c r="AW78" s="17">
        <f>MaleSingleAge!AW78+FemaleSingleAge!AW78</f>
        <v>51.656999999999996</v>
      </c>
      <c r="AX78" s="17">
        <f>MaleSingleAge!AX78+FemaleSingleAge!AX78</f>
        <v>54.778000000000006</v>
      </c>
      <c r="AY78" s="17">
        <f>MaleSingleAge!AY78+FemaleSingleAge!AY78</f>
        <v>57.84</v>
      </c>
      <c r="AZ78" s="17">
        <f>MaleSingleAge!AZ78+FemaleSingleAge!AZ78</f>
        <v>60.751999999999995</v>
      </c>
      <c r="BA78" s="17">
        <f>MaleSingleAge!BA78+FemaleSingleAge!BA78</f>
        <v>63.472999999999999</v>
      </c>
      <c r="BB78" s="17">
        <f>MaleSingleAge!BB78+FemaleSingleAge!BB78</f>
        <v>66.034999999999997</v>
      </c>
      <c r="BC78" s="17">
        <f>MaleSingleAge!BC78+FemaleSingleAge!BC78</f>
        <v>68.516000000000005</v>
      </c>
      <c r="BD78" s="17">
        <f>MaleSingleAge!BD78+FemaleSingleAge!BD78</f>
        <v>71.036000000000001</v>
      </c>
      <c r="BE78" s="17">
        <f>MaleSingleAge!BE78+FemaleSingleAge!BE78</f>
        <v>73.682999999999993</v>
      </c>
      <c r="BF78" s="17">
        <f>MaleSingleAge!BF78+FemaleSingleAge!BF78</f>
        <v>76.481999999999999</v>
      </c>
      <c r="BG78" s="17">
        <f>MaleSingleAge!BG78+FemaleSingleAge!BG78</f>
        <v>79.423000000000002</v>
      </c>
      <c r="BH78" s="17">
        <f>MaleSingleAge!BH78+FemaleSingleAge!BH78</f>
        <v>82.527999999999992</v>
      </c>
      <c r="BI78" s="17">
        <f>MaleSingleAge!BI78+FemaleSingleAge!BI78</f>
        <v>85.811000000000007</v>
      </c>
      <c r="BJ78" s="17">
        <f>MaleSingleAge!BJ78+FemaleSingleAge!BJ78</f>
        <v>89.283000000000001</v>
      </c>
      <c r="BK78" s="17">
        <f>MaleSingleAge!BK78+FemaleSingleAge!BK78</f>
        <v>92.956000000000003</v>
      </c>
      <c r="BL78" s="17">
        <f>MaleSingleAge!BL78+FemaleSingleAge!BL78</f>
        <v>96.841000000000008</v>
      </c>
      <c r="BM78" s="17">
        <f>MaleSingleAge!BM78+FemaleSingleAge!BM78</f>
        <v>100.944</v>
      </c>
      <c r="BN78" s="17">
        <f>MaleSingleAge!BN78+FemaleSingleAge!BN78</f>
        <v>105.26900000000001</v>
      </c>
      <c r="BO78" s="17">
        <f>MaleSingleAge!BO78+FemaleSingleAge!BO78</f>
        <v>109.815</v>
      </c>
      <c r="BP78" s="17">
        <f>MaleSingleAge!BP78+FemaleSingleAge!BP78</f>
        <v>114.575</v>
      </c>
      <c r="BQ78" s="17">
        <f>MaleSingleAge!BQ78+FemaleSingleAge!BQ78</f>
        <v>119.545</v>
      </c>
      <c r="BR78" s="17">
        <f>MaleSingleAge!BR78+FemaleSingleAge!BR78</f>
        <v>124.706</v>
      </c>
      <c r="BS78" s="17">
        <f>MaleSingleAge!BS78+FemaleSingleAge!BS78</f>
        <v>130.04300000000001</v>
      </c>
      <c r="BT78" s="17">
        <f>MaleSingleAge!BT78+FemaleSingleAge!BT78</f>
        <v>135.53299999999999</v>
      </c>
    </row>
    <row r="79" spans="1:72">
      <c r="A79" s="16">
        <v>76</v>
      </c>
      <c r="B79" s="17">
        <f>MaleSingleAge!B79+FemaleSingleAge!B79</f>
        <v>12.515000000000001</v>
      </c>
      <c r="C79" s="17">
        <f>MaleSingleAge!C79+FemaleSingleAge!C79</f>
        <v>13.137</v>
      </c>
      <c r="D79" s="17">
        <f>MaleSingleAge!D79+FemaleSingleAge!D79</f>
        <v>13.77</v>
      </c>
      <c r="E79" s="17">
        <f>MaleSingleAge!E79+FemaleSingleAge!E79</f>
        <v>14.337</v>
      </c>
      <c r="F79" s="17">
        <f>MaleSingleAge!F79+FemaleSingleAge!F79</f>
        <v>14.74</v>
      </c>
      <c r="G79" s="17">
        <f>MaleSingleAge!G79+FemaleSingleAge!G79</f>
        <v>14.917999999999999</v>
      </c>
      <c r="H79" s="17">
        <f>MaleSingleAge!H79+FemaleSingleAge!H79</f>
        <v>14.838000000000001</v>
      </c>
      <c r="I79" s="17">
        <f>MaleSingleAge!I79+FemaleSingleAge!I79</f>
        <v>14.542</v>
      </c>
      <c r="J79" s="17">
        <f>MaleSingleAge!J79+FemaleSingleAge!J79</f>
        <v>14.134</v>
      </c>
      <c r="K79" s="17">
        <f>MaleSingleAge!K79+FemaleSingleAge!K79</f>
        <v>13.763</v>
      </c>
      <c r="L79" s="17">
        <f>MaleSingleAge!L79+FemaleSingleAge!L79</f>
        <v>13.541</v>
      </c>
      <c r="M79" s="17">
        <f>MaleSingleAge!M79+FemaleSingleAge!M79</f>
        <v>13.496</v>
      </c>
      <c r="N79" s="17">
        <f>MaleSingleAge!N79+FemaleSingleAge!N79</f>
        <v>13.606999999999999</v>
      </c>
      <c r="O79" s="17">
        <f>MaleSingleAge!O79+FemaleSingleAge!O79</f>
        <v>13.869</v>
      </c>
      <c r="P79" s="17">
        <f>MaleSingleAge!P79+FemaleSingleAge!P79</f>
        <v>14.260999999999999</v>
      </c>
      <c r="Q79" s="17">
        <f>MaleSingleAge!Q79+FemaleSingleAge!Q79</f>
        <v>14.763</v>
      </c>
      <c r="R79" s="17">
        <f>MaleSingleAge!R79+FemaleSingleAge!R79</f>
        <v>15.385</v>
      </c>
      <c r="S79" s="17">
        <f>MaleSingleAge!S79+FemaleSingleAge!S79</f>
        <v>16.128</v>
      </c>
      <c r="T79" s="17">
        <f>MaleSingleAge!T79+FemaleSingleAge!T79</f>
        <v>16.940000000000001</v>
      </c>
      <c r="U79" s="17">
        <f>MaleSingleAge!U79+FemaleSingleAge!U79</f>
        <v>17.755000000000003</v>
      </c>
      <c r="V79" s="17">
        <f>MaleSingleAge!V79+FemaleSingleAge!V79</f>
        <v>18.526000000000003</v>
      </c>
      <c r="W79" s="17">
        <f>MaleSingleAge!W79+FemaleSingleAge!W79</f>
        <v>19.224</v>
      </c>
      <c r="X79" s="17">
        <f>MaleSingleAge!X79+FemaleSingleAge!X79</f>
        <v>19.861000000000001</v>
      </c>
      <c r="Y79" s="17">
        <f>MaleSingleAge!Y79+FemaleSingleAge!Y79</f>
        <v>20.471</v>
      </c>
      <c r="Z79" s="17">
        <f>MaleSingleAge!Z79+FemaleSingleAge!Z79</f>
        <v>21.106000000000002</v>
      </c>
      <c r="AA79" s="17">
        <f>MaleSingleAge!AA79+FemaleSingleAge!AA79</f>
        <v>21.797000000000001</v>
      </c>
      <c r="AB79" s="17">
        <f>MaleSingleAge!AB79+FemaleSingleAge!AB79</f>
        <v>22.561</v>
      </c>
      <c r="AC79" s="17">
        <f>MaleSingleAge!AC79+FemaleSingleAge!AC79</f>
        <v>23.375999999999998</v>
      </c>
      <c r="AD79" s="17">
        <f>MaleSingleAge!AD79+FemaleSingleAge!AD79</f>
        <v>24.206000000000003</v>
      </c>
      <c r="AE79" s="17">
        <f>MaleSingleAge!AE79+FemaleSingleAge!AE79</f>
        <v>24.991</v>
      </c>
      <c r="AF79" s="17">
        <f>MaleSingleAge!AF79+FemaleSingleAge!AF79</f>
        <v>25.697000000000003</v>
      </c>
      <c r="AG79" s="17">
        <f>MaleSingleAge!AG79+FemaleSingleAge!AG79</f>
        <v>26.317999999999998</v>
      </c>
      <c r="AH79" s="17">
        <f>MaleSingleAge!AH79+FemaleSingleAge!AH79</f>
        <v>26.875</v>
      </c>
      <c r="AI79" s="17">
        <f>MaleSingleAge!AI79+FemaleSingleAge!AI79</f>
        <v>27.384</v>
      </c>
      <c r="AJ79" s="17">
        <f>MaleSingleAge!AJ79+FemaleSingleAge!AJ79</f>
        <v>27.877000000000002</v>
      </c>
      <c r="AK79" s="17">
        <f>MaleSingleAge!AK79+FemaleSingleAge!AK79</f>
        <v>28.381999999999998</v>
      </c>
      <c r="AL79" s="17">
        <f>MaleSingleAge!AL79+FemaleSingleAge!AL79</f>
        <v>28.914000000000001</v>
      </c>
      <c r="AM79" s="17">
        <f>MaleSingleAge!AM79+FemaleSingleAge!AM79</f>
        <v>29.489000000000001</v>
      </c>
      <c r="AN79" s="17">
        <f>MaleSingleAge!AN79+FemaleSingleAge!AN79</f>
        <v>30.137999999999998</v>
      </c>
      <c r="AO79" s="17">
        <f>MaleSingleAge!AO79+FemaleSingleAge!AO79</f>
        <v>30.888999999999999</v>
      </c>
      <c r="AP79" s="17">
        <f>MaleSingleAge!AP79+FemaleSingleAge!AP79</f>
        <v>31.775999999999996</v>
      </c>
      <c r="AQ79" s="17">
        <f>MaleSingleAge!AQ79+FemaleSingleAge!AQ79</f>
        <v>32.783999999999999</v>
      </c>
      <c r="AR79" s="17">
        <f>MaleSingleAge!AR79+FemaleSingleAge!AR79</f>
        <v>33.927</v>
      </c>
      <c r="AS79" s="17">
        <f>MaleSingleAge!AS79+FemaleSingleAge!AS79</f>
        <v>35.314999999999998</v>
      </c>
      <c r="AT79" s="17">
        <f>MaleSingleAge!AT79+FemaleSingleAge!AT79</f>
        <v>37.081000000000003</v>
      </c>
      <c r="AU79" s="17">
        <f>MaleSingleAge!AU79+FemaleSingleAge!AU79</f>
        <v>39.311</v>
      </c>
      <c r="AV79" s="17">
        <f>MaleSingleAge!AV79+FemaleSingleAge!AV79</f>
        <v>42.066000000000003</v>
      </c>
      <c r="AW79" s="17">
        <f>MaleSingleAge!AW79+FemaleSingleAge!AW79</f>
        <v>45.28</v>
      </c>
      <c r="AX79" s="17">
        <f>MaleSingleAge!AX79+FemaleSingleAge!AX79</f>
        <v>48.724000000000004</v>
      </c>
      <c r="AY79" s="17">
        <f>MaleSingleAge!AY79+FemaleSingleAge!AY79</f>
        <v>52.084000000000003</v>
      </c>
      <c r="AZ79" s="17">
        <f>MaleSingleAge!AZ79+FemaleSingleAge!AZ79</f>
        <v>55.14</v>
      </c>
      <c r="BA79" s="17">
        <f>MaleSingleAge!BA79+FemaleSingleAge!BA79</f>
        <v>57.807000000000002</v>
      </c>
      <c r="BB79" s="17">
        <f>MaleSingleAge!BB79+FemaleSingleAge!BB79</f>
        <v>60.16</v>
      </c>
      <c r="BC79" s="17">
        <f>MaleSingleAge!BC79+FemaleSingleAge!BC79</f>
        <v>62.33</v>
      </c>
      <c r="BD79" s="17">
        <f>MaleSingleAge!BD79+FemaleSingleAge!BD79</f>
        <v>64.519000000000005</v>
      </c>
      <c r="BE79" s="17">
        <f>MaleSingleAge!BE79+FemaleSingleAge!BE79</f>
        <v>66.88</v>
      </c>
      <c r="BF79" s="17">
        <f>MaleSingleAge!BF79+FemaleSingleAge!BF79</f>
        <v>69.451999999999998</v>
      </c>
      <c r="BG79" s="17">
        <f>MaleSingleAge!BG79+FemaleSingleAge!BG79</f>
        <v>72.198999999999998</v>
      </c>
      <c r="BH79" s="17">
        <f>MaleSingleAge!BH79+FemaleSingleAge!BH79</f>
        <v>75.105999999999995</v>
      </c>
      <c r="BI79" s="17">
        <f>MaleSingleAge!BI79+FemaleSingleAge!BI79</f>
        <v>78.137</v>
      </c>
      <c r="BJ79" s="17">
        <f>MaleSingleAge!BJ79+FemaleSingleAge!BJ79</f>
        <v>81.274000000000001</v>
      </c>
      <c r="BK79" s="17">
        <f>MaleSingleAge!BK79+FemaleSingleAge!BK79</f>
        <v>84.521000000000001</v>
      </c>
      <c r="BL79" s="17">
        <f>MaleSingleAge!BL79+FemaleSingleAge!BL79</f>
        <v>87.902999999999992</v>
      </c>
      <c r="BM79" s="17">
        <f>MaleSingleAge!BM79+FemaleSingleAge!BM79</f>
        <v>91.460999999999999</v>
      </c>
      <c r="BN79" s="17">
        <f>MaleSingleAge!BN79+FemaleSingleAge!BN79</f>
        <v>95.23599999999999</v>
      </c>
      <c r="BO79" s="17">
        <f>MaleSingleAge!BO79+FemaleSingleAge!BO79</f>
        <v>99.256</v>
      </c>
      <c r="BP79" s="17">
        <f>MaleSingleAge!BP79+FemaleSingleAge!BP79</f>
        <v>103.541</v>
      </c>
      <c r="BQ79" s="17">
        <f>MaleSingleAge!BQ79+FemaleSingleAge!BQ79</f>
        <v>108.087</v>
      </c>
      <c r="BR79" s="17">
        <f>MaleSingleAge!BR79+FemaleSingleAge!BR79</f>
        <v>112.88200000000001</v>
      </c>
      <c r="BS79" s="17">
        <f>MaleSingleAge!BS79+FemaleSingleAge!BS79</f>
        <v>117.892</v>
      </c>
      <c r="BT79" s="17">
        <f>MaleSingleAge!BT79+FemaleSingleAge!BT79</f>
        <v>123.072</v>
      </c>
    </row>
    <row r="80" spans="1:72">
      <c r="A80" s="16">
        <v>77</v>
      </c>
      <c r="B80" s="17">
        <f>MaleSingleAge!B80+FemaleSingleAge!B80</f>
        <v>10.532</v>
      </c>
      <c r="C80" s="17">
        <f>MaleSingleAge!C80+FemaleSingleAge!C80</f>
        <v>11.254999999999999</v>
      </c>
      <c r="D80" s="17">
        <f>MaleSingleAge!D80+FemaleSingleAge!D80</f>
        <v>12.067</v>
      </c>
      <c r="E80" s="17">
        <f>MaleSingleAge!E80+FemaleSingleAge!E80</f>
        <v>12.856</v>
      </c>
      <c r="F80" s="17">
        <f>MaleSingleAge!F80+FemaleSingleAge!F80</f>
        <v>13.466999999999999</v>
      </c>
      <c r="G80" s="17">
        <f>MaleSingleAge!G80+FemaleSingleAge!G80</f>
        <v>13.797000000000001</v>
      </c>
      <c r="H80" s="17">
        <f>MaleSingleAge!H80+FemaleSingleAge!H80</f>
        <v>13.801</v>
      </c>
      <c r="I80" s="17">
        <f>MaleSingleAge!I80+FemaleSingleAge!I80</f>
        <v>13.531000000000001</v>
      </c>
      <c r="J80" s="17">
        <f>MaleSingleAge!J80+FemaleSingleAge!J80</f>
        <v>13.097000000000001</v>
      </c>
      <c r="K80" s="17">
        <f>MaleSingleAge!K80+FemaleSingleAge!K80</f>
        <v>12.658999999999999</v>
      </c>
      <c r="L80" s="17">
        <f>MaleSingleAge!L80+FemaleSingleAge!L80</f>
        <v>12.338000000000001</v>
      </c>
      <c r="M80" s="17">
        <f>MaleSingleAge!M80+FemaleSingleAge!M80</f>
        <v>12.161</v>
      </c>
      <c r="N80" s="17">
        <f>MaleSingleAge!N80+FemaleSingleAge!N80</f>
        <v>12.106</v>
      </c>
      <c r="O80" s="17">
        <f>MaleSingleAge!O80+FemaleSingleAge!O80</f>
        <v>12.190999999999999</v>
      </c>
      <c r="P80" s="17">
        <f>MaleSingleAge!P80+FemaleSingleAge!P80</f>
        <v>12.423</v>
      </c>
      <c r="Q80" s="17">
        <f>MaleSingleAge!Q80+FemaleSingleAge!Q80</f>
        <v>12.803000000000001</v>
      </c>
      <c r="R80" s="17">
        <f>MaleSingleAge!R80+FemaleSingleAge!R80</f>
        <v>13.353999999999999</v>
      </c>
      <c r="S80" s="17">
        <f>MaleSingleAge!S80+FemaleSingleAge!S80</f>
        <v>14.067</v>
      </c>
      <c r="T80" s="17">
        <f>MaleSingleAge!T80+FemaleSingleAge!T80</f>
        <v>14.873999999999999</v>
      </c>
      <c r="U80" s="17">
        <f>MaleSingleAge!U80+FemaleSingleAge!U80</f>
        <v>15.678999999999998</v>
      </c>
      <c r="V80" s="17">
        <f>MaleSingleAge!V80+FemaleSingleAge!V80</f>
        <v>16.411999999999999</v>
      </c>
      <c r="W80" s="17">
        <f>MaleSingleAge!W80+FemaleSingleAge!W80</f>
        <v>17.042000000000002</v>
      </c>
      <c r="X80" s="17">
        <f>MaleSingleAge!X80+FemaleSingleAge!X80</f>
        <v>17.588000000000001</v>
      </c>
      <c r="Y80" s="17">
        <f>MaleSingleAge!Y80+FemaleSingleAge!Y80</f>
        <v>18.099</v>
      </c>
      <c r="Z80" s="17">
        <f>MaleSingleAge!Z80+FemaleSingleAge!Z80</f>
        <v>18.646999999999998</v>
      </c>
      <c r="AA80" s="17">
        <f>MaleSingleAge!AA80+FemaleSingleAge!AA80</f>
        <v>19.285</v>
      </c>
      <c r="AB80" s="17">
        <f>MaleSingleAge!AB80+FemaleSingleAge!AB80</f>
        <v>20.029</v>
      </c>
      <c r="AC80" s="17">
        <f>MaleSingleAge!AC80+FemaleSingleAge!AC80</f>
        <v>20.853000000000002</v>
      </c>
      <c r="AD80" s="17">
        <f>MaleSingleAge!AD80+FemaleSingleAge!AD80</f>
        <v>21.706</v>
      </c>
      <c r="AE80" s="17">
        <f>MaleSingleAge!AE80+FemaleSingleAge!AE80</f>
        <v>22.526</v>
      </c>
      <c r="AF80" s="17">
        <f>MaleSingleAge!AF80+FemaleSingleAge!AF80</f>
        <v>23.259999999999998</v>
      </c>
      <c r="AG80" s="17">
        <f>MaleSingleAge!AG80+FemaleSingleAge!AG80</f>
        <v>23.896999999999998</v>
      </c>
      <c r="AH80" s="17">
        <f>MaleSingleAge!AH80+FemaleSingleAge!AH80</f>
        <v>24.457999999999998</v>
      </c>
      <c r="AI80" s="17">
        <f>MaleSingleAge!AI80+FemaleSingleAge!AI80</f>
        <v>24.966000000000001</v>
      </c>
      <c r="AJ80" s="17">
        <f>MaleSingleAge!AJ80+FemaleSingleAge!AJ80</f>
        <v>25.457000000000001</v>
      </c>
      <c r="AK80" s="17">
        <f>MaleSingleAge!AK80+FemaleSingleAge!AK80</f>
        <v>25.954999999999998</v>
      </c>
      <c r="AL80" s="17">
        <f>MaleSingleAge!AL80+FemaleSingleAge!AL80</f>
        <v>26.496000000000002</v>
      </c>
      <c r="AM80" s="17">
        <f>MaleSingleAge!AM80+FemaleSingleAge!AM80</f>
        <v>27.084000000000003</v>
      </c>
      <c r="AN80" s="17">
        <f>MaleSingleAge!AN80+FemaleSingleAge!AN80</f>
        <v>27.698999999999998</v>
      </c>
      <c r="AO80" s="17">
        <f>MaleSingleAge!AO80+FemaleSingleAge!AO80</f>
        <v>28.314</v>
      </c>
      <c r="AP80" s="17">
        <f>MaleSingleAge!AP80+FemaleSingleAge!AP80</f>
        <v>28.923000000000002</v>
      </c>
      <c r="AQ80" s="17">
        <f>MaleSingleAge!AQ80+FemaleSingleAge!AQ80</f>
        <v>29.478999999999999</v>
      </c>
      <c r="AR80" s="17">
        <f>MaleSingleAge!AR80+FemaleSingleAge!AR80</f>
        <v>30.033000000000001</v>
      </c>
      <c r="AS80" s="17">
        <f>MaleSingleAge!AS80+FemaleSingleAge!AS80</f>
        <v>30.777000000000001</v>
      </c>
      <c r="AT80" s="17">
        <f>MaleSingleAge!AT80+FemaleSingleAge!AT80</f>
        <v>31.972000000000001</v>
      </c>
      <c r="AU80" s="17">
        <f>MaleSingleAge!AU80+FemaleSingleAge!AU80</f>
        <v>33.783999999999999</v>
      </c>
      <c r="AV80" s="17">
        <f>MaleSingleAge!AV80+FemaleSingleAge!AV80</f>
        <v>36.316000000000003</v>
      </c>
      <c r="AW80" s="17">
        <f>MaleSingleAge!AW80+FemaleSingleAge!AW80</f>
        <v>39.460999999999999</v>
      </c>
      <c r="AX80" s="17">
        <f>MaleSingleAge!AX80+FemaleSingleAge!AX80</f>
        <v>42.936</v>
      </c>
      <c r="AY80" s="17">
        <f>MaleSingleAge!AY80+FemaleSingleAge!AY80</f>
        <v>46.337999999999994</v>
      </c>
      <c r="AZ80" s="17">
        <f>MaleSingleAge!AZ80+FemaleSingleAge!AZ80</f>
        <v>49.378</v>
      </c>
      <c r="BA80" s="17">
        <f>MaleSingleAge!BA80+FemaleSingleAge!BA80</f>
        <v>51.953999999999994</v>
      </c>
      <c r="BB80" s="17">
        <f>MaleSingleAge!BB80+FemaleSingleAge!BB80</f>
        <v>54.158000000000001</v>
      </c>
      <c r="BC80" s="17">
        <f>MaleSingleAge!BC80+FemaleSingleAge!BC80</f>
        <v>56.134999999999998</v>
      </c>
      <c r="BD80" s="17">
        <f>MaleSingleAge!BD80+FemaleSingleAge!BD80</f>
        <v>58.116</v>
      </c>
      <c r="BE80" s="17">
        <f>MaleSingleAge!BE80+FemaleSingleAge!BE80</f>
        <v>60.274000000000001</v>
      </c>
      <c r="BF80" s="17">
        <f>MaleSingleAge!BF80+FemaleSingleAge!BF80</f>
        <v>62.65</v>
      </c>
      <c r="BG80" s="17">
        <f>MaleSingleAge!BG80+FemaleSingleAge!BG80</f>
        <v>65.195999999999998</v>
      </c>
      <c r="BH80" s="17">
        <f>MaleSingleAge!BH80+FemaleSingleAge!BH80</f>
        <v>67.882000000000005</v>
      </c>
      <c r="BI80" s="17">
        <f>MaleSingleAge!BI80+FemaleSingleAge!BI80</f>
        <v>70.650000000000006</v>
      </c>
      <c r="BJ80" s="17">
        <f>MaleSingleAge!BJ80+FemaleSingleAge!BJ80</f>
        <v>73.465000000000003</v>
      </c>
      <c r="BK80" s="17">
        <f>MaleSingleAge!BK80+FemaleSingleAge!BK80</f>
        <v>76.331000000000003</v>
      </c>
      <c r="BL80" s="17">
        <f>MaleSingleAge!BL80+FemaleSingleAge!BL80</f>
        <v>79.284999999999997</v>
      </c>
      <c r="BM80" s="17">
        <f>MaleSingleAge!BM80+FemaleSingleAge!BM80</f>
        <v>82.38</v>
      </c>
      <c r="BN80" s="17">
        <f>MaleSingleAge!BN80+FemaleSingleAge!BN80</f>
        <v>85.674000000000007</v>
      </c>
      <c r="BO80" s="17">
        <f>MaleSingleAge!BO80+FemaleSingleAge!BO80</f>
        <v>89.216000000000008</v>
      </c>
      <c r="BP80" s="17">
        <f>MaleSingleAge!BP80+FemaleSingleAge!BP80</f>
        <v>93.031999999999996</v>
      </c>
      <c r="BQ80" s="17">
        <f>MaleSingleAge!BQ80+FemaleSingleAge!BQ80</f>
        <v>97.134</v>
      </c>
      <c r="BR80" s="17">
        <f>MaleSingleAge!BR80+FemaleSingleAge!BR80</f>
        <v>101.511</v>
      </c>
      <c r="BS80" s="17">
        <f>MaleSingleAge!BS80+FemaleSingleAge!BS80</f>
        <v>106.13300000000001</v>
      </c>
      <c r="BT80" s="17">
        <f>MaleSingleAge!BT80+FemaleSingleAge!BT80</f>
        <v>110.95</v>
      </c>
    </row>
    <row r="81" spans="1:72">
      <c r="A81" s="16">
        <v>78</v>
      </c>
      <c r="B81" s="17">
        <f>MaleSingleAge!B81+FemaleSingleAge!B81</f>
        <v>8.9280000000000008</v>
      </c>
      <c r="C81" s="17">
        <f>MaleSingleAge!C81+FemaleSingleAge!C81</f>
        <v>9.6020000000000003</v>
      </c>
      <c r="D81" s="17">
        <f>MaleSingleAge!D81+FemaleSingleAge!D81</f>
        <v>10.381</v>
      </c>
      <c r="E81" s="17">
        <f>MaleSingleAge!E81+FemaleSingleAge!E81</f>
        <v>11.154</v>
      </c>
      <c r="F81" s="17">
        <f>MaleSingleAge!F81+FemaleSingleAge!F81</f>
        <v>11.775</v>
      </c>
      <c r="G81" s="17">
        <f>MaleSingleAge!G81+FemaleSingleAge!G81</f>
        <v>12.145</v>
      </c>
      <c r="H81" s="17">
        <f>MaleSingleAge!H81+FemaleSingleAge!H81</f>
        <v>12.224</v>
      </c>
      <c r="I81" s="17">
        <f>MaleSingleAge!I81+FemaleSingleAge!I81</f>
        <v>12.057</v>
      </c>
      <c r="J81" s="17">
        <f>MaleSingleAge!J81+FemaleSingleAge!J81</f>
        <v>11.734</v>
      </c>
      <c r="K81" s="17">
        <f>MaleSingleAge!K81+FemaleSingleAge!K81</f>
        <v>11.384</v>
      </c>
      <c r="L81" s="17">
        <f>MaleSingleAge!L81+FemaleSingleAge!L81</f>
        <v>11.106999999999999</v>
      </c>
      <c r="M81" s="17">
        <f>MaleSingleAge!M81+FemaleSingleAge!M81</f>
        <v>10.919</v>
      </c>
      <c r="N81" s="17">
        <f>MaleSingleAge!N81+FemaleSingleAge!N81</f>
        <v>10.81</v>
      </c>
      <c r="O81" s="17">
        <f>MaleSingleAge!O81+FemaleSingleAge!O81</f>
        <v>10.805</v>
      </c>
      <c r="P81" s="17">
        <f>MaleSingleAge!P81+FemaleSingleAge!P81</f>
        <v>10.931999999999999</v>
      </c>
      <c r="Q81" s="17">
        <f>MaleSingleAge!Q81+FemaleSingleAge!Q81</f>
        <v>11.204000000000001</v>
      </c>
      <c r="R81" s="17">
        <f>MaleSingleAge!R81+FemaleSingleAge!R81</f>
        <v>11.646000000000001</v>
      </c>
      <c r="S81" s="17">
        <f>MaleSingleAge!S81+FemaleSingleAge!S81</f>
        <v>12.248999999999999</v>
      </c>
      <c r="T81" s="17">
        <f>MaleSingleAge!T81+FemaleSingleAge!T81</f>
        <v>12.95</v>
      </c>
      <c r="U81" s="17">
        <f>MaleSingleAge!U81+FemaleSingleAge!U81</f>
        <v>13.66</v>
      </c>
      <c r="V81" s="17">
        <f>MaleSingleAge!V81+FemaleSingleAge!V81</f>
        <v>14.315000000000001</v>
      </c>
      <c r="W81" s="17">
        <f>MaleSingleAge!W81+FemaleSingleAge!W81</f>
        <v>14.888</v>
      </c>
      <c r="X81" s="17">
        <f>MaleSingleAge!X81+FemaleSingleAge!X81</f>
        <v>15.396000000000001</v>
      </c>
      <c r="Y81" s="17">
        <f>MaleSingleAge!Y81+FemaleSingleAge!Y81</f>
        <v>15.879999999999999</v>
      </c>
      <c r="Z81" s="17">
        <f>MaleSingleAge!Z81+FemaleSingleAge!Z81</f>
        <v>16.402000000000001</v>
      </c>
      <c r="AA81" s="17">
        <f>MaleSingleAge!AA81+FemaleSingleAge!AA81</f>
        <v>17.000999999999998</v>
      </c>
      <c r="AB81" s="17">
        <f>MaleSingleAge!AB81+FemaleSingleAge!AB81</f>
        <v>17.695</v>
      </c>
      <c r="AC81" s="17">
        <f>MaleSingleAge!AC81+FemaleSingleAge!AC81</f>
        <v>18.454999999999998</v>
      </c>
      <c r="AD81" s="17">
        <f>MaleSingleAge!AD81+FemaleSingleAge!AD81</f>
        <v>19.247</v>
      </c>
      <c r="AE81" s="17">
        <f>MaleSingleAge!AE81+FemaleSingleAge!AE81</f>
        <v>20.010000000000002</v>
      </c>
      <c r="AF81" s="17">
        <f>MaleSingleAge!AF81+FemaleSingleAge!AF81</f>
        <v>20.709</v>
      </c>
      <c r="AG81" s="17">
        <f>MaleSingleAge!AG81+FemaleSingleAge!AG81</f>
        <v>21.334000000000003</v>
      </c>
      <c r="AH81" s="17">
        <f>MaleSingleAge!AH81+FemaleSingleAge!AH81</f>
        <v>21.895</v>
      </c>
      <c r="AI81" s="17">
        <f>MaleSingleAge!AI81+FemaleSingleAge!AI81</f>
        <v>22.408000000000001</v>
      </c>
      <c r="AJ81" s="17">
        <f>MaleSingleAge!AJ81+FemaleSingleAge!AJ81</f>
        <v>22.899000000000001</v>
      </c>
      <c r="AK81" s="17">
        <f>MaleSingleAge!AK81+FemaleSingleAge!AK81</f>
        <v>23.385999999999999</v>
      </c>
      <c r="AL81" s="17">
        <f>MaleSingleAge!AL81+FemaleSingleAge!AL81</f>
        <v>23.896000000000001</v>
      </c>
      <c r="AM81" s="17">
        <f>MaleSingleAge!AM81+FemaleSingleAge!AM81</f>
        <v>24.434999999999999</v>
      </c>
      <c r="AN81" s="17">
        <f>MaleSingleAge!AN81+FemaleSingleAge!AN81</f>
        <v>24.981000000000002</v>
      </c>
      <c r="AO81" s="17">
        <f>MaleSingleAge!AO81+FemaleSingleAge!AO81</f>
        <v>25.495000000000001</v>
      </c>
      <c r="AP81" s="17">
        <f>MaleSingleAge!AP81+FemaleSingleAge!AP81</f>
        <v>25.963999999999999</v>
      </c>
      <c r="AQ81" s="17">
        <f>MaleSingleAge!AQ81+FemaleSingleAge!AQ81</f>
        <v>26.350999999999999</v>
      </c>
      <c r="AR81" s="17">
        <f>MaleSingleAge!AR81+FemaleSingleAge!AR81</f>
        <v>26.701999999999998</v>
      </c>
      <c r="AS81" s="17">
        <f>MaleSingleAge!AS81+FemaleSingleAge!AS81</f>
        <v>27.204999999999998</v>
      </c>
      <c r="AT81" s="17">
        <f>MaleSingleAge!AT81+FemaleSingleAge!AT81</f>
        <v>28.115000000000002</v>
      </c>
      <c r="AU81" s="17">
        <f>MaleSingleAge!AU81+FemaleSingleAge!AU81</f>
        <v>29.596000000000004</v>
      </c>
      <c r="AV81" s="17">
        <f>MaleSingleAge!AV81+FemaleSingleAge!AV81</f>
        <v>31.738</v>
      </c>
      <c r="AW81" s="17">
        <f>MaleSingleAge!AW81+FemaleSingleAge!AW81</f>
        <v>34.450000000000003</v>
      </c>
      <c r="AX81" s="17">
        <f>MaleSingleAge!AX81+FemaleSingleAge!AX81</f>
        <v>37.492000000000004</v>
      </c>
      <c r="AY81" s="17">
        <f>MaleSingleAge!AY81+FemaleSingleAge!AY81</f>
        <v>40.519000000000005</v>
      </c>
      <c r="AZ81" s="17">
        <f>MaleSingleAge!AZ81+FemaleSingleAge!AZ81</f>
        <v>43.283000000000001</v>
      </c>
      <c r="BA81" s="17">
        <f>MaleSingleAge!BA81+FemaleSingleAge!BA81</f>
        <v>45.698999999999998</v>
      </c>
      <c r="BB81" s="17">
        <f>MaleSingleAge!BB81+FemaleSingleAge!BB81</f>
        <v>47.844999999999999</v>
      </c>
      <c r="BC81" s="17">
        <f>MaleSingleAge!BC81+FemaleSingleAge!BC81</f>
        <v>49.817</v>
      </c>
      <c r="BD81" s="17">
        <f>MaleSingleAge!BD81+FemaleSingleAge!BD81</f>
        <v>51.78</v>
      </c>
      <c r="BE81" s="17">
        <f>MaleSingleAge!BE81+FemaleSingleAge!BE81</f>
        <v>53.855000000000004</v>
      </c>
      <c r="BF81" s="17">
        <f>MaleSingleAge!BF81+FemaleSingleAge!BF81</f>
        <v>56.070999999999998</v>
      </c>
      <c r="BG81" s="17">
        <f>MaleSingleAge!BG81+FemaleSingleAge!BG81</f>
        <v>58.391000000000005</v>
      </c>
      <c r="BH81" s="17">
        <f>MaleSingleAge!BH81+FemaleSingleAge!BH81</f>
        <v>60.802000000000007</v>
      </c>
      <c r="BI81" s="17">
        <f>MaleSingleAge!BI81+FemaleSingleAge!BI81</f>
        <v>63.271999999999998</v>
      </c>
      <c r="BJ81" s="17">
        <f>MaleSingleAge!BJ81+FemaleSingleAge!BJ81</f>
        <v>65.783000000000001</v>
      </c>
      <c r="BK81" s="17">
        <f>MaleSingleAge!BK81+FemaleSingleAge!BK81</f>
        <v>68.347000000000008</v>
      </c>
      <c r="BL81" s="17">
        <f>MaleSingleAge!BL81+FemaleSingleAge!BL81</f>
        <v>70.991</v>
      </c>
      <c r="BM81" s="17">
        <f>MaleSingleAge!BM81+FemaleSingleAge!BM81</f>
        <v>73.762</v>
      </c>
      <c r="BN81" s="17">
        <f>MaleSingleAge!BN81+FemaleSingleAge!BN81</f>
        <v>76.707999999999998</v>
      </c>
      <c r="BO81" s="17">
        <f>MaleSingleAge!BO81+FemaleSingleAge!BO81</f>
        <v>79.865000000000009</v>
      </c>
      <c r="BP81" s="17">
        <f>MaleSingleAge!BP81+FemaleSingleAge!BP81</f>
        <v>83.268000000000001</v>
      </c>
      <c r="BQ81" s="17">
        <f>MaleSingleAge!BQ81+FemaleSingleAge!BQ81</f>
        <v>86.933999999999997</v>
      </c>
      <c r="BR81" s="17">
        <f>MaleSingleAge!BR81+FemaleSingleAge!BR81</f>
        <v>90.871000000000009</v>
      </c>
      <c r="BS81" s="17">
        <f>MaleSingleAge!BS81+FemaleSingleAge!BS81</f>
        <v>95.073999999999998</v>
      </c>
      <c r="BT81" s="17">
        <f>MaleSingleAge!BT81+FemaleSingleAge!BT81</f>
        <v>99.527999999999992</v>
      </c>
    </row>
    <row r="82" spans="1:72">
      <c r="A82" s="16">
        <v>79</v>
      </c>
      <c r="B82" s="17">
        <f>MaleSingleAge!B82+FemaleSingleAge!B82</f>
        <v>7.5990000000000002</v>
      </c>
      <c r="C82" s="17">
        <f>MaleSingleAge!C82+FemaleSingleAge!C82</f>
        <v>8.1359999999999992</v>
      </c>
      <c r="D82" s="17">
        <f>MaleSingleAge!D82+FemaleSingleAge!D82</f>
        <v>8.7409999999999997</v>
      </c>
      <c r="E82" s="17">
        <f>MaleSingleAge!E82+FemaleSingleAge!E82</f>
        <v>9.343</v>
      </c>
      <c r="F82" s="17">
        <f>MaleSingleAge!F82+FemaleSingleAge!F82</f>
        <v>9.8469999999999995</v>
      </c>
      <c r="G82" s="17">
        <f>MaleSingleAge!G82+FemaleSingleAge!G82</f>
        <v>10.183</v>
      </c>
      <c r="H82" s="17">
        <f>MaleSingleAge!H82+FemaleSingleAge!H82</f>
        <v>10.33</v>
      </c>
      <c r="I82" s="17">
        <f>MaleSingleAge!I82+FemaleSingleAge!I82</f>
        <v>10.316000000000001</v>
      </c>
      <c r="J82" s="17">
        <f>MaleSingleAge!J82+FemaleSingleAge!J82</f>
        <v>10.187000000000001</v>
      </c>
      <c r="K82" s="17">
        <f>MaleSingleAge!K82+FemaleSingleAge!K82</f>
        <v>10.021000000000001</v>
      </c>
      <c r="L82" s="17">
        <f>MaleSingleAge!L82+FemaleSingleAge!L82</f>
        <v>9.875</v>
      </c>
      <c r="M82" s="17">
        <f>MaleSingleAge!M82+FemaleSingleAge!M82</f>
        <v>9.7590000000000003</v>
      </c>
      <c r="N82" s="17">
        <f>MaleSingleAge!N82+FemaleSingleAge!N82</f>
        <v>9.6669999999999998</v>
      </c>
      <c r="O82" s="17">
        <f>MaleSingleAge!O82+FemaleSingleAge!O82</f>
        <v>9.6349999999999998</v>
      </c>
      <c r="P82" s="17">
        <f>MaleSingleAge!P82+FemaleSingleAge!P82</f>
        <v>9.6950000000000003</v>
      </c>
      <c r="Q82" s="17">
        <f>MaleSingleAge!Q82+FemaleSingleAge!Q82</f>
        <v>9.8729999999999993</v>
      </c>
      <c r="R82" s="17">
        <f>MaleSingleAge!R82+FemaleSingleAge!R82</f>
        <v>10.189</v>
      </c>
      <c r="S82" s="17">
        <f>MaleSingleAge!S82+FemaleSingleAge!S82</f>
        <v>10.634</v>
      </c>
      <c r="T82" s="17">
        <f>MaleSingleAge!T82+FemaleSingleAge!T82</f>
        <v>11.167</v>
      </c>
      <c r="U82" s="17">
        <f>MaleSingleAge!U82+FemaleSingleAge!U82</f>
        <v>11.731</v>
      </c>
      <c r="V82" s="17">
        <f>MaleSingleAge!V82+FemaleSingleAge!V82</f>
        <v>12.282</v>
      </c>
      <c r="W82" s="17">
        <f>MaleSingleAge!W82+FemaleSingleAge!W82</f>
        <v>12.803999999999998</v>
      </c>
      <c r="X82" s="17">
        <f>MaleSingleAge!X82+FemaleSingleAge!X82</f>
        <v>13.306999999999999</v>
      </c>
      <c r="Y82" s="17">
        <f>MaleSingleAge!Y82+FemaleSingleAge!Y82</f>
        <v>13.808</v>
      </c>
      <c r="Z82" s="17">
        <f>MaleSingleAge!Z82+FemaleSingleAge!Z82</f>
        <v>14.335000000000001</v>
      </c>
      <c r="AA82" s="17">
        <f>MaleSingleAge!AA82+FemaleSingleAge!AA82</f>
        <v>14.908000000000001</v>
      </c>
      <c r="AB82" s="17">
        <f>MaleSingleAge!AB82+FemaleSingleAge!AB82</f>
        <v>15.527999999999999</v>
      </c>
      <c r="AC82" s="17">
        <f>MaleSingleAge!AC82+FemaleSingleAge!AC82</f>
        <v>16.183</v>
      </c>
      <c r="AD82" s="17">
        <f>MaleSingleAge!AD82+FemaleSingleAge!AD82</f>
        <v>16.852</v>
      </c>
      <c r="AE82" s="17">
        <f>MaleSingleAge!AE82+FemaleSingleAge!AE82</f>
        <v>17.509999999999998</v>
      </c>
      <c r="AF82" s="17">
        <f>MaleSingleAge!AF82+FemaleSingleAge!AF82</f>
        <v>18.133000000000003</v>
      </c>
      <c r="AG82" s="17">
        <f>MaleSingleAge!AG82+FemaleSingleAge!AG82</f>
        <v>18.72</v>
      </c>
      <c r="AH82" s="17">
        <f>MaleSingleAge!AH82+FemaleSingleAge!AH82</f>
        <v>19.274999999999999</v>
      </c>
      <c r="AI82" s="17">
        <f>MaleSingleAge!AI82+FemaleSingleAge!AI82</f>
        <v>19.8</v>
      </c>
      <c r="AJ82" s="17">
        <f>MaleSingleAge!AJ82+FemaleSingleAge!AJ82</f>
        <v>20.292999999999999</v>
      </c>
      <c r="AK82" s="17">
        <f>MaleSingleAge!AK82+FemaleSingleAge!AK82</f>
        <v>20.763999999999999</v>
      </c>
      <c r="AL82" s="17">
        <f>MaleSingleAge!AL82+FemaleSingleAge!AL82</f>
        <v>21.224</v>
      </c>
      <c r="AM82" s="17">
        <f>MaleSingleAge!AM82+FemaleSingleAge!AM82</f>
        <v>21.685000000000002</v>
      </c>
      <c r="AN82" s="17">
        <f>MaleSingleAge!AN82+FemaleSingleAge!AN82</f>
        <v>22.138999999999999</v>
      </c>
      <c r="AO82" s="17">
        <f>MaleSingleAge!AO82+FemaleSingleAge!AO82</f>
        <v>22.579000000000001</v>
      </c>
      <c r="AP82" s="17">
        <f>MaleSingleAge!AP82+FemaleSingleAge!AP82</f>
        <v>23.011000000000003</v>
      </c>
      <c r="AQ82" s="17">
        <f>MaleSingleAge!AQ82+FemaleSingleAge!AQ82</f>
        <v>23.41</v>
      </c>
      <c r="AR82" s="17">
        <f>MaleSingleAge!AR82+FemaleSingleAge!AR82</f>
        <v>23.811</v>
      </c>
      <c r="AS82" s="17">
        <f>MaleSingleAge!AS82+FemaleSingleAge!AS82</f>
        <v>24.338000000000001</v>
      </c>
      <c r="AT82" s="17">
        <f>MaleSingleAge!AT82+FemaleSingleAge!AT82</f>
        <v>25.152999999999999</v>
      </c>
      <c r="AU82" s="17">
        <f>MaleSingleAge!AU82+FemaleSingleAge!AU82</f>
        <v>26.363</v>
      </c>
      <c r="AV82" s="17">
        <f>MaleSingleAge!AV82+FemaleSingleAge!AV82</f>
        <v>28.026</v>
      </c>
      <c r="AW82" s="17">
        <f>MaleSingleAge!AW82+FemaleSingleAge!AW82</f>
        <v>30.082999999999998</v>
      </c>
      <c r="AX82" s="17">
        <f>MaleSingleAge!AX82+FemaleSingleAge!AX82</f>
        <v>32.405000000000001</v>
      </c>
      <c r="AY82" s="17">
        <f>MaleSingleAge!AY82+FemaleSingleAge!AY82</f>
        <v>34.798000000000002</v>
      </c>
      <c r="AZ82" s="17">
        <f>MaleSingleAge!AZ82+FemaleSingleAge!AZ82</f>
        <v>37.119999999999997</v>
      </c>
      <c r="BA82" s="17">
        <f>MaleSingleAge!BA82+FemaleSingleAge!BA82</f>
        <v>39.332999999999998</v>
      </c>
      <c r="BB82" s="17">
        <f>MaleSingleAge!BB82+FemaleSingleAge!BB82</f>
        <v>41.466999999999999</v>
      </c>
      <c r="BC82" s="17">
        <f>MaleSingleAge!BC82+FemaleSingleAge!BC82</f>
        <v>43.540999999999997</v>
      </c>
      <c r="BD82" s="17">
        <f>MaleSingleAge!BD82+FemaleSingleAge!BD82</f>
        <v>45.594999999999999</v>
      </c>
      <c r="BE82" s="17">
        <f>MaleSingleAge!BE82+FemaleSingleAge!BE82</f>
        <v>47.661000000000001</v>
      </c>
      <c r="BF82" s="17">
        <f>MaleSingleAge!BF82+FemaleSingleAge!BF82</f>
        <v>49.741</v>
      </c>
      <c r="BG82" s="17">
        <f>MaleSingleAge!BG82+FemaleSingleAge!BG82</f>
        <v>51.828000000000003</v>
      </c>
      <c r="BH82" s="17">
        <f>MaleSingleAge!BH82+FemaleSingleAge!BH82</f>
        <v>53.939</v>
      </c>
      <c r="BI82" s="17">
        <f>MaleSingleAge!BI82+FemaleSingleAge!BI82</f>
        <v>56.096999999999994</v>
      </c>
      <c r="BJ82" s="17">
        <f>MaleSingleAge!BJ82+FemaleSingleAge!BJ82</f>
        <v>58.325000000000003</v>
      </c>
      <c r="BK82" s="17">
        <f>MaleSingleAge!BK82+FemaleSingleAge!BK82</f>
        <v>60.638999999999996</v>
      </c>
      <c r="BL82" s="17">
        <f>MaleSingleAge!BL82+FemaleSingleAge!BL82</f>
        <v>63.058</v>
      </c>
      <c r="BM82" s="17">
        <f>MaleSingleAge!BM82+FemaleSingleAge!BM82</f>
        <v>65.599999999999994</v>
      </c>
      <c r="BN82" s="17">
        <f>MaleSingleAge!BN82+FemaleSingleAge!BN82</f>
        <v>68.28</v>
      </c>
      <c r="BO82" s="17">
        <f>MaleSingleAge!BO82+FemaleSingleAge!BO82</f>
        <v>71.121000000000009</v>
      </c>
      <c r="BP82" s="17">
        <f>MaleSingleAge!BP82+FemaleSingleAge!BP82</f>
        <v>74.147999999999996</v>
      </c>
      <c r="BQ82" s="17">
        <f>MaleSingleAge!BQ82+FemaleSingleAge!BQ82</f>
        <v>77.387</v>
      </c>
      <c r="BR82" s="17">
        <f>MaleSingleAge!BR82+FemaleSingleAge!BR82</f>
        <v>80.87</v>
      </c>
      <c r="BS82" s="17">
        <f>MaleSingleAge!BS82+FemaleSingleAge!BS82</f>
        <v>84.632999999999996</v>
      </c>
      <c r="BT82" s="17">
        <f>MaleSingleAge!BT82+FemaleSingleAge!BT82</f>
        <v>88.711999999999989</v>
      </c>
    </row>
    <row r="83" spans="1:72">
      <c r="A83" s="16">
        <v>80</v>
      </c>
      <c r="B83" s="17">
        <f>MaleSingleAge!B83+FemaleSingleAge!B83</f>
        <v>0</v>
      </c>
      <c r="C83" s="17">
        <f>MaleSingleAge!C83+FemaleSingleAge!C83</f>
        <v>0</v>
      </c>
      <c r="D83" s="17">
        <f>MaleSingleAge!D83+FemaleSingleAge!D83</f>
        <v>0</v>
      </c>
      <c r="E83" s="17">
        <f>MaleSingleAge!E83+FemaleSingleAge!E83</f>
        <v>0</v>
      </c>
      <c r="F83" s="17">
        <f>MaleSingleAge!F83+FemaleSingleAge!F83</f>
        <v>0</v>
      </c>
      <c r="G83" s="17">
        <f>MaleSingleAge!G83+FemaleSingleAge!G83</f>
        <v>0</v>
      </c>
      <c r="H83" s="17">
        <f>MaleSingleAge!H83+FemaleSingleAge!H83</f>
        <v>0</v>
      </c>
      <c r="I83" s="17">
        <f>MaleSingleAge!I83+FemaleSingleAge!I83</f>
        <v>0</v>
      </c>
      <c r="J83" s="17">
        <f>MaleSingleAge!J83+FemaleSingleAge!J83</f>
        <v>0</v>
      </c>
      <c r="K83" s="17">
        <f>MaleSingleAge!K83+FemaleSingleAge!K83</f>
        <v>0</v>
      </c>
      <c r="L83" s="17">
        <f>MaleSingleAge!L83+FemaleSingleAge!L83</f>
        <v>8.75</v>
      </c>
      <c r="M83" s="17">
        <f>MaleSingleAge!M83+FemaleSingleAge!M83</f>
        <v>8.6959999999999997</v>
      </c>
      <c r="N83" s="17">
        <f>MaleSingleAge!N83+FemaleSingleAge!N83</f>
        <v>8.6120000000000001</v>
      </c>
      <c r="O83" s="17">
        <f>MaleSingleAge!O83+FemaleSingleAge!O83</f>
        <v>8.5380000000000003</v>
      </c>
      <c r="P83" s="17">
        <f>MaleSingleAge!P83+FemaleSingleAge!P83</f>
        <v>8.5280000000000005</v>
      </c>
      <c r="Q83" s="17">
        <f>MaleSingleAge!Q83+FemaleSingleAge!Q83</f>
        <v>8.6110000000000007</v>
      </c>
      <c r="R83" s="17">
        <f>MaleSingleAge!R83+FemaleSingleAge!R83</f>
        <v>8.8060000000000009</v>
      </c>
      <c r="S83" s="17">
        <f>MaleSingleAge!S83+FemaleSingleAge!S83</f>
        <v>9.1039999999999992</v>
      </c>
      <c r="T83" s="17">
        <f>MaleSingleAge!T83+FemaleSingleAge!T83</f>
        <v>9.484</v>
      </c>
      <c r="U83" s="17">
        <f>MaleSingleAge!U83+FemaleSingleAge!U83</f>
        <v>9.9130000000000003</v>
      </c>
      <c r="V83" s="17">
        <f>MaleSingleAge!V83+FemaleSingleAge!V83</f>
        <v>10.364000000000001</v>
      </c>
      <c r="W83" s="17">
        <f>MaleSingleAge!W83+FemaleSingleAge!W83</f>
        <v>10.83</v>
      </c>
      <c r="X83" s="17">
        <f>MaleSingleAge!X83+FemaleSingleAge!X83</f>
        <v>11.318</v>
      </c>
      <c r="Y83" s="17">
        <f>MaleSingleAge!Y83+FemaleSingleAge!Y83</f>
        <v>11.824</v>
      </c>
      <c r="Z83" s="17">
        <f>MaleSingleAge!Z83+FemaleSingleAge!Z83</f>
        <v>12.346</v>
      </c>
      <c r="AA83" s="17">
        <f>MaleSingleAge!AA83+FemaleSingleAge!AA83</f>
        <v>12.884</v>
      </c>
      <c r="AB83" s="17">
        <f>MaleSingleAge!AB83+FemaleSingleAge!AB83</f>
        <v>13.431000000000001</v>
      </c>
      <c r="AC83" s="17">
        <f>MaleSingleAge!AC83+FemaleSingleAge!AC83</f>
        <v>13.984999999999999</v>
      </c>
      <c r="AD83" s="17">
        <f>MaleSingleAge!AD83+FemaleSingleAge!AD83</f>
        <v>14.542</v>
      </c>
      <c r="AE83" s="17">
        <f>MaleSingleAge!AE83+FemaleSingleAge!AE83</f>
        <v>15.100000000000001</v>
      </c>
      <c r="AF83" s="17">
        <f>MaleSingleAge!AF83+FemaleSingleAge!AF83</f>
        <v>15.657</v>
      </c>
      <c r="AG83" s="17">
        <f>MaleSingleAge!AG83+FemaleSingleAge!AG83</f>
        <v>16.213999999999999</v>
      </c>
      <c r="AH83" s="17">
        <f>MaleSingleAge!AH83+FemaleSingleAge!AH83</f>
        <v>16.77</v>
      </c>
      <c r="AI83" s="17">
        <f>MaleSingleAge!AI83+FemaleSingleAge!AI83</f>
        <v>17.311</v>
      </c>
      <c r="AJ83" s="17">
        <f>MaleSingleAge!AJ83+FemaleSingleAge!AJ83</f>
        <v>17.823999999999998</v>
      </c>
      <c r="AK83" s="17">
        <f>MaleSingleAge!AK83+FemaleSingleAge!AK83</f>
        <v>18.298000000000002</v>
      </c>
      <c r="AL83" s="17">
        <f>MaleSingleAge!AL83+FemaleSingleAge!AL83</f>
        <v>18.743000000000002</v>
      </c>
      <c r="AM83" s="17">
        <f>MaleSingleAge!AM83+FemaleSingleAge!AM83</f>
        <v>19.164999999999999</v>
      </c>
      <c r="AN83" s="17">
        <f>MaleSingleAge!AN83+FemaleSingleAge!AN83</f>
        <v>19.571000000000002</v>
      </c>
      <c r="AO83" s="17">
        <f>MaleSingleAge!AO83+FemaleSingleAge!AO83</f>
        <v>19.968</v>
      </c>
      <c r="AP83" s="17">
        <f>MaleSingleAge!AP83+FemaleSingleAge!AP83</f>
        <v>20.363</v>
      </c>
      <c r="AQ83" s="17">
        <f>MaleSingleAge!AQ83+FemaleSingleAge!AQ83</f>
        <v>20.753</v>
      </c>
      <c r="AR83" s="17">
        <f>MaleSingleAge!AR83+FemaleSingleAge!AR83</f>
        <v>21.161000000000001</v>
      </c>
      <c r="AS83" s="17">
        <f>MaleSingleAge!AS83+FemaleSingleAge!AS83</f>
        <v>21.658000000000001</v>
      </c>
      <c r="AT83" s="17">
        <f>MaleSingleAge!AT83+FemaleSingleAge!AT83</f>
        <v>22.335999999999999</v>
      </c>
      <c r="AU83" s="17">
        <f>MaleSingleAge!AU83+FemaleSingleAge!AU83</f>
        <v>23.262</v>
      </c>
      <c r="AV83" s="17">
        <f>MaleSingleAge!AV83+FemaleSingleAge!AV83</f>
        <v>24.46</v>
      </c>
      <c r="AW83" s="17">
        <f>MaleSingleAge!AW83+FemaleSingleAge!AW83</f>
        <v>25.905000000000001</v>
      </c>
      <c r="AX83" s="17">
        <f>MaleSingleAge!AX83+FemaleSingleAge!AX83</f>
        <v>27.562999999999999</v>
      </c>
      <c r="AY83" s="17">
        <f>MaleSingleAge!AY83+FemaleSingleAge!AY83</f>
        <v>29.372999999999998</v>
      </c>
      <c r="AZ83" s="17">
        <f>MaleSingleAge!AZ83+FemaleSingleAge!AZ83</f>
        <v>31.292000000000002</v>
      </c>
      <c r="BA83" s="17">
        <f>MaleSingleAge!BA83+FemaleSingleAge!BA83</f>
        <v>33.311999999999998</v>
      </c>
      <c r="BB83" s="17">
        <f>MaleSingleAge!BB83+FemaleSingleAge!BB83</f>
        <v>35.433</v>
      </c>
      <c r="BC83" s="17">
        <f>MaleSingleAge!BC83+FemaleSingleAge!BC83</f>
        <v>37.596000000000004</v>
      </c>
      <c r="BD83" s="17">
        <f>MaleSingleAge!BD83+FemaleSingleAge!BD83</f>
        <v>39.728999999999999</v>
      </c>
      <c r="BE83" s="17">
        <f>MaleSingleAge!BE83+FemaleSingleAge!BE83</f>
        <v>41.784999999999997</v>
      </c>
      <c r="BF83" s="17">
        <f>MaleSingleAge!BF83+FemaleSingleAge!BF83</f>
        <v>43.739000000000004</v>
      </c>
      <c r="BG83" s="17">
        <f>MaleSingleAge!BG83+FemaleSingleAge!BG83</f>
        <v>45.61</v>
      </c>
      <c r="BH83" s="17">
        <f>MaleSingleAge!BH83+FemaleSingleAge!BH83</f>
        <v>47.445</v>
      </c>
      <c r="BI83" s="17">
        <f>MaleSingleAge!BI83+FemaleSingleAge!BI83</f>
        <v>49.314</v>
      </c>
      <c r="BJ83" s="17">
        <f>MaleSingleAge!BJ83+FemaleSingleAge!BJ83</f>
        <v>51.268000000000001</v>
      </c>
      <c r="BK83" s="17">
        <f>MaleSingleAge!BK83+FemaleSingleAge!BK83</f>
        <v>53.338999999999999</v>
      </c>
      <c r="BL83" s="17">
        <f>MaleSingleAge!BL83+FemaleSingleAge!BL83</f>
        <v>55.528000000000006</v>
      </c>
      <c r="BM83" s="17">
        <f>MaleSingleAge!BM83+FemaleSingleAge!BM83</f>
        <v>57.829000000000001</v>
      </c>
      <c r="BN83" s="17">
        <f>MaleSingleAge!BN83+FemaleSingleAge!BN83</f>
        <v>60.23</v>
      </c>
      <c r="BO83" s="17">
        <f>MaleSingleAge!BO83+FemaleSingleAge!BO83</f>
        <v>62.738</v>
      </c>
      <c r="BP83" s="17">
        <f>MaleSingleAge!BP83+FemaleSingleAge!BP83</f>
        <v>65.366</v>
      </c>
      <c r="BQ83" s="17">
        <f>MaleSingleAge!BQ83+FemaleSingleAge!BQ83</f>
        <v>68.150000000000006</v>
      </c>
      <c r="BR83" s="17">
        <f>MaleSingleAge!BR83+FemaleSingleAge!BR83</f>
        <v>71.14500000000001</v>
      </c>
      <c r="BS83" s="17">
        <f>MaleSingleAge!BS83+FemaleSingleAge!BS83</f>
        <v>74.418000000000006</v>
      </c>
      <c r="BT83" s="17">
        <f>MaleSingleAge!BT83+FemaleSingleAge!BT83</f>
        <v>78.055000000000007</v>
      </c>
    </row>
    <row r="84" spans="1:72">
      <c r="A84" s="16">
        <v>81</v>
      </c>
      <c r="B84" s="17">
        <f>MaleSingleAge!B84+FemaleSingleAge!B84</f>
        <v>0</v>
      </c>
      <c r="C84" s="17">
        <f>MaleSingleAge!C84+FemaleSingleAge!C84</f>
        <v>0</v>
      </c>
      <c r="D84" s="17">
        <f>MaleSingleAge!D84+FemaleSingleAge!D84</f>
        <v>0</v>
      </c>
      <c r="E84" s="17">
        <f>MaleSingleAge!E84+FemaleSingleAge!E84</f>
        <v>0</v>
      </c>
      <c r="F84" s="17">
        <f>MaleSingleAge!F84+FemaleSingleAge!F84</f>
        <v>0</v>
      </c>
      <c r="G84" s="17">
        <f>MaleSingleAge!G84+FemaleSingleAge!G84</f>
        <v>0</v>
      </c>
      <c r="H84" s="17">
        <f>MaleSingleAge!H84+FemaleSingleAge!H84</f>
        <v>0</v>
      </c>
      <c r="I84" s="17">
        <f>MaleSingleAge!I84+FemaleSingleAge!I84</f>
        <v>0</v>
      </c>
      <c r="J84" s="17">
        <f>MaleSingleAge!J84+FemaleSingleAge!J84</f>
        <v>0</v>
      </c>
      <c r="K84" s="17">
        <f>MaleSingleAge!K84+FemaleSingleAge!K84</f>
        <v>0</v>
      </c>
      <c r="L84" s="17">
        <f>MaleSingleAge!L84+FemaleSingleAge!L84</f>
        <v>7.7320000000000002</v>
      </c>
      <c r="M84" s="17">
        <f>MaleSingleAge!M84+FemaleSingleAge!M84</f>
        <v>7.7439999999999998</v>
      </c>
      <c r="N84" s="17">
        <f>MaleSingleAge!N84+FemaleSingleAge!N84</f>
        <v>7.67</v>
      </c>
      <c r="O84" s="17">
        <f>MaleSingleAge!O84+FemaleSingleAge!O84</f>
        <v>7.556</v>
      </c>
      <c r="P84" s="17">
        <f>MaleSingleAge!P84+FemaleSingleAge!P84</f>
        <v>7.4630000000000001</v>
      </c>
      <c r="Q84" s="17">
        <f>MaleSingleAge!Q84+FemaleSingleAge!Q84</f>
        <v>7.4459999999999997</v>
      </c>
      <c r="R84" s="17">
        <f>MaleSingleAge!R84+FemaleSingleAge!R84</f>
        <v>7.5180000000000007</v>
      </c>
      <c r="S84" s="17">
        <f>MaleSingleAge!S84+FemaleSingleAge!S84</f>
        <v>7.6669999999999998</v>
      </c>
      <c r="T84" s="17">
        <f>MaleSingleAge!T84+FemaleSingleAge!T84</f>
        <v>7.8930000000000007</v>
      </c>
      <c r="U84" s="17">
        <f>MaleSingleAge!U84+FemaleSingleAge!U84</f>
        <v>8.1849999999999987</v>
      </c>
      <c r="V84" s="17">
        <f>MaleSingleAge!V84+FemaleSingleAge!V84</f>
        <v>8.5339999999999989</v>
      </c>
      <c r="W84" s="17">
        <f>MaleSingleAge!W84+FemaleSingleAge!W84</f>
        <v>8.9469999999999992</v>
      </c>
      <c r="X84" s="17">
        <f>MaleSingleAge!X84+FemaleSingleAge!X84</f>
        <v>9.4229999999999983</v>
      </c>
      <c r="Y84" s="17">
        <f>MaleSingleAge!Y84+FemaleSingleAge!Y84</f>
        <v>9.9340000000000011</v>
      </c>
      <c r="Z84" s="17">
        <f>MaleSingleAge!Z84+FemaleSingleAge!Z84</f>
        <v>10.454000000000001</v>
      </c>
      <c r="AA84" s="17">
        <f>MaleSingleAge!AA84+FemaleSingleAge!AA84</f>
        <v>10.954999999999998</v>
      </c>
      <c r="AB84" s="17">
        <f>MaleSingleAge!AB84+FemaleSingleAge!AB84</f>
        <v>11.427</v>
      </c>
      <c r="AC84" s="17">
        <f>MaleSingleAge!AC84+FemaleSingleAge!AC84</f>
        <v>11.873000000000001</v>
      </c>
      <c r="AD84" s="17">
        <f>MaleSingleAge!AD84+FemaleSingleAge!AD84</f>
        <v>12.311</v>
      </c>
      <c r="AE84" s="17">
        <f>MaleSingleAge!AE84+FemaleSingleAge!AE84</f>
        <v>12.765000000000001</v>
      </c>
      <c r="AF84" s="17">
        <f>MaleSingleAge!AF84+FemaleSingleAge!AF84</f>
        <v>13.254999999999999</v>
      </c>
      <c r="AG84" s="17">
        <f>MaleSingleAge!AG84+FemaleSingleAge!AG84</f>
        <v>13.786999999999999</v>
      </c>
      <c r="AH84" s="17">
        <f>MaleSingleAge!AH84+FemaleSingleAge!AH84</f>
        <v>14.350000000000001</v>
      </c>
      <c r="AI84" s="17">
        <f>MaleSingleAge!AI84+FemaleSingleAge!AI84</f>
        <v>14.919999999999998</v>
      </c>
      <c r="AJ84" s="17">
        <f>MaleSingleAge!AJ84+FemaleSingleAge!AJ84</f>
        <v>15.466000000000001</v>
      </c>
      <c r="AK84" s="17">
        <f>MaleSingleAge!AK84+FemaleSingleAge!AK84</f>
        <v>15.966000000000001</v>
      </c>
      <c r="AL84" s="17">
        <f>MaleSingleAge!AL84+FemaleSingleAge!AL84</f>
        <v>16.414000000000001</v>
      </c>
      <c r="AM84" s="17">
        <f>MaleSingleAge!AM84+FemaleSingleAge!AM84</f>
        <v>16.826999999999998</v>
      </c>
      <c r="AN84" s="17">
        <f>MaleSingleAge!AN84+FemaleSingleAge!AN84</f>
        <v>17.215</v>
      </c>
      <c r="AO84" s="17">
        <f>MaleSingleAge!AO84+FemaleSingleAge!AO84</f>
        <v>17.59</v>
      </c>
      <c r="AP84" s="17">
        <f>MaleSingleAge!AP84+FemaleSingleAge!AP84</f>
        <v>17.972000000000001</v>
      </c>
      <c r="AQ84" s="17">
        <f>MaleSingleAge!AQ84+FemaleSingleAge!AQ84</f>
        <v>18.371000000000002</v>
      </c>
      <c r="AR84" s="17">
        <f>MaleSingleAge!AR84+FemaleSingleAge!AR84</f>
        <v>18.795999999999999</v>
      </c>
      <c r="AS84" s="17">
        <f>MaleSingleAge!AS84+FemaleSingleAge!AS84</f>
        <v>19.268000000000001</v>
      </c>
      <c r="AT84" s="17">
        <f>MaleSingleAge!AT84+FemaleSingleAge!AT84</f>
        <v>19.811</v>
      </c>
      <c r="AU84" s="17">
        <f>MaleSingleAge!AU84+FemaleSingleAge!AU84</f>
        <v>20.444000000000003</v>
      </c>
      <c r="AV84" s="17">
        <f>MaleSingleAge!AV84+FemaleSingleAge!AV84</f>
        <v>21.158999999999999</v>
      </c>
      <c r="AW84" s="17">
        <f>MaleSingleAge!AW84+FemaleSingleAge!AW84</f>
        <v>21.966999999999999</v>
      </c>
      <c r="AX84" s="17">
        <f>MaleSingleAge!AX84+FemaleSingleAge!AX84</f>
        <v>22.934000000000001</v>
      </c>
      <c r="AY84" s="17">
        <f>MaleSingleAge!AY84+FemaleSingleAge!AY84</f>
        <v>24.148000000000003</v>
      </c>
      <c r="AZ84" s="17">
        <f>MaleSingleAge!AZ84+FemaleSingleAge!AZ84</f>
        <v>25.654</v>
      </c>
      <c r="BA84" s="17">
        <f>MaleSingleAge!BA84+FemaleSingleAge!BA84</f>
        <v>27.499000000000002</v>
      </c>
      <c r="BB84" s="17">
        <f>MaleSingleAge!BB84+FemaleSingleAge!BB84</f>
        <v>29.637</v>
      </c>
      <c r="BC84" s="17">
        <f>MaleSingleAge!BC84+FemaleSingleAge!BC84</f>
        <v>31.927</v>
      </c>
      <c r="BD84" s="17">
        <f>MaleSingleAge!BD84+FemaleSingleAge!BD84</f>
        <v>34.177999999999997</v>
      </c>
      <c r="BE84" s="17">
        <f>MaleSingleAge!BE84+FemaleSingleAge!BE84</f>
        <v>36.252000000000002</v>
      </c>
      <c r="BF84" s="17">
        <f>MaleSingleAge!BF84+FemaleSingleAge!BF84</f>
        <v>38.097999999999999</v>
      </c>
      <c r="BG84" s="17">
        <f>MaleSingleAge!BG84+FemaleSingleAge!BG84</f>
        <v>39.760000000000005</v>
      </c>
      <c r="BH84" s="17">
        <f>MaleSingleAge!BH84+FemaleSingleAge!BH84</f>
        <v>41.32</v>
      </c>
      <c r="BI84" s="17">
        <f>MaleSingleAge!BI84+FemaleSingleAge!BI84</f>
        <v>42.899000000000001</v>
      </c>
      <c r="BJ84" s="17">
        <f>MaleSingleAge!BJ84+FemaleSingleAge!BJ84</f>
        <v>44.59</v>
      </c>
      <c r="BK84" s="17">
        <f>MaleSingleAge!BK84+FemaleSingleAge!BK84</f>
        <v>46.427999999999997</v>
      </c>
      <c r="BL84" s="17">
        <f>MaleSingleAge!BL84+FemaleSingleAge!BL84</f>
        <v>48.400999999999996</v>
      </c>
      <c r="BM84" s="17">
        <f>MaleSingleAge!BM84+FemaleSingleAge!BM84</f>
        <v>50.472999999999999</v>
      </c>
      <c r="BN84" s="17">
        <f>MaleSingleAge!BN84+FemaleSingleAge!BN84</f>
        <v>52.603999999999999</v>
      </c>
      <c r="BO84" s="17">
        <f>MaleSingleAge!BO84+FemaleSingleAge!BO84</f>
        <v>54.774000000000001</v>
      </c>
      <c r="BP84" s="17">
        <f>MaleSingleAge!BP84+FemaleSingleAge!BP84</f>
        <v>56.991999999999997</v>
      </c>
      <c r="BQ84" s="17">
        <f>MaleSingleAge!BQ84+FemaleSingleAge!BQ84</f>
        <v>59.298000000000002</v>
      </c>
      <c r="BR84" s="17">
        <f>MaleSingleAge!BR84+FemaleSingleAge!BR84</f>
        <v>61.766999999999996</v>
      </c>
      <c r="BS84" s="17">
        <f>MaleSingleAge!BS84+FemaleSingleAge!BS84</f>
        <v>64.504999999999995</v>
      </c>
      <c r="BT84" s="17">
        <f>MaleSingleAge!BT84+FemaleSingleAge!BT84</f>
        <v>67.653999999999996</v>
      </c>
    </row>
    <row r="85" spans="1:72">
      <c r="A85" s="16">
        <v>82</v>
      </c>
      <c r="B85" s="17">
        <f>MaleSingleAge!B85+FemaleSingleAge!B85</f>
        <v>0</v>
      </c>
      <c r="C85" s="17">
        <f>MaleSingleAge!C85+FemaleSingleAge!C85</f>
        <v>0</v>
      </c>
      <c r="D85" s="17">
        <f>MaleSingleAge!D85+FemaleSingleAge!D85</f>
        <v>0</v>
      </c>
      <c r="E85" s="17">
        <f>MaleSingleAge!E85+FemaleSingleAge!E85</f>
        <v>0</v>
      </c>
      <c r="F85" s="17">
        <f>MaleSingleAge!F85+FemaleSingleAge!F85</f>
        <v>0</v>
      </c>
      <c r="G85" s="17">
        <f>MaleSingleAge!G85+FemaleSingleAge!G85</f>
        <v>0</v>
      </c>
      <c r="H85" s="17">
        <f>MaleSingleAge!H85+FemaleSingleAge!H85</f>
        <v>0</v>
      </c>
      <c r="I85" s="17">
        <f>MaleSingleAge!I85+FemaleSingleAge!I85</f>
        <v>0</v>
      </c>
      <c r="J85" s="17">
        <f>MaleSingleAge!J85+FemaleSingleAge!J85</f>
        <v>0</v>
      </c>
      <c r="K85" s="17">
        <f>MaleSingleAge!K85+FemaleSingleAge!K85</f>
        <v>0</v>
      </c>
      <c r="L85" s="17">
        <f>MaleSingleAge!L85+FemaleSingleAge!L85</f>
        <v>6.6920000000000002</v>
      </c>
      <c r="M85" s="17">
        <f>MaleSingleAge!M85+FemaleSingleAge!M85</f>
        <v>6.7620000000000005</v>
      </c>
      <c r="N85" s="17">
        <f>MaleSingleAge!N85+FemaleSingleAge!N85</f>
        <v>6.71</v>
      </c>
      <c r="O85" s="17">
        <f>MaleSingleAge!O85+FemaleSingleAge!O85</f>
        <v>6.5860000000000003</v>
      </c>
      <c r="P85" s="17">
        <f>MaleSingleAge!P85+FemaleSingleAge!P85</f>
        <v>6.4629999999999992</v>
      </c>
      <c r="Q85" s="17">
        <f>MaleSingleAge!Q85+FemaleSingleAge!Q85</f>
        <v>6.3900000000000006</v>
      </c>
      <c r="R85" s="17">
        <f>MaleSingleAge!R85+FemaleSingleAge!R85</f>
        <v>6.3780000000000001</v>
      </c>
      <c r="S85" s="17">
        <f>MaleSingleAge!S85+FemaleSingleAge!S85</f>
        <v>6.4180000000000001</v>
      </c>
      <c r="T85" s="17">
        <f>MaleSingleAge!T85+FemaleSingleAge!T85</f>
        <v>6.5250000000000004</v>
      </c>
      <c r="U85" s="17">
        <f>MaleSingleAge!U85+FemaleSingleAge!U85</f>
        <v>6.7050000000000001</v>
      </c>
      <c r="V85" s="17">
        <f>MaleSingleAge!V85+FemaleSingleAge!V85</f>
        <v>6.9670000000000005</v>
      </c>
      <c r="W85" s="17">
        <f>MaleSingleAge!W85+FemaleSingleAge!W85</f>
        <v>7.319</v>
      </c>
      <c r="X85" s="17">
        <f>MaleSingleAge!X85+FemaleSingleAge!X85</f>
        <v>7.7560000000000002</v>
      </c>
      <c r="Y85" s="17">
        <f>MaleSingleAge!Y85+FemaleSingleAge!Y85</f>
        <v>8.2460000000000004</v>
      </c>
      <c r="Z85" s="17">
        <f>MaleSingleAge!Z85+FemaleSingleAge!Z85</f>
        <v>8.7360000000000007</v>
      </c>
      <c r="AA85" s="17">
        <f>MaleSingleAge!AA85+FemaleSingleAge!AA85</f>
        <v>9.19</v>
      </c>
      <c r="AB85" s="17">
        <f>MaleSingleAge!AB85+FemaleSingleAge!AB85</f>
        <v>9.5910000000000011</v>
      </c>
      <c r="AC85" s="17">
        <f>MaleSingleAge!AC85+FemaleSingleAge!AC85</f>
        <v>9.9499999999999993</v>
      </c>
      <c r="AD85" s="17">
        <f>MaleSingleAge!AD85+FemaleSingleAge!AD85</f>
        <v>10.295999999999999</v>
      </c>
      <c r="AE85" s="17">
        <f>MaleSingleAge!AE85+FemaleSingleAge!AE85</f>
        <v>10.669</v>
      </c>
      <c r="AF85" s="17">
        <f>MaleSingleAge!AF85+FemaleSingleAge!AF85</f>
        <v>11.097999999999999</v>
      </c>
      <c r="AG85" s="17">
        <f>MaleSingleAge!AG85+FemaleSingleAge!AG85</f>
        <v>11.591000000000001</v>
      </c>
      <c r="AH85" s="17">
        <f>MaleSingleAge!AH85+FemaleSingleAge!AH85</f>
        <v>12.134</v>
      </c>
      <c r="AI85" s="17">
        <f>MaleSingleAge!AI85+FemaleSingleAge!AI85</f>
        <v>12.701000000000001</v>
      </c>
      <c r="AJ85" s="17">
        <f>MaleSingleAge!AJ85+FemaleSingleAge!AJ85</f>
        <v>13.248000000000001</v>
      </c>
      <c r="AK85" s="17">
        <f>MaleSingleAge!AK85+FemaleSingleAge!AK85</f>
        <v>13.746</v>
      </c>
      <c r="AL85" s="17">
        <f>MaleSingleAge!AL85+FemaleSingleAge!AL85</f>
        <v>14.19</v>
      </c>
      <c r="AM85" s="17">
        <f>MaleSingleAge!AM85+FemaleSingleAge!AM85</f>
        <v>14.588000000000001</v>
      </c>
      <c r="AN85" s="17">
        <f>MaleSingleAge!AN85+FemaleSingleAge!AN85</f>
        <v>14.956</v>
      </c>
      <c r="AO85" s="17">
        <f>MaleSingleAge!AO85+FemaleSingleAge!AO85</f>
        <v>15.315999999999999</v>
      </c>
      <c r="AP85" s="17">
        <f>MaleSingleAge!AP85+FemaleSingleAge!AP85</f>
        <v>15.684999999999999</v>
      </c>
      <c r="AQ85" s="17">
        <f>MaleSingleAge!AQ85+FemaleSingleAge!AQ85</f>
        <v>16.082999999999998</v>
      </c>
      <c r="AR85" s="17">
        <f>MaleSingleAge!AR85+FemaleSingleAge!AR85</f>
        <v>16.515999999999998</v>
      </c>
      <c r="AS85" s="17">
        <f>MaleSingleAge!AS85+FemaleSingleAge!AS85</f>
        <v>16.963000000000001</v>
      </c>
      <c r="AT85" s="17">
        <f>MaleSingleAge!AT85+FemaleSingleAge!AT85</f>
        <v>17.396999999999998</v>
      </c>
      <c r="AU85" s="17">
        <f>MaleSingleAge!AU85+FemaleSingleAge!AU85</f>
        <v>17.811</v>
      </c>
      <c r="AV85" s="17">
        <f>MaleSingleAge!AV85+FemaleSingleAge!AV85</f>
        <v>18.176000000000002</v>
      </c>
      <c r="AW85" s="17">
        <f>MaleSingleAge!AW85+FemaleSingleAge!AW85</f>
        <v>18.523</v>
      </c>
      <c r="AX85" s="17">
        <f>MaleSingleAge!AX85+FemaleSingleAge!AX85</f>
        <v>18.982999999999997</v>
      </c>
      <c r="AY85" s="17">
        <f>MaleSingleAge!AY85+FemaleSingleAge!AY85</f>
        <v>19.731999999999999</v>
      </c>
      <c r="AZ85" s="17">
        <f>MaleSingleAge!AZ85+FemaleSingleAge!AZ85</f>
        <v>20.885999999999999</v>
      </c>
      <c r="BA85" s="17">
        <f>MaleSingleAge!BA85+FemaleSingleAge!BA85</f>
        <v>22.509</v>
      </c>
      <c r="BB85" s="17">
        <f>MaleSingleAge!BB85+FemaleSingleAge!BB85</f>
        <v>24.533999999999999</v>
      </c>
      <c r="BC85" s="17">
        <f>MaleSingleAge!BC85+FemaleSingleAge!BC85</f>
        <v>26.782</v>
      </c>
      <c r="BD85" s="17">
        <f>MaleSingleAge!BD85+FemaleSingleAge!BD85</f>
        <v>28.996000000000002</v>
      </c>
      <c r="BE85" s="17">
        <f>MaleSingleAge!BE85+FemaleSingleAge!BE85</f>
        <v>30.988999999999997</v>
      </c>
      <c r="BF85" s="17">
        <f>MaleSingleAge!BF85+FemaleSingleAge!BF85</f>
        <v>32.701000000000001</v>
      </c>
      <c r="BG85" s="17">
        <f>MaleSingleAge!BG85+FemaleSingleAge!BG85</f>
        <v>34.192</v>
      </c>
      <c r="BH85" s="17">
        <f>MaleSingleAge!BH85+FemaleSingleAge!BH85</f>
        <v>35.545999999999999</v>
      </c>
      <c r="BI85" s="17">
        <f>MaleSingleAge!BI85+FemaleSingleAge!BI85</f>
        <v>36.908000000000001</v>
      </c>
      <c r="BJ85" s="17">
        <f>MaleSingleAge!BJ85+FemaleSingleAge!BJ85</f>
        <v>38.385000000000005</v>
      </c>
      <c r="BK85" s="17">
        <f>MaleSingleAge!BK85+FemaleSingleAge!BK85</f>
        <v>40.013000000000005</v>
      </c>
      <c r="BL85" s="17">
        <f>MaleSingleAge!BL85+FemaleSingleAge!BL85</f>
        <v>41.774000000000001</v>
      </c>
      <c r="BM85" s="17">
        <f>MaleSingleAge!BM85+FemaleSingleAge!BM85</f>
        <v>43.615000000000002</v>
      </c>
      <c r="BN85" s="17">
        <f>MaleSingleAge!BN85+FemaleSingleAge!BN85</f>
        <v>45.482999999999997</v>
      </c>
      <c r="BO85" s="17">
        <f>MaleSingleAge!BO85+FemaleSingleAge!BO85</f>
        <v>47.346999999999994</v>
      </c>
      <c r="BP85" s="17">
        <f>MaleSingleAge!BP85+FemaleSingleAge!BP85</f>
        <v>49.21</v>
      </c>
      <c r="BQ85" s="17">
        <f>MaleSingleAge!BQ85+FemaleSingleAge!BQ85</f>
        <v>51.118000000000002</v>
      </c>
      <c r="BR85" s="17">
        <f>MaleSingleAge!BR85+FemaleSingleAge!BR85</f>
        <v>53.149000000000001</v>
      </c>
      <c r="BS85" s="17">
        <f>MaleSingleAge!BS85+FemaleSingleAge!BS85</f>
        <v>55.426000000000002</v>
      </c>
      <c r="BT85" s="17">
        <f>MaleSingleAge!BT85+FemaleSingleAge!BT85</f>
        <v>58.107999999999997</v>
      </c>
    </row>
    <row r="86" spans="1:72">
      <c r="A86" s="16">
        <v>83</v>
      </c>
      <c r="B86" s="17">
        <f>MaleSingleAge!B86+FemaleSingleAge!B86</f>
        <v>0</v>
      </c>
      <c r="C86" s="17">
        <f>MaleSingleAge!C86+FemaleSingleAge!C86</f>
        <v>0</v>
      </c>
      <c r="D86" s="17">
        <f>MaleSingleAge!D86+FemaleSingleAge!D86</f>
        <v>0</v>
      </c>
      <c r="E86" s="17">
        <f>MaleSingleAge!E86+FemaleSingleAge!E86</f>
        <v>0</v>
      </c>
      <c r="F86" s="17">
        <f>MaleSingleAge!F86+FemaleSingleAge!F86</f>
        <v>0</v>
      </c>
      <c r="G86" s="17">
        <f>MaleSingleAge!G86+FemaleSingleAge!G86</f>
        <v>0</v>
      </c>
      <c r="H86" s="17">
        <f>MaleSingleAge!H86+FemaleSingleAge!H86</f>
        <v>0</v>
      </c>
      <c r="I86" s="17">
        <f>MaleSingleAge!I86+FemaleSingleAge!I86</f>
        <v>0</v>
      </c>
      <c r="J86" s="17">
        <f>MaleSingleAge!J86+FemaleSingleAge!J86</f>
        <v>0</v>
      </c>
      <c r="K86" s="17">
        <f>MaleSingleAge!K86+FemaleSingleAge!K86</f>
        <v>0</v>
      </c>
      <c r="L86" s="17">
        <f>MaleSingleAge!L86+FemaleSingleAge!L86</f>
        <v>5.5839999999999996</v>
      </c>
      <c r="M86" s="17">
        <f>MaleSingleAge!M86+FemaleSingleAge!M86</f>
        <v>5.6779999999999999</v>
      </c>
      <c r="N86" s="17">
        <f>MaleSingleAge!N86+FemaleSingleAge!N86</f>
        <v>5.6649999999999991</v>
      </c>
      <c r="O86" s="17">
        <f>MaleSingleAge!O86+FemaleSingleAge!O86</f>
        <v>5.5819999999999999</v>
      </c>
      <c r="P86" s="17">
        <f>MaleSingleAge!P86+FemaleSingleAge!P86</f>
        <v>5.484</v>
      </c>
      <c r="Q86" s="17">
        <f>MaleSingleAge!Q86+FemaleSingleAge!Q86</f>
        <v>5.4169999999999998</v>
      </c>
      <c r="R86" s="17">
        <f>MaleSingleAge!R86+FemaleSingleAge!R86</f>
        <v>5.3860000000000001</v>
      </c>
      <c r="S86" s="17">
        <f>MaleSingleAge!S86+FemaleSingleAge!S86</f>
        <v>5.3890000000000002</v>
      </c>
      <c r="T86" s="17">
        <f>MaleSingleAge!T86+FemaleSingleAge!T86</f>
        <v>5.4379999999999997</v>
      </c>
      <c r="U86" s="17">
        <f>MaleSingleAge!U86+FemaleSingleAge!U86</f>
        <v>5.5549999999999997</v>
      </c>
      <c r="V86" s="17">
        <f>MaleSingleAge!V86+FemaleSingleAge!V86</f>
        <v>5.7450000000000001</v>
      </c>
      <c r="W86" s="17">
        <f>MaleSingleAge!W86+FemaleSingleAge!W86</f>
        <v>6.0250000000000004</v>
      </c>
      <c r="X86" s="17">
        <f>MaleSingleAge!X86+FemaleSingleAge!X86</f>
        <v>6.3889999999999993</v>
      </c>
      <c r="Y86" s="17">
        <f>MaleSingleAge!Y86+FemaleSingleAge!Y86</f>
        <v>6.8029999999999999</v>
      </c>
      <c r="Z86" s="17">
        <f>MaleSingleAge!Z86+FemaleSingleAge!Z86</f>
        <v>7.22</v>
      </c>
      <c r="AA86" s="17">
        <f>MaleSingleAge!AA86+FemaleSingleAge!AA86</f>
        <v>7.61</v>
      </c>
      <c r="AB86" s="17">
        <f>MaleSingleAge!AB86+FemaleSingleAge!AB86</f>
        <v>7.9550000000000001</v>
      </c>
      <c r="AC86" s="17">
        <f>MaleSingleAge!AC86+FemaleSingleAge!AC86</f>
        <v>8.2689999999999984</v>
      </c>
      <c r="AD86" s="17">
        <f>MaleSingleAge!AD86+FemaleSingleAge!AD86</f>
        <v>8.57</v>
      </c>
      <c r="AE86" s="17">
        <f>MaleSingleAge!AE86+FemaleSingleAge!AE86</f>
        <v>8.8999999999999986</v>
      </c>
      <c r="AF86" s="17">
        <f>MaleSingleAge!AF86+FemaleSingleAge!AF86</f>
        <v>9.2789999999999999</v>
      </c>
      <c r="AG86" s="17">
        <f>MaleSingleAge!AG86+FemaleSingleAge!AG86</f>
        <v>9.7200000000000006</v>
      </c>
      <c r="AH86" s="17">
        <f>MaleSingleAge!AH86+FemaleSingleAge!AH86</f>
        <v>10.205</v>
      </c>
      <c r="AI86" s="17">
        <f>MaleSingleAge!AI86+FemaleSingleAge!AI86</f>
        <v>10.711</v>
      </c>
      <c r="AJ86" s="17">
        <f>MaleSingleAge!AJ86+FemaleSingleAge!AJ86</f>
        <v>11.204000000000001</v>
      </c>
      <c r="AK86" s="17">
        <f>MaleSingleAge!AK86+FemaleSingleAge!AK86</f>
        <v>11.658999999999999</v>
      </c>
      <c r="AL86" s="17">
        <f>MaleSingleAge!AL86+FemaleSingleAge!AL86</f>
        <v>12.07</v>
      </c>
      <c r="AM86" s="17">
        <f>MaleSingleAge!AM86+FemaleSingleAge!AM86</f>
        <v>12.443</v>
      </c>
      <c r="AN86" s="17">
        <f>MaleSingleAge!AN86+FemaleSingleAge!AN86</f>
        <v>12.788</v>
      </c>
      <c r="AO86" s="17">
        <f>MaleSingleAge!AO86+FemaleSingleAge!AO86</f>
        <v>13.123000000000001</v>
      </c>
      <c r="AP86" s="17">
        <f>MaleSingleAge!AP86+FemaleSingleAge!AP86</f>
        <v>13.461</v>
      </c>
      <c r="AQ86" s="17">
        <f>MaleSingleAge!AQ86+FemaleSingleAge!AQ86</f>
        <v>13.818999999999999</v>
      </c>
      <c r="AR86" s="17">
        <f>MaleSingleAge!AR86+FemaleSingleAge!AR86</f>
        <v>14.198</v>
      </c>
      <c r="AS86" s="17">
        <f>MaleSingleAge!AS86+FemaleSingleAge!AS86</f>
        <v>14.577</v>
      </c>
      <c r="AT86" s="17">
        <f>MaleSingleAge!AT86+FemaleSingleAge!AT86</f>
        <v>14.925000000000001</v>
      </c>
      <c r="AU86" s="17">
        <f>MaleSingleAge!AU86+FemaleSingleAge!AU86</f>
        <v>15.228</v>
      </c>
      <c r="AV86" s="17">
        <f>MaleSingleAge!AV86+FemaleSingleAge!AV86</f>
        <v>15.452999999999999</v>
      </c>
      <c r="AW86" s="17">
        <f>MaleSingleAge!AW86+FemaleSingleAge!AW86</f>
        <v>15.637</v>
      </c>
      <c r="AX86" s="17">
        <f>MaleSingleAge!AX86+FemaleSingleAge!AX86</f>
        <v>15.91</v>
      </c>
      <c r="AY86" s="17">
        <f>MaleSingleAge!AY86+FemaleSingleAge!AY86</f>
        <v>16.440000000000001</v>
      </c>
      <c r="AZ86" s="17">
        <f>MaleSingleAge!AZ86+FemaleSingleAge!AZ86</f>
        <v>17.343</v>
      </c>
      <c r="BA86" s="17">
        <f>MaleSingleAge!BA86+FemaleSingleAge!BA86</f>
        <v>18.68</v>
      </c>
      <c r="BB86" s="17">
        <f>MaleSingleAge!BB86+FemaleSingleAge!BB86</f>
        <v>20.39</v>
      </c>
      <c r="BC86" s="17">
        <f>MaleSingleAge!BC86+FemaleSingleAge!BC86</f>
        <v>22.317</v>
      </c>
      <c r="BD86" s="17">
        <f>MaleSingleAge!BD86+FemaleSingleAge!BD86</f>
        <v>24.237000000000002</v>
      </c>
      <c r="BE86" s="17">
        <f>MaleSingleAge!BE86+FemaleSingleAge!BE86</f>
        <v>25.991</v>
      </c>
      <c r="BF86" s="17">
        <f>MaleSingleAge!BF86+FemaleSingleAge!BF86</f>
        <v>27.523</v>
      </c>
      <c r="BG86" s="17">
        <f>MaleSingleAge!BG86+FemaleSingleAge!BG86</f>
        <v>28.883000000000003</v>
      </c>
      <c r="BH86" s="17">
        <f>MaleSingleAge!BH86+FemaleSingleAge!BH86</f>
        <v>30.137</v>
      </c>
      <c r="BI86" s="17">
        <f>MaleSingleAge!BI86+FemaleSingleAge!BI86</f>
        <v>31.390999999999998</v>
      </c>
      <c r="BJ86" s="17">
        <f>MaleSingleAge!BJ86+FemaleSingleAge!BJ86</f>
        <v>32.727000000000004</v>
      </c>
      <c r="BK86" s="17">
        <f>MaleSingleAge!BK86+FemaleSingleAge!BK86</f>
        <v>34.168999999999997</v>
      </c>
      <c r="BL86" s="17">
        <f>MaleSingleAge!BL86+FemaleSingleAge!BL86</f>
        <v>35.704000000000001</v>
      </c>
      <c r="BM86" s="17">
        <f>MaleSingleAge!BM86+FemaleSingleAge!BM86</f>
        <v>37.292999999999999</v>
      </c>
      <c r="BN86" s="17">
        <f>MaleSingleAge!BN86+FemaleSingleAge!BN86</f>
        <v>38.895000000000003</v>
      </c>
      <c r="BO86" s="17">
        <f>MaleSingleAge!BO86+FemaleSingleAge!BO86</f>
        <v>40.492000000000004</v>
      </c>
      <c r="BP86" s="17">
        <f>MaleSingleAge!BP86+FemaleSingleAge!BP86</f>
        <v>42.087999999999994</v>
      </c>
      <c r="BQ86" s="17">
        <f>MaleSingleAge!BQ86+FemaleSingleAge!BQ86</f>
        <v>43.721000000000004</v>
      </c>
      <c r="BR86" s="17">
        <f>MaleSingleAge!BR86+FemaleSingleAge!BR86</f>
        <v>45.459000000000003</v>
      </c>
      <c r="BS86" s="17">
        <f>MaleSingleAge!BS86+FemaleSingleAge!BS86</f>
        <v>47.402000000000001</v>
      </c>
      <c r="BT86" s="17">
        <f>MaleSingleAge!BT86+FemaleSingleAge!BT86</f>
        <v>49.682000000000002</v>
      </c>
    </row>
    <row r="87" spans="1:72">
      <c r="A87" s="16">
        <v>84</v>
      </c>
      <c r="B87" s="17">
        <f>MaleSingleAge!B87+FemaleSingleAge!B87</f>
        <v>0</v>
      </c>
      <c r="C87" s="17">
        <f>MaleSingleAge!C87+FemaleSingleAge!C87</f>
        <v>0</v>
      </c>
      <c r="D87" s="17">
        <f>MaleSingleAge!D87+FemaleSingleAge!D87</f>
        <v>0</v>
      </c>
      <c r="E87" s="17">
        <f>MaleSingleAge!E87+FemaleSingleAge!E87</f>
        <v>0</v>
      </c>
      <c r="F87" s="17">
        <f>MaleSingleAge!F87+FemaleSingleAge!F87</f>
        <v>0</v>
      </c>
      <c r="G87" s="17">
        <f>MaleSingleAge!G87+FemaleSingleAge!G87</f>
        <v>0</v>
      </c>
      <c r="H87" s="17">
        <f>MaleSingleAge!H87+FemaleSingleAge!H87</f>
        <v>0</v>
      </c>
      <c r="I87" s="17">
        <f>MaleSingleAge!I87+FemaleSingleAge!I87</f>
        <v>0</v>
      </c>
      <c r="J87" s="17">
        <f>MaleSingleAge!J87+FemaleSingleAge!J87</f>
        <v>0</v>
      </c>
      <c r="K87" s="17">
        <f>MaleSingleAge!K87+FemaleSingleAge!K87</f>
        <v>0</v>
      </c>
      <c r="L87" s="17">
        <f>MaleSingleAge!L87+FemaleSingleAge!L87</f>
        <v>4.4660000000000002</v>
      </c>
      <c r="M87" s="17">
        <f>MaleSingleAge!M87+FemaleSingleAge!M87</f>
        <v>4.5659999999999998</v>
      </c>
      <c r="N87" s="17">
        <f>MaleSingleAge!N87+FemaleSingleAge!N87</f>
        <v>4.5980000000000008</v>
      </c>
      <c r="O87" s="17">
        <f>MaleSingleAge!O87+FemaleSingleAge!O87</f>
        <v>4.5819999999999999</v>
      </c>
      <c r="P87" s="17">
        <f>MaleSingleAge!P87+FemaleSingleAge!P87</f>
        <v>4.5510000000000002</v>
      </c>
      <c r="Q87" s="17">
        <f>MaleSingleAge!Q87+FemaleSingleAge!Q87</f>
        <v>4.5309999999999997</v>
      </c>
      <c r="R87" s="17">
        <f>MaleSingleAge!R87+FemaleSingleAge!R87</f>
        <v>4.5259999999999998</v>
      </c>
      <c r="S87" s="17">
        <f>MaleSingleAge!S87+FemaleSingleAge!S87</f>
        <v>4.5339999999999998</v>
      </c>
      <c r="T87" s="17">
        <f>MaleSingleAge!T87+FemaleSingleAge!T87</f>
        <v>4.5709999999999997</v>
      </c>
      <c r="U87" s="17">
        <f>MaleSingleAge!U87+FemaleSingleAge!U87</f>
        <v>4.6520000000000001</v>
      </c>
      <c r="V87" s="17">
        <f>MaleSingleAge!V87+FemaleSingleAge!V87</f>
        <v>4.79</v>
      </c>
      <c r="W87" s="17">
        <f>MaleSingleAge!W87+FemaleSingleAge!W87</f>
        <v>4.9939999999999998</v>
      </c>
      <c r="X87" s="17">
        <f>MaleSingleAge!X87+FemaleSingleAge!X87</f>
        <v>5.2590000000000003</v>
      </c>
      <c r="Y87" s="17">
        <f>MaleSingleAge!Y87+FemaleSingleAge!Y87</f>
        <v>5.5670000000000002</v>
      </c>
      <c r="Z87" s="17">
        <f>MaleSingleAge!Z87+FemaleSingleAge!Z87</f>
        <v>5.8889999999999993</v>
      </c>
      <c r="AA87" s="17">
        <f>MaleSingleAge!AA87+FemaleSingleAge!AA87</f>
        <v>6.2029999999999994</v>
      </c>
      <c r="AB87" s="17">
        <f>MaleSingleAge!AB87+FemaleSingleAge!AB87</f>
        <v>6.5039999999999996</v>
      </c>
      <c r="AC87" s="17">
        <f>MaleSingleAge!AC87+FemaleSingleAge!AC87</f>
        <v>6.7919999999999998</v>
      </c>
      <c r="AD87" s="17">
        <f>MaleSingleAge!AD87+FemaleSingleAge!AD87</f>
        <v>7.0839999999999996</v>
      </c>
      <c r="AE87" s="17">
        <f>MaleSingleAge!AE87+FemaleSingleAge!AE87</f>
        <v>7.3940000000000001</v>
      </c>
      <c r="AF87" s="17">
        <f>MaleSingleAge!AF87+FemaleSingleAge!AF87</f>
        <v>7.7360000000000007</v>
      </c>
      <c r="AG87" s="17">
        <f>MaleSingleAge!AG87+FemaleSingleAge!AG87</f>
        <v>8.1110000000000007</v>
      </c>
      <c r="AH87" s="17">
        <f>MaleSingleAge!AH87+FemaleSingleAge!AH87</f>
        <v>8.5120000000000005</v>
      </c>
      <c r="AI87" s="17">
        <f>MaleSingleAge!AI87+FemaleSingleAge!AI87</f>
        <v>8.9250000000000007</v>
      </c>
      <c r="AJ87" s="17">
        <f>MaleSingleAge!AJ87+FemaleSingleAge!AJ87</f>
        <v>9.3309999999999995</v>
      </c>
      <c r="AK87" s="17">
        <f>MaleSingleAge!AK87+FemaleSingleAge!AK87</f>
        <v>9.7170000000000005</v>
      </c>
      <c r="AL87" s="17">
        <f>MaleSingleAge!AL87+FemaleSingleAge!AL87</f>
        <v>10.077</v>
      </c>
      <c r="AM87" s="17">
        <f>MaleSingleAge!AM87+FemaleSingleAge!AM87</f>
        <v>10.417999999999999</v>
      </c>
      <c r="AN87" s="17">
        <f>MaleSingleAge!AN87+FemaleSingleAge!AN87</f>
        <v>10.74</v>
      </c>
      <c r="AO87" s="17">
        <f>MaleSingleAge!AO87+FemaleSingleAge!AO87</f>
        <v>11.045999999999999</v>
      </c>
      <c r="AP87" s="17">
        <f>MaleSingleAge!AP87+FemaleSingleAge!AP87</f>
        <v>11.341000000000001</v>
      </c>
      <c r="AQ87" s="17">
        <f>MaleSingleAge!AQ87+FemaleSingleAge!AQ87</f>
        <v>11.635</v>
      </c>
      <c r="AR87" s="17">
        <f>MaleSingleAge!AR87+FemaleSingleAge!AR87</f>
        <v>11.931999999999999</v>
      </c>
      <c r="AS87" s="17">
        <f>MaleSingleAge!AS87+FemaleSingleAge!AS87</f>
        <v>12.225999999999999</v>
      </c>
      <c r="AT87" s="17">
        <f>MaleSingleAge!AT87+FemaleSingleAge!AT87</f>
        <v>12.504000000000001</v>
      </c>
      <c r="AU87" s="17">
        <f>MaleSingleAge!AU87+FemaleSingleAge!AU87</f>
        <v>12.766</v>
      </c>
      <c r="AV87" s="17">
        <f>MaleSingleAge!AV87+FemaleSingleAge!AV87</f>
        <v>12.994</v>
      </c>
      <c r="AW87" s="17">
        <f>MaleSingleAge!AW87+FemaleSingleAge!AW87</f>
        <v>13.213999999999999</v>
      </c>
      <c r="AX87" s="17">
        <f>MaleSingleAge!AX87+FemaleSingleAge!AX87</f>
        <v>13.504999999999999</v>
      </c>
      <c r="AY87" s="17">
        <f>MaleSingleAge!AY87+FemaleSingleAge!AY87</f>
        <v>13.979000000000001</v>
      </c>
      <c r="AZ87" s="17">
        <f>MaleSingleAge!AZ87+FemaleSingleAge!AZ87</f>
        <v>14.704000000000001</v>
      </c>
      <c r="BA87" s="17">
        <f>MaleSingleAge!BA87+FemaleSingleAge!BA87</f>
        <v>15.722</v>
      </c>
      <c r="BB87" s="17">
        <f>MaleSingleAge!BB87+FemaleSingleAge!BB87</f>
        <v>16.995000000000001</v>
      </c>
      <c r="BC87" s="17">
        <f>MaleSingleAge!BC87+FemaleSingleAge!BC87</f>
        <v>18.434000000000001</v>
      </c>
      <c r="BD87" s="17">
        <f>MaleSingleAge!BD87+FemaleSingleAge!BD87</f>
        <v>19.907</v>
      </c>
      <c r="BE87" s="17">
        <f>MaleSingleAge!BE87+FemaleSingleAge!BE87</f>
        <v>21.32</v>
      </c>
      <c r="BF87" s="17">
        <f>MaleSingleAge!BF87+FemaleSingleAge!BF87</f>
        <v>22.645</v>
      </c>
      <c r="BG87" s="17">
        <f>MaleSingleAge!BG87+FemaleSingleAge!BG87</f>
        <v>23.908000000000001</v>
      </c>
      <c r="BH87" s="17">
        <f>MaleSingleAge!BH87+FemaleSingleAge!BH87</f>
        <v>25.125</v>
      </c>
      <c r="BI87" s="17">
        <f>MaleSingleAge!BI87+FemaleSingleAge!BI87</f>
        <v>26.338999999999999</v>
      </c>
      <c r="BJ87" s="17">
        <f>MaleSingleAge!BJ87+FemaleSingleAge!BJ87</f>
        <v>27.577999999999999</v>
      </c>
      <c r="BK87" s="17">
        <f>MaleSingleAge!BK87+FemaleSingleAge!BK87</f>
        <v>28.853999999999999</v>
      </c>
      <c r="BL87" s="17">
        <f>MaleSingleAge!BL87+FemaleSingleAge!BL87</f>
        <v>30.163</v>
      </c>
      <c r="BM87" s="17">
        <f>MaleSingleAge!BM87+FemaleSingleAge!BM87</f>
        <v>31.495000000000001</v>
      </c>
      <c r="BN87" s="17">
        <f>MaleSingleAge!BN87+FemaleSingleAge!BN87</f>
        <v>32.842999999999996</v>
      </c>
      <c r="BO87" s="17">
        <f>MaleSingleAge!BO87+FemaleSingleAge!BO87</f>
        <v>34.203000000000003</v>
      </c>
      <c r="BP87" s="17">
        <f>MaleSingleAge!BP87+FemaleSingleAge!BP87</f>
        <v>35.594000000000001</v>
      </c>
      <c r="BQ87" s="17">
        <f>MaleSingleAge!BQ87+FemaleSingleAge!BQ87</f>
        <v>37.04</v>
      </c>
      <c r="BR87" s="17">
        <f>MaleSingleAge!BR87+FemaleSingleAge!BR87</f>
        <v>38.582999999999998</v>
      </c>
      <c r="BS87" s="17">
        <f>MaleSingleAge!BS87+FemaleSingleAge!BS87</f>
        <v>40.281999999999996</v>
      </c>
      <c r="BT87" s="17">
        <f>MaleSingleAge!BT87+FemaleSingleAge!BT87</f>
        <v>42.204999999999998</v>
      </c>
    </row>
    <row r="88" spans="1:72">
      <c r="A88" s="16">
        <v>85</v>
      </c>
      <c r="B88" s="17">
        <f>MaleSingleAge!B88+FemaleSingleAge!B88</f>
        <v>0</v>
      </c>
      <c r="C88" s="17">
        <f>MaleSingleAge!C88+FemaleSingleAge!C88</f>
        <v>0</v>
      </c>
      <c r="D88" s="17">
        <f>MaleSingleAge!D88+FemaleSingleAge!D88</f>
        <v>0</v>
      </c>
      <c r="E88" s="17">
        <f>MaleSingleAge!E88+FemaleSingleAge!E88</f>
        <v>0</v>
      </c>
      <c r="F88" s="17">
        <f>MaleSingleAge!F88+FemaleSingleAge!F88</f>
        <v>0</v>
      </c>
      <c r="G88" s="17">
        <f>MaleSingleAge!G88+FemaleSingleAge!G88</f>
        <v>0</v>
      </c>
      <c r="H88" s="17">
        <f>MaleSingleAge!H88+FemaleSingleAge!H88</f>
        <v>0</v>
      </c>
      <c r="I88" s="17">
        <f>MaleSingleAge!I88+FemaleSingleAge!I88</f>
        <v>0</v>
      </c>
      <c r="J88" s="17">
        <f>MaleSingleAge!J88+FemaleSingleAge!J88</f>
        <v>0</v>
      </c>
      <c r="K88" s="17">
        <f>MaleSingleAge!K88+FemaleSingleAge!K88</f>
        <v>0</v>
      </c>
      <c r="L88" s="17">
        <f>MaleSingleAge!L88+FemaleSingleAge!L88</f>
        <v>3.4329999999999998</v>
      </c>
      <c r="M88" s="17">
        <f>MaleSingleAge!M88+FemaleSingleAge!M88</f>
        <v>3.55</v>
      </c>
      <c r="N88" s="17">
        <f>MaleSingleAge!N88+FemaleSingleAge!N88</f>
        <v>3.6340000000000003</v>
      </c>
      <c r="O88" s="17">
        <f>MaleSingleAge!O88+FemaleSingleAge!O88</f>
        <v>3.69</v>
      </c>
      <c r="P88" s="17">
        <f>MaleSingleAge!P88+FemaleSingleAge!P88</f>
        <v>3.7280000000000002</v>
      </c>
      <c r="Q88" s="17">
        <f>MaleSingleAge!Q88+FemaleSingleAge!Q88</f>
        <v>3.7559999999999998</v>
      </c>
      <c r="R88" s="17">
        <f>MaleSingleAge!R88+FemaleSingleAge!R88</f>
        <v>3.7720000000000002</v>
      </c>
      <c r="S88" s="17">
        <f>MaleSingleAge!S88+FemaleSingleAge!S88</f>
        <v>3.7800000000000002</v>
      </c>
      <c r="T88" s="17">
        <f>MaleSingleAge!T88+FemaleSingleAge!T88</f>
        <v>3.7949999999999999</v>
      </c>
      <c r="U88" s="17">
        <f>MaleSingleAge!U88+FemaleSingleAge!U88</f>
        <v>3.839</v>
      </c>
      <c r="V88" s="17">
        <f>MaleSingleAge!V88+FemaleSingleAge!V88</f>
        <v>3.9220000000000002</v>
      </c>
      <c r="W88" s="17">
        <f>MaleSingleAge!W88+FemaleSingleAge!W88</f>
        <v>4.0549999999999997</v>
      </c>
      <c r="X88" s="17">
        <f>MaleSingleAge!X88+FemaleSingleAge!X88</f>
        <v>4.2309999999999999</v>
      </c>
      <c r="Y88" s="17">
        <f>MaleSingleAge!Y88+FemaleSingleAge!Y88</f>
        <v>4.4410000000000007</v>
      </c>
      <c r="Z88" s="17">
        <f>MaleSingleAge!Z88+FemaleSingleAge!Z88</f>
        <v>4.6760000000000002</v>
      </c>
      <c r="AA88" s="17">
        <f>MaleSingleAge!AA88+FemaleSingleAge!AA88</f>
        <v>4.9190000000000005</v>
      </c>
      <c r="AB88" s="17">
        <f>MaleSingleAge!AB88+FemaleSingleAge!AB88</f>
        <v>5.17</v>
      </c>
      <c r="AC88" s="17">
        <f>MaleSingleAge!AC88+FemaleSingleAge!AC88</f>
        <v>5.431</v>
      </c>
      <c r="AD88" s="17">
        <f>MaleSingleAge!AD88+FemaleSingleAge!AD88</f>
        <v>5.7030000000000003</v>
      </c>
      <c r="AE88" s="17">
        <f>MaleSingleAge!AE88+FemaleSingleAge!AE88</f>
        <v>5.9870000000000001</v>
      </c>
      <c r="AF88" s="17">
        <f>MaleSingleAge!AF88+FemaleSingleAge!AF88</f>
        <v>6.2859999999999996</v>
      </c>
      <c r="AG88" s="17">
        <f>MaleSingleAge!AG88+FemaleSingleAge!AG88</f>
        <v>6.5969999999999995</v>
      </c>
      <c r="AH88" s="17">
        <f>MaleSingleAge!AH88+FemaleSingleAge!AH88</f>
        <v>6.9190000000000005</v>
      </c>
      <c r="AI88" s="17">
        <f>MaleSingleAge!AI88+FemaleSingleAge!AI88</f>
        <v>7.2460000000000004</v>
      </c>
      <c r="AJ88" s="17">
        <f>MaleSingleAge!AJ88+FemaleSingleAge!AJ88</f>
        <v>7.5720000000000001</v>
      </c>
      <c r="AK88" s="17">
        <f>MaleSingleAge!AK88+FemaleSingleAge!AK88</f>
        <v>7.8959999999999999</v>
      </c>
      <c r="AL88" s="17">
        <f>MaleSingleAge!AL88+FemaleSingleAge!AL88</f>
        <v>8.2149999999999999</v>
      </c>
      <c r="AM88" s="17">
        <f>MaleSingleAge!AM88+FemaleSingleAge!AM88</f>
        <v>8.5300000000000011</v>
      </c>
      <c r="AN88" s="17">
        <f>MaleSingleAge!AN88+FemaleSingleAge!AN88</f>
        <v>8.8350000000000009</v>
      </c>
      <c r="AO88" s="17">
        <f>MaleSingleAge!AO88+FemaleSingleAge!AO88</f>
        <v>9.125</v>
      </c>
      <c r="AP88" s="17">
        <f>MaleSingleAge!AP88+FemaleSingleAge!AP88</f>
        <v>9.3990000000000009</v>
      </c>
      <c r="AQ88" s="17">
        <f>MaleSingleAge!AQ88+FemaleSingleAge!AQ88</f>
        <v>9.66</v>
      </c>
      <c r="AR88" s="17">
        <f>MaleSingleAge!AR88+FemaleSingleAge!AR88</f>
        <v>9.911999999999999</v>
      </c>
      <c r="AS88" s="17">
        <f>MaleSingleAge!AS88+FemaleSingleAge!AS88</f>
        <v>10.158000000000001</v>
      </c>
      <c r="AT88" s="17">
        <f>MaleSingleAge!AT88+FemaleSingleAge!AT88</f>
        <v>10.393000000000001</v>
      </c>
      <c r="AU88" s="17">
        <f>MaleSingleAge!AU88+FemaleSingleAge!AU88</f>
        <v>10.623999999999999</v>
      </c>
      <c r="AV88" s="17">
        <f>MaleSingleAge!AV88+FemaleSingleAge!AV88</f>
        <v>10.844000000000001</v>
      </c>
      <c r="AW88" s="17">
        <f>MaleSingleAge!AW88+FemaleSingleAge!AW88</f>
        <v>11.068000000000001</v>
      </c>
      <c r="AX88" s="17">
        <f>MaleSingleAge!AX88+FemaleSingleAge!AX88</f>
        <v>11.339</v>
      </c>
      <c r="AY88" s="17">
        <f>MaleSingleAge!AY88+FemaleSingleAge!AY88</f>
        <v>11.725</v>
      </c>
      <c r="AZ88" s="17">
        <f>MaleSingleAge!AZ88+FemaleSingleAge!AZ88</f>
        <v>12.263999999999999</v>
      </c>
      <c r="BA88" s="17">
        <f>MaleSingleAge!BA88+FemaleSingleAge!BA88</f>
        <v>12.975000000000001</v>
      </c>
      <c r="BB88" s="17">
        <f>MaleSingleAge!BB88+FemaleSingleAge!BB88</f>
        <v>13.84</v>
      </c>
      <c r="BC88" s="17">
        <f>MaleSingleAge!BC88+FemaleSingleAge!BC88</f>
        <v>14.829000000000001</v>
      </c>
      <c r="BD88" s="17">
        <f>MaleSingleAge!BD88+FemaleSingleAge!BD88</f>
        <v>15.893999999999998</v>
      </c>
      <c r="BE88" s="17">
        <f>MaleSingleAge!BE88+FemaleSingleAge!BE88</f>
        <v>16.994999999999997</v>
      </c>
      <c r="BF88" s="17">
        <f>MaleSingleAge!BF88+FemaleSingleAge!BF88</f>
        <v>18.128</v>
      </c>
      <c r="BG88" s="17">
        <f>MaleSingleAge!BG88+FemaleSingleAge!BG88</f>
        <v>19.298999999999999</v>
      </c>
      <c r="BH88" s="17">
        <f>MaleSingleAge!BH88+FemaleSingleAge!BH88</f>
        <v>20.482999999999997</v>
      </c>
      <c r="BI88" s="17">
        <f>MaleSingleAge!BI88+FemaleSingleAge!BI88</f>
        <v>21.658000000000001</v>
      </c>
      <c r="BJ88" s="17">
        <f>MaleSingleAge!BJ88+FemaleSingleAge!BJ88</f>
        <v>22.81</v>
      </c>
      <c r="BK88" s="17">
        <f>MaleSingleAge!BK88+FemaleSingleAge!BK88</f>
        <v>23.938000000000002</v>
      </c>
      <c r="BL88" s="17">
        <f>MaleSingleAge!BL88+FemaleSingleAge!BL88</f>
        <v>25.042999999999999</v>
      </c>
      <c r="BM88" s="17">
        <f>MaleSingleAge!BM88+FemaleSingleAge!BM88</f>
        <v>26.143999999999998</v>
      </c>
      <c r="BN88" s="17">
        <f>MaleSingleAge!BN88+FemaleSingleAge!BN88</f>
        <v>27.256</v>
      </c>
      <c r="BO88" s="17">
        <f>MaleSingleAge!BO88+FemaleSingleAge!BO88</f>
        <v>28.4</v>
      </c>
      <c r="BP88" s="17">
        <f>MaleSingleAge!BP88+FemaleSingleAge!BP88</f>
        <v>29.591999999999999</v>
      </c>
      <c r="BQ88" s="17">
        <f>MaleSingleAge!BQ88+FemaleSingleAge!BQ88</f>
        <v>30.852</v>
      </c>
      <c r="BR88" s="17">
        <f>MaleSingleAge!BR88+FemaleSingleAge!BR88</f>
        <v>32.196999999999996</v>
      </c>
      <c r="BS88" s="17">
        <f>MaleSingleAge!BS88+FemaleSingleAge!BS88</f>
        <v>33.641999999999996</v>
      </c>
      <c r="BT88" s="17">
        <f>MaleSingleAge!BT88+FemaleSingleAge!BT88</f>
        <v>35.204999999999998</v>
      </c>
    </row>
    <row r="89" spans="1:72">
      <c r="A89" s="16">
        <v>86</v>
      </c>
      <c r="B89" s="17">
        <f>MaleSingleAge!B89+FemaleSingleAge!B89</f>
        <v>0</v>
      </c>
      <c r="C89" s="17">
        <f>MaleSingleAge!C89+FemaleSingleAge!C89</f>
        <v>0</v>
      </c>
      <c r="D89" s="17">
        <f>MaleSingleAge!D89+FemaleSingleAge!D89</f>
        <v>0</v>
      </c>
      <c r="E89" s="17">
        <f>MaleSingleAge!E89+FemaleSingleAge!E89</f>
        <v>0</v>
      </c>
      <c r="F89" s="17">
        <f>MaleSingleAge!F89+FemaleSingleAge!F89</f>
        <v>0</v>
      </c>
      <c r="G89" s="17">
        <f>MaleSingleAge!G89+FemaleSingleAge!G89</f>
        <v>0</v>
      </c>
      <c r="H89" s="17">
        <f>MaleSingleAge!H89+FemaleSingleAge!H89</f>
        <v>0</v>
      </c>
      <c r="I89" s="17">
        <f>MaleSingleAge!I89+FemaleSingleAge!I89</f>
        <v>0</v>
      </c>
      <c r="J89" s="17">
        <f>MaleSingleAge!J89+FemaleSingleAge!J89</f>
        <v>0</v>
      </c>
      <c r="K89" s="17">
        <f>MaleSingleAge!K89+FemaleSingleAge!K89</f>
        <v>0</v>
      </c>
      <c r="L89" s="17">
        <f>MaleSingleAge!L89+FemaleSingleAge!L89</f>
        <v>2.4459999999999997</v>
      </c>
      <c r="M89" s="17">
        <f>MaleSingleAge!M89+FemaleSingleAge!M89</f>
        <v>2.589</v>
      </c>
      <c r="N89" s="17">
        <f>MaleSingleAge!N89+FemaleSingleAge!N89</f>
        <v>2.7370000000000001</v>
      </c>
      <c r="O89" s="17">
        <f>MaleSingleAge!O89+FemaleSingleAge!O89</f>
        <v>2.879</v>
      </c>
      <c r="P89" s="17">
        <f>MaleSingleAge!P89+FemaleSingleAge!P89</f>
        <v>2.996</v>
      </c>
      <c r="Q89" s="17">
        <f>MaleSingleAge!Q89+FemaleSingleAge!Q89</f>
        <v>3.081</v>
      </c>
      <c r="R89" s="17">
        <f>MaleSingleAge!R89+FemaleSingleAge!R89</f>
        <v>3.1240000000000001</v>
      </c>
      <c r="S89" s="17">
        <f>MaleSingleAge!S89+FemaleSingleAge!S89</f>
        <v>3.137</v>
      </c>
      <c r="T89" s="17">
        <f>MaleSingleAge!T89+FemaleSingleAge!T89</f>
        <v>3.1340000000000003</v>
      </c>
      <c r="U89" s="17">
        <f>MaleSingleAge!U89+FemaleSingleAge!U89</f>
        <v>3.137</v>
      </c>
      <c r="V89" s="17">
        <f>MaleSingleAge!V89+FemaleSingleAge!V89</f>
        <v>3.1660000000000004</v>
      </c>
      <c r="W89" s="17">
        <f>MaleSingleAge!W89+FemaleSingleAge!W89</f>
        <v>3.2240000000000002</v>
      </c>
      <c r="X89" s="17">
        <f>MaleSingleAge!X89+FemaleSingleAge!X89</f>
        <v>3.3109999999999999</v>
      </c>
      <c r="Y89" s="17">
        <f>MaleSingleAge!Y89+FemaleSingleAge!Y89</f>
        <v>3.427</v>
      </c>
      <c r="Z89" s="17">
        <f>MaleSingleAge!Z89+FemaleSingleAge!Z89</f>
        <v>3.5709999999999997</v>
      </c>
      <c r="AA89" s="17">
        <f>MaleSingleAge!AA89+FemaleSingleAge!AA89</f>
        <v>3.7430000000000003</v>
      </c>
      <c r="AB89" s="17">
        <f>MaleSingleAge!AB89+FemaleSingleAge!AB89</f>
        <v>3.9470000000000001</v>
      </c>
      <c r="AC89" s="17">
        <f>MaleSingleAge!AC89+FemaleSingleAge!AC89</f>
        <v>4.181</v>
      </c>
      <c r="AD89" s="17">
        <f>MaleSingleAge!AD89+FemaleSingleAge!AD89</f>
        <v>4.4340000000000002</v>
      </c>
      <c r="AE89" s="17">
        <f>MaleSingleAge!AE89+FemaleSingleAge!AE89</f>
        <v>4.694</v>
      </c>
      <c r="AF89" s="17">
        <f>MaleSingleAge!AF89+FemaleSingleAge!AF89</f>
        <v>4.95</v>
      </c>
      <c r="AG89" s="17">
        <f>MaleSingleAge!AG89+FemaleSingleAge!AG89</f>
        <v>5.1950000000000003</v>
      </c>
      <c r="AH89" s="17">
        <f>MaleSingleAge!AH89+FemaleSingleAge!AH89</f>
        <v>5.4340000000000002</v>
      </c>
      <c r="AI89" s="17">
        <f>MaleSingleAge!AI89+FemaleSingleAge!AI89</f>
        <v>5.6709999999999994</v>
      </c>
      <c r="AJ89" s="17">
        <f>MaleSingleAge!AJ89+FemaleSingleAge!AJ89</f>
        <v>5.9190000000000005</v>
      </c>
      <c r="AK89" s="17">
        <f>MaleSingleAge!AK89+FemaleSingleAge!AK89</f>
        <v>6.18</v>
      </c>
      <c r="AL89" s="17">
        <f>MaleSingleAge!AL89+FemaleSingleAge!AL89</f>
        <v>6.46</v>
      </c>
      <c r="AM89" s="17">
        <f>MaleSingleAge!AM89+FemaleSingleAge!AM89</f>
        <v>6.7530000000000001</v>
      </c>
      <c r="AN89" s="17">
        <f>MaleSingleAge!AN89+FemaleSingleAge!AN89</f>
        <v>7.0519999999999996</v>
      </c>
      <c r="AO89" s="17">
        <f>MaleSingleAge!AO89+FemaleSingleAge!AO89</f>
        <v>7.3409999999999993</v>
      </c>
      <c r="AP89" s="17">
        <f>MaleSingleAge!AP89+FemaleSingleAge!AP89</f>
        <v>7.609</v>
      </c>
      <c r="AQ89" s="17">
        <f>MaleSingleAge!AQ89+FemaleSingleAge!AQ89</f>
        <v>7.8559999999999999</v>
      </c>
      <c r="AR89" s="17">
        <f>MaleSingleAge!AR89+FemaleSingleAge!AR89</f>
        <v>8.09</v>
      </c>
      <c r="AS89" s="17">
        <f>MaleSingleAge!AS89+FemaleSingleAge!AS89</f>
        <v>8.3120000000000012</v>
      </c>
      <c r="AT89" s="17">
        <f>MaleSingleAge!AT89+FemaleSingleAge!AT89</f>
        <v>8.5299999999999994</v>
      </c>
      <c r="AU89" s="17">
        <f>MaleSingleAge!AU89+FemaleSingleAge!AU89</f>
        <v>8.75</v>
      </c>
      <c r="AV89" s="17">
        <f>MaleSingleAge!AV89+FemaleSingleAge!AV89</f>
        <v>8.9779999999999998</v>
      </c>
      <c r="AW89" s="17">
        <f>MaleSingleAge!AW89+FemaleSingleAge!AW89</f>
        <v>9.2170000000000005</v>
      </c>
      <c r="AX89" s="17">
        <f>MaleSingleAge!AX89+FemaleSingleAge!AX89</f>
        <v>9.4819999999999993</v>
      </c>
      <c r="AY89" s="17">
        <f>MaleSingleAge!AY89+FemaleSingleAge!AY89</f>
        <v>9.782</v>
      </c>
      <c r="AZ89" s="17">
        <f>MaleSingleAge!AZ89+FemaleSingleAge!AZ89</f>
        <v>10.132</v>
      </c>
      <c r="BA89" s="17">
        <f>MaleSingleAge!BA89+FemaleSingleAge!BA89</f>
        <v>10.527999999999999</v>
      </c>
      <c r="BB89" s="17">
        <f>MaleSingleAge!BB89+FemaleSingleAge!BB89</f>
        <v>10.976000000000001</v>
      </c>
      <c r="BC89" s="17">
        <f>MaleSingleAge!BC89+FemaleSingleAge!BC89</f>
        <v>11.504000000000001</v>
      </c>
      <c r="BD89" s="17">
        <f>MaleSingleAge!BD89+FemaleSingleAge!BD89</f>
        <v>12.152000000000001</v>
      </c>
      <c r="BE89" s="17">
        <f>MaleSingleAge!BE89+FemaleSingleAge!BE89</f>
        <v>12.943</v>
      </c>
      <c r="BF89" s="17">
        <f>MaleSingleAge!BF89+FemaleSingleAge!BF89</f>
        <v>13.896999999999998</v>
      </c>
      <c r="BG89" s="17">
        <f>MaleSingleAge!BG89+FemaleSingleAge!BG89</f>
        <v>14.992999999999999</v>
      </c>
      <c r="BH89" s="17">
        <f>MaleSingleAge!BH89+FemaleSingleAge!BH89</f>
        <v>16.167999999999999</v>
      </c>
      <c r="BI89" s="17">
        <f>MaleSingleAge!BI89+FemaleSingleAge!BI89</f>
        <v>17.333000000000002</v>
      </c>
      <c r="BJ89" s="17">
        <f>MaleSingleAge!BJ89+FemaleSingleAge!BJ89</f>
        <v>18.422000000000001</v>
      </c>
      <c r="BK89" s="17">
        <f>MaleSingleAge!BK89+FemaleSingleAge!BK89</f>
        <v>19.417999999999999</v>
      </c>
      <c r="BL89" s="17">
        <f>MaleSingleAge!BL89+FemaleSingleAge!BL89</f>
        <v>20.337</v>
      </c>
      <c r="BM89" s="17">
        <f>MaleSingleAge!BM89+FemaleSingleAge!BM89</f>
        <v>21.219000000000001</v>
      </c>
      <c r="BN89" s="17">
        <f>MaleSingleAge!BN89+FemaleSingleAge!BN89</f>
        <v>22.11</v>
      </c>
      <c r="BO89" s="17">
        <f>MaleSingleAge!BO89+FemaleSingleAge!BO89</f>
        <v>23.05</v>
      </c>
      <c r="BP89" s="17">
        <f>MaleSingleAge!BP89+FemaleSingleAge!BP89</f>
        <v>24.061</v>
      </c>
      <c r="BQ89" s="17">
        <f>MaleSingleAge!BQ89+FemaleSingleAge!BQ89</f>
        <v>25.155000000000001</v>
      </c>
      <c r="BR89" s="17">
        <f>MaleSingleAge!BR89+FemaleSingleAge!BR89</f>
        <v>26.315000000000001</v>
      </c>
      <c r="BS89" s="17">
        <f>MaleSingleAge!BS89+FemaleSingleAge!BS89</f>
        <v>27.521999999999998</v>
      </c>
      <c r="BT89" s="17">
        <f>MaleSingleAge!BT89+FemaleSingleAge!BT89</f>
        <v>28.723999999999997</v>
      </c>
    </row>
    <row r="90" spans="1:72">
      <c r="A90" s="16">
        <v>87</v>
      </c>
      <c r="B90" s="17">
        <f>MaleSingleAge!B90+FemaleSingleAge!B90</f>
        <v>0</v>
      </c>
      <c r="C90" s="17">
        <f>MaleSingleAge!C90+FemaleSingleAge!C90</f>
        <v>0</v>
      </c>
      <c r="D90" s="17">
        <f>MaleSingleAge!D90+FemaleSingleAge!D90</f>
        <v>0</v>
      </c>
      <c r="E90" s="17">
        <f>MaleSingleAge!E90+FemaleSingleAge!E90</f>
        <v>0</v>
      </c>
      <c r="F90" s="17">
        <f>MaleSingleAge!F90+FemaleSingleAge!F90</f>
        <v>0</v>
      </c>
      <c r="G90" s="17">
        <f>MaleSingleAge!G90+FemaleSingleAge!G90</f>
        <v>0</v>
      </c>
      <c r="H90" s="17">
        <f>MaleSingleAge!H90+FemaleSingleAge!H90</f>
        <v>0</v>
      </c>
      <c r="I90" s="17">
        <f>MaleSingleAge!I90+FemaleSingleAge!I90</f>
        <v>0</v>
      </c>
      <c r="J90" s="17">
        <f>MaleSingleAge!J90+FemaleSingleAge!J90</f>
        <v>0</v>
      </c>
      <c r="K90" s="17">
        <f>MaleSingleAge!K90+FemaleSingleAge!K90</f>
        <v>0</v>
      </c>
      <c r="L90" s="17">
        <f>MaleSingleAge!L90+FemaleSingleAge!L90</f>
        <v>1.6659999999999999</v>
      </c>
      <c r="M90" s="17">
        <f>MaleSingleAge!M90+FemaleSingleAge!M90</f>
        <v>1.8149999999999999</v>
      </c>
      <c r="N90" s="17">
        <f>MaleSingleAge!N90+FemaleSingleAge!N90</f>
        <v>1.9969999999999999</v>
      </c>
      <c r="O90" s="17">
        <f>MaleSingleAge!O90+FemaleSingleAge!O90</f>
        <v>2.1890000000000001</v>
      </c>
      <c r="P90" s="17">
        <f>MaleSingleAge!P90+FemaleSingleAge!P90</f>
        <v>2.3559999999999999</v>
      </c>
      <c r="Q90" s="17">
        <f>MaleSingleAge!Q90+FemaleSingleAge!Q90</f>
        <v>2.4750000000000001</v>
      </c>
      <c r="R90" s="17">
        <f>MaleSingleAge!R90+FemaleSingleAge!R90</f>
        <v>2.54</v>
      </c>
      <c r="S90" s="17">
        <f>MaleSingleAge!S90+FemaleSingleAge!S90</f>
        <v>2.5579999999999998</v>
      </c>
      <c r="T90" s="17">
        <f>MaleSingleAge!T90+FemaleSingleAge!T90</f>
        <v>2.5449999999999999</v>
      </c>
      <c r="U90" s="17">
        <f>MaleSingleAge!U90+FemaleSingleAge!U90</f>
        <v>2.5270000000000001</v>
      </c>
      <c r="V90" s="17">
        <f>MaleSingleAge!V90+FemaleSingleAge!V90</f>
        <v>2.5220000000000002</v>
      </c>
      <c r="W90" s="17">
        <f>MaleSingleAge!W90+FemaleSingleAge!W90</f>
        <v>2.532</v>
      </c>
      <c r="X90" s="17">
        <f>MaleSingleAge!X90+FemaleSingleAge!X90</f>
        <v>2.5529999999999999</v>
      </c>
      <c r="Y90" s="17">
        <f>MaleSingleAge!Y90+FemaleSingleAge!Y90</f>
        <v>2.597</v>
      </c>
      <c r="Z90" s="17">
        <f>MaleSingleAge!Z90+FemaleSingleAge!Z90</f>
        <v>2.673</v>
      </c>
      <c r="AA90" s="17">
        <f>MaleSingleAge!AA90+FemaleSingleAge!AA90</f>
        <v>2.7880000000000003</v>
      </c>
      <c r="AB90" s="17">
        <f>MaleSingleAge!AB90+FemaleSingleAge!AB90</f>
        <v>2.9480000000000004</v>
      </c>
      <c r="AC90" s="17">
        <f>MaleSingleAge!AC90+FemaleSingleAge!AC90</f>
        <v>3.149</v>
      </c>
      <c r="AD90" s="17">
        <f>MaleSingleAge!AD90+FemaleSingleAge!AD90</f>
        <v>3.3769999999999998</v>
      </c>
      <c r="AE90" s="17">
        <f>MaleSingleAge!AE90+FemaleSingleAge!AE90</f>
        <v>3.6070000000000002</v>
      </c>
      <c r="AF90" s="17">
        <f>MaleSingleAge!AF90+FemaleSingleAge!AF90</f>
        <v>3.819</v>
      </c>
      <c r="AG90" s="17">
        <f>MaleSingleAge!AG90+FemaleSingleAge!AG90</f>
        <v>4.0090000000000003</v>
      </c>
      <c r="AH90" s="17">
        <f>MaleSingleAge!AH90+FemaleSingleAge!AH90</f>
        <v>4.1829999999999998</v>
      </c>
      <c r="AI90" s="17">
        <f>MaleSingleAge!AI90+FemaleSingleAge!AI90</f>
        <v>4.3499999999999996</v>
      </c>
      <c r="AJ90" s="17">
        <f>MaleSingleAge!AJ90+FemaleSingleAge!AJ90</f>
        <v>4.53</v>
      </c>
      <c r="AK90" s="17">
        <f>MaleSingleAge!AK90+FemaleSingleAge!AK90</f>
        <v>4.7390000000000008</v>
      </c>
      <c r="AL90" s="17">
        <f>MaleSingleAge!AL90+FemaleSingleAge!AL90</f>
        <v>4.9809999999999999</v>
      </c>
      <c r="AM90" s="17">
        <f>MaleSingleAge!AM90+FemaleSingleAge!AM90</f>
        <v>5.2479999999999993</v>
      </c>
      <c r="AN90" s="17">
        <f>MaleSingleAge!AN90+FemaleSingleAge!AN90</f>
        <v>5.5250000000000004</v>
      </c>
      <c r="AO90" s="17">
        <f>MaleSingleAge!AO90+FemaleSingleAge!AO90</f>
        <v>5.7969999999999997</v>
      </c>
      <c r="AP90" s="17">
        <f>MaleSingleAge!AP90+FemaleSingleAge!AP90</f>
        <v>6.05</v>
      </c>
      <c r="AQ90" s="17">
        <f>MaleSingleAge!AQ90+FemaleSingleAge!AQ90</f>
        <v>6.28</v>
      </c>
      <c r="AR90" s="17">
        <f>MaleSingleAge!AR90+FemaleSingleAge!AR90</f>
        <v>6.492</v>
      </c>
      <c r="AS90" s="17">
        <f>MaleSingleAge!AS90+FemaleSingleAge!AS90</f>
        <v>6.6929999999999996</v>
      </c>
      <c r="AT90" s="17">
        <f>MaleSingleAge!AT90+FemaleSingleAge!AT90</f>
        <v>6.8929999999999998</v>
      </c>
      <c r="AU90" s="17">
        <f>MaleSingleAge!AU90+FemaleSingleAge!AU90</f>
        <v>7.101</v>
      </c>
      <c r="AV90" s="17">
        <f>MaleSingleAge!AV90+FemaleSingleAge!AV90</f>
        <v>7.327</v>
      </c>
      <c r="AW90" s="17">
        <f>MaleSingleAge!AW90+FemaleSingleAge!AW90</f>
        <v>7.5730000000000004</v>
      </c>
      <c r="AX90" s="17">
        <f>MaleSingleAge!AX90+FemaleSingleAge!AX90</f>
        <v>7.8239999999999998</v>
      </c>
      <c r="AY90" s="17">
        <f>MaleSingleAge!AY90+FemaleSingleAge!AY90</f>
        <v>8.06</v>
      </c>
      <c r="AZ90" s="17">
        <f>MaleSingleAge!AZ90+FemaleSingleAge!AZ90</f>
        <v>8.27</v>
      </c>
      <c r="BA90" s="17">
        <f>MaleSingleAge!BA90+FemaleSingleAge!BA90</f>
        <v>8.4390000000000001</v>
      </c>
      <c r="BB90" s="17">
        <f>MaleSingleAge!BB90+FemaleSingleAge!BB90</f>
        <v>8.5850000000000009</v>
      </c>
      <c r="BC90" s="17">
        <f>MaleSingleAge!BC90+FemaleSingleAge!BC90</f>
        <v>8.7780000000000005</v>
      </c>
      <c r="BD90" s="17">
        <f>MaleSingleAge!BD90+FemaleSingleAge!BD90</f>
        <v>9.1150000000000002</v>
      </c>
      <c r="BE90" s="17">
        <f>MaleSingleAge!BE90+FemaleSingleAge!BE90</f>
        <v>9.6539999999999999</v>
      </c>
      <c r="BF90" s="17">
        <f>MaleSingleAge!BF90+FemaleSingleAge!BF90</f>
        <v>10.434000000000001</v>
      </c>
      <c r="BG90" s="17">
        <f>MaleSingleAge!BG90+FemaleSingleAge!BG90</f>
        <v>11.414999999999999</v>
      </c>
      <c r="BH90" s="17">
        <f>MaleSingleAge!BH90+FemaleSingleAge!BH90</f>
        <v>12.516</v>
      </c>
      <c r="BI90" s="17">
        <f>MaleSingleAge!BI90+FemaleSingleAge!BI90</f>
        <v>13.606</v>
      </c>
      <c r="BJ90" s="17">
        <f>MaleSingleAge!BJ90+FemaleSingleAge!BJ90</f>
        <v>14.599</v>
      </c>
      <c r="BK90" s="17">
        <f>MaleSingleAge!BK90+FemaleSingleAge!BK90</f>
        <v>15.463000000000001</v>
      </c>
      <c r="BL90" s="17">
        <f>MaleSingleAge!BL90+FemaleSingleAge!BL90</f>
        <v>16.222000000000001</v>
      </c>
      <c r="BM90" s="17">
        <f>MaleSingleAge!BM90+FemaleSingleAge!BM90</f>
        <v>16.928999999999998</v>
      </c>
      <c r="BN90" s="17">
        <f>MaleSingleAge!BN90+FemaleSingleAge!BN90</f>
        <v>17.646000000000001</v>
      </c>
      <c r="BO90" s="17">
        <f>MaleSingleAge!BO90+FemaleSingleAge!BO90</f>
        <v>18.417000000000002</v>
      </c>
      <c r="BP90" s="17">
        <f>MaleSingleAge!BP90+FemaleSingleAge!BP90</f>
        <v>19.273000000000003</v>
      </c>
      <c r="BQ90" s="17">
        <f>MaleSingleAge!BQ90+FemaleSingleAge!BQ90</f>
        <v>20.207000000000001</v>
      </c>
      <c r="BR90" s="17">
        <f>MaleSingleAge!BR90+FemaleSingleAge!BR90</f>
        <v>21.197000000000003</v>
      </c>
      <c r="BS90" s="17">
        <f>MaleSingleAge!BS90+FemaleSingleAge!BS90</f>
        <v>22.183999999999997</v>
      </c>
      <c r="BT90" s="17">
        <f>MaleSingleAge!BT90+FemaleSingleAge!BT90</f>
        <v>23.09</v>
      </c>
    </row>
    <row r="91" spans="1:72">
      <c r="A91" s="16">
        <v>88</v>
      </c>
      <c r="B91" s="17">
        <f>MaleSingleAge!B91+FemaleSingleAge!B91</f>
        <v>0</v>
      </c>
      <c r="C91" s="17">
        <f>MaleSingleAge!C91+FemaleSingleAge!C91</f>
        <v>0</v>
      </c>
      <c r="D91" s="17">
        <f>MaleSingleAge!D91+FemaleSingleAge!D91</f>
        <v>0</v>
      </c>
      <c r="E91" s="17">
        <f>MaleSingleAge!E91+FemaleSingleAge!E91</f>
        <v>0</v>
      </c>
      <c r="F91" s="17">
        <f>MaleSingleAge!F91+FemaleSingleAge!F91</f>
        <v>0</v>
      </c>
      <c r="G91" s="17">
        <f>MaleSingleAge!G91+FemaleSingleAge!G91</f>
        <v>0</v>
      </c>
      <c r="H91" s="17">
        <f>MaleSingleAge!H91+FemaleSingleAge!H91</f>
        <v>0</v>
      </c>
      <c r="I91" s="17">
        <f>MaleSingleAge!I91+FemaleSingleAge!I91</f>
        <v>0</v>
      </c>
      <c r="J91" s="17">
        <f>MaleSingleAge!J91+FemaleSingleAge!J91</f>
        <v>0</v>
      </c>
      <c r="K91" s="17">
        <f>MaleSingleAge!K91+FemaleSingleAge!K91</f>
        <v>0</v>
      </c>
      <c r="L91" s="17">
        <f>MaleSingleAge!L91+FemaleSingleAge!L91</f>
        <v>1.173</v>
      </c>
      <c r="M91" s="17">
        <f>MaleSingleAge!M91+FemaleSingleAge!M91</f>
        <v>1.3050000000000002</v>
      </c>
      <c r="N91" s="17">
        <f>MaleSingleAge!N91+FemaleSingleAge!N91</f>
        <v>1.4729999999999999</v>
      </c>
      <c r="O91" s="17">
        <f>MaleSingleAge!O91+FemaleSingleAge!O91</f>
        <v>1.651</v>
      </c>
      <c r="P91" s="17">
        <f>MaleSingleAge!P91+FemaleSingleAge!P91</f>
        <v>1.81</v>
      </c>
      <c r="Q91" s="17">
        <f>MaleSingleAge!Q91+FemaleSingleAge!Q91</f>
        <v>1.9239999999999999</v>
      </c>
      <c r="R91" s="17">
        <f>MaleSingleAge!R91+FemaleSingleAge!R91</f>
        <v>1.9869999999999999</v>
      </c>
      <c r="S91" s="17">
        <f>MaleSingleAge!S91+FemaleSingleAge!S91</f>
        <v>2.0089999999999999</v>
      </c>
      <c r="T91" s="17">
        <f>MaleSingleAge!T91+FemaleSingleAge!T91</f>
        <v>2.0009999999999999</v>
      </c>
      <c r="U91" s="17">
        <f>MaleSingleAge!U91+FemaleSingleAge!U91</f>
        <v>1.984</v>
      </c>
      <c r="V91" s="17">
        <f>MaleSingleAge!V91+FemaleSingleAge!V91</f>
        <v>1.9710000000000001</v>
      </c>
      <c r="W91" s="17">
        <f>MaleSingleAge!W91+FemaleSingleAge!W91</f>
        <v>1.9630000000000001</v>
      </c>
      <c r="X91" s="17">
        <f>MaleSingleAge!X91+FemaleSingleAge!X91</f>
        <v>1.962</v>
      </c>
      <c r="Y91" s="17">
        <f>MaleSingleAge!Y91+FemaleSingleAge!Y91</f>
        <v>1.976</v>
      </c>
      <c r="Z91" s="17">
        <f>MaleSingleAge!Z91+FemaleSingleAge!Z91</f>
        <v>2.0179999999999998</v>
      </c>
      <c r="AA91" s="17">
        <f>MaleSingleAge!AA91+FemaleSingleAge!AA91</f>
        <v>2.0960000000000001</v>
      </c>
      <c r="AB91" s="17">
        <f>MaleSingleAge!AB91+FemaleSingleAge!AB91</f>
        <v>2.218</v>
      </c>
      <c r="AC91" s="17">
        <f>MaleSingleAge!AC91+FemaleSingleAge!AC91</f>
        <v>2.3780000000000001</v>
      </c>
      <c r="AD91" s="17">
        <f>MaleSingleAge!AD91+FemaleSingleAge!AD91</f>
        <v>2.5609999999999999</v>
      </c>
      <c r="AE91" s="17">
        <f>MaleSingleAge!AE91+FemaleSingleAge!AE91</f>
        <v>2.7469999999999999</v>
      </c>
      <c r="AF91" s="17">
        <f>MaleSingleAge!AF91+FemaleSingleAge!AF91</f>
        <v>2.9189999999999996</v>
      </c>
      <c r="AG91" s="17">
        <f>MaleSingleAge!AG91+FemaleSingleAge!AG91</f>
        <v>3.0700000000000003</v>
      </c>
      <c r="AH91" s="17">
        <f>MaleSingleAge!AH91+FemaleSingleAge!AH91</f>
        <v>3.2039999999999997</v>
      </c>
      <c r="AI91" s="17">
        <f>MaleSingleAge!AI91+FemaleSingleAge!AI91</f>
        <v>3.335</v>
      </c>
      <c r="AJ91" s="17">
        <f>MaleSingleAge!AJ91+FemaleSingleAge!AJ91</f>
        <v>3.4820000000000002</v>
      </c>
      <c r="AK91" s="17">
        <f>MaleSingleAge!AK91+FemaleSingleAge!AK91</f>
        <v>3.6550000000000002</v>
      </c>
      <c r="AL91" s="17">
        <f>MaleSingleAge!AL91+FemaleSingleAge!AL91</f>
        <v>3.8550000000000004</v>
      </c>
      <c r="AM91" s="17">
        <f>MaleSingleAge!AM91+FemaleSingleAge!AM91</f>
        <v>4.0789999999999997</v>
      </c>
      <c r="AN91" s="17">
        <f>MaleSingleAge!AN91+FemaleSingleAge!AN91</f>
        <v>4.3170000000000002</v>
      </c>
      <c r="AO91" s="17">
        <f>MaleSingleAge!AO91+FemaleSingleAge!AO91</f>
        <v>4.55</v>
      </c>
      <c r="AP91" s="17">
        <f>MaleSingleAge!AP91+FemaleSingleAge!AP91</f>
        <v>4.7690000000000001</v>
      </c>
      <c r="AQ91" s="17">
        <f>MaleSingleAge!AQ91+FemaleSingleAge!AQ91</f>
        <v>4.968</v>
      </c>
      <c r="AR91" s="17">
        <f>MaleSingleAge!AR91+FemaleSingleAge!AR91</f>
        <v>5.1509999999999998</v>
      </c>
      <c r="AS91" s="17">
        <f>MaleSingleAge!AS91+FemaleSingleAge!AS91</f>
        <v>5.3230000000000004</v>
      </c>
      <c r="AT91" s="17">
        <f>MaleSingleAge!AT91+FemaleSingleAge!AT91</f>
        <v>5.4960000000000004</v>
      </c>
      <c r="AU91" s="17">
        <f>MaleSingleAge!AU91+FemaleSingleAge!AU91</f>
        <v>5.6709999999999994</v>
      </c>
      <c r="AV91" s="17">
        <f>MaleSingleAge!AV91+FemaleSingleAge!AV91</f>
        <v>5.8629999999999995</v>
      </c>
      <c r="AW91" s="17">
        <f>MaleSingleAge!AW91+FemaleSingleAge!AW91</f>
        <v>6.0659999999999998</v>
      </c>
      <c r="AX91" s="17">
        <f>MaleSingleAge!AX91+FemaleSingleAge!AX91</f>
        <v>6.2680000000000007</v>
      </c>
      <c r="AY91" s="17">
        <f>MaleSingleAge!AY91+FemaleSingleAge!AY91</f>
        <v>6.4429999999999996</v>
      </c>
      <c r="AZ91" s="17">
        <f>MaleSingleAge!AZ91+FemaleSingleAge!AZ91</f>
        <v>6.577</v>
      </c>
      <c r="BA91" s="17">
        <f>MaleSingleAge!BA91+FemaleSingleAge!BA91</f>
        <v>6.6539999999999999</v>
      </c>
      <c r="BB91" s="17">
        <f>MaleSingleAge!BB91+FemaleSingleAge!BB91</f>
        <v>6.694</v>
      </c>
      <c r="BC91" s="17">
        <f>MaleSingleAge!BC91+FemaleSingleAge!BC91</f>
        <v>6.7669999999999995</v>
      </c>
      <c r="BD91" s="17">
        <f>MaleSingleAge!BD91+FemaleSingleAge!BD91</f>
        <v>6.9640000000000004</v>
      </c>
      <c r="BE91" s="17">
        <f>MaleSingleAge!BE91+FemaleSingleAge!BE91</f>
        <v>7.3520000000000003</v>
      </c>
      <c r="BF91" s="17">
        <f>MaleSingleAge!BF91+FemaleSingleAge!BF91</f>
        <v>7.9600000000000009</v>
      </c>
      <c r="BG91" s="17">
        <f>MaleSingleAge!BG91+FemaleSingleAge!BG91</f>
        <v>8.7609999999999992</v>
      </c>
      <c r="BH91" s="17">
        <f>MaleSingleAge!BH91+FemaleSingleAge!BH91</f>
        <v>9.6709999999999994</v>
      </c>
      <c r="BI91" s="17">
        <f>MaleSingleAge!BI91+FemaleSingleAge!BI91</f>
        <v>10.583</v>
      </c>
      <c r="BJ91" s="17">
        <f>MaleSingleAge!BJ91+FemaleSingleAge!BJ91</f>
        <v>11.414999999999999</v>
      </c>
      <c r="BK91" s="17">
        <f>MaleSingleAge!BK91+FemaleSingleAge!BK91</f>
        <v>12.138</v>
      </c>
      <c r="BL91" s="17">
        <f>MaleSingleAge!BL91+FemaleSingleAge!BL91</f>
        <v>12.772</v>
      </c>
      <c r="BM91" s="17">
        <f>MaleSingleAge!BM91+FemaleSingleAge!BM91</f>
        <v>13.363</v>
      </c>
      <c r="BN91" s="17">
        <f>MaleSingleAge!BN91+FemaleSingleAge!BN91</f>
        <v>13.962</v>
      </c>
      <c r="BO91" s="17">
        <f>MaleSingleAge!BO91+FemaleSingleAge!BO91</f>
        <v>14.613</v>
      </c>
      <c r="BP91" s="17">
        <f>MaleSingleAge!BP91+FemaleSingleAge!BP91</f>
        <v>15.329000000000001</v>
      </c>
      <c r="BQ91" s="17">
        <f>MaleSingleAge!BQ91+FemaleSingleAge!BQ91</f>
        <v>16.109000000000002</v>
      </c>
      <c r="BR91" s="17">
        <f>MaleSingleAge!BR91+FemaleSingleAge!BR91</f>
        <v>16.920000000000002</v>
      </c>
      <c r="BS91" s="17">
        <f>MaleSingleAge!BS91+FemaleSingleAge!BS91</f>
        <v>17.709</v>
      </c>
      <c r="BT91" s="17">
        <f>MaleSingleAge!BT91+FemaleSingleAge!BT91</f>
        <v>18.396999999999998</v>
      </c>
    </row>
    <row r="92" spans="1:72">
      <c r="A92" s="16">
        <v>89</v>
      </c>
      <c r="B92" s="17">
        <f>MaleSingleAge!B92+FemaleSingleAge!B92</f>
        <v>0</v>
      </c>
      <c r="C92" s="17">
        <f>MaleSingleAge!C92+FemaleSingleAge!C92</f>
        <v>0</v>
      </c>
      <c r="D92" s="17">
        <f>MaleSingleAge!D92+FemaleSingleAge!D92</f>
        <v>0</v>
      </c>
      <c r="E92" s="17">
        <f>MaleSingleAge!E92+FemaleSingleAge!E92</f>
        <v>0</v>
      </c>
      <c r="F92" s="17">
        <f>MaleSingleAge!F92+FemaleSingleAge!F92</f>
        <v>0</v>
      </c>
      <c r="G92" s="17">
        <f>MaleSingleAge!G92+FemaleSingleAge!G92</f>
        <v>0</v>
      </c>
      <c r="H92" s="17">
        <f>MaleSingleAge!H92+FemaleSingleAge!H92</f>
        <v>0</v>
      </c>
      <c r="I92" s="17">
        <f>MaleSingleAge!I92+FemaleSingleAge!I92</f>
        <v>0</v>
      </c>
      <c r="J92" s="17">
        <f>MaleSingleAge!J92+FemaleSingleAge!J92</f>
        <v>0</v>
      </c>
      <c r="K92" s="17">
        <f>MaleSingleAge!K92+FemaleSingleAge!K92</f>
        <v>0</v>
      </c>
      <c r="L92" s="17">
        <f>MaleSingleAge!L92+FemaleSingleAge!L92</f>
        <v>0.88800000000000012</v>
      </c>
      <c r="M92" s="17">
        <f>MaleSingleAge!M92+FemaleSingleAge!M92</f>
        <v>0.98699999999999999</v>
      </c>
      <c r="N92" s="17">
        <f>MaleSingleAge!N92+FemaleSingleAge!N92</f>
        <v>1.1080000000000001</v>
      </c>
      <c r="O92" s="17">
        <f>MaleSingleAge!O92+FemaleSingleAge!O92</f>
        <v>1.2349999999999999</v>
      </c>
      <c r="P92" s="17">
        <f>MaleSingleAge!P92+FemaleSingleAge!P92</f>
        <v>1.3480000000000001</v>
      </c>
      <c r="Q92" s="17">
        <f>MaleSingleAge!Q92+FemaleSingleAge!Q92</f>
        <v>1.4319999999999999</v>
      </c>
      <c r="R92" s="17">
        <f>MaleSingleAge!R92+FemaleSingleAge!R92</f>
        <v>1.4849999999999999</v>
      </c>
      <c r="S92" s="17">
        <f>MaleSingleAge!S92+FemaleSingleAge!S92</f>
        <v>1.5089999999999999</v>
      </c>
      <c r="T92" s="17">
        <f>MaleSingleAge!T92+FemaleSingleAge!T92</f>
        <v>1.514</v>
      </c>
      <c r="U92" s="17">
        <f>MaleSingleAge!U92+FemaleSingleAge!U92</f>
        <v>1.5089999999999999</v>
      </c>
      <c r="V92" s="17">
        <f>MaleSingleAge!V92+FemaleSingleAge!V92</f>
        <v>1.5070000000000001</v>
      </c>
      <c r="W92" s="17">
        <f>MaleSingleAge!W92+FemaleSingleAge!W92</f>
        <v>1.5070000000000001</v>
      </c>
      <c r="X92" s="17">
        <f>MaleSingleAge!X92+FemaleSingleAge!X92</f>
        <v>1.5089999999999999</v>
      </c>
      <c r="Y92" s="17">
        <f>MaleSingleAge!Y92+FemaleSingleAge!Y92</f>
        <v>1.522</v>
      </c>
      <c r="Z92" s="17">
        <f>MaleSingleAge!Z92+FemaleSingleAge!Z92</f>
        <v>1.5510000000000002</v>
      </c>
      <c r="AA92" s="17">
        <f>MaleSingleAge!AA92+FemaleSingleAge!AA92</f>
        <v>1.6080000000000001</v>
      </c>
      <c r="AB92" s="17">
        <f>MaleSingleAge!AB92+FemaleSingleAge!AB92</f>
        <v>1.6930000000000001</v>
      </c>
      <c r="AC92" s="17">
        <f>MaleSingleAge!AC92+FemaleSingleAge!AC92</f>
        <v>1.8069999999999999</v>
      </c>
      <c r="AD92" s="17">
        <f>MaleSingleAge!AD92+FemaleSingleAge!AD92</f>
        <v>1.94</v>
      </c>
      <c r="AE92" s="17">
        <f>MaleSingleAge!AE92+FemaleSingleAge!AE92</f>
        <v>2.0759999999999996</v>
      </c>
      <c r="AF92" s="17">
        <f>MaleSingleAge!AF92+FemaleSingleAge!AF92</f>
        <v>2.2080000000000002</v>
      </c>
      <c r="AG92" s="17">
        <f>MaleSingleAge!AG92+FemaleSingleAge!AG92</f>
        <v>2.3319999999999999</v>
      </c>
      <c r="AH92" s="17">
        <f>MaleSingleAge!AH92+FemaleSingleAge!AH92</f>
        <v>2.4489999999999998</v>
      </c>
      <c r="AI92" s="17">
        <f>MaleSingleAge!AI92+FemaleSingleAge!AI92</f>
        <v>2.5680000000000001</v>
      </c>
      <c r="AJ92" s="17">
        <f>MaleSingleAge!AJ92+FemaleSingleAge!AJ92</f>
        <v>2.6959999999999997</v>
      </c>
      <c r="AK92" s="17">
        <f>MaleSingleAge!AK92+FemaleSingleAge!AK92</f>
        <v>2.839</v>
      </c>
      <c r="AL92" s="17">
        <f>MaleSingleAge!AL92+FemaleSingleAge!AL92</f>
        <v>3.0019999999999998</v>
      </c>
      <c r="AM92" s="17">
        <f>MaleSingleAge!AM92+FemaleSingleAge!AM92</f>
        <v>3.1789999999999998</v>
      </c>
      <c r="AN92" s="17">
        <f>MaleSingleAge!AN92+FemaleSingleAge!AN92</f>
        <v>3.363</v>
      </c>
      <c r="AO92" s="17">
        <f>MaleSingleAge!AO92+FemaleSingleAge!AO92</f>
        <v>3.5449999999999999</v>
      </c>
      <c r="AP92" s="17">
        <f>MaleSingleAge!AP92+FemaleSingleAge!AP92</f>
        <v>3.7160000000000002</v>
      </c>
      <c r="AQ92" s="17">
        <f>MaleSingleAge!AQ92+FemaleSingleAge!AQ92</f>
        <v>3.8780000000000001</v>
      </c>
      <c r="AR92" s="17">
        <f>MaleSingleAge!AR92+FemaleSingleAge!AR92</f>
        <v>4.0310000000000006</v>
      </c>
      <c r="AS92" s="17">
        <f>MaleSingleAge!AS92+FemaleSingleAge!AS92</f>
        <v>4.1740000000000004</v>
      </c>
      <c r="AT92" s="17">
        <f>MaleSingleAge!AT92+FemaleSingleAge!AT92</f>
        <v>4.3100000000000005</v>
      </c>
      <c r="AU92" s="17">
        <f>MaleSingleAge!AU92+FemaleSingleAge!AU92</f>
        <v>4.4450000000000003</v>
      </c>
      <c r="AV92" s="17">
        <f>MaleSingleAge!AV92+FemaleSingleAge!AV92</f>
        <v>4.5789999999999997</v>
      </c>
      <c r="AW92" s="17">
        <f>MaleSingleAge!AW92+FemaleSingleAge!AW92</f>
        <v>4.7189999999999994</v>
      </c>
      <c r="AX92" s="17">
        <f>MaleSingleAge!AX92+FemaleSingleAge!AX92</f>
        <v>4.8550000000000004</v>
      </c>
      <c r="AY92" s="17">
        <f>MaleSingleAge!AY92+FemaleSingleAge!AY92</f>
        <v>4.9740000000000002</v>
      </c>
      <c r="AZ92" s="17">
        <f>MaleSingleAge!AZ92+FemaleSingleAge!AZ92</f>
        <v>5.0789999999999997</v>
      </c>
      <c r="BA92" s="17">
        <f>MaleSingleAge!BA92+FemaleSingleAge!BA92</f>
        <v>5.1550000000000002</v>
      </c>
      <c r="BB92" s="17">
        <f>MaleSingleAge!BB92+FemaleSingleAge!BB92</f>
        <v>5.2160000000000002</v>
      </c>
      <c r="BC92" s="17">
        <f>MaleSingleAge!BC92+FemaleSingleAge!BC92</f>
        <v>5.3070000000000004</v>
      </c>
      <c r="BD92" s="17">
        <f>MaleSingleAge!BD92+FemaleSingleAge!BD92</f>
        <v>5.4849999999999994</v>
      </c>
      <c r="BE92" s="17">
        <f>MaleSingleAge!BE92+FemaleSingleAge!BE92</f>
        <v>5.79</v>
      </c>
      <c r="BF92" s="17">
        <f>MaleSingleAge!BF92+FemaleSingleAge!BF92</f>
        <v>6.24</v>
      </c>
      <c r="BG92" s="17">
        <f>MaleSingleAge!BG92+FemaleSingleAge!BG92</f>
        <v>6.8160000000000007</v>
      </c>
      <c r="BH92" s="17">
        <f>MaleSingleAge!BH92+FemaleSingleAge!BH92</f>
        <v>7.4740000000000002</v>
      </c>
      <c r="BI92" s="17">
        <f>MaleSingleAge!BI92+FemaleSingleAge!BI92</f>
        <v>8.1449999999999996</v>
      </c>
      <c r="BJ92" s="17">
        <f>MaleSingleAge!BJ92+FemaleSingleAge!BJ92</f>
        <v>8.7789999999999999</v>
      </c>
      <c r="BK92" s="17">
        <f>MaleSingleAge!BK92+FemaleSingleAge!BK92</f>
        <v>9.3580000000000005</v>
      </c>
      <c r="BL92" s="17">
        <f>MaleSingleAge!BL92+FemaleSingleAge!BL92</f>
        <v>9.8949999999999996</v>
      </c>
      <c r="BM92" s="17">
        <f>MaleSingleAge!BM92+FemaleSingleAge!BM92</f>
        <v>10.411</v>
      </c>
      <c r="BN92" s="17">
        <f>MaleSingleAge!BN92+FemaleSingleAge!BN92</f>
        <v>10.939</v>
      </c>
      <c r="BO92" s="17">
        <f>MaleSingleAge!BO92+FemaleSingleAge!BO92</f>
        <v>11.496</v>
      </c>
      <c r="BP92" s="17">
        <f>MaleSingleAge!BP92+FemaleSingleAge!BP92</f>
        <v>12.093</v>
      </c>
      <c r="BQ92" s="17">
        <f>MaleSingleAge!BQ92+FemaleSingleAge!BQ92</f>
        <v>12.721</v>
      </c>
      <c r="BR92" s="17">
        <f>MaleSingleAge!BR92+FemaleSingleAge!BR92</f>
        <v>13.361000000000001</v>
      </c>
      <c r="BS92" s="17">
        <f>MaleSingleAge!BS92+FemaleSingleAge!BS92</f>
        <v>13.974</v>
      </c>
      <c r="BT92" s="17">
        <f>MaleSingleAge!BT92+FemaleSingleAge!BT92</f>
        <v>14.510999999999999</v>
      </c>
    </row>
    <row r="93" spans="1:72">
      <c r="A93" s="16">
        <v>90</v>
      </c>
      <c r="B93" s="17">
        <f>MaleSingleAge!B93+FemaleSingleAge!B93</f>
        <v>0</v>
      </c>
      <c r="C93" s="17">
        <f>MaleSingleAge!C93+FemaleSingleAge!C93</f>
        <v>0</v>
      </c>
      <c r="D93" s="17">
        <f>MaleSingleAge!D93+FemaleSingleAge!D93</f>
        <v>0</v>
      </c>
      <c r="E93" s="17">
        <f>MaleSingleAge!E93+FemaleSingleAge!E93</f>
        <v>0</v>
      </c>
      <c r="F93" s="17">
        <f>MaleSingleAge!F93+FemaleSingleAge!F93</f>
        <v>0</v>
      </c>
      <c r="G93" s="17">
        <f>MaleSingleAge!G93+FemaleSingleAge!G93</f>
        <v>0</v>
      </c>
      <c r="H93" s="17">
        <f>MaleSingleAge!H93+FemaleSingleAge!H93</f>
        <v>0</v>
      </c>
      <c r="I93" s="17">
        <f>MaleSingleAge!I93+FemaleSingleAge!I93</f>
        <v>0</v>
      </c>
      <c r="J93" s="17">
        <f>MaleSingleAge!J93+FemaleSingleAge!J93</f>
        <v>0</v>
      </c>
      <c r="K93" s="17">
        <f>MaleSingleAge!K93+FemaleSingleAge!K93</f>
        <v>0</v>
      </c>
      <c r="L93" s="17">
        <f>MaleSingleAge!L93+FemaleSingleAge!L93</f>
        <v>0.64100000000000001</v>
      </c>
      <c r="M93" s="17">
        <f>MaleSingleAge!M93+FemaleSingleAge!M93</f>
        <v>0.70799999999999996</v>
      </c>
      <c r="N93" s="17">
        <f>MaleSingleAge!N93+FemaleSingleAge!N93</f>
        <v>0.78800000000000003</v>
      </c>
      <c r="O93" s="17">
        <f>MaleSingleAge!O93+FemaleSingleAge!O93</f>
        <v>0.87400000000000011</v>
      </c>
      <c r="P93" s="17">
        <f>MaleSingleAge!P93+FemaleSingleAge!P93</f>
        <v>0.95</v>
      </c>
      <c r="Q93" s="17">
        <f>MaleSingleAge!Q93+FemaleSingleAge!Q93</f>
        <v>1.014</v>
      </c>
      <c r="R93" s="17">
        <f>MaleSingleAge!R93+FemaleSingleAge!R93</f>
        <v>1.0609999999999999</v>
      </c>
      <c r="S93" s="17">
        <f>MaleSingleAge!S93+FemaleSingleAge!S93</f>
        <v>1.0940000000000001</v>
      </c>
      <c r="T93" s="17">
        <f>MaleSingleAge!T93+FemaleSingleAge!T93</f>
        <v>1.115</v>
      </c>
      <c r="U93" s="17">
        <f>MaleSingleAge!U93+FemaleSingleAge!U93</f>
        <v>1.1299999999999999</v>
      </c>
      <c r="V93" s="17">
        <f>MaleSingleAge!V93+FemaleSingleAge!V93</f>
        <v>1.1400000000000001</v>
      </c>
      <c r="W93" s="17">
        <f>MaleSingleAge!W93+FemaleSingleAge!W93</f>
        <v>1.1480000000000001</v>
      </c>
      <c r="X93" s="17">
        <f>MaleSingleAge!X93+FemaleSingleAge!X93</f>
        <v>1.1520000000000001</v>
      </c>
      <c r="Y93" s="17">
        <f>MaleSingleAge!Y93+FemaleSingleAge!Y93</f>
        <v>1.159</v>
      </c>
      <c r="Z93" s="17">
        <f>MaleSingleAge!Z93+FemaleSingleAge!Z93</f>
        <v>1.1760000000000002</v>
      </c>
      <c r="AA93" s="17">
        <f>MaleSingleAge!AA93+FemaleSingleAge!AA93</f>
        <v>1.2109999999999999</v>
      </c>
      <c r="AB93" s="17">
        <f>MaleSingleAge!AB93+FemaleSingleAge!AB93</f>
        <v>1.266</v>
      </c>
      <c r="AC93" s="17">
        <f>MaleSingleAge!AC93+FemaleSingleAge!AC93</f>
        <v>1.339</v>
      </c>
      <c r="AD93" s="17">
        <f>MaleSingleAge!AD93+FemaleSingleAge!AD93</f>
        <v>1.4239999999999999</v>
      </c>
      <c r="AE93" s="17">
        <f>MaleSingleAge!AE93+FemaleSingleAge!AE93</f>
        <v>1.516</v>
      </c>
      <c r="AF93" s="17">
        <f>MaleSingleAge!AF93+FemaleSingleAge!AF93</f>
        <v>1.6120000000000001</v>
      </c>
      <c r="AG93" s="17">
        <f>MaleSingleAge!AG93+FemaleSingleAge!AG93</f>
        <v>1.708</v>
      </c>
      <c r="AH93" s="17">
        <f>MaleSingleAge!AH93+FemaleSingleAge!AH93</f>
        <v>1.8049999999999999</v>
      </c>
      <c r="AI93" s="17">
        <f>MaleSingleAge!AI93+FemaleSingleAge!AI93</f>
        <v>1.907</v>
      </c>
      <c r="AJ93" s="17">
        <f>MaleSingleAge!AJ93+FemaleSingleAge!AJ93</f>
        <v>2.0140000000000002</v>
      </c>
      <c r="AK93" s="17">
        <f>MaleSingleAge!AK93+FemaleSingleAge!AK93</f>
        <v>2.129</v>
      </c>
      <c r="AL93" s="17">
        <f>MaleSingleAge!AL93+FemaleSingleAge!AL93</f>
        <v>2.254</v>
      </c>
      <c r="AM93" s="17">
        <f>MaleSingleAge!AM93+FemaleSingleAge!AM93</f>
        <v>2.3849999999999998</v>
      </c>
      <c r="AN93" s="17">
        <f>MaleSingleAge!AN93+FemaleSingleAge!AN93</f>
        <v>2.5209999999999999</v>
      </c>
      <c r="AO93" s="17">
        <f>MaleSingleAge!AO93+FemaleSingleAge!AO93</f>
        <v>2.657</v>
      </c>
      <c r="AP93" s="17">
        <f>MaleSingleAge!AP93+FemaleSingleAge!AP93</f>
        <v>2.7880000000000003</v>
      </c>
      <c r="AQ93" s="17">
        <f>MaleSingleAge!AQ93+FemaleSingleAge!AQ93</f>
        <v>2.9169999999999998</v>
      </c>
      <c r="AR93" s="17">
        <f>MaleSingleAge!AR93+FemaleSingleAge!AR93</f>
        <v>3.0430000000000001</v>
      </c>
      <c r="AS93" s="17">
        <f>MaleSingleAge!AS93+FemaleSingleAge!AS93</f>
        <v>3.1659999999999999</v>
      </c>
      <c r="AT93" s="17">
        <f>MaleSingleAge!AT93+FemaleSingleAge!AT93</f>
        <v>3.282</v>
      </c>
      <c r="AU93" s="17">
        <f>MaleSingleAge!AU93+FemaleSingleAge!AU93</f>
        <v>3.391</v>
      </c>
      <c r="AV93" s="17">
        <f>MaleSingleAge!AV93+FemaleSingleAge!AV93</f>
        <v>3.4969999999999999</v>
      </c>
      <c r="AW93" s="17">
        <f>MaleSingleAge!AW93+FemaleSingleAge!AW93</f>
        <v>3.601</v>
      </c>
      <c r="AX93" s="17">
        <f>MaleSingleAge!AX93+FemaleSingleAge!AX93</f>
        <v>3.702</v>
      </c>
      <c r="AY93" s="17">
        <f>MaleSingleAge!AY93+FemaleSingleAge!AY93</f>
        <v>3.7919999999999998</v>
      </c>
      <c r="AZ93" s="17">
        <f>MaleSingleAge!AZ93+FemaleSingleAge!AZ93</f>
        <v>3.8770000000000002</v>
      </c>
      <c r="BA93" s="17">
        <f>MaleSingleAge!BA93+FemaleSingleAge!BA93</f>
        <v>3.9509999999999996</v>
      </c>
      <c r="BB93" s="17">
        <f>MaleSingleAge!BB93+FemaleSingleAge!BB93</f>
        <v>4.0200000000000005</v>
      </c>
      <c r="BC93" s="17">
        <f>MaleSingleAge!BC93+FemaleSingleAge!BC93</f>
        <v>4.109</v>
      </c>
      <c r="BD93" s="17">
        <f>MaleSingleAge!BD93+FemaleSingleAge!BD93</f>
        <v>4.2509999999999994</v>
      </c>
      <c r="BE93" s="17">
        <f>MaleSingleAge!BE93+FemaleSingleAge!BE93</f>
        <v>4.4649999999999999</v>
      </c>
      <c r="BF93" s="17">
        <f>MaleSingleAge!BF93+FemaleSingleAge!BF93</f>
        <v>4.7649999999999997</v>
      </c>
      <c r="BG93" s="17">
        <f>MaleSingleAge!BG93+FemaleSingleAge!BG93</f>
        <v>5.1389999999999993</v>
      </c>
      <c r="BH93" s="17">
        <f>MaleSingleAge!BH93+FemaleSingleAge!BH93</f>
        <v>5.5670000000000002</v>
      </c>
      <c r="BI93" s="17">
        <f>MaleSingleAge!BI93+FemaleSingleAge!BI93</f>
        <v>6.0220000000000002</v>
      </c>
      <c r="BJ93" s="17">
        <f>MaleSingleAge!BJ93+FemaleSingleAge!BJ93</f>
        <v>6.48</v>
      </c>
      <c r="BK93" s="17">
        <f>MaleSingleAge!BK93+FemaleSingleAge!BK93</f>
        <v>6.9340000000000011</v>
      </c>
      <c r="BL93" s="17">
        <f>MaleSingleAge!BL93+FemaleSingleAge!BL93</f>
        <v>7.3819999999999997</v>
      </c>
      <c r="BM93" s="17">
        <f>MaleSingleAge!BM93+FemaleSingleAge!BM93</f>
        <v>7.8339999999999996</v>
      </c>
      <c r="BN93" s="17">
        <f>MaleSingleAge!BN93+FemaleSingleAge!BN93</f>
        <v>8.298</v>
      </c>
      <c r="BO93" s="17">
        <f>MaleSingleAge!BO93+FemaleSingleAge!BO93</f>
        <v>8.7800000000000011</v>
      </c>
      <c r="BP93" s="17">
        <f>MaleSingleAge!BP93+FemaleSingleAge!BP93</f>
        <v>9.2759999999999998</v>
      </c>
      <c r="BQ93" s="17">
        <f>MaleSingleAge!BQ93+FemaleSingleAge!BQ93</f>
        <v>9.777000000000001</v>
      </c>
      <c r="BR93" s="17">
        <f>MaleSingleAge!BR93+FemaleSingleAge!BR93</f>
        <v>10.27</v>
      </c>
      <c r="BS93" s="17">
        <f>MaleSingleAge!BS93+FemaleSingleAge!BS93</f>
        <v>10.73</v>
      </c>
      <c r="BT93" s="17">
        <f>MaleSingleAge!BT93+FemaleSingleAge!BT93</f>
        <v>11.128</v>
      </c>
    </row>
    <row r="94" spans="1:72">
      <c r="A94" s="16">
        <v>91</v>
      </c>
      <c r="B94" s="17">
        <f>MaleSingleAge!B94+FemaleSingleAge!B94</f>
        <v>0</v>
      </c>
      <c r="C94" s="17">
        <f>MaleSingleAge!C94+FemaleSingleAge!C94</f>
        <v>0</v>
      </c>
      <c r="D94" s="17">
        <f>MaleSingleAge!D94+FemaleSingleAge!D94</f>
        <v>0</v>
      </c>
      <c r="E94" s="17">
        <f>MaleSingleAge!E94+FemaleSingleAge!E94</f>
        <v>0</v>
      </c>
      <c r="F94" s="17">
        <f>MaleSingleAge!F94+FemaleSingleAge!F94</f>
        <v>0</v>
      </c>
      <c r="G94" s="17">
        <f>MaleSingleAge!G94+FemaleSingleAge!G94</f>
        <v>0</v>
      </c>
      <c r="H94" s="17">
        <f>MaleSingleAge!H94+FemaleSingleAge!H94</f>
        <v>0</v>
      </c>
      <c r="I94" s="17">
        <f>MaleSingleAge!I94+FemaleSingleAge!I94</f>
        <v>0</v>
      </c>
      <c r="J94" s="17">
        <f>MaleSingleAge!J94+FemaleSingleAge!J94</f>
        <v>0</v>
      </c>
      <c r="K94" s="17">
        <f>MaleSingleAge!K94+FemaleSingleAge!K94</f>
        <v>0</v>
      </c>
      <c r="L94" s="17">
        <f>MaleSingleAge!L94+FemaleSingleAge!L94</f>
        <v>0.45599999999999996</v>
      </c>
      <c r="M94" s="17">
        <f>MaleSingleAge!M94+FemaleSingleAge!M94</f>
        <v>0.48899999999999999</v>
      </c>
      <c r="N94" s="17">
        <f>MaleSingleAge!N94+FemaleSingleAge!N94</f>
        <v>0.52500000000000002</v>
      </c>
      <c r="O94" s="17">
        <f>MaleSingleAge!O94+FemaleSingleAge!O94</f>
        <v>0.56499999999999995</v>
      </c>
      <c r="P94" s="17">
        <f>MaleSingleAge!P94+FemaleSingleAge!P94</f>
        <v>0.60799999999999998</v>
      </c>
      <c r="Q94" s="17">
        <f>MaleSingleAge!Q94+FemaleSingleAge!Q94</f>
        <v>0.65300000000000002</v>
      </c>
      <c r="R94" s="17">
        <f>MaleSingleAge!R94+FemaleSingleAge!R94</f>
        <v>0.7</v>
      </c>
      <c r="S94" s="17">
        <f>MaleSingleAge!S94+FemaleSingleAge!S94</f>
        <v>0.748</v>
      </c>
      <c r="T94" s="17">
        <f>MaleSingleAge!T94+FemaleSingleAge!T94</f>
        <v>0.79400000000000004</v>
      </c>
      <c r="U94" s="17">
        <f>MaleSingleAge!U94+FemaleSingleAge!U94</f>
        <v>0.83299999999999996</v>
      </c>
      <c r="V94" s="17">
        <f>MaleSingleAge!V94+FemaleSingleAge!V94</f>
        <v>0.86299999999999999</v>
      </c>
      <c r="W94" s="17">
        <f>MaleSingleAge!W94+FemaleSingleAge!W94</f>
        <v>0.88</v>
      </c>
      <c r="X94" s="17">
        <f>MaleSingleAge!X94+FemaleSingleAge!X94</f>
        <v>0.88900000000000001</v>
      </c>
      <c r="Y94" s="17">
        <f>MaleSingleAge!Y94+FemaleSingleAge!Y94</f>
        <v>0.89500000000000002</v>
      </c>
      <c r="Z94" s="17">
        <f>MaleSingleAge!Z94+FemaleSingleAge!Z94</f>
        <v>0.90300000000000002</v>
      </c>
      <c r="AA94" s="17">
        <f>MaleSingleAge!AA94+FemaleSingleAge!AA94</f>
        <v>0.91799999999999993</v>
      </c>
      <c r="AB94" s="17">
        <f>MaleSingleAge!AB94+FemaleSingleAge!AB94</f>
        <v>0.94199999999999995</v>
      </c>
      <c r="AC94" s="17">
        <f>MaleSingleAge!AC94+FemaleSingleAge!AC94</f>
        <v>0.97500000000000009</v>
      </c>
      <c r="AD94" s="17">
        <f>MaleSingleAge!AD94+FemaleSingleAge!AD94</f>
        <v>1.018</v>
      </c>
      <c r="AE94" s="17">
        <f>MaleSingleAge!AE94+FemaleSingleAge!AE94</f>
        <v>1.069</v>
      </c>
      <c r="AF94" s="17">
        <f>MaleSingleAge!AF94+FemaleSingleAge!AF94</f>
        <v>1.1280000000000001</v>
      </c>
      <c r="AG94" s="17">
        <f>MaleSingleAge!AG94+FemaleSingleAge!AG94</f>
        <v>1.1970000000000001</v>
      </c>
      <c r="AH94" s="17">
        <f>MaleSingleAge!AH94+FemaleSingleAge!AH94</f>
        <v>1.278</v>
      </c>
      <c r="AI94" s="17">
        <f>MaleSingleAge!AI94+FemaleSingleAge!AI94</f>
        <v>1.3620000000000001</v>
      </c>
      <c r="AJ94" s="17">
        <f>MaleSingleAge!AJ94+FemaleSingleAge!AJ94</f>
        <v>1.4500000000000002</v>
      </c>
      <c r="AK94" s="17">
        <f>MaleSingleAge!AK94+FemaleSingleAge!AK94</f>
        <v>1.5389999999999999</v>
      </c>
      <c r="AL94" s="17">
        <f>MaleSingleAge!AL94+FemaleSingleAge!AL94</f>
        <v>1.625</v>
      </c>
      <c r="AM94" s="17">
        <f>MaleSingleAge!AM94+FemaleSingleAge!AM94</f>
        <v>1.712</v>
      </c>
      <c r="AN94" s="17">
        <f>MaleSingleAge!AN94+FemaleSingleAge!AN94</f>
        <v>1.7969999999999999</v>
      </c>
      <c r="AO94" s="17">
        <f>MaleSingleAge!AO94+FemaleSingleAge!AO94</f>
        <v>1.8879999999999999</v>
      </c>
      <c r="AP94" s="17">
        <f>MaleSingleAge!AP94+FemaleSingleAge!AP94</f>
        <v>1.984</v>
      </c>
      <c r="AQ94" s="17">
        <f>MaleSingleAge!AQ94+FemaleSingleAge!AQ94</f>
        <v>2.0840000000000001</v>
      </c>
      <c r="AR94" s="17">
        <f>MaleSingleAge!AR94+FemaleSingleAge!AR94</f>
        <v>2.19</v>
      </c>
      <c r="AS94" s="17">
        <f>MaleSingleAge!AS94+FemaleSingleAge!AS94</f>
        <v>2.2949999999999999</v>
      </c>
      <c r="AT94" s="17">
        <f>MaleSingleAge!AT94+FemaleSingleAge!AT94</f>
        <v>2.3980000000000001</v>
      </c>
      <c r="AU94" s="17">
        <f>MaleSingleAge!AU94+FemaleSingleAge!AU94</f>
        <v>2.4980000000000002</v>
      </c>
      <c r="AV94" s="17">
        <f>MaleSingleAge!AV94+FemaleSingleAge!AV94</f>
        <v>2.589</v>
      </c>
      <c r="AW94" s="17">
        <f>MaleSingleAge!AW94+FemaleSingleAge!AW94</f>
        <v>2.677</v>
      </c>
      <c r="AX94" s="17">
        <f>MaleSingleAge!AX94+FemaleSingleAge!AX94</f>
        <v>2.7610000000000001</v>
      </c>
      <c r="AY94" s="17">
        <f>MaleSingleAge!AY94+FemaleSingleAge!AY94</f>
        <v>2.8460000000000001</v>
      </c>
      <c r="AZ94" s="17">
        <f>MaleSingleAge!AZ94+FemaleSingleAge!AZ94</f>
        <v>2.9290000000000003</v>
      </c>
      <c r="BA94" s="17">
        <f>MaleSingleAge!BA94+FemaleSingleAge!BA94</f>
        <v>3.0140000000000002</v>
      </c>
      <c r="BB94" s="17">
        <f>MaleSingleAge!BB94+FemaleSingleAge!BB94</f>
        <v>3.1040000000000001</v>
      </c>
      <c r="BC94" s="17">
        <f>MaleSingleAge!BC94+FemaleSingleAge!BC94</f>
        <v>3.202</v>
      </c>
      <c r="BD94" s="17">
        <f>MaleSingleAge!BD94+FemaleSingleAge!BD94</f>
        <v>3.3150000000000004</v>
      </c>
      <c r="BE94" s="17">
        <f>MaleSingleAge!BE94+FemaleSingleAge!BE94</f>
        <v>3.4459999999999997</v>
      </c>
      <c r="BF94" s="17">
        <f>MaleSingleAge!BF94+FemaleSingleAge!BF94</f>
        <v>3.5969999999999995</v>
      </c>
      <c r="BG94" s="17">
        <f>MaleSingleAge!BG94+FemaleSingleAge!BG94</f>
        <v>3.7690000000000001</v>
      </c>
      <c r="BH94" s="17">
        <f>MaleSingleAge!BH94+FemaleSingleAge!BH94</f>
        <v>3.9710000000000001</v>
      </c>
      <c r="BI94" s="17">
        <f>MaleSingleAge!BI94+FemaleSingleAge!BI94</f>
        <v>4.2119999999999997</v>
      </c>
      <c r="BJ94" s="17">
        <f>MaleSingleAge!BJ94+FemaleSingleAge!BJ94</f>
        <v>4.5</v>
      </c>
      <c r="BK94" s="17">
        <f>MaleSingleAge!BK94+FemaleSingleAge!BK94</f>
        <v>4.835</v>
      </c>
      <c r="BL94" s="17">
        <f>MaleSingleAge!BL94+FemaleSingleAge!BL94</f>
        <v>5.2110000000000003</v>
      </c>
      <c r="BM94" s="17">
        <f>MaleSingleAge!BM94+FemaleSingleAge!BM94</f>
        <v>5.617</v>
      </c>
      <c r="BN94" s="17">
        <f>MaleSingleAge!BN94+FemaleSingleAge!BN94</f>
        <v>6.0359999999999996</v>
      </c>
      <c r="BO94" s="17">
        <f>MaleSingleAge!BO94+FemaleSingleAge!BO94</f>
        <v>6.46</v>
      </c>
      <c r="BP94" s="17">
        <f>MaleSingleAge!BP94+FemaleSingleAge!BP94</f>
        <v>6.8740000000000006</v>
      </c>
      <c r="BQ94" s="17">
        <f>MaleSingleAge!BQ94+FemaleSingleAge!BQ94</f>
        <v>7.27</v>
      </c>
      <c r="BR94" s="17">
        <f>MaleSingleAge!BR94+FemaleSingleAge!BR94</f>
        <v>7.6340000000000003</v>
      </c>
      <c r="BS94" s="17">
        <f>MaleSingleAge!BS94+FemaleSingleAge!BS94</f>
        <v>7.96</v>
      </c>
      <c r="BT94" s="17">
        <f>MaleSingleAge!BT94+FemaleSingleAge!BT94</f>
        <v>8.2390000000000008</v>
      </c>
    </row>
    <row r="95" spans="1:72">
      <c r="A95" s="16">
        <v>92</v>
      </c>
      <c r="B95" s="17">
        <f>MaleSingleAge!B95+FemaleSingleAge!B95</f>
        <v>0</v>
      </c>
      <c r="C95" s="17">
        <f>MaleSingleAge!C95+FemaleSingleAge!C95</f>
        <v>0</v>
      </c>
      <c r="D95" s="17">
        <f>MaleSingleAge!D95+FemaleSingleAge!D95</f>
        <v>0</v>
      </c>
      <c r="E95" s="17">
        <f>MaleSingleAge!E95+FemaleSingleAge!E95</f>
        <v>0</v>
      </c>
      <c r="F95" s="17">
        <f>MaleSingleAge!F95+FemaleSingleAge!F95</f>
        <v>0</v>
      </c>
      <c r="G95" s="17">
        <f>MaleSingleAge!G95+FemaleSingleAge!G95</f>
        <v>0</v>
      </c>
      <c r="H95" s="17">
        <f>MaleSingleAge!H95+FemaleSingleAge!H95</f>
        <v>0</v>
      </c>
      <c r="I95" s="17">
        <f>MaleSingleAge!I95+FemaleSingleAge!I95</f>
        <v>0</v>
      </c>
      <c r="J95" s="17">
        <f>MaleSingleAge!J95+FemaleSingleAge!J95</f>
        <v>0</v>
      </c>
      <c r="K95" s="17">
        <f>MaleSingleAge!K95+FemaleSingleAge!K95</f>
        <v>0</v>
      </c>
      <c r="L95" s="17">
        <f>MaleSingleAge!L95+FemaleSingleAge!L95</f>
        <v>0.316</v>
      </c>
      <c r="M95" s="17">
        <f>MaleSingleAge!M95+FemaleSingleAge!M95</f>
        <v>0.32299999999999995</v>
      </c>
      <c r="N95" s="17">
        <f>MaleSingleAge!N95+FemaleSingleAge!N95</f>
        <v>0.32899999999999996</v>
      </c>
      <c r="O95" s="17">
        <f>MaleSingleAge!O95+FemaleSingleAge!O95</f>
        <v>0.33699999999999997</v>
      </c>
      <c r="P95" s="17">
        <f>MaleSingleAge!P95+FemaleSingleAge!P95</f>
        <v>0.35399999999999998</v>
      </c>
      <c r="Q95" s="17">
        <f>MaleSingleAge!Q95+FemaleSingleAge!Q95</f>
        <v>0.38300000000000001</v>
      </c>
      <c r="R95" s="17">
        <f>MaleSingleAge!R95+FemaleSingleAge!R95</f>
        <v>0.42600000000000005</v>
      </c>
      <c r="S95" s="17">
        <f>MaleSingleAge!S95+FemaleSingleAge!S95</f>
        <v>0.48199999999999998</v>
      </c>
      <c r="T95" s="17">
        <f>MaleSingleAge!T95+FemaleSingleAge!T95</f>
        <v>0.54100000000000004</v>
      </c>
      <c r="U95" s="17">
        <f>MaleSingleAge!U95+FemaleSingleAge!U95</f>
        <v>0.59599999999999997</v>
      </c>
      <c r="V95" s="17">
        <f>MaleSingleAge!V95+FemaleSingleAge!V95</f>
        <v>0.63600000000000001</v>
      </c>
      <c r="W95" s="17">
        <f>MaleSingleAge!W95+FemaleSingleAge!W95</f>
        <v>0.66300000000000003</v>
      </c>
      <c r="X95" s="17">
        <f>MaleSingleAge!X95+FemaleSingleAge!X95</f>
        <v>0.67600000000000005</v>
      </c>
      <c r="Y95" s="17">
        <f>MaleSingleAge!Y95+FemaleSingleAge!Y95</f>
        <v>0.68</v>
      </c>
      <c r="Z95" s="17">
        <f>MaleSingleAge!Z95+FemaleSingleAge!Z95</f>
        <v>0.68100000000000005</v>
      </c>
      <c r="AA95" s="17">
        <f>MaleSingleAge!AA95+FemaleSingleAge!AA95</f>
        <v>0.68399999999999994</v>
      </c>
      <c r="AB95" s="17">
        <f>MaleSingleAge!AB95+FemaleSingleAge!AB95</f>
        <v>0.68900000000000006</v>
      </c>
      <c r="AC95" s="17">
        <f>MaleSingleAge!AC95+FemaleSingleAge!AC95</f>
        <v>0.69399999999999995</v>
      </c>
      <c r="AD95" s="17">
        <f>MaleSingleAge!AD95+FemaleSingleAge!AD95</f>
        <v>0.70399999999999996</v>
      </c>
      <c r="AE95" s="17">
        <f>MaleSingleAge!AE95+FemaleSingleAge!AE95</f>
        <v>0.72500000000000009</v>
      </c>
      <c r="AF95" s="17">
        <f>MaleSingleAge!AF95+FemaleSingleAge!AF95</f>
        <v>0.75800000000000001</v>
      </c>
      <c r="AG95" s="17">
        <f>MaleSingleAge!AG95+FemaleSingleAge!AG95</f>
        <v>0.80699999999999994</v>
      </c>
      <c r="AH95" s="17">
        <f>MaleSingleAge!AH95+FemaleSingleAge!AH95</f>
        <v>0.86799999999999999</v>
      </c>
      <c r="AI95" s="17">
        <f>MaleSingleAge!AI95+FemaleSingleAge!AI95</f>
        <v>0.93900000000000006</v>
      </c>
      <c r="AJ95" s="17">
        <f>MaleSingleAge!AJ95+FemaleSingleAge!AJ95</f>
        <v>1.01</v>
      </c>
      <c r="AK95" s="17">
        <f>MaleSingleAge!AK95+FemaleSingleAge!AK95</f>
        <v>1.0739999999999998</v>
      </c>
      <c r="AL95" s="17">
        <f>MaleSingleAge!AL95+FemaleSingleAge!AL95</f>
        <v>1.131</v>
      </c>
      <c r="AM95" s="17">
        <f>MaleSingleAge!AM95+FemaleSingleAge!AM95</f>
        <v>1.1819999999999999</v>
      </c>
      <c r="AN95" s="17">
        <f>MaleSingleAge!AN95+FemaleSingleAge!AN95</f>
        <v>1.232</v>
      </c>
      <c r="AO95" s="17">
        <f>MaleSingleAge!AO95+FemaleSingleAge!AO95</f>
        <v>1.286</v>
      </c>
      <c r="AP95" s="17">
        <f>MaleSingleAge!AP95+FemaleSingleAge!AP95</f>
        <v>1.351</v>
      </c>
      <c r="AQ95" s="17">
        <f>MaleSingleAge!AQ95+FemaleSingleAge!AQ95</f>
        <v>1.427</v>
      </c>
      <c r="AR95" s="17">
        <f>MaleSingleAge!AR95+FemaleSingleAge!AR95</f>
        <v>1.5129999999999999</v>
      </c>
      <c r="AS95" s="17">
        <f>MaleSingleAge!AS95+FemaleSingleAge!AS95</f>
        <v>1.605</v>
      </c>
      <c r="AT95" s="17">
        <f>MaleSingleAge!AT95+FemaleSingleAge!AT95</f>
        <v>1.696</v>
      </c>
      <c r="AU95" s="17">
        <f>MaleSingleAge!AU95+FemaleSingleAge!AU95</f>
        <v>1.7789999999999999</v>
      </c>
      <c r="AV95" s="17">
        <f>MaleSingleAge!AV95+FemaleSingleAge!AV95</f>
        <v>1.8580000000000001</v>
      </c>
      <c r="AW95" s="17">
        <f>MaleSingleAge!AW95+FemaleSingleAge!AW95</f>
        <v>1.9330000000000001</v>
      </c>
      <c r="AX95" s="17">
        <f>MaleSingleAge!AX95+FemaleSingleAge!AX95</f>
        <v>2.0060000000000002</v>
      </c>
      <c r="AY95" s="17">
        <f>MaleSingleAge!AY95+FemaleSingleAge!AY95</f>
        <v>2.08</v>
      </c>
      <c r="AZ95" s="17">
        <f>MaleSingleAge!AZ95+FemaleSingleAge!AZ95</f>
        <v>2.1619999999999999</v>
      </c>
      <c r="BA95" s="17">
        <f>MaleSingleAge!BA95+FemaleSingleAge!BA95</f>
        <v>2.2530000000000001</v>
      </c>
      <c r="BB95" s="17">
        <f>MaleSingleAge!BB95+FemaleSingleAge!BB95</f>
        <v>2.3540000000000001</v>
      </c>
      <c r="BC95" s="17">
        <f>MaleSingleAge!BC95+FemaleSingleAge!BC95</f>
        <v>2.456</v>
      </c>
      <c r="BD95" s="17">
        <f>MaleSingleAge!BD95+FemaleSingleAge!BD95</f>
        <v>2.5459999999999998</v>
      </c>
      <c r="BE95" s="17">
        <f>MaleSingleAge!BE95+FemaleSingleAge!BE95</f>
        <v>2.62</v>
      </c>
      <c r="BF95" s="17">
        <f>MaleSingleAge!BF95+FemaleSingleAge!BF95</f>
        <v>2.665</v>
      </c>
      <c r="BG95" s="17">
        <f>MaleSingleAge!BG95+FemaleSingleAge!BG95</f>
        <v>2.694</v>
      </c>
      <c r="BH95" s="17">
        <f>MaleSingleAge!BH95+FemaleSingleAge!BH95</f>
        <v>2.7330000000000001</v>
      </c>
      <c r="BI95" s="17">
        <f>MaleSingleAge!BI95+FemaleSingleAge!BI95</f>
        <v>2.819</v>
      </c>
      <c r="BJ95" s="17">
        <f>MaleSingleAge!BJ95+FemaleSingleAge!BJ95</f>
        <v>2.98</v>
      </c>
      <c r="BK95" s="17">
        <f>MaleSingleAge!BK95+FemaleSingleAge!BK95</f>
        <v>3.2169999999999996</v>
      </c>
      <c r="BL95" s="17">
        <f>MaleSingleAge!BL95+FemaleSingleAge!BL95</f>
        <v>3.5219999999999998</v>
      </c>
      <c r="BM95" s="17">
        <f>MaleSingleAge!BM95+FemaleSingleAge!BM95</f>
        <v>3.8719999999999999</v>
      </c>
      <c r="BN95" s="17">
        <f>MaleSingleAge!BN95+FemaleSingleAge!BN95</f>
        <v>4.2409999999999997</v>
      </c>
      <c r="BO95" s="17">
        <f>MaleSingleAge!BO95+FemaleSingleAge!BO95</f>
        <v>4.6029999999999998</v>
      </c>
      <c r="BP95" s="17">
        <f>MaleSingleAge!BP95+FemaleSingleAge!BP95</f>
        <v>4.9420000000000002</v>
      </c>
      <c r="BQ95" s="17">
        <f>MaleSingleAge!BQ95+FemaleSingleAge!BQ95</f>
        <v>5.2439999999999998</v>
      </c>
      <c r="BR95" s="17">
        <f>MaleSingleAge!BR95+FemaleSingleAge!BR95</f>
        <v>5.5069999999999997</v>
      </c>
      <c r="BS95" s="17">
        <f>MaleSingleAge!BS95+FemaleSingleAge!BS95</f>
        <v>5.73</v>
      </c>
      <c r="BT95" s="17">
        <f>MaleSingleAge!BT95+FemaleSingleAge!BT95</f>
        <v>5.9219999999999997</v>
      </c>
    </row>
    <row r="96" spans="1:72">
      <c r="A96" s="16">
        <v>93</v>
      </c>
      <c r="B96" s="17">
        <f>MaleSingleAge!B96+FemaleSingleAge!B96</f>
        <v>0</v>
      </c>
      <c r="C96" s="17">
        <f>MaleSingleAge!C96+FemaleSingleAge!C96</f>
        <v>0</v>
      </c>
      <c r="D96" s="17">
        <f>MaleSingleAge!D96+FemaleSingleAge!D96</f>
        <v>0</v>
      </c>
      <c r="E96" s="17">
        <f>MaleSingleAge!E96+FemaleSingleAge!E96</f>
        <v>0</v>
      </c>
      <c r="F96" s="17">
        <f>MaleSingleAge!F96+FemaleSingleAge!F96</f>
        <v>0</v>
      </c>
      <c r="G96" s="17">
        <f>MaleSingleAge!G96+FemaleSingleAge!G96</f>
        <v>0</v>
      </c>
      <c r="H96" s="17">
        <f>MaleSingleAge!H96+FemaleSingleAge!H96</f>
        <v>0</v>
      </c>
      <c r="I96" s="17">
        <f>MaleSingleAge!I96+FemaleSingleAge!I96</f>
        <v>0</v>
      </c>
      <c r="J96" s="17">
        <f>MaleSingleAge!J96+FemaleSingleAge!J96</f>
        <v>0</v>
      </c>
      <c r="K96" s="17">
        <f>MaleSingleAge!K96+FemaleSingleAge!K96</f>
        <v>0</v>
      </c>
      <c r="L96" s="17">
        <f>MaleSingleAge!L96+FemaleSingleAge!L96</f>
        <v>0.19500000000000001</v>
      </c>
      <c r="M96" s="17">
        <f>MaleSingleAge!M96+FemaleSingleAge!M96</f>
        <v>0.193</v>
      </c>
      <c r="N96" s="17">
        <f>MaleSingleAge!N96+FemaleSingleAge!N96</f>
        <v>0.19</v>
      </c>
      <c r="O96" s="17">
        <f>MaleSingleAge!O96+FemaleSingleAge!O96</f>
        <v>0.189</v>
      </c>
      <c r="P96" s="17">
        <f>MaleSingleAge!P96+FemaleSingleAge!P96</f>
        <v>0.19700000000000001</v>
      </c>
      <c r="Q96" s="17">
        <f>MaleSingleAge!Q96+FemaleSingleAge!Q96</f>
        <v>0.21699999999999997</v>
      </c>
      <c r="R96" s="17">
        <f>MaleSingleAge!R96+FemaleSingleAge!R96</f>
        <v>0.253</v>
      </c>
      <c r="S96" s="17">
        <f>MaleSingleAge!S96+FemaleSingleAge!S96</f>
        <v>0.30099999999999999</v>
      </c>
      <c r="T96" s="17">
        <f>MaleSingleAge!T96+FemaleSingleAge!T96</f>
        <v>0.35499999999999998</v>
      </c>
      <c r="U96" s="17">
        <f>MaleSingleAge!U96+FemaleSingleAge!U96</f>
        <v>0.40500000000000003</v>
      </c>
      <c r="V96" s="17">
        <f>MaleSingleAge!V96+FemaleSingleAge!V96</f>
        <v>0.44200000000000006</v>
      </c>
      <c r="W96" s="17">
        <f>MaleSingleAge!W96+FemaleSingleAge!W96</f>
        <v>0.46499999999999997</v>
      </c>
      <c r="X96" s="17">
        <f>MaleSingleAge!X96+FemaleSingleAge!X96</f>
        <v>0.47699999999999998</v>
      </c>
      <c r="Y96" s="17">
        <f>MaleSingleAge!Y96+FemaleSingleAge!Y96</f>
        <v>0.47799999999999998</v>
      </c>
      <c r="Z96" s="17">
        <f>MaleSingleAge!Z96+FemaleSingleAge!Z96</f>
        <v>0.47699999999999998</v>
      </c>
      <c r="AA96" s="17">
        <f>MaleSingleAge!AA96+FemaleSingleAge!AA96</f>
        <v>0.47399999999999998</v>
      </c>
      <c r="AB96" s="17">
        <f>MaleSingleAge!AB96+FemaleSingleAge!AB96</f>
        <v>0.47000000000000003</v>
      </c>
      <c r="AC96" s="17">
        <f>MaleSingleAge!AC96+FemaleSingleAge!AC96</f>
        <v>0.46500000000000002</v>
      </c>
      <c r="AD96" s="17">
        <f>MaleSingleAge!AD96+FemaleSingleAge!AD96</f>
        <v>0.46400000000000002</v>
      </c>
      <c r="AE96" s="17">
        <f>MaleSingleAge!AE96+FemaleSingleAge!AE96</f>
        <v>0.47099999999999997</v>
      </c>
      <c r="AF96" s="17">
        <f>MaleSingleAge!AF96+FemaleSingleAge!AF96</f>
        <v>0.48899999999999999</v>
      </c>
      <c r="AG96" s="17">
        <f>MaleSingleAge!AG96+FemaleSingleAge!AG96</f>
        <v>0.52</v>
      </c>
      <c r="AH96" s="17">
        <f>MaleSingleAge!AH96+FemaleSingleAge!AH96</f>
        <v>0.56600000000000006</v>
      </c>
      <c r="AI96" s="17">
        <f>MaleSingleAge!AI96+FemaleSingleAge!AI96</f>
        <v>0.6180000000000001</v>
      </c>
      <c r="AJ96" s="17">
        <f>MaleSingleAge!AJ96+FemaleSingleAge!AJ96</f>
        <v>0.66999999999999993</v>
      </c>
      <c r="AK96" s="17">
        <f>MaleSingleAge!AK96+FemaleSingleAge!AK96</f>
        <v>0.71799999999999997</v>
      </c>
      <c r="AL96" s="17">
        <f>MaleSingleAge!AL96+FemaleSingleAge!AL96</f>
        <v>0.75700000000000001</v>
      </c>
      <c r="AM96" s="17">
        <f>MaleSingleAge!AM96+FemaleSingleAge!AM96</f>
        <v>0.79</v>
      </c>
      <c r="AN96" s="17">
        <f>MaleSingleAge!AN96+FemaleSingleAge!AN96</f>
        <v>0.82199999999999995</v>
      </c>
      <c r="AO96" s="17">
        <f>MaleSingleAge!AO96+FemaleSingleAge!AO96</f>
        <v>0.85899999999999999</v>
      </c>
      <c r="AP96" s="17">
        <f>MaleSingleAge!AP96+FemaleSingleAge!AP96</f>
        <v>0.90500000000000003</v>
      </c>
      <c r="AQ96" s="17">
        <f>MaleSingleAge!AQ96+FemaleSingleAge!AQ96</f>
        <v>0.96299999999999997</v>
      </c>
      <c r="AR96" s="17">
        <f>MaleSingleAge!AR96+FemaleSingleAge!AR96</f>
        <v>1.0289999999999999</v>
      </c>
      <c r="AS96" s="17">
        <f>MaleSingleAge!AS96+FemaleSingleAge!AS96</f>
        <v>1.1000000000000001</v>
      </c>
      <c r="AT96" s="17">
        <f>MaleSingleAge!AT96+FemaleSingleAge!AT96</f>
        <v>1.1719999999999999</v>
      </c>
      <c r="AU96" s="17">
        <f>MaleSingleAge!AU96+FemaleSingleAge!AU96</f>
        <v>1.24</v>
      </c>
      <c r="AV96" s="17">
        <f>MaleSingleAge!AV96+FemaleSingleAge!AV96</f>
        <v>1.3029999999999999</v>
      </c>
      <c r="AW96" s="17">
        <f>MaleSingleAge!AW96+FemaleSingleAge!AW96</f>
        <v>1.361</v>
      </c>
      <c r="AX96" s="17">
        <f>MaleSingleAge!AX96+FemaleSingleAge!AX96</f>
        <v>1.417</v>
      </c>
      <c r="AY96" s="17">
        <f>MaleSingleAge!AY96+FemaleSingleAge!AY96</f>
        <v>1.4769999999999999</v>
      </c>
      <c r="AZ96" s="17">
        <f>MaleSingleAge!AZ96+FemaleSingleAge!AZ96</f>
        <v>1.5389999999999999</v>
      </c>
      <c r="BA96" s="17">
        <f>MaleSingleAge!BA96+FemaleSingleAge!BA96</f>
        <v>1.6120000000000001</v>
      </c>
      <c r="BB96" s="17">
        <f>MaleSingleAge!BB96+FemaleSingleAge!BB96</f>
        <v>1.6920000000000002</v>
      </c>
      <c r="BC96" s="17">
        <f>MaleSingleAge!BC96+FemaleSingleAge!BC96</f>
        <v>1.768</v>
      </c>
      <c r="BD96" s="17">
        <f>MaleSingleAge!BD96+FemaleSingleAge!BD96</f>
        <v>1.831</v>
      </c>
      <c r="BE96" s="17">
        <f>MaleSingleAge!BE96+FemaleSingleAge!BE96</f>
        <v>1.8639999999999999</v>
      </c>
      <c r="BF96" s="17">
        <f>MaleSingleAge!BF96+FemaleSingleAge!BF96</f>
        <v>1.8679999999999999</v>
      </c>
      <c r="BG96" s="17">
        <f>MaleSingleAge!BG96+FemaleSingleAge!BG96</f>
        <v>1.8460000000000001</v>
      </c>
      <c r="BH96" s="17">
        <f>MaleSingleAge!BH96+FemaleSingleAge!BH96</f>
        <v>1.827</v>
      </c>
      <c r="BI96" s="17">
        <f>MaleSingleAge!BI96+FemaleSingleAge!BI96</f>
        <v>1.8519999999999999</v>
      </c>
      <c r="BJ96" s="17">
        <f>MaleSingleAge!BJ96+FemaleSingleAge!BJ96</f>
        <v>1.944</v>
      </c>
      <c r="BK96" s="17">
        <f>MaleSingleAge!BK96+FemaleSingleAge!BK96</f>
        <v>2.1120000000000001</v>
      </c>
      <c r="BL96" s="17">
        <f>MaleSingleAge!BL96+FemaleSingleAge!BL96</f>
        <v>2.343</v>
      </c>
      <c r="BM96" s="17">
        <f>MaleSingleAge!BM96+FemaleSingleAge!BM96</f>
        <v>2.6150000000000002</v>
      </c>
      <c r="BN96" s="17">
        <f>MaleSingleAge!BN96+FemaleSingleAge!BN96</f>
        <v>2.9050000000000002</v>
      </c>
      <c r="BO96" s="17">
        <f>MaleSingleAge!BO96+FemaleSingleAge!BO96</f>
        <v>3.1879999999999997</v>
      </c>
      <c r="BP96" s="17">
        <f>MaleSingleAge!BP96+FemaleSingleAge!BP96</f>
        <v>3.4489999999999998</v>
      </c>
      <c r="BQ96" s="17">
        <f>MaleSingleAge!BQ96+FemaleSingleAge!BQ96</f>
        <v>3.6769999999999996</v>
      </c>
      <c r="BR96" s="17">
        <f>MaleSingleAge!BR96+FemaleSingleAge!BR96</f>
        <v>3.8680000000000003</v>
      </c>
      <c r="BS96" s="17">
        <f>MaleSingleAge!BS96+FemaleSingleAge!BS96</f>
        <v>4.0280000000000005</v>
      </c>
      <c r="BT96" s="17">
        <f>MaleSingleAge!BT96+FemaleSingleAge!BT96</f>
        <v>4.1659999999999995</v>
      </c>
    </row>
    <row r="97" spans="1:72">
      <c r="A97" s="16">
        <v>94</v>
      </c>
      <c r="B97" s="17">
        <f>MaleSingleAge!B97+FemaleSingleAge!B97</f>
        <v>0</v>
      </c>
      <c r="C97" s="17">
        <f>MaleSingleAge!C97+FemaleSingleAge!C97</f>
        <v>0</v>
      </c>
      <c r="D97" s="17">
        <f>MaleSingleAge!D97+FemaleSingleAge!D97</f>
        <v>0</v>
      </c>
      <c r="E97" s="17">
        <f>MaleSingleAge!E97+FemaleSingleAge!E97</f>
        <v>0</v>
      </c>
      <c r="F97" s="17">
        <f>MaleSingleAge!F97+FemaleSingleAge!F97</f>
        <v>0</v>
      </c>
      <c r="G97" s="17">
        <f>MaleSingleAge!G97+FemaleSingleAge!G97</f>
        <v>0</v>
      </c>
      <c r="H97" s="17">
        <f>MaleSingleAge!H97+FemaleSingleAge!H97</f>
        <v>0</v>
      </c>
      <c r="I97" s="17">
        <f>MaleSingleAge!I97+FemaleSingleAge!I97</f>
        <v>0</v>
      </c>
      <c r="J97" s="17">
        <f>MaleSingleAge!J97+FemaleSingleAge!J97</f>
        <v>0</v>
      </c>
      <c r="K97" s="17">
        <f>MaleSingleAge!K97+FemaleSingleAge!K97</f>
        <v>0</v>
      </c>
      <c r="L97" s="17">
        <f>MaleSingleAge!L97+FemaleSingleAge!L97</f>
        <v>9.4E-2</v>
      </c>
      <c r="M97" s="17">
        <f>MaleSingleAge!M97+FemaleSingleAge!M97</f>
        <v>9.6000000000000002E-2</v>
      </c>
      <c r="N97" s="17">
        <f>MaleSingleAge!N97+FemaleSingleAge!N97</f>
        <v>9.8000000000000004E-2</v>
      </c>
      <c r="O97" s="17">
        <f>MaleSingleAge!O97+FemaleSingleAge!O97</f>
        <v>0.10200000000000001</v>
      </c>
      <c r="P97" s="17">
        <f>MaleSingleAge!P97+FemaleSingleAge!P97</f>
        <v>0.11299999999999999</v>
      </c>
      <c r="Q97" s="17">
        <f>MaleSingleAge!Q97+FemaleSingleAge!Q97</f>
        <v>0.13</v>
      </c>
      <c r="R97" s="17">
        <f>MaleSingleAge!R97+FemaleSingleAge!R97</f>
        <v>0.156</v>
      </c>
      <c r="S97" s="17">
        <f>MaleSingleAge!S97+FemaleSingleAge!S97</f>
        <v>0.189</v>
      </c>
      <c r="T97" s="17">
        <f>MaleSingleAge!T97+FemaleSingleAge!T97</f>
        <v>0.22600000000000001</v>
      </c>
      <c r="U97" s="17">
        <f>MaleSingleAge!U97+FemaleSingleAge!U97</f>
        <v>0.25700000000000001</v>
      </c>
      <c r="V97" s="17">
        <f>MaleSingleAge!V97+FemaleSingleAge!V97</f>
        <v>0.28200000000000003</v>
      </c>
      <c r="W97" s="17">
        <f>MaleSingleAge!W97+FemaleSingleAge!W97</f>
        <v>0.29600000000000004</v>
      </c>
      <c r="X97" s="17">
        <f>MaleSingleAge!X97+FemaleSingleAge!X97</f>
        <v>0.30099999999999999</v>
      </c>
      <c r="Y97" s="17">
        <f>MaleSingleAge!Y97+FemaleSingleAge!Y97</f>
        <v>0.30199999999999999</v>
      </c>
      <c r="Z97" s="17">
        <f>MaleSingleAge!Z97+FemaleSingleAge!Z97</f>
        <v>0.3</v>
      </c>
      <c r="AA97" s="17">
        <f>MaleSingleAge!AA97+FemaleSingleAge!AA97</f>
        <v>0.29599999999999999</v>
      </c>
      <c r="AB97" s="17">
        <f>MaleSingleAge!AB97+FemaleSingleAge!AB97</f>
        <v>0.29199999999999998</v>
      </c>
      <c r="AC97" s="17">
        <f>MaleSingleAge!AC97+FemaleSingleAge!AC97</f>
        <v>0.28799999999999998</v>
      </c>
      <c r="AD97" s="17">
        <f>MaleSingleAge!AD97+FemaleSingleAge!AD97</f>
        <v>0.28700000000000003</v>
      </c>
      <c r="AE97" s="17">
        <f>MaleSingleAge!AE97+FemaleSingleAge!AE97</f>
        <v>0.29100000000000004</v>
      </c>
      <c r="AF97" s="17">
        <f>MaleSingleAge!AF97+FemaleSingleAge!AF97</f>
        <v>0.30200000000000005</v>
      </c>
      <c r="AG97" s="17">
        <f>MaleSingleAge!AG97+FemaleSingleAge!AG97</f>
        <v>0.32299999999999995</v>
      </c>
      <c r="AH97" s="17">
        <f>MaleSingleAge!AH97+FemaleSingleAge!AH97</f>
        <v>0.35099999999999998</v>
      </c>
      <c r="AI97" s="17">
        <f>MaleSingleAge!AI97+FemaleSingleAge!AI97</f>
        <v>0.38600000000000001</v>
      </c>
      <c r="AJ97" s="17">
        <f>MaleSingleAge!AJ97+FemaleSingleAge!AJ97</f>
        <v>0.42199999999999999</v>
      </c>
      <c r="AK97" s="17">
        <f>MaleSingleAge!AK97+FemaleSingleAge!AK97</f>
        <v>0.45500000000000002</v>
      </c>
      <c r="AL97" s="17">
        <f>MaleSingleAge!AL97+FemaleSingleAge!AL97</f>
        <v>0.48399999999999999</v>
      </c>
      <c r="AM97" s="17">
        <f>MaleSingleAge!AM97+FemaleSingleAge!AM97</f>
        <v>0.51100000000000001</v>
      </c>
      <c r="AN97" s="17">
        <f>MaleSingleAge!AN97+FemaleSingleAge!AN97</f>
        <v>0.53800000000000003</v>
      </c>
      <c r="AO97" s="17">
        <f>MaleSingleAge!AO97+FemaleSingleAge!AO97</f>
        <v>0.56800000000000006</v>
      </c>
      <c r="AP97" s="17">
        <f>MaleSingleAge!AP97+FemaleSingleAge!AP97</f>
        <v>0.60499999999999998</v>
      </c>
      <c r="AQ97" s="17">
        <f>MaleSingleAge!AQ97+FemaleSingleAge!AQ97</f>
        <v>0.64900000000000002</v>
      </c>
      <c r="AR97" s="17">
        <f>MaleSingleAge!AR97+FemaleSingleAge!AR97</f>
        <v>0.69700000000000006</v>
      </c>
      <c r="AS97" s="17">
        <f>MaleSingleAge!AS97+FemaleSingleAge!AS97</f>
        <v>0.749</v>
      </c>
      <c r="AT97" s="17">
        <f>MaleSingleAge!AT97+FemaleSingleAge!AT97</f>
        <v>0.8</v>
      </c>
      <c r="AU97" s="17">
        <f>MaleSingleAge!AU97+FemaleSingleAge!AU97</f>
        <v>0.84899999999999998</v>
      </c>
      <c r="AV97" s="17">
        <f>MaleSingleAge!AV97+FemaleSingleAge!AV97</f>
        <v>0.89500000000000002</v>
      </c>
      <c r="AW97" s="17">
        <f>MaleSingleAge!AW97+FemaleSingleAge!AW97</f>
        <v>0.93599999999999994</v>
      </c>
      <c r="AX97" s="17">
        <f>MaleSingleAge!AX97+FemaleSingleAge!AX97</f>
        <v>0.97499999999999998</v>
      </c>
      <c r="AY97" s="17">
        <f>MaleSingleAge!AY97+FemaleSingleAge!AY97</f>
        <v>1.0129999999999999</v>
      </c>
      <c r="AZ97" s="17">
        <f>MaleSingleAge!AZ97+FemaleSingleAge!AZ97</f>
        <v>1.0510000000000002</v>
      </c>
      <c r="BA97" s="17">
        <f>MaleSingleAge!BA97+FemaleSingleAge!BA97</f>
        <v>1.0900000000000001</v>
      </c>
      <c r="BB97" s="17">
        <f>MaleSingleAge!BB97+FemaleSingleAge!BB97</f>
        <v>1.131</v>
      </c>
      <c r="BC97" s="17">
        <f>MaleSingleAge!BC97+FemaleSingleAge!BC97</f>
        <v>1.17</v>
      </c>
      <c r="BD97" s="17">
        <f>MaleSingleAge!BD97+FemaleSingleAge!BD97</f>
        <v>1.1970000000000001</v>
      </c>
      <c r="BE97" s="17">
        <f>MaleSingleAge!BE97+FemaleSingleAge!BE97</f>
        <v>1.216</v>
      </c>
      <c r="BF97" s="17">
        <f>MaleSingleAge!BF97+FemaleSingleAge!BF97</f>
        <v>1.2150000000000001</v>
      </c>
      <c r="BG97" s="17">
        <f>MaleSingleAge!BG97+FemaleSingleAge!BG97</f>
        <v>1.204</v>
      </c>
      <c r="BH97" s="17">
        <f>MaleSingleAge!BH97+FemaleSingleAge!BH97</f>
        <v>1.2010000000000001</v>
      </c>
      <c r="BI97" s="17">
        <f>MaleSingleAge!BI97+FemaleSingleAge!BI97</f>
        <v>1.2250000000000001</v>
      </c>
      <c r="BJ97" s="17">
        <f>MaleSingleAge!BJ97+FemaleSingleAge!BJ97</f>
        <v>1.2929999999999999</v>
      </c>
      <c r="BK97" s="17">
        <f>MaleSingleAge!BK97+FemaleSingleAge!BK97</f>
        <v>1.409</v>
      </c>
      <c r="BL97" s="17">
        <f>MaleSingleAge!BL97+FemaleSingleAge!BL97</f>
        <v>1.5669999999999999</v>
      </c>
      <c r="BM97" s="17">
        <f>MaleSingleAge!BM97+FemaleSingleAge!BM97</f>
        <v>1.752</v>
      </c>
      <c r="BN97" s="17">
        <f>MaleSingleAge!BN97+FemaleSingleAge!BN97</f>
        <v>1.9510000000000001</v>
      </c>
      <c r="BO97" s="17">
        <f>MaleSingleAge!BO97+FemaleSingleAge!BO97</f>
        <v>2.1480000000000001</v>
      </c>
      <c r="BP97" s="17">
        <f>MaleSingleAge!BP97+FemaleSingleAge!BP97</f>
        <v>2.3330000000000002</v>
      </c>
      <c r="BQ97" s="17">
        <f>MaleSingleAge!BQ97+FemaleSingleAge!BQ97</f>
        <v>2.5</v>
      </c>
      <c r="BR97" s="17">
        <f>MaleSingleAge!BR97+FemaleSingleAge!BR97</f>
        <v>2.645</v>
      </c>
      <c r="BS97" s="17">
        <f>MaleSingleAge!BS97+FemaleSingleAge!BS97</f>
        <v>2.7679999999999998</v>
      </c>
      <c r="BT97" s="17">
        <f>MaleSingleAge!BT97+FemaleSingleAge!BT97</f>
        <v>2.8760000000000003</v>
      </c>
    </row>
    <row r="98" spans="1:72">
      <c r="A98" s="16">
        <v>95</v>
      </c>
      <c r="B98" s="17">
        <f>MaleSingleAge!B98+FemaleSingleAge!B98</f>
        <v>0</v>
      </c>
      <c r="C98" s="17">
        <f>MaleSingleAge!C98+FemaleSingleAge!C98</f>
        <v>0</v>
      </c>
      <c r="D98" s="17">
        <f>MaleSingleAge!D98+FemaleSingleAge!D98</f>
        <v>0</v>
      </c>
      <c r="E98" s="17">
        <f>MaleSingleAge!E98+FemaleSingleAge!E98</f>
        <v>0</v>
      </c>
      <c r="F98" s="17">
        <f>MaleSingleAge!F98+FemaleSingleAge!F98</f>
        <v>0</v>
      </c>
      <c r="G98" s="17">
        <f>MaleSingleAge!G98+FemaleSingleAge!G98</f>
        <v>0</v>
      </c>
      <c r="H98" s="17">
        <f>MaleSingleAge!H98+FemaleSingleAge!H98</f>
        <v>0</v>
      </c>
      <c r="I98" s="17">
        <f>MaleSingleAge!I98+FemaleSingleAge!I98</f>
        <v>0</v>
      </c>
      <c r="J98" s="17">
        <f>MaleSingleAge!J98+FemaleSingleAge!J98</f>
        <v>0</v>
      </c>
      <c r="K98" s="17">
        <f>MaleSingleAge!K98+FemaleSingleAge!K98</f>
        <v>0</v>
      </c>
      <c r="L98" s="17">
        <f>MaleSingleAge!L98+FemaleSingleAge!L98</f>
        <v>0.05</v>
      </c>
      <c r="M98" s="17">
        <f>MaleSingleAge!M98+FemaleSingleAge!M98</f>
        <v>5.1999999999999998E-2</v>
      </c>
      <c r="N98" s="17">
        <f>MaleSingleAge!N98+FemaleSingleAge!N98</f>
        <v>6.5000000000000002E-2</v>
      </c>
      <c r="O98" s="17">
        <f>MaleSingleAge!O98+FemaleSingleAge!O98</f>
        <v>7.1000000000000008E-2</v>
      </c>
      <c r="P98" s="17">
        <f>MaleSingleAge!P98+FemaleSingleAge!P98</f>
        <v>7.8E-2</v>
      </c>
      <c r="Q98" s="17">
        <f>MaleSingleAge!Q98+FemaleSingleAge!Q98</f>
        <v>8.7999999999999995E-2</v>
      </c>
      <c r="R98" s="17">
        <f>MaleSingleAge!R98+FemaleSingleAge!R98</f>
        <v>0.10099999999999999</v>
      </c>
      <c r="S98" s="17">
        <f>MaleSingleAge!S98+FemaleSingleAge!S98</f>
        <v>0.11599999999999999</v>
      </c>
      <c r="T98" s="17">
        <f>MaleSingleAge!T98+FemaleSingleAge!T98</f>
        <v>0.13300000000000001</v>
      </c>
      <c r="U98" s="17">
        <f>MaleSingleAge!U98+FemaleSingleAge!U98</f>
        <v>0.14899999999999999</v>
      </c>
      <c r="V98" s="17">
        <f>MaleSingleAge!V98+FemaleSingleAge!V98</f>
        <v>0.16300000000000001</v>
      </c>
      <c r="W98" s="17">
        <f>MaleSingleAge!W98+FemaleSingleAge!W98</f>
        <v>0.17199999999999999</v>
      </c>
      <c r="X98" s="17">
        <f>MaleSingleAge!X98+FemaleSingleAge!X98</f>
        <v>0.18</v>
      </c>
      <c r="Y98" s="17">
        <f>MaleSingleAge!Y98+FemaleSingleAge!Y98</f>
        <v>0.192</v>
      </c>
      <c r="Z98" s="17">
        <f>MaleSingleAge!Z98+FemaleSingleAge!Z98</f>
        <v>0.193</v>
      </c>
      <c r="AA98" s="17">
        <f>MaleSingleAge!AA98+FemaleSingleAge!AA98</f>
        <v>0.192</v>
      </c>
      <c r="AB98" s="17">
        <f>MaleSingleAge!AB98+FemaleSingleAge!AB98</f>
        <v>0.189</v>
      </c>
      <c r="AC98" s="17">
        <f>MaleSingleAge!AC98+FemaleSingleAge!AC98</f>
        <v>0.188</v>
      </c>
      <c r="AD98" s="17">
        <f>MaleSingleAge!AD98+FemaleSingleAge!AD98</f>
        <v>0.186</v>
      </c>
      <c r="AE98" s="17">
        <f>MaleSingleAge!AE98+FemaleSingleAge!AE98</f>
        <v>0.188</v>
      </c>
      <c r="AF98" s="17">
        <f>MaleSingleAge!AF98+FemaleSingleAge!AF98</f>
        <v>0.19500000000000001</v>
      </c>
      <c r="AG98" s="17">
        <f>MaleSingleAge!AG98+FemaleSingleAge!AG98</f>
        <v>0.20599999999999999</v>
      </c>
      <c r="AH98" s="17">
        <f>MaleSingleAge!AH98+FemaleSingleAge!AH98</f>
        <v>0.224</v>
      </c>
      <c r="AI98" s="17">
        <f>MaleSingleAge!AI98+FemaleSingleAge!AI98</f>
        <v>0.245</v>
      </c>
      <c r="AJ98" s="17">
        <f>MaleSingleAge!AJ98+FemaleSingleAge!AJ98</f>
        <v>0.26500000000000001</v>
      </c>
      <c r="AK98" s="17">
        <f>MaleSingleAge!AK98+FemaleSingleAge!AK98</f>
        <v>0.28700000000000003</v>
      </c>
      <c r="AL98" s="17">
        <f>MaleSingleAge!AL98+FemaleSingleAge!AL98</f>
        <v>0.307</v>
      </c>
      <c r="AM98" s="17">
        <f>MaleSingleAge!AM98+FemaleSingleAge!AM98</f>
        <v>0.32700000000000001</v>
      </c>
      <c r="AN98" s="17">
        <f>MaleSingleAge!AN98+FemaleSingleAge!AN98</f>
        <v>0.35</v>
      </c>
      <c r="AO98" s="17">
        <f>MaleSingleAge!AO98+FemaleSingleAge!AO98</f>
        <v>0.373</v>
      </c>
      <c r="AP98" s="17">
        <f>MaleSingleAge!AP98+FemaleSingleAge!AP98</f>
        <v>0.39900000000000002</v>
      </c>
      <c r="AQ98" s="17">
        <f>MaleSingleAge!AQ98+FemaleSingleAge!AQ98</f>
        <v>0.43000000000000005</v>
      </c>
      <c r="AR98" s="17">
        <f>MaleSingleAge!AR98+FemaleSingleAge!AR98</f>
        <v>0.46200000000000002</v>
      </c>
      <c r="AS98" s="17">
        <f>MaleSingleAge!AS98+FemaleSingleAge!AS98</f>
        <v>0.497</v>
      </c>
      <c r="AT98" s="17">
        <f>MaleSingleAge!AT98+FemaleSingleAge!AT98</f>
        <v>0.53300000000000003</v>
      </c>
      <c r="AU98" s="17">
        <f>MaleSingleAge!AU98+FemaleSingleAge!AU98</f>
        <v>0.56499999999999995</v>
      </c>
      <c r="AV98" s="17">
        <f>MaleSingleAge!AV98+FemaleSingleAge!AV98</f>
        <v>0.59799999999999998</v>
      </c>
      <c r="AW98" s="17">
        <f>MaleSingleAge!AW98+FemaleSingleAge!AW98</f>
        <v>0.628</v>
      </c>
      <c r="AX98" s="17">
        <f>MaleSingleAge!AX98+FemaleSingleAge!AX98</f>
        <v>0.65599999999999992</v>
      </c>
      <c r="AY98" s="17">
        <f>MaleSingleAge!AY98+FemaleSingleAge!AY98</f>
        <v>0.68399999999999994</v>
      </c>
      <c r="AZ98" s="17">
        <f>MaleSingleAge!AZ98+FemaleSingleAge!AZ98</f>
        <v>0.70799999999999996</v>
      </c>
      <c r="BA98" s="17">
        <f>MaleSingleAge!BA98+FemaleSingleAge!BA98</f>
        <v>0.73299999999999998</v>
      </c>
      <c r="BB98" s="17">
        <f>MaleSingleAge!BB98+FemaleSingleAge!BB98</f>
        <v>0.75700000000000001</v>
      </c>
      <c r="BC98" s="17">
        <f>MaleSingleAge!BC98+FemaleSingleAge!BC98</f>
        <v>0.77700000000000002</v>
      </c>
      <c r="BD98" s="17">
        <f>MaleSingleAge!BD98+FemaleSingleAge!BD98</f>
        <v>0.79300000000000004</v>
      </c>
      <c r="BE98" s="17">
        <f>MaleSingleAge!BE98+FemaleSingleAge!BE98</f>
        <v>0.80400000000000005</v>
      </c>
      <c r="BF98" s="17">
        <f>MaleSingleAge!BF98+FemaleSingleAge!BF98</f>
        <v>0.80800000000000005</v>
      </c>
      <c r="BG98" s="17">
        <f>MaleSingleAge!BG98+FemaleSingleAge!BG98</f>
        <v>0.80600000000000005</v>
      </c>
      <c r="BH98" s="17">
        <f>MaleSingleAge!BH98+FemaleSingleAge!BH98</f>
        <v>0.80900000000000005</v>
      </c>
      <c r="BI98" s="17">
        <f>MaleSingleAge!BI98+FemaleSingleAge!BI98</f>
        <v>0.83000000000000007</v>
      </c>
      <c r="BJ98" s="17">
        <f>MaleSingleAge!BJ98+FemaleSingleAge!BJ98</f>
        <v>0.87399999999999989</v>
      </c>
      <c r="BK98" s="17">
        <f>MaleSingleAge!BK98+FemaleSingleAge!BK98</f>
        <v>0.94599999999999995</v>
      </c>
      <c r="BL98" s="17">
        <f>MaleSingleAge!BL98+FemaleSingleAge!BL98</f>
        <v>1.042</v>
      </c>
      <c r="BM98" s="17">
        <f>MaleSingleAge!BM98+FemaleSingleAge!BM98</f>
        <v>1.157</v>
      </c>
      <c r="BN98" s="17">
        <f>MaleSingleAge!BN98+FemaleSingleAge!BN98</f>
        <v>1.28</v>
      </c>
      <c r="BO98" s="17">
        <f>MaleSingleAge!BO98+FemaleSingleAge!BO98</f>
        <v>1.405</v>
      </c>
      <c r="BP98" s="17">
        <f>MaleSingleAge!BP98+FemaleSingleAge!BP98</f>
        <v>1.5289999999999999</v>
      </c>
      <c r="BQ98" s="17">
        <f>MaleSingleAge!BQ98+FemaleSingleAge!BQ98</f>
        <v>1.6440000000000001</v>
      </c>
      <c r="BR98" s="17">
        <f>MaleSingleAge!BR98+FemaleSingleAge!BR98</f>
        <v>1.7530000000000001</v>
      </c>
      <c r="BS98" s="17">
        <f>MaleSingleAge!BS98+FemaleSingleAge!BS98</f>
        <v>1.8540000000000001</v>
      </c>
      <c r="BT98" s="17">
        <f>MaleSingleAge!BT98+FemaleSingleAge!BT98</f>
        <v>1.95</v>
      </c>
    </row>
    <row r="99" spans="1:72">
      <c r="A99" s="16">
        <v>96</v>
      </c>
      <c r="B99" s="17">
        <f>MaleSingleAge!B99+FemaleSingleAge!B99</f>
        <v>0</v>
      </c>
      <c r="C99" s="17">
        <f>MaleSingleAge!C99+FemaleSingleAge!C99</f>
        <v>0</v>
      </c>
      <c r="D99" s="17">
        <f>MaleSingleAge!D99+FemaleSingleAge!D99</f>
        <v>0</v>
      </c>
      <c r="E99" s="17">
        <f>MaleSingleAge!E99+FemaleSingleAge!E99</f>
        <v>0</v>
      </c>
      <c r="F99" s="17">
        <f>MaleSingleAge!F99+FemaleSingleAge!F99</f>
        <v>0</v>
      </c>
      <c r="G99" s="17">
        <f>MaleSingleAge!G99+FemaleSingleAge!G99</f>
        <v>0</v>
      </c>
      <c r="H99" s="17">
        <f>MaleSingleAge!H99+FemaleSingleAge!H99</f>
        <v>0</v>
      </c>
      <c r="I99" s="17">
        <f>MaleSingleAge!I99+FemaleSingleAge!I99</f>
        <v>0</v>
      </c>
      <c r="J99" s="17">
        <f>MaleSingleAge!J99+FemaleSingleAge!J99</f>
        <v>0</v>
      </c>
      <c r="K99" s="17">
        <f>MaleSingleAge!K99+FemaleSingleAge!K99</f>
        <v>0</v>
      </c>
      <c r="L99" s="17">
        <f>MaleSingleAge!L99+FemaleSingleAge!L99</f>
        <v>4.9000000000000002E-2</v>
      </c>
      <c r="M99" s="17">
        <f>MaleSingleAge!M99+FemaleSingleAge!M99</f>
        <v>5.2999999999999999E-2</v>
      </c>
      <c r="N99" s="17">
        <f>MaleSingleAge!N99+FemaleSingleAge!N99</f>
        <v>5.7000000000000002E-2</v>
      </c>
      <c r="O99" s="17">
        <f>MaleSingleAge!O99+FemaleSingleAge!O99</f>
        <v>0.06</v>
      </c>
      <c r="P99" s="17">
        <f>MaleSingleAge!P99+FemaleSingleAge!P99</f>
        <v>6.4000000000000001E-2</v>
      </c>
      <c r="Q99" s="17">
        <f>MaleSingleAge!Q99+FemaleSingleAge!Q99</f>
        <v>6.9000000000000006E-2</v>
      </c>
      <c r="R99" s="17">
        <f>MaleSingleAge!R99+FemaleSingleAge!R99</f>
        <v>7.5999999999999998E-2</v>
      </c>
      <c r="S99" s="17">
        <f>MaleSingleAge!S99+FemaleSingleAge!S99</f>
        <v>8.199999999999999E-2</v>
      </c>
      <c r="T99" s="17">
        <f>MaleSingleAge!T99+FemaleSingleAge!T99</f>
        <v>9.0999999999999998E-2</v>
      </c>
      <c r="U99" s="17">
        <f>MaleSingleAge!U99+FemaleSingleAge!U99</f>
        <v>9.8000000000000004E-2</v>
      </c>
      <c r="V99" s="17">
        <f>MaleSingleAge!V99+FemaleSingleAge!V99</f>
        <v>0.106</v>
      </c>
      <c r="W99" s="17">
        <f>MaleSingleAge!W99+FemaleSingleAge!W99</f>
        <v>0.115</v>
      </c>
      <c r="X99" s="17">
        <f>MaleSingleAge!X99+FemaleSingleAge!X99</f>
        <v>0.124</v>
      </c>
      <c r="Y99" s="17">
        <f>MaleSingleAge!Y99+FemaleSingleAge!Y99</f>
        <v>0.13600000000000001</v>
      </c>
      <c r="Z99" s="17">
        <f>MaleSingleAge!Z99+FemaleSingleAge!Z99</f>
        <v>0.14200000000000002</v>
      </c>
      <c r="AA99" s="17">
        <f>MaleSingleAge!AA99+FemaleSingleAge!AA99</f>
        <v>0.14799999999999999</v>
      </c>
      <c r="AB99" s="17">
        <f>MaleSingleAge!AB99+FemaleSingleAge!AB99</f>
        <v>0.152</v>
      </c>
      <c r="AC99" s="17">
        <f>MaleSingleAge!AC99+FemaleSingleAge!AC99</f>
        <v>0.153</v>
      </c>
      <c r="AD99" s="17">
        <f>MaleSingleAge!AD99+FemaleSingleAge!AD99</f>
        <v>0.156</v>
      </c>
      <c r="AE99" s="17">
        <f>MaleSingleAge!AE99+FemaleSingleAge!AE99</f>
        <v>0.157</v>
      </c>
      <c r="AF99" s="17">
        <f>MaleSingleAge!AF99+FemaleSingleAge!AF99</f>
        <v>0.161</v>
      </c>
      <c r="AG99" s="17">
        <f>MaleSingleAge!AG99+FemaleSingleAge!AG99</f>
        <v>0.16700000000000001</v>
      </c>
      <c r="AH99" s="17">
        <f>MaleSingleAge!AH99+FemaleSingleAge!AH99</f>
        <v>0.17299999999999999</v>
      </c>
      <c r="AI99" s="17">
        <f>MaleSingleAge!AI99+FemaleSingleAge!AI99</f>
        <v>0.182</v>
      </c>
      <c r="AJ99" s="17">
        <f>MaleSingleAge!AJ99+FemaleSingleAge!AJ99</f>
        <v>0.19400000000000001</v>
      </c>
      <c r="AK99" s="17">
        <f>MaleSingleAge!AK99+FemaleSingleAge!AK99</f>
        <v>0.20599999999999999</v>
      </c>
      <c r="AL99" s="17">
        <f>MaleSingleAge!AL99+FemaleSingleAge!AL99</f>
        <v>0.221</v>
      </c>
      <c r="AM99" s="17">
        <f>MaleSingleAge!AM99+FemaleSingleAge!AM99</f>
        <v>0.23700000000000002</v>
      </c>
      <c r="AN99" s="17">
        <f>MaleSingleAge!AN99+FemaleSingleAge!AN99</f>
        <v>0.253</v>
      </c>
      <c r="AO99" s="17">
        <f>MaleSingleAge!AO99+FemaleSingleAge!AO99</f>
        <v>0.27100000000000002</v>
      </c>
      <c r="AP99" s="17">
        <f>MaleSingleAge!AP99+FemaleSingleAge!AP99</f>
        <v>0.28899999999999998</v>
      </c>
      <c r="AQ99" s="17">
        <f>MaleSingleAge!AQ99+FemaleSingleAge!AQ99</f>
        <v>0.307</v>
      </c>
      <c r="AR99" s="17">
        <f>MaleSingleAge!AR99+FemaleSingleAge!AR99</f>
        <v>0.32600000000000001</v>
      </c>
      <c r="AS99" s="17">
        <f>MaleSingleAge!AS99+FemaleSingleAge!AS99</f>
        <v>0.34599999999999997</v>
      </c>
      <c r="AT99" s="17">
        <f>MaleSingleAge!AT99+FemaleSingleAge!AT99</f>
        <v>0.36499999999999999</v>
      </c>
      <c r="AU99" s="17">
        <f>MaleSingleAge!AU99+FemaleSingleAge!AU99</f>
        <v>0.38600000000000001</v>
      </c>
      <c r="AV99" s="17">
        <f>MaleSingleAge!AV99+FemaleSingleAge!AV99</f>
        <v>0.40900000000000003</v>
      </c>
      <c r="AW99" s="17">
        <f>MaleSingleAge!AW99+FemaleSingleAge!AW99</f>
        <v>0.43100000000000005</v>
      </c>
      <c r="AX99" s="17">
        <f>MaleSingleAge!AX99+FemaleSingleAge!AX99</f>
        <v>0.45499999999999996</v>
      </c>
      <c r="AY99" s="17">
        <f>MaleSingleAge!AY99+FemaleSingleAge!AY99</f>
        <v>0.47599999999999998</v>
      </c>
      <c r="AZ99" s="17">
        <f>MaleSingleAge!AZ99+FemaleSingleAge!AZ99</f>
        <v>0.497</v>
      </c>
      <c r="BA99" s="17">
        <f>MaleSingleAge!BA99+FemaleSingleAge!BA99</f>
        <v>0.51800000000000002</v>
      </c>
      <c r="BB99" s="17">
        <f>MaleSingleAge!BB99+FemaleSingleAge!BB99</f>
        <v>0.53699999999999992</v>
      </c>
      <c r="BC99" s="17">
        <f>MaleSingleAge!BC99+FemaleSingleAge!BC99</f>
        <v>0.55600000000000005</v>
      </c>
      <c r="BD99" s="17">
        <f>MaleSingleAge!BD99+FemaleSingleAge!BD99</f>
        <v>0.57400000000000007</v>
      </c>
      <c r="BE99" s="17">
        <f>MaleSingleAge!BE99+FemaleSingleAge!BE99</f>
        <v>0.59199999999999997</v>
      </c>
      <c r="BF99" s="17">
        <f>MaleSingleAge!BF99+FemaleSingleAge!BF99</f>
        <v>0.60899999999999999</v>
      </c>
      <c r="BG99" s="17">
        <f>MaleSingleAge!BG99+FemaleSingleAge!BG99</f>
        <v>0.627</v>
      </c>
      <c r="BH99" s="17">
        <f>MaleSingleAge!BH99+FemaleSingleAge!BH99</f>
        <v>0.64700000000000002</v>
      </c>
      <c r="BI99" s="17">
        <f>MaleSingleAge!BI99+FemaleSingleAge!BI99</f>
        <v>0.67</v>
      </c>
      <c r="BJ99" s="17">
        <f>MaleSingleAge!BJ99+FemaleSingleAge!BJ99</f>
        <v>0.7</v>
      </c>
      <c r="BK99" s="17">
        <f>MaleSingleAge!BK99+FemaleSingleAge!BK99</f>
        <v>0.73499999999999999</v>
      </c>
      <c r="BL99" s="17">
        <f>MaleSingleAge!BL99+FemaleSingleAge!BL99</f>
        <v>0.77900000000000003</v>
      </c>
      <c r="BM99" s="17">
        <f>MaleSingleAge!BM99+FemaleSingleAge!BM99</f>
        <v>0.82699999999999996</v>
      </c>
      <c r="BN99" s="17">
        <f>MaleSingleAge!BN99+FemaleSingleAge!BN99</f>
        <v>0.88300000000000001</v>
      </c>
      <c r="BO99" s="17">
        <f>MaleSingleAge!BO99+FemaleSingleAge!BO99</f>
        <v>0.94599999999999995</v>
      </c>
      <c r="BP99" s="17">
        <f>MaleSingleAge!BP99+FemaleSingleAge!BP99</f>
        <v>1.014</v>
      </c>
      <c r="BQ99" s="17">
        <f>MaleSingleAge!BQ99+FemaleSingleAge!BQ99</f>
        <v>1.0899999999999999</v>
      </c>
      <c r="BR99" s="17">
        <f>MaleSingleAge!BR99+FemaleSingleAge!BR99</f>
        <v>1.1739999999999999</v>
      </c>
      <c r="BS99" s="17">
        <f>MaleSingleAge!BS99+FemaleSingleAge!BS99</f>
        <v>1.2669999999999999</v>
      </c>
      <c r="BT99" s="17">
        <f>MaleSingleAge!BT99+FemaleSingleAge!BT99</f>
        <v>1.371</v>
      </c>
    </row>
    <row r="100" spans="1:72">
      <c r="A100" s="16">
        <v>97</v>
      </c>
      <c r="B100" s="17">
        <f>MaleSingleAge!B100+FemaleSingleAge!B100</f>
        <v>0</v>
      </c>
      <c r="C100" s="17">
        <f>MaleSingleAge!C100+FemaleSingleAge!C100</f>
        <v>0</v>
      </c>
      <c r="D100" s="17">
        <f>MaleSingleAge!D100+FemaleSingleAge!D100</f>
        <v>0</v>
      </c>
      <c r="E100" s="17">
        <f>MaleSingleAge!E100+FemaleSingleAge!E100</f>
        <v>0</v>
      </c>
      <c r="F100" s="17">
        <f>MaleSingleAge!F100+FemaleSingleAge!F100</f>
        <v>0</v>
      </c>
      <c r="G100" s="17">
        <f>MaleSingleAge!G100+FemaleSingleAge!G100</f>
        <v>0</v>
      </c>
      <c r="H100" s="17">
        <f>MaleSingleAge!H100+FemaleSingleAge!H100</f>
        <v>0</v>
      </c>
      <c r="I100" s="17">
        <f>MaleSingleAge!I100+FemaleSingleAge!I100</f>
        <v>0</v>
      </c>
      <c r="J100" s="17">
        <f>MaleSingleAge!J100+FemaleSingleAge!J100</f>
        <v>0</v>
      </c>
      <c r="K100" s="17">
        <f>MaleSingleAge!K100+FemaleSingleAge!K100</f>
        <v>0</v>
      </c>
      <c r="L100" s="17">
        <f>MaleSingleAge!L100+FemaleSingleAge!L100</f>
        <v>5.1000000000000004E-2</v>
      </c>
      <c r="M100" s="17">
        <f>MaleSingleAge!M100+FemaleSingleAge!M100</f>
        <v>5.3000000000000005E-2</v>
      </c>
      <c r="N100" s="17">
        <f>MaleSingleAge!N100+FemaleSingleAge!N100</f>
        <v>4.8000000000000001E-2</v>
      </c>
      <c r="O100" s="17">
        <f>MaleSingleAge!O100+FemaleSingleAge!O100</f>
        <v>0.05</v>
      </c>
      <c r="P100" s="17">
        <f>MaleSingleAge!P100+FemaleSingleAge!P100</f>
        <v>5.2999999999999999E-2</v>
      </c>
      <c r="Q100" s="17">
        <f>MaleSingleAge!Q100+FemaleSingleAge!Q100</f>
        <v>5.5E-2</v>
      </c>
      <c r="R100" s="17">
        <f>MaleSingleAge!R100+FemaleSingleAge!R100</f>
        <v>5.6000000000000001E-2</v>
      </c>
      <c r="S100" s="17">
        <f>MaleSingleAge!S100+FemaleSingleAge!S100</f>
        <v>5.7999999999999996E-2</v>
      </c>
      <c r="T100" s="17">
        <f>MaleSingleAge!T100+FemaleSingleAge!T100</f>
        <v>5.7999999999999996E-2</v>
      </c>
      <c r="U100" s="17">
        <f>MaleSingleAge!U100+FemaleSingleAge!U100</f>
        <v>6.0999999999999999E-2</v>
      </c>
      <c r="V100" s="17">
        <f>MaleSingleAge!V100+FemaleSingleAge!V100</f>
        <v>6.5000000000000002E-2</v>
      </c>
      <c r="W100" s="17">
        <f>MaleSingleAge!W100+FemaleSingleAge!W100</f>
        <v>7.1999999999999995E-2</v>
      </c>
      <c r="X100" s="17">
        <f>MaleSingleAge!X100+FemaleSingleAge!X100</f>
        <v>8.1000000000000003E-2</v>
      </c>
      <c r="Y100" s="17">
        <f>MaleSingleAge!Y100+FemaleSingleAge!Y100</f>
        <v>9.5000000000000001E-2</v>
      </c>
      <c r="Z100" s="17">
        <f>MaleSingleAge!Z100+FemaleSingleAge!Z100</f>
        <v>0.10500000000000001</v>
      </c>
      <c r="AA100" s="17">
        <f>MaleSingleAge!AA100+FemaleSingleAge!AA100</f>
        <v>0.11399999999999999</v>
      </c>
      <c r="AB100" s="17">
        <f>MaleSingleAge!AB100+FemaleSingleAge!AB100</f>
        <v>0.122</v>
      </c>
      <c r="AC100" s="17">
        <f>MaleSingleAge!AC100+FemaleSingleAge!AC100</f>
        <v>0.127</v>
      </c>
      <c r="AD100" s="17">
        <f>MaleSingleAge!AD100+FemaleSingleAge!AD100</f>
        <v>0.13100000000000001</v>
      </c>
      <c r="AE100" s="17">
        <f>MaleSingleAge!AE100+FemaleSingleAge!AE100</f>
        <v>0.13500000000000001</v>
      </c>
      <c r="AF100" s="17">
        <f>MaleSingleAge!AF100+FemaleSingleAge!AF100</f>
        <v>0.13600000000000001</v>
      </c>
      <c r="AG100" s="17">
        <f>MaleSingleAge!AG100+FemaleSingleAge!AG100</f>
        <v>0.13700000000000001</v>
      </c>
      <c r="AH100" s="17">
        <f>MaleSingleAge!AH100+FemaleSingleAge!AH100</f>
        <v>0.13800000000000001</v>
      </c>
      <c r="AI100" s="17">
        <f>MaleSingleAge!AI100+FemaleSingleAge!AI100</f>
        <v>0.14100000000000001</v>
      </c>
      <c r="AJ100" s="17">
        <f>MaleSingleAge!AJ100+FemaleSingleAge!AJ100</f>
        <v>0.14300000000000002</v>
      </c>
      <c r="AK100" s="17">
        <f>MaleSingleAge!AK100+FemaleSingleAge!AK100</f>
        <v>0.14899999999999999</v>
      </c>
      <c r="AL100" s="17">
        <f>MaleSingleAge!AL100+FemaleSingleAge!AL100</f>
        <v>0.158</v>
      </c>
      <c r="AM100" s="17">
        <f>MaleSingleAge!AM100+FemaleSingleAge!AM100</f>
        <v>0.17</v>
      </c>
      <c r="AN100" s="17">
        <f>MaleSingleAge!AN100+FemaleSingleAge!AN100</f>
        <v>0.184</v>
      </c>
      <c r="AO100" s="17">
        <f>MaleSingleAge!AO100+FemaleSingleAge!AO100</f>
        <v>0.19700000000000001</v>
      </c>
      <c r="AP100" s="17">
        <f>MaleSingleAge!AP100+FemaleSingleAge!AP100</f>
        <v>0.21000000000000002</v>
      </c>
      <c r="AQ100" s="17">
        <f>MaleSingleAge!AQ100+FemaleSingleAge!AQ100</f>
        <v>0.22</v>
      </c>
      <c r="AR100" s="17">
        <f>MaleSingleAge!AR100+FemaleSingleAge!AR100</f>
        <v>0.22900000000000001</v>
      </c>
      <c r="AS100" s="17">
        <f>MaleSingleAge!AS100+FemaleSingleAge!AS100</f>
        <v>0.23599999999999999</v>
      </c>
      <c r="AT100" s="17">
        <f>MaleSingleAge!AT100+FemaleSingleAge!AT100</f>
        <v>0.246</v>
      </c>
      <c r="AU100" s="17">
        <f>MaleSingleAge!AU100+FemaleSingleAge!AU100</f>
        <v>0.25800000000000001</v>
      </c>
      <c r="AV100" s="17">
        <f>MaleSingleAge!AV100+FemaleSingleAge!AV100</f>
        <v>0.27</v>
      </c>
      <c r="AW100" s="17">
        <f>MaleSingleAge!AW100+FemaleSingleAge!AW100</f>
        <v>0.28699999999999998</v>
      </c>
      <c r="AX100" s="17">
        <f>MaleSingleAge!AX100+FemaleSingleAge!AX100</f>
        <v>0.30399999999999999</v>
      </c>
      <c r="AY100" s="17">
        <f>MaleSingleAge!AY100+FemaleSingleAge!AY100</f>
        <v>0.32299999999999995</v>
      </c>
      <c r="AZ100" s="17">
        <f>MaleSingleAge!AZ100+FemaleSingleAge!AZ100</f>
        <v>0.33999999999999997</v>
      </c>
      <c r="BA100" s="17">
        <f>MaleSingleAge!BA100+FemaleSingleAge!BA100</f>
        <v>0.35699999999999998</v>
      </c>
      <c r="BB100" s="17">
        <f>MaleSingleAge!BB100+FemaleSingleAge!BB100</f>
        <v>0.373</v>
      </c>
      <c r="BC100" s="17">
        <f>MaleSingleAge!BC100+FemaleSingleAge!BC100</f>
        <v>0.39100000000000001</v>
      </c>
      <c r="BD100" s="17">
        <f>MaleSingleAge!BD100+FemaleSingleAge!BD100</f>
        <v>0.41000000000000003</v>
      </c>
      <c r="BE100" s="17">
        <f>MaleSingleAge!BE100+FemaleSingleAge!BE100</f>
        <v>0.43200000000000005</v>
      </c>
      <c r="BF100" s="17">
        <f>MaleSingleAge!BF100+FemaleSingleAge!BF100</f>
        <v>0.45899999999999996</v>
      </c>
      <c r="BG100" s="17">
        <f>MaleSingleAge!BG100+FemaleSingleAge!BG100</f>
        <v>0.49</v>
      </c>
      <c r="BH100" s="17">
        <f>MaleSingleAge!BH100+FemaleSingleAge!BH100</f>
        <v>0.52300000000000002</v>
      </c>
      <c r="BI100" s="17">
        <f>MaleSingleAge!BI100+FemaleSingleAge!BI100</f>
        <v>0.54899999999999993</v>
      </c>
      <c r="BJ100" s="17">
        <f>MaleSingleAge!BJ100+FemaleSingleAge!BJ100</f>
        <v>0.56899999999999995</v>
      </c>
      <c r="BK100" s="17">
        <f>MaleSingleAge!BK100+FemaleSingleAge!BK100</f>
        <v>0.57899999999999996</v>
      </c>
      <c r="BL100" s="17">
        <f>MaleSingleAge!BL100+FemaleSingleAge!BL100</f>
        <v>0.58399999999999996</v>
      </c>
      <c r="BM100" s="17">
        <f>MaleSingleAge!BM100+FemaleSingleAge!BM100</f>
        <v>0.58799999999999997</v>
      </c>
      <c r="BN100" s="17">
        <f>MaleSingleAge!BN100+FemaleSingleAge!BN100</f>
        <v>0.59799999999999998</v>
      </c>
      <c r="BO100" s="17">
        <f>MaleSingleAge!BO100+FemaleSingleAge!BO100</f>
        <v>0.61399999999999999</v>
      </c>
      <c r="BP100" s="17">
        <f>MaleSingleAge!BP100+FemaleSingleAge!BP100</f>
        <v>0.64399999999999991</v>
      </c>
      <c r="BQ100" s="17">
        <f>MaleSingleAge!BQ100+FemaleSingleAge!BQ100</f>
        <v>0.69</v>
      </c>
      <c r="BR100" s="17">
        <f>MaleSingleAge!BR100+FemaleSingleAge!BR100</f>
        <v>0.754</v>
      </c>
      <c r="BS100" s="17">
        <f>MaleSingleAge!BS100+FemaleSingleAge!BS100</f>
        <v>0.83699999999999997</v>
      </c>
      <c r="BT100" s="17">
        <f>MaleSingleAge!BT100+FemaleSingleAge!BT100</f>
        <v>0.94099999999999995</v>
      </c>
    </row>
    <row r="101" spans="1:72">
      <c r="A101" s="16">
        <v>98</v>
      </c>
      <c r="B101" s="17">
        <f>MaleSingleAge!B101+FemaleSingleAge!B101</f>
        <v>0</v>
      </c>
      <c r="C101" s="17">
        <f>MaleSingleAge!C101+FemaleSingleAge!C101</f>
        <v>0</v>
      </c>
      <c r="D101" s="17">
        <f>MaleSingleAge!D101+FemaleSingleAge!D101</f>
        <v>0</v>
      </c>
      <c r="E101" s="17">
        <f>MaleSingleAge!E101+FemaleSingleAge!E101</f>
        <v>0</v>
      </c>
      <c r="F101" s="17">
        <f>MaleSingleAge!F101+FemaleSingleAge!F101</f>
        <v>0</v>
      </c>
      <c r="G101" s="17">
        <f>MaleSingleAge!G101+FemaleSingleAge!G101</f>
        <v>0</v>
      </c>
      <c r="H101" s="17">
        <f>MaleSingleAge!H101+FemaleSingleAge!H101</f>
        <v>0</v>
      </c>
      <c r="I101" s="17">
        <f>MaleSingleAge!I101+FemaleSingleAge!I101</f>
        <v>0</v>
      </c>
      <c r="J101" s="17">
        <f>MaleSingleAge!J101+FemaleSingleAge!J101</f>
        <v>0</v>
      </c>
      <c r="K101" s="17">
        <f>MaleSingleAge!K101+FemaleSingleAge!K101</f>
        <v>0</v>
      </c>
      <c r="L101" s="17">
        <f>MaleSingleAge!L101+FemaleSingleAge!L101</f>
        <v>3.1E-2</v>
      </c>
      <c r="M101" s="17">
        <f>MaleSingleAge!M101+FemaleSingleAge!M101</f>
        <v>3.4000000000000002E-2</v>
      </c>
      <c r="N101" s="17">
        <f>MaleSingleAge!N101+FemaleSingleAge!N101</f>
        <v>2.9000000000000001E-2</v>
      </c>
      <c r="O101" s="17">
        <f>MaleSingleAge!O101+FemaleSingleAge!O101</f>
        <v>3.2000000000000001E-2</v>
      </c>
      <c r="P101" s="17">
        <f>MaleSingleAge!P101+FemaleSingleAge!P101</f>
        <v>3.2000000000000001E-2</v>
      </c>
      <c r="Q101" s="17">
        <f>MaleSingleAge!Q101+FemaleSingleAge!Q101</f>
        <v>3.2000000000000001E-2</v>
      </c>
      <c r="R101" s="17">
        <f>MaleSingleAge!R101+FemaleSingleAge!R101</f>
        <v>3.2000000000000001E-2</v>
      </c>
      <c r="S101" s="17">
        <f>MaleSingleAge!S101+FemaleSingleAge!S101</f>
        <v>3.1E-2</v>
      </c>
      <c r="T101" s="17">
        <f>MaleSingleAge!T101+FemaleSingleAge!T101</f>
        <v>0.03</v>
      </c>
      <c r="U101" s="17">
        <f>MaleSingleAge!U101+FemaleSingleAge!U101</f>
        <v>0.03</v>
      </c>
      <c r="V101" s="17">
        <f>MaleSingleAge!V101+FemaleSingleAge!V101</f>
        <v>3.3000000000000002E-2</v>
      </c>
      <c r="W101" s="17">
        <f>MaleSingleAge!W101+FemaleSingleAge!W101</f>
        <v>3.9E-2</v>
      </c>
      <c r="X101" s="17">
        <f>MaleSingleAge!X101+FemaleSingleAge!X101</f>
        <v>4.7E-2</v>
      </c>
      <c r="Y101" s="17">
        <f>MaleSingleAge!Y101+FemaleSingleAge!Y101</f>
        <v>5.1000000000000004E-2</v>
      </c>
      <c r="Z101" s="17">
        <f>MaleSingleAge!Z101+FemaleSingleAge!Z101</f>
        <v>6.3E-2</v>
      </c>
      <c r="AA101" s="17">
        <f>MaleSingleAge!AA101+FemaleSingleAge!AA101</f>
        <v>7.0000000000000007E-2</v>
      </c>
      <c r="AB101" s="17">
        <f>MaleSingleAge!AB101+FemaleSingleAge!AB101</f>
        <v>7.5999999999999998E-2</v>
      </c>
      <c r="AC101" s="17">
        <f>MaleSingleAge!AC101+FemaleSingleAge!AC101</f>
        <v>8.1000000000000003E-2</v>
      </c>
      <c r="AD101" s="17">
        <f>MaleSingleAge!AD101+FemaleSingleAge!AD101</f>
        <v>8.3000000000000004E-2</v>
      </c>
      <c r="AE101" s="17">
        <f>MaleSingleAge!AE101+FemaleSingleAge!AE101</f>
        <v>8.3000000000000004E-2</v>
      </c>
      <c r="AF101" s="17">
        <f>MaleSingleAge!AF101+FemaleSingleAge!AF101</f>
        <v>8.4000000000000005E-2</v>
      </c>
      <c r="AG101" s="17">
        <f>MaleSingleAge!AG101+FemaleSingleAge!AG101</f>
        <v>8.4999999999999992E-2</v>
      </c>
      <c r="AH101" s="17">
        <f>MaleSingleAge!AH101+FemaleSingleAge!AH101</f>
        <v>8.199999999999999E-2</v>
      </c>
      <c r="AI101" s="17">
        <f>MaleSingleAge!AI101+FemaleSingleAge!AI101</f>
        <v>7.9000000000000001E-2</v>
      </c>
      <c r="AJ101" s="17">
        <f>MaleSingleAge!AJ101+FemaleSingleAge!AJ101</f>
        <v>7.9000000000000001E-2</v>
      </c>
      <c r="AK101" s="17">
        <f>MaleSingleAge!AK101+FemaleSingleAge!AK101</f>
        <v>8.1000000000000003E-2</v>
      </c>
      <c r="AL101" s="17">
        <f>MaleSingleAge!AL101+FemaleSingleAge!AL101</f>
        <v>8.4999999999999992E-2</v>
      </c>
      <c r="AM101" s="17">
        <f>MaleSingleAge!AM101+FemaleSingleAge!AM101</f>
        <v>9.2999999999999999E-2</v>
      </c>
      <c r="AN101" s="17">
        <f>MaleSingleAge!AN101+FemaleSingleAge!AN101</f>
        <v>0.10200000000000001</v>
      </c>
      <c r="AO101" s="17">
        <f>MaleSingleAge!AO101+FemaleSingleAge!AO101</f>
        <v>0.111</v>
      </c>
      <c r="AP101" s="17">
        <f>MaleSingleAge!AP101+FemaleSingleAge!AP101</f>
        <v>0.11799999999999999</v>
      </c>
      <c r="AQ101" s="17">
        <f>MaleSingleAge!AQ101+FemaleSingleAge!AQ101</f>
        <v>0.123</v>
      </c>
      <c r="AR101" s="17">
        <f>MaleSingleAge!AR101+FemaleSingleAge!AR101</f>
        <v>0.126</v>
      </c>
      <c r="AS101" s="17">
        <f>MaleSingleAge!AS101+FemaleSingleAge!AS101</f>
        <v>0.129</v>
      </c>
      <c r="AT101" s="17">
        <f>MaleSingleAge!AT101+FemaleSingleAge!AT101</f>
        <v>0.13100000000000001</v>
      </c>
      <c r="AU101" s="17">
        <f>MaleSingleAge!AU101+FemaleSingleAge!AU101</f>
        <v>0.13699999999999998</v>
      </c>
      <c r="AV101" s="17">
        <f>MaleSingleAge!AV101+FemaleSingleAge!AV101</f>
        <v>0.14699999999999999</v>
      </c>
      <c r="AW101" s="17">
        <f>MaleSingleAge!AW101+FemaleSingleAge!AW101</f>
        <v>0.157</v>
      </c>
      <c r="AX101" s="17">
        <f>MaleSingleAge!AX101+FemaleSingleAge!AX101</f>
        <v>0.16999999999999998</v>
      </c>
      <c r="AY101" s="17">
        <f>MaleSingleAge!AY101+FemaleSingleAge!AY101</f>
        <v>0.183</v>
      </c>
      <c r="AZ101" s="17">
        <f>MaleSingleAge!AZ101+FemaleSingleAge!AZ101</f>
        <v>0.19600000000000001</v>
      </c>
      <c r="BA101" s="17">
        <f>MaleSingleAge!BA101+FemaleSingleAge!BA101</f>
        <v>0.20700000000000002</v>
      </c>
      <c r="BB101" s="17">
        <f>MaleSingleAge!BB101+FemaleSingleAge!BB101</f>
        <v>0.21799999999999997</v>
      </c>
      <c r="BC101" s="17">
        <f>MaleSingleAge!BC101+FemaleSingleAge!BC101</f>
        <v>0.22899999999999998</v>
      </c>
      <c r="BD101" s="17">
        <f>MaleSingleAge!BD101+FemaleSingleAge!BD101</f>
        <v>0.24199999999999999</v>
      </c>
      <c r="BE101" s="17">
        <f>MaleSingleAge!BE101+FemaleSingleAge!BE101</f>
        <v>0.26</v>
      </c>
      <c r="BF101" s="17">
        <f>MaleSingleAge!BF101+FemaleSingleAge!BF101</f>
        <v>0.28199999999999997</v>
      </c>
      <c r="BG101" s="17">
        <f>MaleSingleAge!BG101+FemaleSingleAge!BG101</f>
        <v>0.30599999999999999</v>
      </c>
      <c r="BH101" s="17">
        <f>MaleSingleAge!BH101+FemaleSingleAge!BH101</f>
        <v>0.33099999999999996</v>
      </c>
      <c r="BI101" s="17">
        <f>MaleSingleAge!BI101+FemaleSingleAge!BI101</f>
        <v>0.34899999999999998</v>
      </c>
      <c r="BJ101" s="17">
        <f>MaleSingleAge!BJ101+FemaleSingleAge!BJ101</f>
        <v>0.35599999999999998</v>
      </c>
      <c r="BK101" s="17">
        <f>MaleSingleAge!BK101+FemaleSingleAge!BK101</f>
        <v>0.35399999999999998</v>
      </c>
      <c r="BL101" s="17">
        <f>MaleSingleAge!BL101+FemaleSingleAge!BL101</f>
        <v>0.34299999999999997</v>
      </c>
      <c r="BM101" s="17">
        <f>MaleSingleAge!BM101+FemaleSingleAge!BM101</f>
        <v>0.33100000000000002</v>
      </c>
      <c r="BN101" s="17">
        <f>MaleSingleAge!BN101+FemaleSingleAge!BN101</f>
        <v>0.31900000000000001</v>
      </c>
      <c r="BO101" s="17">
        <f>MaleSingleAge!BO101+FemaleSingleAge!BO101</f>
        <v>0.317</v>
      </c>
      <c r="BP101" s="17">
        <f>MaleSingleAge!BP101+FemaleSingleAge!BP101</f>
        <v>0.32600000000000001</v>
      </c>
      <c r="BQ101" s="17">
        <f>MaleSingleAge!BQ101+FemaleSingleAge!BQ101</f>
        <v>0.35099999999999998</v>
      </c>
      <c r="BR101" s="17">
        <f>MaleSingleAge!BR101+FemaleSingleAge!BR101</f>
        <v>0.39400000000000002</v>
      </c>
      <c r="BS101" s="17">
        <f>MaleSingleAge!BS101+FemaleSingleAge!BS101</f>
        <v>0.45699999999999996</v>
      </c>
      <c r="BT101" s="17">
        <f>MaleSingleAge!BT101+FemaleSingleAge!BT101</f>
        <v>0.53699999999999992</v>
      </c>
    </row>
    <row r="102" spans="1:72">
      <c r="A102" s="16">
        <v>99</v>
      </c>
      <c r="B102" s="17">
        <f>MaleSingleAge!B102+FemaleSingleAge!B102</f>
        <v>0</v>
      </c>
      <c r="C102" s="17">
        <f>MaleSingleAge!C102+FemaleSingleAge!C102</f>
        <v>0</v>
      </c>
      <c r="D102" s="17">
        <f>MaleSingleAge!D102+FemaleSingleAge!D102</f>
        <v>0</v>
      </c>
      <c r="E102" s="17">
        <f>MaleSingleAge!E102+FemaleSingleAge!E102</f>
        <v>0</v>
      </c>
      <c r="F102" s="17">
        <f>MaleSingleAge!F102+FemaleSingleAge!F102</f>
        <v>0</v>
      </c>
      <c r="G102" s="17">
        <f>MaleSingleAge!G102+FemaleSingleAge!G102</f>
        <v>0</v>
      </c>
      <c r="H102" s="17">
        <f>MaleSingleAge!H102+FemaleSingleAge!H102</f>
        <v>0</v>
      </c>
      <c r="I102" s="17">
        <f>MaleSingleAge!I102+FemaleSingleAge!I102</f>
        <v>0</v>
      </c>
      <c r="J102" s="17">
        <f>MaleSingleAge!J102+FemaleSingleAge!J102</f>
        <v>0</v>
      </c>
      <c r="K102" s="17">
        <f>MaleSingleAge!K102+FemaleSingleAge!K102</f>
        <v>0</v>
      </c>
      <c r="L102" s="17">
        <f>MaleSingleAge!L102+FemaleSingleAge!L102</f>
        <v>3.0000000000000001E-3</v>
      </c>
      <c r="M102" s="17">
        <f>MaleSingleAge!M102+FemaleSingleAge!M102</f>
        <v>3.0000000000000001E-3</v>
      </c>
      <c r="N102" s="17">
        <f>MaleSingleAge!N102+FemaleSingleAge!N102</f>
        <v>8.0000000000000002E-3</v>
      </c>
      <c r="O102" s="17">
        <f>MaleSingleAge!O102+FemaleSingleAge!O102</f>
        <v>7.0000000000000001E-3</v>
      </c>
      <c r="P102" s="17">
        <f>MaleSingleAge!P102+FemaleSingleAge!P102</f>
        <v>8.0000000000000002E-3</v>
      </c>
      <c r="Q102" s="17">
        <f>MaleSingleAge!Q102+FemaleSingleAge!Q102</f>
        <v>9.0000000000000011E-3</v>
      </c>
      <c r="R102" s="17">
        <f>MaleSingleAge!R102+FemaleSingleAge!R102</f>
        <v>8.0000000000000002E-3</v>
      </c>
      <c r="S102" s="17">
        <f>MaleSingleAge!S102+FemaleSingleAge!S102</f>
        <v>8.0000000000000002E-3</v>
      </c>
      <c r="T102" s="17">
        <f>MaleSingleAge!T102+FemaleSingleAge!T102</f>
        <v>7.0000000000000001E-3</v>
      </c>
      <c r="U102" s="17">
        <f>MaleSingleAge!U102+FemaleSingleAge!U102</f>
        <v>9.0000000000000011E-3</v>
      </c>
      <c r="V102" s="17">
        <f>MaleSingleAge!V102+FemaleSingleAge!V102</f>
        <v>1.0999999999999999E-2</v>
      </c>
      <c r="W102" s="17">
        <f>MaleSingleAge!W102+FemaleSingleAge!W102</f>
        <v>1.3999999999999999E-2</v>
      </c>
      <c r="X102" s="17">
        <f>MaleSingleAge!X102+FemaleSingleAge!X102</f>
        <v>1.9E-2</v>
      </c>
      <c r="Y102" s="17">
        <f>MaleSingleAge!Y102+FemaleSingleAge!Y102</f>
        <v>1.3999999999999999E-2</v>
      </c>
      <c r="Z102" s="17">
        <f>MaleSingleAge!Z102+FemaleSingleAge!Z102</f>
        <v>1.8000000000000002E-2</v>
      </c>
      <c r="AA102" s="17">
        <f>MaleSingleAge!AA102+FemaleSingleAge!AA102</f>
        <v>2.3E-2</v>
      </c>
      <c r="AB102" s="17">
        <f>MaleSingleAge!AB102+FemaleSingleAge!AB102</f>
        <v>2.4999999999999998E-2</v>
      </c>
      <c r="AC102" s="17">
        <f>MaleSingleAge!AC102+FemaleSingleAge!AC102</f>
        <v>2.4999999999999998E-2</v>
      </c>
      <c r="AD102" s="17">
        <f>MaleSingleAge!AD102+FemaleSingleAge!AD102</f>
        <v>2.4999999999999998E-2</v>
      </c>
      <c r="AE102" s="17">
        <f>MaleSingleAge!AE102+FemaleSingleAge!AE102</f>
        <v>2.4999999999999998E-2</v>
      </c>
      <c r="AF102" s="17">
        <f>MaleSingleAge!AF102+FemaleSingleAge!AF102</f>
        <v>2.3E-2</v>
      </c>
      <c r="AG102" s="17">
        <f>MaleSingleAge!AG102+FemaleSingleAge!AG102</f>
        <v>1.9999999999999997E-2</v>
      </c>
      <c r="AH102" s="17">
        <f>MaleSingleAge!AH102+FemaleSingleAge!AH102</f>
        <v>1.8000000000000002E-2</v>
      </c>
      <c r="AI102" s="17">
        <f>MaleSingleAge!AI102+FemaleSingleAge!AI102</f>
        <v>1.3999999999999999E-2</v>
      </c>
      <c r="AJ102" s="17">
        <f>MaleSingleAge!AJ102+FemaleSingleAge!AJ102</f>
        <v>1.4E-2</v>
      </c>
      <c r="AK102" s="17">
        <f>MaleSingleAge!AK102+FemaleSingleAge!AK102</f>
        <v>1.2999999999999999E-2</v>
      </c>
      <c r="AL102" s="17">
        <f>MaleSingleAge!AL102+FemaleSingleAge!AL102</f>
        <v>1.6E-2</v>
      </c>
      <c r="AM102" s="17">
        <f>MaleSingleAge!AM102+FemaleSingleAge!AM102</f>
        <v>1.9E-2</v>
      </c>
      <c r="AN102" s="17">
        <f>MaleSingleAge!AN102+FemaleSingleAge!AN102</f>
        <v>2.2000000000000002E-2</v>
      </c>
      <c r="AO102" s="17">
        <f>MaleSingleAge!AO102+FemaleSingleAge!AO102</f>
        <v>2.7E-2</v>
      </c>
      <c r="AP102" s="17">
        <f>MaleSingleAge!AP102+FemaleSingleAge!AP102</f>
        <v>0.03</v>
      </c>
      <c r="AQ102" s="17">
        <f>MaleSingleAge!AQ102+FemaleSingleAge!AQ102</f>
        <v>3.1E-2</v>
      </c>
      <c r="AR102" s="17">
        <f>MaleSingleAge!AR102+FemaleSingleAge!AR102</f>
        <v>3.3000000000000002E-2</v>
      </c>
      <c r="AS102" s="17">
        <f>MaleSingleAge!AS102+FemaleSingleAge!AS102</f>
        <v>3.5000000000000003E-2</v>
      </c>
      <c r="AT102" s="17">
        <f>MaleSingleAge!AT102+FemaleSingleAge!AT102</f>
        <v>3.6999999999999998E-2</v>
      </c>
      <c r="AU102" s="17">
        <f>MaleSingleAge!AU102+FemaleSingleAge!AU102</f>
        <v>4.0999999999999995E-2</v>
      </c>
      <c r="AV102" s="17">
        <f>MaleSingleAge!AV102+FemaleSingleAge!AV102</f>
        <v>4.4999999999999998E-2</v>
      </c>
      <c r="AW102" s="17">
        <f>MaleSingleAge!AW102+FemaleSingleAge!AW102</f>
        <v>5.1999999999999998E-2</v>
      </c>
      <c r="AX102" s="17">
        <f>MaleSingleAge!AX102+FemaleSingleAge!AX102</f>
        <v>5.8999999999999997E-2</v>
      </c>
      <c r="AY102" s="17">
        <f>MaleSingleAge!AY102+FemaleSingleAge!AY102</f>
        <v>6.6000000000000003E-2</v>
      </c>
      <c r="AZ102" s="17">
        <f>MaleSingleAge!AZ102+FemaleSingleAge!AZ102</f>
        <v>7.3999999999999996E-2</v>
      </c>
      <c r="BA102" s="17">
        <f>MaleSingleAge!BA102+FemaleSingleAge!BA102</f>
        <v>7.9000000000000001E-2</v>
      </c>
      <c r="BB102" s="17">
        <f>MaleSingleAge!BB102+FemaleSingleAge!BB102</f>
        <v>8.4999999999999992E-2</v>
      </c>
      <c r="BC102" s="17">
        <f>MaleSingleAge!BC102+FemaleSingleAge!BC102</f>
        <v>0.09</v>
      </c>
      <c r="BD102" s="17">
        <f>MaleSingleAge!BD102+FemaleSingleAge!BD102</f>
        <v>9.6000000000000002E-2</v>
      </c>
      <c r="BE102" s="17">
        <f>MaleSingleAge!BE102+FemaleSingleAge!BE102</f>
        <v>0.10099999999999999</v>
      </c>
      <c r="BF102" s="17">
        <f>MaleSingleAge!BF102+FemaleSingleAge!BF102</f>
        <v>0.107</v>
      </c>
      <c r="BG102" s="17">
        <f>MaleSingleAge!BG102+FemaleSingleAge!BG102</f>
        <v>0.115</v>
      </c>
      <c r="BH102" s="17">
        <f>MaleSingleAge!BH102+FemaleSingleAge!BH102</f>
        <v>0.12</v>
      </c>
      <c r="BI102" s="17">
        <f>MaleSingleAge!BI102+FemaleSingleAge!BI102</f>
        <v>0.122</v>
      </c>
      <c r="BJ102" s="17">
        <f>MaleSingleAge!BJ102+FemaleSingleAge!BJ102</f>
        <v>0.11899999999999999</v>
      </c>
      <c r="BK102" s="17">
        <f>MaleSingleAge!BK102+FemaleSingleAge!BK102</f>
        <v>0.11199999999999999</v>
      </c>
      <c r="BL102" s="17">
        <f>MaleSingleAge!BL102+FemaleSingleAge!BL102</f>
        <v>0.10100000000000001</v>
      </c>
      <c r="BM102" s="17">
        <f>MaleSingleAge!BM102+FemaleSingleAge!BM102</f>
        <v>8.8999999999999996E-2</v>
      </c>
      <c r="BN102" s="17">
        <f>MaleSingleAge!BN102+FemaleSingleAge!BN102</f>
        <v>7.9000000000000001E-2</v>
      </c>
      <c r="BO102" s="17">
        <f>MaleSingleAge!BO102+FemaleSingleAge!BO102</f>
        <v>7.400000000000001E-2</v>
      </c>
      <c r="BP102" s="17">
        <f>MaleSingleAge!BP102+FemaleSingleAge!BP102</f>
        <v>7.6000000000000012E-2</v>
      </c>
      <c r="BQ102" s="17">
        <f>MaleSingleAge!BQ102+FemaleSingleAge!BQ102</f>
        <v>8.7999999999999995E-2</v>
      </c>
      <c r="BR102" s="17">
        <f>MaleSingleAge!BR102+FemaleSingleAge!BR102</f>
        <v>0.11</v>
      </c>
      <c r="BS102" s="17">
        <f>MaleSingleAge!BS102+FemaleSingleAge!BS102</f>
        <v>0.14400000000000002</v>
      </c>
      <c r="BT102" s="17">
        <f>MaleSingleAge!BT102+FemaleSingleAge!BT102</f>
        <v>0.193</v>
      </c>
    </row>
    <row r="103" spans="1:72">
      <c r="A103" s="16">
        <v>100</v>
      </c>
      <c r="B103" s="17">
        <f>MaleSingleAge!B103+FemaleSingleAge!B103</f>
        <v>0</v>
      </c>
      <c r="C103" s="17">
        <f>MaleSingleAge!C103+FemaleSingleAge!C103</f>
        <v>0</v>
      </c>
      <c r="D103" s="17">
        <f>MaleSingleAge!D103+FemaleSingleAge!D103</f>
        <v>0</v>
      </c>
      <c r="E103" s="17">
        <f>MaleSingleAge!E103+FemaleSingleAge!E103</f>
        <v>0</v>
      </c>
      <c r="F103" s="17">
        <f>MaleSingleAge!F103+FemaleSingleAge!F103</f>
        <v>0</v>
      </c>
      <c r="G103" s="17">
        <f>MaleSingleAge!G103+FemaleSingleAge!G103</f>
        <v>0</v>
      </c>
      <c r="H103" s="17">
        <f>MaleSingleAge!H103+FemaleSingleAge!H103</f>
        <v>0</v>
      </c>
      <c r="I103" s="17">
        <f>MaleSingleAge!I103+FemaleSingleAge!I103</f>
        <v>0</v>
      </c>
      <c r="J103" s="17">
        <f>MaleSingleAge!J103+FemaleSingleAge!J103</f>
        <v>0</v>
      </c>
      <c r="K103" s="17">
        <f>MaleSingleAge!K103+FemaleSingleAge!K103</f>
        <v>0</v>
      </c>
      <c r="L103" s="17">
        <f>MaleSingleAge!L103+FemaleSingleAge!L103</f>
        <v>1.0999999999999999E-2</v>
      </c>
      <c r="M103" s="17">
        <f>MaleSingleAge!M103+FemaleSingleAge!M103</f>
        <v>1.2E-2</v>
      </c>
      <c r="N103" s="17">
        <f>MaleSingleAge!N103+FemaleSingleAge!N103</f>
        <v>1.2E-2</v>
      </c>
      <c r="O103" s="17">
        <f>MaleSingleAge!O103+FemaleSingleAge!O103</f>
        <v>1.2999999999999999E-2</v>
      </c>
      <c r="P103" s="17">
        <f>MaleSingleAge!P103+FemaleSingleAge!P103</f>
        <v>1.3999999999999999E-2</v>
      </c>
      <c r="Q103" s="17">
        <f>MaleSingleAge!Q103+FemaleSingleAge!Q103</f>
        <v>1.4999999999999999E-2</v>
      </c>
      <c r="R103" s="17">
        <f>MaleSingleAge!R103+FemaleSingleAge!R103</f>
        <v>1.6E-2</v>
      </c>
      <c r="S103" s="17">
        <f>MaleSingleAge!S103+FemaleSingleAge!S103</f>
        <v>1.8000000000000002E-2</v>
      </c>
      <c r="T103" s="17">
        <f>MaleSingleAge!T103+FemaleSingleAge!T103</f>
        <v>1.9E-2</v>
      </c>
      <c r="U103" s="17">
        <f>MaleSingleAge!U103+FemaleSingleAge!U103</f>
        <v>2.1000000000000001E-2</v>
      </c>
      <c r="V103" s="17">
        <f>MaleSingleAge!V103+FemaleSingleAge!V103</f>
        <v>2.2000000000000002E-2</v>
      </c>
      <c r="W103" s="17">
        <f>MaleSingleAge!W103+FemaleSingleAge!W103</f>
        <v>2.3E-2</v>
      </c>
      <c r="X103" s="17">
        <f>MaleSingleAge!X103+FemaleSingleAge!X103</f>
        <v>2.6000000000000002E-2</v>
      </c>
      <c r="Y103" s="17">
        <f>MaleSingleAge!Y103+FemaleSingleAge!Y103</f>
        <v>2.8999999999999998E-2</v>
      </c>
      <c r="Z103" s="17">
        <f>MaleSingleAge!Z103+FemaleSingleAge!Z103</f>
        <v>3.1E-2</v>
      </c>
      <c r="AA103" s="17">
        <f>MaleSingleAge!AA103+FemaleSingleAge!AA103</f>
        <v>3.4000000000000002E-2</v>
      </c>
      <c r="AB103" s="17">
        <f>MaleSingleAge!AB103+FemaleSingleAge!AB103</f>
        <v>3.6999999999999998E-2</v>
      </c>
      <c r="AC103" s="17">
        <f>MaleSingleAge!AC103+FemaleSingleAge!AC103</f>
        <v>4.1000000000000002E-2</v>
      </c>
      <c r="AD103" s="17">
        <f>MaleSingleAge!AD103+FemaleSingleAge!AD103</f>
        <v>4.3999999999999997E-2</v>
      </c>
      <c r="AE103" s="17">
        <f>MaleSingleAge!AE103+FemaleSingleAge!AE103</f>
        <v>4.7E-2</v>
      </c>
      <c r="AF103" s="17">
        <f>MaleSingleAge!AF103+FemaleSingleAge!AF103</f>
        <v>4.9999999999999996E-2</v>
      </c>
      <c r="AG103" s="17">
        <f>MaleSingleAge!AG103+FemaleSingleAge!AG103</f>
        <v>5.1999999999999998E-2</v>
      </c>
      <c r="AH103" s="17">
        <f>MaleSingleAge!AH103+FemaleSingleAge!AH103</f>
        <v>5.3999999999999999E-2</v>
      </c>
      <c r="AI103" s="17">
        <f>MaleSingleAge!AI103+FemaleSingleAge!AI103</f>
        <v>5.3999999999999999E-2</v>
      </c>
      <c r="AJ103" s="17">
        <f>MaleSingleAge!AJ103+FemaleSingleAge!AJ103</f>
        <v>5.6000000000000001E-2</v>
      </c>
      <c r="AK103" s="17">
        <f>MaleSingleAge!AK103+FemaleSingleAge!AK103</f>
        <v>5.7000000000000002E-2</v>
      </c>
      <c r="AL103" s="17">
        <f>MaleSingleAge!AL103+FemaleSingleAge!AL103</f>
        <v>5.8999999999999997E-2</v>
      </c>
      <c r="AM103" s="17">
        <f>MaleSingleAge!AM103+FemaleSingleAge!AM103</f>
        <v>6.0999999999999999E-2</v>
      </c>
      <c r="AN103" s="17">
        <f>MaleSingleAge!AN103+FemaleSingleAge!AN103</f>
        <v>6.3E-2</v>
      </c>
      <c r="AO103" s="17">
        <f>MaleSingleAge!AO103+FemaleSingleAge!AO103</f>
        <v>6.7000000000000004E-2</v>
      </c>
      <c r="AP103" s="17">
        <f>MaleSingleAge!AP103+FemaleSingleAge!AP103</f>
        <v>7.0000000000000007E-2</v>
      </c>
      <c r="AQ103" s="17">
        <f>MaleSingleAge!AQ103+FemaleSingleAge!AQ103</f>
        <v>7.5000000000000011E-2</v>
      </c>
      <c r="AR103" s="17">
        <f>MaleSingleAge!AR103+FemaleSingleAge!AR103</f>
        <v>0.08</v>
      </c>
      <c r="AS103" s="17">
        <f>MaleSingleAge!AS103+FemaleSingleAge!AS103</f>
        <v>8.6000000000000007E-2</v>
      </c>
      <c r="AT103" s="17">
        <f>MaleSingleAge!AT103+FemaleSingleAge!AT103</f>
        <v>9.2999999999999999E-2</v>
      </c>
      <c r="AU103" s="17">
        <f>MaleSingleAge!AU103+FemaleSingleAge!AU103</f>
        <v>0.1</v>
      </c>
      <c r="AV103" s="17">
        <f>MaleSingleAge!AV103+FemaleSingleAge!AV103</f>
        <v>0.107</v>
      </c>
      <c r="AW103" s="17">
        <f>MaleSingleAge!AW103+FemaleSingleAge!AW103</f>
        <v>0.11399999999999999</v>
      </c>
      <c r="AX103" s="17">
        <f>MaleSingleAge!AX103+FemaleSingleAge!AX103</f>
        <v>0.12</v>
      </c>
      <c r="AY103" s="17">
        <f>MaleSingleAge!AY103+FemaleSingleAge!AY103</f>
        <v>0.128</v>
      </c>
      <c r="AZ103" s="17">
        <f>MaleSingleAge!AZ103+FemaleSingleAge!AZ103</f>
        <v>0.13600000000000001</v>
      </c>
      <c r="BA103" s="17">
        <f>MaleSingleAge!BA103+FemaleSingleAge!BA103</f>
        <v>0.14499999999999999</v>
      </c>
      <c r="BB103" s="17">
        <f>MaleSingleAge!BB103+FemaleSingleAge!BB103</f>
        <v>0.154</v>
      </c>
      <c r="BC103" s="17">
        <f>MaleSingleAge!BC103+FemaleSingleAge!BC103</f>
        <v>0.16400000000000001</v>
      </c>
      <c r="BD103" s="17">
        <f>MaleSingleAge!BD103+FemaleSingleAge!BD103</f>
        <v>0.17299999999999999</v>
      </c>
      <c r="BE103" s="17">
        <f>MaleSingleAge!BE103+FemaleSingleAge!BE103</f>
        <v>0.182</v>
      </c>
      <c r="BF103" s="17">
        <f>MaleSingleAge!BF103+FemaleSingleAge!BF103</f>
        <v>0.191</v>
      </c>
      <c r="BG103" s="17">
        <f>MaleSingleAge!BG103+FemaleSingleAge!BG103</f>
        <v>0.19899999999999998</v>
      </c>
      <c r="BH103" s="17">
        <f>MaleSingleAge!BH103+FemaleSingleAge!BH103</f>
        <v>0.20799999999999999</v>
      </c>
      <c r="BI103" s="17">
        <f>MaleSingleAge!BI103+FemaleSingleAge!BI103</f>
        <v>0.216</v>
      </c>
      <c r="BJ103" s="17">
        <f>MaleSingleAge!BJ103+FemaleSingleAge!BJ103</f>
        <v>0.224</v>
      </c>
      <c r="BK103" s="17">
        <f>MaleSingleAge!BK103+FemaleSingleAge!BK103</f>
        <v>0.23200000000000001</v>
      </c>
      <c r="BL103" s="17">
        <f>MaleSingleAge!BL103+FemaleSingleAge!BL103</f>
        <v>0.24199999999999999</v>
      </c>
      <c r="BM103" s="17">
        <f>MaleSingleAge!BM103+FemaleSingleAge!BM103</f>
        <v>0.251</v>
      </c>
      <c r="BN103" s="17">
        <f>MaleSingleAge!BN103+FemaleSingleAge!BN103</f>
        <v>0.26100000000000001</v>
      </c>
      <c r="BO103" s="17">
        <f>MaleSingleAge!BO103+FemaleSingleAge!BO103</f>
        <v>0.27200000000000002</v>
      </c>
      <c r="BP103" s="17">
        <f>MaleSingleAge!BP103+FemaleSingleAge!BP103</f>
        <v>0.28399999999999997</v>
      </c>
      <c r="BQ103" s="17">
        <f>MaleSingleAge!BQ103+FemaleSingleAge!BQ103</f>
        <v>0.29799999999999999</v>
      </c>
      <c r="BR103" s="17">
        <f>MaleSingleAge!BR103+FemaleSingleAge!BR103</f>
        <v>0.313</v>
      </c>
      <c r="BS103" s="17">
        <f>MaleSingleAge!BS103+FemaleSingleAge!BS103</f>
        <v>0.33099999999999996</v>
      </c>
      <c r="BT103" s="17">
        <f>MaleSingleAge!BT103+FemaleSingleAge!BT103</f>
        <v>0.35099999999999998</v>
      </c>
    </row>
    <row r="105" spans="1:72">
      <c r="A105" s="17" t="s">
        <v>29</v>
      </c>
      <c r="B105" s="17">
        <f>SUM(B3:B103)</f>
        <v>8576.6959999999926</v>
      </c>
      <c r="C105" s="17">
        <f t="shared" ref="C105:AZ105" si="0">SUM(C3:C103)</f>
        <v>8799.965000000002</v>
      </c>
      <c r="D105" s="17">
        <f t="shared" si="0"/>
        <v>9023.8699999999935</v>
      </c>
      <c r="E105" s="17">
        <f t="shared" si="0"/>
        <v>9252.2800000000007</v>
      </c>
      <c r="F105" s="17">
        <f t="shared" si="0"/>
        <v>9490.5560000000005</v>
      </c>
      <c r="G105" s="17">
        <f t="shared" si="0"/>
        <v>9742.777000000011</v>
      </c>
      <c r="H105" s="17">
        <f t="shared" si="0"/>
        <v>10010.267999999998</v>
      </c>
      <c r="I105" s="17">
        <f>SUM(I3:I103)</f>
        <v>10292.611999999999</v>
      </c>
      <c r="J105" s="17">
        <f t="shared" si="0"/>
        <v>10589.966000000002</v>
      </c>
      <c r="K105" s="17">
        <f t="shared" si="0"/>
        <v>10901.962000000001</v>
      </c>
      <c r="L105" s="17">
        <f t="shared" si="0"/>
        <v>11272.999000000005</v>
      </c>
      <c r="M105" s="17">
        <f t="shared" si="0"/>
        <v>11614.756999999998</v>
      </c>
      <c r="N105" s="17">
        <f t="shared" si="0"/>
        <v>11970.834999999995</v>
      </c>
      <c r="O105" s="17">
        <f t="shared" si="0"/>
        <v>12340.944999999996</v>
      </c>
      <c r="P105" s="17">
        <f t="shared" si="0"/>
        <v>12724.636999999995</v>
      </c>
      <c r="Q105" s="17">
        <f t="shared" si="0"/>
        <v>13121.371000000003</v>
      </c>
      <c r="R105" s="17">
        <f t="shared" si="0"/>
        <v>13531.084000000008</v>
      </c>
      <c r="S105" s="17">
        <f t="shared" si="0"/>
        <v>13953.180999999999</v>
      </c>
      <c r="T105" s="17">
        <f t="shared" si="0"/>
        <v>14385.952000000001</v>
      </c>
      <c r="U105" s="17">
        <f t="shared" si="0"/>
        <v>14827.223999999997</v>
      </c>
      <c r="V105" s="17">
        <f t="shared" si="0"/>
        <v>15275.362000000001</v>
      </c>
      <c r="W105" s="17">
        <f t="shared" si="0"/>
        <v>15729.514000000005</v>
      </c>
      <c r="X105" s="17">
        <f t="shared" si="0"/>
        <v>16189.798000000001</v>
      </c>
      <c r="Y105" s="17">
        <f t="shared" si="0"/>
        <v>16656.729999999996</v>
      </c>
      <c r="Z105" s="17">
        <f t="shared" si="0"/>
        <v>17131.318999999996</v>
      </c>
      <c r="AA105" s="17">
        <f t="shared" si="0"/>
        <v>17614.261000000006</v>
      </c>
      <c r="AB105" s="17">
        <f t="shared" si="0"/>
        <v>18105.440000000002</v>
      </c>
      <c r="AC105" s="17">
        <f t="shared" si="0"/>
        <v>18604.361999999997</v>
      </c>
      <c r="AD105" s="17">
        <f t="shared" si="0"/>
        <v>19110.938999999995</v>
      </c>
      <c r="AE105" s="17">
        <f t="shared" si="0"/>
        <v>19625.028999999995</v>
      </c>
      <c r="AF105" s="17">
        <f t="shared" si="0"/>
        <v>20146.441999999992</v>
      </c>
      <c r="AG105" s="17">
        <f t="shared" si="0"/>
        <v>20675.002</v>
      </c>
      <c r="AH105" s="17">
        <f t="shared" si="0"/>
        <v>21210.430999999993</v>
      </c>
      <c r="AI105" s="17">
        <f t="shared" si="0"/>
        <v>21752.279999999977</v>
      </c>
      <c r="AJ105" s="17">
        <f t="shared" si="0"/>
        <v>22300.020999999993</v>
      </c>
      <c r="AK105" s="17">
        <f t="shared" si="0"/>
        <v>22853.148000000001</v>
      </c>
      <c r="AL105" s="17">
        <f t="shared" si="0"/>
        <v>23411.296000000009</v>
      </c>
      <c r="AM105" s="17">
        <f t="shared" si="0"/>
        <v>23974.139999999992</v>
      </c>
      <c r="AN105" s="17">
        <f t="shared" si="0"/>
        <v>24541.250999999997</v>
      </c>
      <c r="AO105" s="17">
        <f t="shared" si="0"/>
        <v>25112.185999999972</v>
      </c>
      <c r="AP105" s="17">
        <f t="shared" si="0"/>
        <v>25686.510000000006</v>
      </c>
      <c r="AQ105" s="17">
        <f t="shared" si="0"/>
        <v>26263.830999999991</v>
      </c>
      <c r="AR105" s="17">
        <f t="shared" si="0"/>
        <v>26843.769000000011</v>
      </c>
      <c r="AS105" s="17">
        <f t="shared" si="0"/>
        <v>27425.889000000003</v>
      </c>
      <c r="AT105" s="17">
        <f t="shared" si="0"/>
        <v>28009.776000000002</v>
      </c>
      <c r="AU105" s="17">
        <f t="shared" si="0"/>
        <v>28595.011999999999</v>
      </c>
      <c r="AV105" s="17">
        <f t="shared" si="0"/>
        <v>29181.227000000003</v>
      </c>
      <c r="AW105" s="17">
        <f t="shared" si="0"/>
        <v>29768.047999999999</v>
      </c>
      <c r="AX105" s="17">
        <f t="shared" si="0"/>
        <v>30355.103000000003</v>
      </c>
      <c r="AY105" s="17">
        <f t="shared" si="0"/>
        <v>30942.027999999991</v>
      </c>
      <c r="AZ105" s="17">
        <f t="shared" si="0"/>
        <v>31528.452000000001</v>
      </c>
      <c r="BA105" s="17">
        <f t="shared" ref="BA105:BT105" si="1">SUM(BA3:BA103)</f>
        <v>32114.044999999991</v>
      </c>
      <c r="BB105" s="17">
        <f t="shared" si="1"/>
        <v>32698.469999999998</v>
      </c>
      <c r="BC105" s="17">
        <f t="shared" si="1"/>
        <v>33281.423999999992</v>
      </c>
      <c r="BD105" s="17">
        <f t="shared" si="1"/>
        <v>33862.603999999985</v>
      </c>
      <c r="BE105" s="17">
        <f t="shared" si="1"/>
        <v>34441.716000000008</v>
      </c>
      <c r="BF105" s="17">
        <f t="shared" si="1"/>
        <v>35018.453999999991</v>
      </c>
      <c r="BG105" s="17">
        <f t="shared" si="1"/>
        <v>35592.512999999999</v>
      </c>
      <c r="BH105" s="17">
        <f t="shared" si="1"/>
        <v>36163.659</v>
      </c>
      <c r="BI105" s="17">
        <f t="shared" si="1"/>
        <v>36731.655000000028</v>
      </c>
      <c r="BJ105" s="17">
        <f t="shared" si="1"/>
        <v>37296.255000000005</v>
      </c>
      <c r="BK105" s="17">
        <f t="shared" si="1"/>
        <v>37857.195999999996</v>
      </c>
      <c r="BL105" s="17">
        <f t="shared" si="1"/>
        <v>38414.187999999995</v>
      </c>
      <c r="BM105" s="17">
        <f t="shared" si="1"/>
        <v>38966.928999999982</v>
      </c>
      <c r="BN105" s="17">
        <f t="shared" si="1"/>
        <v>39515.112000000001</v>
      </c>
      <c r="BO105" s="17">
        <f t="shared" si="1"/>
        <v>40058.444000000032</v>
      </c>
      <c r="BP105" s="17">
        <f t="shared" si="1"/>
        <v>40596.642000000007</v>
      </c>
      <c r="BQ105" s="17">
        <f t="shared" si="1"/>
        <v>41129.440000000002</v>
      </c>
      <c r="BR105" s="17">
        <f t="shared" si="1"/>
        <v>41656.576999999997</v>
      </c>
      <c r="BS105" s="17">
        <f t="shared" si="1"/>
        <v>42177.817999999977</v>
      </c>
      <c r="BT105" s="17">
        <f t="shared" si="1"/>
        <v>42692.934000000008</v>
      </c>
    </row>
    <row r="107" spans="1:72">
      <c r="A107" s="16" t="s">
        <v>3</v>
      </c>
      <c r="B107" s="17">
        <f>SUM(B3:B7)</f>
        <v>1600.0400000000002</v>
      </c>
      <c r="C107" s="17">
        <f t="shared" ref="C107:BN107" si="2">SUM(C3:C7)</f>
        <v>1614.3850000000002</v>
      </c>
      <c r="D107" s="17">
        <f t="shared" si="2"/>
        <v>1619.605</v>
      </c>
      <c r="E107" s="17">
        <f t="shared" si="2"/>
        <v>1623.713</v>
      </c>
      <c r="F107" s="17">
        <f t="shared" si="2"/>
        <v>1637.7410000000002</v>
      </c>
      <c r="G107" s="17">
        <f t="shared" si="2"/>
        <v>1669.3780000000002</v>
      </c>
      <c r="H107" s="17">
        <f t="shared" si="2"/>
        <v>1721.6670000000001</v>
      </c>
      <c r="I107" s="17">
        <f t="shared" si="2"/>
        <v>1791.6419999999998</v>
      </c>
      <c r="J107" s="17">
        <f t="shared" si="2"/>
        <v>1873.5509999999999</v>
      </c>
      <c r="K107" s="17">
        <f t="shared" si="2"/>
        <v>1958.7190000000001</v>
      </c>
      <c r="L107" s="17">
        <f t="shared" si="2"/>
        <v>2040.6799999999998</v>
      </c>
      <c r="M107" s="17">
        <f t="shared" si="2"/>
        <v>2117.5339999999997</v>
      </c>
      <c r="N107" s="17">
        <f t="shared" si="2"/>
        <v>2190.732</v>
      </c>
      <c r="O107" s="17">
        <f t="shared" si="2"/>
        <v>2261.1090000000004</v>
      </c>
      <c r="P107" s="17">
        <f t="shared" si="2"/>
        <v>2330.5520000000001</v>
      </c>
      <c r="Q107" s="17">
        <f t="shared" si="2"/>
        <v>2400.268</v>
      </c>
      <c r="R107" s="17">
        <f t="shared" si="2"/>
        <v>2470.373</v>
      </c>
      <c r="S107" s="17">
        <f t="shared" si="2"/>
        <v>2539.6239999999998</v>
      </c>
      <c r="T107" s="17">
        <f t="shared" si="2"/>
        <v>2606.3739999999998</v>
      </c>
      <c r="U107" s="17">
        <f t="shared" si="2"/>
        <v>2668.4500000000003</v>
      </c>
      <c r="V107" s="17">
        <f>SUM(V3:V7)</f>
        <v>2724.4319999999998</v>
      </c>
      <c r="W107" s="17">
        <f t="shared" si="2"/>
        <v>2773.5729999999999</v>
      </c>
      <c r="X107" s="17">
        <f t="shared" si="2"/>
        <v>2816.6819999999998</v>
      </c>
      <c r="Y107" s="17">
        <f t="shared" si="2"/>
        <v>2855.8290000000002</v>
      </c>
      <c r="Z107" s="17">
        <f t="shared" si="2"/>
        <v>2893.9690000000001</v>
      </c>
      <c r="AA107" s="17">
        <f t="shared" si="2"/>
        <v>2933.2769999999996</v>
      </c>
      <c r="AB107" s="17">
        <f t="shared" si="2"/>
        <v>2974.4160000000002</v>
      </c>
      <c r="AC107" s="17">
        <f t="shared" si="2"/>
        <v>3016.8760000000002</v>
      </c>
      <c r="AD107" s="17">
        <f t="shared" si="2"/>
        <v>3060.2280000000001</v>
      </c>
      <c r="AE107" s="17">
        <f t="shared" si="2"/>
        <v>3103.6210000000001</v>
      </c>
      <c r="AF107" s="17">
        <f t="shared" si="2"/>
        <v>3146.3959999999997</v>
      </c>
      <c r="AG107" s="17">
        <f t="shared" si="2"/>
        <v>3188.5519999999997</v>
      </c>
      <c r="AH107" s="17">
        <f t="shared" si="2"/>
        <v>3230.2750000000001</v>
      </c>
      <c r="AI107" s="17">
        <f t="shared" si="2"/>
        <v>3271.2809999999999</v>
      </c>
      <c r="AJ107" s="17">
        <f t="shared" si="2"/>
        <v>3311.2220000000002</v>
      </c>
      <c r="AK107" s="17">
        <f t="shared" si="2"/>
        <v>3349.8209999999999</v>
      </c>
      <c r="AL107" s="17">
        <f t="shared" si="2"/>
        <v>3386.9450000000002</v>
      </c>
      <c r="AM107" s="17">
        <f t="shared" si="2"/>
        <v>3422.5440000000008</v>
      </c>
      <c r="AN107" s="17">
        <f t="shared" si="2"/>
        <v>3456.5239999999994</v>
      </c>
      <c r="AO107" s="17">
        <f t="shared" si="2"/>
        <v>3488.819</v>
      </c>
      <c r="AP107" s="17">
        <f t="shared" si="2"/>
        <v>3519.3850000000002</v>
      </c>
      <c r="AQ107" s="17">
        <f t="shared" si="2"/>
        <v>3548.1639999999998</v>
      </c>
      <c r="AR107" s="17">
        <f t="shared" si="2"/>
        <v>3575.1470000000008</v>
      </c>
      <c r="AS107" s="17">
        <f t="shared" si="2"/>
        <v>3600.404</v>
      </c>
      <c r="AT107" s="17">
        <f t="shared" si="2"/>
        <v>3624.0509999999999</v>
      </c>
      <c r="AU107" s="17">
        <f t="shared" si="2"/>
        <v>3646.1849999999995</v>
      </c>
      <c r="AV107" s="17">
        <f t="shared" si="2"/>
        <v>3666.8429999999998</v>
      </c>
      <c r="AW107" s="17">
        <f t="shared" si="2"/>
        <v>3686.049</v>
      </c>
      <c r="AX107" s="17">
        <f t="shared" si="2"/>
        <v>3703.8850000000002</v>
      </c>
      <c r="AY107" s="17">
        <f t="shared" si="2"/>
        <v>3720.4470000000001</v>
      </c>
      <c r="AZ107" s="17">
        <f t="shared" si="2"/>
        <v>3735.8190000000004</v>
      </c>
      <c r="BA107" s="17">
        <f t="shared" si="2"/>
        <v>3750.05</v>
      </c>
      <c r="BB107" s="17">
        <f t="shared" si="2"/>
        <v>3763.1860000000001</v>
      </c>
      <c r="BC107" s="17">
        <f t="shared" si="2"/>
        <v>3775.3</v>
      </c>
      <c r="BD107" s="17">
        <f t="shared" si="2"/>
        <v>3786.4719999999998</v>
      </c>
      <c r="BE107" s="17">
        <f t="shared" si="2"/>
        <v>3796.7639999999997</v>
      </c>
      <c r="BF107" s="17">
        <f t="shared" si="2"/>
        <v>3806.2180000000003</v>
      </c>
      <c r="BG107" s="17">
        <f t="shared" si="2"/>
        <v>3814.8519999999999</v>
      </c>
      <c r="BH107" s="17">
        <f t="shared" si="2"/>
        <v>3822.6749999999997</v>
      </c>
      <c r="BI107" s="17">
        <f t="shared" si="2"/>
        <v>3829.6829999999995</v>
      </c>
      <c r="BJ107" s="17">
        <f t="shared" si="2"/>
        <v>3835.8700000000003</v>
      </c>
      <c r="BK107" s="17">
        <f t="shared" si="2"/>
        <v>3841.2350000000006</v>
      </c>
      <c r="BL107" s="17">
        <f t="shared" si="2"/>
        <v>3845.7789999999995</v>
      </c>
      <c r="BM107" s="17">
        <f t="shared" si="2"/>
        <v>3849.5010000000002</v>
      </c>
      <c r="BN107" s="17">
        <f t="shared" si="2"/>
        <v>3852.3949999999995</v>
      </c>
      <c r="BO107" s="17">
        <f t="shared" ref="BO107:BT107" si="3">SUM(BO3:BO7)</f>
        <v>3854.4449999999997</v>
      </c>
      <c r="BP107" s="17">
        <f t="shared" si="3"/>
        <v>3855.6270000000004</v>
      </c>
      <c r="BQ107" s="17">
        <f t="shared" si="3"/>
        <v>3855.902</v>
      </c>
      <c r="BR107" s="17">
        <f t="shared" si="3"/>
        <v>3855.2239999999997</v>
      </c>
      <c r="BS107" s="17">
        <f t="shared" si="3"/>
        <v>3853.5339999999997</v>
      </c>
      <c r="BT107" s="17">
        <f t="shared" si="3"/>
        <v>3850.76</v>
      </c>
    </row>
    <row r="108" spans="1:72">
      <c r="A108" s="16" t="s">
        <v>30</v>
      </c>
      <c r="B108" s="17">
        <f>SUM(B8:B12)</f>
        <v>1292.1350000000002</v>
      </c>
      <c r="C108" s="17">
        <f t="shared" ref="C108:BN108" si="4">SUM(C8:C12)</f>
        <v>1335.6769999999999</v>
      </c>
      <c r="D108" s="17">
        <f t="shared" si="4"/>
        <v>1380.5840000000001</v>
      </c>
      <c r="E108" s="17">
        <f t="shared" si="4"/>
        <v>1423.299</v>
      </c>
      <c r="F108" s="17">
        <f t="shared" si="4"/>
        <v>1459.0900000000001</v>
      </c>
      <c r="G108" s="17">
        <f t="shared" si="4"/>
        <v>1485.1760000000002</v>
      </c>
      <c r="H108" s="17">
        <f t="shared" si="4"/>
        <v>1499.2079999999999</v>
      </c>
      <c r="I108" s="17">
        <f t="shared" si="4"/>
        <v>1503.7700000000002</v>
      </c>
      <c r="J108" s="17">
        <f t="shared" si="4"/>
        <v>1507.0300000000002</v>
      </c>
      <c r="K108" s="17">
        <f t="shared" si="4"/>
        <v>1520.2569999999998</v>
      </c>
      <c r="L108" s="17">
        <f t="shared" si="4"/>
        <v>1551.3120000000001</v>
      </c>
      <c r="M108" s="17">
        <f t="shared" si="4"/>
        <v>1603.288</v>
      </c>
      <c r="N108" s="17">
        <f t="shared" si="4"/>
        <v>1673.1639999999998</v>
      </c>
      <c r="O108" s="17">
        <f t="shared" si="4"/>
        <v>1755.144</v>
      </c>
      <c r="P108" s="17">
        <f t="shared" si="4"/>
        <v>1840.4670000000001</v>
      </c>
      <c r="Q108" s="17">
        <f t="shared" si="4"/>
        <v>1922.6099999999997</v>
      </c>
      <c r="R108" s="17">
        <f t="shared" si="4"/>
        <v>1999.6759999999999</v>
      </c>
      <c r="S108" s="17">
        <f t="shared" si="4"/>
        <v>2073.1530000000002</v>
      </c>
      <c r="T108" s="17">
        <f t="shared" si="4"/>
        <v>2143.893</v>
      </c>
      <c r="U108" s="17">
        <f t="shared" si="4"/>
        <v>2213.808</v>
      </c>
      <c r="V108" s="17">
        <f t="shared" si="4"/>
        <v>2284.1320000000001</v>
      </c>
      <c r="W108" s="17">
        <f t="shared" si="4"/>
        <v>2354.9610000000002</v>
      </c>
      <c r="X108" s="17">
        <f t="shared" si="4"/>
        <v>2425.0639999999999</v>
      </c>
      <c r="Y108" s="17">
        <f t="shared" si="4"/>
        <v>2492.87</v>
      </c>
      <c r="Z108" s="17">
        <f t="shared" si="4"/>
        <v>2556.3109999999997</v>
      </c>
      <c r="AA108" s="17">
        <f t="shared" si="4"/>
        <v>2614.027</v>
      </c>
      <c r="AB108" s="17">
        <f t="shared" si="4"/>
        <v>2665.3070000000002</v>
      </c>
      <c r="AC108" s="17">
        <f t="shared" si="4"/>
        <v>2710.9070000000002</v>
      </c>
      <c r="AD108" s="17">
        <f t="shared" si="4"/>
        <v>2752.7609999999995</v>
      </c>
      <c r="AE108" s="17">
        <f t="shared" si="4"/>
        <v>2793.6390000000001</v>
      </c>
      <c r="AF108" s="17">
        <f t="shared" si="4"/>
        <v>2835.576</v>
      </c>
      <c r="AG108" s="17">
        <f t="shared" si="4"/>
        <v>2879.1889999999994</v>
      </c>
      <c r="AH108" s="17">
        <f t="shared" si="4"/>
        <v>2923.9929999999999</v>
      </c>
      <c r="AI108" s="17">
        <f t="shared" si="4"/>
        <v>2969.5640000000003</v>
      </c>
      <c r="AJ108" s="17">
        <f t="shared" si="4"/>
        <v>3015.0839999999998</v>
      </c>
      <c r="AK108" s="17">
        <f t="shared" si="4"/>
        <v>3059.9189999999999</v>
      </c>
      <c r="AL108" s="17">
        <f t="shared" si="4"/>
        <v>3104.0550000000003</v>
      </c>
      <c r="AM108" s="17">
        <f t="shared" si="4"/>
        <v>3147.6729999999998</v>
      </c>
      <c r="AN108" s="17">
        <f t="shared" si="4"/>
        <v>3190.5219999999999</v>
      </c>
      <c r="AO108" s="17">
        <f t="shared" si="4"/>
        <v>3232.3069999999998</v>
      </c>
      <c r="AP108" s="17">
        <f t="shared" si="4"/>
        <v>3272.7870000000003</v>
      </c>
      <c r="AQ108" s="17">
        <f t="shared" si="4"/>
        <v>3311.8449999999998</v>
      </c>
      <c r="AR108" s="17">
        <f t="shared" si="4"/>
        <v>3349.42</v>
      </c>
      <c r="AS108" s="17">
        <f t="shared" si="4"/>
        <v>3385.4109999999996</v>
      </c>
      <c r="AT108" s="17">
        <f t="shared" si="4"/>
        <v>3419.7329999999997</v>
      </c>
      <c r="AU108" s="17">
        <f t="shared" si="4"/>
        <v>3452.3249999999998</v>
      </c>
      <c r="AV108" s="17">
        <f t="shared" si="4"/>
        <v>3483.13</v>
      </c>
      <c r="AW108" s="17">
        <f t="shared" si="4"/>
        <v>3512.14</v>
      </c>
      <c r="AX108" s="17">
        <f t="shared" si="4"/>
        <v>3539.4219999999996</v>
      </c>
      <c r="AY108" s="17">
        <f t="shared" si="4"/>
        <v>3565.0870000000004</v>
      </c>
      <c r="AZ108" s="17">
        <f t="shared" si="4"/>
        <v>3589.2280000000005</v>
      </c>
      <c r="BA108" s="17">
        <f t="shared" si="4"/>
        <v>3611.8760000000002</v>
      </c>
      <c r="BB108" s="17">
        <f t="shared" si="4"/>
        <v>3633.0509999999995</v>
      </c>
      <c r="BC108" s="17">
        <f t="shared" si="4"/>
        <v>3652.837</v>
      </c>
      <c r="BD108" s="17">
        <f t="shared" si="4"/>
        <v>3671.3320000000003</v>
      </c>
      <c r="BE108" s="17">
        <f t="shared" si="4"/>
        <v>3688.62</v>
      </c>
      <c r="BF108" s="17">
        <f t="shared" si="4"/>
        <v>3704.7510000000002</v>
      </c>
      <c r="BG108" s="17">
        <f t="shared" si="4"/>
        <v>3719.76</v>
      </c>
      <c r="BH108" s="17">
        <f t="shared" si="4"/>
        <v>3733.7089999999998</v>
      </c>
      <c r="BI108" s="17">
        <f t="shared" si="4"/>
        <v>3746.6530000000002</v>
      </c>
      <c r="BJ108" s="17">
        <f t="shared" si="4"/>
        <v>3758.6390000000001</v>
      </c>
      <c r="BK108" s="17">
        <f t="shared" si="4"/>
        <v>3769.7020000000002</v>
      </c>
      <c r="BL108" s="17">
        <f t="shared" si="4"/>
        <v>3779.8629999999998</v>
      </c>
      <c r="BM108" s="17">
        <f t="shared" si="4"/>
        <v>3789.1329999999998</v>
      </c>
      <c r="BN108" s="17">
        <f t="shared" si="4"/>
        <v>3797.5190000000002</v>
      </c>
      <c r="BO108" s="17">
        <f t="shared" ref="BO108:BT108" si="5">SUM(BO8:BO12)</f>
        <v>3805.0199999999995</v>
      </c>
      <c r="BP108" s="17">
        <f t="shared" si="5"/>
        <v>3811.636</v>
      </c>
      <c r="BQ108" s="17">
        <f t="shared" si="5"/>
        <v>3817.3650000000002</v>
      </c>
      <c r="BR108" s="17">
        <f t="shared" si="5"/>
        <v>3822.2</v>
      </c>
      <c r="BS108" s="17">
        <f t="shared" si="5"/>
        <v>3826.1329999999998</v>
      </c>
      <c r="BT108" s="17">
        <f t="shared" si="5"/>
        <v>3829.1579999999999</v>
      </c>
    </row>
    <row r="109" spans="1:72">
      <c r="A109" s="16" t="s">
        <v>26</v>
      </c>
      <c r="B109" s="17">
        <f>SUM(B13:B17)</f>
        <v>1062.7</v>
      </c>
      <c r="C109" s="17">
        <f t="shared" ref="C109:BN109" si="6">SUM(C13:C17)</f>
        <v>1098.5730000000001</v>
      </c>
      <c r="D109" s="17">
        <f t="shared" si="6"/>
        <v>1136.644</v>
      </c>
      <c r="E109" s="17">
        <f t="shared" si="6"/>
        <v>1176.4470000000001</v>
      </c>
      <c r="F109" s="17">
        <f t="shared" si="6"/>
        <v>1217.3319999999999</v>
      </c>
      <c r="G109" s="17">
        <f t="shared" si="6"/>
        <v>1258.6210000000001</v>
      </c>
      <c r="H109" s="17">
        <f t="shared" si="6"/>
        <v>1301.261</v>
      </c>
      <c r="I109" s="17">
        <f t="shared" si="6"/>
        <v>1344.9670000000001</v>
      </c>
      <c r="J109" s="17">
        <f t="shared" si="6"/>
        <v>1386.4549999999999</v>
      </c>
      <c r="K109" s="17">
        <f t="shared" si="6"/>
        <v>1421.3779999999999</v>
      </c>
      <c r="L109" s="17">
        <f t="shared" si="6"/>
        <v>1447.212</v>
      </c>
      <c r="M109" s="17">
        <f t="shared" si="6"/>
        <v>1461.7329999999999</v>
      </c>
      <c r="N109" s="17">
        <f t="shared" si="6"/>
        <v>1467.3969999999999</v>
      </c>
      <c r="O109" s="17">
        <f t="shared" si="6"/>
        <v>1472.06</v>
      </c>
      <c r="P109" s="17">
        <f t="shared" si="6"/>
        <v>1486.5389999999998</v>
      </c>
      <c r="Q109" s="17">
        <f t="shared" si="6"/>
        <v>1518.375</v>
      </c>
      <c r="R109" s="17">
        <f t="shared" si="6"/>
        <v>1570.556</v>
      </c>
      <c r="S109" s="17">
        <f t="shared" si="6"/>
        <v>1640.1730000000002</v>
      </c>
      <c r="T109" s="17">
        <f t="shared" si="6"/>
        <v>1721.5919999999996</v>
      </c>
      <c r="U109" s="17">
        <f t="shared" si="6"/>
        <v>1806.307</v>
      </c>
      <c r="V109" s="17">
        <f t="shared" si="6"/>
        <v>1887.9870000000001</v>
      </c>
      <c r="W109" s="17">
        <f t="shared" si="6"/>
        <v>1964.7719999999999</v>
      </c>
      <c r="X109" s="17">
        <f t="shared" si="6"/>
        <v>2038.0939999999998</v>
      </c>
      <c r="Y109" s="17">
        <f t="shared" si="6"/>
        <v>2108.797</v>
      </c>
      <c r="Z109" s="17">
        <f t="shared" si="6"/>
        <v>2178.7550000000001</v>
      </c>
      <c r="AA109" s="17">
        <f t="shared" si="6"/>
        <v>2249.1759999999999</v>
      </c>
      <c r="AB109" s="17">
        <f t="shared" si="6"/>
        <v>2320.1610000000001</v>
      </c>
      <c r="AC109" s="17">
        <f t="shared" si="6"/>
        <v>2390.4920000000002</v>
      </c>
      <c r="AD109" s="17">
        <f t="shared" si="6"/>
        <v>2458.605</v>
      </c>
      <c r="AE109" s="17">
        <f t="shared" si="6"/>
        <v>2522.4280000000003</v>
      </c>
      <c r="AF109" s="17">
        <f t="shared" si="6"/>
        <v>2580.6009999999997</v>
      </c>
      <c r="AG109" s="17">
        <f t="shared" si="6"/>
        <v>2632.415</v>
      </c>
      <c r="AH109" s="17">
        <f t="shared" si="6"/>
        <v>2678.6150000000002</v>
      </c>
      <c r="AI109" s="17">
        <f t="shared" si="6"/>
        <v>2721.1050000000005</v>
      </c>
      <c r="AJ109" s="17">
        <f t="shared" si="6"/>
        <v>2762.6129999999998</v>
      </c>
      <c r="AK109" s="17">
        <f t="shared" si="6"/>
        <v>2805.1440000000002</v>
      </c>
      <c r="AL109" s="17">
        <f t="shared" si="6"/>
        <v>2849.3019999999997</v>
      </c>
      <c r="AM109" s="17">
        <f t="shared" si="6"/>
        <v>2894.607</v>
      </c>
      <c r="AN109" s="17">
        <f t="shared" si="6"/>
        <v>2940.6529999999998</v>
      </c>
      <c r="AO109" s="17">
        <f t="shared" si="6"/>
        <v>2986.6459999999997</v>
      </c>
      <c r="AP109" s="17">
        <f t="shared" si="6"/>
        <v>3031.9719999999998</v>
      </c>
      <c r="AQ109" s="17">
        <f t="shared" si="6"/>
        <v>3076.6200000000003</v>
      </c>
      <c r="AR109" s="17">
        <f t="shared" si="6"/>
        <v>3120.7649999999994</v>
      </c>
      <c r="AS109" s="17">
        <f t="shared" si="6"/>
        <v>3164.1540000000005</v>
      </c>
      <c r="AT109" s="17">
        <f t="shared" si="6"/>
        <v>3206.49</v>
      </c>
      <c r="AU109" s="17">
        <f t="shared" si="6"/>
        <v>3247.527</v>
      </c>
      <c r="AV109" s="17">
        <f t="shared" si="6"/>
        <v>3287.1489999999999</v>
      </c>
      <c r="AW109" s="17">
        <f t="shared" si="6"/>
        <v>3325.2979999999998</v>
      </c>
      <c r="AX109" s="17">
        <f t="shared" si="6"/>
        <v>3361.8710000000001</v>
      </c>
      <c r="AY109" s="17">
        <f t="shared" si="6"/>
        <v>3396.7809999999999</v>
      </c>
      <c r="AZ109" s="17">
        <f t="shared" si="6"/>
        <v>3429.9659999999994</v>
      </c>
      <c r="BA109" s="17">
        <f t="shared" si="6"/>
        <v>3461.3680000000004</v>
      </c>
      <c r="BB109" s="17">
        <f t="shared" si="6"/>
        <v>3490.9769999999999</v>
      </c>
      <c r="BC109" s="17">
        <f t="shared" si="6"/>
        <v>3518.8620000000005</v>
      </c>
      <c r="BD109" s="17">
        <f t="shared" si="6"/>
        <v>3545.1309999999999</v>
      </c>
      <c r="BE109" s="17">
        <f t="shared" si="6"/>
        <v>3569.8780000000002</v>
      </c>
      <c r="BF109" s="17">
        <f t="shared" si="6"/>
        <v>3593.1320000000001</v>
      </c>
      <c r="BG109" s="17">
        <f t="shared" si="6"/>
        <v>3614.9120000000003</v>
      </c>
      <c r="BH109" s="17">
        <f t="shared" si="6"/>
        <v>3635.2939999999999</v>
      </c>
      <c r="BI109" s="17">
        <f t="shared" si="6"/>
        <v>3654.3690000000001</v>
      </c>
      <c r="BJ109" s="17">
        <f t="shared" si="6"/>
        <v>3672.2159999999999</v>
      </c>
      <c r="BK109" s="17">
        <f t="shared" si="6"/>
        <v>3688.893</v>
      </c>
      <c r="BL109" s="17">
        <f t="shared" si="6"/>
        <v>3704.4459999999999</v>
      </c>
      <c r="BM109" s="17">
        <f t="shared" si="6"/>
        <v>3718.9050000000002</v>
      </c>
      <c r="BN109" s="17">
        <f t="shared" si="6"/>
        <v>3732.3029999999999</v>
      </c>
      <c r="BO109" s="17">
        <f t="shared" ref="BO109:BT109" si="7">SUM(BO13:BO17)</f>
        <v>3744.6760000000004</v>
      </c>
      <c r="BP109" s="17">
        <f t="shared" si="7"/>
        <v>3756.067</v>
      </c>
      <c r="BQ109" s="17">
        <f t="shared" si="7"/>
        <v>3766.5279999999998</v>
      </c>
      <c r="BR109" s="17">
        <f t="shared" si="7"/>
        <v>3776.12</v>
      </c>
      <c r="BS109" s="17">
        <f t="shared" si="7"/>
        <v>3784.9120000000003</v>
      </c>
      <c r="BT109" s="17">
        <f t="shared" si="7"/>
        <v>3792.9839999999999</v>
      </c>
    </row>
    <row r="110" spans="1:72">
      <c r="A110" s="16" t="s">
        <v>4</v>
      </c>
      <c r="B110" s="17">
        <f>SUM(B18:B22)</f>
        <v>894.12200000000007</v>
      </c>
      <c r="C110" s="17">
        <f t="shared" ref="C110:BN110" si="8">SUM(C18:C22)</f>
        <v>920.18500000000006</v>
      </c>
      <c r="D110" s="17">
        <f t="shared" si="8"/>
        <v>947.29799999999989</v>
      </c>
      <c r="E110" s="17">
        <f t="shared" si="8"/>
        <v>975.90300000000002</v>
      </c>
      <c r="F110" s="17">
        <f t="shared" si="8"/>
        <v>1006.5529999999999</v>
      </c>
      <c r="G110" s="17">
        <f t="shared" si="8"/>
        <v>1039.585</v>
      </c>
      <c r="H110" s="17">
        <f t="shared" si="8"/>
        <v>1074.896</v>
      </c>
      <c r="I110" s="17">
        <f t="shared" si="8"/>
        <v>1112.1219999999998</v>
      </c>
      <c r="J110" s="17">
        <f t="shared" si="8"/>
        <v>1150.9560000000001</v>
      </c>
      <c r="K110" s="17">
        <f t="shared" si="8"/>
        <v>1190.971</v>
      </c>
      <c r="L110" s="17">
        <f t="shared" si="8"/>
        <v>1231.6510000000001</v>
      </c>
      <c r="M110" s="17">
        <f t="shared" si="8"/>
        <v>1273.98</v>
      </c>
      <c r="N110" s="17">
        <f t="shared" si="8"/>
        <v>1317.6220000000003</v>
      </c>
      <c r="O110" s="17">
        <f t="shared" si="8"/>
        <v>1359.2619999999999</v>
      </c>
      <c r="P110" s="17">
        <f t="shared" si="8"/>
        <v>1394.4839999999999</v>
      </c>
      <c r="Q110" s="17">
        <f t="shared" si="8"/>
        <v>1420.7080000000001</v>
      </c>
      <c r="R110" s="17">
        <f t="shared" si="8"/>
        <v>1435.7259999999999</v>
      </c>
      <c r="S110" s="17">
        <f t="shared" si="8"/>
        <v>1441.9829999999997</v>
      </c>
      <c r="T110" s="17">
        <f t="shared" si="8"/>
        <v>1447.2269999999999</v>
      </c>
      <c r="U110" s="17">
        <f t="shared" si="8"/>
        <v>1462.1369999999999</v>
      </c>
      <c r="V110" s="17">
        <f t="shared" si="8"/>
        <v>1494.1569999999999</v>
      </c>
      <c r="W110" s="17">
        <f t="shared" si="8"/>
        <v>1546.2249999999999</v>
      </c>
      <c r="X110" s="17">
        <f t="shared" si="8"/>
        <v>1615.4690000000001</v>
      </c>
      <c r="Y110" s="17">
        <f t="shared" si="8"/>
        <v>1696.3580000000002</v>
      </c>
      <c r="Z110" s="17">
        <f t="shared" si="8"/>
        <v>1780.537</v>
      </c>
      <c r="AA110" s="17">
        <f t="shared" si="8"/>
        <v>1861.7840000000001</v>
      </c>
      <c r="AB110" s="17">
        <f t="shared" si="8"/>
        <v>1938.2739999999999</v>
      </c>
      <c r="AC110" s="17">
        <f t="shared" si="8"/>
        <v>2011.4110000000001</v>
      </c>
      <c r="AD110" s="17">
        <f t="shared" si="8"/>
        <v>2082.0129999999999</v>
      </c>
      <c r="AE110" s="17">
        <f t="shared" si="8"/>
        <v>2151.913</v>
      </c>
      <c r="AF110" s="17">
        <f t="shared" si="8"/>
        <v>2222.288</v>
      </c>
      <c r="AG110" s="17">
        <f t="shared" si="8"/>
        <v>2293.2350000000001</v>
      </c>
      <c r="AH110" s="17">
        <f t="shared" si="8"/>
        <v>2363.5549999999998</v>
      </c>
      <c r="AI110" s="17">
        <f t="shared" si="8"/>
        <v>2431.6869999999999</v>
      </c>
      <c r="AJ110" s="17">
        <f t="shared" si="8"/>
        <v>2495.5749999999998</v>
      </c>
      <c r="AK110" s="17">
        <f t="shared" si="8"/>
        <v>2553.8650000000002</v>
      </c>
      <c r="AL110" s="17">
        <f t="shared" si="8"/>
        <v>2605.8500000000004</v>
      </c>
      <c r="AM110" s="17">
        <f t="shared" si="8"/>
        <v>2652.268</v>
      </c>
      <c r="AN110" s="17">
        <f t="shared" si="8"/>
        <v>2695.011</v>
      </c>
      <c r="AO110" s="17">
        <f t="shared" si="8"/>
        <v>2736.7839999999997</v>
      </c>
      <c r="AP110" s="17">
        <f t="shared" si="8"/>
        <v>2779.5810000000001</v>
      </c>
      <c r="AQ110" s="17">
        <f t="shared" si="8"/>
        <v>2824</v>
      </c>
      <c r="AR110" s="17">
        <f t="shared" si="8"/>
        <v>2869.5630000000001</v>
      </c>
      <c r="AS110" s="17">
        <f t="shared" si="8"/>
        <v>2915.866</v>
      </c>
      <c r="AT110" s="17">
        <f t="shared" si="8"/>
        <v>2962.1190000000001</v>
      </c>
      <c r="AU110" s="17">
        <f t="shared" si="8"/>
        <v>3007.7139999999999</v>
      </c>
      <c r="AV110" s="17">
        <f t="shared" si="8"/>
        <v>3052.6390000000001</v>
      </c>
      <c r="AW110" s="17">
        <f t="shared" si="8"/>
        <v>3097.0649999999996</v>
      </c>
      <c r="AX110" s="17">
        <f t="shared" si="8"/>
        <v>3140.7429999999999</v>
      </c>
      <c r="AY110" s="17">
        <f t="shared" si="8"/>
        <v>3183.375</v>
      </c>
      <c r="AZ110" s="17">
        <f t="shared" si="8"/>
        <v>3224.7190000000001</v>
      </c>
      <c r="BA110" s="17">
        <f t="shared" si="8"/>
        <v>3264.6579999999999</v>
      </c>
      <c r="BB110" s="17">
        <f t="shared" si="8"/>
        <v>3303.1330000000003</v>
      </c>
      <c r="BC110" s="17">
        <f t="shared" si="8"/>
        <v>3340.04</v>
      </c>
      <c r="BD110" s="17">
        <f t="shared" si="8"/>
        <v>3375.2910000000002</v>
      </c>
      <c r="BE110" s="17">
        <f t="shared" si="8"/>
        <v>3408.8270000000002</v>
      </c>
      <c r="BF110" s="17">
        <f t="shared" si="8"/>
        <v>3440.5860000000002</v>
      </c>
      <c r="BG110" s="17">
        <f t="shared" si="8"/>
        <v>3470.56</v>
      </c>
      <c r="BH110" s="17">
        <f t="shared" si="8"/>
        <v>3498.8129999999996</v>
      </c>
      <c r="BI110" s="17">
        <f t="shared" si="8"/>
        <v>3525.4530000000004</v>
      </c>
      <c r="BJ110" s="17">
        <f t="shared" si="8"/>
        <v>3550.5720000000001</v>
      </c>
      <c r="BK110" s="17">
        <f t="shared" si="8"/>
        <v>3574.2269999999999</v>
      </c>
      <c r="BL110" s="17">
        <f t="shared" si="8"/>
        <v>3596.4489999999996</v>
      </c>
      <c r="BM110" s="17">
        <f t="shared" si="8"/>
        <v>3617.2559999999999</v>
      </c>
      <c r="BN110" s="17">
        <f t="shared" si="8"/>
        <v>3636.6729999999998</v>
      </c>
      <c r="BO110" s="17">
        <f t="shared" ref="BO110:BT110" si="9">SUM(BO18:BO22)</f>
        <v>3654.748</v>
      </c>
      <c r="BP110" s="17">
        <f t="shared" si="9"/>
        <v>3671.5609999999997</v>
      </c>
      <c r="BQ110" s="17">
        <f t="shared" si="9"/>
        <v>3687.2220000000002</v>
      </c>
      <c r="BR110" s="17">
        <f t="shared" si="9"/>
        <v>3701.88</v>
      </c>
      <c r="BS110" s="17">
        <f t="shared" si="9"/>
        <v>3715.7110000000002</v>
      </c>
      <c r="BT110" s="17">
        <f t="shared" si="9"/>
        <v>3728.9309999999996</v>
      </c>
    </row>
    <row r="111" spans="1:72">
      <c r="A111" s="16" t="s">
        <v>5</v>
      </c>
      <c r="B111" s="17">
        <f>SUM(B23:B27)</f>
        <v>750.54100000000005</v>
      </c>
      <c r="C111" s="17">
        <f t="shared" ref="C111:BN111" si="10">SUM(C23:C27)</f>
        <v>772.07300000000009</v>
      </c>
      <c r="D111" s="17">
        <f t="shared" si="10"/>
        <v>795.01900000000001</v>
      </c>
      <c r="E111" s="17">
        <f t="shared" si="10"/>
        <v>819.1690000000001</v>
      </c>
      <c r="F111" s="17">
        <f t="shared" si="10"/>
        <v>844.06699999999989</v>
      </c>
      <c r="G111" s="17">
        <f t="shared" si="10"/>
        <v>869.42800000000011</v>
      </c>
      <c r="H111" s="17">
        <f t="shared" si="10"/>
        <v>895.15200000000004</v>
      </c>
      <c r="I111" s="17">
        <f t="shared" si="10"/>
        <v>921.55600000000004</v>
      </c>
      <c r="J111" s="17">
        <f t="shared" si="10"/>
        <v>949.23699999999997</v>
      </c>
      <c r="K111" s="17">
        <f t="shared" si="10"/>
        <v>978.99599999999987</v>
      </c>
      <c r="L111" s="17">
        <f t="shared" si="10"/>
        <v>1011.338</v>
      </c>
      <c r="M111" s="17">
        <f t="shared" si="10"/>
        <v>1046.2179999999998</v>
      </c>
      <c r="N111" s="17">
        <f t="shared" si="10"/>
        <v>1083.2180000000001</v>
      </c>
      <c r="O111" s="17">
        <f t="shared" si="10"/>
        <v>1121.96</v>
      </c>
      <c r="P111" s="17">
        <f t="shared" si="10"/>
        <v>1161.913</v>
      </c>
      <c r="Q111" s="17">
        <f t="shared" si="10"/>
        <v>1202.481</v>
      </c>
      <c r="R111" s="17">
        <f t="shared" si="10"/>
        <v>1244.616</v>
      </c>
      <c r="S111" s="17">
        <f t="shared" si="10"/>
        <v>1288.0189999999998</v>
      </c>
      <c r="T111" s="17">
        <f t="shared" si="10"/>
        <v>1329.4430000000002</v>
      </c>
      <c r="U111" s="17">
        <f t="shared" si="10"/>
        <v>1364.578</v>
      </c>
      <c r="V111" s="17">
        <f t="shared" si="10"/>
        <v>1390.9059999999999</v>
      </c>
      <c r="W111" s="17">
        <f t="shared" si="10"/>
        <v>1406.2570000000001</v>
      </c>
      <c r="X111" s="17">
        <f t="shared" si="10"/>
        <v>1413.027</v>
      </c>
      <c r="Y111" s="17">
        <f t="shared" si="10"/>
        <v>1418.8220000000001</v>
      </c>
      <c r="Z111" s="17">
        <f t="shared" si="10"/>
        <v>1434.134</v>
      </c>
      <c r="AA111" s="17">
        <f t="shared" si="10"/>
        <v>1466.2719999999999</v>
      </c>
      <c r="AB111" s="17">
        <f t="shared" si="10"/>
        <v>1518.1210000000001</v>
      </c>
      <c r="AC111" s="17">
        <f t="shared" si="10"/>
        <v>1586.8610000000001</v>
      </c>
      <c r="AD111" s="17">
        <f t="shared" si="10"/>
        <v>1667.0659999999998</v>
      </c>
      <c r="AE111" s="17">
        <f t="shared" si="10"/>
        <v>1750.5350000000003</v>
      </c>
      <c r="AF111" s="17">
        <f t="shared" si="10"/>
        <v>1831.1619999999998</v>
      </c>
      <c r="AG111" s="17">
        <f t="shared" si="10"/>
        <v>1907.1550000000002</v>
      </c>
      <c r="AH111" s="17">
        <f t="shared" si="10"/>
        <v>1979.8879999999999</v>
      </c>
      <c r="AI111" s="17">
        <f t="shared" si="10"/>
        <v>2050.1590000000001</v>
      </c>
      <c r="AJ111" s="17">
        <f t="shared" si="10"/>
        <v>2119.7550000000001</v>
      </c>
      <c r="AK111" s="17">
        <f t="shared" si="10"/>
        <v>2189.8249999999998</v>
      </c>
      <c r="AL111" s="17">
        <f t="shared" si="10"/>
        <v>2260.46</v>
      </c>
      <c r="AM111" s="17">
        <f t="shared" si="10"/>
        <v>2330.4849999999997</v>
      </c>
      <c r="AN111" s="17">
        <f t="shared" si="10"/>
        <v>2398.3609999999999</v>
      </c>
      <c r="AO111" s="17">
        <f t="shared" si="10"/>
        <v>2462.0619999999999</v>
      </c>
      <c r="AP111" s="17">
        <f t="shared" si="10"/>
        <v>2520.2550000000001</v>
      </c>
      <c r="AQ111" s="17">
        <f t="shared" si="10"/>
        <v>2572.2430000000004</v>
      </c>
      <c r="AR111" s="17">
        <f t="shared" si="10"/>
        <v>2618.7529999999997</v>
      </c>
      <c r="AS111" s="17">
        <f t="shared" si="10"/>
        <v>2661.645</v>
      </c>
      <c r="AT111" s="17">
        <f t="shared" si="10"/>
        <v>2703.59</v>
      </c>
      <c r="AU111" s="17">
        <f t="shared" si="10"/>
        <v>2746.5499999999997</v>
      </c>
      <c r="AV111" s="17">
        <f t="shared" si="10"/>
        <v>2791.1139999999996</v>
      </c>
      <c r="AW111" s="17">
        <f t="shared" si="10"/>
        <v>2836.8090000000002</v>
      </c>
      <c r="AX111" s="17">
        <f t="shared" si="10"/>
        <v>2883.2369999999996</v>
      </c>
      <c r="AY111" s="17">
        <f t="shared" si="10"/>
        <v>2929.6210000000001</v>
      </c>
      <c r="AZ111" s="17">
        <f t="shared" si="10"/>
        <v>2975.3560000000002</v>
      </c>
      <c r="BA111" s="17">
        <f t="shared" si="10"/>
        <v>3020.433</v>
      </c>
      <c r="BB111" s="17">
        <f t="shared" si="10"/>
        <v>3065.0169999999998</v>
      </c>
      <c r="BC111" s="17">
        <f t="shared" si="10"/>
        <v>3108.8640000000005</v>
      </c>
      <c r="BD111" s="17">
        <f t="shared" si="10"/>
        <v>3151.6760000000004</v>
      </c>
      <c r="BE111" s="17">
        <f t="shared" si="10"/>
        <v>3193.212</v>
      </c>
      <c r="BF111" s="17">
        <f t="shared" si="10"/>
        <v>3233.3560000000002</v>
      </c>
      <c r="BG111" s="17">
        <f t="shared" si="10"/>
        <v>3272.05</v>
      </c>
      <c r="BH111" s="17">
        <f t="shared" si="10"/>
        <v>3309.1959999999999</v>
      </c>
      <c r="BI111" s="17">
        <f t="shared" si="10"/>
        <v>3344.7139999999999</v>
      </c>
      <c r="BJ111" s="17">
        <f t="shared" si="10"/>
        <v>3378.547</v>
      </c>
      <c r="BK111" s="17">
        <f t="shared" si="10"/>
        <v>3410.6639999999998</v>
      </c>
      <c r="BL111" s="17">
        <f t="shared" si="10"/>
        <v>3441.0600000000004</v>
      </c>
      <c r="BM111" s="17">
        <f t="shared" si="10"/>
        <v>3469.7510000000002</v>
      </c>
      <c r="BN111" s="17">
        <f t="shared" si="10"/>
        <v>3496.777</v>
      </c>
      <c r="BO111" s="17">
        <f t="shared" ref="BO111:BT111" si="11">SUM(BO23:BO27)</f>
        <v>3522.1970000000001</v>
      </c>
      <c r="BP111" s="17">
        <f t="shared" si="11"/>
        <v>3546.0880000000002</v>
      </c>
      <c r="BQ111" s="17">
        <f t="shared" si="11"/>
        <v>3568.547</v>
      </c>
      <c r="BR111" s="17">
        <f t="shared" si="11"/>
        <v>3589.6899999999996</v>
      </c>
      <c r="BS111" s="17">
        <f t="shared" si="11"/>
        <v>3609.6499999999996</v>
      </c>
      <c r="BT111" s="17">
        <f t="shared" si="11"/>
        <v>3628.5809999999992</v>
      </c>
    </row>
    <row r="112" spans="1:72">
      <c r="A112" s="16" t="s">
        <v>6</v>
      </c>
      <c r="B112" s="17">
        <f>SUM(B28:B32)</f>
        <v>620.80099999999993</v>
      </c>
      <c r="C112" s="17">
        <f t="shared" ref="C112:BN112" si="12">SUM(C28:C32)</f>
        <v>645.72500000000002</v>
      </c>
      <c r="D112" s="17">
        <f t="shared" si="12"/>
        <v>667.26299999999992</v>
      </c>
      <c r="E112" s="17">
        <f t="shared" si="12"/>
        <v>686.56299999999999</v>
      </c>
      <c r="F112" s="17">
        <f t="shared" si="12"/>
        <v>705.48900000000003</v>
      </c>
      <c r="G112" s="17">
        <f t="shared" si="12"/>
        <v>725.43500000000006</v>
      </c>
      <c r="H112" s="17">
        <f t="shared" si="12"/>
        <v>746.70699999999999</v>
      </c>
      <c r="I112" s="17">
        <f t="shared" si="12"/>
        <v>768.952</v>
      </c>
      <c r="J112" s="17">
        <f t="shared" si="12"/>
        <v>792.149</v>
      </c>
      <c r="K112" s="17">
        <f t="shared" si="12"/>
        <v>816.13799999999992</v>
      </c>
      <c r="L112" s="17">
        <f t="shared" si="12"/>
        <v>840.8449999999998</v>
      </c>
      <c r="M112" s="17">
        <f t="shared" si="12"/>
        <v>866.22899999999993</v>
      </c>
      <c r="N112" s="17">
        <f t="shared" si="12"/>
        <v>892.52700000000004</v>
      </c>
      <c r="O112" s="17">
        <f t="shared" si="12"/>
        <v>920.24600000000009</v>
      </c>
      <c r="P112" s="17">
        <f t="shared" si="12"/>
        <v>950.03600000000006</v>
      </c>
      <c r="Q112" s="17">
        <f t="shared" si="12"/>
        <v>982.3</v>
      </c>
      <c r="R112" s="17">
        <f t="shared" si="12"/>
        <v>1016.9750000000001</v>
      </c>
      <c r="S112" s="17">
        <f t="shared" si="12"/>
        <v>1053.684</v>
      </c>
      <c r="T112" s="17">
        <f t="shared" si="12"/>
        <v>1092.0820000000001</v>
      </c>
      <c r="U112" s="17">
        <f t="shared" si="12"/>
        <v>1131.6790000000001</v>
      </c>
      <c r="V112" s="17">
        <f t="shared" si="12"/>
        <v>1171.921</v>
      </c>
      <c r="W112" s="17">
        <f t="shared" si="12"/>
        <v>1213.741</v>
      </c>
      <c r="X112" s="17">
        <f t="shared" si="12"/>
        <v>1256.836</v>
      </c>
      <c r="Y112" s="17">
        <f t="shared" si="12"/>
        <v>1298.0229999999999</v>
      </c>
      <c r="Z112" s="17">
        <f t="shared" si="12"/>
        <v>1333.07</v>
      </c>
      <c r="AA112" s="17">
        <f t="shared" si="12"/>
        <v>1359.508</v>
      </c>
      <c r="AB112" s="17">
        <f t="shared" si="12"/>
        <v>1375.21</v>
      </c>
      <c r="AC112" s="17">
        <f t="shared" si="12"/>
        <v>1382.527</v>
      </c>
      <c r="AD112" s="17">
        <f t="shared" si="12"/>
        <v>1388.9129999999998</v>
      </c>
      <c r="AE112" s="17">
        <f t="shared" si="12"/>
        <v>1404.646</v>
      </c>
      <c r="AF112" s="17">
        <f t="shared" si="12"/>
        <v>1436.8920000000001</v>
      </c>
      <c r="AG112" s="17">
        <f t="shared" si="12"/>
        <v>1488.4760000000001</v>
      </c>
      <c r="AH112" s="17">
        <f t="shared" si="12"/>
        <v>1556.636</v>
      </c>
      <c r="AI112" s="17">
        <f t="shared" si="12"/>
        <v>1636.0539999999999</v>
      </c>
      <c r="AJ112" s="17">
        <f t="shared" si="12"/>
        <v>1718.691</v>
      </c>
      <c r="AK112" s="17">
        <f t="shared" si="12"/>
        <v>1798.5650000000001</v>
      </c>
      <c r="AL112" s="17">
        <f t="shared" si="12"/>
        <v>1873.9159999999997</v>
      </c>
      <c r="AM112" s="17">
        <f t="shared" si="12"/>
        <v>1946.0929999999998</v>
      </c>
      <c r="AN112" s="17">
        <f t="shared" si="12"/>
        <v>2015.8780000000002</v>
      </c>
      <c r="AO112" s="17">
        <f t="shared" si="12"/>
        <v>2085.0340000000001</v>
      </c>
      <c r="AP112" s="17">
        <f t="shared" si="12"/>
        <v>2154.6840000000002</v>
      </c>
      <c r="AQ112" s="17">
        <f t="shared" si="12"/>
        <v>2224.924</v>
      </c>
      <c r="AR112" s="17">
        <f t="shared" si="12"/>
        <v>2294.5950000000003</v>
      </c>
      <c r="AS112" s="17">
        <f t="shared" si="12"/>
        <v>2362.1759999999999</v>
      </c>
      <c r="AT112" s="17">
        <f t="shared" si="12"/>
        <v>2425.6579999999999</v>
      </c>
      <c r="AU112" s="17">
        <f t="shared" si="12"/>
        <v>2483.7260000000001</v>
      </c>
      <c r="AV112" s="17">
        <f t="shared" si="12"/>
        <v>2535.6860000000001</v>
      </c>
      <c r="AW112" s="17">
        <f t="shared" si="12"/>
        <v>2582.2550000000001</v>
      </c>
      <c r="AX112" s="17">
        <f t="shared" si="12"/>
        <v>2625.2669999999998</v>
      </c>
      <c r="AY112" s="17">
        <f t="shared" si="12"/>
        <v>2667.3519999999999</v>
      </c>
      <c r="AZ112" s="17">
        <f t="shared" si="12"/>
        <v>2710.4430000000002</v>
      </c>
      <c r="BA112" s="17">
        <f t="shared" si="12"/>
        <v>2755.1209999999996</v>
      </c>
      <c r="BB112" s="17">
        <f t="shared" si="12"/>
        <v>2800.9179999999997</v>
      </c>
      <c r="BC112" s="17">
        <f t="shared" si="12"/>
        <v>2847.4409999999998</v>
      </c>
      <c r="BD112" s="17">
        <f t="shared" si="12"/>
        <v>2893.922</v>
      </c>
      <c r="BE112" s="17">
        <f t="shared" si="12"/>
        <v>2939.7660000000001</v>
      </c>
      <c r="BF112" s="17">
        <f t="shared" si="12"/>
        <v>2984.9609999999998</v>
      </c>
      <c r="BG112" s="17">
        <f t="shared" si="12"/>
        <v>3029.6720000000005</v>
      </c>
      <c r="BH112" s="17">
        <f t="shared" si="12"/>
        <v>3073.6619999999998</v>
      </c>
      <c r="BI112" s="17">
        <f t="shared" si="12"/>
        <v>3116.6470000000004</v>
      </c>
      <c r="BJ112" s="17">
        <f t="shared" si="12"/>
        <v>3158.395</v>
      </c>
      <c r="BK112" s="17">
        <f t="shared" si="12"/>
        <v>3198.7580000000003</v>
      </c>
      <c r="BL112" s="17">
        <f t="shared" si="12"/>
        <v>3237.66</v>
      </c>
      <c r="BM112" s="17">
        <f t="shared" si="12"/>
        <v>3275.0709999999999</v>
      </c>
      <c r="BN112" s="17">
        <f t="shared" si="12"/>
        <v>3310.9739999999997</v>
      </c>
      <c r="BO112" s="17">
        <f t="shared" ref="BO112:BT112" si="13">SUM(BO28:BO32)</f>
        <v>3345.3399999999997</v>
      </c>
      <c r="BP112" s="17">
        <f t="shared" si="13"/>
        <v>3378.1150000000002</v>
      </c>
      <c r="BQ112" s="17">
        <f t="shared" si="13"/>
        <v>3409.2159999999999</v>
      </c>
      <c r="BR112" s="17">
        <f t="shared" si="13"/>
        <v>3438.527</v>
      </c>
      <c r="BS112" s="17">
        <f t="shared" si="13"/>
        <v>3465.9030000000002</v>
      </c>
      <c r="BT112" s="17">
        <f t="shared" si="13"/>
        <v>3491.172</v>
      </c>
    </row>
    <row r="113" spans="1:72">
      <c r="A113" s="16" t="s">
        <v>7</v>
      </c>
      <c r="B113" s="17">
        <f>SUM(B33:B37)</f>
        <v>448.58399999999995</v>
      </c>
      <c r="C113" s="17">
        <f t="shared" ref="C113:BN113" si="14">SUM(C33:C37)</f>
        <v>473.64699999999999</v>
      </c>
      <c r="D113" s="17">
        <f t="shared" si="14"/>
        <v>504.03099999999995</v>
      </c>
      <c r="E113" s="17">
        <f t="shared" si="14"/>
        <v>537.15</v>
      </c>
      <c r="F113" s="17">
        <f t="shared" si="14"/>
        <v>569.399</v>
      </c>
      <c r="G113" s="17">
        <f t="shared" si="14"/>
        <v>598.19700000000012</v>
      </c>
      <c r="H113" s="17">
        <f t="shared" si="14"/>
        <v>622.60400000000004</v>
      </c>
      <c r="I113" s="17">
        <f t="shared" si="14"/>
        <v>643.41100000000006</v>
      </c>
      <c r="J113" s="17">
        <f t="shared" si="14"/>
        <v>661.88700000000006</v>
      </c>
      <c r="K113" s="17">
        <f t="shared" si="14"/>
        <v>680.06799999999998</v>
      </c>
      <c r="L113" s="17">
        <f t="shared" si="14"/>
        <v>699.476</v>
      </c>
      <c r="M113" s="17">
        <f t="shared" si="14"/>
        <v>720.45499999999993</v>
      </c>
      <c r="N113" s="17">
        <f t="shared" si="14"/>
        <v>742.60599999999999</v>
      </c>
      <c r="O113" s="17">
        <f t="shared" si="14"/>
        <v>765.83899999999994</v>
      </c>
      <c r="P113" s="17">
        <f t="shared" si="14"/>
        <v>789.88099999999986</v>
      </c>
      <c r="Q113" s="17">
        <f t="shared" si="14"/>
        <v>814.58100000000002</v>
      </c>
      <c r="R113" s="17">
        <f t="shared" si="14"/>
        <v>839.88200000000006</v>
      </c>
      <c r="S113" s="17">
        <f t="shared" si="14"/>
        <v>866.04300000000012</v>
      </c>
      <c r="T113" s="17">
        <f t="shared" si="14"/>
        <v>893.57400000000007</v>
      </c>
      <c r="U113" s="17">
        <f t="shared" si="14"/>
        <v>923.13499999999999</v>
      </c>
      <c r="V113" s="17">
        <f t="shared" si="14"/>
        <v>955.14099999999985</v>
      </c>
      <c r="W113" s="17">
        <f t="shared" si="14"/>
        <v>989.52700000000004</v>
      </c>
      <c r="X113" s="17">
        <f t="shared" si="14"/>
        <v>1025.9189999999999</v>
      </c>
      <c r="Y113" s="17">
        <f t="shared" si="14"/>
        <v>1063.9839999999999</v>
      </c>
      <c r="Z113" s="17">
        <f t="shared" si="14"/>
        <v>1103.2559999999999</v>
      </c>
      <c r="AA113" s="17">
        <f t="shared" si="14"/>
        <v>1143.1989999999998</v>
      </c>
      <c r="AB113" s="17">
        <f t="shared" si="14"/>
        <v>1184.7339999999999</v>
      </c>
      <c r="AC113" s="17">
        <f t="shared" si="14"/>
        <v>1227.558</v>
      </c>
      <c r="AD113" s="17">
        <f t="shared" si="14"/>
        <v>1268.5410000000002</v>
      </c>
      <c r="AE113" s="17">
        <f t="shared" si="14"/>
        <v>1303.5229999999999</v>
      </c>
      <c r="AF113" s="17">
        <f t="shared" si="14"/>
        <v>1330.068</v>
      </c>
      <c r="AG113" s="17">
        <f t="shared" si="14"/>
        <v>1346.0910000000001</v>
      </c>
      <c r="AH113" s="17">
        <f t="shared" si="14"/>
        <v>1353.8989999999999</v>
      </c>
      <c r="AI113" s="17">
        <f t="shared" si="14"/>
        <v>1360.8020000000001</v>
      </c>
      <c r="AJ113" s="17">
        <f t="shared" si="14"/>
        <v>1376.88</v>
      </c>
      <c r="AK113" s="17">
        <f t="shared" si="14"/>
        <v>1409.1609999999996</v>
      </c>
      <c r="AL113" s="17">
        <f t="shared" si="14"/>
        <v>1460.414</v>
      </c>
      <c r="AM113" s="17">
        <f t="shared" si="14"/>
        <v>1527.933</v>
      </c>
      <c r="AN113" s="17">
        <f t="shared" si="14"/>
        <v>1606.508</v>
      </c>
      <c r="AO113" s="17">
        <f t="shared" si="14"/>
        <v>1688.2760000000001</v>
      </c>
      <c r="AP113" s="17">
        <f t="shared" si="14"/>
        <v>1767.376</v>
      </c>
      <c r="AQ113" s="17">
        <f t="shared" si="14"/>
        <v>1842.0849999999998</v>
      </c>
      <c r="AR113" s="17">
        <f t="shared" si="14"/>
        <v>1913.721</v>
      </c>
      <c r="AS113" s="17">
        <f t="shared" si="14"/>
        <v>1983.0500000000002</v>
      </c>
      <c r="AT113" s="17">
        <f t="shared" si="14"/>
        <v>2051.7929999999997</v>
      </c>
      <c r="AU113" s="17">
        <f t="shared" si="14"/>
        <v>2121.047</v>
      </c>
      <c r="AV113" s="17">
        <f t="shared" si="14"/>
        <v>2190.9059999999999</v>
      </c>
      <c r="AW113" s="17">
        <f t="shared" si="14"/>
        <v>2260.2310000000002</v>
      </c>
      <c r="AX113" s="17">
        <f t="shared" si="14"/>
        <v>2327.5160000000001</v>
      </c>
      <c r="AY113" s="17">
        <f t="shared" si="14"/>
        <v>2390.7780000000002</v>
      </c>
      <c r="AZ113" s="17">
        <f t="shared" si="14"/>
        <v>2448.7130000000002</v>
      </c>
      <c r="BA113" s="17">
        <f t="shared" si="14"/>
        <v>2500.636</v>
      </c>
      <c r="BB113" s="17">
        <f t="shared" si="14"/>
        <v>2547.252</v>
      </c>
      <c r="BC113" s="17">
        <f t="shared" si="14"/>
        <v>2590.3700000000003</v>
      </c>
      <c r="BD113" s="17">
        <f t="shared" si="14"/>
        <v>2632.5789999999997</v>
      </c>
      <c r="BE113" s="17">
        <f t="shared" si="14"/>
        <v>2675.7860000000001</v>
      </c>
      <c r="BF113" s="17">
        <f t="shared" si="14"/>
        <v>2720.5610000000001</v>
      </c>
      <c r="BG113" s="17">
        <f t="shared" si="14"/>
        <v>2766.4420000000005</v>
      </c>
      <c r="BH113" s="17">
        <f t="shared" si="14"/>
        <v>2813.0509999999995</v>
      </c>
      <c r="BI113" s="17">
        <f t="shared" si="14"/>
        <v>2859.636</v>
      </c>
      <c r="BJ113" s="17">
        <f t="shared" si="14"/>
        <v>2905.616</v>
      </c>
      <c r="BK113" s="17">
        <f t="shared" si="14"/>
        <v>2950.7670000000003</v>
      </c>
      <c r="BL113" s="17">
        <f t="shared" si="14"/>
        <v>2995.1489999999999</v>
      </c>
      <c r="BM113" s="17">
        <f t="shared" si="14"/>
        <v>3038.9659999999999</v>
      </c>
      <c r="BN113" s="17">
        <f t="shared" si="14"/>
        <v>3082.3820000000001</v>
      </c>
      <c r="BO113" s="17">
        <f t="shared" ref="BO113:BT113" si="15">SUM(BO33:BO37)</f>
        <v>3125.3669999999997</v>
      </c>
      <c r="BP113" s="17">
        <f t="shared" si="15"/>
        <v>3167.6390000000001</v>
      </c>
      <c r="BQ113" s="17">
        <f t="shared" si="15"/>
        <v>3208.6350000000002</v>
      </c>
      <c r="BR113" s="17">
        <f t="shared" si="15"/>
        <v>3247.4960000000001</v>
      </c>
      <c r="BS113" s="17">
        <f t="shared" si="15"/>
        <v>3283.0810000000001</v>
      </c>
      <c r="BT113" s="17">
        <f t="shared" si="15"/>
        <v>3313.9650000000001</v>
      </c>
    </row>
    <row r="114" spans="1:72">
      <c r="A114" s="16" t="s">
        <v>8</v>
      </c>
      <c r="B114" s="17">
        <f>SUM(B38:B42)</f>
        <v>374.71799999999996</v>
      </c>
      <c r="C114" s="17">
        <f t="shared" ref="C114:BN114" si="16">SUM(C38:C42)</f>
        <v>380.84500000000003</v>
      </c>
      <c r="D114" s="17">
        <f t="shared" si="16"/>
        <v>388.19399999999996</v>
      </c>
      <c r="E114" s="17">
        <f t="shared" si="16"/>
        <v>397.97700000000003</v>
      </c>
      <c r="F114" s="17">
        <f t="shared" si="16"/>
        <v>411.755</v>
      </c>
      <c r="G114" s="17">
        <f t="shared" si="16"/>
        <v>430.471</v>
      </c>
      <c r="H114" s="17">
        <f t="shared" si="16"/>
        <v>454.82300000000004</v>
      </c>
      <c r="I114" s="17">
        <f t="shared" si="16"/>
        <v>484.03399999999999</v>
      </c>
      <c r="J114" s="17">
        <f t="shared" si="16"/>
        <v>515.75299999999993</v>
      </c>
      <c r="K114" s="17">
        <f t="shared" si="16"/>
        <v>546.70699999999999</v>
      </c>
      <c r="L114" s="17">
        <f t="shared" si="16"/>
        <v>574.55600000000004</v>
      </c>
      <c r="M114" s="17">
        <f t="shared" si="16"/>
        <v>598.43999999999994</v>
      </c>
      <c r="N114" s="17">
        <f t="shared" si="16"/>
        <v>619.06900000000007</v>
      </c>
      <c r="O114" s="17">
        <f t="shared" si="16"/>
        <v>637.60199999999998</v>
      </c>
      <c r="P114" s="17">
        <f t="shared" si="16"/>
        <v>655.89400000000001</v>
      </c>
      <c r="Q114" s="17">
        <f t="shared" si="16"/>
        <v>675.33500000000004</v>
      </c>
      <c r="R114" s="17">
        <f t="shared" si="16"/>
        <v>696.24399999999991</v>
      </c>
      <c r="S114" s="17">
        <f t="shared" si="16"/>
        <v>718.26</v>
      </c>
      <c r="T114" s="17">
        <f t="shared" si="16"/>
        <v>741.3119999999999</v>
      </c>
      <c r="U114" s="17">
        <f t="shared" si="16"/>
        <v>765.16000000000008</v>
      </c>
      <c r="V114" s="17">
        <f t="shared" si="16"/>
        <v>789.67399999999998</v>
      </c>
      <c r="W114" s="17">
        <f t="shared" si="16"/>
        <v>814.79899999999998</v>
      </c>
      <c r="X114" s="17">
        <f t="shared" si="16"/>
        <v>840.78000000000009</v>
      </c>
      <c r="Y114" s="17">
        <f t="shared" si="16"/>
        <v>868.11699999999996</v>
      </c>
      <c r="Z114" s="17">
        <f t="shared" si="16"/>
        <v>897.46399999999994</v>
      </c>
      <c r="AA114" s="17">
        <f t="shared" si="16"/>
        <v>929.22700000000009</v>
      </c>
      <c r="AB114" s="17">
        <f t="shared" si="16"/>
        <v>963.34500000000003</v>
      </c>
      <c r="AC114" s="17">
        <f t="shared" si="16"/>
        <v>999.45100000000002</v>
      </c>
      <c r="AD114" s="17">
        <f t="shared" si="16"/>
        <v>1037.22</v>
      </c>
      <c r="AE114" s="17">
        <f t="shared" si="16"/>
        <v>1076.1989999999998</v>
      </c>
      <c r="AF114" s="17">
        <f t="shared" si="16"/>
        <v>1115.857</v>
      </c>
      <c r="AG114" s="17">
        <f t="shared" si="16"/>
        <v>1157.1030000000001</v>
      </c>
      <c r="AH114" s="17">
        <f t="shared" si="16"/>
        <v>1199.6400000000001</v>
      </c>
      <c r="AI114" s="17">
        <f t="shared" si="16"/>
        <v>1240.3869999999999</v>
      </c>
      <c r="AJ114" s="17">
        <f t="shared" si="16"/>
        <v>1275.252</v>
      </c>
      <c r="AK114" s="17">
        <f t="shared" si="16"/>
        <v>1301.8389999999999</v>
      </c>
      <c r="AL114" s="17">
        <f t="shared" si="16"/>
        <v>1318.1</v>
      </c>
      <c r="AM114" s="17">
        <f t="shared" si="16"/>
        <v>1326.3019999999999</v>
      </c>
      <c r="AN114" s="17">
        <f t="shared" si="16"/>
        <v>1333.6239999999998</v>
      </c>
      <c r="AO114" s="17">
        <f t="shared" si="16"/>
        <v>1349.9639999999999</v>
      </c>
      <c r="AP114" s="17">
        <f t="shared" si="16"/>
        <v>1382.2249999999999</v>
      </c>
      <c r="AQ114" s="17">
        <f t="shared" si="16"/>
        <v>1433.126</v>
      </c>
      <c r="AR114" s="17">
        <f t="shared" si="16"/>
        <v>1500.011</v>
      </c>
      <c r="AS114" s="17">
        <f t="shared" si="16"/>
        <v>1577.7750000000001</v>
      </c>
      <c r="AT114" s="17">
        <f t="shared" si="16"/>
        <v>1658.7049999999999</v>
      </c>
      <c r="AU114" s="17">
        <f t="shared" si="16"/>
        <v>1737.0549999999998</v>
      </c>
      <c r="AV114" s="17">
        <f t="shared" si="16"/>
        <v>1811.135</v>
      </c>
      <c r="AW114" s="17">
        <f t="shared" si="16"/>
        <v>1882.2380000000001</v>
      </c>
      <c r="AX114" s="17">
        <f t="shared" si="16"/>
        <v>1951.1110000000001</v>
      </c>
      <c r="AY114" s="17">
        <f t="shared" si="16"/>
        <v>2019.4380000000001</v>
      </c>
      <c r="AZ114" s="17">
        <f t="shared" si="16"/>
        <v>2088.2940000000003</v>
      </c>
      <c r="BA114" s="17">
        <f t="shared" si="16"/>
        <v>2157.7700000000004</v>
      </c>
      <c r="BB114" s="17">
        <f t="shared" si="16"/>
        <v>2226.7469999999998</v>
      </c>
      <c r="BC114" s="17">
        <f t="shared" si="16"/>
        <v>2293.7339999999999</v>
      </c>
      <c r="BD114" s="17">
        <f t="shared" si="16"/>
        <v>2356.7710000000002</v>
      </c>
      <c r="BE114" s="17">
        <f t="shared" si="16"/>
        <v>2414.567</v>
      </c>
      <c r="BF114" s="17">
        <f t="shared" si="16"/>
        <v>2466.4450000000002</v>
      </c>
      <c r="BG114" s="17">
        <f t="shared" si="16"/>
        <v>2513.0990000000002</v>
      </c>
      <c r="BH114" s="17">
        <f t="shared" si="16"/>
        <v>2556.3159999999998</v>
      </c>
      <c r="BI114" s="17">
        <f t="shared" si="16"/>
        <v>2598.654</v>
      </c>
      <c r="BJ114" s="17">
        <f t="shared" si="16"/>
        <v>2641.9940000000001</v>
      </c>
      <c r="BK114" s="17">
        <f t="shared" si="16"/>
        <v>2687.0470000000005</v>
      </c>
      <c r="BL114" s="17">
        <f t="shared" si="16"/>
        <v>2733.5250000000001</v>
      </c>
      <c r="BM114" s="17">
        <f t="shared" si="16"/>
        <v>2780.5479999999998</v>
      </c>
      <c r="BN114" s="17">
        <f t="shared" si="16"/>
        <v>2827.1109999999999</v>
      </c>
      <c r="BO114" s="17">
        <f t="shared" ref="BO114:BT114" si="17">SUM(BO38:BO42)</f>
        <v>2872.5199999999995</v>
      </c>
      <c r="BP114" s="17">
        <f t="shared" si="17"/>
        <v>2916.5369999999998</v>
      </c>
      <c r="BQ114" s="17">
        <f t="shared" si="17"/>
        <v>2959.4649999999997</v>
      </c>
      <c r="BR114" s="17">
        <f t="shared" si="17"/>
        <v>3002.1819999999998</v>
      </c>
      <c r="BS114" s="17">
        <f t="shared" si="17"/>
        <v>3046.1060000000002</v>
      </c>
      <c r="BT114" s="17">
        <f t="shared" si="17"/>
        <v>3093.2000000000003</v>
      </c>
    </row>
    <row r="115" spans="1:72">
      <c r="A115" s="16" t="s">
        <v>9</v>
      </c>
      <c r="B115" s="17">
        <f>SUM(B43:B47)</f>
        <v>338.30100000000004</v>
      </c>
      <c r="C115" s="17">
        <f t="shared" ref="C115:BN115" si="18">SUM(C43:C47)</f>
        <v>340.99199999999996</v>
      </c>
      <c r="D115" s="17">
        <f t="shared" si="18"/>
        <v>344.10599999999999</v>
      </c>
      <c r="E115" s="17">
        <f t="shared" si="18"/>
        <v>347.79899999999998</v>
      </c>
      <c r="F115" s="17">
        <f t="shared" si="18"/>
        <v>352.214</v>
      </c>
      <c r="G115" s="17">
        <f t="shared" si="18"/>
        <v>357.55600000000004</v>
      </c>
      <c r="H115" s="17">
        <f t="shared" si="18"/>
        <v>363.59499999999997</v>
      </c>
      <c r="I115" s="17">
        <f t="shared" si="18"/>
        <v>370.601</v>
      </c>
      <c r="J115" s="17">
        <f t="shared" si="18"/>
        <v>379.84299999999996</v>
      </c>
      <c r="K115" s="17">
        <f t="shared" si="18"/>
        <v>392.97299999999996</v>
      </c>
      <c r="L115" s="17">
        <f t="shared" si="18"/>
        <v>411.00800000000004</v>
      </c>
      <c r="M115" s="17">
        <f t="shared" si="18"/>
        <v>434.65300000000002</v>
      </c>
      <c r="N115" s="17">
        <f t="shared" si="18"/>
        <v>463.12600000000003</v>
      </c>
      <c r="O115" s="17">
        <f t="shared" si="18"/>
        <v>494.12400000000002</v>
      </c>
      <c r="P115" s="17">
        <f t="shared" si="18"/>
        <v>524.43399999999997</v>
      </c>
      <c r="Q115" s="17">
        <f t="shared" si="18"/>
        <v>551.75199999999995</v>
      </c>
      <c r="R115" s="17">
        <f t="shared" si="18"/>
        <v>575.24699999999996</v>
      </c>
      <c r="S115" s="17">
        <f t="shared" si="18"/>
        <v>595.61699999999996</v>
      </c>
      <c r="T115" s="17">
        <f t="shared" si="18"/>
        <v>613.98099999999999</v>
      </c>
      <c r="U115" s="17">
        <f t="shared" si="18"/>
        <v>632.13199999999995</v>
      </c>
      <c r="V115" s="17">
        <f t="shared" si="18"/>
        <v>651.41300000000001</v>
      </c>
      <c r="W115" s="17">
        <f t="shared" si="18"/>
        <v>672.12700000000007</v>
      </c>
      <c r="X115" s="17">
        <f t="shared" si="18"/>
        <v>693.92900000000009</v>
      </c>
      <c r="Y115" s="17">
        <f t="shared" si="18"/>
        <v>716.75099999999998</v>
      </c>
      <c r="Z115" s="17">
        <f t="shared" si="18"/>
        <v>740.37199999999996</v>
      </c>
      <c r="AA115" s="17">
        <f t="shared" si="18"/>
        <v>764.67200000000003</v>
      </c>
      <c r="AB115" s="17">
        <f t="shared" si="18"/>
        <v>789.59799999999996</v>
      </c>
      <c r="AC115" s="17">
        <f t="shared" si="18"/>
        <v>815.38499999999999</v>
      </c>
      <c r="AD115" s="17">
        <f t="shared" si="18"/>
        <v>842.51700000000005</v>
      </c>
      <c r="AE115" s="17">
        <f t="shared" si="18"/>
        <v>871.62900000000013</v>
      </c>
      <c r="AF115" s="17">
        <f t="shared" si="18"/>
        <v>903.11400000000003</v>
      </c>
      <c r="AG115" s="17">
        <f t="shared" si="18"/>
        <v>936.90900000000011</v>
      </c>
      <c r="AH115" s="17">
        <f t="shared" si="18"/>
        <v>972.65599999999995</v>
      </c>
      <c r="AI115" s="17">
        <f t="shared" si="18"/>
        <v>1010.0400000000001</v>
      </c>
      <c r="AJ115" s="17">
        <f t="shared" si="18"/>
        <v>1048.617</v>
      </c>
      <c r="AK115" s="17">
        <f t="shared" si="18"/>
        <v>1087.875</v>
      </c>
      <c r="AL115" s="17">
        <f t="shared" si="18"/>
        <v>1128.6999999999998</v>
      </c>
      <c r="AM115" s="17">
        <f t="shared" si="18"/>
        <v>1170.8020000000001</v>
      </c>
      <c r="AN115" s="17">
        <f t="shared" si="18"/>
        <v>1211.1669999999999</v>
      </c>
      <c r="AO115" s="17">
        <f t="shared" si="18"/>
        <v>1245.787</v>
      </c>
      <c r="AP115" s="17">
        <f t="shared" si="18"/>
        <v>1272.3199999999997</v>
      </c>
      <c r="AQ115" s="17">
        <f t="shared" si="18"/>
        <v>1288.76</v>
      </c>
      <c r="AR115" s="17">
        <f t="shared" si="18"/>
        <v>1297.3290000000002</v>
      </c>
      <c r="AS115" s="17">
        <f t="shared" si="18"/>
        <v>1305.058</v>
      </c>
      <c r="AT115" s="17">
        <f t="shared" si="18"/>
        <v>1321.6420000000001</v>
      </c>
      <c r="AU115" s="17">
        <f t="shared" si="18"/>
        <v>1353.84</v>
      </c>
      <c r="AV115" s="17">
        <f t="shared" si="18"/>
        <v>1404.3159999999998</v>
      </c>
      <c r="AW115" s="17">
        <f t="shared" si="18"/>
        <v>1470.4699999999998</v>
      </c>
      <c r="AX115" s="17">
        <f t="shared" si="18"/>
        <v>1547.306</v>
      </c>
      <c r="AY115" s="17">
        <f t="shared" si="18"/>
        <v>1627.279</v>
      </c>
      <c r="AZ115" s="17">
        <f t="shared" si="18"/>
        <v>1704.761</v>
      </c>
      <c r="BA115" s="17">
        <f t="shared" si="18"/>
        <v>1778.1</v>
      </c>
      <c r="BB115" s="17">
        <f t="shared" si="18"/>
        <v>1848.5599999999997</v>
      </c>
      <c r="BC115" s="17">
        <f t="shared" si="18"/>
        <v>1916.8700000000001</v>
      </c>
      <c r="BD115" s="17">
        <f t="shared" si="18"/>
        <v>1984.6759999999999</v>
      </c>
      <c r="BE115" s="17">
        <f t="shared" si="18"/>
        <v>2053.0249999999996</v>
      </c>
      <c r="BF115" s="17">
        <f t="shared" si="18"/>
        <v>2122.009</v>
      </c>
      <c r="BG115" s="17">
        <f t="shared" si="18"/>
        <v>2190.527</v>
      </c>
      <c r="BH115" s="17">
        <f t="shared" si="18"/>
        <v>2257.1109999999999</v>
      </c>
      <c r="BI115" s="17">
        <f t="shared" si="18"/>
        <v>2319.83</v>
      </c>
      <c r="BJ115" s="17">
        <f t="shared" si="18"/>
        <v>2377.4110000000001</v>
      </c>
      <c r="BK115" s="17">
        <f t="shared" si="18"/>
        <v>2429.6210000000001</v>
      </c>
      <c r="BL115" s="17">
        <f t="shared" si="18"/>
        <v>2477.136</v>
      </c>
      <c r="BM115" s="17">
        <f t="shared" si="18"/>
        <v>2521.2199999999998</v>
      </c>
      <c r="BN115" s="17">
        <f t="shared" si="18"/>
        <v>2563.3709999999996</v>
      </c>
      <c r="BO115" s="17">
        <f t="shared" ref="BO115:BT115" si="19">SUM(BO43:BO47)</f>
        <v>2604.982</v>
      </c>
      <c r="BP115" s="17">
        <f t="shared" si="19"/>
        <v>2647.2269999999999</v>
      </c>
      <c r="BQ115" s="17">
        <f t="shared" si="19"/>
        <v>2690.9970000000003</v>
      </c>
      <c r="BR115" s="17">
        <f t="shared" si="19"/>
        <v>2736.8719999999998</v>
      </c>
      <c r="BS115" s="17">
        <f t="shared" si="19"/>
        <v>2785.152</v>
      </c>
      <c r="BT115" s="17">
        <f t="shared" si="19"/>
        <v>2835.848</v>
      </c>
    </row>
    <row r="116" spans="1:72">
      <c r="A116" s="16" t="s">
        <v>10</v>
      </c>
      <c r="B116" s="17">
        <f>SUM(B48:B52)</f>
        <v>304.15800000000002</v>
      </c>
      <c r="C116" s="17">
        <f t="shared" ref="C116:BN116" si="20">SUM(C48:C52)</f>
        <v>308.55799999999999</v>
      </c>
      <c r="D116" s="17">
        <f t="shared" si="20"/>
        <v>312.19899999999996</v>
      </c>
      <c r="E116" s="17">
        <f t="shared" si="20"/>
        <v>315.245</v>
      </c>
      <c r="F116" s="17">
        <f t="shared" si="20"/>
        <v>317.95699999999999</v>
      </c>
      <c r="G116" s="17">
        <f t="shared" si="20"/>
        <v>320.58100000000002</v>
      </c>
      <c r="H116" s="17">
        <f t="shared" si="20"/>
        <v>323.29500000000002</v>
      </c>
      <c r="I116" s="17">
        <f t="shared" si="20"/>
        <v>326.255</v>
      </c>
      <c r="J116" s="17">
        <f t="shared" si="20"/>
        <v>329.69099999999997</v>
      </c>
      <c r="K116" s="17">
        <f t="shared" si="20"/>
        <v>333.85500000000002</v>
      </c>
      <c r="L116" s="17">
        <f t="shared" si="20"/>
        <v>339.02800000000002</v>
      </c>
      <c r="M116" s="17">
        <f t="shared" si="20"/>
        <v>345.01599999999996</v>
      </c>
      <c r="N116" s="17">
        <f t="shared" si="20"/>
        <v>352.04899999999998</v>
      </c>
      <c r="O116" s="17">
        <f t="shared" si="20"/>
        <v>361.30500000000001</v>
      </c>
      <c r="P116" s="17">
        <f t="shared" si="20"/>
        <v>374.30900000000003</v>
      </c>
      <c r="Q116" s="17">
        <f t="shared" si="20"/>
        <v>391.99099999999999</v>
      </c>
      <c r="R116" s="17">
        <f t="shared" si="20"/>
        <v>415.01700000000005</v>
      </c>
      <c r="S116" s="17">
        <f t="shared" si="20"/>
        <v>442.65700000000004</v>
      </c>
      <c r="T116" s="17">
        <f t="shared" si="20"/>
        <v>472.71699999999998</v>
      </c>
      <c r="U116" s="17">
        <f t="shared" si="20"/>
        <v>502.13900000000001</v>
      </c>
      <c r="V116" s="17">
        <f t="shared" si="20"/>
        <v>528.73199999999997</v>
      </c>
      <c r="W116" s="17">
        <f t="shared" si="20"/>
        <v>551.70100000000002</v>
      </c>
      <c r="X116" s="17">
        <f t="shared" si="20"/>
        <v>571.71399999999994</v>
      </c>
      <c r="Y116" s="17">
        <f t="shared" si="20"/>
        <v>589.83799999999997</v>
      </c>
      <c r="Z116" s="17">
        <f t="shared" si="20"/>
        <v>607.79</v>
      </c>
      <c r="AA116" s="17">
        <f t="shared" si="20"/>
        <v>626.85599999999999</v>
      </c>
      <c r="AB116" s="17">
        <f t="shared" si="20"/>
        <v>647.32799999999997</v>
      </c>
      <c r="AC116" s="17">
        <f t="shared" si="20"/>
        <v>668.87499999999989</v>
      </c>
      <c r="AD116" s="17">
        <f t="shared" si="20"/>
        <v>691.43</v>
      </c>
      <c r="AE116" s="17">
        <f t="shared" si="20"/>
        <v>714.77700000000004</v>
      </c>
      <c r="AF116" s="17">
        <f t="shared" si="20"/>
        <v>738.798</v>
      </c>
      <c r="AG116" s="17">
        <f t="shared" si="20"/>
        <v>763.44100000000003</v>
      </c>
      <c r="AH116" s="17">
        <f t="shared" si="20"/>
        <v>788.93100000000004</v>
      </c>
      <c r="AI116" s="17">
        <f t="shared" si="20"/>
        <v>815.74</v>
      </c>
      <c r="AJ116" s="17">
        <f t="shared" si="20"/>
        <v>844.47900000000004</v>
      </c>
      <c r="AK116" s="17">
        <f t="shared" si="20"/>
        <v>875.53199999999993</v>
      </c>
      <c r="AL116" s="17">
        <f t="shared" si="20"/>
        <v>908.83400000000006</v>
      </c>
      <c r="AM116" s="17">
        <f t="shared" si="20"/>
        <v>944.03899999999999</v>
      </c>
      <c r="AN116" s="17">
        <f t="shared" si="20"/>
        <v>980.84799999999996</v>
      </c>
      <c r="AO116" s="17">
        <f t="shared" si="20"/>
        <v>1018.8439999999999</v>
      </c>
      <c r="AP116" s="17">
        <f t="shared" si="20"/>
        <v>1057.5340000000001</v>
      </c>
      <c r="AQ116" s="17">
        <f t="shared" si="20"/>
        <v>1097.79</v>
      </c>
      <c r="AR116" s="17">
        <f t="shared" si="20"/>
        <v>1139.327</v>
      </c>
      <c r="AS116" s="17">
        <f t="shared" si="20"/>
        <v>1179.194</v>
      </c>
      <c r="AT116" s="17">
        <f t="shared" si="20"/>
        <v>1213.473</v>
      </c>
      <c r="AU116" s="17">
        <f t="shared" si="20"/>
        <v>1239.8690000000001</v>
      </c>
      <c r="AV116" s="17">
        <f t="shared" si="20"/>
        <v>1256.424</v>
      </c>
      <c r="AW116" s="17">
        <f t="shared" si="20"/>
        <v>1265.3100000000002</v>
      </c>
      <c r="AX116" s="17">
        <f t="shared" si="20"/>
        <v>1273.394</v>
      </c>
      <c r="AY116" s="17">
        <f t="shared" si="20"/>
        <v>1290.145</v>
      </c>
      <c r="AZ116" s="17">
        <f t="shared" si="20"/>
        <v>1322.1659999999999</v>
      </c>
      <c r="BA116" s="17">
        <f t="shared" si="20"/>
        <v>1372.0569999999998</v>
      </c>
      <c r="BB116" s="17">
        <f t="shared" si="20"/>
        <v>1437.278</v>
      </c>
      <c r="BC116" s="17">
        <f t="shared" si="20"/>
        <v>1512.9589999999998</v>
      </c>
      <c r="BD116" s="17">
        <f t="shared" si="20"/>
        <v>1591.7330000000002</v>
      </c>
      <c r="BE116" s="17">
        <f t="shared" si="20"/>
        <v>1668.1129999999998</v>
      </c>
      <c r="BF116" s="17">
        <f t="shared" si="20"/>
        <v>1740.4839999999999</v>
      </c>
      <c r="BG116" s="17">
        <f t="shared" si="20"/>
        <v>1810.0780000000002</v>
      </c>
      <c r="BH116" s="17">
        <f t="shared" si="20"/>
        <v>1877.6060000000002</v>
      </c>
      <c r="BI116" s="17">
        <f t="shared" si="20"/>
        <v>1944.6729999999998</v>
      </c>
      <c r="BJ116" s="17">
        <f t="shared" si="20"/>
        <v>2012.298</v>
      </c>
      <c r="BK116" s="17">
        <f t="shared" si="20"/>
        <v>2080.4180000000001</v>
      </c>
      <c r="BL116" s="17">
        <f t="shared" si="20"/>
        <v>2148.0590000000002</v>
      </c>
      <c r="BM116" s="17">
        <f t="shared" si="20"/>
        <v>2213.7539999999999</v>
      </c>
      <c r="BN116" s="17">
        <f t="shared" si="20"/>
        <v>2276.0120000000002</v>
      </c>
      <c r="BO116" s="17">
        <f t="shared" ref="BO116:BT116" si="21">SUM(BO48:BO52)</f>
        <v>2333.7650000000003</v>
      </c>
      <c r="BP116" s="17">
        <f t="shared" si="21"/>
        <v>2386.5110000000004</v>
      </c>
      <c r="BQ116" s="17">
        <f t="shared" si="21"/>
        <v>2434.4070000000002</v>
      </c>
      <c r="BR116" s="17">
        <f t="shared" si="21"/>
        <v>2478.2939999999999</v>
      </c>
      <c r="BS116" s="17">
        <f t="shared" si="21"/>
        <v>2519.672</v>
      </c>
      <c r="BT116" s="17">
        <f t="shared" si="21"/>
        <v>2560.6970000000001</v>
      </c>
    </row>
    <row r="117" spans="1:72">
      <c r="A117" s="16" t="s">
        <v>11</v>
      </c>
      <c r="B117" s="17">
        <f>SUM(B53:B57)</f>
        <v>253.42500000000001</v>
      </c>
      <c r="C117" s="17">
        <f t="shared" ref="C117:BN117" si="22">SUM(C53:C57)</f>
        <v>259.709</v>
      </c>
      <c r="D117" s="17">
        <f t="shared" si="22"/>
        <v>266.47500000000002</v>
      </c>
      <c r="E117" s="17">
        <f t="shared" si="22"/>
        <v>273.29500000000002</v>
      </c>
      <c r="F117" s="17">
        <f t="shared" si="22"/>
        <v>279.56200000000001</v>
      </c>
      <c r="G117" s="17">
        <f t="shared" si="22"/>
        <v>284.86099999999999</v>
      </c>
      <c r="H117" s="17">
        <f t="shared" si="22"/>
        <v>289.11500000000001</v>
      </c>
      <c r="I117" s="17">
        <f t="shared" si="22"/>
        <v>292.53500000000003</v>
      </c>
      <c r="J117" s="17">
        <f t="shared" si="22"/>
        <v>295.34299999999996</v>
      </c>
      <c r="K117" s="17">
        <f t="shared" si="22"/>
        <v>297.88299999999998</v>
      </c>
      <c r="L117" s="17">
        <f t="shared" si="22"/>
        <v>300.45600000000002</v>
      </c>
      <c r="M117" s="17">
        <f t="shared" si="22"/>
        <v>303.25800000000004</v>
      </c>
      <c r="N117" s="17">
        <f t="shared" si="22"/>
        <v>306.411</v>
      </c>
      <c r="O117" s="17">
        <f t="shared" si="22"/>
        <v>310.089</v>
      </c>
      <c r="P117" s="17">
        <f t="shared" si="22"/>
        <v>314.46499999999997</v>
      </c>
      <c r="Q117" s="17">
        <f t="shared" si="22"/>
        <v>319.75800000000004</v>
      </c>
      <c r="R117" s="17">
        <f t="shared" si="22"/>
        <v>325.77199999999999</v>
      </c>
      <c r="S117" s="17">
        <f t="shared" si="22"/>
        <v>332.74399999999997</v>
      </c>
      <c r="T117" s="17">
        <f t="shared" si="22"/>
        <v>341.80900000000003</v>
      </c>
      <c r="U117" s="17">
        <f t="shared" si="22"/>
        <v>354.44200000000001</v>
      </c>
      <c r="V117" s="17">
        <f t="shared" si="22"/>
        <v>371.54500000000002</v>
      </c>
      <c r="W117" s="17">
        <f t="shared" si="22"/>
        <v>393.75599999999997</v>
      </c>
      <c r="X117" s="17">
        <f t="shared" si="22"/>
        <v>420.37599999999998</v>
      </c>
      <c r="Y117" s="17">
        <f t="shared" si="22"/>
        <v>449.32400000000001</v>
      </c>
      <c r="Z117" s="17">
        <f t="shared" si="22"/>
        <v>477.70000000000005</v>
      </c>
      <c r="AA117" s="17">
        <f t="shared" si="22"/>
        <v>503.428</v>
      </c>
      <c r="AB117" s="17">
        <f t="shared" si="22"/>
        <v>525.755</v>
      </c>
      <c r="AC117" s="17">
        <f t="shared" si="22"/>
        <v>545.31299999999999</v>
      </c>
      <c r="AD117" s="17">
        <f t="shared" si="22"/>
        <v>563.11200000000008</v>
      </c>
      <c r="AE117" s="17">
        <f t="shared" si="22"/>
        <v>580.77399999999989</v>
      </c>
      <c r="AF117" s="17">
        <f t="shared" si="22"/>
        <v>599.51099999999997</v>
      </c>
      <c r="AG117" s="17">
        <f t="shared" si="22"/>
        <v>619.60300000000007</v>
      </c>
      <c r="AH117" s="17">
        <f t="shared" si="22"/>
        <v>640.73599999999999</v>
      </c>
      <c r="AI117" s="17">
        <f t="shared" si="22"/>
        <v>662.84500000000003</v>
      </c>
      <c r="AJ117" s="17">
        <f t="shared" si="22"/>
        <v>685.72299999999996</v>
      </c>
      <c r="AK117" s="17">
        <f t="shared" si="22"/>
        <v>709.25699999999995</v>
      </c>
      <c r="AL117" s="17">
        <f t="shared" si="22"/>
        <v>733.3950000000001</v>
      </c>
      <c r="AM117" s="17">
        <f t="shared" si="22"/>
        <v>758.35399999999993</v>
      </c>
      <c r="AN117" s="17">
        <f t="shared" si="22"/>
        <v>784.596</v>
      </c>
      <c r="AO117" s="17">
        <f t="shared" si="22"/>
        <v>812.71799999999996</v>
      </c>
      <c r="AP117" s="17">
        <f t="shared" si="22"/>
        <v>843.09799999999996</v>
      </c>
      <c r="AQ117" s="17">
        <f t="shared" si="22"/>
        <v>875.673</v>
      </c>
      <c r="AR117" s="17">
        <f t="shared" si="22"/>
        <v>910.11000000000013</v>
      </c>
      <c r="AS117" s="17">
        <f t="shared" si="22"/>
        <v>946.12099999999998</v>
      </c>
      <c r="AT117" s="17">
        <f t="shared" si="22"/>
        <v>983.30600000000004</v>
      </c>
      <c r="AU117" s="17">
        <f t="shared" si="22"/>
        <v>1021.191</v>
      </c>
      <c r="AV117" s="17">
        <f t="shared" si="22"/>
        <v>1060.624</v>
      </c>
      <c r="AW117" s="17">
        <f t="shared" si="22"/>
        <v>1101.326</v>
      </c>
      <c r="AX117" s="17">
        <f t="shared" si="22"/>
        <v>1140.4350000000002</v>
      </c>
      <c r="AY117" s="17">
        <f t="shared" si="22"/>
        <v>1174.1419999999998</v>
      </c>
      <c r="AZ117" s="17">
        <f t="shared" si="22"/>
        <v>1200.2179999999998</v>
      </c>
      <c r="BA117" s="17">
        <f t="shared" si="22"/>
        <v>1216.7640000000001</v>
      </c>
      <c r="BB117" s="17">
        <f t="shared" si="22"/>
        <v>1225.8890000000001</v>
      </c>
      <c r="BC117" s="17">
        <f t="shared" si="22"/>
        <v>1234.2550000000001</v>
      </c>
      <c r="BD117" s="17">
        <f t="shared" si="22"/>
        <v>1251.0449999999998</v>
      </c>
      <c r="BE117" s="17">
        <f t="shared" si="22"/>
        <v>1282.6680000000001</v>
      </c>
      <c r="BF117" s="17">
        <f t="shared" si="22"/>
        <v>1331.645</v>
      </c>
      <c r="BG117" s="17">
        <f t="shared" si="22"/>
        <v>1395.5140000000001</v>
      </c>
      <c r="BH117" s="17">
        <f t="shared" si="22"/>
        <v>1469.5530000000001</v>
      </c>
      <c r="BI117" s="17">
        <f t="shared" si="22"/>
        <v>1546.624</v>
      </c>
      <c r="BJ117" s="17">
        <f t="shared" si="22"/>
        <v>1621.4060000000002</v>
      </c>
      <c r="BK117" s="17">
        <f t="shared" si="22"/>
        <v>1691.8369999999998</v>
      </c>
      <c r="BL117" s="17">
        <f t="shared" si="22"/>
        <v>1758.6060000000002</v>
      </c>
      <c r="BM117" s="17">
        <f t="shared" si="22"/>
        <v>1823.9639999999999</v>
      </c>
      <c r="BN117" s="17">
        <f t="shared" si="22"/>
        <v>1890.3739999999998</v>
      </c>
      <c r="BO117" s="17">
        <f t="shared" ref="BO117:BT117" si="23">SUM(BO53:BO57)</f>
        <v>1959.2369999999999</v>
      </c>
      <c r="BP117" s="17">
        <f t="shared" si="23"/>
        <v>2030.47</v>
      </c>
      <c r="BQ117" s="17">
        <f t="shared" si="23"/>
        <v>2102.252</v>
      </c>
      <c r="BR117" s="17">
        <f t="shared" si="23"/>
        <v>2170.9369999999999</v>
      </c>
      <c r="BS117" s="17">
        <f t="shared" si="23"/>
        <v>2231.1460000000002</v>
      </c>
      <c r="BT117" s="17">
        <f t="shared" si="23"/>
        <v>2275.7550000000001</v>
      </c>
    </row>
    <row r="118" spans="1:72">
      <c r="A118" s="16" t="s">
        <v>12</v>
      </c>
      <c r="B118" s="17">
        <f>SUM(B58:B62)</f>
        <v>206.31</v>
      </c>
      <c r="C118" s="17">
        <f t="shared" ref="C118:BN118" si="24">SUM(C58:C62)</f>
        <v>212.25200000000001</v>
      </c>
      <c r="D118" s="17">
        <f t="shared" si="24"/>
        <v>217.483</v>
      </c>
      <c r="E118" s="17">
        <f t="shared" si="24"/>
        <v>222.30800000000005</v>
      </c>
      <c r="F118" s="17">
        <f t="shared" si="24"/>
        <v>227.227</v>
      </c>
      <c r="G118" s="17">
        <f t="shared" si="24"/>
        <v>232.57799999999997</v>
      </c>
      <c r="H118" s="17">
        <f t="shared" si="24"/>
        <v>238.46699999999998</v>
      </c>
      <c r="I118" s="17">
        <f t="shared" si="24"/>
        <v>244.69299999999998</v>
      </c>
      <c r="J118" s="17">
        <f t="shared" si="24"/>
        <v>250.928</v>
      </c>
      <c r="K118" s="17">
        <f t="shared" si="24"/>
        <v>256.709</v>
      </c>
      <c r="L118" s="17">
        <f t="shared" si="24"/>
        <v>261.71699999999998</v>
      </c>
      <c r="M118" s="17">
        <f t="shared" si="24"/>
        <v>265.90799999999996</v>
      </c>
      <c r="N118" s="17">
        <f t="shared" si="24"/>
        <v>269.44799999999998</v>
      </c>
      <c r="O118" s="17">
        <f t="shared" si="24"/>
        <v>272.50399999999996</v>
      </c>
      <c r="P118" s="17">
        <f t="shared" si="24"/>
        <v>275.32499999999999</v>
      </c>
      <c r="Q118" s="17">
        <f t="shared" si="24"/>
        <v>278.14400000000001</v>
      </c>
      <c r="R118" s="17">
        <f t="shared" si="24"/>
        <v>281.13299999999998</v>
      </c>
      <c r="S118" s="17">
        <f t="shared" si="24"/>
        <v>284.42099999999999</v>
      </c>
      <c r="T118" s="17">
        <f t="shared" si="24"/>
        <v>288.178</v>
      </c>
      <c r="U118" s="17">
        <f t="shared" si="24"/>
        <v>292.577</v>
      </c>
      <c r="V118" s="17">
        <f t="shared" si="24"/>
        <v>297.83200000000005</v>
      </c>
      <c r="W118" s="17">
        <f t="shared" si="24"/>
        <v>303.75799999999998</v>
      </c>
      <c r="X118" s="17">
        <f t="shared" si="24"/>
        <v>310.577</v>
      </c>
      <c r="Y118" s="17">
        <f t="shared" si="24"/>
        <v>319.36499999999995</v>
      </c>
      <c r="Z118" s="17">
        <f t="shared" si="24"/>
        <v>331.52300000000002</v>
      </c>
      <c r="AA118" s="17">
        <f t="shared" si="24"/>
        <v>347.91200000000003</v>
      </c>
      <c r="AB118" s="17">
        <f t="shared" si="24"/>
        <v>369.13299999999998</v>
      </c>
      <c r="AC118" s="17">
        <f t="shared" si="24"/>
        <v>394.52800000000002</v>
      </c>
      <c r="AD118" s="17">
        <f t="shared" si="24"/>
        <v>422.14400000000001</v>
      </c>
      <c r="AE118" s="17">
        <f t="shared" si="24"/>
        <v>449.25300000000004</v>
      </c>
      <c r="AF118" s="17">
        <f t="shared" si="24"/>
        <v>473.904</v>
      </c>
      <c r="AG118" s="17">
        <f t="shared" si="24"/>
        <v>495.39100000000008</v>
      </c>
      <c r="AH118" s="17">
        <f t="shared" si="24"/>
        <v>514.30700000000002</v>
      </c>
      <c r="AI118" s="17">
        <f t="shared" si="24"/>
        <v>531.59700000000009</v>
      </c>
      <c r="AJ118" s="17">
        <f t="shared" si="24"/>
        <v>548.77300000000002</v>
      </c>
      <c r="AK118" s="17">
        <f t="shared" si="24"/>
        <v>566.97</v>
      </c>
      <c r="AL118" s="17">
        <f t="shared" si="24"/>
        <v>586.44799999999998</v>
      </c>
      <c r="AM118" s="17">
        <f t="shared" si="24"/>
        <v>606.91499999999996</v>
      </c>
      <c r="AN118" s="17">
        <f t="shared" si="24"/>
        <v>628.31700000000001</v>
      </c>
      <c r="AO118" s="17">
        <f t="shared" si="24"/>
        <v>650.46799999999996</v>
      </c>
      <c r="AP118" s="17">
        <f t="shared" si="24"/>
        <v>673.26799999999992</v>
      </c>
      <c r="AQ118" s="17">
        <f t="shared" si="24"/>
        <v>696.6690000000001</v>
      </c>
      <c r="AR118" s="17">
        <f t="shared" si="24"/>
        <v>720.87400000000002</v>
      </c>
      <c r="AS118" s="17">
        <f t="shared" si="24"/>
        <v>746.32500000000005</v>
      </c>
      <c r="AT118" s="17">
        <f t="shared" si="24"/>
        <v>773.59500000000003</v>
      </c>
      <c r="AU118" s="17">
        <f t="shared" si="24"/>
        <v>803.04199999999992</v>
      </c>
      <c r="AV118" s="17">
        <f t="shared" si="24"/>
        <v>834.60700000000008</v>
      </c>
      <c r="AW118" s="17">
        <f t="shared" si="24"/>
        <v>867.96900000000005</v>
      </c>
      <c r="AX118" s="17">
        <f t="shared" si="24"/>
        <v>902.86099999999999</v>
      </c>
      <c r="AY118" s="17">
        <f t="shared" si="24"/>
        <v>938.90100000000007</v>
      </c>
      <c r="AZ118" s="17">
        <f t="shared" si="24"/>
        <v>975.63699999999994</v>
      </c>
      <c r="BA118" s="17">
        <f t="shared" si="24"/>
        <v>1013.8870000000001</v>
      </c>
      <c r="BB118" s="17">
        <f t="shared" si="24"/>
        <v>1053.383</v>
      </c>
      <c r="BC118" s="17">
        <f t="shared" si="24"/>
        <v>1091.3720000000001</v>
      </c>
      <c r="BD118" s="17">
        <f t="shared" si="24"/>
        <v>1124.193</v>
      </c>
      <c r="BE118" s="17">
        <f t="shared" si="24"/>
        <v>1149.7040000000002</v>
      </c>
      <c r="BF118" s="17">
        <f t="shared" si="24"/>
        <v>1166.0810000000001</v>
      </c>
      <c r="BG118" s="17">
        <f t="shared" si="24"/>
        <v>1175.348</v>
      </c>
      <c r="BH118" s="17">
        <f t="shared" si="24"/>
        <v>1183.9069999999999</v>
      </c>
      <c r="BI118" s="17">
        <f t="shared" si="24"/>
        <v>1200.575</v>
      </c>
      <c r="BJ118" s="17">
        <f t="shared" si="24"/>
        <v>1231.5079999999998</v>
      </c>
      <c r="BK118" s="17">
        <f t="shared" si="24"/>
        <v>1278.46</v>
      </c>
      <c r="BL118" s="17">
        <f t="shared" si="24"/>
        <v>1339.3969999999999</v>
      </c>
      <c r="BM118" s="17">
        <f t="shared" si="24"/>
        <v>1409.9259999999999</v>
      </c>
      <c r="BN118" s="17">
        <f t="shared" si="24"/>
        <v>1484.9189999999999</v>
      </c>
      <c r="BO118" s="17">
        <f t="shared" ref="BO118:BT118" si="25">SUM(BO58:BO62)</f>
        <v>1560.0419999999999</v>
      </c>
      <c r="BP118" s="17">
        <f t="shared" si="25"/>
        <v>1632.2639999999999</v>
      </c>
      <c r="BQ118" s="17">
        <f t="shared" si="25"/>
        <v>1700.165</v>
      </c>
      <c r="BR118" s="17">
        <f t="shared" si="25"/>
        <v>1764.0320000000002</v>
      </c>
      <c r="BS118" s="17">
        <f t="shared" si="25"/>
        <v>1825.7629999999999</v>
      </c>
      <c r="BT118" s="17">
        <f t="shared" si="25"/>
        <v>1888.864</v>
      </c>
    </row>
    <row r="119" spans="1:72">
      <c r="A119" s="16" t="s">
        <v>13</v>
      </c>
      <c r="B119" s="17">
        <f>SUM(B63:B67)</f>
        <v>152.37199999999999</v>
      </c>
      <c r="C119" s="17">
        <f t="shared" ref="C119:BN119" si="26">SUM(C63:C67)</f>
        <v>157.107</v>
      </c>
      <c r="D119" s="17">
        <f t="shared" si="26"/>
        <v>163.178</v>
      </c>
      <c r="E119" s="17">
        <f t="shared" si="26"/>
        <v>170.012</v>
      </c>
      <c r="F119" s="17">
        <f t="shared" si="26"/>
        <v>176.82300000000001</v>
      </c>
      <c r="G119" s="17">
        <f t="shared" si="26"/>
        <v>183.047</v>
      </c>
      <c r="H119" s="17">
        <f t="shared" si="26"/>
        <v>188.41300000000001</v>
      </c>
      <c r="I119" s="17">
        <f t="shared" si="26"/>
        <v>193.05699999999999</v>
      </c>
      <c r="J119" s="17">
        <f t="shared" si="26"/>
        <v>197.31399999999999</v>
      </c>
      <c r="K119" s="17">
        <f t="shared" si="26"/>
        <v>201.71999999999997</v>
      </c>
      <c r="L119" s="17">
        <f t="shared" si="26"/>
        <v>206.64</v>
      </c>
      <c r="M119" s="17">
        <f t="shared" si="26"/>
        <v>212.191</v>
      </c>
      <c r="N119" s="17">
        <f t="shared" si="26"/>
        <v>218.17099999999999</v>
      </c>
      <c r="O119" s="17">
        <f t="shared" si="26"/>
        <v>224.24400000000003</v>
      </c>
      <c r="P119" s="17">
        <f t="shared" si="26"/>
        <v>229.92900000000003</v>
      </c>
      <c r="Q119" s="17">
        <f t="shared" si="26"/>
        <v>234.89400000000001</v>
      </c>
      <c r="R119" s="17">
        <f t="shared" si="26"/>
        <v>239.089</v>
      </c>
      <c r="S119" s="17">
        <f t="shared" si="26"/>
        <v>242.678</v>
      </c>
      <c r="T119" s="17">
        <f t="shared" si="26"/>
        <v>245.81299999999999</v>
      </c>
      <c r="U119" s="17">
        <f t="shared" si="26"/>
        <v>248.73399999999998</v>
      </c>
      <c r="V119" s="17">
        <f t="shared" si="26"/>
        <v>251.65800000000002</v>
      </c>
      <c r="W119" s="17">
        <f t="shared" si="26"/>
        <v>254.74099999999999</v>
      </c>
      <c r="X119" s="17">
        <f t="shared" si="26"/>
        <v>258.101</v>
      </c>
      <c r="Y119" s="17">
        <f t="shared" si="26"/>
        <v>261.89</v>
      </c>
      <c r="Z119" s="17">
        <f t="shared" si="26"/>
        <v>266.26900000000001</v>
      </c>
      <c r="AA119" s="17">
        <f t="shared" si="26"/>
        <v>271.43700000000001</v>
      </c>
      <c r="AB119" s="17">
        <f t="shared" si="26"/>
        <v>277.22199999999998</v>
      </c>
      <c r="AC119" s="17">
        <f t="shared" si="26"/>
        <v>283.82900000000001</v>
      </c>
      <c r="AD119" s="17">
        <f t="shared" si="26"/>
        <v>292.25600000000003</v>
      </c>
      <c r="AE119" s="17">
        <f t="shared" si="26"/>
        <v>303.80200000000002</v>
      </c>
      <c r="AF119" s="17">
        <f t="shared" si="26"/>
        <v>319.26399999999995</v>
      </c>
      <c r="AG119" s="17">
        <f t="shared" si="26"/>
        <v>339.19799999999998</v>
      </c>
      <c r="AH119" s="17">
        <f t="shared" si="26"/>
        <v>363.00100000000003</v>
      </c>
      <c r="AI119" s="17">
        <f t="shared" si="26"/>
        <v>388.87100000000004</v>
      </c>
      <c r="AJ119" s="17">
        <f t="shared" si="26"/>
        <v>414.29899999999998</v>
      </c>
      <c r="AK119" s="17">
        <f t="shared" si="26"/>
        <v>437.483</v>
      </c>
      <c r="AL119" s="17">
        <f t="shared" si="26"/>
        <v>457.77799999999991</v>
      </c>
      <c r="AM119" s="17">
        <f t="shared" si="26"/>
        <v>475.73</v>
      </c>
      <c r="AN119" s="17">
        <f t="shared" si="26"/>
        <v>492.21100000000001</v>
      </c>
      <c r="AO119" s="17">
        <f t="shared" si="26"/>
        <v>508.61500000000001</v>
      </c>
      <c r="AP119" s="17">
        <f t="shared" si="26"/>
        <v>525.98599999999999</v>
      </c>
      <c r="AQ119" s="17">
        <f t="shared" si="26"/>
        <v>544.56600000000003</v>
      </c>
      <c r="AR119" s="17">
        <f t="shared" si="26"/>
        <v>564.09100000000001</v>
      </c>
      <c r="AS119" s="17">
        <f t="shared" si="26"/>
        <v>584.50800000000004</v>
      </c>
      <c r="AT119" s="17">
        <f t="shared" si="26"/>
        <v>605.64499999999998</v>
      </c>
      <c r="AU119" s="17">
        <f t="shared" si="26"/>
        <v>627.41300000000001</v>
      </c>
      <c r="AV119" s="17">
        <f t="shared" si="26"/>
        <v>649.76600000000008</v>
      </c>
      <c r="AW119" s="17">
        <f t="shared" si="26"/>
        <v>672.89400000000012</v>
      </c>
      <c r="AX119" s="17">
        <f t="shared" si="26"/>
        <v>697.21100000000001</v>
      </c>
      <c r="AY119" s="17">
        <f t="shared" si="26"/>
        <v>723.25699999999995</v>
      </c>
      <c r="AZ119" s="17">
        <f t="shared" si="26"/>
        <v>751.36799999999994</v>
      </c>
      <c r="BA119" s="17">
        <f t="shared" si="26"/>
        <v>781.48800000000006</v>
      </c>
      <c r="BB119" s="17">
        <f t="shared" si="26"/>
        <v>813.31700000000001</v>
      </c>
      <c r="BC119" s="17">
        <f t="shared" si="26"/>
        <v>846.60500000000002</v>
      </c>
      <c r="BD119" s="17">
        <f t="shared" si="26"/>
        <v>880.99799999999993</v>
      </c>
      <c r="BE119" s="17">
        <f t="shared" si="26"/>
        <v>916.07399999999996</v>
      </c>
      <c r="BF119" s="17">
        <f t="shared" si="26"/>
        <v>952.60800000000006</v>
      </c>
      <c r="BG119" s="17">
        <f t="shared" si="26"/>
        <v>990.34699999999998</v>
      </c>
      <c r="BH119" s="17">
        <f t="shared" si="26"/>
        <v>1026.69</v>
      </c>
      <c r="BI119" s="17">
        <f t="shared" si="26"/>
        <v>1058.18</v>
      </c>
      <c r="BJ119" s="17">
        <f t="shared" si="26"/>
        <v>1082.7909999999999</v>
      </c>
      <c r="BK119" s="17">
        <f t="shared" si="26"/>
        <v>1100.712</v>
      </c>
      <c r="BL119" s="17">
        <f t="shared" si="26"/>
        <v>1114.069</v>
      </c>
      <c r="BM119" s="17">
        <f t="shared" si="26"/>
        <v>1126.2840000000001</v>
      </c>
      <c r="BN119" s="17">
        <f t="shared" si="26"/>
        <v>1141.3409999999999</v>
      </c>
      <c r="BO119" s="17">
        <f t="shared" ref="BO119:BT119" si="27">SUM(BO63:BO67)</f>
        <v>1163.0980000000002</v>
      </c>
      <c r="BP119" s="17">
        <f t="shared" si="27"/>
        <v>1195.0610000000001</v>
      </c>
      <c r="BQ119" s="17">
        <f t="shared" si="27"/>
        <v>1240.241</v>
      </c>
      <c r="BR119" s="17">
        <f t="shared" si="27"/>
        <v>1301.1129999999998</v>
      </c>
      <c r="BS119" s="17">
        <f t="shared" si="27"/>
        <v>1379.66</v>
      </c>
      <c r="BT119" s="17">
        <f t="shared" si="27"/>
        <v>1477.3700000000001</v>
      </c>
    </row>
    <row r="120" spans="1:72">
      <c r="A120" s="16" t="s">
        <v>14</v>
      </c>
      <c r="B120" s="17">
        <f>SUM(B68:B72)</f>
        <v>122.834</v>
      </c>
      <c r="C120" s="17">
        <f t="shared" ref="C120:BN120" si="28">SUM(C68:C72)</f>
        <v>121.673</v>
      </c>
      <c r="D120" s="17">
        <f t="shared" si="28"/>
        <v>121.568</v>
      </c>
      <c r="E120" s="17">
        <f t="shared" si="28"/>
        <v>122.55799999999999</v>
      </c>
      <c r="F120" s="17">
        <f t="shared" si="28"/>
        <v>124.58000000000001</v>
      </c>
      <c r="G120" s="17">
        <f t="shared" si="28"/>
        <v>127.54799999999999</v>
      </c>
      <c r="H120" s="17">
        <f t="shared" si="28"/>
        <v>131.584</v>
      </c>
      <c r="I120" s="17">
        <f t="shared" si="28"/>
        <v>136.66200000000001</v>
      </c>
      <c r="J120" s="17">
        <f t="shared" si="28"/>
        <v>142.36199999999999</v>
      </c>
      <c r="K120" s="17">
        <f t="shared" si="28"/>
        <v>148.108</v>
      </c>
      <c r="L120" s="17">
        <f t="shared" si="28"/>
        <v>153.48499999999999</v>
      </c>
      <c r="M120" s="17">
        <f t="shared" si="28"/>
        <v>158.28799999999998</v>
      </c>
      <c r="N120" s="17">
        <f t="shared" si="28"/>
        <v>162.61000000000001</v>
      </c>
      <c r="O120" s="17">
        <f t="shared" si="28"/>
        <v>166.697</v>
      </c>
      <c r="P120" s="17">
        <f t="shared" si="28"/>
        <v>170.94</v>
      </c>
      <c r="Q120" s="17">
        <f t="shared" si="28"/>
        <v>175.60400000000001</v>
      </c>
      <c r="R120" s="17">
        <f t="shared" si="28"/>
        <v>180.77900000000002</v>
      </c>
      <c r="S120" s="17">
        <f t="shared" si="28"/>
        <v>186.30600000000001</v>
      </c>
      <c r="T120" s="17">
        <f t="shared" si="28"/>
        <v>191.90200000000002</v>
      </c>
      <c r="U120" s="17">
        <f t="shared" si="28"/>
        <v>197.16900000000001</v>
      </c>
      <c r="V120" s="17">
        <f t="shared" si="28"/>
        <v>201.82999999999998</v>
      </c>
      <c r="W120" s="17">
        <f t="shared" si="28"/>
        <v>205.84300000000002</v>
      </c>
      <c r="X120" s="17">
        <f t="shared" si="28"/>
        <v>209.34399999999999</v>
      </c>
      <c r="Y120" s="17">
        <f t="shared" si="28"/>
        <v>212.464</v>
      </c>
      <c r="Z120" s="17">
        <f t="shared" si="28"/>
        <v>215.40899999999999</v>
      </c>
      <c r="AA120" s="17">
        <f t="shared" si="28"/>
        <v>218.36799999999999</v>
      </c>
      <c r="AB120" s="17">
        <f t="shared" si="28"/>
        <v>221.48000000000002</v>
      </c>
      <c r="AC120" s="17">
        <f t="shared" si="28"/>
        <v>224.84700000000001</v>
      </c>
      <c r="AD120" s="17">
        <f t="shared" si="28"/>
        <v>228.6</v>
      </c>
      <c r="AE120" s="17">
        <f t="shared" si="28"/>
        <v>232.86799999999999</v>
      </c>
      <c r="AF120" s="17">
        <f t="shared" si="28"/>
        <v>237.822</v>
      </c>
      <c r="AG120" s="17">
        <f t="shared" si="28"/>
        <v>243.30800000000002</v>
      </c>
      <c r="AH120" s="17">
        <f t="shared" si="28"/>
        <v>249.51100000000002</v>
      </c>
      <c r="AI120" s="17">
        <f t="shared" si="28"/>
        <v>257.32299999999998</v>
      </c>
      <c r="AJ120" s="17">
        <f t="shared" si="28"/>
        <v>267.904</v>
      </c>
      <c r="AK120" s="17">
        <f t="shared" si="28"/>
        <v>281.97000000000003</v>
      </c>
      <c r="AL120" s="17">
        <f t="shared" si="28"/>
        <v>300.01599999999996</v>
      </c>
      <c r="AM120" s="17">
        <f t="shared" si="28"/>
        <v>321.50799999999998</v>
      </c>
      <c r="AN120" s="17">
        <f t="shared" si="28"/>
        <v>344.85900000000004</v>
      </c>
      <c r="AO120" s="17">
        <f t="shared" si="28"/>
        <v>367.84800000000001</v>
      </c>
      <c r="AP120" s="17">
        <f t="shared" si="28"/>
        <v>388.892</v>
      </c>
      <c r="AQ120" s="17">
        <f t="shared" si="28"/>
        <v>407.41899999999998</v>
      </c>
      <c r="AR120" s="17">
        <f t="shared" si="28"/>
        <v>423.91500000000008</v>
      </c>
      <c r="AS120" s="17">
        <f t="shared" si="28"/>
        <v>439.14600000000002</v>
      </c>
      <c r="AT120" s="17">
        <f t="shared" si="28"/>
        <v>454.34300000000002</v>
      </c>
      <c r="AU120" s="17">
        <f t="shared" si="28"/>
        <v>470.42399999999998</v>
      </c>
      <c r="AV120" s="17">
        <f t="shared" si="28"/>
        <v>487.60599999999999</v>
      </c>
      <c r="AW120" s="17">
        <f t="shared" si="28"/>
        <v>505.65700000000004</v>
      </c>
      <c r="AX120" s="17">
        <f t="shared" si="28"/>
        <v>524.529</v>
      </c>
      <c r="AY120" s="17">
        <f t="shared" si="28"/>
        <v>544.07500000000005</v>
      </c>
      <c r="AZ120" s="17">
        <f t="shared" si="28"/>
        <v>564.21400000000006</v>
      </c>
      <c r="BA120" s="17">
        <f t="shared" si="28"/>
        <v>584.90499999999997</v>
      </c>
      <c r="BB120" s="17">
        <f t="shared" si="28"/>
        <v>606.31799999999998</v>
      </c>
      <c r="BC120" s="17">
        <f t="shared" si="28"/>
        <v>628.83000000000004</v>
      </c>
      <c r="BD120" s="17">
        <f t="shared" si="28"/>
        <v>652.93100000000004</v>
      </c>
      <c r="BE120" s="17">
        <f t="shared" si="28"/>
        <v>678.92500000000007</v>
      </c>
      <c r="BF120" s="17">
        <f t="shared" si="28"/>
        <v>706.76099999999997</v>
      </c>
      <c r="BG120" s="17">
        <f t="shared" si="28"/>
        <v>736.16699999999992</v>
      </c>
      <c r="BH120" s="17">
        <f t="shared" si="28"/>
        <v>766.92599999999993</v>
      </c>
      <c r="BI120" s="17">
        <f t="shared" si="28"/>
        <v>798.73099999999999</v>
      </c>
      <c r="BJ120" s="17">
        <f t="shared" si="28"/>
        <v>831.2059999999999</v>
      </c>
      <c r="BK120" s="17">
        <f t="shared" si="28"/>
        <v>863.92200000000003</v>
      </c>
      <c r="BL120" s="17">
        <f t="shared" si="28"/>
        <v>896.38900000000012</v>
      </c>
      <c r="BM120" s="17">
        <f t="shared" si="28"/>
        <v>928.05399999999997</v>
      </c>
      <c r="BN120" s="17">
        <f t="shared" si="28"/>
        <v>958.28400000000011</v>
      </c>
      <c r="BO120" s="17">
        <f t="shared" ref="BO120:BT120" si="29">SUM(BO68:BO72)</f>
        <v>986.36799999999994</v>
      </c>
      <c r="BP120" s="17">
        <f t="shared" si="29"/>
        <v>1011.5079999999999</v>
      </c>
      <c r="BQ120" s="17">
        <f t="shared" si="29"/>
        <v>1032.816</v>
      </c>
      <c r="BR120" s="17">
        <f t="shared" si="29"/>
        <v>1049.3229999999999</v>
      </c>
      <c r="BS120" s="17">
        <f t="shared" si="29"/>
        <v>1059.9690000000001</v>
      </c>
      <c r="BT120" s="17">
        <f t="shared" si="29"/>
        <v>1063.607</v>
      </c>
    </row>
    <row r="121" spans="1:72">
      <c r="A121" s="16" t="s">
        <v>15</v>
      </c>
      <c r="B121" s="17">
        <f>SUM(B73:B77)</f>
        <v>101.378</v>
      </c>
      <c r="C121" s="17">
        <f t="shared" ref="C121:BN121" si="30">SUM(C73:C77)</f>
        <v>101.29899999999999</v>
      </c>
      <c r="D121" s="17">
        <f t="shared" si="30"/>
        <v>99.807999999999993</v>
      </c>
      <c r="E121" s="17">
        <f t="shared" si="30"/>
        <v>97.494000000000014</v>
      </c>
      <c r="F121" s="17">
        <f t="shared" si="30"/>
        <v>95.198999999999984</v>
      </c>
      <c r="G121" s="17">
        <f t="shared" si="30"/>
        <v>93.564999999999998</v>
      </c>
      <c r="H121" s="17">
        <f t="shared" si="30"/>
        <v>92.739000000000004</v>
      </c>
      <c r="I121" s="17">
        <f t="shared" si="30"/>
        <v>92.623999999999995</v>
      </c>
      <c r="J121" s="17">
        <f t="shared" si="30"/>
        <v>93.313999999999993</v>
      </c>
      <c r="K121" s="17">
        <f t="shared" si="30"/>
        <v>94.852000000000004</v>
      </c>
      <c r="L121" s="17">
        <f t="shared" si="30"/>
        <v>97.239000000000004</v>
      </c>
      <c r="M121" s="17">
        <f t="shared" si="30"/>
        <v>100.59099999999999</v>
      </c>
      <c r="N121" s="17">
        <f t="shared" si="30"/>
        <v>104.86699999999999</v>
      </c>
      <c r="O121" s="17">
        <f t="shared" si="30"/>
        <v>109.70800000000001</v>
      </c>
      <c r="P121" s="17">
        <f t="shared" si="30"/>
        <v>114.614</v>
      </c>
      <c r="Q121" s="17">
        <f t="shared" si="30"/>
        <v>119.22399999999999</v>
      </c>
      <c r="R121" s="17">
        <f t="shared" si="30"/>
        <v>123.371</v>
      </c>
      <c r="S121" s="17">
        <f t="shared" si="30"/>
        <v>127.14000000000001</v>
      </c>
      <c r="T121" s="17">
        <f t="shared" si="30"/>
        <v>130.73000000000002</v>
      </c>
      <c r="U121" s="17">
        <f t="shared" si="30"/>
        <v>134.45800000000003</v>
      </c>
      <c r="V121" s="17">
        <f t="shared" si="30"/>
        <v>138.54</v>
      </c>
      <c r="W121" s="17">
        <f t="shared" si="30"/>
        <v>143.04599999999999</v>
      </c>
      <c r="X121" s="17">
        <f t="shared" si="30"/>
        <v>147.846</v>
      </c>
      <c r="Y121" s="17">
        <f t="shared" si="30"/>
        <v>152.71799999999999</v>
      </c>
      <c r="Z121" s="17">
        <f t="shared" si="30"/>
        <v>157.34399999999999</v>
      </c>
      <c r="AA121" s="17">
        <f t="shared" si="30"/>
        <v>161.50900000000001</v>
      </c>
      <c r="AB121" s="17">
        <f t="shared" si="30"/>
        <v>165.179</v>
      </c>
      <c r="AC121" s="17">
        <f t="shared" si="30"/>
        <v>168.45999999999998</v>
      </c>
      <c r="AD121" s="17">
        <f t="shared" si="30"/>
        <v>171.45199999999997</v>
      </c>
      <c r="AE121" s="17">
        <f t="shared" si="30"/>
        <v>174.30900000000003</v>
      </c>
      <c r="AF121" s="17">
        <f t="shared" si="30"/>
        <v>177.17400000000001</v>
      </c>
      <c r="AG121" s="17">
        <f t="shared" si="30"/>
        <v>180.16200000000001</v>
      </c>
      <c r="AH121" s="17">
        <f t="shared" si="30"/>
        <v>183.36</v>
      </c>
      <c r="AI121" s="17">
        <f t="shared" si="30"/>
        <v>186.869</v>
      </c>
      <c r="AJ121" s="17">
        <f t="shared" si="30"/>
        <v>190.79300000000001</v>
      </c>
      <c r="AK121" s="17">
        <f t="shared" si="30"/>
        <v>195.268</v>
      </c>
      <c r="AL121" s="17">
        <f t="shared" si="30"/>
        <v>200.16400000000002</v>
      </c>
      <c r="AM121" s="17">
        <f t="shared" si="30"/>
        <v>205.64000000000001</v>
      </c>
      <c r="AN121" s="17">
        <f t="shared" si="30"/>
        <v>212.452</v>
      </c>
      <c r="AO121" s="17">
        <f t="shared" si="30"/>
        <v>221.58600000000001</v>
      </c>
      <c r="AP121" s="17">
        <f t="shared" si="30"/>
        <v>233.649</v>
      </c>
      <c r="AQ121" s="17">
        <f t="shared" si="30"/>
        <v>249.05999999999997</v>
      </c>
      <c r="AR121" s="17">
        <f t="shared" si="30"/>
        <v>267.37400000000002</v>
      </c>
      <c r="AS121" s="17">
        <f t="shared" si="30"/>
        <v>287.27199999999999</v>
      </c>
      <c r="AT121" s="17">
        <f t="shared" si="30"/>
        <v>306.911</v>
      </c>
      <c r="AU121" s="17">
        <f t="shared" si="30"/>
        <v>324.96899999999999</v>
      </c>
      <c r="AV121" s="17">
        <f t="shared" si="30"/>
        <v>340.97700000000003</v>
      </c>
      <c r="AW121" s="17">
        <f t="shared" si="30"/>
        <v>355.34000000000003</v>
      </c>
      <c r="AX121" s="17">
        <f t="shared" si="30"/>
        <v>368.69200000000001</v>
      </c>
      <c r="AY121" s="17">
        <f t="shared" si="30"/>
        <v>382.04700000000003</v>
      </c>
      <c r="AZ121" s="17">
        <f t="shared" si="30"/>
        <v>396.16700000000003</v>
      </c>
      <c r="BA121" s="17">
        <f t="shared" si="30"/>
        <v>411.23400000000004</v>
      </c>
      <c r="BB121" s="17">
        <f t="shared" si="30"/>
        <v>427.05400000000009</v>
      </c>
      <c r="BC121" s="17">
        <f t="shared" si="30"/>
        <v>443.59300000000002</v>
      </c>
      <c r="BD121" s="17">
        <f t="shared" si="30"/>
        <v>460.72300000000001</v>
      </c>
      <c r="BE121" s="17">
        <f t="shared" si="30"/>
        <v>478.38100000000003</v>
      </c>
      <c r="BF121" s="17">
        <f t="shared" si="30"/>
        <v>496.529</v>
      </c>
      <c r="BG121" s="17">
        <f t="shared" si="30"/>
        <v>515.31600000000003</v>
      </c>
      <c r="BH121" s="17">
        <f t="shared" si="30"/>
        <v>535.07100000000003</v>
      </c>
      <c r="BI121" s="17">
        <f t="shared" si="30"/>
        <v>556.22400000000005</v>
      </c>
      <c r="BJ121" s="17">
        <f t="shared" si="30"/>
        <v>579.04399999999998</v>
      </c>
      <c r="BK121" s="17">
        <f t="shared" si="30"/>
        <v>603.55600000000004</v>
      </c>
      <c r="BL121" s="17">
        <f t="shared" si="30"/>
        <v>629.56799999999998</v>
      </c>
      <c r="BM121" s="17">
        <f t="shared" si="30"/>
        <v>656.745</v>
      </c>
      <c r="BN121" s="17">
        <f t="shared" si="30"/>
        <v>684.69100000000003</v>
      </c>
      <c r="BO121" s="17">
        <f t="shared" ref="BO121:BT121" si="31">SUM(BO73:BO77)</f>
        <v>713.029</v>
      </c>
      <c r="BP121" s="17">
        <f t="shared" si="31"/>
        <v>741.42200000000003</v>
      </c>
      <c r="BQ121" s="17">
        <f t="shared" si="31"/>
        <v>769.59500000000003</v>
      </c>
      <c r="BR121" s="17">
        <f t="shared" si="31"/>
        <v>797.33199999999999</v>
      </c>
      <c r="BS121" s="17">
        <f t="shared" si="31"/>
        <v>824.48099999999999</v>
      </c>
      <c r="BT121" s="17">
        <f t="shared" si="31"/>
        <v>850.94200000000001</v>
      </c>
    </row>
    <row r="122" spans="1:72">
      <c r="A122" s="16" t="s">
        <v>16</v>
      </c>
      <c r="B122" s="17">
        <f>SUM(B78:B82)</f>
        <v>54.277000000000001</v>
      </c>
      <c r="C122" s="17">
        <f t="shared" ref="C122:BN122" si="32">SUM(C78:C82)</f>
        <v>57.265000000000001</v>
      </c>
      <c r="D122" s="17">
        <f t="shared" si="32"/>
        <v>60.414999999999999</v>
      </c>
      <c r="E122" s="17">
        <f t="shared" si="32"/>
        <v>63.347999999999999</v>
      </c>
      <c r="F122" s="17">
        <f t="shared" si="32"/>
        <v>65.567999999999998</v>
      </c>
      <c r="G122" s="17">
        <f t="shared" si="32"/>
        <v>66.75</v>
      </c>
      <c r="H122" s="17">
        <f t="shared" si="32"/>
        <v>66.742000000000004</v>
      </c>
      <c r="I122" s="17">
        <f t="shared" si="32"/>
        <v>65.730999999999995</v>
      </c>
      <c r="J122" s="17">
        <f t="shared" si="32"/>
        <v>64.153000000000006</v>
      </c>
      <c r="K122" s="17">
        <f t="shared" si="32"/>
        <v>62.628</v>
      </c>
      <c r="L122" s="17">
        <f t="shared" si="32"/>
        <v>61.629000000000005</v>
      </c>
      <c r="M122" s="17">
        <f t="shared" si="32"/>
        <v>61.266999999999996</v>
      </c>
      <c r="N122" s="17">
        <f t="shared" si="32"/>
        <v>61.465000000000003</v>
      </c>
      <c r="O122" s="17">
        <f t="shared" si="32"/>
        <v>62.263999999999996</v>
      </c>
      <c r="P122" s="17">
        <f t="shared" si="32"/>
        <v>63.657000000000004</v>
      </c>
      <c r="Q122" s="17">
        <f t="shared" si="32"/>
        <v>65.617999999999995</v>
      </c>
      <c r="R122" s="17">
        <f t="shared" si="32"/>
        <v>68.221000000000004</v>
      </c>
      <c r="S122" s="17">
        <f t="shared" si="32"/>
        <v>71.447000000000003</v>
      </c>
      <c r="T122" s="17">
        <f t="shared" si="32"/>
        <v>75.055999999999997</v>
      </c>
      <c r="U122" s="17">
        <f t="shared" si="32"/>
        <v>78.72399999999999</v>
      </c>
      <c r="V122" s="17">
        <f t="shared" si="32"/>
        <v>82.210999999999999</v>
      </c>
      <c r="W122" s="17">
        <f t="shared" si="32"/>
        <v>85.404000000000011</v>
      </c>
      <c r="X122" s="17">
        <f t="shared" si="32"/>
        <v>88.357000000000014</v>
      </c>
      <c r="Y122" s="17">
        <f t="shared" si="32"/>
        <v>91.211999999999989</v>
      </c>
      <c r="Z122" s="17">
        <f t="shared" si="32"/>
        <v>94.193000000000012</v>
      </c>
      <c r="AA122" s="17">
        <f t="shared" si="32"/>
        <v>97.448999999999998</v>
      </c>
      <c r="AB122" s="17">
        <f t="shared" si="32"/>
        <v>101.03299999999999</v>
      </c>
      <c r="AC122" s="17">
        <f t="shared" si="32"/>
        <v>104.851</v>
      </c>
      <c r="AD122" s="17">
        <f t="shared" si="32"/>
        <v>108.74100000000001</v>
      </c>
      <c r="AE122" s="17">
        <f t="shared" si="32"/>
        <v>112.46700000000001</v>
      </c>
      <c r="AF122" s="17">
        <f t="shared" si="32"/>
        <v>115.87</v>
      </c>
      <c r="AG122" s="17">
        <f t="shared" si="32"/>
        <v>118.92599999999999</v>
      </c>
      <c r="AH122" s="17">
        <f t="shared" si="32"/>
        <v>121.71099999999998</v>
      </c>
      <c r="AI122" s="17">
        <f t="shared" si="32"/>
        <v>124.291</v>
      </c>
      <c r="AJ122" s="17">
        <f t="shared" si="32"/>
        <v>126.77200000000002</v>
      </c>
      <c r="AK122" s="17">
        <f t="shared" si="32"/>
        <v>129.251</v>
      </c>
      <c r="AL122" s="17">
        <f t="shared" si="32"/>
        <v>131.815</v>
      </c>
      <c r="AM122" s="17">
        <f t="shared" si="32"/>
        <v>134.53000000000003</v>
      </c>
      <c r="AN122" s="17">
        <f t="shared" si="32"/>
        <v>137.47399999999999</v>
      </c>
      <c r="AO122" s="17">
        <f t="shared" si="32"/>
        <v>140.72300000000001</v>
      </c>
      <c r="AP122" s="17">
        <f t="shared" si="32"/>
        <v>144.38399999999999</v>
      </c>
      <c r="AQ122" s="17">
        <f t="shared" si="32"/>
        <v>148.358</v>
      </c>
      <c r="AR122" s="17">
        <f t="shared" si="32"/>
        <v>152.76700000000002</v>
      </c>
      <c r="AS122" s="17">
        <f t="shared" si="32"/>
        <v>158.18799999999999</v>
      </c>
      <c r="AT122" s="17">
        <f t="shared" si="32"/>
        <v>165.374</v>
      </c>
      <c r="AU122" s="17">
        <f t="shared" si="32"/>
        <v>174.78899999999999</v>
      </c>
      <c r="AV122" s="17">
        <f t="shared" si="32"/>
        <v>186.75400000000002</v>
      </c>
      <c r="AW122" s="17">
        <f t="shared" si="32"/>
        <v>200.93100000000001</v>
      </c>
      <c r="AX122" s="17">
        <f t="shared" si="32"/>
        <v>216.33500000000001</v>
      </c>
      <c r="AY122" s="17">
        <f t="shared" si="32"/>
        <v>231.57900000000001</v>
      </c>
      <c r="AZ122" s="17">
        <f t="shared" si="32"/>
        <v>245.673</v>
      </c>
      <c r="BA122" s="17">
        <f t="shared" si="32"/>
        <v>258.26599999999996</v>
      </c>
      <c r="BB122" s="17">
        <f t="shared" si="32"/>
        <v>269.66500000000002</v>
      </c>
      <c r="BC122" s="17">
        <f t="shared" si="32"/>
        <v>280.339</v>
      </c>
      <c r="BD122" s="17">
        <f t="shared" si="32"/>
        <v>291.04599999999999</v>
      </c>
      <c r="BE122" s="17">
        <f t="shared" si="32"/>
        <v>302.35300000000001</v>
      </c>
      <c r="BF122" s="17">
        <f t="shared" si="32"/>
        <v>314.39599999999996</v>
      </c>
      <c r="BG122" s="17">
        <f t="shared" si="32"/>
        <v>327.03700000000003</v>
      </c>
      <c r="BH122" s="17">
        <f t="shared" si="32"/>
        <v>340.25700000000001</v>
      </c>
      <c r="BI122" s="17">
        <f t="shared" si="32"/>
        <v>353.96699999999998</v>
      </c>
      <c r="BJ122" s="17">
        <f t="shared" si="32"/>
        <v>368.13</v>
      </c>
      <c r="BK122" s="17">
        <f t="shared" si="32"/>
        <v>382.79399999999998</v>
      </c>
      <c r="BL122" s="17">
        <f t="shared" si="32"/>
        <v>398.07799999999997</v>
      </c>
      <c r="BM122" s="17">
        <f t="shared" si="32"/>
        <v>414.14699999999993</v>
      </c>
      <c r="BN122" s="17">
        <f t="shared" si="32"/>
        <v>431.16699999999992</v>
      </c>
      <c r="BO122" s="17">
        <f t="shared" ref="BO122:BT122" si="33">SUM(BO78:BO82)</f>
        <v>449.27300000000002</v>
      </c>
      <c r="BP122" s="17">
        <f t="shared" si="33"/>
        <v>468.56399999999996</v>
      </c>
      <c r="BQ122" s="17">
        <f t="shared" si="33"/>
        <v>489.08700000000005</v>
      </c>
      <c r="BR122" s="17">
        <f t="shared" si="33"/>
        <v>510.84000000000003</v>
      </c>
      <c r="BS122" s="17">
        <f t="shared" si="33"/>
        <v>533.77499999999998</v>
      </c>
      <c r="BT122" s="17">
        <f t="shared" si="33"/>
        <v>557.79499999999996</v>
      </c>
    </row>
    <row r="123" spans="1:72">
      <c r="A123" s="16" t="s">
        <v>17</v>
      </c>
      <c r="B123" s="17">
        <f>SUM(B83:B87)</f>
        <v>0</v>
      </c>
      <c r="C123" s="17">
        <f t="shared" ref="C123:BN123" si="34">SUM(C83:C87)</f>
        <v>0</v>
      </c>
      <c r="D123" s="17">
        <f t="shared" si="34"/>
        <v>0</v>
      </c>
      <c r="E123" s="17">
        <f t="shared" si="34"/>
        <v>0</v>
      </c>
      <c r="F123" s="17">
        <f t="shared" si="34"/>
        <v>0</v>
      </c>
      <c r="G123" s="17">
        <f t="shared" si="34"/>
        <v>0</v>
      </c>
      <c r="H123" s="17">
        <f t="shared" si="34"/>
        <v>0</v>
      </c>
      <c r="I123" s="17">
        <f t="shared" si="34"/>
        <v>0</v>
      </c>
      <c r="J123" s="17">
        <f t="shared" si="34"/>
        <v>0</v>
      </c>
      <c r="K123" s="17">
        <f t="shared" si="34"/>
        <v>0</v>
      </c>
      <c r="L123" s="17">
        <f t="shared" si="34"/>
        <v>33.223999999999997</v>
      </c>
      <c r="M123" s="17">
        <f t="shared" si="34"/>
        <v>33.445999999999998</v>
      </c>
      <c r="N123" s="17">
        <f t="shared" si="34"/>
        <v>33.255000000000003</v>
      </c>
      <c r="O123" s="17">
        <f t="shared" si="34"/>
        <v>32.844000000000001</v>
      </c>
      <c r="P123" s="17">
        <f t="shared" si="34"/>
        <v>32.489000000000004</v>
      </c>
      <c r="Q123" s="17">
        <f t="shared" si="34"/>
        <v>32.395000000000003</v>
      </c>
      <c r="R123" s="17">
        <f t="shared" si="34"/>
        <v>32.614000000000004</v>
      </c>
      <c r="S123" s="17">
        <f t="shared" si="34"/>
        <v>33.112000000000002</v>
      </c>
      <c r="T123" s="17">
        <f t="shared" si="34"/>
        <v>33.911000000000001</v>
      </c>
      <c r="U123" s="17">
        <f t="shared" si="34"/>
        <v>35.01</v>
      </c>
      <c r="V123" s="17">
        <f t="shared" si="34"/>
        <v>36.400000000000006</v>
      </c>
      <c r="W123" s="17">
        <f t="shared" si="34"/>
        <v>38.115000000000002</v>
      </c>
      <c r="X123" s="17">
        <f t="shared" si="34"/>
        <v>40.144999999999996</v>
      </c>
      <c r="Y123" s="17">
        <f t="shared" si="34"/>
        <v>42.374000000000002</v>
      </c>
      <c r="Z123" s="17">
        <f t="shared" si="34"/>
        <v>44.644999999999996</v>
      </c>
      <c r="AA123" s="17">
        <f t="shared" si="34"/>
        <v>46.841999999999999</v>
      </c>
      <c r="AB123" s="17">
        <f t="shared" si="34"/>
        <v>48.907999999999994</v>
      </c>
      <c r="AC123" s="17">
        <f t="shared" si="34"/>
        <v>50.869</v>
      </c>
      <c r="AD123" s="17">
        <f t="shared" si="34"/>
        <v>52.802999999999997</v>
      </c>
      <c r="AE123" s="17">
        <f t="shared" si="34"/>
        <v>54.828000000000003</v>
      </c>
      <c r="AF123" s="17">
        <f t="shared" si="34"/>
        <v>57.025000000000006</v>
      </c>
      <c r="AG123" s="17">
        <f t="shared" si="34"/>
        <v>59.423000000000002</v>
      </c>
      <c r="AH123" s="17">
        <f t="shared" si="34"/>
        <v>61.971000000000004</v>
      </c>
      <c r="AI123" s="17">
        <f t="shared" si="34"/>
        <v>64.567999999999998</v>
      </c>
      <c r="AJ123" s="17">
        <f t="shared" si="34"/>
        <v>67.072999999999993</v>
      </c>
      <c r="AK123" s="17">
        <f t="shared" si="34"/>
        <v>69.38600000000001</v>
      </c>
      <c r="AL123" s="17">
        <f t="shared" si="34"/>
        <v>71.494</v>
      </c>
      <c r="AM123" s="17">
        <f t="shared" si="34"/>
        <v>73.441000000000003</v>
      </c>
      <c r="AN123" s="17">
        <f t="shared" si="34"/>
        <v>75.27</v>
      </c>
      <c r="AO123" s="17">
        <f t="shared" si="34"/>
        <v>77.043000000000006</v>
      </c>
      <c r="AP123" s="17">
        <f t="shared" si="34"/>
        <v>78.822000000000003</v>
      </c>
      <c r="AQ123" s="17">
        <f t="shared" si="34"/>
        <v>80.661000000000001</v>
      </c>
      <c r="AR123" s="17">
        <f t="shared" si="34"/>
        <v>82.602999999999994</v>
      </c>
      <c r="AS123" s="17">
        <f t="shared" si="34"/>
        <v>84.692000000000007</v>
      </c>
      <c r="AT123" s="17">
        <f t="shared" si="34"/>
        <v>86.972999999999999</v>
      </c>
      <c r="AU123" s="17">
        <f t="shared" si="34"/>
        <v>89.51100000000001</v>
      </c>
      <c r="AV123" s="17">
        <f t="shared" si="34"/>
        <v>92.242000000000004</v>
      </c>
      <c r="AW123" s="17">
        <f t="shared" si="34"/>
        <v>95.245999999999995</v>
      </c>
      <c r="AX123" s="17">
        <f t="shared" si="34"/>
        <v>98.894999999999982</v>
      </c>
      <c r="AY123" s="17">
        <f t="shared" si="34"/>
        <v>103.672</v>
      </c>
      <c r="AZ123" s="17">
        <f t="shared" si="34"/>
        <v>109.87899999999999</v>
      </c>
      <c r="BA123" s="17">
        <f t="shared" si="34"/>
        <v>117.72199999999999</v>
      </c>
      <c r="BB123" s="17">
        <f t="shared" si="34"/>
        <v>126.98899999999999</v>
      </c>
      <c r="BC123" s="17">
        <f t="shared" si="34"/>
        <v>137.05599999999998</v>
      </c>
      <c r="BD123" s="17">
        <f t="shared" si="34"/>
        <v>147.047</v>
      </c>
      <c r="BE123" s="17">
        <f t="shared" si="34"/>
        <v>156.33699999999999</v>
      </c>
      <c r="BF123" s="17">
        <f t="shared" si="34"/>
        <v>164.70600000000002</v>
      </c>
      <c r="BG123" s="17">
        <f t="shared" si="34"/>
        <v>172.35300000000001</v>
      </c>
      <c r="BH123" s="17">
        <f t="shared" si="34"/>
        <v>179.57300000000001</v>
      </c>
      <c r="BI123" s="17">
        <f t="shared" si="34"/>
        <v>186.85099999999997</v>
      </c>
      <c r="BJ123" s="17">
        <f t="shared" si="34"/>
        <v>194.548</v>
      </c>
      <c r="BK123" s="17">
        <f t="shared" si="34"/>
        <v>202.803</v>
      </c>
      <c r="BL123" s="17">
        <f t="shared" si="34"/>
        <v>211.57000000000002</v>
      </c>
      <c r="BM123" s="17">
        <f t="shared" si="34"/>
        <v>220.70500000000001</v>
      </c>
      <c r="BN123" s="17">
        <f t="shared" si="34"/>
        <v>230.05500000000001</v>
      </c>
      <c r="BO123" s="17">
        <f t="shared" ref="BO123:BT123" si="35">SUM(BO83:BO87)</f>
        <v>239.554</v>
      </c>
      <c r="BP123" s="17">
        <f t="shared" si="35"/>
        <v>249.25</v>
      </c>
      <c r="BQ123" s="17">
        <f t="shared" si="35"/>
        <v>259.327</v>
      </c>
      <c r="BR123" s="17">
        <f t="shared" si="35"/>
        <v>270.10300000000001</v>
      </c>
      <c r="BS123" s="17">
        <f t="shared" si="35"/>
        <v>282.03299999999996</v>
      </c>
      <c r="BT123" s="17">
        <f t="shared" si="35"/>
        <v>295.70400000000001</v>
      </c>
    </row>
    <row r="124" spans="1:72">
      <c r="A124" s="16" t="s">
        <v>18</v>
      </c>
      <c r="B124" s="17">
        <f>SUM(B88:B92)</f>
        <v>0</v>
      </c>
      <c r="C124" s="17">
        <f t="shared" ref="C124:BN124" si="36">SUM(C88:C92)</f>
        <v>0</v>
      </c>
      <c r="D124" s="17">
        <f t="shared" si="36"/>
        <v>0</v>
      </c>
      <c r="E124" s="17">
        <f t="shared" si="36"/>
        <v>0</v>
      </c>
      <c r="F124" s="17">
        <f t="shared" si="36"/>
        <v>0</v>
      </c>
      <c r="G124" s="17">
        <f t="shared" si="36"/>
        <v>0</v>
      </c>
      <c r="H124" s="17">
        <f t="shared" si="36"/>
        <v>0</v>
      </c>
      <c r="I124" s="17">
        <f t="shared" si="36"/>
        <v>0</v>
      </c>
      <c r="J124" s="17">
        <f t="shared" si="36"/>
        <v>0</v>
      </c>
      <c r="K124" s="17">
        <f t="shared" si="36"/>
        <v>0</v>
      </c>
      <c r="L124" s="17">
        <f t="shared" si="36"/>
        <v>9.6059999999999999</v>
      </c>
      <c r="M124" s="17">
        <f t="shared" si="36"/>
        <v>10.245999999999999</v>
      </c>
      <c r="N124" s="17">
        <f t="shared" si="36"/>
        <v>10.949000000000002</v>
      </c>
      <c r="O124" s="17">
        <f t="shared" si="36"/>
        <v>11.643999999999998</v>
      </c>
      <c r="P124" s="17">
        <f t="shared" si="36"/>
        <v>12.238000000000001</v>
      </c>
      <c r="Q124" s="17">
        <f t="shared" si="36"/>
        <v>12.667999999999999</v>
      </c>
      <c r="R124" s="17">
        <f t="shared" si="36"/>
        <v>12.907999999999999</v>
      </c>
      <c r="S124" s="17">
        <f t="shared" si="36"/>
        <v>12.993</v>
      </c>
      <c r="T124" s="17">
        <f t="shared" si="36"/>
        <v>12.988999999999999</v>
      </c>
      <c r="U124" s="17">
        <f t="shared" si="36"/>
        <v>12.996</v>
      </c>
      <c r="V124" s="17">
        <f t="shared" si="36"/>
        <v>13.088000000000001</v>
      </c>
      <c r="W124" s="17">
        <f t="shared" si="36"/>
        <v>13.281000000000001</v>
      </c>
      <c r="X124" s="17">
        <f t="shared" si="36"/>
        <v>13.565999999999999</v>
      </c>
      <c r="Y124" s="17">
        <f t="shared" si="36"/>
        <v>13.962999999999999</v>
      </c>
      <c r="Z124" s="17">
        <f t="shared" si="36"/>
        <v>14.488999999999999</v>
      </c>
      <c r="AA124" s="17">
        <f t="shared" si="36"/>
        <v>15.154000000000002</v>
      </c>
      <c r="AB124" s="17">
        <f t="shared" si="36"/>
        <v>15.976000000000001</v>
      </c>
      <c r="AC124" s="17">
        <f t="shared" si="36"/>
        <v>16.945999999999998</v>
      </c>
      <c r="AD124" s="17">
        <f t="shared" si="36"/>
        <v>18.015000000000001</v>
      </c>
      <c r="AE124" s="17">
        <f t="shared" si="36"/>
        <v>19.111000000000001</v>
      </c>
      <c r="AF124" s="17">
        <f t="shared" si="36"/>
        <v>20.182000000000002</v>
      </c>
      <c r="AG124" s="17">
        <f t="shared" si="36"/>
        <v>21.203000000000003</v>
      </c>
      <c r="AH124" s="17">
        <f t="shared" si="36"/>
        <v>22.189</v>
      </c>
      <c r="AI124" s="17">
        <f t="shared" si="36"/>
        <v>23.17</v>
      </c>
      <c r="AJ124" s="17">
        <f t="shared" si="36"/>
        <v>24.198999999999998</v>
      </c>
      <c r="AK124" s="17">
        <f t="shared" si="36"/>
        <v>25.309000000000001</v>
      </c>
      <c r="AL124" s="17">
        <f t="shared" si="36"/>
        <v>26.512999999999998</v>
      </c>
      <c r="AM124" s="17">
        <f t="shared" si="36"/>
        <v>27.788999999999998</v>
      </c>
      <c r="AN124" s="17">
        <f t="shared" si="36"/>
        <v>29.091999999999999</v>
      </c>
      <c r="AO124" s="17">
        <f t="shared" si="36"/>
        <v>30.358000000000004</v>
      </c>
      <c r="AP124" s="17">
        <f t="shared" si="36"/>
        <v>31.543000000000006</v>
      </c>
      <c r="AQ124" s="17">
        <f t="shared" si="36"/>
        <v>32.641999999999996</v>
      </c>
      <c r="AR124" s="17">
        <f t="shared" si="36"/>
        <v>33.676000000000002</v>
      </c>
      <c r="AS124" s="17">
        <f t="shared" si="36"/>
        <v>34.660000000000004</v>
      </c>
      <c r="AT124" s="17">
        <f t="shared" si="36"/>
        <v>35.622000000000007</v>
      </c>
      <c r="AU124" s="17">
        <f t="shared" si="36"/>
        <v>36.591000000000001</v>
      </c>
      <c r="AV124" s="17">
        <f t="shared" si="36"/>
        <v>37.591000000000001</v>
      </c>
      <c r="AW124" s="17">
        <f t="shared" si="36"/>
        <v>38.643000000000008</v>
      </c>
      <c r="AX124" s="17">
        <f t="shared" si="36"/>
        <v>39.768000000000001</v>
      </c>
      <c r="AY124" s="17">
        <f t="shared" si="36"/>
        <v>40.983999999999995</v>
      </c>
      <c r="AZ124" s="17">
        <f t="shared" si="36"/>
        <v>42.322000000000003</v>
      </c>
      <c r="BA124" s="17">
        <f t="shared" si="36"/>
        <v>43.751000000000005</v>
      </c>
      <c r="BB124" s="17">
        <f t="shared" si="36"/>
        <v>45.311000000000007</v>
      </c>
      <c r="BC124" s="17">
        <f t="shared" si="36"/>
        <v>47.185000000000002</v>
      </c>
      <c r="BD124" s="17">
        <f t="shared" si="36"/>
        <v>49.61</v>
      </c>
      <c r="BE124" s="17">
        <f t="shared" si="36"/>
        <v>52.734000000000002</v>
      </c>
      <c r="BF124" s="17">
        <f t="shared" si="36"/>
        <v>56.659000000000006</v>
      </c>
      <c r="BG124" s="17">
        <f t="shared" si="36"/>
        <v>61.284000000000006</v>
      </c>
      <c r="BH124" s="17">
        <f t="shared" si="36"/>
        <v>66.311999999999998</v>
      </c>
      <c r="BI124" s="17">
        <f t="shared" si="36"/>
        <v>71.325000000000003</v>
      </c>
      <c r="BJ124" s="17">
        <f t="shared" si="36"/>
        <v>76.025000000000006</v>
      </c>
      <c r="BK124" s="17">
        <f t="shared" si="36"/>
        <v>80.315000000000012</v>
      </c>
      <c r="BL124" s="17">
        <f t="shared" si="36"/>
        <v>84.268999999999991</v>
      </c>
      <c r="BM124" s="17">
        <f t="shared" si="36"/>
        <v>88.066000000000003</v>
      </c>
      <c r="BN124" s="17">
        <f t="shared" si="36"/>
        <v>91.913000000000011</v>
      </c>
      <c r="BO124" s="17">
        <f t="shared" ref="BO124:BT124" si="37">SUM(BO88:BO92)</f>
        <v>95.975999999999999</v>
      </c>
      <c r="BP124" s="17">
        <f t="shared" si="37"/>
        <v>100.348</v>
      </c>
      <c r="BQ124" s="17">
        <f t="shared" si="37"/>
        <v>105.04400000000001</v>
      </c>
      <c r="BR124" s="17">
        <f t="shared" si="37"/>
        <v>109.99000000000001</v>
      </c>
      <c r="BS124" s="17">
        <f t="shared" si="37"/>
        <v>115.03099999999999</v>
      </c>
      <c r="BT124" s="17">
        <f t="shared" si="37"/>
        <v>119.92699999999999</v>
      </c>
    </row>
    <row r="125" spans="1:72">
      <c r="A125" s="16" t="s">
        <v>19</v>
      </c>
      <c r="B125" s="17">
        <f>SUM(B93:B97)</f>
        <v>0</v>
      </c>
      <c r="C125" s="17">
        <f t="shared" ref="C125:AZ125" si="38">SUM(C93:C97)</f>
        <v>0</v>
      </c>
      <c r="D125" s="17">
        <f t="shared" si="38"/>
        <v>0</v>
      </c>
      <c r="E125" s="17">
        <f t="shared" si="38"/>
        <v>0</v>
      </c>
      <c r="F125" s="17">
        <f t="shared" si="38"/>
        <v>0</v>
      </c>
      <c r="G125" s="17">
        <f t="shared" si="38"/>
        <v>0</v>
      </c>
      <c r="H125" s="17">
        <f t="shared" si="38"/>
        <v>0</v>
      </c>
      <c r="I125" s="17">
        <f t="shared" si="38"/>
        <v>0</v>
      </c>
      <c r="J125" s="17">
        <f t="shared" si="38"/>
        <v>0</v>
      </c>
      <c r="K125" s="17">
        <f t="shared" si="38"/>
        <v>0</v>
      </c>
      <c r="L125" s="17">
        <f t="shared" si="38"/>
        <v>1.7020000000000002</v>
      </c>
      <c r="M125" s="17">
        <f t="shared" si="38"/>
        <v>1.8090000000000002</v>
      </c>
      <c r="N125" s="17">
        <f t="shared" si="38"/>
        <v>1.9300000000000002</v>
      </c>
      <c r="O125" s="17">
        <f t="shared" si="38"/>
        <v>2.0670000000000002</v>
      </c>
      <c r="P125" s="17">
        <f t="shared" si="38"/>
        <v>2.222</v>
      </c>
      <c r="Q125" s="17">
        <f t="shared" si="38"/>
        <v>2.3969999999999998</v>
      </c>
      <c r="R125" s="17">
        <f t="shared" si="38"/>
        <v>2.5960000000000001</v>
      </c>
      <c r="S125" s="17">
        <f t="shared" si="38"/>
        <v>2.8140000000000001</v>
      </c>
      <c r="T125" s="17">
        <f t="shared" si="38"/>
        <v>3.0310000000000001</v>
      </c>
      <c r="U125" s="17">
        <f t="shared" si="38"/>
        <v>3.2209999999999996</v>
      </c>
      <c r="V125" s="17">
        <f t="shared" si="38"/>
        <v>3.3630000000000004</v>
      </c>
      <c r="W125" s="17">
        <f t="shared" si="38"/>
        <v>3.452</v>
      </c>
      <c r="X125" s="17">
        <f t="shared" si="38"/>
        <v>3.4950000000000006</v>
      </c>
      <c r="Y125" s="17">
        <f t="shared" si="38"/>
        <v>3.5140000000000007</v>
      </c>
      <c r="Z125" s="17">
        <f t="shared" si="38"/>
        <v>3.5369999999999999</v>
      </c>
      <c r="AA125" s="17">
        <f t="shared" si="38"/>
        <v>3.5829999999999997</v>
      </c>
      <c r="AB125" s="17">
        <f t="shared" si="38"/>
        <v>3.6590000000000003</v>
      </c>
      <c r="AC125" s="17">
        <f t="shared" si="38"/>
        <v>3.7609999999999997</v>
      </c>
      <c r="AD125" s="17">
        <f t="shared" si="38"/>
        <v>3.8969999999999998</v>
      </c>
      <c r="AE125" s="17">
        <f t="shared" si="38"/>
        <v>4.0720000000000001</v>
      </c>
      <c r="AF125" s="17">
        <f t="shared" si="38"/>
        <v>4.2889999999999997</v>
      </c>
      <c r="AG125" s="17">
        <f t="shared" si="38"/>
        <v>4.5549999999999997</v>
      </c>
      <c r="AH125" s="17">
        <f t="shared" si="38"/>
        <v>4.8680000000000003</v>
      </c>
      <c r="AI125" s="17">
        <f t="shared" si="38"/>
        <v>5.2120000000000006</v>
      </c>
      <c r="AJ125" s="17">
        <f t="shared" si="38"/>
        <v>5.5659999999999998</v>
      </c>
      <c r="AK125" s="17">
        <f t="shared" si="38"/>
        <v>5.915</v>
      </c>
      <c r="AL125" s="17">
        <f t="shared" si="38"/>
        <v>6.2509999999999994</v>
      </c>
      <c r="AM125" s="17">
        <f t="shared" si="38"/>
        <v>6.58</v>
      </c>
      <c r="AN125" s="17">
        <f t="shared" si="38"/>
        <v>6.91</v>
      </c>
      <c r="AO125" s="17">
        <f t="shared" si="38"/>
        <v>7.2579999999999991</v>
      </c>
      <c r="AP125" s="17">
        <f t="shared" si="38"/>
        <v>7.6330000000000009</v>
      </c>
      <c r="AQ125" s="17">
        <f t="shared" si="38"/>
        <v>8.0399999999999991</v>
      </c>
      <c r="AR125" s="17">
        <f t="shared" si="38"/>
        <v>8.4720000000000013</v>
      </c>
      <c r="AS125" s="17">
        <f t="shared" si="38"/>
        <v>8.9150000000000009</v>
      </c>
      <c r="AT125" s="17">
        <f t="shared" si="38"/>
        <v>9.3480000000000008</v>
      </c>
      <c r="AU125" s="17">
        <f t="shared" si="38"/>
        <v>9.7569999999999997</v>
      </c>
      <c r="AV125" s="17">
        <f t="shared" si="38"/>
        <v>10.141999999999999</v>
      </c>
      <c r="AW125" s="17">
        <f t="shared" si="38"/>
        <v>10.508000000000001</v>
      </c>
      <c r="AX125" s="17">
        <f t="shared" si="38"/>
        <v>10.861000000000001</v>
      </c>
      <c r="AY125" s="17">
        <f t="shared" si="38"/>
        <v>11.208</v>
      </c>
      <c r="AZ125" s="17">
        <f t="shared" si="38"/>
        <v>11.558</v>
      </c>
      <c r="BA125" s="17">
        <f t="shared" ref="BA125:BT125" si="39">SUM(BA93:BA97)</f>
        <v>11.92</v>
      </c>
      <c r="BB125" s="17">
        <f t="shared" si="39"/>
        <v>12.301000000000002</v>
      </c>
      <c r="BC125" s="17">
        <f t="shared" si="39"/>
        <v>12.705</v>
      </c>
      <c r="BD125" s="17">
        <f t="shared" si="39"/>
        <v>13.14</v>
      </c>
      <c r="BE125" s="17">
        <f t="shared" si="39"/>
        <v>13.610999999999999</v>
      </c>
      <c r="BF125" s="17">
        <f t="shared" si="39"/>
        <v>14.109999999999998</v>
      </c>
      <c r="BG125" s="17">
        <f t="shared" si="39"/>
        <v>14.652000000000001</v>
      </c>
      <c r="BH125" s="17">
        <f t="shared" si="39"/>
        <v>15.299000000000001</v>
      </c>
      <c r="BI125" s="17">
        <f t="shared" si="39"/>
        <v>16.130000000000003</v>
      </c>
      <c r="BJ125" s="17">
        <f t="shared" si="39"/>
        <v>17.196999999999999</v>
      </c>
      <c r="BK125" s="17">
        <f t="shared" si="39"/>
        <v>18.506999999999998</v>
      </c>
      <c r="BL125" s="17">
        <f t="shared" si="39"/>
        <v>20.024999999999999</v>
      </c>
      <c r="BM125" s="17">
        <f t="shared" si="39"/>
        <v>21.69</v>
      </c>
      <c r="BN125" s="17">
        <f t="shared" si="39"/>
        <v>23.431000000000001</v>
      </c>
      <c r="BO125" s="17">
        <f t="shared" si="39"/>
        <v>25.179000000000002</v>
      </c>
      <c r="BP125" s="17">
        <f t="shared" si="39"/>
        <v>26.873999999999995</v>
      </c>
      <c r="BQ125" s="17">
        <f t="shared" si="39"/>
        <v>28.468</v>
      </c>
      <c r="BR125" s="17">
        <f t="shared" si="39"/>
        <v>29.924000000000003</v>
      </c>
      <c r="BS125" s="17">
        <f t="shared" si="39"/>
        <v>31.216000000000001</v>
      </c>
      <c r="BT125" s="17">
        <f t="shared" si="39"/>
        <v>32.331000000000003</v>
      </c>
    </row>
    <row r="126" spans="1:72">
      <c r="A126" s="16" t="s">
        <v>20</v>
      </c>
      <c r="B126" s="17">
        <f>SUM(B98:B102)</f>
        <v>0</v>
      </c>
      <c r="C126" s="17">
        <f t="shared" ref="C126:BN126" si="40">SUM(C98:C102)</f>
        <v>0</v>
      </c>
      <c r="D126" s="17">
        <f t="shared" si="40"/>
        <v>0</v>
      </c>
      <c r="E126" s="17">
        <f t="shared" si="40"/>
        <v>0</v>
      </c>
      <c r="F126" s="17">
        <f t="shared" si="40"/>
        <v>0</v>
      </c>
      <c r="G126" s="17">
        <f t="shared" si="40"/>
        <v>0</v>
      </c>
      <c r="H126" s="17">
        <f t="shared" si="40"/>
        <v>0</v>
      </c>
      <c r="I126" s="17">
        <f t="shared" si="40"/>
        <v>0</v>
      </c>
      <c r="J126" s="17">
        <f t="shared" si="40"/>
        <v>0</v>
      </c>
      <c r="K126" s="17">
        <f t="shared" si="40"/>
        <v>0</v>
      </c>
      <c r="L126" s="17">
        <f t="shared" si="40"/>
        <v>0.18400000000000002</v>
      </c>
      <c r="M126" s="17">
        <f t="shared" si="40"/>
        <v>0.19500000000000001</v>
      </c>
      <c r="N126" s="17">
        <f t="shared" si="40"/>
        <v>0.20699999999999999</v>
      </c>
      <c r="O126" s="17">
        <f t="shared" si="40"/>
        <v>0.22</v>
      </c>
      <c r="P126" s="17">
        <f t="shared" si="40"/>
        <v>0.23500000000000001</v>
      </c>
      <c r="Q126" s="17">
        <f t="shared" si="40"/>
        <v>0.253</v>
      </c>
      <c r="R126" s="17">
        <f t="shared" si="40"/>
        <v>0.27300000000000002</v>
      </c>
      <c r="S126" s="17">
        <f t="shared" si="40"/>
        <v>0.29500000000000004</v>
      </c>
      <c r="T126" s="17">
        <f t="shared" si="40"/>
        <v>0.31900000000000006</v>
      </c>
      <c r="U126" s="17">
        <f t="shared" si="40"/>
        <v>0.34699999999999998</v>
      </c>
      <c r="V126" s="17">
        <f t="shared" si="40"/>
        <v>0.378</v>
      </c>
      <c r="W126" s="17">
        <f t="shared" si="40"/>
        <v>0.41199999999999998</v>
      </c>
      <c r="X126" s="17">
        <f t="shared" si="40"/>
        <v>0.45100000000000001</v>
      </c>
      <c r="Y126" s="17">
        <f t="shared" si="40"/>
        <v>0.48800000000000004</v>
      </c>
      <c r="Z126" s="17">
        <f t="shared" si="40"/>
        <v>0.52100000000000013</v>
      </c>
      <c r="AA126" s="17">
        <f t="shared" si="40"/>
        <v>0.54700000000000004</v>
      </c>
      <c r="AB126" s="17">
        <f t="shared" si="40"/>
        <v>0.56399999999999995</v>
      </c>
      <c r="AC126" s="17">
        <f t="shared" si="40"/>
        <v>0.57399999999999995</v>
      </c>
      <c r="AD126" s="17">
        <f t="shared" si="40"/>
        <v>0.58099999999999996</v>
      </c>
      <c r="AE126" s="17">
        <f t="shared" si="40"/>
        <v>0.58799999999999997</v>
      </c>
      <c r="AF126" s="17">
        <f t="shared" si="40"/>
        <v>0.59899999999999998</v>
      </c>
      <c r="AG126" s="17">
        <f t="shared" si="40"/>
        <v>0.61499999999999999</v>
      </c>
      <c r="AH126" s="17">
        <f t="shared" si="40"/>
        <v>0.63500000000000001</v>
      </c>
      <c r="AI126" s="17">
        <f t="shared" si="40"/>
        <v>0.66100000000000003</v>
      </c>
      <c r="AJ126" s="17">
        <f t="shared" si="40"/>
        <v>0.69500000000000006</v>
      </c>
      <c r="AK126" s="17">
        <f t="shared" si="40"/>
        <v>0.73599999999999999</v>
      </c>
      <c r="AL126" s="17">
        <f t="shared" si="40"/>
        <v>0.78700000000000003</v>
      </c>
      <c r="AM126" s="17">
        <f t="shared" si="40"/>
        <v>0.84600000000000009</v>
      </c>
      <c r="AN126" s="17">
        <f t="shared" si="40"/>
        <v>0.91099999999999992</v>
      </c>
      <c r="AO126" s="17">
        <f t="shared" si="40"/>
        <v>0.97899999999999998</v>
      </c>
      <c r="AP126" s="17">
        <f t="shared" si="40"/>
        <v>1.046</v>
      </c>
      <c r="AQ126" s="17">
        <f t="shared" si="40"/>
        <v>1.111</v>
      </c>
      <c r="AR126" s="17">
        <f t="shared" si="40"/>
        <v>1.1760000000000002</v>
      </c>
      <c r="AS126" s="17">
        <f t="shared" si="40"/>
        <v>1.2429999999999999</v>
      </c>
      <c r="AT126" s="17">
        <f t="shared" si="40"/>
        <v>1.3120000000000001</v>
      </c>
      <c r="AU126" s="17">
        <f t="shared" si="40"/>
        <v>1.387</v>
      </c>
      <c r="AV126" s="17">
        <f t="shared" si="40"/>
        <v>1.4690000000000001</v>
      </c>
      <c r="AW126" s="17">
        <f t="shared" si="40"/>
        <v>1.5550000000000002</v>
      </c>
      <c r="AX126" s="17">
        <f t="shared" si="40"/>
        <v>1.6439999999999997</v>
      </c>
      <c r="AY126" s="17">
        <f t="shared" si="40"/>
        <v>1.732</v>
      </c>
      <c r="AZ126" s="17">
        <f t="shared" si="40"/>
        <v>1.8149999999999999</v>
      </c>
      <c r="BA126" s="17">
        <f t="shared" si="40"/>
        <v>1.8939999999999999</v>
      </c>
      <c r="BB126" s="17">
        <f t="shared" si="40"/>
        <v>1.97</v>
      </c>
      <c r="BC126" s="17">
        <f t="shared" si="40"/>
        <v>2.0430000000000001</v>
      </c>
      <c r="BD126" s="17">
        <f t="shared" si="40"/>
        <v>2.1150000000000002</v>
      </c>
      <c r="BE126" s="17">
        <f t="shared" si="40"/>
        <v>2.1890000000000001</v>
      </c>
      <c r="BF126" s="17">
        <f t="shared" si="40"/>
        <v>2.2650000000000001</v>
      </c>
      <c r="BG126" s="17">
        <f t="shared" si="40"/>
        <v>2.3440000000000003</v>
      </c>
      <c r="BH126" s="17">
        <f t="shared" si="40"/>
        <v>2.4300000000000002</v>
      </c>
      <c r="BI126" s="17">
        <f t="shared" si="40"/>
        <v>2.5199999999999996</v>
      </c>
      <c r="BJ126" s="17">
        <f t="shared" si="40"/>
        <v>2.6179999999999994</v>
      </c>
      <c r="BK126" s="17">
        <f t="shared" si="40"/>
        <v>2.726</v>
      </c>
      <c r="BL126" s="17">
        <f t="shared" si="40"/>
        <v>2.8490000000000002</v>
      </c>
      <c r="BM126" s="17">
        <f t="shared" si="40"/>
        <v>2.992</v>
      </c>
      <c r="BN126" s="17">
        <f t="shared" si="40"/>
        <v>3.1590000000000003</v>
      </c>
      <c r="BO126" s="17">
        <f t="shared" ref="BO126:BT126" si="41">SUM(BO98:BO102)</f>
        <v>3.3559999999999999</v>
      </c>
      <c r="BP126" s="17">
        <f t="shared" si="41"/>
        <v>3.5890000000000004</v>
      </c>
      <c r="BQ126" s="17">
        <f t="shared" si="41"/>
        <v>3.863</v>
      </c>
      <c r="BR126" s="17">
        <f t="shared" si="41"/>
        <v>4.1850000000000005</v>
      </c>
      <c r="BS126" s="17">
        <f t="shared" si="41"/>
        <v>4.5590000000000002</v>
      </c>
      <c r="BT126" s="17">
        <f t="shared" si="41"/>
        <v>4.9919999999999991</v>
      </c>
    </row>
    <row r="128" spans="1:72">
      <c r="A128" s="17" t="s">
        <v>27</v>
      </c>
      <c r="B128" s="17">
        <f>SUM(B107:B126)</f>
        <v>8576.6960000000017</v>
      </c>
      <c r="C128" s="17">
        <f t="shared" ref="C128:BN128" si="42">SUM(C107:C126)</f>
        <v>8799.965000000002</v>
      </c>
      <c r="D128" s="17">
        <f t="shared" si="42"/>
        <v>9023.869999999999</v>
      </c>
      <c r="E128" s="17">
        <f t="shared" si="42"/>
        <v>9252.2800000000025</v>
      </c>
      <c r="F128" s="17">
        <f t="shared" si="42"/>
        <v>9490.5560000000023</v>
      </c>
      <c r="G128" s="17">
        <f t="shared" si="42"/>
        <v>9742.7770000000037</v>
      </c>
      <c r="H128" s="17">
        <f t="shared" si="42"/>
        <v>10010.268000000002</v>
      </c>
      <c r="I128" s="17">
        <f t="shared" si="42"/>
        <v>10292.612000000001</v>
      </c>
      <c r="J128" s="17">
        <f t="shared" si="42"/>
        <v>10589.966000000004</v>
      </c>
      <c r="K128" s="17">
        <f t="shared" si="42"/>
        <v>10901.962</v>
      </c>
      <c r="L128" s="17">
        <f t="shared" si="42"/>
        <v>11272.987999999999</v>
      </c>
      <c r="M128" s="17">
        <f t="shared" si="42"/>
        <v>11614.744999999999</v>
      </c>
      <c r="N128" s="17">
        <f t="shared" si="42"/>
        <v>11970.823</v>
      </c>
      <c r="O128" s="17">
        <f t="shared" si="42"/>
        <v>12340.931999999999</v>
      </c>
      <c r="P128" s="17">
        <f t="shared" si="42"/>
        <v>12724.622999999998</v>
      </c>
      <c r="Q128" s="17">
        <f t="shared" si="42"/>
        <v>13121.356000000002</v>
      </c>
      <c r="R128" s="17">
        <f t="shared" si="42"/>
        <v>13531.067999999997</v>
      </c>
      <c r="S128" s="17">
        <f t="shared" si="42"/>
        <v>13953.163</v>
      </c>
      <c r="T128" s="17">
        <f t="shared" si="42"/>
        <v>14385.932999999999</v>
      </c>
      <c r="U128" s="17">
        <f t="shared" si="42"/>
        <v>14827.202999999996</v>
      </c>
      <c r="V128" s="17">
        <f t="shared" si="42"/>
        <v>15275.340000000002</v>
      </c>
      <c r="W128" s="17">
        <f t="shared" si="42"/>
        <v>15729.491000000002</v>
      </c>
      <c r="X128" s="17">
        <f t="shared" si="42"/>
        <v>16189.771999999999</v>
      </c>
      <c r="Y128" s="17">
        <f t="shared" si="42"/>
        <v>16656.701000000001</v>
      </c>
      <c r="Z128" s="17">
        <f t="shared" si="42"/>
        <v>17131.288</v>
      </c>
      <c r="AA128" s="17">
        <f t="shared" si="42"/>
        <v>17614.226999999999</v>
      </c>
      <c r="AB128" s="17">
        <f t="shared" si="42"/>
        <v>18105.402999999995</v>
      </c>
      <c r="AC128" s="17">
        <f t="shared" si="42"/>
        <v>18604.320999999996</v>
      </c>
      <c r="AD128" s="17">
        <f t="shared" si="42"/>
        <v>19110.895000000004</v>
      </c>
      <c r="AE128" s="17">
        <f t="shared" si="42"/>
        <v>19624.982000000007</v>
      </c>
      <c r="AF128" s="17">
        <f t="shared" si="42"/>
        <v>20146.391999999996</v>
      </c>
      <c r="AG128" s="17">
        <f t="shared" si="42"/>
        <v>20674.95</v>
      </c>
      <c r="AH128" s="17">
        <f t="shared" si="42"/>
        <v>21210.376999999997</v>
      </c>
      <c r="AI128" s="17">
        <f t="shared" si="42"/>
        <v>21752.226000000002</v>
      </c>
      <c r="AJ128" s="17">
        <f t="shared" si="42"/>
        <v>22299.964999999997</v>
      </c>
      <c r="AK128" s="17">
        <f t="shared" si="42"/>
        <v>22853.091000000004</v>
      </c>
      <c r="AL128" s="17">
        <f t="shared" si="42"/>
        <v>23411.236999999994</v>
      </c>
      <c r="AM128" s="17">
        <f t="shared" si="42"/>
        <v>23974.079000000005</v>
      </c>
      <c r="AN128" s="17">
        <f t="shared" si="42"/>
        <v>24541.188000000006</v>
      </c>
      <c r="AO128" s="17">
        <f t="shared" si="42"/>
        <v>25112.119000000013</v>
      </c>
      <c r="AP128" s="17">
        <f t="shared" si="42"/>
        <v>25686.44</v>
      </c>
      <c r="AQ128" s="17">
        <f t="shared" si="42"/>
        <v>26263.756000000005</v>
      </c>
      <c r="AR128" s="17">
        <f t="shared" si="42"/>
        <v>26843.689000000006</v>
      </c>
      <c r="AS128" s="17">
        <f t="shared" si="42"/>
        <v>27425.803000000004</v>
      </c>
      <c r="AT128" s="17">
        <f t="shared" si="42"/>
        <v>28009.683000000008</v>
      </c>
      <c r="AU128" s="17">
        <f t="shared" si="42"/>
        <v>28594.911999999997</v>
      </c>
      <c r="AV128" s="17">
        <f t="shared" si="42"/>
        <v>29181.119999999992</v>
      </c>
      <c r="AW128" s="17">
        <f t="shared" si="42"/>
        <v>29767.934000000008</v>
      </c>
      <c r="AX128" s="17">
        <f t="shared" si="42"/>
        <v>30354.983</v>
      </c>
      <c r="AY128" s="17">
        <f t="shared" si="42"/>
        <v>30941.9</v>
      </c>
      <c r="AZ128" s="17">
        <f t="shared" si="42"/>
        <v>31528.315999999999</v>
      </c>
      <c r="BA128" s="17">
        <f t="shared" si="42"/>
        <v>32113.899999999998</v>
      </c>
      <c r="BB128" s="17">
        <f t="shared" si="42"/>
        <v>32698.316000000003</v>
      </c>
      <c r="BC128" s="17">
        <f t="shared" si="42"/>
        <v>33281.259999999995</v>
      </c>
      <c r="BD128" s="17">
        <f t="shared" si="42"/>
        <v>33862.43099999999</v>
      </c>
      <c r="BE128" s="17">
        <f t="shared" si="42"/>
        <v>34441.534</v>
      </c>
      <c r="BF128" s="17">
        <f t="shared" si="42"/>
        <v>35018.262999999999</v>
      </c>
      <c r="BG128" s="17">
        <f t="shared" si="42"/>
        <v>35592.314000000006</v>
      </c>
      <c r="BH128" s="17">
        <f t="shared" si="42"/>
        <v>36163.450999999994</v>
      </c>
      <c r="BI128" s="17">
        <f t="shared" si="42"/>
        <v>36731.438999999984</v>
      </c>
      <c r="BJ128" s="17">
        <f t="shared" si="42"/>
        <v>37296.031000000003</v>
      </c>
      <c r="BK128" s="17">
        <f t="shared" si="42"/>
        <v>37856.964000000007</v>
      </c>
      <c r="BL128" s="17">
        <f t="shared" si="42"/>
        <v>38413.946000000011</v>
      </c>
      <c r="BM128" s="17">
        <f t="shared" si="42"/>
        <v>38966.678</v>
      </c>
      <c r="BN128" s="17">
        <f t="shared" si="42"/>
        <v>39514.851000000002</v>
      </c>
      <c r="BO128" s="17">
        <f t="shared" ref="BO128:BT128" si="43">SUM(BO107:BO126)</f>
        <v>40058.171999999999</v>
      </c>
      <c r="BP128" s="17">
        <f t="shared" si="43"/>
        <v>40596.358000000007</v>
      </c>
      <c r="BQ128" s="17">
        <f t="shared" si="43"/>
        <v>41129.142</v>
      </c>
      <c r="BR128" s="17">
        <f t="shared" si="43"/>
        <v>41656.263999999981</v>
      </c>
      <c r="BS128" s="17">
        <f t="shared" si="43"/>
        <v>42177.487000000008</v>
      </c>
      <c r="BT128" s="17">
        <f t="shared" si="43"/>
        <v>42692.582999999991</v>
      </c>
    </row>
  </sheetData>
  <phoneticPr fontId="0" type="noConversion"/>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sheetPr codeName="Sheet5"/>
  <dimension ref="A1:AZ103"/>
  <sheetViews>
    <sheetView workbookViewId="0">
      <pane xSplit="1" ySplit="2" topLeftCell="M3" activePane="bottomRight" state="frozen"/>
      <selection activeCell="R26" sqref="R26"/>
      <selection pane="topRight" activeCell="R26" sqref="R26"/>
      <selection pane="bottomLeft" activeCell="R26" sqref="R26"/>
      <selection pane="bottomRight" activeCell="R26" sqref="R26"/>
    </sheetView>
  </sheetViews>
  <sheetFormatPr defaultRowHeight="12.75"/>
  <cols>
    <col min="1" max="1" width="19.28515625" style="25" customWidth="1"/>
    <col min="2" max="26" width="9.140625" style="25" hidden="1" customWidth="1"/>
    <col min="27" max="29" width="9.140625" style="25" customWidth="1"/>
    <col min="30" max="16384" width="9.140625" style="25"/>
  </cols>
  <sheetData>
    <row r="1" spans="1:52" s="31" customFormat="1">
      <c r="A1" s="31" t="s">
        <v>54</v>
      </c>
    </row>
    <row r="2" spans="1:52" s="29" customFormat="1">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 t="shared" ref="AA3:AC3" si="0">AB3</f>
        <v>0</v>
      </c>
      <c r="AB3" s="28">
        <f t="shared" si="0"/>
        <v>0</v>
      </c>
      <c r="AC3" s="28">
        <f t="shared" si="0"/>
        <v>0</v>
      </c>
      <c r="AD3" s="27">
        <v>0</v>
      </c>
      <c r="AE3" s="27">
        <f t="shared" ref="AE3:AZ3" si="1">AD3</f>
        <v>0</v>
      </c>
      <c r="AF3" s="27">
        <f t="shared" si="1"/>
        <v>0</v>
      </c>
      <c r="AG3" s="26">
        <f t="shared" si="1"/>
        <v>0</v>
      </c>
      <c r="AH3" s="26">
        <f t="shared" si="1"/>
        <v>0</v>
      </c>
      <c r="AI3" s="26">
        <f t="shared" si="1"/>
        <v>0</v>
      </c>
      <c r="AJ3" s="26">
        <f t="shared" si="1"/>
        <v>0</v>
      </c>
      <c r="AK3" s="26">
        <f t="shared" si="1"/>
        <v>0</v>
      </c>
      <c r="AL3" s="26">
        <f t="shared" si="1"/>
        <v>0</v>
      </c>
      <c r="AM3" s="26">
        <f t="shared" si="1"/>
        <v>0</v>
      </c>
      <c r="AN3" s="26">
        <f t="shared" si="1"/>
        <v>0</v>
      </c>
      <c r="AO3" s="26">
        <f t="shared" si="1"/>
        <v>0</v>
      </c>
      <c r="AP3" s="26">
        <f t="shared" si="1"/>
        <v>0</v>
      </c>
      <c r="AQ3" s="26">
        <f t="shared" si="1"/>
        <v>0</v>
      </c>
      <c r="AR3" s="26">
        <f t="shared" si="1"/>
        <v>0</v>
      </c>
      <c r="AS3" s="26">
        <f t="shared" si="1"/>
        <v>0</v>
      </c>
      <c r="AT3" s="26">
        <f t="shared" si="1"/>
        <v>0</v>
      </c>
      <c r="AU3" s="26">
        <f t="shared" si="1"/>
        <v>0</v>
      </c>
      <c r="AV3" s="26">
        <f t="shared" si="1"/>
        <v>0</v>
      </c>
      <c r="AW3" s="26">
        <f t="shared" si="1"/>
        <v>0</v>
      </c>
      <c r="AX3" s="26">
        <f t="shared" si="1"/>
        <v>0</v>
      </c>
      <c r="AY3" s="26">
        <f t="shared" si="1"/>
        <v>0</v>
      </c>
      <c r="AZ3" s="26">
        <f t="shared" si="1"/>
        <v>0</v>
      </c>
    </row>
    <row r="4" spans="1:5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 t="shared" ref="AA4:AC4" si="2">AB4</f>
        <v>0</v>
      </c>
      <c r="AB4" s="28">
        <f t="shared" si="2"/>
        <v>0</v>
      </c>
      <c r="AC4" s="28">
        <f t="shared" si="2"/>
        <v>0</v>
      </c>
      <c r="AD4" s="27">
        <v>0</v>
      </c>
      <c r="AE4" s="27">
        <f t="shared" ref="AE4:AZ4" si="3">AD4</f>
        <v>0</v>
      </c>
      <c r="AF4" s="27">
        <f t="shared" si="3"/>
        <v>0</v>
      </c>
      <c r="AG4" s="26">
        <f t="shared" si="3"/>
        <v>0</v>
      </c>
      <c r="AH4" s="26">
        <f t="shared" si="3"/>
        <v>0</v>
      </c>
      <c r="AI4" s="26">
        <f t="shared" si="3"/>
        <v>0</v>
      </c>
      <c r="AJ4" s="26">
        <f t="shared" si="3"/>
        <v>0</v>
      </c>
      <c r="AK4" s="26">
        <f t="shared" si="3"/>
        <v>0</v>
      </c>
      <c r="AL4" s="26">
        <f t="shared" si="3"/>
        <v>0</v>
      </c>
      <c r="AM4" s="26">
        <f t="shared" si="3"/>
        <v>0</v>
      </c>
      <c r="AN4" s="26">
        <f t="shared" si="3"/>
        <v>0</v>
      </c>
      <c r="AO4" s="26">
        <f t="shared" si="3"/>
        <v>0</v>
      </c>
      <c r="AP4" s="26">
        <f t="shared" si="3"/>
        <v>0</v>
      </c>
      <c r="AQ4" s="26">
        <f t="shared" si="3"/>
        <v>0</v>
      </c>
      <c r="AR4" s="26">
        <f t="shared" si="3"/>
        <v>0</v>
      </c>
      <c r="AS4" s="26">
        <f t="shared" si="3"/>
        <v>0</v>
      </c>
      <c r="AT4" s="26">
        <f t="shared" si="3"/>
        <v>0</v>
      </c>
      <c r="AU4" s="26">
        <f t="shared" si="3"/>
        <v>0</v>
      </c>
      <c r="AV4" s="26">
        <f t="shared" si="3"/>
        <v>0</v>
      </c>
      <c r="AW4" s="26">
        <f t="shared" si="3"/>
        <v>0</v>
      </c>
      <c r="AX4" s="26">
        <f t="shared" si="3"/>
        <v>0</v>
      </c>
      <c r="AY4" s="26">
        <f t="shared" si="3"/>
        <v>0</v>
      </c>
      <c r="AZ4" s="26">
        <f t="shared" si="3"/>
        <v>0</v>
      </c>
    </row>
    <row r="5" spans="1:5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 t="shared" ref="AA5:AC5" si="4">AB5</f>
        <v>0</v>
      </c>
      <c r="AB5" s="28">
        <f t="shared" si="4"/>
        <v>0</v>
      </c>
      <c r="AC5" s="28">
        <f t="shared" si="4"/>
        <v>0</v>
      </c>
      <c r="AD5" s="27">
        <v>0</v>
      </c>
      <c r="AE5" s="27">
        <f t="shared" ref="AE5:AZ5" si="5">AD5</f>
        <v>0</v>
      </c>
      <c r="AF5" s="27">
        <f t="shared" si="5"/>
        <v>0</v>
      </c>
      <c r="AG5" s="26">
        <f t="shared" si="5"/>
        <v>0</v>
      </c>
      <c r="AH5" s="26">
        <f t="shared" si="5"/>
        <v>0</v>
      </c>
      <c r="AI5" s="26">
        <f t="shared" si="5"/>
        <v>0</v>
      </c>
      <c r="AJ5" s="26">
        <f t="shared" si="5"/>
        <v>0</v>
      </c>
      <c r="AK5" s="26">
        <f t="shared" si="5"/>
        <v>0</v>
      </c>
      <c r="AL5" s="26">
        <f t="shared" si="5"/>
        <v>0</v>
      </c>
      <c r="AM5" s="26">
        <f t="shared" si="5"/>
        <v>0</v>
      </c>
      <c r="AN5" s="26">
        <f t="shared" si="5"/>
        <v>0</v>
      </c>
      <c r="AO5" s="26">
        <f t="shared" si="5"/>
        <v>0</v>
      </c>
      <c r="AP5" s="26">
        <f t="shared" si="5"/>
        <v>0</v>
      </c>
      <c r="AQ5" s="26">
        <f t="shared" si="5"/>
        <v>0</v>
      </c>
      <c r="AR5" s="26">
        <f t="shared" si="5"/>
        <v>0</v>
      </c>
      <c r="AS5" s="26">
        <f t="shared" si="5"/>
        <v>0</v>
      </c>
      <c r="AT5" s="26">
        <f t="shared" si="5"/>
        <v>0</v>
      </c>
      <c r="AU5" s="26">
        <f t="shared" si="5"/>
        <v>0</v>
      </c>
      <c r="AV5" s="26">
        <f t="shared" si="5"/>
        <v>0</v>
      </c>
      <c r="AW5" s="26">
        <f t="shared" si="5"/>
        <v>0</v>
      </c>
      <c r="AX5" s="26">
        <f t="shared" si="5"/>
        <v>0</v>
      </c>
      <c r="AY5" s="26">
        <f t="shared" si="5"/>
        <v>0</v>
      </c>
      <c r="AZ5" s="26">
        <f t="shared" si="5"/>
        <v>0</v>
      </c>
    </row>
    <row r="6" spans="1:5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 t="shared" ref="AA6:AC6" si="6">AB6</f>
        <v>0</v>
      </c>
      <c r="AB6" s="28">
        <f t="shared" si="6"/>
        <v>0</v>
      </c>
      <c r="AC6" s="28">
        <f t="shared" si="6"/>
        <v>0</v>
      </c>
      <c r="AD6" s="27">
        <v>0</v>
      </c>
      <c r="AE6" s="27">
        <f t="shared" ref="AE6:AZ6" si="7">AD6</f>
        <v>0</v>
      </c>
      <c r="AF6" s="27">
        <f t="shared" si="7"/>
        <v>0</v>
      </c>
      <c r="AG6" s="26">
        <f t="shared" si="7"/>
        <v>0</v>
      </c>
      <c r="AH6" s="26">
        <f t="shared" si="7"/>
        <v>0</v>
      </c>
      <c r="AI6" s="26">
        <f t="shared" si="7"/>
        <v>0</v>
      </c>
      <c r="AJ6" s="26">
        <f t="shared" si="7"/>
        <v>0</v>
      </c>
      <c r="AK6" s="26">
        <f t="shared" si="7"/>
        <v>0</v>
      </c>
      <c r="AL6" s="26">
        <f t="shared" si="7"/>
        <v>0</v>
      </c>
      <c r="AM6" s="26">
        <f t="shared" si="7"/>
        <v>0</v>
      </c>
      <c r="AN6" s="26">
        <f t="shared" si="7"/>
        <v>0</v>
      </c>
      <c r="AO6" s="26">
        <f t="shared" si="7"/>
        <v>0</v>
      </c>
      <c r="AP6" s="26">
        <f t="shared" si="7"/>
        <v>0</v>
      </c>
      <c r="AQ6" s="26">
        <f t="shared" si="7"/>
        <v>0</v>
      </c>
      <c r="AR6" s="26">
        <f t="shared" si="7"/>
        <v>0</v>
      </c>
      <c r="AS6" s="26">
        <f t="shared" si="7"/>
        <v>0</v>
      </c>
      <c r="AT6" s="26">
        <f t="shared" si="7"/>
        <v>0</v>
      </c>
      <c r="AU6" s="26">
        <f t="shared" si="7"/>
        <v>0</v>
      </c>
      <c r="AV6" s="26">
        <f t="shared" si="7"/>
        <v>0</v>
      </c>
      <c r="AW6" s="26">
        <f t="shared" si="7"/>
        <v>0</v>
      </c>
      <c r="AX6" s="26">
        <f t="shared" si="7"/>
        <v>0</v>
      </c>
      <c r="AY6" s="26">
        <f t="shared" si="7"/>
        <v>0</v>
      </c>
      <c r="AZ6" s="26">
        <f t="shared" si="7"/>
        <v>0</v>
      </c>
    </row>
    <row r="7" spans="1:5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 t="shared" ref="AA7:AC7" si="8">AB7</f>
        <v>0</v>
      </c>
      <c r="AB7" s="28">
        <f t="shared" si="8"/>
        <v>0</v>
      </c>
      <c r="AC7" s="28">
        <f t="shared" si="8"/>
        <v>0</v>
      </c>
      <c r="AD7" s="27">
        <v>0</v>
      </c>
      <c r="AE7" s="27">
        <f t="shared" ref="AE7:AZ7" si="9">AD7</f>
        <v>0</v>
      </c>
      <c r="AF7" s="27">
        <f t="shared" si="9"/>
        <v>0</v>
      </c>
      <c r="AG7" s="26">
        <f t="shared" si="9"/>
        <v>0</v>
      </c>
      <c r="AH7" s="26">
        <f t="shared" si="9"/>
        <v>0</v>
      </c>
      <c r="AI7" s="26">
        <f t="shared" si="9"/>
        <v>0</v>
      </c>
      <c r="AJ7" s="26">
        <f t="shared" si="9"/>
        <v>0</v>
      </c>
      <c r="AK7" s="26">
        <f t="shared" si="9"/>
        <v>0</v>
      </c>
      <c r="AL7" s="26">
        <f t="shared" si="9"/>
        <v>0</v>
      </c>
      <c r="AM7" s="26">
        <f t="shared" si="9"/>
        <v>0</v>
      </c>
      <c r="AN7" s="26">
        <f t="shared" si="9"/>
        <v>0</v>
      </c>
      <c r="AO7" s="26">
        <f t="shared" si="9"/>
        <v>0</v>
      </c>
      <c r="AP7" s="26">
        <f t="shared" si="9"/>
        <v>0</v>
      </c>
      <c r="AQ7" s="26">
        <f t="shared" si="9"/>
        <v>0</v>
      </c>
      <c r="AR7" s="26">
        <f t="shared" si="9"/>
        <v>0</v>
      </c>
      <c r="AS7" s="26">
        <f t="shared" si="9"/>
        <v>0</v>
      </c>
      <c r="AT7" s="26">
        <f t="shared" si="9"/>
        <v>0</v>
      </c>
      <c r="AU7" s="26">
        <f t="shared" si="9"/>
        <v>0</v>
      </c>
      <c r="AV7" s="26">
        <f t="shared" si="9"/>
        <v>0</v>
      </c>
      <c r="AW7" s="26">
        <f t="shared" si="9"/>
        <v>0</v>
      </c>
      <c r="AX7" s="26">
        <f t="shared" si="9"/>
        <v>0</v>
      </c>
      <c r="AY7" s="26">
        <f t="shared" si="9"/>
        <v>0</v>
      </c>
      <c r="AZ7" s="26">
        <f t="shared" si="9"/>
        <v>0</v>
      </c>
    </row>
    <row r="8" spans="1:5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 t="shared" ref="AA8:AC8" si="10">AB8</f>
        <v>0</v>
      </c>
      <c r="AB8" s="28">
        <f t="shared" si="10"/>
        <v>0</v>
      </c>
      <c r="AC8" s="28">
        <f t="shared" si="10"/>
        <v>0</v>
      </c>
      <c r="AD8" s="27">
        <v>0</v>
      </c>
      <c r="AE8" s="27">
        <f t="shared" ref="AE8:AZ8" si="11">AD8</f>
        <v>0</v>
      </c>
      <c r="AF8" s="27">
        <f t="shared" si="11"/>
        <v>0</v>
      </c>
      <c r="AG8" s="26">
        <f t="shared" si="11"/>
        <v>0</v>
      </c>
      <c r="AH8" s="26">
        <f t="shared" si="11"/>
        <v>0</v>
      </c>
      <c r="AI8" s="26">
        <f t="shared" si="11"/>
        <v>0</v>
      </c>
      <c r="AJ8" s="26">
        <f t="shared" si="11"/>
        <v>0</v>
      </c>
      <c r="AK8" s="26">
        <f t="shared" si="11"/>
        <v>0</v>
      </c>
      <c r="AL8" s="26">
        <f t="shared" si="11"/>
        <v>0</v>
      </c>
      <c r="AM8" s="26">
        <f t="shared" si="11"/>
        <v>0</v>
      </c>
      <c r="AN8" s="26">
        <f t="shared" si="11"/>
        <v>0</v>
      </c>
      <c r="AO8" s="26">
        <f t="shared" si="11"/>
        <v>0</v>
      </c>
      <c r="AP8" s="26">
        <f t="shared" si="11"/>
        <v>0</v>
      </c>
      <c r="AQ8" s="26">
        <f t="shared" si="11"/>
        <v>0</v>
      </c>
      <c r="AR8" s="26">
        <f t="shared" si="11"/>
        <v>0</v>
      </c>
      <c r="AS8" s="26">
        <f t="shared" si="11"/>
        <v>0</v>
      </c>
      <c r="AT8" s="26">
        <f t="shared" si="11"/>
        <v>0</v>
      </c>
      <c r="AU8" s="26">
        <f t="shared" si="11"/>
        <v>0</v>
      </c>
      <c r="AV8" s="26">
        <f t="shared" si="11"/>
        <v>0</v>
      </c>
      <c r="AW8" s="26">
        <f t="shared" si="11"/>
        <v>0</v>
      </c>
      <c r="AX8" s="26">
        <f t="shared" si="11"/>
        <v>0</v>
      </c>
      <c r="AY8" s="26">
        <f t="shared" si="11"/>
        <v>0</v>
      </c>
      <c r="AZ8" s="26">
        <f t="shared" si="11"/>
        <v>0</v>
      </c>
    </row>
    <row r="9" spans="1:5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 t="shared" ref="AA9:AC9" si="12">AB9</f>
        <v>0</v>
      </c>
      <c r="AB9" s="28">
        <f t="shared" si="12"/>
        <v>0</v>
      </c>
      <c r="AC9" s="28">
        <f t="shared" si="12"/>
        <v>0</v>
      </c>
      <c r="AD9" s="27">
        <v>0</v>
      </c>
      <c r="AE9" s="27">
        <f t="shared" ref="AE9:AZ9" si="13">AD9</f>
        <v>0</v>
      </c>
      <c r="AF9" s="27">
        <f t="shared" si="13"/>
        <v>0</v>
      </c>
      <c r="AG9" s="26">
        <f t="shared" si="13"/>
        <v>0</v>
      </c>
      <c r="AH9" s="26">
        <f t="shared" si="13"/>
        <v>0</v>
      </c>
      <c r="AI9" s="26">
        <f t="shared" si="13"/>
        <v>0</v>
      </c>
      <c r="AJ9" s="26">
        <f t="shared" si="13"/>
        <v>0</v>
      </c>
      <c r="AK9" s="26">
        <f t="shared" si="13"/>
        <v>0</v>
      </c>
      <c r="AL9" s="26">
        <f t="shared" si="13"/>
        <v>0</v>
      </c>
      <c r="AM9" s="26">
        <f t="shared" si="13"/>
        <v>0</v>
      </c>
      <c r="AN9" s="26">
        <f t="shared" si="13"/>
        <v>0</v>
      </c>
      <c r="AO9" s="26">
        <f t="shared" si="13"/>
        <v>0</v>
      </c>
      <c r="AP9" s="26">
        <f t="shared" si="13"/>
        <v>0</v>
      </c>
      <c r="AQ9" s="26">
        <f t="shared" si="13"/>
        <v>0</v>
      </c>
      <c r="AR9" s="26">
        <f t="shared" si="13"/>
        <v>0</v>
      </c>
      <c r="AS9" s="26">
        <f t="shared" si="13"/>
        <v>0</v>
      </c>
      <c r="AT9" s="26">
        <f t="shared" si="13"/>
        <v>0</v>
      </c>
      <c r="AU9" s="26">
        <f t="shared" si="13"/>
        <v>0</v>
      </c>
      <c r="AV9" s="26">
        <f t="shared" si="13"/>
        <v>0</v>
      </c>
      <c r="AW9" s="26">
        <f t="shared" si="13"/>
        <v>0</v>
      </c>
      <c r="AX9" s="26">
        <f t="shared" si="13"/>
        <v>0</v>
      </c>
      <c r="AY9" s="26">
        <f t="shared" si="13"/>
        <v>0</v>
      </c>
      <c r="AZ9" s="26">
        <f t="shared" si="13"/>
        <v>0</v>
      </c>
    </row>
    <row r="10" spans="1:5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 t="shared" ref="AA10:AC10" si="14">AB10</f>
        <v>0</v>
      </c>
      <c r="AB10" s="28">
        <f t="shared" si="14"/>
        <v>0</v>
      </c>
      <c r="AC10" s="28">
        <f t="shared" si="14"/>
        <v>0</v>
      </c>
      <c r="AD10" s="27">
        <v>0</v>
      </c>
      <c r="AE10" s="27">
        <f t="shared" ref="AE10:AZ10" si="15">AD10</f>
        <v>0</v>
      </c>
      <c r="AF10" s="27">
        <f t="shared" si="15"/>
        <v>0</v>
      </c>
      <c r="AG10" s="26">
        <f t="shared" si="15"/>
        <v>0</v>
      </c>
      <c r="AH10" s="26">
        <f t="shared" si="15"/>
        <v>0</v>
      </c>
      <c r="AI10" s="26">
        <f t="shared" si="15"/>
        <v>0</v>
      </c>
      <c r="AJ10" s="26">
        <f t="shared" si="15"/>
        <v>0</v>
      </c>
      <c r="AK10" s="26">
        <f t="shared" si="15"/>
        <v>0</v>
      </c>
      <c r="AL10" s="26">
        <f t="shared" si="15"/>
        <v>0</v>
      </c>
      <c r="AM10" s="26">
        <f t="shared" si="15"/>
        <v>0</v>
      </c>
      <c r="AN10" s="26">
        <f t="shared" si="15"/>
        <v>0</v>
      </c>
      <c r="AO10" s="26">
        <f t="shared" si="15"/>
        <v>0</v>
      </c>
      <c r="AP10" s="26">
        <f t="shared" si="15"/>
        <v>0</v>
      </c>
      <c r="AQ10" s="26">
        <f t="shared" si="15"/>
        <v>0</v>
      </c>
      <c r="AR10" s="26">
        <f t="shared" si="15"/>
        <v>0</v>
      </c>
      <c r="AS10" s="26">
        <f t="shared" si="15"/>
        <v>0</v>
      </c>
      <c r="AT10" s="26">
        <f t="shared" si="15"/>
        <v>0</v>
      </c>
      <c r="AU10" s="26">
        <f t="shared" si="15"/>
        <v>0</v>
      </c>
      <c r="AV10" s="26">
        <f t="shared" si="15"/>
        <v>0</v>
      </c>
      <c r="AW10" s="26">
        <f t="shared" si="15"/>
        <v>0</v>
      </c>
      <c r="AX10" s="26">
        <f t="shared" si="15"/>
        <v>0</v>
      </c>
      <c r="AY10" s="26">
        <f t="shared" si="15"/>
        <v>0</v>
      </c>
      <c r="AZ10" s="26">
        <f t="shared" si="15"/>
        <v>0</v>
      </c>
    </row>
    <row r="11" spans="1:5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 t="shared" ref="AA11:AC11" si="16">AB11</f>
        <v>0</v>
      </c>
      <c r="AB11" s="28">
        <f t="shared" si="16"/>
        <v>0</v>
      </c>
      <c r="AC11" s="28">
        <f t="shared" si="16"/>
        <v>0</v>
      </c>
      <c r="AD11" s="27">
        <v>0</v>
      </c>
      <c r="AE11" s="27">
        <f t="shared" ref="AE11:AZ11" si="17">AD11</f>
        <v>0</v>
      </c>
      <c r="AF11" s="27">
        <f t="shared" si="17"/>
        <v>0</v>
      </c>
      <c r="AG11" s="26">
        <f t="shared" si="17"/>
        <v>0</v>
      </c>
      <c r="AH11" s="26">
        <f t="shared" si="17"/>
        <v>0</v>
      </c>
      <c r="AI11" s="26">
        <f t="shared" si="17"/>
        <v>0</v>
      </c>
      <c r="AJ11" s="26">
        <f t="shared" si="17"/>
        <v>0</v>
      </c>
      <c r="AK11" s="26">
        <f t="shared" si="17"/>
        <v>0</v>
      </c>
      <c r="AL11" s="26">
        <f t="shared" si="17"/>
        <v>0</v>
      </c>
      <c r="AM11" s="26">
        <f t="shared" si="17"/>
        <v>0</v>
      </c>
      <c r="AN11" s="26">
        <f t="shared" si="17"/>
        <v>0</v>
      </c>
      <c r="AO11" s="26">
        <f t="shared" si="17"/>
        <v>0</v>
      </c>
      <c r="AP11" s="26">
        <f t="shared" si="17"/>
        <v>0</v>
      </c>
      <c r="AQ11" s="26">
        <f t="shared" si="17"/>
        <v>0</v>
      </c>
      <c r="AR11" s="26">
        <f t="shared" si="17"/>
        <v>0</v>
      </c>
      <c r="AS11" s="26">
        <f t="shared" si="17"/>
        <v>0</v>
      </c>
      <c r="AT11" s="26">
        <f t="shared" si="17"/>
        <v>0</v>
      </c>
      <c r="AU11" s="26">
        <f t="shared" si="17"/>
        <v>0</v>
      </c>
      <c r="AV11" s="26">
        <f t="shared" si="17"/>
        <v>0</v>
      </c>
      <c r="AW11" s="26">
        <f t="shared" si="17"/>
        <v>0</v>
      </c>
      <c r="AX11" s="26">
        <f t="shared" si="17"/>
        <v>0</v>
      </c>
      <c r="AY11" s="26">
        <f t="shared" si="17"/>
        <v>0</v>
      </c>
      <c r="AZ11" s="26">
        <f t="shared" si="17"/>
        <v>0</v>
      </c>
    </row>
    <row r="12" spans="1:5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 t="shared" ref="AA12:AC12" si="18">AB12</f>
        <v>0</v>
      </c>
      <c r="AB12" s="28">
        <f t="shared" si="18"/>
        <v>0</v>
      </c>
      <c r="AC12" s="28">
        <f t="shared" si="18"/>
        <v>0</v>
      </c>
      <c r="AD12" s="27">
        <v>0</v>
      </c>
      <c r="AE12" s="27">
        <f t="shared" ref="AE12:AZ12" si="19">AD12</f>
        <v>0</v>
      </c>
      <c r="AF12" s="27">
        <f t="shared" si="19"/>
        <v>0</v>
      </c>
      <c r="AG12" s="26">
        <f t="shared" si="19"/>
        <v>0</v>
      </c>
      <c r="AH12" s="26">
        <f t="shared" si="19"/>
        <v>0</v>
      </c>
      <c r="AI12" s="26">
        <f t="shared" si="19"/>
        <v>0</v>
      </c>
      <c r="AJ12" s="26">
        <f t="shared" si="19"/>
        <v>0</v>
      </c>
      <c r="AK12" s="26">
        <f t="shared" si="19"/>
        <v>0</v>
      </c>
      <c r="AL12" s="26">
        <f t="shared" si="19"/>
        <v>0</v>
      </c>
      <c r="AM12" s="26">
        <f t="shared" si="19"/>
        <v>0</v>
      </c>
      <c r="AN12" s="26">
        <f t="shared" si="19"/>
        <v>0</v>
      </c>
      <c r="AO12" s="26">
        <f t="shared" si="19"/>
        <v>0</v>
      </c>
      <c r="AP12" s="26">
        <f t="shared" si="19"/>
        <v>0</v>
      </c>
      <c r="AQ12" s="26">
        <f t="shared" si="19"/>
        <v>0</v>
      </c>
      <c r="AR12" s="26">
        <f t="shared" si="19"/>
        <v>0</v>
      </c>
      <c r="AS12" s="26">
        <f t="shared" si="19"/>
        <v>0</v>
      </c>
      <c r="AT12" s="26">
        <f t="shared" si="19"/>
        <v>0</v>
      </c>
      <c r="AU12" s="26">
        <f t="shared" si="19"/>
        <v>0</v>
      </c>
      <c r="AV12" s="26">
        <f t="shared" si="19"/>
        <v>0</v>
      </c>
      <c r="AW12" s="26">
        <f t="shared" si="19"/>
        <v>0</v>
      </c>
      <c r="AX12" s="26">
        <f t="shared" si="19"/>
        <v>0</v>
      </c>
      <c r="AY12" s="26">
        <f t="shared" si="19"/>
        <v>0</v>
      </c>
      <c r="AZ12" s="26">
        <f t="shared" si="19"/>
        <v>0</v>
      </c>
    </row>
    <row r="13" spans="1:5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 t="shared" ref="AA13:AC13" si="20">AB13</f>
        <v>0</v>
      </c>
      <c r="AB13" s="28">
        <f t="shared" si="20"/>
        <v>0</v>
      </c>
      <c r="AC13" s="28">
        <f t="shared" si="20"/>
        <v>0</v>
      </c>
      <c r="AD13" s="27">
        <v>0</v>
      </c>
      <c r="AE13" s="27">
        <f t="shared" ref="AE13:AZ13" si="21">AD13</f>
        <v>0</v>
      </c>
      <c r="AF13" s="27">
        <f t="shared" si="21"/>
        <v>0</v>
      </c>
      <c r="AG13" s="26">
        <f t="shared" si="21"/>
        <v>0</v>
      </c>
      <c r="AH13" s="26">
        <f t="shared" si="21"/>
        <v>0</v>
      </c>
      <c r="AI13" s="26">
        <f t="shared" si="21"/>
        <v>0</v>
      </c>
      <c r="AJ13" s="26">
        <f t="shared" si="21"/>
        <v>0</v>
      </c>
      <c r="AK13" s="26">
        <f t="shared" si="21"/>
        <v>0</v>
      </c>
      <c r="AL13" s="26">
        <f t="shared" si="21"/>
        <v>0</v>
      </c>
      <c r="AM13" s="26">
        <f t="shared" si="21"/>
        <v>0</v>
      </c>
      <c r="AN13" s="26">
        <f t="shared" si="21"/>
        <v>0</v>
      </c>
      <c r="AO13" s="26">
        <f t="shared" si="21"/>
        <v>0</v>
      </c>
      <c r="AP13" s="26">
        <f t="shared" si="21"/>
        <v>0</v>
      </c>
      <c r="AQ13" s="26">
        <f t="shared" si="21"/>
        <v>0</v>
      </c>
      <c r="AR13" s="26">
        <f t="shared" si="21"/>
        <v>0</v>
      </c>
      <c r="AS13" s="26">
        <f t="shared" si="21"/>
        <v>0</v>
      </c>
      <c r="AT13" s="26">
        <f t="shared" si="21"/>
        <v>0</v>
      </c>
      <c r="AU13" s="26">
        <f t="shared" si="21"/>
        <v>0</v>
      </c>
      <c r="AV13" s="26">
        <f t="shared" si="21"/>
        <v>0</v>
      </c>
      <c r="AW13" s="26">
        <f t="shared" si="21"/>
        <v>0</v>
      </c>
      <c r="AX13" s="26">
        <f t="shared" si="21"/>
        <v>0</v>
      </c>
      <c r="AY13" s="26">
        <f t="shared" si="21"/>
        <v>0</v>
      </c>
      <c r="AZ13" s="26">
        <f t="shared" si="21"/>
        <v>0</v>
      </c>
    </row>
    <row r="14" spans="1:5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 t="shared" ref="AA14:AC14" si="22">AB14</f>
        <v>0</v>
      </c>
      <c r="AB14" s="28">
        <f t="shared" si="22"/>
        <v>0</v>
      </c>
      <c r="AC14" s="28">
        <f t="shared" si="22"/>
        <v>0</v>
      </c>
      <c r="AD14" s="27">
        <v>0</v>
      </c>
      <c r="AE14" s="27">
        <f t="shared" ref="AE14:AZ14" si="23">AD14</f>
        <v>0</v>
      </c>
      <c r="AF14" s="27">
        <f t="shared" si="23"/>
        <v>0</v>
      </c>
      <c r="AG14" s="26">
        <f t="shared" si="23"/>
        <v>0</v>
      </c>
      <c r="AH14" s="26">
        <f t="shared" si="23"/>
        <v>0</v>
      </c>
      <c r="AI14" s="26">
        <f t="shared" si="23"/>
        <v>0</v>
      </c>
      <c r="AJ14" s="26">
        <f t="shared" si="23"/>
        <v>0</v>
      </c>
      <c r="AK14" s="26">
        <f t="shared" si="23"/>
        <v>0</v>
      </c>
      <c r="AL14" s="26">
        <f t="shared" si="23"/>
        <v>0</v>
      </c>
      <c r="AM14" s="26">
        <f t="shared" si="23"/>
        <v>0</v>
      </c>
      <c r="AN14" s="26">
        <f t="shared" si="23"/>
        <v>0</v>
      </c>
      <c r="AO14" s="26">
        <f t="shared" si="23"/>
        <v>0</v>
      </c>
      <c r="AP14" s="26">
        <f t="shared" si="23"/>
        <v>0</v>
      </c>
      <c r="AQ14" s="26">
        <f t="shared" si="23"/>
        <v>0</v>
      </c>
      <c r="AR14" s="26">
        <f t="shared" si="23"/>
        <v>0</v>
      </c>
      <c r="AS14" s="26">
        <f t="shared" si="23"/>
        <v>0</v>
      </c>
      <c r="AT14" s="26">
        <f t="shared" si="23"/>
        <v>0</v>
      </c>
      <c r="AU14" s="26">
        <f t="shared" si="23"/>
        <v>0</v>
      </c>
      <c r="AV14" s="26">
        <f t="shared" si="23"/>
        <v>0</v>
      </c>
      <c r="AW14" s="26">
        <f t="shared" si="23"/>
        <v>0</v>
      </c>
      <c r="AX14" s="26">
        <f t="shared" si="23"/>
        <v>0</v>
      </c>
      <c r="AY14" s="26">
        <f t="shared" si="23"/>
        <v>0</v>
      </c>
      <c r="AZ14" s="26">
        <f t="shared" si="23"/>
        <v>0</v>
      </c>
    </row>
    <row r="15" spans="1:5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 t="shared" ref="AA15:AC15" si="24">AB15</f>
        <v>0</v>
      </c>
      <c r="AB15" s="28">
        <f t="shared" si="24"/>
        <v>0</v>
      </c>
      <c r="AC15" s="28">
        <f t="shared" si="24"/>
        <v>0</v>
      </c>
      <c r="AD15" s="27">
        <v>0</v>
      </c>
      <c r="AE15" s="27">
        <f t="shared" ref="AE15:AZ15" si="25">AD15</f>
        <v>0</v>
      </c>
      <c r="AF15" s="27">
        <f t="shared" si="25"/>
        <v>0</v>
      </c>
      <c r="AG15" s="26">
        <f t="shared" si="25"/>
        <v>0</v>
      </c>
      <c r="AH15" s="26">
        <f t="shared" si="25"/>
        <v>0</v>
      </c>
      <c r="AI15" s="26">
        <f t="shared" si="25"/>
        <v>0</v>
      </c>
      <c r="AJ15" s="26">
        <f t="shared" si="25"/>
        <v>0</v>
      </c>
      <c r="AK15" s="26">
        <f t="shared" si="25"/>
        <v>0</v>
      </c>
      <c r="AL15" s="26">
        <f t="shared" si="25"/>
        <v>0</v>
      </c>
      <c r="AM15" s="26">
        <f t="shared" si="25"/>
        <v>0</v>
      </c>
      <c r="AN15" s="26">
        <f t="shared" si="25"/>
        <v>0</v>
      </c>
      <c r="AO15" s="26">
        <f t="shared" si="25"/>
        <v>0</v>
      </c>
      <c r="AP15" s="26">
        <f t="shared" si="25"/>
        <v>0</v>
      </c>
      <c r="AQ15" s="26">
        <f t="shared" si="25"/>
        <v>0</v>
      </c>
      <c r="AR15" s="26">
        <f t="shared" si="25"/>
        <v>0</v>
      </c>
      <c r="AS15" s="26">
        <f t="shared" si="25"/>
        <v>0</v>
      </c>
      <c r="AT15" s="26">
        <f t="shared" si="25"/>
        <v>0</v>
      </c>
      <c r="AU15" s="26">
        <f t="shared" si="25"/>
        <v>0</v>
      </c>
      <c r="AV15" s="26">
        <f t="shared" si="25"/>
        <v>0</v>
      </c>
      <c r="AW15" s="26">
        <f t="shared" si="25"/>
        <v>0</v>
      </c>
      <c r="AX15" s="26">
        <f t="shared" si="25"/>
        <v>0</v>
      </c>
      <c r="AY15" s="26">
        <f t="shared" si="25"/>
        <v>0</v>
      </c>
      <c r="AZ15" s="26">
        <f t="shared" si="25"/>
        <v>0</v>
      </c>
    </row>
    <row r="16" spans="1:5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 t="shared" ref="AA16:AC16" si="26">AB16</f>
        <v>0</v>
      </c>
      <c r="AB16" s="28">
        <f t="shared" si="26"/>
        <v>0</v>
      </c>
      <c r="AC16" s="28">
        <f t="shared" si="26"/>
        <v>0</v>
      </c>
      <c r="AD16" s="27">
        <v>0</v>
      </c>
      <c r="AE16" s="27">
        <f t="shared" ref="AE16:AZ16" si="27">AD16</f>
        <v>0</v>
      </c>
      <c r="AF16" s="27">
        <f t="shared" si="27"/>
        <v>0</v>
      </c>
      <c r="AG16" s="26">
        <f t="shared" si="27"/>
        <v>0</v>
      </c>
      <c r="AH16" s="26">
        <f t="shared" si="27"/>
        <v>0</v>
      </c>
      <c r="AI16" s="26">
        <f t="shared" si="27"/>
        <v>0</v>
      </c>
      <c r="AJ16" s="26">
        <f t="shared" si="27"/>
        <v>0</v>
      </c>
      <c r="AK16" s="26">
        <f t="shared" si="27"/>
        <v>0</v>
      </c>
      <c r="AL16" s="26">
        <f t="shared" si="27"/>
        <v>0</v>
      </c>
      <c r="AM16" s="26">
        <f t="shared" si="27"/>
        <v>0</v>
      </c>
      <c r="AN16" s="26">
        <f t="shared" si="27"/>
        <v>0</v>
      </c>
      <c r="AO16" s="26">
        <f t="shared" si="27"/>
        <v>0</v>
      </c>
      <c r="AP16" s="26">
        <f t="shared" si="27"/>
        <v>0</v>
      </c>
      <c r="AQ16" s="26">
        <f t="shared" si="27"/>
        <v>0</v>
      </c>
      <c r="AR16" s="26">
        <f t="shared" si="27"/>
        <v>0</v>
      </c>
      <c r="AS16" s="26">
        <f t="shared" si="27"/>
        <v>0</v>
      </c>
      <c r="AT16" s="26">
        <f t="shared" si="27"/>
        <v>0</v>
      </c>
      <c r="AU16" s="26">
        <f t="shared" si="27"/>
        <v>0</v>
      </c>
      <c r="AV16" s="26">
        <f t="shared" si="27"/>
        <v>0</v>
      </c>
      <c r="AW16" s="26">
        <f t="shared" si="27"/>
        <v>0</v>
      </c>
      <c r="AX16" s="26">
        <f t="shared" si="27"/>
        <v>0</v>
      </c>
      <c r="AY16" s="26">
        <f t="shared" si="27"/>
        <v>0</v>
      </c>
      <c r="AZ16" s="26">
        <f t="shared" si="27"/>
        <v>0</v>
      </c>
    </row>
    <row r="17" spans="1:5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 t="shared" ref="AA17:AC17" si="28">AB17</f>
        <v>0</v>
      </c>
      <c r="AB17" s="28">
        <f t="shared" si="28"/>
        <v>0</v>
      </c>
      <c r="AC17" s="28">
        <f t="shared" si="28"/>
        <v>0</v>
      </c>
      <c r="AD17" s="27">
        <v>0</v>
      </c>
      <c r="AE17" s="27">
        <f t="shared" ref="AE17:AZ17" si="29">AD17</f>
        <v>0</v>
      </c>
      <c r="AF17" s="27">
        <f t="shared" si="29"/>
        <v>0</v>
      </c>
      <c r="AG17" s="26">
        <f t="shared" si="29"/>
        <v>0</v>
      </c>
      <c r="AH17" s="26">
        <f t="shared" si="29"/>
        <v>0</v>
      </c>
      <c r="AI17" s="26">
        <f t="shared" si="29"/>
        <v>0</v>
      </c>
      <c r="AJ17" s="26">
        <f t="shared" si="29"/>
        <v>0</v>
      </c>
      <c r="AK17" s="26">
        <f t="shared" si="29"/>
        <v>0</v>
      </c>
      <c r="AL17" s="26">
        <f t="shared" si="29"/>
        <v>0</v>
      </c>
      <c r="AM17" s="26">
        <f t="shared" si="29"/>
        <v>0</v>
      </c>
      <c r="AN17" s="26">
        <f t="shared" si="29"/>
        <v>0</v>
      </c>
      <c r="AO17" s="26">
        <f t="shared" si="29"/>
        <v>0</v>
      </c>
      <c r="AP17" s="26">
        <f t="shared" si="29"/>
        <v>0</v>
      </c>
      <c r="AQ17" s="26">
        <f t="shared" si="29"/>
        <v>0</v>
      </c>
      <c r="AR17" s="26">
        <f t="shared" si="29"/>
        <v>0</v>
      </c>
      <c r="AS17" s="26">
        <f t="shared" si="29"/>
        <v>0</v>
      </c>
      <c r="AT17" s="26">
        <f t="shared" si="29"/>
        <v>0</v>
      </c>
      <c r="AU17" s="26">
        <f t="shared" si="29"/>
        <v>0</v>
      </c>
      <c r="AV17" s="26">
        <f t="shared" si="29"/>
        <v>0</v>
      </c>
      <c r="AW17" s="26">
        <f t="shared" si="29"/>
        <v>0</v>
      </c>
      <c r="AX17" s="26">
        <f t="shared" si="29"/>
        <v>0</v>
      </c>
      <c r="AY17" s="26">
        <f t="shared" si="29"/>
        <v>0</v>
      </c>
      <c r="AZ17" s="26">
        <f t="shared" si="29"/>
        <v>0</v>
      </c>
    </row>
    <row r="18" spans="1:5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 t="shared" ref="AA18:AB18" si="30">AB18</f>
        <v>61.455759999999998</v>
      </c>
      <c r="AB18" s="28">
        <f t="shared" si="30"/>
        <v>61.455759999999998</v>
      </c>
      <c r="AC18" s="28">
        <f>AD18</f>
        <v>61.455759999999998</v>
      </c>
      <c r="AD18" s="27">
        <f>AD20</f>
        <v>61.455759999999998</v>
      </c>
      <c r="AE18" s="27">
        <f>AD18</f>
        <v>61.455759999999998</v>
      </c>
      <c r="AF18" s="27">
        <f t="shared" ref="AE18:AF37" si="31">AE18</f>
        <v>61.455759999999998</v>
      </c>
      <c r="AG18" s="26">
        <f t="shared" ref="AG18:AY18" si="32">AF18+($AZ18-$AF18)/($AZ$2-$AF$2)</f>
        <v>61.132971999999995</v>
      </c>
      <c r="AH18" s="26">
        <f t="shared" si="32"/>
        <v>60.810183999999992</v>
      </c>
      <c r="AI18" s="26">
        <f t="shared" si="32"/>
        <v>60.48739599999999</v>
      </c>
      <c r="AJ18" s="26">
        <f t="shared" si="32"/>
        <v>60.164607999999987</v>
      </c>
      <c r="AK18" s="26">
        <f t="shared" si="32"/>
        <v>59.841819999999984</v>
      </c>
      <c r="AL18" s="26">
        <f t="shared" si="32"/>
        <v>59.519031999999982</v>
      </c>
      <c r="AM18" s="26">
        <f t="shared" si="32"/>
        <v>59.196243999999979</v>
      </c>
      <c r="AN18" s="26">
        <f t="shared" si="32"/>
        <v>58.873455999999976</v>
      </c>
      <c r="AO18" s="26">
        <f t="shared" si="32"/>
        <v>58.550667999999973</v>
      </c>
      <c r="AP18" s="26">
        <f t="shared" si="32"/>
        <v>58.227879999999971</v>
      </c>
      <c r="AQ18" s="26">
        <f t="shared" si="32"/>
        <v>57.905091999999968</v>
      </c>
      <c r="AR18" s="26">
        <f t="shared" si="32"/>
        <v>57.582303999999965</v>
      </c>
      <c r="AS18" s="26">
        <f t="shared" si="32"/>
        <v>57.259515999999962</v>
      </c>
      <c r="AT18" s="26">
        <f t="shared" si="32"/>
        <v>56.93672799999996</v>
      </c>
      <c r="AU18" s="26">
        <f t="shared" si="32"/>
        <v>56.613939999999957</v>
      </c>
      <c r="AV18" s="26">
        <f t="shared" si="32"/>
        <v>56.291151999999954</v>
      </c>
      <c r="AW18" s="26">
        <f t="shared" si="32"/>
        <v>55.968363999999951</v>
      </c>
      <c r="AX18" s="26">
        <f t="shared" si="32"/>
        <v>55.645575999999949</v>
      </c>
      <c r="AY18" s="26">
        <f t="shared" si="32"/>
        <v>55.322787999999946</v>
      </c>
      <c r="AZ18" s="26">
        <f>AZ20</f>
        <v>55</v>
      </c>
    </row>
    <row r="19" spans="1:5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 t="shared" ref="AA19:AC82" si="33">AB19</f>
        <v>61.455759999999998</v>
      </c>
      <c r="AB19" s="28">
        <f t="shared" si="33"/>
        <v>61.455759999999998</v>
      </c>
      <c r="AC19" s="28">
        <f t="shared" si="33"/>
        <v>61.455759999999998</v>
      </c>
      <c r="AD19" s="27">
        <f>AD20</f>
        <v>61.455759999999998</v>
      </c>
      <c r="AE19" s="27">
        <f>AD19</f>
        <v>61.455759999999998</v>
      </c>
      <c r="AF19" s="27">
        <f t="shared" si="31"/>
        <v>61.455759999999998</v>
      </c>
      <c r="AG19" s="26">
        <f t="shared" ref="AG19:AY19" si="34">AF19+($AZ19-$AF19)/($AZ$2-$AF$2)</f>
        <v>61.132971999999995</v>
      </c>
      <c r="AH19" s="26">
        <f t="shared" si="34"/>
        <v>60.810183999999992</v>
      </c>
      <c r="AI19" s="26">
        <f t="shared" si="34"/>
        <v>60.48739599999999</v>
      </c>
      <c r="AJ19" s="26">
        <f t="shared" si="34"/>
        <v>60.164607999999987</v>
      </c>
      <c r="AK19" s="26">
        <f t="shared" si="34"/>
        <v>59.841819999999984</v>
      </c>
      <c r="AL19" s="26">
        <f t="shared" si="34"/>
        <v>59.519031999999982</v>
      </c>
      <c r="AM19" s="26">
        <f t="shared" si="34"/>
        <v>59.196243999999979</v>
      </c>
      <c r="AN19" s="26">
        <f t="shared" si="34"/>
        <v>58.873455999999976</v>
      </c>
      <c r="AO19" s="26">
        <f t="shared" si="34"/>
        <v>58.550667999999973</v>
      </c>
      <c r="AP19" s="26">
        <f t="shared" si="34"/>
        <v>58.227879999999971</v>
      </c>
      <c r="AQ19" s="26">
        <f t="shared" si="34"/>
        <v>57.905091999999968</v>
      </c>
      <c r="AR19" s="26">
        <f t="shared" si="34"/>
        <v>57.582303999999965</v>
      </c>
      <c r="AS19" s="26">
        <f t="shared" si="34"/>
        <v>57.259515999999962</v>
      </c>
      <c r="AT19" s="26">
        <f t="shared" si="34"/>
        <v>56.93672799999996</v>
      </c>
      <c r="AU19" s="26">
        <f t="shared" si="34"/>
        <v>56.613939999999957</v>
      </c>
      <c r="AV19" s="26">
        <f t="shared" si="34"/>
        <v>56.291151999999954</v>
      </c>
      <c r="AW19" s="26">
        <f t="shared" si="34"/>
        <v>55.968363999999951</v>
      </c>
      <c r="AX19" s="26">
        <f t="shared" si="34"/>
        <v>55.645575999999949</v>
      </c>
      <c r="AY19" s="26">
        <f t="shared" si="34"/>
        <v>55.322787999999946</v>
      </c>
      <c r="AZ19" s="26">
        <f>AZ20</f>
        <v>55</v>
      </c>
    </row>
    <row r="20" spans="1:5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 t="shared" si="33"/>
        <v>61.455759999999998</v>
      </c>
      <c r="AB20" s="28">
        <f t="shared" si="33"/>
        <v>61.455759999999998</v>
      </c>
      <c r="AC20" s="28">
        <f t="shared" si="33"/>
        <v>61.455759999999998</v>
      </c>
      <c r="AD20" s="30">
        <f>LabourForceAssumption!C12</f>
        <v>61.455759999999998</v>
      </c>
      <c r="AE20" s="27">
        <f>AD20</f>
        <v>61.455759999999998</v>
      </c>
      <c r="AF20" s="27">
        <f t="shared" si="31"/>
        <v>61.455759999999998</v>
      </c>
      <c r="AG20" s="26">
        <f t="shared" ref="AG20:AY20" si="35">AF20+($AZ20-$AF20)/($AZ$2-$AF$2)</f>
        <v>61.132971999999995</v>
      </c>
      <c r="AH20" s="26">
        <f t="shared" si="35"/>
        <v>60.810183999999992</v>
      </c>
      <c r="AI20" s="26">
        <f t="shared" si="35"/>
        <v>60.48739599999999</v>
      </c>
      <c r="AJ20" s="26">
        <f t="shared" si="35"/>
        <v>60.164607999999987</v>
      </c>
      <c r="AK20" s="26">
        <f t="shared" si="35"/>
        <v>59.841819999999984</v>
      </c>
      <c r="AL20" s="26">
        <f t="shared" si="35"/>
        <v>59.519031999999982</v>
      </c>
      <c r="AM20" s="26">
        <f t="shared" si="35"/>
        <v>59.196243999999979</v>
      </c>
      <c r="AN20" s="26">
        <f t="shared" si="35"/>
        <v>58.873455999999976</v>
      </c>
      <c r="AO20" s="26">
        <f t="shared" si="35"/>
        <v>58.550667999999973</v>
      </c>
      <c r="AP20" s="26">
        <f t="shared" si="35"/>
        <v>58.227879999999971</v>
      </c>
      <c r="AQ20" s="26">
        <f t="shared" si="35"/>
        <v>57.905091999999968</v>
      </c>
      <c r="AR20" s="26">
        <f t="shared" si="35"/>
        <v>57.582303999999965</v>
      </c>
      <c r="AS20" s="26">
        <f t="shared" si="35"/>
        <v>57.259515999999962</v>
      </c>
      <c r="AT20" s="26">
        <f t="shared" si="35"/>
        <v>56.93672799999996</v>
      </c>
      <c r="AU20" s="26">
        <f t="shared" si="35"/>
        <v>56.613939999999957</v>
      </c>
      <c r="AV20" s="26">
        <f t="shared" si="35"/>
        <v>56.291151999999954</v>
      </c>
      <c r="AW20" s="26">
        <f t="shared" si="35"/>
        <v>55.968363999999951</v>
      </c>
      <c r="AX20" s="26">
        <f t="shared" si="35"/>
        <v>55.645575999999949</v>
      </c>
      <c r="AY20" s="26">
        <f t="shared" si="35"/>
        <v>55.322787999999946</v>
      </c>
      <c r="AZ20" s="30">
        <f>LabourForceAssumption!F12</f>
        <v>55</v>
      </c>
    </row>
    <row r="21" spans="1:5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 t="shared" si="33"/>
        <v>61.455759999999998</v>
      </c>
      <c r="AB21" s="28">
        <f t="shared" si="33"/>
        <v>61.455759999999998</v>
      </c>
      <c r="AC21" s="28">
        <f t="shared" si="33"/>
        <v>61.455759999999998</v>
      </c>
      <c r="AD21" s="27">
        <f>AD20</f>
        <v>61.455759999999998</v>
      </c>
      <c r="AE21" s="27">
        <f t="shared" si="31"/>
        <v>61.455759999999998</v>
      </c>
      <c r="AF21" s="27">
        <f t="shared" si="31"/>
        <v>61.455759999999998</v>
      </c>
      <c r="AG21" s="26">
        <f t="shared" ref="AG21:AY21" si="36">AF21+($AZ21-$AF21)/($AZ$2-$AF$2)</f>
        <v>61.132971999999995</v>
      </c>
      <c r="AH21" s="26">
        <f t="shared" si="36"/>
        <v>60.810183999999992</v>
      </c>
      <c r="AI21" s="26">
        <f t="shared" si="36"/>
        <v>60.48739599999999</v>
      </c>
      <c r="AJ21" s="26">
        <f t="shared" si="36"/>
        <v>60.164607999999987</v>
      </c>
      <c r="AK21" s="26">
        <f t="shared" si="36"/>
        <v>59.841819999999984</v>
      </c>
      <c r="AL21" s="26">
        <f t="shared" si="36"/>
        <v>59.519031999999982</v>
      </c>
      <c r="AM21" s="26">
        <f t="shared" si="36"/>
        <v>59.196243999999979</v>
      </c>
      <c r="AN21" s="26">
        <f t="shared" si="36"/>
        <v>58.873455999999976</v>
      </c>
      <c r="AO21" s="26">
        <f t="shared" si="36"/>
        <v>58.550667999999973</v>
      </c>
      <c r="AP21" s="26">
        <f t="shared" si="36"/>
        <v>58.227879999999971</v>
      </c>
      <c r="AQ21" s="26">
        <f t="shared" si="36"/>
        <v>57.905091999999968</v>
      </c>
      <c r="AR21" s="26">
        <f t="shared" si="36"/>
        <v>57.582303999999965</v>
      </c>
      <c r="AS21" s="26">
        <f t="shared" si="36"/>
        <v>57.259515999999962</v>
      </c>
      <c r="AT21" s="26">
        <f t="shared" si="36"/>
        <v>56.93672799999996</v>
      </c>
      <c r="AU21" s="26">
        <f t="shared" si="36"/>
        <v>56.613939999999957</v>
      </c>
      <c r="AV21" s="26">
        <f t="shared" si="36"/>
        <v>56.291151999999954</v>
      </c>
      <c r="AW21" s="26">
        <f t="shared" si="36"/>
        <v>55.968363999999951</v>
      </c>
      <c r="AX21" s="26">
        <f t="shared" si="36"/>
        <v>55.645575999999949</v>
      </c>
      <c r="AY21" s="26">
        <f t="shared" si="36"/>
        <v>55.322787999999946</v>
      </c>
      <c r="AZ21" s="26">
        <f>AZ20</f>
        <v>55</v>
      </c>
    </row>
    <row r="22" spans="1:5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 t="shared" si="33"/>
        <v>61.455759999999998</v>
      </c>
      <c r="AB22" s="28">
        <f t="shared" si="33"/>
        <v>61.455759999999998</v>
      </c>
      <c r="AC22" s="28">
        <f t="shared" si="33"/>
        <v>61.455759999999998</v>
      </c>
      <c r="AD22" s="27">
        <f>AD20</f>
        <v>61.455759999999998</v>
      </c>
      <c r="AE22" s="27">
        <f t="shared" si="31"/>
        <v>61.455759999999998</v>
      </c>
      <c r="AF22" s="27">
        <f t="shared" si="31"/>
        <v>61.455759999999998</v>
      </c>
      <c r="AG22" s="26">
        <f t="shared" ref="AG22:AY22" si="37">AF22+($AZ22-$AF22)/($AZ$2-$AF$2)</f>
        <v>61.132971999999995</v>
      </c>
      <c r="AH22" s="26">
        <f t="shared" si="37"/>
        <v>60.810183999999992</v>
      </c>
      <c r="AI22" s="26">
        <f t="shared" si="37"/>
        <v>60.48739599999999</v>
      </c>
      <c r="AJ22" s="26">
        <f t="shared" si="37"/>
        <v>60.164607999999987</v>
      </c>
      <c r="AK22" s="26">
        <f t="shared" si="37"/>
        <v>59.841819999999984</v>
      </c>
      <c r="AL22" s="26">
        <f t="shared" si="37"/>
        <v>59.519031999999982</v>
      </c>
      <c r="AM22" s="26">
        <f t="shared" si="37"/>
        <v>59.196243999999979</v>
      </c>
      <c r="AN22" s="26">
        <f t="shared" si="37"/>
        <v>58.873455999999976</v>
      </c>
      <c r="AO22" s="26">
        <f t="shared" si="37"/>
        <v>58.550667999999973</v>
      </c>
      <c r="AP22" s="26">
        <f t="shared" si="37"/>
        <v>58.227879999999971</v>
      </c>
      <c r="AQ22" s="26">
        <f t="shared" si="37"/>
        <v>57.905091999999968</v>
      </c>
      <c r="AR22" s="26">
        <f t="shared" si="37"/>
        <v>57.582303999999965</v>
      </c>
      <c r="AS22" s="26">
        <f t="shared" si="37"/>
        <v>57.259515999999962</v>
      </c>
      <c r="AT22" s="26">
        <f t="shared" si="37"/>
        <v>56.93672799999996</v>
      </c>
      <c r="AU22" s="26">
        <f t="shared" si="37"/>
        <v>56.613939999999957</v>
      </c>
      <c r="AV22" s="26">
        <f t="shared" si="37"/>
        <v>56.291151999999954</v>
      </c>
      <c r="AW22" s="26">
        <f t="shared" si="37"/>
        <v>55.968363999999951</v>
      </c>
      <c r="AX22" s="26">
        <f t="shared" si="37"/>
        <v>55.645575999999949</v>
      </c>
      <c r="AY22" s="26">
        <f t="shared" si="37"/>
        <v>55.322787999999946</v>
      </c>
      <c r="AZ22" s="26">
        <f>AZ20</f>
        <v>55</v>
      </c>
    </row>
    <row r="23" spans="1:5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 t="shared" si="33"/>
        <v>87.033450000000002</v>
      </c>
      <c r="AB23" s="28">
        <f t="shared" si="33"/>
        <v>87.033450000000002</v>
      </c>
      <c r="AC23" s="28">
        <f t="shared" si="33"/>
        <v>87.033450000000002</v>
      </c>
      <c r="AD23" s="27">
        <f>AD25</f>
        <v>87.033450000000002</v>
      </c>
      <c r="AE23" s="27">
        <f t="shared" si="31"/>
        <v>87.033450000000002</v>
      </c>
      <c r="AF23" s="27">
        <f t="shared" si="31"/>
        <v>87.033450000000002</v>
      </c>
      <c r="AG23" s="26">
        <f t="shared" ref="AG23:AY23" si="38">AF23+($AZ23-$AF23)/($AZ$2-$AF$2)</f>
        <v>86.931777499999995</v>
      </c>
      <c r="AH23" s="26">
        <f t="shared" si="38"/>
        <v>86.830104999999989</v>
      </c>
      <c r="AI23" s="26">
        <f t="shared" si="38"/>
        <v>86.728432499999982</v>
      </c>
      <c r="AJ23" s="26">
        <f t="shared" si="38"/>
        <v>86.626759999999976</v>
      </c>
      <c r="AK23" s="26">
        <f t="shared" si="38"/>
        <v>86.52508749999997</v>
      </c>
      <c r="AL23" s="26">
        <f t="shared" si="38"/>
        <v>86.423414999999963</v>
      </c>
      <c r="AM23" s="26">
        <f t="shared" si="38"/>
        <v>86.321742499999957</v>
      </c>
      <c r="AN23" s="26">
        <f t="shared" si="38"/>
        <v>86.22006999999995</v>
      </c>
      <c r="AO23" s="26">
        <f t="shared" si="38"/>
        <v>86.118397499999944</v>
      </c>
      <c r="AP23" s="26">
        <f t="shared" si="38"/>
        <v>86.016724999999937</v>
      </c>
      <c r="AQ23" s="26">
        <f t="shared" si="38"/>
        <v>85.915052499999931</v>
      </c>
      <c r="AR23" s="26">
        <f t="shared" si="38"/>
        <v>85.813379999999924</v>
      </c>
      <c r="AS23" s="26">
        <f t="shared" si="38"/>
        <v>85.711707499999918</v>
      </c>
      <c r="AT23" s="26">
        <f t="shared" si="38"/>
        <v>85.610034999999911</v>
      </c>
      <c r="AU23" s="26">
        <f t="shared" si="38"/>
        <v>85.508362499999905</v>
      </c>
      <c r="AV23" s="26">
        <f t="shared" si="38"/>
        <v>85.406689999999898</v>
      </c>
      <c r="AW23" s="26">
        <f t="shared" si="38"/>
        <v>85.305017499999892</v>
      </c>
      <c r="AX23" s="26">
        <f t="shared" si="38"/>
        <v>85.203344999999885</v>
      </c>
      <c r="AY23" s="26">
        <f t="shared" si="38"/>
        <v>85.101672499999879</v>
      </c>
      <c r="AZ23" s="26">
        <f>AZ25</f>
        <v>85</v>
      </c>
    </row>
    <row r="24" spans="1:5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 t="shared" si="33"/>
        <v>87.033450000000002</v>
      </c>
      <c r="AB24" s="28">
        <f t="shared" si="33"/>
        <v>87.033450000000002</v>
      </c>
      <c r="AC24" s="28">
        <f t="shared" si="33"/>
        <v>87.033450000000002</v>
      </c>
      <c r="AD24" s="27">
        <f>AD25</f>
        <v>87.033450000000002</v>
      </c>
      <c r="AE24" s="27">
        <f t="shared" si="31"/>
        <v>87.033450000000002</v>
      </c>
      <c r="AF24" s="27">
        <f t="shared" si="31"/>
        <v>87.033450000000002</v>
      </c>
      <c r="AG24" s="26">
        <f t="shared" ref="AG24:AY24" si="39">AF24+($AZ24-$AF24)/($AZ$2-$AF$2)</f>
        <v>86.931777499999995</v>
      </c>
      <c r="AH24" s="26">
        <f t="shared" si="39"/>
        <v>86.830104999999989</v>
      </c>
      <c r="AI24" s="26">
        <f t="shared" si="39"/>
        <v>86.728432499999982</v>
      </c>
      <c r="AJ24" s="26">
        <f t="shared" si="39"/>
        <v>86.626759999999976</v>
      </c>
      <c r="AK24" s="26">
        <f t="shared" si="39"/>
        <v>86.52508749999997</v>
      </c>
      <c r="AL24" s="26">
        <f t="shared" si="39"/>
        <v>86.423414999999963</v>
      </c>
      <c r="AM24" s="26">
        <f t="shared" si="39"/>
        <v>86.321742499999957</v>
      </c>
      <c r="AN24" s="26">
        <f t="shared" si="39"/>
        <v>86.22006999999995</v>
      </c>
      <c r="AO24" s="26">
        <f t="shared" si="39"/>
        <v>86.118397499999944</v>
      </c>
      <c r="AP24" s="26">
        <f t="shared" si="39"/>
        <v>86.016724999999937</v>
      </c>
      <c r="AQ24" s="26">
        <f t="shared" si="39"/>
        <v>85.915052499999931</v>
      </c>
      <c r="AR24" s="26">
        <f t="shared" si="39"/>
        <v>85.813379999999924</v>
      </c>
      <c r="AS24" s="26">
        <f t="shared" si="39"/>
        <v>85.711707499999918</v>
      </c>
      <c r="AT24" s="26">
        <f t="shared" si="39"/>
        <v>85.610034999999911</v>
      </c>
      <c r="AU24" s="26">
        <f t="shared" si="39"/>
        <v>85.508362499999905</v>
      </c>
      <c r="AV24" s="26">
        <f t="shared" si="39"/>
        <v>85.406689999999898</v>
      </c>
      <c r="AW24" s="26">
        <f t="shared" si="39"/>
        <v>85.305017499999892</v>
      </c>
      <c r="AX24" s="26">
        <f t="shared" si="39"/>
        <v>85.203344999999885</v>
      </c>
      <c r="AY24" s="26">
        <f t="shared" si="39"/>
        <v>85.101672499999879</v>
      </c>
      <c r="AZ24" s="26">
        <f>AZ25</f>
        <v>85</v>
      </c>
    </row>
    <row r="25" spans="1:5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 t="shared" si="33"/>
        <v>87.033450000000002</v>
      </c>
      <c r="AB25" s="28">
        <f t="shared" si="33"/>
        <v>87.033450000000002</v>
      </c>
      <c r="AC25" s="28">
        <f t="shared" si="33"/>
        <v>87.033450000000002</v>
      </c>
      <c r="AD25" s="30">
        <f>LabourForceAssumption!C13</f>
        <v>87.033450000000002</v>
      </c>
      <c r="AE25" s="27">
        <f t="shared" si="31"/>
        <v>87.033450000000002</v>
      </c>
      <c r="AF25" s="27">
        <f t="shared" si="31"/>
        <v>87.033450000000002</v>
      </c>
      <c r="AG25" s="26">
        <f t="shared" ref="AG25:AY25" si="40">AF25+($AZ25-$AF25)/($AZ$2-$AF$2)</f>
        <v>86.931777499999995</v>
      </c>
      <c r="AH25" s="26">
        <f t="shared" si="40"/>
        <v>86.830104999999989</v>
      </c>
      <c r="AI25" s="26">
        <f t="shared" si="40"/>
        <v>86.728432499999982</v>
      </c>
      <c r="AJ25" s="26">
        <f t="shared" si="40"/>
        <v>86.626759999999976</v>
      </c>
      <c r="AK25" s="26">
        <f t="shared" si="40"/>
        <v>86.52508749999997</v>
      </c>
      <c r="AL25" s="26">
        <f t="shared" si="40"/>
        <v>86.423414999999963</v>
      </c>
      <c r="AM25" s="26">
        <f t="shared" si="40"/>
        <v>86.321742499999957</v>
      </c>
      <c r="AN25" s="26">
        <f t="shared" si="40"/>
        <v>86.22006999999995</v>
      </c>
      <c r="AO25" s="26">
        <f t="shared" si="40"/>
        <v>86.118397499999944</v>
      </c>
      <c r="AP25" s="26">
        <f t="shared" si="40"/>
        <v>86.016724999999937</v>
      </c>
      <c r="AQ25" s="26">
        <f t="shared" si="40"/>
        <v>85.915052499999931</v>
      </c>
      <c r="AR25" s="26">
        <f t="shared" si="40"/>
        <v>85.813379999999924</v>
      </c>
      <c r="AS25" s="26">
        <f t="shared" si="40"/>
        <v>85.711707499999918</v>
      </c>
      <c r="AT25" s="26">
        <f t="shared" si="40"/>
        <v>85.610034999999911</v>
      </c>
      <c r="AU25" s="26">
        <f t="shared" si="40"/>
        <v>85.508362499999905</v>
      </c>
      <c r="AV25" s="26">
        <f t="shared" si="40"/>
        <v>85.406689999999898</v>
      </c>
      <c r="AW25" s="26">
        <f t="shared" si="40"/>
        <v>85.305017499999892</v>
      </c>
      <c r="AX25" s="26">
        <f t="shared" si="40"/>
        <v>85.203344999999885</v>
      </c>
      <c r="AY25" s="26">
        <f t="shared" si="40"/>
        <v>85.101672499999879</v>
      </c>
      <c r="AZ25" s="30">
        <f>LabourForceAssumption!F13</f>
        <v>85</v>
      </c>
    </row>
    <row r="26" spans="1:5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 t="shared" si="33"/>
        <v>87.033450000000002</v>
      </c>
      <c r="AB26" s="28">
        <f t="shared" si="33"/>
        <v>87.033450000000002</v>
      </c>
      <c r="AC26" s="28">
        <f t="shared" si="33"/>
        <v>87.033450000000002</v>
      </c>
      <c r="AD26" s="27">
        <f>AD25</f>
        <v>87.033450000000002</v>
      </c>
      <c r="AE26" s="27">
        <f t="shared" si="31"/>
        <v>87.033450000000002</v>
      </c>
      <c r="AF26" s="27">
        <f t="shared" si="31"/>
        <v>87.033450000000002</v>
      </c>
      <c r="AG26" s="26">
        <f t="shared" ref="AG26:AY26" si="41">AF26+($AZ26-$AF26)/($AZ$2-$AF$2)</f>
        <v>86.931777499999995</v>
      </c>
      <c r="AH26" s="26">
        <f t="shared" si="41"/>
        <v>86.830104999999989</v>
      </c>
      <c r="AI26" s="26">
        <f t="shared" si="41"/>
        <v>86.728432499999982</v>
      </c>
      <c r="AJ26" s="26">
        <f t="shared" si="41"/>
        <v>86.626759999999976</v>
      </c>
      <c r="AK26" s="26">
        <f t="shared" si="41"/>
        <v>86.52508749999997</v>
      </c>
      <c r="AL26" s="26">
        <f t="shared" si="41"/>
        <v>86.423414999999963</v>
      </c>
      <c r="AM26" s="26">
        <f t="shared" si="41"/>
        <v>86.321742499999957</v>
      </c>
      <c r="AN26" s="26">
        <f t="shared" si="41"/>
        <v>86.22006999999995</v>
      </c>
      <c r="AO26" s="26">
        <f t="shared" si="41"/>
        <v>86.118397499999944</v>
      </c>
      <c r="AP26" s="26">
        <f t="shared" si="41"/>
        <v>86.016724999999937</v>
      </c>
      <c r="AQ26" s="26">
        <f t="shared" si="41"/>
        <v>85.915052499999931</v>
      </c>
      <c r="AR26" s="26">
        <f t="shared" si="41"/>
        <v>85.813379999999924</v>
      </c>
      <c r="AS26" s="26">
        <f t="shared" si="41"/>
        <v>85.711707499999918</v>
      </c>
      <c r="AT26" s="26">
        <f t="shared" si="41"/>
        <v>85.610034999999911</v>
      </c>
      <c r="AU26" s="26">
        <f t="shared" si="41"/>
        <v>85.508362499999905</v>
      </c>
      <c r="AV26" s="26">
        <f t="shared" si="41"/>
        <v>85.406689999999898</v>
      </c>
      <c r="AW26" s="26">
        <f t="shared" si="41"/>
        <v>85.305017499999892</v>
      </c>
      <c r="AX26" s="26">
        <f t="shared" si="41"/>
        <v>85.203344999999885</v>
      </c>
      <c r="AY26" s="26">
        <f t="shared" si="41"/>
        <v>85.101672499999879</v>
      </c>
      <c r="AZ26" s="26">
        <f>AZ25</f>
        <v>85</v>
      </c>
    </row>
    <row r="27" spans="1:5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 t="shared" si="33"/>
        <v>87.033450000000002</v>
      </c>
      <c r="AB27" s="28">
        <f t="shared" si="33"/>
        <v>87.033450000000002</v>
      </c>
      <c r="AC27" s="28">
        <f t="shared" si="33"/>
        <v>87.033450000000002</v>
      </c>
      <c r="AD27" s="27">
        <f>AD25</f>
        <v>87.033450000000002</v>
      </c>
      <c r="AE27" s="27">
        <f t="shared" si="31"/>
        <v>87.033450000000002</v>
      </c>
      <c r="AF27" s="27">
        <f t="shared" si="31"/>
        <v>87.033450000000002</v>
      </c>
      <c r="AG27" s="26">
        <f t="shared" ref="AG27:AY27" si="42">AF27+($AZ27-$AF27)/($AZ$2-$AF$2)</f>
        <v>86.931777499999995</v>
      </c>
      <c r="AH27" s="26">
        <f t="shared" si="42"/>
        <v>86.830104999999989</v>
      </c>
      <c r="AI27" s="26">
        <f t="shared" si="42"/>
        <v>86.728432499999982</v>
      </c>
      <c r="AJ27" s="26">
        <f t="shared" si="42"/>
        <v>86.626759999999976</v>
      </c>
      <c r="AK27" s="26">
        <f t="shared" si="42"/>
        <v>86.52508749999997</v>
      </c>
      <c r="AL27" s="26">
        <f t="shared" si="42"/>
        <v>86.423414999999963</v>
      </c>
      <c r="AM27" s="26">
        <f t="shared" si="42"/>
        <v>86.321742499999957</v>
      </c>
      <c r="AN27" s="26">
        <f t="shared" si="42"/>
        <v>86.22006999999995</v>
      </c>
      <c r="AO27" s="26">
        <f t="shared" si="42"/>
        <v>86.118397499999944</v>
      </c>
      <c r="AP27" s="26">
        <f t="shared" si="42"/>
        <v>86.016724999999937</v>
      </c>
      <c r="AQ27" s="26">
        <f t="shared" si="42"/>
        <v>85.915052499999931</v>
      </c>
      <c r="AR27" s="26">
        <f t="shared" si="42"/>
        <v>85.813379999999924</v>
      </c>
      <c r="AS27" s="26">
        <f t="shared" si="42"/>
        <v>85.711707499999918</v>
      </c>
      <c r="AT27" s="26">
        <f t="shared" si="42"/>
        <v>85.610034999999911</v>
      </c>
      <c r="AU27" s="26">
        <f t="shared" si="42"/>
        <v>85.508362499999905</v>
      </c>
      <c r="AV27" s="26">
        <f t="shared" si="42"/>
        <v>85.406689999999898</v>
      </c>
      <c r="AW27" s="26">
        <f t="shared" si="42"/>
        <v>85.305017499999892</v>
      </c>
      <c r="AX27" s="26">
        <f t="shared" si="42"/>
        <v>85.203344999999885</v>
      </c>
      <c r="AY27" s="26">
        <f t="shared" si="42"/>
        <v>85.101672499999879</v>
      </c>
      <c r="AZ27" s="26">
        <f>AZ25</f>
        <v>85</v>
      </c>
    </row>
    <row r="28" spans="1:5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 t="shared" si="33"/>
        <v>97.429860000000005</v>
      </c>
      <c r="AB28" s="28">
        <f t="shared" si="33"/>
        <v>97.429860000000005</v>
      </c>
      <c r="AC28" s="28">
        <f t="shared" si="33"/>
        <v>97.429860000000005</v>
      </c>
      <c r="AD28" s="27">
        <f>AD30</f>
        <v>97.429860000000005</v>
      </c>
      <c r="AE28" s="27">
        <f t="shared" si="31"/>
        <v>97.429860000000005</v>
      </c>
      <c r="AF28" s="27">
        <f t="shared" si="31"/>
        <v>97.429860000000005</v>
      </c>
      <c r="AG28" s="26">
        <f t="shared" ref="AG28:AY28" si="43">AF28+($AZ28-$AF28)/($AZ$2-$AF$2)</f>
        <v>97.058367000000004</v>
      </c>
      <c r="AH28" s="26">
        <f t="shared" si="43"/>
        <v>96.686874000000003</v>
      </c>
      <c r="AI28" s="26">
        <f t="shared" si="43"/>
        <v>96.315381000000002</v>
      </c>
      <c r="AJ28" s="26">
        <f t="shared" si="43"/>
        <v>95.943888000000001</v>
      </c>
      <c r="AK28" s="26">
        <f t="shared" si="43"/>
        <v>95.572395</v>
      </c>
      <c r="AL28" s="26">
        <f t="shared" si="43"/>
        <v>95.200901999999999</v>
      </c>
      <c r="AM28" s="26">
        <f t="shared" si="43"/>
        <v>94.829408999999998</v>
      </c>
      <c r="AN28" s="26">
        <f t="shared" si="43"/>
        <v>94.457915999999997</v>
      </c>
      <c r="AO28" s="26">
        <f t="shared" si="43"/>
        <v>94.086422999999996</v>
      </c>
      <c r="AP28" s="26">
        <f t="shared" si="43"/>
        <v>93.714929999999995</v>
      </c>
      <c r="AQ28" s="26">
        <f t="shared" si="43"/>
        <v>93.343436999999994</v>
      </c>
      <c r="AR28" s="26">
        <f t="shared" si="43"/>
        <v>92.971943999999993</v>
      </c>
      <c r="AS28" s="26">
        <f t="shared" si="43"/>
        <v>92.600450999999993</v>
      </c>
      <c r="AT28" s="26">
        <f t="shared" si="43"/>
        <v>92.228957999999992</v>
      </c>
      <c r="AU28" s="26">
        <f t="shared" si="43"/>
        <v>91.857464999999991</v>
      </c>
      <c r="AV28" s="26">
        <f t="shared" si="43"/>
        <v>91.48597199999999</v>
      </c>
      <c r="AW28" s="26">
        <f t="shared" si="43"/>
        <v>91.114478999999989</v>
      </c>
      <c r="AX28" s="26">
        <f t="shared" si="43"/>
        <v>90.742985999999988</v>
      </c>
      <c r="AY28" s="26">
        <f t="shared" si="43"/>
        <v>90.371492999999987</v>
      </c>
      <c r="AZ28" s="26">
        <f>AZ30</f>
        <v>90</v>
      </c>
    </row>
    <row r="29" spans="1:5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 t="shared" si="33"/>
        <v>97.429860000000005</v>
      </c>
      <c r="AB29" s="28">
        <f t="shared" si="33"/>
        <v>97.429860000000005</v>
      </c>
      <c r="AC29" s="28">
        <f t="shared" si="33"/>
        <v>97.429860000000005</v>
      </c>
      <c r="AD29" s="27">
        <f>AD30</f>
        <v>97.429860000000005</v>
      </c>
      <c r="AE29" s="27">
        <f t="shared" si="31"/>
        <v>97.429860000000005</v>
      </c>
      <c r="AF29" s="27">
        <f t="shared" si="31"/>
        <v>97.429860000000005</v>
      </c>
      <c r="AG29" s="26">
        <f t="shared" ref="AG29:AY29" si="44">AF29+($AZ29-$AF29)/($AZ$2-$AF$2)</f>
        <v>97.058367000000004</v>
      </c>
      <c r="AH29" s="26">
        <f t="shared" si="44"/>
        <v>96.686874000000003</v>
      </c>
      <c r="AI29" s="26">
        <f t="shared" si="44"/>
        <v>96.315381000000002</v>
      </c>
      <c r="AJ29" s="26">
        <f t="shared" si="44"/>
        <v>95.943888000000001</v>
      </c>
      <c r="AK29" s="26">
        <f t="shared" si="44"/>
        <v>95.572395</v>
      </c>
      <c r="AL29" s="26">
        <f t="shared" si="44"/>
        <v>95.200901999999999</v>
      </c>
      <c r="AM29" s="26">
        <f t="shared" si="44"/>
        <v>94.829408999999998</v>
      </c>
      <c r="AN29" s="26">
        <f t="shared" si="44"/>
        <v>94.457915999999997</v>
      </c>
      <c r="AO29" s="26">
        <f t="shared" si="44"/>
        <v>94.086422999999996</v>
      </c>
      <c r="AP29" s="26">
        <f t="shared" si="44"/>
        <v>93.714929999999995</v>
      </c>
      <c r="AQ29" s="26">
        <f t="shared" si="44"/>
        <v>93.343436999999994</v>
      </c>
      <c r="AR29" s="26">
        <f t="shared" si="44"/>
        <v>92.971943999999993</v>
      </c>
      <c r="AS29" s="26">
        <f t="shared" si="44"/>
        <v>92.600450999999993</v>
      </c>
      <c r="AT29" s="26">
        <f t="shared" si="44"/>
        <v>92.228957999999992</v>
      </c>
      <c r="AU29" s="26">
        <f t="shared" si="44"/>
        <v>91.857464999999991</v>
      </c>
      <c r="AV29" s="26">
        <f t="shared" si="44"/>
        <v>91.48597199999999</v>
      </c>
      <c r="AW29" s="26">
        <f t="shared" si="44"/>
        <v>91.114478999999989</v>
      </c>
      <c r="AX29" s="26">
        <f t="shared" si="44"/>
        <v>90.742985999999988</v>
      </c>
      <c r="AY29" s="26">
        <f t="shared" si="44"/>
        <v>90.371492999999987</v>
      </c>
      <c r="AZ29" s="26">
        <f>AZ30</f>
        <v>90</v>
      </c>
    </row>
    <row r="30" spans="1:5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 t="shared" si="33"/>
        <v>97.429860000000005</v>
      </c>
      <c r="AB30" s="28">
        <f t="shared" si="33"/>
        <v>97.429860000000005</v>
      </c>
      <c r="AC30" s="28">
        <f t="shared" si="33"/>
        <v>97.429860000000005</v>
      </c>
      <c r="AD30" s="30">
        <f>LabourForceAssumption!C14</f>
        <v>97.429860000000005</v>
      </c>
      <c r="AE30" s="27">
        <f t="shared" si="31"/>
        <v>97.429860000000005</v>
      </c>
      <c r="AF30" s="27">
        <f t="shared" si="31"/>
        <v>97.429860000000005</v>
      </c>
      <c r="AG30" s="26">
        <f t="shared" ref="AG30:AY30" si="45">AF30+($AZ30-$AF30)/($AZ$2-$AF$2)</f>
        <v>97.058367000000004</v>
      </c>
      <c r="AH30" s="26">
        <f t="shared" si="45"/>
        <v>96.686874000000003</v>
      </c>
      <c r="AI30" s="26">
        <f t="shared" si="45"/>
        <v>96.315381000000002</v>
      </c>
      <c r="AJ30" s="26">
        <f t="shared" si="45"/>
        <v>95.943888000000001</v>
      </c>
      <c r="AK30" s="26">
        <f t="shared" si="45"/>
        <v>95.572395</v>
      </c>
      <c r="AL30" s="26">
        <f t="shared" si="45"/>
        <v>95.200901999999999</v>
      </c>
      <c r="AM30" s="26">
        <f t="shared" si="45"/>
        <v>94.829408999999998</v>
      </c>
      <c r="AN30" s="26">
        <f t="shared" si="45"/>
        <v>94.457915999999997</v>
      </c>
      <c r="AO30" s="26">
        <f t="shared" si="45"/>
        <v>94.086422999999996</v>
      </c>
      <c r="AP30" s="26">
        <f t="shared" si="45"/>
        <v>93.714929999999995</v>
      </c>
      <c r="AQ30" s="26">
        <f t="shared" si="45"/>
        <v>93.343436999999994</v>
      </c>
      <c r="AR30" s="26">
        <f t="shared" si="45"/>
        <v>92.971943999999993</v>
      </c>
      <c r="AS30" s="26">
        <f t="shared" si="45"/>
        <v>92.600450999999993</v>
      </c>
      <c r="AT30" s="26">
        <f t="shared" si="45"/>
        <v>92.228957999999992</v>
      </c>
      <c r="AU30" s="26">
        <f t="shared" si="45"/>
        <v>91.857464999999991</v>
      </c>
      <c r="AV30" s="26">
        <f t="shared" si="45"/>
        <v>91.48597199999999</v>
      </c>
      <c r="AW30" s="26">
        <f t="shared" si="45"/>
        <v>91.114478999999989</v>
      </c>
      <c r="AX30" s="26">
        <f t="shared" si="45"/>
        <v>90.742985999999988</v>
      </c>
      <c r="AY30" s="26">
        <f t="shared" si="45"/>
        <v>90.371492999999987</v>
      </c>
      <c r="AZ30" s="30">
        <f>LabourForceAssumption!F14</f>
        <v>90</v>
      </c>
    </row>
    <row r="31" spans="1:5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 t="shared" si="33"/>
        <v>97.429860000000005</v>
      </c>
      <c r="AB31" s="28">
        <f t="shared" si="33"/>
        <v>97.429860000000005</v>
      </c>
      <c r="AC31" s="28">
        <f t="shared" si="33"/>
        <v>97.429860000000005</v>
      </c>
      <c r="AD31" s="27">
        <f>AD30</f>
        <v>97.429860000000005</v>
      </c>
      <c r="AE31" s="27">
        <f t="shared" si="31"/>
        <v>97.429860000000005</v>
      </c>
      <c r="AF31" s="27">
        <f t="shared" si="31"/>
        <v>97.429860000000005</v>
      </c>
      <c r="AG31" s="26">
        <f t="shared" ref="AG31:AY31" si="46">AF31+($AZ31-$AF31)/($AZ$2-$AF$2)</f>
        <v>97.058367000000004</v>
      </c>
      <c r="AH31" s="26">
        <f t="shared" si="46"/>
        <v>96.686874000000003</v>
      </c>
      <c r="AI31" s="26">
        <f t="shared" si="46"/>
        <v>96.315381000000002</v>
      </c>
      <c r="AJ31" s="26">
        <f t="shared" si="46"/>
        <v>95.943888000000001</v>
      </c>
      <c r="AK31" s="26">
        <f t="shared" si="46"/>
        <v>95.572395</v>
      </c>
      <c r="AL31" s="26">
        <f t="shared" si="46"/>
        <v>95.200901999999999</v>
      </c>
      <c r="AM31" s="26">
        <f t="shared" si="46"/>
        <v>94.829408999999998</v>
      </c>
      <c r="AN31" s="26">
        <f t="shared" si="46"/>
        <v>94.457915999999997</v>
      </c>
      <c r="AO31" s="26">
        <f t="shared" si="46"/>
        <v>94.086422999999996</v>
      </c>
      <c r="AP31" s="26">
        <f t="shared" si="46"/>
        <v>93.714929999999995</v>
      </c>
      <c r="AQ31" s="26">
        <f t="shared" si="46"/>
        <v>93.343436999999994</v>
      </c>
      <c r="AR31" s="26">
        <f t="shared" si="46"/>
        <v>92.971943999999993</v>
      </c>
      <c r="AS31" s="26">
        <f t="shared" si="46"/>
        <v>92.600450999999993</v>
      </c>
      <c r="AT31" s="26">
        <f t="shared" si="46"/>
        <v>92.228957999999992</v>
      </c>
      <c r="AU31" s="26">
        <f t="shared" si="46"/>
        <v>91.857464999999991</v>
      </c>
      <c r="AV31" s="26">
        <f t="shared" si="46"/>
        <v>91.48597199999999</v>
      </c>
      <c r="AW31" s="26">
        <f t="shared" si="46"/>
        <v>91.114478999999989</v>
      </c>
      <c r="AX31" s="26">
        <f t="shared" si="46"/>
        <v>90.742985999999988</v>
      </c>
      <c r="AY31" s="26">
        <f t="shared" si="46"/>
        <v>90.371492999999987</v>
      </c>
      <c r="AZ31" s="26">
        <f>AZ30</f>
        <v>90</v>
      </c>
    </row>
    <row r="32" spans="1:5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 t="shared" si="33"/>
        <v>97.429860000000005</v>
      </c>
      <c r="AB32" s="28">
        <f t="shared" si="33"/>
        <v>97.429860000000005</v>
      </c>
      <c r="AC32" s="28">
        <f t="shared" si="33"/>
        <v>97.429860000000005</v>
      </c>
      <c r="AD32" s="27">
        <f>AD30</f>
        <v>97.429860000000005</v>
      </c>
      <c r="AE32" s="27">
        <f t="shared" si="31"/>
        <v>97.429860000000005</v>
      </c>
      <c r="AF32" s="27">
        <f t="shared" si="31"/>
        <v>97.429860000000005</v>
      </c>
      <c r="AG32" s="26">
        <f t="shared" ref="AG32:AY32" si="47">AF32+($AZ32-$AF32)/($AZ$2-$AF$2)</f>
        <v>97.058367000000004</v>
      </c>
      <c r="AH32" s="26">
        <f t="shared" si="47"/>
        <v>96.686874000000003</v>
      </c>
      <c r="AI32" s="26">
        <f t="shared" si="47"/>
        <v>96.315381000000002</v>
      </c>
      <c r="AJ32" s="26">
        <f t="shared" si="47"/>
        <v>95.943888000000001</v>
      </c>
      <c r="AK32" s="26">
        <f t="shared" si="47"/>
        <v>95.572395</v>
      </c>
      <c r="AL32" s="26">
        <f t="shared" si="47"/>
        <v>95.200901999999999</v>
      </c>
      <c r="AM32" s="26">
        <f t="shared" si="47"/>
        <v>94.829408999999998</v>
      </c>
      <c r="AN32" s="26">
        <f t="shared" si="47"/>
        <v>94.457915999999997</v>
      </c>
      <c r="AO32" s="26">
        <f t="shared" si="47"/>
        <v>94.086422999999996</v>
      </c>
      <c r="AP32" s="26">
        <f t="shared" si="47"/>
        <v>93.714929999999995</v>
      </c>
      <c r="AQ32" s="26">
        <f t="shared" si="47"/>
        <v>93.343436999999994</v>
      </c>
      <c r="AR32" s="26">
        <f t="shared" si="47"/>
        <v>92.971943999999993</v>
      </c>
      <c r="AS32" s="26">
        <f t="shared" si="47"/>
        <v>92.600450999999993</v>
      </c>
      <c r="AT32" s="26">
        <f t="shared" si="47"/>
        <v>92.228957999999992</v>
      </c>
      <c r="AU32" s="26">
        <f t="shared" si="47"/>
        <v>91.857464999999991</v>
      </c>
      <c r="AV32" s="26">
        <f t="shared" si="47"/>
        <v>91.48597199999999</v>
      </c>
      <c r="AW32" s="26">
        <f t="shared" si="47"/>
        <v>91.114478999999989</v>
      </c>
      <c r="AX32" s="26">
        <f t="shared" si="47"/>
        <v>90.742985999999988</v>
      </c>
      <c r="AY32" s="26">
        <f t="shared" si="47"/>
        <v>90.371492999999987</v>
      </c>
      <c r="AZ32" s="26">
        <f>AZ30</f>
        <v>90</v>
      </c>
    </row>
    <row r="33" spans="1:5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 t="shared" si="33"/>
        <v>99.391570000000002</v>
      </c>
      <c r="AB33" s="28">
        <f t="shared" si="33"/>
        <v>99.391570000000002</v>
      </c>
      <c r="AC33" s="28">
        <f t="shared" si="33"/>
        <v>99.391570000000002</v>
      </c>
      <c r="AD33" s="27">
        <f>AD35</f>
        <v>99.391570000000002</v>
      </c>
      <c r="AE33" s="27">
        <f t="shared" si="31"/>
        <v>99.391570000000002</v>
      </c>
      <c r="AF33" s="27">
        <f t="shared" si="31"/>
        <v>99.391570000000002</v>
      </c>
      <c r="AG33" s="26">
        <f t="shared" ref="AG33:AY33" si="48">AF33+($AZ33-$AF33)/($AZ$2-$AF$2)</f>
        <v>99.021991499999999</v>
      </c>
      <c r="AH33" s="26">
        <f t="shared" si="48"/>
        <v>98.652412999999996</v>
      </c>
      <c r="AI33" s="26">
        <f t="shared" si="48"/>
        <v>98.282834499999993</v>
      </c>
      <c r="AJ33" s="26">
        <f t="shared" si="48"/>
        <v>97.91325599999999</v>
      </c>
      <c r="AK33" s="26">
        <f t="shared" si="48"/>
        <v>97.543677499999987</v>
      </c>
      <c r="AL33" s="26">
        <f t="shared" si="48"/>
        <v>97.174098999999984</v>
      </c>
      <c r="AM33" s="26">
        <f t="shared" si="48"/>
        <v>96.804520499999981</v>
      </c>
      <c r="AN33" s="26">
        <f t="shared" si="48"/>
        <v>96.434941999999978</v>
      </c>
      <c r="AO33" s="26">
        <f t="shared" si="48"/>
        <v>96.065363499999975</v>
      </c>
      <c r="AP33" s="26">
        <f t="shared" si="48"/>
        <v>95.695784999999972</v>
      </c>
      <c r="AQ33" s="26">
        <f t="shared" si="48"/>
        <v>95.326206499999969</v>
      </c>
      <c r="AR33" s="26">
        <f t="shared" si="48"/>
        <v>94.956627999999967</v>
      </c>
      <c r="AS33" s="26">
        <f t="shared" si="48"/>
        <v>94.587049499999964</v>
      </c>
      <c r="AT33" s="26">
        <f t="shared" si="48"/>
        <v>94.217470999999961</v>
      </c>
      <c r="AU33" s="26">
        <f t="shared" si="48"/>
        <v>93.847892499999958</v>
      </c>
      <c r="AV33" s="26">
        <f t="shared" si="48"/>
        <v>93.478313999999955</v>
      </c>
      <c r="AW33" s="26">
        <f t="shared" si="48"/>
        <v>93.108735499999952</v>
      </c>
      <c r="AX33" s="26">
        <f t="shared" si="48"/>
        <v>92.739156999999949</v>
      </c>
      <c r="AY33" s="26">
        <f t="shared" si="48"/>
        <v>92.369578499999946</v>
      </c>
      <c r="AZ33" s="26">
        <f>AZ35</f>
        <v>92</v>
      </c>
    </row>
    <row r="34" spans="1:5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 t="shared" si="33"/>
        <v>99.391570000000002</v>
      </c>
      <c r="AB34" s="28">
        <f t="shared" si="33"/>
        <v>99.391570000000002</v>
      </c>
      <c r="AC34" s="28">
        <f t="shared" si="33"/>
        <v>99.391570000000002</v>
      </c>
      <c r="AD34" s="27">
        <f>AD35</f>
        <v>99.391570000000002</v>
      </c>
      <c r="AE34" s="27">
        <f t="shared" si="31"/>
        <v>99.391570000000002</v>
      </c>
      <c r="AF34" s="27">
        <f t="shared" si="31"/>
        <v>99.391570000000002</v>
      </c>
      <c r="AG34" s="26">
        <f t="shared" ref="AG34:AY34" si="49">AF34+($AZ34-$AF34)/($AZ$2-$AF$2)</f>
        <v>99.021991499999999</v>
      </c>
      <c r="AH34" s="26">
        <f t="shared" si="49"/>
        <v>98.652412999999996</v>
      </c>
      <c r="AI34" s="26">
        <f t="shared" si="49"/>
        <v>98.282834499999993</v>
      </c>
      <c r="AJ34" s="26">
        <f t="shared" si="49"/>
        <v>97.91325599999999</v>
      </c>
      <c r="AK34" s="26">
        <f t="shared" si="49"/>
        <v>97.543677499999987</v>
      </c>
      <c r="AL34" s="26">
        <f t="shared" si="49"/>
        <v>97.174098999999984</v>
      </c>
      <c r="AM34" s="26">
        <f t="shared" si="49"/>
        <v>96.804520499999981</v>
      </c>
      <c r="AN34" s="26">
        <f t="shared" si="49"/>
        <v>96.434941999999978</v>
      </c>
      <c r="AO34" s="26">
        <f t="shared" si="49"/>
        <v>96.065363499999975</v>
      </c>
      <c r="AP34" s="26">
        <f t="shared" si="49"/>
        <v>95.695784999999972</v>
      </c>
      <c r="AQ34" s="26">
        <f t="shared" si="49"/>
        <v>95.326206499999969</v>
      </c>
      <c r="AR34" s="26">
        <f t="shared" si="49"/>
        <v>94.956627999999967</v>
      </c>
      <c r="AS34" s="26">
        <f t="shared" si="49"/>
        <v>94.587049499999964</v>
      </c>
      <c r="AT34" s="26">
        <f t="shared" si="49"/>
        <v>94.217470999999961</v>
      </c>
      <c r="AU34" s="26">
        <f t="shared" si="49"/>
        <v>93.847892499999958</v>
      </c>
      <c r="AV34" s="26">
        <f t="shared" si="49"/>
        <v>93.478313999999955</v>
      </c>
      <c r="AW34" s="26">
        <f t="shared" si="49"/>
        <v>93.108735499999952</v>
      </c>
      <c r="AX34" s="26">
        <f t="shared" si="49"/>
        <v>92.739156999999949</v>
      </c>
      <c r="AY34" s="26">
        <f t="shared" si="49"/>
        <v>92.369578499999946</v>
      </c>
      <c r="AZ34" s="26">
        <f>AZ35</f>
        <v>92</v>
      </c>
    </row>
    <row r="35" spans="1:5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 t="shared" si="33"/>
        <v>99.391570000000002</v>
      </c>
      <c r="AB35" s="28">
        <f t="shared" si="33"/>
        <v>99.391570000000002</v>
      </c>
      <c r="AC35" s="28">
        <f t="shared" si="33"/>
        <v>99.391570000000002</v>
      </c>
      <c r="AD35" s="30">
        <f>LabourForceAssumption!C15</f>
        <v>99.391570000000002</v>
      </c>
      <c r="AE35" s="27">
        <f t="shared" si="31"/>
        <v>99.391570000000002</v>
      </c>
      <c r="AF35" s="27">
        <f t="shared" si="31"/>
        <v>99.391570000000002</v>
      </c>
      <c r="AG35" s="26">
        <f t="shared" ref="AG35:AY35" si="50">AF35+($AZ35-$AF35)/($AZ$2-$AF$2)</f>
        <v>99.021991499999999</v>
      </c>
      <c r="AH35" s="26">
        <f t="shared" si="50"/>
        <v>98.652412999999996</v>
      </c>
      <c r="AI35" s="26">
        <f t="shared" si="50"/>
        <v>98.282834499999993</v>
      </c>
      <c r="AJ35" s="26">
        <f t="shared" si="50"/>
        <v>97.91325599999999</v>
      </c>
      <c r="AK35" s="26">
        <f t="shared" si="50"/>
        <v>97.543677499999987</v>
      </c>
      <c r="AL35" s="26">
        <f t="shared" si="50"/>
        <v>97.174098999999984</v>
      </c>
      <c r="AM35" s="26">
        <f t="shared" si="50"/>
        <v>96.804520499999981</v>
      </c>
      <c r="AN35" s="26">
        <f t="shared" si="50"/>
        <v>96.434941999999978</v>
      </c>
      <c r="AO35" s="26">
        <f t="shared" si="50"/>
        <v>96.065363499999975</v>
      </c>
      <c r="AP35" s="26">
        <f t="shared" si="50"/>
        <v>95.695784999999972</v>
      </c>
      <c r="AQ35" s="26">
        <f t="shared" si="50"/>
        <v>95.326206499999969</v>
      </c>
      <c r="AR35" s="26">
        <f t="shared" si="50"/>
        <v>94.956627999999967</v>
      </c>
      <c r="AS35" s="26">
        <f t="shared" si="50"/>
        <v>94.587049499999964</v>
      </c>
      <c r="AT35" s="26">
        <f t="shared" si="50"/>
        <v>94.217470999999961</v>
      </c>
      <c r="AU35" s="26">
        <f t="shared" si="50"/>
        <v>93.847892499999958</v>
      </c>
      <c r="AV35" s="26">
        <f t="shared" si="50"/>
        <v>93.478313999999955</v>
      </c>
      <c r="AW35" s="26">
        <f t="shared" si="50"/>
        <v>93.108735499999952</v>
      </c>
      <c r="AX35" s="26">
        <f t="shared" si="50"/>
        <v>92.739156999999949</v>
      </c>
      <c r="AY35" s="26">
        <f t="shared" si="50"/>
        <v>92.369578499999946</v>
      </c>
      <c r="AZ35" s="30">
        <f>LabourForceAssumption!F15</f>
        <v>92</v>
      </c>
    </row>
    <row r="36" spans="1:5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 t="shared" si="33"/>
        <v>99.391570000000002</v>
      </c>
      <c r="AB36" s="28">
        <f t="shared" si="33"/>
        <v>99.391570000000002</v>
      </c>
      <c r="AC36" s="28">
        <f t="shared" si="33"/>
        <v>99.391570000000002</v>
      </c>
      <c r="AD36" s="27">
        <f>AD35</f>
        <v>99.391570000000002</v>
      </c>
      <c r="AE36" s="27">
        <f t="shared" si="31"/>
        <v>99.391570000000002</v>
      </c>
      <c r="AF36" s="27">
        <f t="shared" si="31"/>
        <v>99.391570000000002</v>
      </c>
      <c r="AG36" s="26">
        <f t="shared" ref="AG36:AY36" si="51">AF36+($AZ36-$AF36)/($AZ$2-$AF$2)</f>
        <v>99.021991499999999</v>
      </c>
      <c r="AH36" s="26">
        <f t="shared" si="51"/>
        <v>98.652412999999996</v>
      </c>
      <c r="AI36" s="26">
        <f t="shared" si="51"/>
        <v>98.282834499999993</v>
      </c>
      <c r="AJ36" s="26">
        <f t="shared" si="51"/>
        <v>97.91325599999999</v>
      </c>
      <c r="AK36" s="26">
        <f t="shared" si="51"/>
        <v>97.543677499999987</v>
      </c>
      <c r="AL36" s="26">
        <f t="shared" si="51"/>
        <v>97.174098999999984</v>
      </c>
      <c r="AM36" s="26">
        <f t="shared" si="51"/>
        <v>96.804520499999981</v>
      </c>
      <c r="AN36" s="26">
        <f t="shared" si="51"/>
        <v>96.434941999999978</v>
      </c>
      <c r="AO36" s="26">
        <f t="shared" si="51"/>
        <v>96.065363499999975</v>
      </c>
      <c r="AP36" s="26">
        <f t="shared" si="51"/>
        <v>95.695784999999972</v>
      </c>
      <c r="AQ36" s="26">
        <f t="shared" si="51"/>
        <v>95.326206499999969</v>
      </c>
      <c r="AR36" s="26">
        <f t="shared" si="51"/>
        <v>94.956627999999967</v>
      </c>
      <c r="AS36" s="26">
        <f t="shared" si="51"/>
        <v>94.587049499999964</v>
      </c>
      <c r="AT36" s="26">
        <f t="shared" si="51"/>
        <v>94.217470999999961</v>
      </c>
      <c r="AU36" s="26">
        <f t="shared" si="51"/>
        <v>93.847892499999958</v>
      </c>
      <c r="AV36" s="26">
        <f t="shared" si="51"/>
        <v>93.478313999999955</v>
      </c>
      <c r="AW36" s="26">
        <f t="shared" si="51"/>
        <v>93.108735499999952</v>
      </c>
      <c r="AX36" s="26">
        <f t="shared" si="51"/>
        <v>92.739156999999949</v>
      </c>
      <c r="AY36" s="26">
        <f t="shared" si="51"/>
        <v>92.369578499999946</v>
      </c>
      <c r="AZ36" s="26">
        <f>AZ35</f>
        <v>92</v>
      </c>
    </row>
    <row r="37" spans="1:5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 t="shared" si="33"/>
        <v>99.391570000000002</v>
      </c>
      <c r="AB37" s="28">
        <f t="shared" si="33"/>
        <v>99.391570000000002</v>
      </c>
      <c r="AC37" s="28">
        <f t="shared" si="33"/>
        <v>99.391570000000002</v>
      </c>
      <c r="AD37" s="27">
        <f>AD35</f>
        <v>99.391570000000002</v>
      </c>
      <c r="AE37" s="27">
        <f t="shared" si="31"/>
        <v>99.391570000000002</v>
      </c>
      <c r="AF37" s="27">
        <f t="shared" si="31"/>
        <v>99.391570000000002</v>
      </c>
      <c r="AG37" s="26">
        <f t="shared" ref="AG37:AY37" si="52">AF37+($AZ37-$AF37)/($AZ$2-$AF$2)</f>
        <v>99.021991499999999</v>
      </c>
      <c r="AH37" s="26">
        <f t="shared" si="52"/>
        <v>98.652412999999996</v>
      </c>
      <c r="AI37" s="26">
        <f t="shared" si="52"/>
        <v>98.282834499999993</v>
      </c>
      <c r="AJ37" s="26">
        <f t="shared" si="52"/>
        <v>97.91325599999999</v>
      </c>
      <c r="AK37" s="26">
        <f t="shared" si="52"/>
        <v>97.543677499999987</v>
      </c>
      <c r="AL37" s="26">
        <f t="shared" si="52"/>
        <v>97.174098999999984</v>
      </c>
      <c r="AM37" s="26">
        <f t="shared" si="52"/>
        <v>96.804520499999981</v>
      </c>
      <c r="AN37" s="26">
        <f t="shared" si="52"/>
        <v>96.434941999999978</v>
      </c>
      <c r="AO37" s="26">
        <f t="shared" si="52"/>
        <v>96.065363499999975</v>
      </c>
      <c r="AP37" s="26">
        <f t="shared" si="52"/>
        <v>95.695784999999972</v>
      </c>
      <c r="AQ37" s="26">
        <f t="shared" si="52"/>
        <v>95.326206499999969</v>
      </c>
      <c r="AR37" s="26">
        <f t="shared" si="52"/>
        <v>94.956627999999967</v>
      </c>
      <c r="AS37" s="26">
        <f t="shared" si="52"/>
        <v>94.587049499999964</v>
      </c>
      <c r="AT37" s="26">
        <f t="shared" si="52"/>
        <v>94.217470999999961</v>
      </c>
      <c r="AU37" s="26">
        <f t="shared" si="52"/>
        <v>93.847892499999958</v>
      </c>
      <c r="AV37" s="26">
        <f t="shared" si="52"/>
        <v>93.478313999999955</v>
      </c>
      <c r="AW37" s="26">
        <f t="shared" si="52"/>
        <v>93.108735499999952</v>
      </c>
      <c r="AX37" s="26">
        <f t="shared" si="52"/>
        <v>92.739156999999949</v>
      </c>
      <c r="AY37" s="26">
        <f t="shared" si="52"/>
        <v>92.369578499999946</v>
      </c>
      <c r="AZ37" s="26">
        <f>AZ35</f>
        <v>92</v>
      </c>
    </row>
    <row r="38" spans="1:5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 t="shared" si="33"/>
        <v>99.293030000000002</v>
      </c>
      <c r="AB38" s="28">
        <f t="shared" si="33"/>
        <v>99.293030000000002</v>
      </c>
      <c r="AC38" s="28">
        <f t="shared" si="33"/>
        <v>99.293030000000002</v>
      </c>
      <c r="AD38" s="27">
        <f>AD40</f>
        <v>99.293030000000002</v>
      </c>
      <c r="AE38" s="27">
        <f t="shared" ref="AE38:AF57" si="53">AD38</f>
        <v>99.293030000000002</v>
      </c>
      <c r="AF38" s="27">
        <f t="shared" si="53"/>
        <v>99.293030000000002</v>
      </c>
      <c r="AG38" s="26">
        <f t="shared" ref="AG38:AY38" si="54">AF38+($AZ38-$AF38)/($AZ$2-$AF$2)</f>
        <v>98.928378500000008</v>
      </c>
      <c r="AH38" s="26">
        <f t="shared" si="54"/>
        <v>98.563727000000014</v>
      </c>
      <c r="AI38" s="26">
        <f t="shared" si="54"/>
        <v>98.199075500000021</v>
      </c>
      <c r="AJ38" s="26">
        <f t="shared" si="54"/>
        <v>97.834424000000027</v>
      </c>
      <c r="AK38" s="26">
        <f t="shared" si="54"/>
        <v>97.469772500000033</v>
      </c>
      <c r="AL38" s="26">
        <f t="shared" si="54"/>
        <v>97.10512100000004</v>
      </c>
      <c r="AM38" s="26">
        <f t="shared" si="54"/>
        <v>96.740469500000046</v>
      </c>
      <c r="AN38" s="26">
        <f t="shared" si="54"/>
        <v>96.375818000000052</v>
      </c>
      <c r="AO38" s="26">
        <f t="shared" si="54"/>
        <v>96.011166500000058</v>
      </c>
      <c r="AP38" s="26">
        <f t="shared" si="54"/>
        <v>95.646515000000065</v>
      </c>
      <c r="AQ38" s="26">
        <f t="shared" si="54"/>
        <v>95.281863500000071</v>
      </c>
      <c r="AR38" s="26">
        <f t="shared" si="54"/>
        <v>94.917212000000077</v>
      </c>
      <c r="AS38" s="26">
        <f t="shared" si="54"/>
        <v>94.552560500000084</v>
      </c>
      <c r="AT38" s="26">
        <f t="shared" si="54"/>
        <v>94.18790900000009</v>
      </c>
      <c r="AU38" s="26">
        <f t="shared" si="54"/>
        <v>93.823257500000096</v>
      </c>
      <c r="AV38" s="26">
        <f t="shared" si="54"/>
        <v>93.458606000000103</v>
      </c>
      <c r="AW38" s="26">
        <f t="shared" si="54"/>
        <v>93.093954500000109</v>
      </c>
      <c r="AX38" s="26">
        <f t="shared" si="54"/>
        <v>92.729303000000115</v>
      </c>
      <c r="AY38" s="26">
        <f t="shared" si="54"/>
        <v>92.364651500000122</v>
      </c>
      <c r="AZ38" s="26">
        <f>AZ40</f>
        <v>92</v>
      </c>
    </row>
    <row r="39" spans="1:5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 t="shared" si="33"/>
        <v>99.293030000000002</v>
      </c>
      <c r="AB39" s="28">
        <f t="shared" si="33"/>
        <v>99.293030000000002</v>
      </c>
      <c r="AC39" s="28">
        <f t="shared" si="33"/>
        <v>99.293030000000002</v>
      </c>
      <c r="AD39" s="27">
        <f>AD40</f>
        <v>99.293030000000002</v>
      </c>
      <c r="AE39" s="27">
        <f t="shared" si="53"/>
        <v>99.293030000000002</v>
      </c>
      <c r="AF39" s="27">
        <f t="shared" si="53"/>
        <v>99.293030000000002</v>
      </c>
      <c r="AG39" s="26">
        <f t="shared" ref="AG39:AY39" si="55">AF39+($AZ39-$AF39)/($AZ$2-$AF$2)</f>
        <v>98.928378500000008</v>
      </c>
      <c r="AH39" s="26">
        <f t="shared" si="55"/>
        <v>98.563727000000014</v>
      </c>
      <c r="AI39" s="26">
        <f t="shared" si="55"/>
        <v>98.199075500000021</v>
      </c>
      <c r="AJ39" s="26">
        <f t="shared" si="55"/>
        <v>97.834424000000027</v>
      </c>
      <c r="AK39" s="26">
        <f t="shared" si="55"/>
        <v>97.469772500000033</v>
      </c>
      <c r="AL39" s="26">
        <f t="shared" si="55"/>
        <v>97.10512100000004</v>
      </c>
      <c r="AM39" s="26">
        <f t="shared" si="55"/>
        <v>96.740469500000046</v>
      </c>
      <c r="AN39" s="26">
        <f t="shared" si="55"/>
        <v>96.375818000000052</v>
      </c>
      <c r="AO39" s="26">
        <f t="shared" si="55"/>
        <v>96.011166500000058</v>
      </c>
      <c r="AP39" s="26">
        <f t="shared" si="55"/>
        <v>95.646515000000065</v>
      </c>
      <c r="AQ39" s="26">
        <f t="shared" si="55"/>
        <v>95.281863500000071</v>
      </c>
      <c r="AR39" s="26">
        <f t="shared" si="55"/>
        <v>94.917212000000077</v>
      </c>
      <c r="AS39" s="26">
        <f t="shared" si="55"/>
        <v>94.552560500000084</v>
      </c>
      <c r="AT39" s="26">
        <f t="shared" si="55"/>
        <v>94.18790900000009</v>
      </c>
      <c r="AU39" s="26">
        <f t="shared" si="55"/>
        <v>93.823257500000096</v>
      </c>
      <c r="AV39" s="26">
        <f t="shared" si="55"/>
        <v>93.458606000000103</v>
      </c>
      <c r="AW39" s="26">
        <f t="shared" si="55"/>
        <v>93.093954500000109</v>
      </c>
      <c r="AX39" s="26">
        <f t="shared" si="55"/>
        <v>92.729303000000115</v>
      </c>
      <c r="AY39" s="26">
        <f t="shared" si="55"/>
        <v>92.364651500000122</v>
      </c>
      <c r="AZ39" s="26">
        <f>AZ40</f>
        <v>92</v>
      </c>
    </row>
    <row r="40" spans="1:5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 t="shared" si="33"/>
        <v>99.293030000000002</v>
      </c>
      <c r="AB40" s="28">
        <f t="shared" si="33"/>
        <v>99.293030000000002</v>
      </c>
      <c r="AC40" s="28">
        <f t="shared" si="33"/>
        <v>99.293030000000002</v>
      </c>
      <c r="AD40" s="30">
        <f>LabourForceAssumption!C16</f>
        <v>99.293030000000002</v>
      </c>
      <c r="AE40" s="27">
        <f t="shared" si="53"/>
        <v>99.293030000000002</v>
      </c>
      <c r="AF40" s="27">
        <f t="shared" si="53"/>
        <v>99.293030000000002</v>
      </c>
      <c r="AG40" s="26">
        <f t="shared" ref="AG40:AY40" si="56">AF40+($AZ40-$AF40)/($AZ$2-$AF$2)</f>
        <v>98.928378500000008</v>
      </c>
      <c r="AH40" s="26">
        <f t="shared" si="56"/>
        <v>98.563727000000014</v>
      </c>
      <c r="AI40" s="26">
        <f t="shared" si="56"/>
        <v>98.199075500000021</v>
      </c>
      <c r="AJ40" s="26">
        <f t="shared" si="56"/>
        <v>97.834424000000027</v>
      </c>
      <c r="AK40" s="26">
        <f t="shared" si="56"/>
        <v>97.469772500000033</v>
      </c>
      <c r="AL40" s="26">
        <f t="shared" si="56"/>
        <v>97.10512100000004</v>
      </c>
      <c r="AM40" s="26">
        <f t="shared" si="56"/>
        <v>96.740469500000046</v>
      </c>
      <c r="AN40" s="26">
        <f t="shared" si="56"/>
        <v>96.375818000000052</v>
      </c>
      <c r="AO40" s="26">
        <f t="shared" si="56"/>
        <v>96.011166500000058</v>
      </c>
      <c r="AP40" s="26">
        <f t="shared" si="56"/>
        <v>95.646515000000065</v>
      </c>
      <c r="AQ40" s="26">
        <f t="shared" si="56"/>
        <v>95.281863500000071</v>
      </c>
      <c r="AR40" s="26">
        <f t="shared" si="56"/>
        <v>94.917212000000077</v>
      </c>
      <c r="AS40" s="26">
        <f t="shared" si="56"/>
        <v>94.552560500000084</v>
      </c>
      <c r="AT40" s="26">
        <f t="shared" si="56"/>
        <v>94.18790900000009</v>
      </c>
      <c r="AU40" s="26">
        <f t="shared" si="56"/>
        <v>93.823257500000096</v>
      </c>
      <c r="AV40" s="26">
        <f t="shared" si="56"/>
        <v>93.458606000000103</v>
      </c>
      <c r="AW40" s="26">
        <f t="shared" si="56"/>
        <v>93.093954500000109</v>
      </c>
      <c r="AX40" s="26">
        <f t="shared" si="56"/>
        <v>92.729303000000115</v>
      </c>
      <c r="AY40" s="26">
        <f t="shared" si="56"/>
        <v>92.364651500000122</v>
      </c>
      <c r="AZ40" s="30">
        <f>LabourForceAssumption!F16</f>
        <v>92</v>
      </c>
    </row>
    <row r="41" spans="1:5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 t="shared" si="33"/>
        <v>99.293030000000002</v>
      </c>
      <c r="AB41" s="28">
        <f t="shared" si="33"/>
        <v>99.293030000000002</v>
      </c>
      <c r="AC41" s="28">
        <f t="shared" si="33"/>
        <v>99.293030000000002</v>
      </c>
      <c r="AD41" s="27">
        <f>AD40</f>
        <v>99.293030000000002</v>
      </c>
      <c r="AE41" s="27">
        <f t="shared" si="53"/>
        <v>99.293030000000002</v>
      </c>
      <c r="AF41" s="27">
        <f t="shared" si="53"/>
        <v>99.293030000000002</v>
      </c>
      <c r="AG41" s="26">
        <f t="shared" ref="AG41:AY41" si="57">AF41+($AZ41-$AF41)/($AZ$2-$AF$2)</f>
        <v>98.928378500000008</v>
      </c>
      <c r="AH41" s="26">
        <f t="shared" si="57"/>
        <v>98.563727000000014</v>
      </c>
      <c r="AI41" s="26">
        <f t="shared" si="57"/>
        <v>98.199075500000021</v>
      </c>
      <c r="AJ41" s="26">
        <f t="shared" si="57"/>
        <v>97.834424000000027</v>
      </c>
      <c r="AK41" s="26">
        <f t="shared" si="57"/>
        <v>97.469772500000033</v>
      </c>
      <c r="AL41" s="26">
        <f t="shared" si="57"/>
        <v>97.10512100000004</v>
      </c>
      <c r="AM41" s="26">
        <f t="shared" si="57"/>
        <v>96.740469500000046</v>
      </c>
      <c r="AN41" s="26">
        <f t="shared" si="57"/>
        <v>96.375818000000052</v>
      </c>
      <c r="AO41" s="26">
        <f t="shared" si="57"/>
        <v>96.011166500000058</v>
      </c>
      <c r="AP41" s="26">
        <f t="shared" si="57"/>
        <v>95.646515000000065</v>
      </c>
      <c r="AQ41" s="26">
        <f t="shared" si="57"/>
        <v>95.281863500000071</v>
      </c>
      <c r="AR41" s="26">
        <f t="shared" si="57"/>
        <v>94.917212000000077</v>
      </c>
      <c r="AS41" s="26">
        <f t="shared" si="57"/>
        <v>94.552560500000084</v>
      </c>
      <c r="AT41" s="26">
        <f t="shared" si="57"/>
        <v>94.18790900000009</v>
      </c>
      <c r="AU41" s="26">
        <f t="shared" si="57"/>
        <v>93.823257500000096</v>
      </c>
      <c r="AV41" s="26">
        <f t="shared" si="57"/>
        <v>93.458606000000103</v>
      </c>
      <c r="AW41" s="26">
        <f t="shared" si="57"/>
        <v>93.093954500000109</v>
      </c>
      <c r="AX41" s="26">
        <f t="shared" si="57"/>
        <v>92.729303000000115</v>
      </c>
      <c r="AY41" s="26">
        <f t="shared" si="57"/>
        <v>92.364651500000122</v>
      </c>
      <c r="AZ41" s="26">
        <f>AZ40</f>
        <v>92</v>
      </c>
    </row>
    <row r="42" spans="1:5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 t="shared" si="33"/>
        <v>99.293030000000002</v>
      </c>
      <c r="AB42" s="28">
        <f t="shared" si="33"/>
        <v>99.293030000000002</v>
      </c>
      <c r="AC42" s="28">
        <f t="shared" si="33"/>
        <v>99.293030000000002</v>
      </c>
      <c r="AD42" s="27">
        <f>AD40</f>
        <v>99.293030000000002</v>
      </c>
      <c r="AE42" s="27">
        <f t="shared" si="53"/>
        <v>99.293030000000002</v>
      </c>
      <c r="AF42" s="27">
        <f t="shared" si="53"/>
        <v>99.293030000000002</v>
      </c>
      <c r="AG42" s="26">
        <f t="shared" ref="AG42:AY42" si="58">AF42+($AZ42-$AF42)/($AZ$2-$AF$2)</f>
        <v>98.928378500000008</v>
      </c>
      <c r="AH42" s="26">
        <f t="shared" si="58"/>
        <v>98.563727000000014</v>
      </c>
      <c r="AI42" s="26">
        <f t="shared" si="58"/>
        <v>98.199075500000021</v>
      </c>
      <c r="AJ42" s="26">
        <f t="shared" si="58"/>
        <v>97.834424000000027</v>
      </c>
      <c r="AK42" s="26">
        <f t="shared" si="58"/>
        <v>97.469772500000033</v>
      </c>
      <c r="AL42" s="26">
        <f t="shared" si="58"/>
        <v>97.10512100000004</v>
      </c>
      <c r="AM42" s="26">
        <f t="shared" si="58"/>
        <v>96.740469500000046</v>
      </c>
      <c r="AN42" s="26">
        <f t="shared" si="58"/>
        <v>96.375818000000052</v>
      </c>
      <c r="AO42" s="26">
        <f t="shared" si="58"/>
        <v>96.011166500000058</v>
      </c>
      <c r="AP42" s="26">
        <f t="shared" si="58"/>
        <v>95.646515000000065</v>
      </c>
      <c r="AQ42" s="26">
        <f t="shared" si="58"/>
        <v>95.281863500000071</v>
      </c>
      <c r="AR42" s="26">
        <f t="shared" si="58"/>
        <v>94.917212000000077</v>
      </c>
      <c r="AS42" s="26">
        <f t="shared" si="58"/>
        <v>94.552560500000084</v>
      </c>
      <c r="AT42" s="26">
        <f t="shared" si="58"/>
        <v>94.18790900000009</v>
      </c>
      <c r="AU42" s="26">
        <f t="shared" si="58"/>
        <v>93.823257500000096</v>
      </c>
      <c r="AV42" s="26">
        <f t="shared" si="58"/>
        <v>93.458606000000103</v>
      </c>
      <c r="AW42" s="26">
        <f t="shared" si="58"/>
        <v>93.093954500000109</v>
      </c>
      <c r="AX42" s="26">
        <f t="shared" si="58"/>
        <v>92.729303000000115</v>
      </c>
      <c r="AY42" s="26">
        <f t="shared" si="58"/>
        <v>92.364651500000122</v>
      </c>
      <c r="AZ42" s="26">
        <f>AZ40</f>
        <v>92</v>
      </c>
    </row>
    <row r="43" spans="1:5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 t="shared" si="33"/>
        <v>99.511390000000006</v>
      </c>
      <c r="AB43" s="28">
        <f t="shared" si="33"/>
        <v>99.511390000000006</v>
      </c>
      <c r="AC43" s="28">
        <f t="shared" si="33"/>
        <v>99.511390000000006</v>
      </c>
      <c r="AD43" s="27">
        <f>AD45</f>
        <v>99.511390000000006</v>
      </c>
      <c r="AE43" s="27">
        <f t="shared" si="53"/>
        <v>99.511390000000006</v>
      </c>
      <c r="AF43" s="27">
        <f t="shared" si="53"/>
        <v>99.511390000000006</v>
      </c>
      <c r="AG43" s="26">
        <f t="shared" ref="AG43:AY43" si="59">AF43+($AZ43-$AF43)/($AZ$2-$AF$2)</f>
        <v>99.135820500000008</v>
      </c>
      <c r="AH43" s="26">
        <f t="shared" si="59"/>
        <v>98.760251000000011</v>
      </c>
      <c r="AI43" s="26">
        <f t="shared" si="59"/>
        <v>98.384681500000013</v>
      </c>
      <c r="AJ43" s="26">
        <f t="shared" si="59"/>
        <v>98.009112000000016</v>
      </c>
      <c r="AK43" s="26">
        <f t="shared" si="59"/>
        <v>97.633542500000019</v>
      </c>
      <c r="AL43" s="26">
        <f t="shared" si="59"/>
        <v>97.257973000000021</v>
      </c>
      <c r="AM43" s="26">
        <f t="shared" si="59"/>
        <v>96.882403500000024</v>
      </c>
      <c r="AN43" s="26">
        <f t="shared" si="59"/>
        <v>96.506834000000026</v>
      </c>
      <c r="AO43" s="26">
        <f t="shared" si="59"/>
        <v>96.131264500000029</v>
      </c>
      <c r="AP43" s="26">
        <f t="shared" si="59"/>
        <v>95.755695000000031</v>
      </c>
      <c r="AQ43" s="26">
        <f t="shared" si="59"/>
        <v>95.380125500000034</v>
      </c>
      <c r="AR43" s="26">
        <f t="shared" si="59"/>
        <v>95.004556000000036</v>
      </c>
      <c r="AS43" s="26">
        <f t="shared" si="59"/>
        <v>94.628986500000039</v>
      </c>
      <c r="AT43" s="26">
        <f t="shared" si="59"/>
        <v>94.253417000000042</v>
      </c>
      <c r="AU43" s="26">
        <f t="shared" si="59"/>
        <v>93.877847500000044</v>
      </c>
      <c r="AV43" s="26">
        <f t="shared" si="59"/>
        <v>93.502278000000047</v>
      </c>
      <c r="AW43" s="26">
        <f t="shared" si="59"/>
        <v>93.126708500000049</v>
      </c>
      <c r="AX43" s="26">
        <f t="shared" si="59"/>
        <v>92.751139000000052</v>
      </c>
      <c r="AY43" s="26">
        <f t="shared" si="59"/>
        <v>92.375569500000054</v>
      </c>
      <c r="AZ43" s="26">
        <f>AZ45</f>
        <v>92</v>
      </c>
    </row>
    <row r="44" spans="1:5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 t="shared" si="33"/>
        <v>99.511390000000006</v>
      </c>
      <c r="AB44" s="28">
        <f t="shared" si="33"/>
        <v>99.511390000000006</v>
      </c>
      <c r="AC44" s="28">
        <f t="shared" si="33"/>
        <v>99.511390000000006</v>
      </c>
      <c r="AD44" s="27">
        <f>AD45</f>
        <v>99.511390000000006</v>
      </c>
      <c r="AE44" s="27">
        <f t="shared" si="53"/>
        <v>99.511390000000006</v>
      </c>
      <c r="AF44" s="27">
        <f t="shared" si="53"/>
        <v>99.511390000000006</v>
      </c>
      <c r="AG44" s="26">
        <f t="shared" ref="AG44:AY44" si="60">AF44+($AZ44-$AF44)/($AZ$2-$AF$2)</f>
        <v>99.135820500000008</v>
      </c>
      <c r="AH44" s="26">
        <f t="shared" si="60"/>
        <v>98.760251000000011</v>
      </c>
      <c r="AI44" s="26">
        <f t="shared" si="60"/>
        <v>98.384681500000013</v>
      </c>
      <c r="AJ44" s="26">
        <f t="shared" si="60"/>
        <v>98.009112000000016</v>
      </c>
      <c r="AK44" s="26">
        <f t="shared" si="60"/>
        <v>97.633542500000019</v>
      </c>
      <c r="AL44" s="26">
        <f t="shared" si="60"/>
        <v>97.257973000000021</v>
      </c>
      <c r="AM44" s="26">
        <f t="shared" si="60"/>
        <v>96.882403500000024</v>
      </c>
      <c r="AN44" s="26">
        <f t="shared" si="60"/>
        <v>96.506834000000026</v>
      </c>
      <c r="AO44" s="26">
        <f t="shared" si="60"/>
        <v>96.131264500000029</v>
      </c>
      <c r="AP44" s="26">
        <f t="shared" si="60"/>
        <v>95.755695000000031</v>
      </c>
      <c r="AQ44" s="26">
        <f t="shared" si="60"/>
        <v>95.380125500000034</v>
      </c>
      <c r="AR44" s="26">
        <f t="shared" si="60"/>
        <v>95.004556000000036</v>
      </c>
      <c r="AS44" s="26">
        <f t="shared" si="60"/>
        <v>94.628986500000039</v>
      </c>
      <c r="AT44" s="26">
        <f t="shared" si="60"/>
        <v>94.253417000000042</v>
      </c>
      <c r="AU44" s="26">
        <f t="shared" si="60"/>
        <v>93.877847500000044</v>
      </c>
      <c r="AV44" s="26">
        <f t="shared" si="60"/>
        <v>93.502278000000047</v>
      </c>
      <c r="AW44" s="26">
        <f t="shared" si="60"/>
        <v>93.126708500000049</v>
      </c>
      <c r="AX44" s="26">
        <f t="shared" si="60"/>
        <v>92.751139000000052</v>
      </c>
      <c r="AY44" s="26">
        <f t="shared" si="60"/>
        <v>92.375569500000054</v>
      </c>
      <c r="AZ44" s="26">
        <f>AZ45</f>
        <v>92</v>
      </c>
    </row>
    <row r="45" spans="1:5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 t="shared" si="33"/>
        <v>99.511390000000006</v>
      </c>
      <c r="AB45" s="28">
        <f t="shared" si="33"/>
        <v>99.511390000000006</v>
      </c>
      <c r="AC45" s="28">
        <f t="shared" si="33"/>
        <v>99.511390000000006</v>
      </c>
      <c r="AD45" s="30">
        <f>LabourForceAssumption!C17</f>
        <v>99.511390000000006</v>
      </c>
      <c r="AE45" s="27">
        <f t="shared" si="53"/>
        <v>99.511390000000006</v>
      </c>
      <c r="AF45" s="27">
        <f t="shared" si="53"/>
        <v>99.511390000000006</v>
      </c>
      <c r="AG45" s="26">
        <f t="shared" ref="AG45:AY45" si="61">AF45+($AZ45-$AF45)/($AZ$2-$AF$2)</f>
        <v>99.135820500000008</v>
      </c>
      <c r="AH45" s="26">
        <f t="shared" si="61"/>
        <v>98.760251000000011</v>
      </c>
      <c r="AI45" s="26">
        <f t="shared" si="61"/>
        <v>98.384681500000013</v>
      </c>
      <c r="AJ45" s="26">
        <f t="shared" si="61"/>
        <v>98.009112000000016</v>
      </c>
      <c r="AK45" s="26">
        <f t="shared" si="61"/>
        <v>97.633542500000019</v>
      </c>
      <c r="AL45" s="26">
        <f t="shared" si="61"/>
        <v>97.257973000000021</v>
      </c>
      <c r="AM45" s="26">
        <f t="shared" si="61"/>
        <v>96.882403500000024</v>
      </c>
      <c r="AN45" s="26">
        <f t="shared" si="61"/>
        <v>96.506834000000026</v>
      </c>
      <c r="AO45" s="26">
        <f t="shared" si="61"/>
        <v>96.131264500000029</v>
      </c>
      <c r="AP45" s="26">
        <f t="shared" si="61"/>
        <v>95.755695000000031</v>
      </c>
      <c r="AQ45" s="26">
        <f t="shared" si="61"/>
        <v>95.380125500000034</v>
      </c>
      <c r="AR45" s="26">
        <f t="shared" si="61"/>
        <v>95.004556000000036</v>
      </c>
      <c r="AS45" s="26">
        <f t="shared" si="61"/>
        <v>94.628986500000039</v>
      </c>
      <c r="AT45" s="26">
        <f t="shared" si="61"/>
        <v>94.253417000000042</v>
      </c>
      <c r="AU45" s="26">
        <f t="shared" si="61"/>
        <v>93.877847500000044</v>
      </c>
      <c r="AV45" s="26">
        <f t="shared" si="61"/>
        <v>93.502278000000047</v>
      </c>
      <c r="AW45" s="26">
        <f t="shared" si="61"/>
        <v>93.126708500000049</v>
      </c>
      <c r="AX45" s="26">
        <f t="shared" si="61"/>
        <v>92.751139000000052</v>
      </c>
      <c r="AY45" s="26">
        <f t="shared" si="61"/>
        <v>92.375569500000054</v>
      </c>
      <c r="AZ45" s="30">
        <f>LabourForceAssumption!F17</f>
        <v>92</v>
      </c>
    </row>
    <row r="46" spans="1:5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 t="shared" si="33"/>
        <v>99.511390000000006</v>
      </c>
      <c r="AB46" s="28">
        <f t="shared" si="33"/>
        <v>99.511390000000006</v>
      </c>
      <c r="AC46" s="28">
        <f t="shared" si="33"/>
        <v>99.511390000000006</v>
      </c>
      <c r="AD46" s="27">
        <f>AD45</f>
        <v>99.511390000000006</v>
      </c>
      <c r="AE46" s="27">
        <f t="shared" si="53"/>
        <v>99.511390000000006</v>
      </c>
      <c r="AF46" s="27">
        <f t="shared" si="53"/>
        <v>99.511390000000006</v>
      </c>
      <c r="AG46" s="26">
        <f t="shared" ref="AG46:AY46" si="62">AF46+($AZ46-$AF46)/($AZ$2-$AF$2)</f>
        <v>99.135820500000008</v>
      </c>
      <c r="AH46" s="26">
        <f t="shared" si="62"/>
        <v>98.760251000000011</v>
      </c>
      <c r="AI46" s="26">
        <f t="shared" si="62"/>
        <v>98.384681500000013</v>
      </c>
      <c r="AJ46" s="26">
        <f t="shared" si="62"/>
        <v>98.009112000000016</v>
      </c>
      <c r="AK46" s="26">
        <f t="shared" si="62"/>
        <v>97.633542500000019</v>
      </c>
      <c r="AL46" s="26">
        <f t="shared" si="62"/>
        <v>97.257973000000021</v>
      </c>
      <c r="AM46" s="26">
        <f t="shared" si="62"/>
        <v>96.882403500000024</v>
      </c>
      <c r="AN46" s="26">
        <f t="shared" si="62"/>
        <v>96.506834000000026</v>
      </c>
      <c r="AO46" s="26">
        <f t="shared" si="62"/>
        <v>96.131264500000029</v>
      </c>
      <c r="AP46" s="26">
        <f t="shared" si="62"/>
        <v>95.755695000000031</v>
      </c>
      <c r="AQ46" s="26">
        <f t="shared" si="62"/>
        <v>95.380125500000034</v>
      </c>
      <c r="AR46" s="26">
        <f t="shared" si="62"/>
        <v>95.004556000000036</v>
      </c>
      <c r="AS46" s="26">
        <f t="shared" si="62"/>
        <v>94.628986500000039</v>
      </c>
      <c r="AT46" s="26">
        <f t="shared" si="62"/>
        <v>94.253417000000042</v>
      </c>
      <c r="AU46" s="26">
        <f t="shared" si="62"/>
        <v>93.877847500000044</v>
      </c>
      <c r="AV46" s="26">
        <f t="shared" si="62"/>
        <v>93.502278000000047</v>
      </c>
      <c r="AW46" s="26">
        <f t="shared" si="62"/>
        <v>93.126708500000049</v>
      </c>
      <c r="AX46" s="26">
        <f t="shared" si="62"/>
        <v>92.751139000000052</v>
      </c>
      <c r="AY46" s="26">
        <f t="shared" si="62"/>
        <v>92.375569500000054</v>
      </c>
      <c r="AZ46" s="26">
        <f>AZ45</f>
        <v>92</v>
      </c>
    </row>
    <row r="47" spans="1:5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 t="shared" si="33"/>
        <v>99.511390000000006</v>
      </c>
      <c r="AB47" s="28">
        <f t="shared" si="33"/>
        <v>99.511390000000006</v>
      </c>
      <c r="AC47" s="28">
        <f t="shared" si="33"/>
        <v>99.511390000000006</v>
      </c>
      <c r="AD47" s="27">
        <f>AD45</f>
        <v>99.511390000000006</v>
      </c>
      <c r="AE47" s="27">
        <f t="shared" si="53"/>
        <v>99.511390000000006</v>
      </c>
      <c r="AF47" s="27">
        <f t="shared" si="53"/>
        <v>99.511390000000006</v>
      </c>
      <c r="AG47" s="26">
        <f t="shared" ref="AG47:AY47" si="63">AF47+($AZ47-$AF47)/($AZ$2-$AF$2)</f>
        <v>99.135820500000008</v>
      </c>
      <c r="AH47" s="26">
        <f t="shared" si="63"/>
        <v>98.760251000000011</v>
      </c>
      <c r="AI47" s="26">
        <f t="shared" si="63"/>
        <v>98.384681500000013</v>
      </c>
      <c r="AJ47" s="26">
        <f t="shared" si="63"/>
        <v>98.009112000000016</v>
      </c>
      <c r="AK47" s="26">
        <f t="shared" si="63"/>
        <v>97.633542500000019</v>
      </c>
      <c r="AL47" s="26">
        <f t="shared" si="63"/>
        <v>97.257973000000021</v>
      </c>
      <c r="AM47" s="26">
        <f t="shared" si="63"/>
        <v>96.882403500000024</v>
      </c>
      <c r="AN47" s="26">
        <f t="shared" si="63"/>
        <v>96.506834000000026</v>
      </c>
      <c r="AO47" s="26">
        <f t="shared" si="63"/>
        <v>96.131264500000029</v>
      </c>
      <c r="AP47" s="26">
        <f t="shared" si="63"/>
        <v>95.755695000000031</v>
      </c>
      <c r="AQ47" s="26">
        <f t="shared" si="63"/>
        <v>95.380125500000034</v>
      </c>
      <c r="AR47" s="26">
        <f t="shared" si="63"/>
        <v>95.004556000000036</v>
      </c>
      <c r="AS47" s="26">
        <f t="shared" si="63"/>
        <v>94.628986500000039</v>
      </c>
      <c r="AT47" s="26">
        <f t="shared" si="63"/>
        <v>94.253417000000042</v>
      </c>
      <c r="AU47" s="26">
        <f t="shared" si="63"/>
        <v>93.877847500000044</v>
      </c>
      <c r="AV47" s="26">
        <f t="shared" si="63"/>
        <v>93.502278000000047</v>
      </c>
      <c r="AW47" s="26">
        <f t="shared" si="63"/>
        <v>93.126708500000049</v>
      </c>
      <c r="AX47" s="26">
        <f t="shared" si="63"/>
        <v>92.751139000000052</v>
      </c>
      <c r="AY47" s="26">
        <f t="shared" si="63"/>
        <v>92.375569500000054</v>
      </c>
      <c r="AZ47" s="26">
        <f>AZ45</f>
        <v>92</v>
      </c>
    </row>
    <row r="48" spans="1:5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 t="shared" si="33"/>
        <v>99.496570000000006</v>
      </c>
      <c r="AB48" s="28">
        <f t="shared" si="33"/>
        <v>99.496570000000006</v>
      </c>
      <c r="AC48" s="28">
        <f t="shared" si="33"/>
        <v>99.496570000000006</v>
      </c>
      <c r="AD48" s="27">
        <f>AD50</f>
        <v>99.496570000000006</v>
      </c>
      <c r="AE48" s="27">
        <f t="shared" si="53"/>
        <v>99.496570000000006</v>
      </c>
      <c r="AF48" s="27">
        <f t="shared" si="53"/>
        <v>99.496570000000006</v>
      </c>
      <c r="AG48" s="26">
        <f t="shared" ref="AG48:AY48" si="64">AF48+($AZ48-$AF48)/($AZ$2-$AF$2)</f>
        <v>99.121741499999999</v>
      </c>
      <c r="AH48" s="26">
        <f t="shared" si="64"/>
        <v>98.746912999999992</v>
      </c>
      <c r="AI48" s="26">
        <f t="shared" si="64"/>
        <v>98.372084499999985</v>
      </c>
      <c r="AJ48" s="26">
        <f t="shared" si="64"/>
        <v>97.997255999999979</v>
      </c>
      <c r="AK48" s="26">
        <f t="shared" si="64"/>
        <v>97.622427499999972</v>
      </c>
      <c r="AL48" s="26">
        <f t="shared" si="64"/>
        <v>97.247598999999965</v>
      </c>
      <c r="AM48" s="26">
        <f t="shared" si="64"/>
        <v>96.872770499999959</v>
      </c>
      <c r="AN48" s="26">
        <f t="shared" si="64"/>
        <v>96.497941999999952</v>
      </c>
      <c r="AO48" s="26">
        <f t="shared" si="64"/>
        <v>96.123113499999945</v>
      </c>
      <c r="AP48" s="26">
        <f t="shared" si="64"/>
        <v>95.748284999999939</v>
      </c>
      <c r="AQ48" s="26">
        <f t="shared" si="64"/>
        <v>95.373456499999932</v>
      </c>
      <c r="AR48" s="26">
        <f t="shared" si="64"/>
        <v>94.998627999999925</v>
      </c>
      <c r="AS48" s="26">
        <f t="shared" si="64"/>
        <v>94.623799499999919</v>
      </c>
      <c r="AT48" s="26">
        <f t="shared" si="64"/>
        <v>94.248970999999912</v>
      </c>
      <c r="AU48" s="26">
        <f t="shared" si="64"/>
        <v>93.874142499999905</v>
      </c>
      <c r="AV48" s="26">
        <f t="shared" si="64"/>
        <v>93.499313999999899</v>
      </c>
      <c r="AW48" s="26">
        <f t="shared" si="64"/>
        <v>93.124485499999892</v>
      </c>
      <c r="AX48" s="26">
        <f t="shared" si="64"/>
        <v>92.749656999999885</v>
      </c>
      <c r="AY48" s="26">
        <f t="shared" si="64"/>
        <v>92.374828499999879</v>
      </c>
      <c r="AZ48" s="26">
        <f>AZ50</f>
        <v>92</v>
      </c>
    </row>
    <row r="49" spans="1:5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 t="shared" si="33"/>
        <v>99.496570000000006</v>
      </c>
      <c r="AB49" s="28">
        <f t="shared" si="33"/>
        <v>99.496570000000006</v>
      </c>
      <c r="AC49" s="28">
        <f t="shared" si="33"/>
        <v>99.496570000000006</v>
      </c>
      <c r="AD49" s="27">
        <f>AD50</f>
        <v>99.496570000000006</v>
      </c>
      <c r="AE49" s="27">
        <f t="shared" si="53"/>
        <v>99.496570000000006</v>
      </c>
      <c r="AF49" s="27">
        <f t="shared" si="53"/>
        <v>99.496570000000006</v>
      </c>
      <c r="AG49" s="26">
        <f t="shared" ref="AG49:AY49" si="65">AF49+($AZ49-$AF49)/($AZ$2-$AF$2)</f>
        <v>99.121741499999999</v>
      </c>
      <c r="AH49" s="26">
        <f t="shared" si="65"/>
        <v>98.746912999999992</v>
      </c>
      <c r="AI49" s="26">
        <f t="shared" si="65"/>
        <v>98.372084499999985</v>
      </c>
      <c r="AJ49" s="26">
        <f t="shared" si="65"/>
        <v>97.997255999999979</v>
      </c>
      <c r="AK49" s="26">
        <f t="shared" si="65"/>
        <v>97.622427499999972</v>
      </c>
      <c r="AL49" s="26">
        <f t="shared" si="65"/>
        <v>97.247598999999965</v>
      </c>
      <c r="AM49" s="26">
        <f t="shared" si="65"/>
        <v>96.872770499999959</v>
      </c>
      <c r="AN49" s="26">
        <f t="shared" si="65"/>
        <v>96.497941999999952</v>
      </c>
      <c r="AO49" s="26">
        <f t="shared" si="65"/>
        <v>96.123113499999945</v>
      </c>
      <c r="AP49" s="26">
        <f t="shared" si="65"/>
        <v>95.748284999999939</v>
      </c>
      <c r="AQ49" s="26">
        <f t="shared" si="65"/>
        <v>95.373456499999932</v>
      </c>
      <c r="AR49" s="26">
        <f t="shared" si="65"/>
        <v>94.998627999999925</v>
      </c>
      <c r="AS49" s="26">
        <f t="shared" si="65"/>
        <v>94.623799499999919</v>
      </c>
      <c r="AT49" s="26">
        <f t="shared" si="65"/>
        <v>94.248970999999912</v>
      </c>
      <c r="AU49" s="26">
        <f t="shared" si="65"/>
        <v>93.874142499999905</v>
      </c>
      <c r="AV49" s="26">
        <f t="shared" si="65"/>
        <v>93.499313999999899</v>
      </c>
      <c r="AW49" s="26">
        <f t="shared" si="65"/>
        <v>93.124485499999892</v>
      </c>
      <c r="AX49" s="26">
        <f t="shared" si="65"/>
        <v>92.749656999999885</v>
      </c>
      <c r="AY49" s="26">
        <f t="shared" si="65"/>
        <v>92.374828499999879</v>
      </c>
      <c r="AZ49" s="26">
        <f>AZ50</f>
        <v>92</v>
      </c>
    </row>
    <row r="50" spans="1:5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 t="shared" si="33"/>
        <v>99.496570000000006</v>
      </c>
      <c r="AB50" s="28">
        <f t="shared" si="33"/>
        <v>99.496570000000006</v>
      </c>
      <c r="AC50" s="28">
        <f t="shared" si="33"/>
        <v>99.496570000000006</v>
      </c>
      <c r="AD50" s="30">
        <f>LabourForceAssumption!C18</f>
        <v>99.496570000000006</v>
      </c>
      <c r="AE50" s="27">
        <f t="shared" si="53"/>
        <v>99.496570000000006</v>
      </c>
      <c r="AF50" s="27">
        <f t="shared" si="53"/>
        <v>99.496570000000006</v>
      </c>
      <c r="AG50" s="26">
        <f t="shared" ref="AG50:AY50" si="66">AF50+($AZ50-$AF50)/($AZ$2-$AF$2)</f>
        <v>99.121741499999999</v>
      </c>
      <c r="AH50" s="26">
        <f t="shared" si="66"/>
        <v>98.746912999999992</v>
      </c>
      <c r="AI50" s="26">
        <f t="shared" si="66"/>
        <v>98.372084499999985</v>
      </c>
      <c r="AJ50" s="26">
        <f t="shared" si="66"/>
        <v>97.997255999999979</v>
      </c>
      <c r="AK50" s="26">
        <f t="shared" si="66"/>
        <v>97.622427499999972</v>
      </c>
      <c r="AL50" s="26">
        <f t="shared" si="66"/>
        <v>97.247598999999965</v>
      </c>
      <c r="AM50" s="26">
        <f t="shared" si="66"/>
        <v>96.872770499999959</v>
      </c>
      <c r="AN50" s="26">
        <f t="shared" si="66"/>
        <v>96.497941999999952</v>
      </c>
      <c r="AO50" s="26">
        <f t="shared" si="66"/>
        <v>96.123113499999945</v>
      </c>
      <c r="AP50" s="26">
        <f t="shared" si="66"/>
        <v>95.748284999999939</v>
      </c>
      <c r="AQ50" s="26">
        <f t="shared" si="66"/>
        <v>95.373456499999932</v>
      </c>
      <c r="AR50" s="26">
        <f t="shared" si="66"/>
        <v>94.998627999999925</v>
      </c>
      <c r="AS50" s="26">
        <f t="shared" si="66"/>
        <v>94.623799499999919</v>
      </c>
      <c r="AT50" s="26">
        <f t="shared" si="66"/>
        <v>94.248970999999912</v>
      </c>
      <c r="AU50" s="26">
        <f t="shared" si="66"/>
        <v>93.874142499999905</v>
      </c>
      <c r="AV50" s="26">
        <f t="shared" si="66"/>
        <v>93.499313999999899</v>
      </c>
      <c r="AW50" s="26">
        <f t="shared" si="66"/>
        <v>93.124485499999892</v>
      </c>
      <c r="AX50" s="26">
        <f t="shared" si="66"/>
        <v>92.749656999999885</v>
      </c>
      <c r="AY50" s="26">
        <f t="shared" si="66"/>
        <v>92.374828499999879</v>
      </c>
      <c r="AZ50" s="30">
        <f>LabourForceAssumption!F18</f>
        <v>92</v>
      </c>
    </row>
    <row r="51" spans="1:5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 t="shared" si="33"/>
        <v>99.496570000000006</v>
      </c>
      <c r="AB51" s="28">
        <f t="shared" si="33"/>
        <v>99.496570000000006</v>
      </c>
      <c r="AC51" s="28">
        <f t="shared" si="33"/>
        <v>99.496570000000006</v>
      </c>
      <c r="AD51" s="27">
        <f>AD50</f>
        <v>99.496570000000006</v>
      </c>
      <c r="AE51" s="27">
        <f t="shared" si="53"/>
        <v>99.496570000000006</v>
      </c>
      <c r="AF51" s="27">
        <f t="shared" si="53"/>
        <v>99.496570000000006</v>
      </c>
      <c r="AG51" s="26">
        <f t="shared" ref="AG51:AY51" si="67">AF51+($AZ51-$AF51)/($AZ$2-$AF$2)</f>
        <v>99.121741499999999</v>
      </c>
      <c r="AH51" s="26">
        <f t="shared" si="67"/>
        <v>98.746912999999992</v>
      </c>
      <c r="AI51" s="26">
        <f t="shared" si="67"/>
        <v>98.372084499999985</v>
      </c>
      <c r="AJ51" s="26">
        <f t="shared" si="67"/>
        <v>97.997255999999979</v>
      </c>
      <c r="AK51" s="26">
        <f t="shared" si="67"/>
        <v>97.622427499999972</v>
      </c>
      <c r="AL51" s="26">
        <f t="shared" si="67"/>
        <v>97.247598999999965</v>
      </c>
      <c r="AM51" s="26">
        <f t="shared" si="67"/>
        <v>96.872770499999959</v>
      </c>
      <c r="AN51" s="26">
        <f t="shared" si="67"/>
        <v>96.497941999999952</v>
      </c>
      <c r="AO51" s="26">
        <f t="shared" si="67"/>
        <v>96.123113499999945</v>
      </c>
      <c r="AP51" s="26">
        <f t="shared" si="67"/>
        <v>95.748284999999939</v>
      </c>
      <c r="AQ51" s="26">
        <f t="shared" si="67"/>
        <v>95.373456499999932</v>
      </c>
      <c r="AR51" s="26">
        <f t="shared" si="67"/>
        <v>94.998627999999925</v>
      </c>
      <c r="AS51" s="26">
        <f t="shared" si="67"/>
        <v>94.623799499999919</v>
      </c>
      <c r="AT51" s="26">
        <f t="shared" si="67"/>
        <v>94.248970999999912</v>
      </c>
      <c r="AU51" s="26">
        <f t="shared" si="67"/>
        <v>93.874142499999905</v>
      </c>
      <c r="AV51" s="26">
        <f t="shared" si="67"/>
        <v>93.499313999999899</v>
      </c>
      <c r="AW51" s="26">
        <f t="shared" si="67"/>
        <v>93.124485499999892</v>
      </c>
      <c r="AX51" s="26">
        <f t="shared" si="67"/>
        <v>92.749656999999885</v>
      </c>
      <c r="AY51" s="26">
        <f t="shared" si="67"/>
        <v>92.374828499999879</v>
      </c>
      <c r="AZ51" s="26">
        <f>AZ50</f>
        <v>92</v>
      </c>
    </row>
    <row r="52" spans="1:5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 t="shared" si="33"/>
        <v>99.496570000000006</v>
      </c>
      <c r="AB52" s="28">
        <f t="shared" si="33"/>
        <v>99.496570000000006</v>
      </c>
      <c r="AC52" s="28">
        <f t="shared" si="33"/>
        <v>99.496570000000006</v>
      </c>
      <c r="AD52" s="27">
        <f>AD50</f>
        <v>99.496570000000006</v>
      </c>
      <c r="AE52" s="27">
        <f t="shared" si="53"/>
        <v>99.496570000000006</v>
      </c>
      <c r="AF52" s="27">
        <f t="shared" si="53"/>
        <v>99.496570000000006</v>
      </c>
      <c r="AG52" s="26">
        <f t="shared" ref="AG52:AY52" si="68">AF52+($AZ52-$AF52)/($AZ$2-$AF$2)</f>
        <v>99.121741499999999</v>
      </c>
      <c r="AH52" s="26">
        <f t="shared" si="68"/>
        <v>98.746912999999992</v>
      </c>
      <c r="AI52" s="26">
        <f t="shared" si="68"/>
        <v>98.372084499999985</v>
      </c>
      <c r="AJ52" s="26">
        <f t="shared" si="68"/>
        <v>97.997255999999979</v>
      </c>
      <c r="AK52" s="26">
        <f t="shared" si="68"/>
        <v>97.622427499999972</v>
      </c>
      <c r="AL52" s="26">
        <f t="shared" si="68"/>
        <v>97.247598999999965</v>
      </c>
      <c r="AM52" s="26">
        <f t="shared" si="68"/>
        <v>96.872770499999959</v>
      </c>
      <c r="AN52" s="26">
        <f t="shared" si="68"/>
        <v>96.497941999999952</v>
      </c>
      <c r="AO52" s="26">
        <f t="shared" si="68"/>
        <v>96.123113499999945</v>
      </c>
      <c r="AP52" s="26">
        <f t="shared" si="68"/>
        <v>95.748284999999939</v>
      </c>
      <c r="AQ52" s="26">
        <f t="shared" si="68"/>
        <v>95.373456499999932</v>
      </c>
      <c r="AR52" s="26">
        <f t="shared" si="68"/>
        <v>94.998627999999925</v>
      </c>
      <c r="AS52" s="26">
        <f t="shared" si="68"/>
        <v>94.623799499999919</v>
      </c>
      <c r="AT52" s="26">
        <f t="shared" si="68"/>
        <v>94.248970999999912</v>
      </c>
      <c r="AU52" s="26">
        <f t="shared" si="68"/>
        <v>93.874142499999905</v>
      </c>
      <c r="AV52" s="26">
        <f t="shared" si="68"/>
        <v>93.499313999999899</v>
      </c>
      <c r="AW52" s="26">
        <f t="shared" si="68"/>
        <v>93.124485499999892</v>
      </c>
      <c r="AX52" s="26">
        <f t="shared" si="68"/>
        <v>92.749656999999885</v>
      </c>
      <c r="AY52" s="26">
        <f t="shared" si="68"/>
        <v>92.374828499999879</v>
      </c>
      <c r="AZ52" s="26">
        <f>AZ50</f>
        <v>92</v>
      </c>
    </row>
    <row r="53" spans="1:5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 t="shared" si="33"/>
        <v>99.90437</v>
      </c>
      <c r="AB53" s="28">
        <f t="shared" si="33"/>
        <v>99.90437</v>
      </c>
      <c r="AC53" s="28">
        <f t="shared" si="33"/>
        <v>99.90437</v>
      </c>
      <c r="AD53" s="27">
        <f>AD55</f>
        <v>99.90437</v>
      </c>
      <c r="AE53" s="27">
        <f t="shared" si="53"/>
        <v>99.90437</v>
      </c>
      <c r="AF53" s="27">
        <f t="shared" si="53"/>
        <v>99.90437</v>
      </c>
      <c r="AG53" s="26">
        <f t="shared" ref="AG53:AY53" si="69">AF53+($AZ53-$AF53)/($AZ$2-$AF$2)</f>
        <v>99.509151500000002</v>
      </c>
      <c r="AH53" s="26">
        <f t="shared" si="69"/>
        <v>99.113933000000003</v>
      </c>
      <c r="AI53" s="26">
        <f t="shared" si="69"/>
        <v>98.718714500000004</v>
      </c>
      <c r="AJ53" s="26">
        <f t="shared" si="69"/>
        <v>98.323496000000006</v>
      </c>
      <c r="AK53" s="26">
        <f t="shared" si="69"/>
        <v>97.928277500000007</v>
      </c>
      <c r="AL53" s="26">
        <f t="shared" si="69"/>
        <v>97.533059000000009</v>
      </c>
      <c r="AM53" s="26">
        <f t="shared" si="69"/>
        <v>97.13784050000001</v>
      </c>
      <c r="AN53" s="26">
        <f t="shared" si="69"/>
        <v>96.742622000000011</v>
      </c>
      <c r="AO53" s="26">
        <f t="shared" si="69"/>
        <v>96.347403500000013</v>
      </c>
      <c r="AP53" s="26">
        <f t="shared" si="69"/>
        <v>95.952185000000014</v>
      </c>
      <c r="AQ53" s="26">
        <f t="shared" si="69"/>
        <v>95.556966500000016</v>
      </c>
      <c r="AR53" s="26">
        <f t="shared" si="69"/>
        <v>95.161748000000017</v>
      </c>
      <c r="AS53" s="26">
        <f t="shared" si="69"/>
        <v>94.766529500000019</v>
      </c>
      <c r="AT53" s="26">
        <f t="shared" si="69"/>
        <v>94.37131100000002</v>
      </c>
      <c r="AU53" s="26">
        <f t="shared" si="69"/>
        <v>93.976092500000021</v>
      </c>
      <c r="AV53" s="26">
        <f t="shared" si="69"/>
        <v>93.580874000000023</v>
      </c>
      <c r="AW53" s="26">
        <f t="shared" si="69"/>
        <v>93.185655500000024</v>
      </c>
      <c r="AX53" s="26">
        <f t="shared" si="69"/>
        <v>92.790437000000026</v>
      </c>
      <c r="AY53" s="26">
        <f t="shared" si="69"/>
        <v>92.395218500000027</v>
      </c>
      <c r="AZ53" s="26">
        <f>AZ55</f>
        <v>92</v>
      </c>
    </row>
    <row r="54" spans="1:5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 t="shared" si="33"/>
        <v>99.90437</v>
      </c>
      <c r="AB54" s="28">
        <f t="shared" si="33"/>
        <v>99.90437</v>
      </c>
      <c r="AC54" s="28">
        <f t="shared" si="33"/>
        <v>99.90437</v>
      </c>
      <c r="AD54" s="27">
        <f>AD55</f>
        <v>99.90437</v>
      </c>
      <c r="AE54" s="27">
        <f t="shared" si="53"/>
        <v>99.90437</v>
      </c>
      <c r="AF54" s="27">
        <f t="shared" si="53"/>
        <v>99.90437</v>
      </c>
      <c r="AG54" s="26">
        <f t="shared" ref="AG54:AY54" si="70">AF54+($AZ54-$AF54)/($AZ$2-$AF$2)</f>
        <v>99.509151500000002</v>
      </c>
      <c r="AH54" s="26">
        <f t="shared" si="70"/>
        <v>99.113933000000003</v>
      </c>
      <c r="AI54" s="26">
        <f t="shared" si="70"/>
        <v>98.718714500000004</v>
      </c>
      <c r="AJ54" s="26">
        <f t="shared" si="70"/>
        <v>98.323496000000006</v>
      </c>
      <c r="AK54" s="26">
        <f t="shared" si="70"/>
        <v>97.928277500000007</v>
      </c>
      <c r="AL54" s="26">
        <f t="shared" si="70"/>
        <v>97.533059000000009</v>
      </c>
      <c r="AM54" s="26">
        <f t="shared" si="70"/>
        <v>97.13784050000001</v>
      </c>
      <c r="AN54" s="26">
        <f t="shared" si="70"/>
        <v>96.742622000000011</v>
      </c>
      <c r="AO54" s="26">
        <f t="shared" si="70"/>
        <v>96.347403500000013</v>
      </c>
      <c r="AP54" s="26">
        <f t="shared" si="70"/>
        <v>95.952185000000014</v>
      </c>
      <c r="AQ54" s="26">
        <f t="shared" si="70"/>
        <v>95.556966500000016</v>
      </c>
      <c r="AR54" s="26">
        <f t="shared" si="70"/>
        <v>95.161748000000017</v>
      </c>
      <c r="AS54" s="26">
        <f t="shared" si="70"/>
        <v>94.766529500000019</v>
      </c>
      <c r="AT54" s="26">
        <f t="shared" si="70"/>
        <v>94.37131100000002</v>
      </c>
      <c r="AU54" s="26">
        <f t="shared" si="70"/>
        <v>93.976092500000021</v>
      </c>
      <c r="AV54" s="26">
        <f t="shared" si="70"/>
        <v>93.580874000000023</v>
      </c>
      <c r="AW54" s="26">
        <f t="shared" si="70"/>
        <v>93.185655500000024</v>
      </c>
      <c r="AX54" s="26">
        <f t="shared" si="70"/>
        <v>92.790437000000026</v>
      </c>
      <c r="AY54" s="26">
        <f t="shared" si="70"/>
        <v>92.395218500000027</v>
      </c>
      <c r="AZ54" s="26">
        <f>AZ55</f>
        <v>92</v>
      </c>
    </row>
    <row r="55" spans="1:5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 t="shared" si="33"/>
        <v>99.90437</v>
      </c>
      <c r="AB55" s="28">
        <f t="shared" si="33"/>
        <v>99.90437</v>
      </c>
      <c r="AC55" s="28">
        <f t="shared" si="33"/>
        <v>99.90437</v>
      </c>
      <c r="AD55" s="30">
        <f>LabourForceAssumption!C19</f>
        <v>99.90437</v>
      </c>
      <c r="AE55" s="27">
        <f t="shared" si="53"/>
        <v>99.90437</v>
      </c>
      <c r="AF55" s="27">
        <f t="shared" si="53"/>
        <v>99.90437</v>
      </c>
      <c r="AG55" s="26">
        <f t="shared" ref="AG55:AY55" si="71">AF55+($AZ55-$AF55)/($AZ$2-$AF$2)</f>
        <v>99.509151500000002</v>
      </c>
      <c r="AH55" s="26">
        <f t="shared" si="71"/>
        <v>99.113933000000003</v>
      </c>
      <c r="AI55" s="26">
        <f t="shared" si="71"/>
        <v>98.718714500000004</v>
      </c>
      <c r="AJ55" s="26">
        <f t="shared" si="71"/>
        <v>98.323496000000006</v>
      </c>
      <c r="AK55" s="26">
        <f t="shared" si="71"/>
        <v>97.928277500000007</v>
      </c>
      <c r="AL55" s="26">
        <f t="shared" si="71"/>
        <v>97.533059000000009</v>
      </c>
      <c r="AM55" s="26">
        <f t="shared" si="71"/>
        <v>97.13784050000001</v>
      </c>
      <c r="AN55" s="26">
        <f t="shared" si="71"/>
        <v>96.742622000000011</v>
      </c>
      <c r="AO55" s="26">
        <f t="shared" si="71"/>
        <v>96.347403500000013</v>
      </c>
      <c r="AP55" s="26">
        <f t="shared" si="71"/>
        <v>95.952185000000014</v>
      </c>
      <c r="AQ55" s="26">
        <f t="shared" si="71"/>
        <v>95.556966500000016</v>
      </c>
      <c r="AR55" s="26">
        <f t="shared" si="71"/>
        <v>95.161748000000017</v>
      </c>
      <c r="AS55" s="26">
        <f t="shared" si="71"/>
        <v>94.766529500000019</v>
      </c>
      <c r="AT55" s="26">
        <f t="shared" si="71"/>
        <v>94.37131100000002</v>
      </c>
      <c r="AU55" s="26">
        <f t="shared" si="71"/>
        <v>93.976092500000021</v>
      </c>
      <c r="AV55" s="26">
        <f t="shared" si="71"/>
        <v>93.580874000000023</v>
      </c>
      <c r="AW55" s="26">
        <f t="shared" si="71"/>
        <v>93.185655500000024</v>
      </c>
      <c r="AX55" s="26">
        <f t="shared" si="71"/>
        <v>92.790437000000026</v>
      </c>
      <c r="AY55" s="26">
        <f t="shared" si="71"/>
        <v>92.395218500000027</v>
      </c>
      <c r="AZ55" s="30">
        <f>LabourForceAssumption!F19</f>
        <v>92</v>
      </c>
    </row>
    <row r="56" spans="1:5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 t="shared" si="33"/>
        <v>99.90437</v>
      </c>
      <c r="AB56" s="28">
        <f t="shared" si="33"/>
        <v>99.90437</v>
      </c>
      <c r="AC56" s="28">
        <f t="shared" si="33"/>
        <v>99.90437</v>
      </c>
      <c r="AD56" s="27">
        <f>AD55</f>
        <v>99.90437</v>
      </c>
      <c r="AE56" s="27">
        <f t="shared" si="53"/>
        <v>99.90437</v>
      </c>
      <c r="AF56" s="27">
        <f t="shared" si="53"/>
        <v>99.90437</v>
      </c>
      <c r="AG56" s="26">
        <f t="shared" ref="AG56:AY56" si="72">AF56+($AZ56-$AF56)/($AZ$2-$AF$2)</f>
        <v>99.509151500000002</v>
      </c>
      <c r="AH56" s="26">
        <f t="shared" si="72"/>
        <v>99.113933000000003</v>
      </c>
      <c r="AI56" s="26">
        <f t="shared" si="72"/>
        <v>98.718714500000004</v>
      </c>
      <c r="AJ56" s="26">
        <f t="shared" si="72"/>
        <v>98.323496000000006</v>
      </c>
      <c r="AK56" s="26">
        <f t="shared" si="72"/>
        <v>97.928277500000007</v>
      </c>
      <c r="AL56" s="26">
        <f t="shared" si="72"/>
        <v>97.533059000000009</v>
      </c>
      <c r="AM56" s="26">
        <f t="shared" si="72"/>
        <v>97.13784050000001</v>
      </c>
      <c r="AN56" s="26">
        <f t="shared" si="72"/>
        <v>96.742622000000011</v>
      </c>
      <c r="AO56" s="26">
        <f t="shared" si="72"/>
        <v>96.347403500000013</v>
      </c>
      <c r="AP56" s="26">
        <f t="shared" si="72"/>
        <v>95.952185000000014</v>
      </c>
      <c r="AQ56" s="26">
        <f t="shared" si="72"/>
        <v>95.556966500000016</v>
      </c>
      <c r="AR56" s="26">
        <f t="shared" si="72"/>
        <v>95.161748000000017</v>
      </c>
      <c r="AS56" s="26">
        <f t="shared" si="72"/>
        <v>94.766529500000019</v>
      </c>
      <c r="AT56" s="26">
        <f t="shared" si="72"/>
        <v>94.37131100000002</v>
      </c>
      <c r="AU56" s="26">
        <f t="shared" si="72"/>
        <v>93.976092500000021</v>
      </c>
      <c r="AV56" s="26">
        <f t="shared" si="72"/>
        <v>93.580874000000023</v>
      </c>
      <c r="AW56" s="26">
        <f t="shared" si="72"/>
        <v>93.185655500000024</v>
      </c>
      <c r="AX56" s="26">
        <f t="shared" si="72"/>
        <v>92.790437000000026</v>
      </c>
      <c r="AY56" s="26">
        <f t="shared" si="72"/>
        <v>92.395218500000027</v>
      </c>
      <c r="AZ56" s="26">
        <f>AZ55</f>
        <v>92</v>
      </c>
    </row>
    <row r="57" spans="1:5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 t="shared" si="33"/>
        <v>99.90437</v>
      </c>
      <c r="AB57" s="28">
        <f t="shared" si="33"/>
        <v>99.90437</v>
      </c>
      <c r="AC57" s="28">
        <f t="shared" si="33"/>
        <v>99.90437</v>
      </c>
      <c r="AD57" s="27">
        <f>AD55</f>
        <v>99.90437</v>
      </c>
      <c r="AE57" s="27">
        <f t="shared" si="53"/>
        <v>99.90437</v>
      </c>
      <c r="AF57" s="27">
        <f t="shared" si="53"/>
        <v>99.90437</v>
      </c>
      <c r="AG57" s="26">
        <f t="shared" ref="AG57:AY57" si="73">AF57+($AZ57-$AF57)/($AZ$2-$AF$2)</f>
        <v>99.509151500000002</v>
      </c>
      <c r="AH57" s="26">
        <f t="shared" si="73"/>
        <v>99.113933000000003</v>
      </c>
      <c r="AI57" s="26">
        <f t="shared" si="73"/>
        <v>98.718714500000004</v>
      </c>
      <c r="AJ57" s="26">
        <f t="shared" si="73"/>
        <v>98.323496000000006</v>
      </c>
      <c r="AK57" s="26">
        <f t="shared" si="73"/>
        <v>97.928277500000007</v>
      </c>
      <c r="AL57" s="26">
        <f t="shared" si="73"/>
        <v>97.533059000000009</v>
      </c>
      <c r="AM57" s="26">
        <f t="shared" si="73"/>
        <v>97.13784050000001</v>
      </c>
      <c r="AN57" s="26">
        <f t="shared" si="73"/>
        <v>96.742622000000011</v>
      </c>
      <c r="AO57" s="26">
        <f t="shared" si="73"/>
        <v>96.347403500000013</v>
      </c>
      <c r="AP57" s="26">
        <f t="shared" si="73"/>
        <v>95.952185000000014</v>
      </c>
      <c r="AQ57" s="26">
        <f t="shared" si="73"/>
        <v>95.556966500000016</v>
      </c>
      <c r="AR57" s="26">
        <f t="shared" si="73"/>
        <v>95.161748000000017</v>
      </c>
      <c r="AS57" s="26">
        <f t="shared" si="73"/>
        <v>94.766529500000019</v>
      </c>
      <c r="AT57" s="26">
        <f t="shared" si="73"/>
        <v>94.37131100000002</v>
      </c>
      <c r="AU57" s="26">
        <f t="shared" si="73"/>
        <v>93.976092500000021</v>
      </c>
      <c r="AV57" s="26">
        <f t="shared" si="73"/>
        <v>93.580874000000023</v>
      </c>
      <c r="AW57" s="26">
        <f t="shared" si="73"/>
        <v>93.185655500000024</v>
      </c>
      <c r="AX57" s="26">
        <f t="shared" si="73"/>
        <v>92.790437000000026</v>
      </c>
      <c r="AY57" s="26">
        <f t="shared" si="73"/>
        <v>92.395218500000027</v>
      </c>
      <c r="AZ57" s="26">
        <f>AZ55</f>
        <v>92</v>
      </c>
    </row>
    <row r="58" spans="1:5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 t="shared" si="33"/>
        <v>98.352869999999996</v>
      </c>
      <c r="AB58" s="28">
        <f t="shared" si="33"/>
        <v>98.352869999999996</v>
      </c>
      <c r="AC58" s="28">
        <f t="shared" si="33"/>
        <v>98.352869999999996</v>
      </c>
      <c r="AD58" s="27">
        <f>AD60</f>
        <v>98.352869999999996</v>
      </c>
      <c r="AE58" s="27">
        <f t="shared" ref="AE58:AF77" si="74">AD58</f>
        <v>98.352869999999996</v>
      </c>
      <c r="AF58" s="27">
        <f t="shared" si="74"/>
        <v>98.352869999999996</v>
      </c>
      <c r="AG58" s="26">
        <f t="shared" ref="AG58:AY58" si="75">AF58+($AZ58-$AF58)/($AZ$2-$AF$2)</f>
        <v>97.985226499999996</v>
      </c>
      <c r="AH58" s="26">
        <f t="shared" si="75"/>
        <v>97.617582999999996</v>
      </c>
      <c r="AI58" s="26">
        <f t="shared" si="75"/>
        <v>97.249939499999996</v>
      </c>
      <c r="AJ58" s="26">
        <f t="shared" si="75"/>
        <v>96.882295999999997</v>
      </c>
      <c r="AK58" s="26">
        <f t="shared" si="75"/>
        <v>96.514652499999997</v>
      </c>
      <c r="AL58" s="26">
        <f t="shared" si="75"/>
        <v>96.147008999999997</v>
      </c>
      <c r="AM58" s="26">
        <f t="shared" si="75"/>
        <v>95.779365499999997</v>
      </c>
      <c r="AN58" s="26">
        <f t="shared" si="75"/>
        <v>95.411721999999997</v>
      </c>
      <c r="AO58" s="26">
        <f t="shared" si="75"/>
        <v>95.044078499999998</v>
      </c>
      <c r="AP58" s="26">
        <f t="shared" si="75"/>
        <v>94.676434999999998</v>
      </c>
      <c r="AQ58" s="26">
        <f t="shared" si="75"/>
        <v>94.308791499999998</v>
      </c>
      <c r="AR58" s="26">
        <f t="shared" si="75"/>
        <v>93.941147999999998</v>
      </c>
      <c r="AS58" s="26">
        <f t="shared" si="75"/>
        <v>93.573504499999999</v>
      </c>
      <c r="AT58" s="26">
        <f t="shared" si="75"/>
        <v>93.205860999999999</v>
      </c>
      <c r="AU58" s="26">
        <f t="shared" si="75"/>
        <v>92.838217499999999</v>
      </c>
      <c r="AV58" s="26">
        <f t="shared" si="75"/>
        <v>92.470573999999999</v>
      </c>
      <c r="AW58" s="26">
        <f t="shared" si="75"/>
        <v>92.102930499999999</v>
      </c>
      <c r="AX58" s="26">
        <f t="shared" si="75"/>
        <v>91.735287</v>
      </c>
      <c r="AY58" s="26">
        <f t="shared" si="75"/>
        <v>91.3676435</v>
      </c>
      <c r="AZ58" s="26">
        <f>AZ60</f>
        <v>91</v>
      </c>
    </row>
    <row r="59" spans="1:5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 t="shared" si="33"/>
        <v>98.352869999999996</v>
      </c>
      <c r="AB59" s="28">
        <f t="shared" si="33"/>
        <v>98.352869999999996</v>
      </c>
      <c r="AC59" s="28">
        <f t="shared" si="33"/>
        <v>98.352869999999996</v>
      </c>
      <c r="AD59" s="27">
        <f>AD60</f>
        <v>98.352869999999996</v>
      </c>
      <c r="AE59" s="27">
        <f t="shared" si="74"/>
        <v>98.352869999999996</v>
      </c>
      <c r="AF59" s="27">
        <f t="shared" si="74"/>
        <v>98.352869999999996</v>
      </c>
      <c r="AG59" s="26">
        <f t="shared" ref="AG59:AY59" si="76">AF59+($AZ59-$AF59)/($AZ$2-$AF$2)</f>
        <v>97.985226499999996</v>
      </c>
      <c r="AH59" s="26">
        <f t="shared" si="76"/>
        <v>97.617582999999996</v>
      </c>
      <c r="AI59" s="26">
        <f t="shared" si="76"/>
        <v>97.249939499999996</v>
      </c>
      <c r="AJ59" s="26">
        <f t="shared" si="76"/>
        <v>96.882295999999997</v>
      </c>
      <c r="AK59" s="26">
        <f t="shared" si="76"/>
        <v>96.514652499999997</v>
      </c>
      <c r="AL59" s="26">
        <f t="shared" si="76"/>
        <v>96.147008999999997</v>
      </c>
      <c r="AM59" s="26">
        <f t="shared" si="76"/>
        <v>95.779365499999997</v>
      </c>
      <c r="AN59" s="26">
        <f t="shared" si="76"/>
        <v>95.411721999999997</v>
      </c>
      <c r="AO59" s="26">
        <f t="shared" si="76"/>
        <v>95.044078499999998</v>
      </c>
      <c r="AP59" s="26">
        <f t="shared" si="76"/>
        <v>94.676434999999998</v>
      </c>
      <c r="AQ59" s="26">
        <f t="shared" si="76"/>
        <v>94.308791499999998</v>
      </c>
      <c r="AR59" s="26">
        <f t="shared" si="76"/>
        <v>93.941147999999998</v>
      </c>
      <c r="AS59" s="26">
        <f t="shared" si="76"/>
        <v>93.573504499999999</v>
      </c>
      <c r="AT59" s="26">
        <f t="shared" si="76"/>
        <v>93.205860999999999</v>
      </c>
      <c r="AU59" s="26">
        <f t="shared" si="76"/>
        <v>92.838217499999999</v>
      </c>
      <c r="AV59" s="26">
        <f t="shared" si="76"/>
        <v>92.470573999999999</v>
      </c>
      <c r="AW59" s="26">
        <f t="shared" si="76"/>
        <v>92.102930499999999</v>
      </c>
      <c r="AX59" s="26">
        <f t="shared" si="76"/>
        <v>91.735287</v>
      </c>
      <c r="AY59" s="26">
        <f t="shared" si="76"/>
        <v>91.3676435</v>
      </c>
      <c r="AZ59" s="26">
        <f>AZ60</f>
        <v>91</v>
      </c>
    </row>
    <row r="60" spans="1:5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 t="shared" si="33"/>
        <v>98.352869999999996</v>
      </c>
      <c r="AB60" s="28">
        <f t="shared" si="33"/>
        <v>98.352869999999996</v>
      </c>
      <c r="AC60" s="28">
        <f t="shared" si="33"/>
        <v>98.352869999999996</v>
      </c>
      <c r="AD60" s="30">
        <f>LabourForceAssumption!C20</f>
        <v>98.352869999999996</v>
      </c>
      <c r="AE60" s="27">
        <f t="shared" si="74"/>
        <v>98.352869999999996</v>
      </c>
      <c r="AF60" s="27">
        <f t="shared" si="74"/>
        <v>98.352869999999996</v>
      </c>
      <c r="AG60" s="26">
        <f t="shared" ref="AG60:AY60" si="77">AF60+($AZ60-$AF60)/($AZ$2-$AF$2)</f>
        <v>97.985226499999996</v>
      </c>
      <c r="AH60" s="26">
        <f t="shared" si="77"/>
        <v>97.617582999999996</v>
      </c>
      <c r="AI60" s="26">
        <f t="shared" si="77"/>
        <v>97.249939499999996</v>
      </c>
      <c r="AJ60" s="26">
        <f t="shared" si="77"/>
        <v>96.882295999999997</v>
      </c>
      <c r="AK60" s="26">
        <f t="shared" si="77"/>
        <v>96.514652499999997</v>
      </c>
      <c r="AL60" s="26">
        <f t="shared" si="77"/>
        <v>96.147008999999997</v>
      </c>
      <c r="AM60" s="26">
        <f t="shared" si="77"/>
        <v>95.779365499999997</v>
      </c>
      <c r="AN60" s="26">
        <f t="shared" si="77"/>
        <v>95.411721999999997</v>
      </c>
      <c r="AO60" s="26">
        <f t="shared" si="77"/>
        <v>95.044078499999998</v>
      </c>
      <c r="AP60" s="26">
        <f t="shared" si="77"/>
        <v>94.676434999999998</v>
      </c>
      <c r="AQ60" s="26">
        <f t="shared" si="77"/>
        <v>94.308791499999998</v>
      </c>
      <c r="AR60" s="26">
        <f t="shared" si="77"/>
        <v>93.941147999999998</v>
      </c>
      <c r="AS60" s="26">
        <f t="shared" si="77"/>
        <v>93.573504499999999</v>
      </c>
      <c r="AT60" s="26">
        <f t="shared" si="77"/>
        <v>93.205860999999999</v>
      </c>
      <c r="AU60" s="26">
        <f t="shared" si="77"/>
        <v>92.838217499999999</v>
      </c>
      <c r="AV60" s="26">
        <f t="shared" si="77"/>
        <v>92.470573999999999</v>
      </c>
      <c r="AW60" s="26">
        <f t="shared" si="77"/>
        <v>92.102930499999999</v>
      </c>
      <c r="AX60" s="26">
        <f t="shared" si="77"/>
        <v>91.735287</v>
      </c>
      <c r="AY60" s="26">
        <f t="shared" si="77"/>
        <v>91.3676435</v>
      </c>
      <c r="AZ60" s="30">
        <f>LabourForceAssumption!F20</f>
        <v>91</v>
      </c>
    </row>
    <row r="61" spans="1:5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 t="shared" si="33"/>
        <v>98.352869999999996</v>
      </c>
      <c r="AB61" s="28">
        <f t="shared" si="33"/>
        <v>98.352869999999996</v>
      </c>
      <c r="AC61" s="28">
        <f t="shared" si="33"/>
        <v>98.352869999999996</v>
      </c>
      <c r="AD61" s="27">
        <f>AD60</f>
        <v>98.352869999999996</v>
      </c>
      <c r="AE61" s="27">
        <f t="shared" si="74"/>
        <v>98.352869999999996</v>
      </c>
      <c r="AF61" s="27">
        <f t="shared" si="74"/>
        <v>98.352869999999996</v>
      </c>
      <c r="AG61" s="26">
        <f t="shared" ref="AG61:AY61" si="78">AF61+($AZ61-$AF61)/($AZ$2-$AF$2)</f>
        <v>97.985226499999996</v>
      </c>
      <c r="AH61" s="26">
        <f t="shared" si="78"/>
        <v>97.617582999999996</v>
      </c>
      <c r="AI61" s="26">
        <f t="shared" si="78"/>
        <v>97.249939499999996</v>
      </c>
      <c r="AJ61" s="26">
        <f t="shared" si="78"/>
        <v>96.882295999999997</v>
      </c>
      <c r="AK61" s="26">
        <f t="shared" si="78"/>
        <v>96.514652499999997</v>
      </c>
      <c r="AL61" s="26">
        <f t="shared" si="78"/>
        <v>96.147008999999997</v>
      </c>
      <c r="AM61" s="26">
        <f t="shared" si="78"/>
        <v>95.779365499999997</v>
      </c>
      <c r="AN61" s="26">
        <f t="shared" si="78"/>
        <v>95.411721999999997</v>
      </c>
      <c r="AO61" s="26">
        <f t="shared" si="78"/>
        <v>95.044078499999998</v>
      </c>
      <c r="AP61" s="26">
        <f t="shared" si="78"/>
        <v>94.676434999999998</v>
      </c>
      <c r="AQ61" s="26">
        <f t="shared" si="78"/>
        <v>94.308791499999998</v>
      </c>
      <c r="AR61" s="26">
        <f t="shared" si="78"/>
        <v>93.941147999999998</v>
      </c>
      <c r="AS61" s="26">
        <f t="shared" si="78"/>
        <v>93.573504499999999</v>
      </c>
      <c r="AT61" s="26">
        <f t="shared" si="78"/>
        <v>93.205860999999999</v>
      </c>
      <c r="AU61" s="26">
        <f t="shared" si="78"/>
        <v>92.838217499999999</v>
      </c>
      <c r="AV61" s="26">
        <f t="shared" si="78"/>
        <v>92.470573999999999</v>
      </c>
      <c r="AW61" s="26">
        <f t="shared" si="78"/>
        <v>92.102930499999999</v>
      </c>
      <c r="AX61" s="26">
        <f t="shared" si="78"/>
        <v>91.735287</v>
      </c>
      <c r="AY61" s="26">
        <f t="shared" si="78"/>
        <v>91.3676435</v>
      </c>
      <c r="AZ61" s="26">
        <f>AZ60</f>
        <v>91</v>
      </c>
    </row>
    <row r="62" spans="1:5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 t="shared" si="33"/>
        <v>98.352869999999996</v>
      </c>
      <c r="AB62" s="28">
        <f t="shared" si="33"/>
        <v>98.352869999999996</v>
      </c>
      <c r="AC62" s="28">
        <f t="shared" si="33"/>
        <v>98.352869999999996</v>
      </c>
      <c r="AD62" s="27">
        <f>AD60</f>
        <v>98.352869999999996</v>
      </c>
      <c r="AE62" s="27">
        <f t="shared" si="74"/>
        <v>98.352869999999996</v>
      </c>
      <c r="AF62" s="27">
        <f t="shared" si="74"/>
        <v>98.352869999999996</v>
      </c>
      <c r="AG62" s="26">
        <f t="shared" ref="AG62:AY62" si="79">AF62+($AZ62-$AF62)/($AZ$2-$AF$2)</f>
        <v>97.985226499999996</v>
      </c>
      <c r="AH62" s="26">
        <f t="shared" si="79"/>
        <v>97.617582999999996</v>
      </c>
      <c r="AI62" s="26">
        <f t="shared" si="79"/>
        <v>97.249939499999996</v>
      </c>
      <c r="AJ62" s="26">
        <f t="shared" si="79"/>
        <v>96.882295999999997</v>
      </c>
      <c r="AK62" s="26">
        <f t="shared" si="79"/>
        <v>96.514652499999997</v>
      </c>
      <c r="AL62" s="26">
        <f t="shared" si="79"/>
        <v>96.147008999999997</v>
      </c>
      <c r="AM62" s="26">
        <f t="shared" si="79"/>
        <v>95.779365499999997</v>
      </c>
      <c r="AN62" s="26">
        <f t="shared" si="79"/>
        <v>95.411721999999997</v>
      </c>
      <c r="AO62" s="26">
        <f t="shared" si="79"/>
        <v>95.044078499999998</v>
      </c>
      <c r="AP62" s="26">
        <f t="shared" si="79"/>
        <v>94.676434999999998</v>
      </c>
      <c r="AQ62" s="26">
        <f t="shared" si="79"/>
        <v>94.308791499999998</v>
      </c>
      <c r="AR62" s="26">
        <f t="shared" si="79"/>
        <v>93.941147999999998</v>
      </c>
      <c r="AS62" s="26">
        <f t="shared" si="79"/>
        <v>93.573504499999999</v>
      </c>
      <c r="AT62" s="26">
        <f t="shared" si="79"/>
        <v>93.205860999999999</v>
      </c>
      <c r="AU62" s="26">
        <f t="shared" si="79"/>
        <v>92.838217499999999</v>
      </c>
      <c r="AV62" s="26">
        <f t="shared" si="79"/>
        <v>92.470573999999999</v>
      </c>
      <c r="AW62" s="26">
        <f t="shared" si="79"/>
        <v>92.102930499999999</v>
      </c>
      <c r="AX62" s="26">
        <f t="shared" si="79"/>
        <v>91.735287</v>
      </c>
      <c r="AY62" s="26">
        <f t="shared" si="79"/>
        <v>91.3676435</v>
      </c>
      <c r="AZ62" s="26">
        <f>AZ60</f>
        <v>91</v>
      </c>
    </row>
    <row r="63" spans="1:5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 t="shared" si="33"/>
        <v>97.632469999999998</v>
      </c>
      <c r="AB63" s="28">
        <f t="shared" si="33"/>
        <v>97.632469999999998</v>
      </c>
      <c r="AC63" s="28">
        <f t="shared" si="33"/>
        <v>97.632469999999998</v>
      </c>
      <c r="AD63" s="27">
        <f>AD65</f>
        <v>97.632469999999998</v>
      </c>
      <c r="AE63" s="27">
        <f t="shared" si="74"/>
        <v>97.632469999999998</v>
      </c>
      <c r="AF63" s="27">
        <f t="shared" si="74"/>
        <v>97.632469999999998</v>
      </c>
      <c r="AG63" s="26">
        <f t="shared" ref="AG63:AY63" si="80">AF63+($AZ63-$AF63)/($AZ$2-$AF$2)</f>
        <v>97.000846499999994</v>
      </c>
      <c r="AH63" s="26">
        <f t="shared" si="80"/>
        <v>96.369222999999991</v>
      </c>
      <c r="AI63" s="26">
        <f t="shared" si="80"/>
        <v>95.737599499999988</v>
      </c>
      <c r="AJ63" s="26">
        <f t="shared" si="80"/>
        <v>95.105975999999984</v>
      </c>
      <c r="AK63" s="26">
        <f t="shared" si="80"/>
        <v>94.474352499999981</v>
      </c>
      <c r="AL63" s="26">
        <f t="shared" si="80"/>
        <v>93.842728999999977</v>
      </c>
      <c r="AM63" s="26">
        <f t="shared" si="80"/>
        <v>93.211105499999974</v>
      </c>
      <c r="AN63" s="26">
        <f t="shared" si="80"/>
        <v>92.57948199999997</v>
      </c>
      <c r="AO63" s="26">
        <f t="shared" si="80"/>
        <v>91.947858499999967</v>
      </c>
      <c r="AP63" s="26">
        <f t="shared" si="80"/>
        <v>91.316234999999963</v>
      </c>
      <c r="AQ63" s="26">
        <f t="shared" si="80"/>
        <v>90.68461149999996</v>
      </c>
      <c r="AR63" s="26">
        <f t="shared" si="80"/>
        <v>90.052987999999957</v>
      </c>
      <c r="AS63" s="26">
        <f t="shared" si="80"/>
        <v>89.421364499999953</v>
      </c>
      <c r="AT63" s="26">
        <f t="shared" si="80"/>
        <v>88.78974099999995</v>
      </c>
      <c r="AU63" s="26">
        <f t="shared" si="80"/>
        <v>88.158117499999946</v>
      </c>
      <c r="AV63" s="26">
        <f t="shared" si="80"/>
        <v>87.526493999999943</v>
      </c>
      <c r="AW63" s="26">
        <f t="shared" si="80"/>
        <v>86.894870499999939</v>
      </c>
      <c r="AX63" s="26">
        <f t="shared" si="80"/>
        <v>86.263246999999936</v>
      </c>
      <c r="AY63" s="26">
        <f t="shared" si="80"/>
        <v>85.631623499999932</v>
      </c>
      <c r="AZ63" s="26">
        <f>AZ65</f>
        <v>85</v>
      </c>
    </row>
    <row r="64" spans="1:5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 t="shared" si="33"/>
        <v>97.632469999999998</v>
      </c>
      <c r="AB64" s="28">
        <f t="shared" si="33"/>
        <v>97.632469999999998</v>
      </c>
      <c r="AC64" s="28">
        <f t="shared" si="33"/>
        <v>97.632469999999998</v>
      </c>
      <c r="AD64" s="27">
        <f>AD65</f>
        <v>97.632469999999998</v>
      </c>
      <c r="AE64" s="27">
        <f t="shared" si="74"/>
        <v>97.632469999999998</v>
      </c>
      <c r="AF64" s="27">
        <f t="shared" si="74"/>
        <v>97.632469999999998</v>
      </c>
      <c r="AG64" s="26">
        <f t="shared" ref="AG64:AY64" si="81">AF64+($AZ64-$AF64)/($AZ$2-$AF$2)</f>
        <v>97.000846499999994</v>
      </c>
      <c r="AH64" s="26">
        <f t="shared" si="81"/>
        <v>96.369222999999991</v>
      </c>
      <c r="AI64" s="26">
        <f t="shared" si="81"/>
        <v>95.737599499999988</v>
      </c>
      <c r="AJ64" s="26">
        <f t="shared" si="81"/>
        <v>95.105975999999984</v>
      </c>
      <c r="AK64" s="26">
        <f t="shared" si="81"/>
        <v>94.474352499999981</v>
      </c>
      <c r="AL64" s="26">
        <f t="shared" si="81"/>
        <v>93.842728999999977</v>
      </c>
      <c r="AM64" s="26">
        <f t="shared" si="81"/>
        <v>93.211105499999974</v>
      </c>
      <c r="AN64" s="26">
        <f t="shared" si="81"/>
        <v>92.57948199999997</v>
      </c>
      <c r="AO64" s="26">
        <f t="shared" si="81"/>
        <v>91.947858499999967</v>
      </c>
      <c r="AP64" s="26">
        <f t="shared" si="81"/>
        <v>91.316234999999963</v>
      </c>
      <c r="AQ64" s="26">
        <f t="shared" si="81"/>
        <v>90.68461149999996</v>
      </c>
      <c r="AR64" s="26">
        <f t="shared" si="81"/>
        <v>90.052987999999957</v>
      </c>
      <c r="AS64" s="26">
        <f t="shared" si="81"/>
        <v>89.421364499999953</v>
      </c>
      <c r="AT64" s="26">
        <f t="shared" si="81"/>
        <v>88.78974099999995</v>
      </c>
      <c r="AU64" s="26">
        <f t="shared" si="81"/>
        <v>88.158117499999946</v>
      </c>
      <c r="AV64" s="26">
        <f t="shared" si="81"/>
        <v>87.526493999999943</v>
      </c>
      <c r="AW64" s="26">
        <f t="shared" si="81"/>
        <v>86.894870499999939</v>
      </c>
      <c r="AX64" s="26">
        <f t="shared" si="81"/>
        <v>86.263246999999936</v>
      </c>
      <c r="AY64" s="26">
        <f t="shared" si="81"/>
        <v>85.631623499999932</v>
      </c>
      <c r="AZ64" s="26">
        <f>AZ65</f>
        <v>85</v>
      </c>
    </row>
    <row r="65" spans="1:5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 t="shared" si="33"/>
        <v>97.632469999999998</v>
      </c>
      <c r="AB65" s="28">
        <f t="shared" si="33"/>
        <v>97.632469999999998</v>
      </c>
      <c r="AC65" s="28">
        <f t="shared" si="33"/>
        <v>97.632469999999998</v>
      </c>
      <c r="AD65" s="30">
        <f>LabourForceAssumption!C21</f>
        <v>97.632469999999998</v>
      </c>
      <c r="AE65" s="27">
        <f t="shared" si="74"/>
        <v>97.632469999999998</v>
      </c>
      <c r="AF65" s="27">
        <f t="shared" si="74"/>
        <v>97.632469999999998</v>
      </c>
      <c r="AG65" s="26">
        <f t="shared" ref="AG65:AY65" si="82">AF65+($AZ65-$AF65)/($AZ$2-$AF$2)</f>
        <v>97.000846499999994</v>
      </c>
      <c r="AH65" s="26">
        <f t="shared" si="82"/>
        <v>96.369222999999991</v>
      </c>
      <c r="AI65" s="26">
        <f t="shared" si="82"/>
        <v>95.737599499999988</v>
      </c>
      <c r="AJ65" s="26">
        <f t="shared" si="82"/>
        <v>95.105975999999984</v>
      </c>
      <c r="AK65" s="26">
        <f t="shared" si="82"/>
        <v>94.474352499999981</v>
      </c>
      <c r="AL65" s="26">
        <f t="shared" si="82"/>
        <v>93.842728999999977</v>
      </c>
      <c r="AM65" s="26">
        <f t="shared" si="82"/>
        <v>93.211105499999974</v>
      </c>
      <c r="AN65" s="26">
        <f t="shared" si="82"/>
        <v>92.57948199999997</v>
      </c>
      <c r="AO65" s="26">
        <f t="shared" si="82"/>
        <v>91.947858499999967</v>
      </c>
      <c r="AP65" s="26">
        <f t="shared" si="82"/>
        <v>91.316234999999963</v>
      </c>
      <c r="AQ65" s="26">
        <f t="shared" si="82"/>
        <v>90.68461149999996</v>
      </c>
      <c r="AR65" s="26">
        <f t="shared" si="82"/>
        <v>90.052987999999957</v>
      </c>
      <c r="AS65" s="26">
        <f t="shared" si="82"/>
        <v>89.421364499999953</v>
      </c>
      <c r="AT65" s="26">
        <f t="shared" si="82"/>
        <v>88.78974099999995</v>
      </c>
      <c r="AU65" s="26">
        <f t="shared" si="82"/>
        <v>88.158117499999946</v>
      </c>
      <c r="AV65" s="26">
        <f t="shared" si="82"/>
        <v>87.526493999999943</v>
      </c>
      <c r="AW65" s="26">
        <f t="shared" si="82"/>
        <v>86.894870499999939</v>
      </c>
      <c r="AX65" s="26">
        <f t="shared" si="82"/>
        <v>86.263246999999936</v>
      </c>
      <c r="AY65" s="26">
        <f t="shared" si="82"/>
        <v>85.631623499999932</v>
      </c>
      <c r="AZ65" s="30">
        <f>LabourForceAssumption!F21</f>
        <v>85</v>
      </c>
    </row>
    <row r="66" spans="1:5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 t="shared" si="33"/>
        <v>97.632469999999998</v>
      </c>
      <c r="AB66" s="28">
        <f t="shared" si="33"/>
        <v>97.632469999999998</v>
      </c>
      <c r="AC66" s="28">
        <f t="shared" si="33"/>
        <v>97.632469999999998</v>
      </c>
      <c r="AD66" s="27">
        <f>AD65</f>
        <v>97.632469999999998</v>
      </c>
      <c r="AE66" s="27">
        <f t="shared" si="74"/>
        <v>97.632469999999998</v>
      </c>
      <c r="AF66" s="27">
        <f t="shared" si="74"/>
        <v>97.632469999999998</v>
      </c>
      <c r="AG66" s="26">
        <f t="shared" ref="AG66:AY66" si="83">AF66+($AZ66-$AF66)/($AZ$2-$AF$2)</f>
        <v>97.000846499999994</v>
      </c>
      <c r="AH66" s="26">
        <f t="shared" si="83"/>
        <v>96.369222999999991</v>
      </c>
      <c r="AI66" s="26">
        <f t="shared" si="83"/>
        <v>95.737599499999988</v>
      </c>
      <c r="AJ66" s="26">
        <f t="shared" si="83"/>
        <v>95.105975999999984</v>
      </c>
      <c r="AK66" s="26">
        <f t="shared" si="83"/>
        <v>94.474352499999981</v>
      </c>
      <c r="AL66" s="26">
        <f t="shared" si="83"/>
        <v>93.842728999999977</v>
      </c>
      <c r="AM66" s="26">
        <f t="shared" si="83"/>
        <v>93.211105499999974</v>
      </c>
      <c r="AN66" s="26">
        <f t="shared" si="83"/>
        <v>92.57948199999997</v>
      </c>
      <c r="AO66" s="26">
        <f t="shared" si="83"/>
        <v>91.947858499999967</v>
      </c>
      <c r="AP66" s="26">
        <f t="shared" si="83"/>
        <v>91.316234999999963</v>
      </c>
      <c r="AQ66" s="26">
        <f t="shared" si="83"/>
        <v>90.68461149999996</v>
      </c>
      <c r="AR66" s="26">
        <f t="shared" si="83"/>
        <v>90.052987999999957</v>
      </c>
      <c r="AS66" s="26">
        <f t="shared" si="83"/>
        <v>89.421364499999953</v>
      </c>
      <c r="AT66" s="26">
        <f t="shared" si="83"/>
        <v>88.78974099999995</v>
      </c>
      <c r="AU66" s="26">
        <f t="shared" si="83"/>
        <v>88.158117499999946</v>
      </c>
      <c r="AV66" s="26">
        <f t="shared" si="83"/>
        <v>87.526493999999943</v>
      </c>
      <c r="AW66" s="26">
        <f t="shared" si="83"/>
        <v>86.894870499999939</v>
      </c>
      <c r="AX66" s="26">
        <f t="shared" si="83"/>
        <v>86.263246999999936</v>
      </c>
      <c r="AY66" s="26">
        <f t="shared" si="83"/>
        <v>85.631623499999932</v>
      </c>
      <c r="AZ66" s="26">
        <f>AZ65</f>
        <v>85</v>
      </c>
    </row>
    <row r="67" spans="1:5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 t="shared" si="33"/>
        <v>97.632469999999998</v>
      </c>
      <c r="AB67" s="28">
        <f t="shared" si="33"/>
        <v>97.632469999999998</v>
      </c>
      <c r="AC67" s="28">
        <f t="shared" si="33"/>
        <v>97.632469999999998</v>
      </c>
      <c r="AD67" s="27">
        <f>AD65</f>
        <v>97.632469999999998</v>
      </c>
      <c r="AE67" s="27">
        <f t="shared" si="74"/>
        <v>97.632469999999998</v>
      </c>
      <c r="AF67" s="27">
        <f t="shared" si="74"/>
        <v>97.632469999999998</v>
      </c>
      <c r="AG67" s="26">
        <f t="shared" ref="AG67:AY67" si="84">AF67+($AZ67-$AF67)/($AZ$2-$AF$2)</f>
        <v>97.000846499999994</v>
      </c>
      <c r="AH67" s="26">
        <f t="shared" si="84"/>
        <v>96.369222999999991</v>
      </c>
      <c r="AI67" s="26">
        <f t="shared" si="84"/>
        <v>95.737599499999988</v>
      </c>
      <c r="AJ67" s="26">
        <f t="shared" si="84"/>
        <v>95.105975999999984</v>
      </c>
      <c r="AK67" s="26">
        <f t="shared" si="84"/>
        <v>94.474352499999981</v>
      </c>
      <c r="AL67" s="26">
        <f t="shared" si="84"/>
        <v>93.842728999999977</v>
      </c>
      <c r="AM67" s="26">
        <f t="shared" si="84"/>
        <v>93.211105499999974</v>
      </c>
      <c r="AN67" s="26">
        <f t="shared" si="84"/>
        <v>92.57948199999997</v>
      </c>
      <c r="AO67" s="26">
        <f t="shared" si="84"/>
        <v>91.947858499999967</v>
      </c>
      <c r="AP67" s="26">
        <f t="shared" si="84"/>
        <v>91.316234999999963</v>
      </c>
      <c r="AQ67" s="26">
        <f t="shared" si="84"/>
        <v>90.68461149999996</v>
      </c>
      <c r="AR67" s="26">
        <f t="shared" si="84"/>
        <v>90.052987999999957</v>
      </c>
      <c r="AS67" s="26">
        <f t="shared" si="84"/>
        <v>89.421364499999953</v>
      </c>
      <c r="AT67" s="26">
        <f t="shared" si="84"/>
        <v>88.78974099999995</v>
      </c>
      <c r="AU67" s="26">
        <f t="shared" si="84"/>
        <v>88.158117499999946</v>
      </c>
      <c r="AV67" s="26">
        <f t="shared" si="84"/>
        <v>87.526493999999943</v>
      </c>
      <c r="AW67" s="26">
        <f t="shared" si="84"/>
        <v>86.894870499999939</v>
      </c>
      <c r="AX67" s="26">
        <f t="shared" si="84"/>
        <v>86.263246999999936</v>
      </c>
      <c r="AY67" s="26">
        <f t="shared" si="84"/>
        <v>85.631623499999932</v>
      </c>
      <c r="AZ67" s="26">
        <f>AZ65</f>
        <v>85</v>
      </c>
    </row>
    <row r="68" spans="1:5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 t="shared" si="33"/>
        <v>75.348569999999995</v>
      </c>
      <c r="AB68" s="28">
        <f t="shared" si="33"/>
        <v>75.348569999999995</v>
      </c>
      <c r="AC68" s="28">
        <f t="shared" si="33"/>
        <v>75.348569999999995</v>
      </c>
      <c r="AD68" s="27">
        <f>AD70</f>
        <v>75.348569999999995</v>
      </c>
      <c r="AE68" s="27">
        <f t="shared" si="74"/>
        <v>75.348569999999995</v>
      </c>
      <c r="AF68" s="27">
        <f t="shared" si="74"/>
        <v>75.348569999999995</v>
      </c>
      <c r="AG68" s="26">
        <f t="shared" ref="AG68:AY68" si="85">AF68+($AZ68-$AF68)/($AZ$2-$AF$2)</f>
        <v>74.081141500000001</v>
      </c>
      <c r="AH68" s="26">
        <f t="shared" si="85"/>
        <v>72.813713000000007</v>
      </c>
      <c r="AI68" s="26">
        <f t="shared" si="85"/>
        <v>71.546284500000013</v>
      </c>
      <c r="AJ68" s="26">
        <f t="shared" si="85"/>
        <v>70.278856000000019</v>
      </c>
      <c r="AK68" s="26">
        <f t="shared" si="85"/>
        <v>69.011427500000025</v>
      </c>
      <c r="AL68" s="26">
        <f t="shared" si="85"/>
        <v>67.743999000000031</v>
      </c>
      <c r="AM68" s="26">
        <f t="shared" si="85"/>
        <v>66.476570500000037</v>
      </c>
      <c r="AN68" s="26">
        <f t="shared" si="85"/>
        <v>65.209142000000043</v>
      </c>
      <c r="AO68" s="26">
        <f t="shared" si="85"/>
        <v>63.941713500000041</v>
      </c>
      <c r="AP68" s="26">
        <f t="shared" si="85"/>
        <v>62.67428500000004</v>
      </c>
      <c r="AQ68" s="26">
        <f t="shared" si="85"/>
        <v>61.406856500000039</v>
      </c>
      <c r="AR68" s="26">
        <f t="shared" si="85"/>
        <v>60.139428000000038</v>
      </c>
      <c r="AS68" s="26">
        <f t="shared" si="85"/>
        <v>58.871999500000037</v>
      </c>
      <c r="AT68" s="26">
        <f t="shared" si="85"/>
        <v>57.604571000000035</v>
      </c>
      <c r="AU68" s="26">
        <f t="shared" si="85"/>
        <v>56.337142500000034</v>
      </c>
      <c r="AV68" s="26">
        <f t="shared" si="85"/>
        <v>55.069714000000033</v>
      </c>
      <c r="AW68" s="26">
        <f t="shared" si="85"/>
        <v>53.802285500000032</v>
      </c>
      <c r="AX68" s="26">
        <f t="shared" si="85"/>
        <v>52.534857000000031</v>
      </c>
      <c r="AY68" s="26">
        <f t="shared" si="85"/>
        <v>51.26742850000003</v>
      </c>
      <c r="AZ68" s="26">
        <f>AZ70</f>
        <v>50</v>
      </c>
    </row>
    <row r="69" spans="1:5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 t="shared" si="33"/>
        <v>75.348569999999995</v>
      </c>
      <c r="AB69" s="28">
        <f t="shared" si="33"/>
        <v>75.348569999999995</v>
      </c>
      <c r="AC69" s="28">
        <f t="shared" si="33"/>
        <v>75.348569999999995</v>
      </c>
      <c r="AD69" s="27">
        <f>AD70</f>
        <v>75.348569999999995</v>
      </c>
      <c r="AE69" s="27">
        <f t="shared" si="74"/>
        <v>75.348569999999995</v>
      </c>
      <c r="AF69" s="27">
        <f t="shared" si="74"/>
        <v>75.348569999999995</v>
      </c>
      <c r="AG69" s="26">
        <f t="shared" ref="AG69:AY69" si="86">AF69+($AZ69-$AF69)/($AZ$2-$AF$2)</f>
        <v>74.081141500000001</v>
      </c>
      <c r="AH69" s="26">
        <f t="shared" si="86"/>
        <v>72.813713000000007</v>
      </c>
      <c r="AI69" s="26">
        <f t="shared" si="86"/>
        <v>71.546284500000013</v>
      </c>
      <c r="AJ69" s="26">
        <f t="shared" si="86"/>
        <v>70.278856000000019</v>
      </c>
      <c r="AK69" s="26">
        <f t="shared" si="86"/>
        <v>69.011427500000025</v>
      </c>
      <c r="AL69" s="26">
        <f t="shared" si="86"/>
        <v>67.743999000000031</v>
      </c>
      <c r="AM69" s="26">
        <f t="shared" si="86"/>
        <v>66.476570500000037</v>
      </c>
      <c r="AN69" s="26">
        <f t="shared" si="86"/>
        <v>65.209142000000043</v>
      </c>
      <c r="AO69" s="26">
        <f t="shared" si="86"/>
        <v>63.941713500000041</v>
      </c>
      <c r="AP69" s="26">
        <f t="shared" si="86"/>
        <v>62.67428500000004</v>
      </c>
      <c r="AQ69" s="26">
        <f t="shared" si="86"/>
        <v>61.406856500000039</v>
      </c>
      <c r="AR69" s="26">
        <f t="shared" si="86"/>
        <v>60.139428000000038</v>
      </c>
      <c r="AS69" s="26">
        <f t="shared" si="86"/>
        <v>58.871999500000037</v>
      </c>
      <c r="AT69" s="26">
        <f t="shared" si="86"/>
        <v>57.604571000000035</v>
      </c>
      <c r="AU69" s="26">
        <f t="shared" si="86"/>
        <v>56.337142500000034</v>
      </c>
      <c r="AV69" s="26">
        <f t="shared" si="86"/>
        <v>55.069714000000033</v>
      </c>
      <c r="AW69" s="26">
        <f t="shared" si="86"/>
        <v>53.802285500000032</v>
      </c>
      <c r="AX69" s="26">
        <f t="shared" si="86"/>
        <v>52.534857000000031</v>
      </c>
      <c r="AY69" s="26">
        <f t="shared" si="86"/>
        <v>51.26742850000003</v>
      </c>
      <c r="AZ69" s="26">
        <f>AZ70</f>
        <v>50</v>
      </c>
    </row>
    <row r="70" spans="1:5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 t="shared" si="33"/>
        <v>75.348569999999995</v>
      </c>
      <c r="AB70" s="28">
        <f t="shared" si="33"/>
        <v>75.348569999999995</v>
      </c>
      <c r="AC70" s="28">
        <f t="shared" si="33"/>
        <v>75.348569999999995</v>
      </c>
      <c r="AD70" s="30">
        <f>LabourForceAssumption!C22</f>
        <v>75.348569999999995</v>
      </c>
      <c r="AE70" s="27">
        <f t="shared" si="74"/>
        <v>75.348569999999995</v>
      </c>
      <c r="AF70" s="27">
        <f t="shared" si="74"/>
        <v>75.348569999999995</v>
      </c>
      <c r="AG70" s="26">
        <f t="shared" ref="AG70:AY70" si="87">AF70+($AZ70-$AF70)/($AZ$2-$AF$2)</f>
        <v>74.081141500000001</v>
      </c>
      <c r="AH70" s="26">
        <f t="shared" si="87"/>
        <v>72.813713000000007</v>
      </c>
      <c r="AI70" s="26">
        <f t="shared" si="87"/>
        <v>71.546284500000013</v>
      </c>
      <c r="AJ70" s="26">
        <f t="shared" si="87"/>
        <v>70.278856000000019</v>
      </c>
      <c r="AK70" s="26">
        <f t="shared" si="87"/>
        <v>69.011427500000025</v>
      </c>
      <c r="AL70" s="26">
        <f t="shared" si="87"/>
        <v>67.743999000000031</v>
      </c>
      <c r="AM70" s="26">
        <f t="shared" si="87"/>
        <v>66.476570500000037</v>
      </c>
      <c r="AN70" s="26">
        <f t="shared" si="87"/>
        <v>65.209142000000043</v>
      </c>
      <c r="AO70" s="26">
        <f t="shared" si="87"/>
        <v>63.941713500000041</v>
      </c>
      <c r="AP70" s="26">
        <f t="shared" si="87"/>
        <v>62.67428500000004</v>
      </c>
      <c r="AQ70" s="26">
        <f t="shared" si="87"/>
        <v>61.406856500000039</v>
      </c>
      <c r="AR70" s="26">
        <f t="shared" si="87"/>
        <v>60.139428000000038</v>
      </c>
      <c r="AS70" s="26">
        <f t="shared" si="87"/>
        <v>58.871999500000037</v>
      </c>
      <c r="AT70" s="26">
        <f t="shared" si="87"/>
        <v>57.604571000000035</v>
      </c>
      <c r="AU70" s="26">
        <f t="shared" si="87"/>
        <v>56.337142500000034</v>
      </c>
      <c r="AV70" s="26">
        <f t="shared" si="87"/>
        <v>55.069714000000033</v>
      </c>
      <c r="AW70" s="26">
        <f t="shared" si="87"/>
        <v>53.802285500000032</v>
      </c>
      <c r="AX70" s="26">
        <f t="shared" si="87"/>
        <v>52.534857000000031</v>
      </c>
      <c r="AY70" s="26">
        <f t="shared" si="87"/>
        <v>51.26742850000003</v>
      </c>
      <c r="AZ70" s="30">
        <f>LabourForceAssumption!F22</f>
        <v>50</v>
      </c>
    </row>
    <row r="71" spans="1:5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 t="shared" si="33"/>
        <v>75.348569999999995</v>
      </c>
      <c r="AB71" s="28">
        <f t="shared" si="33"/>
        <v>75.348569999999995</v>
      </c>
      <c r="AC71" s="28">
        <f t="shared" si="33"/>
        <v>75.348569999999995</v>
      </c>
      <c r="AD71" s="27">
        <f>AD68</f>
        <v>75.348569999999995</v>
      </c>
      <c r="AE71" s="27">
        <f t="shared" si="74"/>
        <v>75.348569999999995</v>
      </c>
      <c r="AF71" s="27">
        <f t="shared" si="74"/>
        <v>75.348569999999995</v>
      </c>
      <c r="AG71" s="26">
        <f t="shared" ref="AG71:AY71" si="88">AF71+($AZ71-$AF71)/($AZ$2-$AF$2)</f>
        <v>74.081141500000001</v>
      </c>
      <c r="AH71" s="26">
        <f t="shared" si="88"/>
        <v>72.813713000000007</v>
      </c>
      <c r="AI71" s="26">
        <f t="shared" si="88"/>
        <v>71.546284500000013</v>
      </c>
      <c r="AJ71" s="26">
        <f t="shared" si="88"/>
        <v>70.278856000000019</v>
      </c>
      <c r="AK71" s="26">
        <f t="shared" si="88"/>
        <v>69.011427500000025</v>
      </c>
      <c r="AL71" s="26">
        <f t="shared" si="88"/>
        <v>67.743999000000031</v>
      </c>
      <c r="AM71" s="26">
        <f t="shared" si="88"/>
        <v>66.476570500000037</v>
      </c>
      <c r="AN71" s="26">
        <f t="shared" si="88"/>
        <v>65.209142000000043</v>
      </c>
      <c r="AO71" s="26">
        <f t="shared" si="88"/>
        <v>63.941713500000041</v>
      </c>
      <c r="AP71" s="26">
        <f t="shared" si="88"/>
        <v>62.67428500000004</v>
      </c>
      <c r="AQ71" s="26">
        <f t="shared" si="88"/>
        <v>61.406856500000039</v>
      </c>
      <c r="AR71" s="26">
        <f t="shared" si="88"/>
        <v>60.139428000000038</v>
      </c>
      <c r="AS71" s="26">
        <f t="shared" si="88"/>
        <v>58.871999500000037</v>
      </c>
      <c r="AT71" s="26">
        <f t="shared" si="88"/>
        <v>57.604571000000035</v>
      </c>
      <c r="AU71" s="26">
        <f t="shared" si="88"/>
        <v>56.337142500000034</v>
      </c>
      <c r="AV71" s="26">
        <f t="shared" si="88"/>
        <v>55.069714000000033</v>
      </c>
      <c r="AW71" s="26">
        <f t="shared" si="88"/>
        <v>53.802285500000032</v>
      </c>
      <c r="AX71" s="26">
        <f t="shared" si="88"/>
        <v>52.534857000000031</v>
      </c>
      <c r="AY71" s="26">
        <f t="shared" si="88"/>
        <v>51.26742850000003</v>
      </c>
      <c r="AZ71" s="26">
        <f>AZ68</f>
        <v>50</v>
      </c>
    </row>
    <row r="72" spans="1:5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 t="shared" si="33"/>
        <v>75.348569999999995</v>
      </c>
      <c r="AB72" s="28">
        <f t="shared" si="33"/>
        <v>75.348569999999995</v>
      </c>
      <c r="AC72" s="28">
        <f t="shared" si="33"/>
        <v>75.348569999999995</v>
      </c>
      <c r="AD72" s="27">
        <f>AD70</f>
        <v>75.348569999999995</v>
      </c>
      <c r="AE72" s="27">
        <f t="shared" si="74"/>
        <v>75.348569999999995</v>
      </c>
      <c r="AF72" s="27">
        <f t="shared" si="74"/>
        <v>75.348569999999995</v>
      </c>
      <c r="AG72" s="26">
        <f t="shared" ref="AG72:AY72" si="89">AF72+($AZ72-$AF72)/($AZ$2-$AF$2)</f>
        <v>74.081141500000001</v>
      </c>
      <c r="AH72" s="26">
        <f t="shared" si="89"/>
        <v>72.813713000000007</v>
      </c>
      <c r="AI72" s="26">
        <f t="shared" si="89"/>
        <v>71.546284500000013</v>
      </c>
      <c r="AJ72" s="26">
        <f t="shared" si="89"/>
        <v>70.278856000000019</v>
      </c>
      <c r="AK72" s="26">
        <f t="shared" si="89"/>
        <v>69.011427500000025</v>
      </c>
      <c r="AL72" s="26">
        <f t="shared" si="89"/>
        <v>67.743999000000031</v>
      </c>
      <c r="AM72" s="26">
        <f t="shared" si="89"/>
        <v>66.476570500000037</v>
      </c>
      <c r="AN72" s="26">
        <f t="shared" si="89"/>
        <v>65.209142000000043</v>
      </c>
      <c r="AO72" s="26">
        <f t="shared" si="89"/>
        <v>63.941713500000041</v>
      </c>
      <c r="AP72" s="26">
        <f t="shared" si="89"/>
        <v>62.67428500000004</v>
      </c>
      <c r="AQ72" s="26">
        <f t="shared" si="89"/>
        <v>61.406856500000039</v>
      </c>
      <c r="AR72" s="26">
        <f t="shared" si="89"/>
        <v>60.139428000000038</v>
      </c>
      <c r="AS72" s="26">
        <f t="shared" si="89"/>
        <v>58.871999500000037</v>
      </c>
      <c r="AT72" s="26">
        <f t="shared" si="89"/>
        <v>57.604571000000035</v>
      </c>
      <c r="AU72" s="26">
        <f t="shared" si="89"/>
        <v>56.337142500000034</v>
      </c>
      <c r="AV72" s="26">
        <f t="shared" si="89"/>
        <v>55.069714000000033</v>
      </c>
      <c r="AW72" s="26">
        <f t="shared" si="89"/>
        <v>53.802285500000032</v>
      </c>
      <c r="AX72" s="26">
        <f t="shared" si="89"/>
        <v>52.534857000000031</v>
      </c>
      <c r="AY72" s="26">
        <f t="shared" si="89"/>
        <v>51.26742850000003</v>
      </c>
      <c r="AZ72" s="26">
        <f>AZ70</f>
        <v>50</v>
      </c>
    </row>
    <row r="73" spans="1:5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 t="shared" si="33"/>
        <v>75.348569999999995</v>
      </c>
      <c r="AB73" s="28">
        <f t="shared" si="33"/>
        <v>75.348569999999995</v>
      </c>
      <c r="AC73" s="28">
        <f t="shared" si="33"/>
        <v>75.348569999999995</v>
      </c>
      <c r="AD73" s="27">
        <f>AD70</f>
        <v>75.348569999999995</v>
      </c>
      <c r="AE73" s="27">
        <f t="shared" si="74"/>
        <v>75.348569999999995</v>
      </c>
      <c r="AF73" s="27">
        <f t="shared" si="74"/>
        <v>75.348569999999995</v>
      </c>
      <c r="AG73" s="26">
        <f t="shared" ref="AG73:AY73" si="90">AF73+($AZ73-$AF73)/($AZ$2-$AF$2)</f>
        <v>74.081141500000001</v>
      </c>
      <c r="AH73" s="26">
        <f t="shared" si="90"/>
        <v>72.813713000000007</v>
      </c>
      <c r="AI73" s="26">
        <f t="shared" si="90"/>
        <v>71.546284500000013</v>
      </c>
      <c r="AJ73" s="26">
        <f t="shared" si="90"/>
        <v>70.278856000000019</v>
      </c>
      <c r="AK73" s="26">
        <f t="shared" si="90"/>
        <v>69.011427500000025</v>
      </c>
      <c r="AL73" s="26">
        <f t="shared" si="90"/>
        <v>67.743999000000031</v>
      </c>
      <c r="AM73" s="26">
        <f t="shared" si="90"/>
        <v>66.476570500000037</v>
      </c>
      <c r="AN73" s="26">
        <f t="shared" si="90"/>
        <v>65.209142000000043</v>
      </c>
      <c r="AO73" s="26">
        <f t="shared" si="90"/>
        <v>63.941713500000041</v>
      </c>
      <c r="AP73" s="26">
        <f t="shared" si="90"/>
        <v>62.67428500000004</v>
      </c>
      <c r="AQ73" s="26">
        <f t="shared" si="90"/>
        <v>61.406856500000039</v>
      </c>
      <c r="AR73" s="26">
        <f t="shared" si="90"/>
        <v>60.139428000000038</v>
      </c>
      <c r="AS73" s="26">
        <f t="shared" si="90"/>
        <v>58.871999500000037</v>
      </c>
      <c r="AT73" s="26">
        <f t="shared" si="90"/>
        <v>57.604571000000035</v>
      </c>
      <c r="AU73" s="26">
        <f t="shared" si="90"/>
        <v>56.337142500000034</v>
      </c>
      <c r="AV73" s="26">
        <f t="shared" si="90"/>
        <v>55.069714000000033</v>
      </c>
      <c r="AW73" s="26">
        <f t="shared" si="90"/>
        <v>53.802285500000032</v>
      </c>
      <c r="AX73" s="26">
        <f t="shared" si="90"/>
        <v>52.534857000000031</v>
      </c>
      <c r="AY73" s="26">
        <f t="shared" si="90"/>
        <v>51.26742850000003</v>
      </c>
      <c r="AZ73" s="26">
        <f>AZ70</f>
        <v>50</v>
      </c>
    </row>
    <row r="74" spans="1:5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 t="shared" si="33"/>
        <v>0</v>
      </c>
      <c r="AB74" s="28">
        <f t="shared" si="33"/>
        <v>0</v>
      </c>
      <c r="AC74" s="28">
        <f t="shared" si="33"/>
        <v>0</v>
      </c>
      <c r="AD74" s="27">
        <v>0</v>
      </c>
      <c r="AE74" s="27">
        <f t="shared" si="74"/>
        <v>0</v>
      </c>
      <c r="AF74" s="27">
        <f t="shared" si="74"/>
        <v>0</v>
      </c>
      <c r="AG74" s="26">
        <f t="shared" ref="AG74:AY74" si="91">AF74+($AZ74-$AF74)/($AZ$2-$AF$2)</f>
        <v>0</v>
      </c>
      <c r="AH74" s="26">
        <f t="shared" si="91"/>
        <v>0</v>
      </c>
      <c r="AI74" s="26">
        <f t="shared" si="91"/>
        <v>0</v>
      </c>
      <c r="AJ74" s="26">
        <f t="shared" si="91"/>
        <v>0</v>
      </c>
      <c r="AK74" s="26">
        <f t="shared" si="91"/>
        <v>0</v>
      </c>
      <c r="AL74" s="26">
        <f t="shared" si="91"/>
        <v>0</v>
      </c>
      <c r="AM74" s="26">
        <f t="shared" si="91"/>
        <v>0</v>
      </c>
      <c r="AN74" s="26">
        <f t="shared" si="91"/>
        <v>0</v>
      </c>
      <c r="AO74" s="26">
        <f t="shared" si="91"/>
        <v>0</v>
      </c>
      <c r="AP74" s="26">
        <f t="shared" si="91"/>
        <v>0</v>
      </c>
      <c r="AQ74" s="26">
        <f t="shared" si="91"/>
        <v>0</v>
      </c>
      <c r="AR74" s="26">
        <f t="shared" si="91"/>
        <v>0</v>
      </c>
      <c r="AS74" s="26">
        <f t="shared" si="91"/>
        <v>0</v>
      </c>
      <c r="AT74" s="26">
        <f t="shared" si="91"/>
        <v>0</v>
      </c>
      <c r="AU74" s="26">
        <f t="shared" si="91"/>
        <v>0</v>
      </c>
      <c r="AV74" s="26">
        <f t="shared" si="91"/>
        <v>0</v>
      </c>
      <c r="AW74" s="26">
        <f t="shared" si="91"/>
        <v>0</v>
      </c>
      <c r="AX74" s="26">
        <f t="shared" si="91"/>
        <v>0</v>
      </c>
      <c r="AY74" s="26">
        <f t="shared" si="91"/>
        <v>0</v>
      </c>
      <c r="AZ74" s="26">
        <v>0</v>
      </c>
    </row>
    <row r="75" spans="1:5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 t="shared" si="33"/>
        <v>0</v>
      </c>
      <c r="AB75" s="28">
        <f t="shared" si="33"/>
        <v>0</v>
      </c>
      <c r="AC75" s="28">
        <f t="shared" si="33"/>
        <v>0</v>
      </c>
      <c r="AD75" s="27">
        <v>0</v>
      </c>
      <c r="AE75" s="27">
        <f t="shared" si="74"/>
        <v>0</v>
      </c>
      <c r="AF75" s="27">
        <f t="shared" si="74"/>
        <v>0</v>
      </c>
      <c r="AG75" s="26">
        <f t="shared" ref="AG75:AY75" si="92">AF75+($AZ75-$AF75)/($AZ$2-$AF$2)</f>
        <v>0</v>
      </c>
      <c r="AH75" s="26">
        <f t="shared" si="92"/>
        <v>0</v>
      </c>
      <c r="AI75" s="26">
        <f t="shared" si="92"/>
        <v>0</v>
      </c>
      <c r="AJ75" s="26">
        <f t="shared" si="92"/>
        <v>0</v>
      </c>
      <c r="AK75" s="26">
        <f t="shared" si="92"/>
        <v>0</v>
      </c>
      <c r="AL75" s="26">
        <f t="shared" si="92"/>
        <v>0</v>
      </c>
      <c r="AM75" s="26">
        <f t="shared" si="92"/>
        <v>0</v>
      </c>
      <c r="AN75" s="26">
        <f t="shared" si="92"/>
        <v>0</v>
      </c>
      <c r="AO75" s="26">
        <f t="shared" si="92"/>
        <v>0</v>
      </c>
      <c r="AP75" s="26">
        <f t="shared" si="92"/>
        <v>0</v>
      </c>
      <c r="AQ75" s="26">
        <f t="shared" si="92"/>
        <v>0</v>
      </c>
      <c r="AR75" s="26">
        <f t="shared" si="92"/>
        <v>0</v>
      </c>
      <c r="AS75" s="26">
        <f t="shared" si="92"/>
        <v>0</v>
      </c>
      <c r="AT75" s="26">
        <f t="shared" si="92"/>
        <v>0</v>
      </c>
      <c r="AU75" s="26">
        <f t="shared" si="92"/>
        <v>0</v>
      </c>
      <c r="AV75" s="26">
        <f t="shared" si="92"/>
        <v>0</v>
      </c>
      <c r="AW75" s="26">
        <f t="shared" si="92"/>
        <v>0</v>
      </c>
      <c r="AX75" s="26">
        <f t="shared" si="92"/>
        <v>0</v>
      </c>
      <c r="AY75" s="26">
        <f t="shared" si="92"/>
        <v>0</v>
      </c>
      <c r="AZ75" s="26">
        <v>0</v>
      </c>
    </row>
    <row r="76" spans="1:5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 t="shared" si="33"/>
        <v>0</v>
      </c>
      <c r="AB76" s="28">
        <f t="shared" si="33"/>
        <v>0</v>
      </c>
      <c r="AC76" s="28">
        <f t="shared" si="33"/>
        <v>0</v>
      </c>
      <c r="AD76" s="27">
        <v>0</v>
      </c>
      <c r="AE76" s="27">
        <f t="shared" si="74"/>
        <v>0</v>
      </c>
      <c r="AF76" s="27">
        <f t="shared" si="74"/>
        <v>0</v>
      </c>
      <c r="AG76" s="26">
        <f t="shared" ref="AG76:AY76" si="93">AF76+($AZ76-$AF76)/($AZ$2-$AF$2)</f>
        <v>0</v>
      </c>
      <c r="AH76" s="26">
        <f t="shared" si="93"/>
        <v>0</v>
      </c>
      <c r="AI76" s="26">
        <f t="shared" si="93"/>
        <v>0</v>
      </c>
      <c r="AJ76" s="26">
        <f t="shared" si="93"/>
        <v>0</v>
      </c>
      <c r="AK76" s="26">
        <f t="shared" si="93"/>
        <v>0</v>
      </c>
      <c r="AL76" s="26">
        <f t="shared" si="93"/>
        <v>0</v>
      </c>
      <c r="AM76" s="26">
        <f t="shared" si="93"/>
        <v>0</v>
      </c>
      <c r="AN76" s="26">
        <f t="shared" si="93"/>
        <v>0</v>
      </c>
      <c r="AO76" s="26">
        <f t="shared" si="93"/>
        <v>0</v>
      </c>
      <c r="AP76" s="26">
        <f t="shared" si="93"/>
        <v>0</v>
      </c>
      <c r="AQ76" s="26">
        <f t="shared" si="93"/>
        <v>0</v>
      </c>
      <c r="AR76" s="26">
        <f t="shared" si="93"/>
        <v>0</v>
      </c>
      <c r="AS76" s="26">
        <f t="shared" si="93"/>
        <v>0</v>
      </c>
      <c r="AT76" s="26">
        <f t="shared" si="93"/>
        <v>0</v>
      </c>
      <c r="AU76" s="26">
        <f t="shared" si="93"/>
        <v>0</v>
      </c>
      <c r="AV76" s="26">
        <f t="shared" si="93"/>
        <v>0</v>
      </c>
      <c r="AW76" s="26">
        <f t="shared" si="93"/>
        <v>0</v>
      </c>
      <c r="AX76" s="26">
        <f t="shared" si="93"/>
        <v>0</v>
      </c>
      <c r="AY76" s="26">
        <f t="shared" si="93"/>
        <v>0</v>
      </c>
      <c r="AZ76" s="26">
        <v>0</v>
      </c>
    </row>
    <row r="77" spans="1:5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 t="shared" si="33"/>
        <v>0</v>
      </c>
      <c r="AB77" s="28">
        <f t="shared" si="33"/>
        <v>0</v>
      </c>
      <c r="AC77" s="28">
        <f t="shared" si="33"/>
        <v>0</v>
      </c>
      <c r="AD77" s="27">
        <v>0</v>
      </c>
      <c r="AE77" s="27">
        <f t="shared" si="74"/>
        <v>0</v>
      </c>
      <c r="AF77" s="27">
        <f t="shared" si="74"/>
        <v>0</v>
      </c>
      <c r="AG77" s="26">
        <f t="shared" ref="AG77:AY77" si="94">AF77+($AZ77-$AF77)/($AZ$2-$AF$2)</f>
        <v>0</v>
      </c>
      <c r="AH77" s="26">
        <f t="shared" si="94"/>
        <v>0</v>
      </c>
      <c r="AI77" s="26">
        <f t="shared" si="94"/>
        <v>0</v>
      </c>
      <c r="AJ77" s="26">
        <f t="shared" si="94"/>
        <v>0</v>
      </c>
      <c r="AK77" s="26">
        <f t="shared" si="94"/>
        <v>0</v>
      </c>
      <c r="AL77" s="26">
        <f t="shared" si="94"/>
        <v>0</v>
      </c>
      <c r="AM77" s="26">
        <f t="shared" si="94"/>
        <v>0</v>
      </c>
      <c r="AN77" s="26">
        <f t="shared" si="94"/>
        <v>0</v>
      </c>
      <c r="AO77" s="26">
        <f t="shared" si="94"/>
        <v>0</v>
      </c>
      <c r="AP77" s="26">
        <f t="shared" si="94"/>
        <v>0</v>
      </c>
      <c r="AQ77" s="26">
        <f t="shared" si="94"/>
        <v>0</v>
      </c>
      <c r="AR77" s="26">
        <f t="shared" si="94"/>
        <v>0</v>
      </c>
      <c r="AS77" s="26">
        <f t="shared" si="94"/>
        <v>0</v>
      </c>
      <c r="AT77" s="26">
        <f t="shared" si="94"/>
        <v>0</v>
      </c>
      <c r="AU77" s="26">
        <f t="shared" si="94"/>
        <v>0</v>
      </c>
      <c r="AV77" s="26">
        <f t="shared" si="94"/>
        <v>0</v>
      </c>
      <c r="AW77" s="26">
        <f t="shared" si="94"/>
        <v>0</v>
      </c>
      <c r="AX77" s="26">
        <f t="shared" si="94"/>
        <v>0</v>
      </c>
      <c r="AY77" s="26">
        <f t="shared" si="94"/>
        <v>0</v>
      </c>
      <c r="AZ77" s="26">
        <v>0</v>
      </c>
    </row>
    <row r="78" spans="1:5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 t="shared" si="33"/>
        <v>0</v>
      </c>
      <c r="AB78" s="28">
        <f t="shared" si="33"/>
        <v>0</v>
      </c>
      <c r="AC78" s="28">
        <f t="shared" si="33"/>
        <v>0</v>
      </c>
      <c r="AD78" s="27">
        <v>0</v>
      </c>
      <c r="AE78" s="27">
        <f t="shared" ref="AE78:AF97" si="95">AD78</f>
        <v>0</v>
      </c>
      <c r="AF78" s="27">
        <f t="shared" si="95"/>
        <v>0</v>
      </c>
      <c r="AG78" s="26">
        <f t="shared" ref="AG78:AY78" si="96">AF78+($AZ78-$AF78)/($AZ$2-$AF$2)</f>
        <v>0</v>
      </c>
      <c r="AH78" s="26">
        <f t="shared" si="96"/>
        <v>0</v>
      </c>
      <c r="AI78" s="26">
        <f t="shared" si="96"/>
        <v>0</v>
      </c>
      <c r="AJ78" s="26">
        <f t="shared" si="96"/>
        <v>0</v>
      </c>
      <c r="AK78" s="26">
        <f t="shared" si="96"/>
        <v>0</v>
      </c>
      <c r="AL78" s="26">
        <f t="shared" si="96"/>
        <v>0</v>
      </c>
      <c r="AM78" s="26">
        <f t="shared" si="96"/>
        <v>0</v>
      </c>
      <c r="AN78" s="26">
        <f t="shared" si="96"/>
        <v>0</v>
      </c>
      <c r="AO78" s="26">
        <f t="shared" si="96"/>
        <v>0</v>
      </c>
      <c r="AP78" s="26">
        <f t="shared" si="96"/>
        <v>0</v>
      </c>
      <c r="AQ78" s="26">
        <f t="shared" si="96"/>
        <v>0</v>
      </c>
      <c r="AR78" s="26">
        <f t="shared" si="96"/>
        <v>0</v>
      </c>
      <c r="AS78" s="26">
        <f t="shared" si="96"/>
        <v>0</v>
      </c>
      <c r="AT78" s="26">
        <f t="shared" si="96"/>
        <v>0</v>
      </c>
      <c r="AU78" s="26">
        <f t="shared" si="96"/>
        <v>0</v>
      </c>
      <c r="AV78" s="26">
        <f t="shared" si="96"/>
        <v>0</v>
      </c>
      <c r="AW78" s="26">
        <f t="shared" si="96"/>
        <v>0</v>
      </c>
      <c r="AX78" s="26">
        <f t="shared" si="96"/>
        <v>0</v>
      </c>
      <c r="AY78" s="26">
        <f t="shared" si="96"/>
        <v>0</v>
      </c>
      <c r="AZ78" s="26">
        <v>0</v>
      </c>
    </row>
    <row r="79" spans="1:5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 t="shared" si="33"/>
        <v>0</v>
      </c>
      <c r="AB79" s="28">
        <f t="shared" si="33"/>
        <v>0</v>
      </c>
      <c r="AC79" s="28">
        <f t="shared" si="33"/>
        <v>0</v>
      </c>
      <c r="AD79" s="27">
        <v>0</v>
      </c>
      <c r="AE79" s="27">
        <f t="shared" si="95"/>
        <v>0</v>
      </c>
      <c r="AF79" s="27">
        <f t="shared" si="95"/>
        <v>0</v>
      </c>
      <c r="AG79" s="26">
        <f t="shared" ref="AG79:AY79" si="97">AF79+($AZ79-$AF79)/($AZ$2-$AF$2)</f>
        <v>0</v>
      </c>
      <c r="AH79" s="26">
        <f t="shared" si="97"/>
        <v>0</v>
      </c>
      <c r="AI79" s="26">
        <f t="shared" si="97"/>
        <v>0</v>
      </c>
      <c r="AJ79" s="26">
        <f t="shared" si="97"/>
        <v>0</v>
      </c>
      <c r="AK79" s="26">
        <f t="shared" si="97"/>
        <v>0</v>
      </c>
      <c r="AL79" s="26">
        <f t="shared" si="97"/>
        <v>0</v>
      </c>
      <c r="AM79" s="26">
        <f t="shared" si="97"/>
        <v>0</v>
      </c>
      <c r="AN79" s="26">
        <f t="shared" si="97"/>
        <v>0</v>
      </c>
      <c r="AO79" s="26">
        <f t="shared" si="97"/>
        <v>0</v>
      </c>
      <c r="AP79" s="26">
        <f t="shared" si="97"/>
        <v>0</v>
      </c>
      <c r="AQ79" s="26">
        <f t="shared" si="97"/>
        <v>0</v>
      </c>
      <c r="AR79" s="26">
        <f t="shared" si="97"/>
        <v>0</v>
      </c>
      <c r="AS79" s="26">
        <f t="shared" si="97"/>
        <v>0</v>
      </c>
      <c r="AT79" s="26">
        <f t="shared" si="97"/>
        <v>0</v>
      </c>
      <c r="AU79" s="26">
        <f t="shared" si="97"/>
        <v>0</v>
      </c>
      <c r="AV79" s="26">
        <f t="shared" si="97"/>
        <v>0</v>
      </c>
      <c r="AW79" s="26">
        <f t="shared" si="97"/>
        <v>0</v>
      </c>
      <c r="AX79" s="26">
        <f t="shared" si="97"/>
        <v>0</v>
      </c>
      <c r="AY79" s="26">
        <f t="shared" si="97"/>
        <v>0</v>
      </c>
      <c r="AZ79" s="26">
        <v>0</v>
      </c>
    </row>
    <row r="80" spans="1:5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 t="shared" si="33"/>
        <v>0</v>
      </c>
      <c r="AB80" s="28">
        <f t="shared" si="33"/>
        <v>0</v>
      </c>
      <c r="AC80" s="28">
        <f t="shared" si="33"/>
        <v>0</v>
      </c>
      <c r="AD80" s="27">
        <v>0</v>
      </c>
      <c r="AE80" s="27">
        <f t="shared" si="95"/>
        <v>0</v>
      </c>
      <c r="AF80" s="27">
        <f t="shared" si="95"/>
        <v>0</v>
      </c>
      <c r="AG80" s="26">
        <f t="shared" ref="AG80:AY80" si="98">AF80+($AZ80-$AF80)/($AZ$2-$AF$2)</f>
        <v>0</v>
      </c>
      <c r="AH80" s="26">
        <f t="shared" si="98"/>
        <v>0</v>
      </c>
      <c r="AI80" s="26">
        <f t="shared" si="98"/>
        <v>0</v>
      </c>
      <c r="AJ80" s="26">
        <f t="shared" si="98"/>
        <v>0</v>
      </c>
      <c r="AK80" s="26">
        <f t="shared" si="98"/>
        <v>0</v>
      </c>
      <c r="AL80" s="26">
        <f t="shared" si="98"/>
        <v>0</v>
      </c>
      <c r="AM80" s="26">
        <f t="shared" si="98"/>
        <v>0</v>
      </c>
      <c r="AN80" s="26">
        <f t="shared" si="98"/>
        <v>0</v>
      </c>
      <c r="AO80" s="26">
        <f t="shared" si="98"/>
        <v>0</v>
      </c>
      <c r="AP80" s="26">
        <f t="shared" si="98"/>
        <v>0</v>
      </c>
      <c r="AQ80" s="26">
        <f t="shared" si="98"/>
        <v>0</v>
      </c>
      <c r="AR80" s="26">
        <f t="shared" si="98"/>
        <v>0</v>
      </c>
      <c r="AS80" s="26">
        <f t="shared" si="98"/>
        <v>0</v>
      </c>
      <c r="AT80" s="26">
        <f t="shared" si="98"/>
        <v>0</v>
      </c>
      <c r="AU80" s="26">
        <f t="shared" si="98"/>
        <v>0</v>
      </c>
      <c r="AV80" s="26">
        <f t="shared" si="98"/>
        <v>0</v>
      </c>
      <c r="AW80" s="26">
        <f t="shared" si="98"/>
        <v>0</v>
      </c>
      <c r="AX80" s="26">
        <f t="shared" si="98"/>
        <v>0</v>
      </c>
      <c r="AY80" s="26">
        <f t="shared" si="98"/>
        <v>0</v>
      </c>
      <c r="AZ80" s="26">
        <v>0</v>
      </c>
    </row>
    <row r="81" spans="1:5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 t="shared" si="33"/>
        <v>0</v>
      </c>
      <c r="AB81" s="28">
        <f t="shared" si="33"/>
        <v>0</v>
      </c>
      <c r="AC81" s="28">
        <f t="shared" si="33"/>
        <v>0</v>
      </c>
      <c r="AD81" s="27">
        <v>0</v>
      </c>
      <c r="AE81" s="27">
        <f t="shared" si="95"/>
        <v>0</v>
      </c>
      <c r="AF81" s="27">
        <f t="shared" si="95"/>
        <v>0</v>
      </c>
      <c r="AG81" s="26">
        <f t="shared" ref="AG81:AY81" si="99">AF81+($AZ81-$AF81)/($AZ$2-$AF$2)</f>
        <v>0</v>
      </c>
      <c r="AH81" s="26">
        <f t="shared" si="99"/>
        <v>0</v>
      </c>
      <c r="AI81" s="26">
        <f t="shared" si="99"/>
        <v>0</v>
      </c>
      <c r="AJ81" s="26">
        <f t="shared" si="99"/>
        <v>0</v>
      </c>
      <c r="AK81" s="26">
        <f t="shared" si="99"/>
        <v>0</v>
      </c>
      <c r="AL81" s="26">
        <f t="shared" si="99"/>
        <v>0</v>
      </c>
      <c r="AM81" s="26">
        <f t="shared" si="99"/>
        <v>0</v>
      </c>
      <c r="AN81" s="26">
        <f t="shared" si="99"/>
        <v>0</v>
      </c>
      <c r="AO81" s="26">
        <f t="shared" si="99"/>
        <v>0</v>
      </c>
      <c r="AP81" s="26">
        <f t="shared" si="99"/>
        <v>0</v>
      </c>
      <c r="AQ81" s="26">
        <f t="shared" si="99"/>
        <v>0</v>
      </c>
      <c r="AR81" s="26">
        <f t="shared" si="99"/>
        <v>0</v>
      </c>
      <c r="AS81" s="26">
        <f t="shared" si="99"/>
        <v>0</v>
      </c>
      <c r="AT81" s="26">
        <f t="shared" si="99"/>
        <v>0</v>
      </c>
      <c r="AU81" s="26">
        <f t="shared" si="99"/>
        <v>0</v>
      </c>
      <c r="AV81" s="26">
        <f t="shared" si="99"/>
        <v>0</v>
      </c>
      <c r="AW81" s="26">
        <f t="shared" si="99"/>
        <v>0</v>
      </c>
      <c r="AX81" s="26">
        <f t="shared" si="99"/>
        <v>0</v>
      </c>
      <c r="AY81" s="26">
        <f t="shared" si="99"/>
        <v>0</v>
      </c>
      <c r="AZ81" s="26">
        <v>0</v>
      </c>
    </row>
    <row r="82" spans="1:5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 t="shared" si="33"/>
        <v>0</v>
      </c>
      <c r="AB82" s="28">
        <f t="shared" si="33"/>
        <v>0</v>
      </c>
      <c r="AC82" s="28">
        <f t="shared" si="33"/>
        <v>0</v>
      </c>
      <c r="AD82" s="27">
        <v>0</v>
      </c>
      <c r="AE82" s="27">
        <f t="shared" si="95"/>
        <v>0</v>
      </c>
      <c r="AF82" s="27">
        <f t="shared" si="95"/>
        <v>0</v>
      </c>
      <c r="AG82" s="26">
        <f t="shared" ref="AG82:AY82" si="100">AF82+($AZ82-$AF82)/($AZ$2-$AF$2)</f>
        <v>0</v>
      </c>
      <c r="AH82" s="26">
        <f t="shared" si="100"/>
        <v>0</v>
      </c>
      <c r="AI82" s="26">
        <f t="shared" si="100"/>
        <v>0</v>
      </c>
      <c r="AJ82" s="26">
        <f t="shared" si="100"/>
        <v>0</v>
      </c>
      <c r="AK82" s="26">
        <f t="shared" si="100"/>
        <v>0</v>
      </c>
      <c r="AL82" s="26">
        <f t="shared" si="100"/>
        <v>0</v>
      </c>
      <c r="AM82" s="26">
        <f t="shared" si="100"/>
        <v>0</v>
      </c>
      <c r="AN82" s="26">
        <f t="shared" si="100"/>
        <v>0</v>
      </c>
      <c r="AO82" s="26">
        <f t="shared" si="100"/>
        <v>0</v>
      </c>
      <c r="AP82" s="26">
        <f t="shared" si="100"/>
        <v>0</v>
      </c>
      <c r="AQ82" s="26">
        <f t="shared" si="100"/>
        <v>0</v>
      </c>
      <c r="AR82" s="26">
        <f t="shared" si="100"/>
        <v>0</v>
      </c>
      <c r="AS82" s="26">
        <f t="shared" si="100"/>
        <v>0</v>
      </c>
      <c r="AT82" s="26">
        <f t="shared" si="100"/>
        <v>0</v>
      </c>
      <c r="AU82" s="26">
        <f t="shared" si="100"/>
        <v>0</v>
      </c>
      <c r="AV82" s="26">
        <f t="shared" si="100"/>
        <v>0</v>
      </c>
      <c r="AW82" s="26">
        <f t="shared" si="100"/>
        <v>0</v>
      </c>
      <c r="AX82" s="26">
        <f t="shared" si="100"/>
        <v>0</v>
      </c>
      <c r="AY82" s="26">
        <f t="shared" si="100"/>
        <v>0</v>
      </c>
      <c r="AZ82" s="26">
        <v>0</v>
      </c>
    </row>
    <row r="83" spans="1:5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 t="shared" ref="AA83:AC103" si="101">AB83</f>
        <v>0</v>
      </c>
      <c r="AB83" s="28">
        <f t="shared" si="101"/>
        <v>0</v>
      </c>
      <c r="AC83" s="28">
        <f t="shared" si="101"/>
        <v>0</v>
      </c>
      <c r="AD83" s="27">
        <v>0</v>
      </c>
      <c r="AE83" s="27">
        <f t="shared" si="95"/>
        <v>0</v>
      </c>
      <c r="AF83" s="27">
        <f t="shared" si="95"/>
        <v>0</v>
      </c>
      <c r="AG83" s="26">
        <f t="shared" ref="AG83:AY83" si="102">AF83+($AZ83-$AF83)/($AZ$2-$AF$2)</f>
        <v>0</v>
      </c>
      <c r="AH83" s="26">
        <f t="shared" si="102"/>
        <v>0</v>
      </c>
      <c r="AI83" s="26">
        <f t="shared" si="102"/>
        <v>0</v>
      </c>
      <c r="AJ83" s="26">
        <f t="shared" si="102"/>
        <v>0</v>
      </c>
      <c r="AK83" s="26">
        <f t="shared" si="102"/>
        <v>0</v>
      </c>
      <c r="AL83" s="26">
        <f t="shared" si="102"/>
        <v>0</v>
      </c>
      <c r="AM83" s="26">
        <f t="shared" si="102"/>
        <v>0</v>
      </c>
      <c r="AN83" s="26">
        <f t="shared" si="102"/>
        <v>0</v>
      </c>
      <c r="AO83" s="26">
        <f t="shared" si="102"/>
        <v>0</v>
      </c>
      <c r="AP83" s="26">
        <f t="shared" si="102"/>
        <v>0</v>
      </c>
      <c r="AQ83" s="26">
        <f t="shared" si="102"/>
        <v>0</v>
      </c>
      <c r="AR83" s="26">
        <f t="shared" si="102"/>
        <v>0</v>
      </c>
      <c r="AS83" s="26">
        <f t="shared" si="102"/>
        <v>0</v>
      </c>
      <c r="AT83" s="26">
        <f t="shared" si="102"/>
        <v>0</v>
      </c>
      <c r="AU83" s="26">
        <f t="shared" si="102"/>
        <v>0</v>
      </c>
      <c r="AV83" s="26">
        <f t="shared" si="102"/>
        <v>0</v>
      </c>
      <c r="AW83" s="26">
        <f t="shared" si="102"/>
        <v>0</v>
      </c>
      <c r="AX83" s="26">
        <f t="shared" si="102"/>
        <v>0</v>
      </c>
      <c r="AY83" s="26">
        <f t="shared" si="102"/>
        <v>0</v>
      </c>
      <c r="AZ83" s="26">
        <v>0</v>
      </c>
    </row>
    <row r="84" spans="1:5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 t="shared" si="101"/>
        <v>0</v>
      </c>
      <c r="AB84" s="28">
        <f t="shared" si="101"/>
        <v>0</v>
      </c>
      <c r="AC84" s="28">
        <f t="shared" si="101"/>
        <v>0</v>
      </c>
      <c r="AD84" s="27">
        <v>0</v>
      </c>
      <c r="AE84" s="27">
        <f t="shared" si="95"/>
        <v>0</v>
      </c>
      <c r="AF84" s="27">
        <f t="shared" si="95"/>
        <v>0</v>
      </c>
      <c r="AG84" s="26">
        <f t="shared" ref="AG84:AY84" si="103">AF84+($AZ84-$AF84)/($AZ$2-$AF$2)</f>
        <v>0</v>
      </c>
      <c r="AH84" s="26">
        <f t="shared" si="103"/>
        <v>0</v>
      </c>
      <c r="AI84" s="26">
        <f t="shared" si="103"/>
        <v>0</v>
      </c>
      <c r="AJ84" s="26">
        <f t="shared" si="103"/>
        <v>0</v>
      </c>
      <c r="AK84" s="26">
        <f t="shared" si="103"/>
        <v>0</v>
      </c>
      <c r="AL84" s="26">
        <f t="shared" si="103"/>
        <v>0</v>
      </c>
      <c r="AM84" s="26">
        <f t="shared" si="103"/>
        <v>0</v>
      </c>
      <c r="AN84" s="26">
        <f t="shared" si="103"/>
        <v>0</v>
      </c>
      <c r="AO84" s="26">
        <f t="shared" si="103"/>
        <v>0</v>
      </c>
      <c r="AP84" s="26">
        <f t="shared" si="103"/>
        <v>0</v>
      </c>
      <c r="AQ84" s="26">
        <f t="shared" si="103"/>
        <v>0</v>
      </c>
      <c r="AR84" s="26">
        <f t="shared" si="103"/>
        <v>0</v>
      </c>
      <c r="AS84" s="26">
        <f t="shared" si="103"/>
        <v>0</v>
      </c>
      <c r="AT84" s="26">
        <f t="shared" si="103"/>
        <v>0</v>
      </c>
      <c r="AU84" s="26">
        <f t="shared" si="103"/>
        <v>0</v>
      </c>
      <c r="AV84" s="26">
        <f t="shared" si="103"/>
        <v>0</v>
      </c>
      <c r="AW84" s="26">
        <f t="shared" si="103"/>
        <v>0</v>
      </c>
      <c r="AX84" s="26">
        <f t="shared" si="103"/>
        <v>0</v>
      </c>
      <c r="AY84" s="26">
        <f t="shared" si="103"/>
        <v>0</v>
      </c>
      <c r="AZ84" s="26">
        <v>0</v>
      </c>
    </row>
    <row r="85" spans="1:5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 t="shared" si="101"/>
        <v>0</v>
      </c>
      <c r="AB85" s="28">
        <f t="shared" si="101"/>
        <v>0</v>
      </c>
      <c r="AC85" s="28">
        <f t="shared" si="101"/>
        <v>0</v>
      </c>
      <c r="AD85" s="27">
        <v>0</v>
      </c>
      <c r="AE85" s="27">
        <f t="shared" si="95"/>
        <v>0</v>
      </c>
      <c r="AF85" s="27">
        <f t="shared" si="95"/>
        <v>0</v>
      </c>
      <c r="AG85" s="26">
        <f t="shared" ref="AG85:AY85" si="104">AF85+($AZ85-$AF85)/($AZ$2-$AF$2)</f>
        <v>0</v>
      </c>
      <c r="AH85" s="26">
        <f t="shared" si="104"/>
        <v>0</v>
      </c>
      <c r="AI85" s="26">
        <f t="shared" si="104"/>
        <v>0</v>
      </c>
      <c r="AJ85" s="26">
        <f t="shared" si="104"/>
        <v>0</v>
      </c>
      <c r="AK85" s="26">
        <f t="shared" si="104"/>
        <v>0</v>
      </c>
      <c r="AL85" s="26">
        <f t="shared" si="104"/>
        <v>0</v>
      </c>
      <c r="AM85" s="26">
        <f t="shared" si="104"/>
        <v>0</v>
      </c>
      <c r="AN85" s="26">
        <f t="shared" si="104"/>
        <v>0</v>
      </c>
      <c r="AO85" s="26">
        <f t="shared" si="104"/>
        <v>0</v>
      </c>
      <c r="AP85" s="26">
        <f t="shared" si="104"/>
        <v>0</v>
      </c>
      <c r="AQ85" s="26">
        <f t="shared" si="104"/>
        <v>0</v>
      </c>
      <c r="AR85" s="26">
        <f t="shared" si="104"/>
        <v>0</v>
      </c>
      <c r="AS85" s="26">
        <f t="shared" si="104"/>
        <v>0</v>
      </c>
      <c r="AT85" s="26">
        <f t="shared" si="104"/>
        <v>0</v>
      </c>
      <c r="AU85" s="26">
        <f t="shared" si="104"/>
        <v>0</v>
      </c>
      <c r="AV85" s="26">
        <f t="shared" si="104"/>
        <v>0</v>
      </c>
      <c r="AW85" s="26">
        <f t="shared" si="104"/>
        <v>0</v>
      </c>
      <c r="AX85" s="26">
        <f t="shared" si="104"/>
        <v>0</v>
      </c>
      <c r="AY85" s="26">
        <f t="shared" si="104"/>
        <v>0</v>
      </c>
      <c r="AZ85" s="26">
        <v>0</v>
      </c>
    </row>
    <row r="86" spans="1:5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 t="shared" si="101"/>
        <v>0</v>
      </c>
      <c r="AB86" s="28">
        <f t="shared" si="101"/>
        <v>0</v>
      </c>
      <c r="AC86" s="28">
        <f t="shared" si="101"/>
        <v>0</v>
      </c>
      <c r="AD86" s="27">
        <v>0</v>
      </c>
      <c r="AE86" s="27">
        <f t="shared" si="95"/>
        <v>0</v>
      </c>
      <c r="AF86" s="27">
        <f t="shared" si="95"/>
        <v>0</v>
      </c>
      <c r="AG86" s="26">
        <f t="shared" ref="AG86:AY86" si="105">AF86+($AZ86-$AF86)/($AZ$2-$AF$2)</f>
        <v>0</v>
      </c>
      <c r="AH86" s="26">
        <f t="shared" si="105"/>
        <v>0</v>
      </c>
      <c r="AI86" s="26">
        <f t="shared" si="105"/>
        <v>0</v>
      </c>
      <c r="AJ86" s="26">
        <f t="shared" si="105"/>
        <v>0</v>
      </c>
      <c r="AK86" s="26">
        <f t="shared" si="105"/>
        <v>0</v>
      </c>
      <c r="AL86" s="26">
        <f t="shared" si="105"/>
        <v>0</v>
      </c>
      <c r="AM86" s="26">
        <f t="shared" si="105"/>
        <v>0</v>
      </c>
      <c r="AN86" s="26">
        <f t="shared" si="105"/>
        <v>0</v>
      </c>
      <c r="AO86" s="26">
        <f t="shared" si="105"/>
        <v>0</v>
      </c>
      <c r="AP86" s="26">
        <f t="shared" si="105"/>
        <v>0</v>
      </c>
      <c r="AQ86" s="26">
        <f t="shared" si="105"/>
        <v>0</v>
      </c>
      <c r="AR86" s="26">
        <f t="shared" si="105"/>
        <v>0</v>
      </c>
      <c r="AS86" s="26">
        <f t="shared" si="105"/>
        <v>0</v>
      </c>
      <c r="AT86" s="26">
        <f t="shared" si="105"/>
        <v>0</v>
      </c>
      <c r="AU86" s="26">
        <f t="shared" si="105"/>
        <v>0</v>
      </c>
      <c r="AV86" s="26">
        <f t="shared" si="105"/>
        <v>0</v>
      </c>
      <c r="AW86" s="26">
        <f t="shared" si="105"/>
        <v>0</v>
      </c>
      <c r="AX86" s="26">
        <f t="shared" si="105"/>
        <v>0</v>
      </c>
      <c r="AY86" s="26">
        <f t="shared" si="105"/>
        <v>0</v>
      </c>
      <c r="AZ86" s="26">
        <v>0</v>
      </c>
    </row>
    <row r="87" spans="1:5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 t="shared" si="101"/>
        <v>0</v>
      </c>
      <c r="AB87" s="28">
        <f t="shared" si="101"/>
        <v>0</v>
      </c>
      <c r="AC87" s="28">
        <f t="shared" si="101"/>
        <v>0</v>
      </c>
      <c r="AD87" s="27">
        <v>0</v>
      </c>
      <c r="AE87" s="27">
        <f t="shared" si="95"/>
        <v>0</v>
      </c>
      <c r="AF87" s="27">
        <f t="shared" si="95"/>
        <v>0</v>
      </c>
      <c r="AG87" s="26">
        <f t="shared" ref="AG87:AY87" si="106">AF87+($AZ87-$AF87)/($AZ$2-$AF$2)</f>
        <v>0</v>
      </c>
      <c r="AH87" s="26">
        <f t="shared" si="106"/>
        <v>0</v>
      </c>
      <c r="AI87" s="26">
        <f t="shared" si="106"/>
        <v>0</v>
      </c>
      <c r="AJ87" s="26">
        <f t="shared" si="106"/>
        <v>0</v>
      </c>
      <c r="AK87" s="26">
        <f t="shared" si="106"/>
        <v>0</v>
      </c>
      <c r="AL87" s="26">
        <f t="shared" si="106"/>
        <v>0</v>
      </c>
      <c r="AM87" s="26">
        <f t="shared" si="106"/>
        <v>0</v>
      </c>
      <c r="AN87" s="26">
        <f t="shared" si="106"/>
        <v>0</v>
      </c>
      <c r="AO87" s="26">
        <f t="shared" si="106"/>
        <v>0</v>
      </c>
      <c r="AP87" s="26">
        <f t="shared" si="106"/>
        <v>0</v>
      </c>
      <c r="AQ87" s="26">
        <f t="shared" si="106"/>
        <v>0</v>
      </c>
      <c r="AR87" s="26">
        <f t="shared" si="106"/>
        <v>0</v>
      </c>
      <c r="AS87" s="26">
        <f t="shared" si="106"/>
        <v>0</v>
      </c>
      <c r="AT87" s="26">
        <f t="shared" si="106"/>
        <v>0</v>
      </c>
      <c r="AU87" s="26">
        <f t="shared" si="106"/>
        <v>0</v>
      </c>
      <c r="AV87" s="26">
        <f t="shared" si="106"/>
        <v>0</v>
      </c>
      <c r="AW87" s="26">
        <f t="shared" si="106"/>
        <v>0</v>
      </c>
      <c r="AX87" s="26">
        <f t="shared" si="106"/>
        <v>0</v>
      </c>
      <c r="AY87" s="26">
        <f t="shared" si="106"/>
        <v>0</v>
      </c>
      <c r="AZ87" s="26">
        <v>0</v>
      </c>
    </row>
    <row r="88" spans="1:5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 t="shared" si="101"/>
        <v>0</v>
      </c>
      <c r="AB88" s="28">
        <f t="shared" si="101"/>
        <v>0</v>
      </c>
      <c r="AC88" s="28">
        <f t="shared" si="101"/>
        <v>0</v>
      </c>
      <c r="AD88" s="27">
        <v>0</v>
      </c>
      <c r="AE88" s="27">
        <f t="shared" si="95"/>
        <v>0</v>
      </c>
      <c r="AF88" s="27">
        <f t="shared" si="95"/>
        <v>0</v>
      </c>
      <c r="AG88" s="26">
        <f t="shared" ref="AG88:AY88" si="107">AF88+($AZ88-$AF88)/($AZ$2-$AF$2)</f>
        <v>0</v>
      </c>
      <c r="AH88" s="26">
        <f t="shared" si="107"/>
        <v>0</v>
      </c>
      <c r="AI88" s="26">
        <f t="shared" si="107"/>
        <v>0</v>
      </c>
      <c r="AJ88" s="26">
        <f t="shared" si="107"/>
        <v>0</v>
      </c>
      <c r="AK88" s="26">
        <f t="shared" si="107"/>
        <v>0</v>
      </c>
      <c r="AL88" s="26">
        <f t="shared" si="107"/>
        <v>0</v>
      </c>
      <c r="AM88" s="26">
        <f t="shared" si="107"/>
        <v>0</v>
      </c>
      <c r="AN88" s="26">
        <f t="shared" si="107"/>
        <v>0</v>
      </c>
      <c r="AO88" s="26">
        <f t="shared" si="107"/>
        <v>0</v>
      </c>
      <c r="AP88" s="26">
        <f t="shared" si="107"/>
        <v>0</v>
      </c>
      <c r="AQ88" s="26">
        <f t="shared" si="107"/>
        <v>0</v>
      </c>
      <c r="AR88" s="26">
        <f t="shared" si="107"/>
        <v>0</v>
      </c>
      <c r="AS88" s="26">
        <f t="shared" si="107"/>
        <v>0</v>
      </c>
      <c r="AT88" s="26">
        <f t="shared" si="107"/>
        <v>0</v>
      </c>
      <c r="AU88" s="26">
        <f t="shared" si="107"/>
        <v>0</v>
      </c>
      <c r="AV88" s="26">
        <f t="shared" si="107"/>
        <v>0</v>
      </c>
      <c r="AW88" s="26">
        <f t="shared" si="107"/>
        <v>0</v>
      </c>
      <c r="AX88" s="26">
        <f t="shared" si="107"/>
        <v>0</v>
      </c>
      <c r="AY88" s="26">
        <f t="shared" si="107"/>
        <v>0</v>
      </c>
      <c r="AZ88" s="26">
        <v>0</v>
      </c>
    </row>
    <row r="89" spans="1:5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 t="shared" si="101"/>
        <v>0</v>
      </c>
      <c r="AB89" s="28">
        <f t="shared" si="101"/>
        <v>0</v>
      </c>
      <c r="AC89" s="28">
        <f t="shared" si="101"/>
        <v>0</v>
      </c>
      <c r="AD89" s="27">
        <v>0</v>
      </c>
      <c r="AE89" s="27">
        <f t="shared" si="95"/>
        <v>0</v>
      </c>
      <c r="AF89" s="27">
        <f t="shared" si="95"/>
        <v>0</v>
      </c>
      <c r="AG89" s="26">
        <f t="shared" ref="AG89:AY89" si="108">AF89+($AZ89-$AF89)/($AZ$2-$AF$2)</f>
        <v>0</v>
      </c>
      <c r="AH89" s="26">
        <f t="shared" si="108"/>
        <v>0</v>
      </c>
      <c r="AI89" s="26">
        <f t="shared" si="108"/>
        <v>0</v>
      </c>
      <c r="AJ89" s="26">
        <f t="shared" si="108"/>
        <v>0</v>
      </c>
      <c r="AK89" s="26">
        <f t="shared" si="108"/>
        <v>0</v>
      </c>
      <c r="AL89" s="26">
        <f t="shared" si="108"/>
        <v>0</v>
      </c>
      <c r="AM89" s="26">
        <f t="shared" si="108"/>
        <v>0</v>
      </c>
      <c r="AN89" s="26">
        <f t="shared" si="108"/>
        <v>0</v>
      </c>
      <c r="AO89" s="26">
        <f t="shared" si="108"/>
        <v>0</v>
      </c>
      <c r="AP89" s="26">
        <f t="shared" si="108"/>
        <v>0</v>
      </c>
      <c r="AQ89" s="26">
        <f t="shared" si="108"/>
        <v>0</v>
      </c>
      <c r="AR89" s="26">
        <f t="shared" si="108"/>
        <v>0</v>
      </c>
      <c r="AS89" s="26">
        <f t="shared" si="108"/>
        <v>0</v>
      </c>
      <c r="AT89" s="26">
        <f t="shared" si="108"/>
        <v>0</v>
      </c>
      <c r="AU89" s="26">
        <f t="shared" si="108"/>
        <v>0</v>
      </c>
      <c r="AV89" s="26">
        <f t="shared" si="108"/>
        <v>0</v>
      </c>
      <c r="AW89" s="26">
        <f t="shared" si="108"/>
        <v>0</v>
      </c>
      <c r="AX89" s="26">
        <f t="shared" si="108"/>
        <v>0</v>
      </c>
      <c r="AY89" s="26">
        <f t="shared" si="108"/>
        <v>0</v>
      </c>
      <c r="AZ89" s="26">
        <v>0</v>
      </c>
    </row>
    <row r="90" spans="1:5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 t="shared" si="101"/>
        <v>0</v>
      </c>
      <c r="AB90" s="28">
        <f t="shared" si="101"/>
        <v>0</v>
      </c>
      <c r="AC90" s="28">
        <f t="shared" si="101"/>
        <v>0</v>
      </c>
      <c r="AD90" s="27">
        <v>0</v>
      </c>
      <c r="AE90" s="27">
        <f t="shared" si="95"/>
        <v>0</v>
      </c>
      <c r="AF90" s="27">
        <f t="shared" si="95"/>
        <v>0</v>
      </c>
      <c r="AG90" s="26">
        <f t="shared" ref="AG90:AY90" si="109">AF90+($AZ90-$AF90)/($AZ$2-$AF$2)</f>
        <v>0</v>
      </c>
      <c r="AH90" s="26">
        <f t="shared" si="109"/>
        <v>0</v>
      </c>
      <c r="AI90" s="26">
        <f t="shared" si="109"/>
        <v>0</v>
      </c>
      <c r="AJ90" s="26">
        <f t="shared" si="109"/>
        <v>0</v>
      </c>
      <c r="AK90" s="26">
        <f t="shared" si="109"/>
        <v>0</v>
      </c>
      <c r="AL90" s="26">
        <f t="shared" si="109"/>
        <v>0</v>
      </c>
      <c r="AM90" s="26">
        <f t="shared" si="109"/>
        <v>0</v>
      </c>
      <c r="AN90" s="26">
        <f t="shared" si="109"/>
        <v>0</v>
      </c>
      <c r="AO90" s="26">
        <f t="shared" si="109"/>
        <v>0</v>
      </c>
      <c r="AP90" s="26">
        <f t="shared" si="109"/>
        <v>0</v>
      </c>
      <c r="AQ90" s="26">
        <f t="shared" si="109"/>
        <v>0</v>
      </c>
      <c r="AR90" s="26">
        <f t="shared" si="109"/>
        <v>0</v>
      </c>
      <c r="AS90" s="26">
        <f t="shared" si="109"/>
        <v>0</v>
      </c>
      <c r="AT90" s="26">
        <f t="shared" si="109"/>
        <v>0</v>
      </c>
      <c r="AU90" s="26">
        <f t="shared" si="109"/>
        <v>0</v>
      </c>
      <c r="AV90" s="26">
        <f t="shared" si="109"/>
        <v>0</v>
      </c>
      <c r="AW90" s="26">
        <f t="shared" si="109"/>
        <v>0</v>
      </c>
      <c r="AX90" s="26">
        <f t="shared" si="109"/>
        <v>0</v>
      </c>
      <c r="AY90" s="26">
        <f t="shared" si="109"/>
        <v>0</v>
      </c>
      <c r="AZ90" s="26">
        <v>0</v>
      </c>
    </row>
    <row r="91" spans="1:5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 t="shared" si="101"/>
        <v>0</v>
      </c>
      <c r="AB91" s="28">
        <f t="shared" si="101"/>
        <v>0</v>
      </c>
      <c r="AC91" s="28">
        <f t="shared" si="101"/>
        <v>0</v>
      </c>
      <c r="AD91" s="27">
        <v>0</v>
      </c>
      <c r="AE91" s="27">
        <f t="shared" si="95"/>
        <v>0</v>
      </c>
      <c r="AF91" s="27">
        <f t="shared" si="95"/>
        <v>0</v>
      </c>
      <c r="AG91" s="26">
        <f t="shared" ref="AG91:AY91" si="110">AF91+($AZ91-$AF91)/($AZ$2-$AF$2)</f>
        <v>0</v>
      </c>
      <c r="AH91" s="26">
        <f t="shared" si="110"/>
        <v>0</v>
      </c>
      <c r="AI91" s="26">
        <f t="shared" si="110"/>
        <v>0</v>
      </c>
      <c r="AJ91" s="26">
        <f t="shared" si="110"/>
        <v>0</v>
      </c>
      <c r="AK91" s="26">
        <f t="shared" si="110"/>
        <v>0</v>
      </c>
      <c r="AL91" s="26">
        <f t="shared" si="110"/>
        <v>0</v>
      </c>
      <c r="AM91" s="26">
        <f t="shared" si="110"/>
        <v>0</v>
      </c>
      <c r="AN91" s="26">
        <f t="shared" si="110"/>
        <v>0</v>
      </c>
      <c r="AO91" s="26">
        <f t="shared" si="110"/>
        <v>0</v>
      </c>
      <c r="AP91" s="26">
        <f t="shared" si="110"/>
        <v>0</v>
      </c>
      <c r="AQ91" s="26">
        <f t="shared" si="110"/>
        <v>0</v>
      </c>
      <c r="AR91" s="26">
        <f t="shared" si="110"/>
        <v>0</v>
      </c>
      <c r="AS91" s="26">
        <f t="shared" si="110"/>
        <v>0</v>
      </c>
      <c r="AT91" s="26">
        <f t="shared" si="110"/>
        <v>0</v>
      </c>
      <c r="AU91" s="26">
        <f t="shared" si="110"/>
        <v>0</v>
      </c>
      <c r="AV91" s="26">
        <f t="shared" si="110"/>
        <v>0</v>
      </c>
      <c r="AW91" s="26">
        <f t="shared" si="110"/>
        <v>0</v>
      </c>
      <c r="AX91" s="26">
        <f t="shared" si="110"/>
        <v>0</v>
      </c>
      <c r="AY91" s="26">
        <f t="shared" si="110"/>
        <v>0</v>
      </c>
      <c r="AZ91" s="26">
        <v>0</v>
      </c>
    </row>
    <row r="92" spans="1:5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 t="shared" si="101"/>
        <v>0</v>
      </c>
      <c r="AB92" s="28">
        <f t="shared" si="101"/>
        <v>0</v>
      </c>
      <c r="AC92" s="28">
        <f t="shared" si="101"/>
        <v>0</v>
      </c>
      <c r="AD92" s="27">
        <v>0</v>
      </c>
      <c r="AE92" s="27">
        <f t="shared" si="95"/>
        <v>0</v>
      </c>
      <c r="AF92" s="27">
        <f t="shared" si="95"/>
        <v>0</v>
      </c>
      <c r="AG92" s="26">
        <f t="shared" ref="AG92:AY92" si="111">AF92+($AZ92-$AF92)/($AZ$2-$AF$2)</f>
        <v>0</v>
      </c>
      <c r="AH92" s="26">
        <f t="shared" si="111"/>
        <v>0</v>
      </c>
      <c r="AI92" s="26">
        <f t="shared" si="111"/>
        <v>0</v>
      </c>
      <c r="AJ92" s="26">
        <f t="shared" si="111"/>
        <v>0</v>
      </c>
      <c r="AK92" s="26">
        <f t="shared" si="111"/>
        <v>0</v>
      </c>
      <c r="AL92" s="26">
        <f t="shared" si="111"/>
        <v>0</v>
      </c>
      <c r="AM92" s="26">
        <f t="shared" si="111"/>
        <v>0</v>
      </c>
      <c r="AN92" s="26">
        <f t="shared" si="111"/>
        <v>0</v>
      </c>
      <c r="AO92" s="26">
        <f t="shared" si="111"/>
        <v>0</v>
      </c>
      <c r="AP92" s="26">
        <f t="shared" si="111"/>
        <v>0</v>
      </c>
      <c r="AQ92" s="26">
        <f t="shared" si="111"/>
        <v>0</v>
      </c>
      <c r="AR92" s="26">
        <f t="shared" si="111"/>
        <v>0</v>
      </c>
      <c r="AS92" s="26">
        <f t="shared" si="111"/>
        <v>0</v>
      </c>
      <c r="AT92" s="26">
        <f t="shared" si="111"/>
        <v>0</v>
      </c>
      <c r="AU92" s="26">
        <f t="shared" si="111"/>
        <v>0</v>
      </c>
      <c r="AV92" s="26">
        <f t="shared" si="111"/>
        <v>0</v>
      </c>
      <c r="AW92" s="26">
        <f t="shared" si="111"/>
        <v>0</v>
      </c>
      <c r="AX92" s="26">
        <f t="shared" si="111"/>
        <v>0</v>
      </c>
      <c r="AY92" s="26">
        <f t="shared" si="111"/>
        <v>0</v>
      </c>
      <c r="AZ92" s="26">
        <v>0</v>
      </c>
    </row>
    <row r="93" spans="1:5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 t="shared" si="101"/>
        <v>0</v>
      </c>
      <c r="AB93" s="28">
        <f t="shared" si="101"/>
        <v>0</v>
      </c>
      <c r="AC93" s="28">
        <f t="shared" si="101"/>
        <v>0</v>
      </c>
      <c r="AD93" s="27">
        <v>0</v>
      </c>
      <c r="AE93" s="27">
        <f t="shared" si="95"/>
        <v>0</v>
      </c>
      <c r="AF93" s="27">
        <f t="shared" si="95"/>
        <v>0</v>
      </c>
      <c r="AG93" s="26">
        <f t="shared" ref="AG93:AY93" si="112">AF93+($AZ93-$AF93)/($AZ$2-$AF$2)</f>
        <v>0</v>
      </c>
      <c r="AH93" s="26">
        <f t="shared" si="112"/>
        <v>0</v>
      </c>
      <c r="AI93" s="26">
        <f t="shared" si="112"/>
        <v>0</v>
      </c>
      <c r="AJ93" s="26">
        <f t="shared" si="112"/>
        <v>0</v>
      </c>
      <c r="AK93" s="26">
        <f t="shared" si="112"/>
        <v>0</v>
      </c>
      <c r="AL93" s="26">
        <f t="shared" si="112"/>
        <v>0</v>
      </c>
      <c r="AM93" s="26">
        <f t="shared" si="112"/>
        <v>0</v>
      </c>
      <c r="AN93" s="26">
        <f t="shared" si="112"/>
        <v>0</v>
      </c>
      <c r="AO93" s="26">
        <f t="shared" si="112"/>
        <v>0</v>
      </c>
      <c r="AP93" s="26">
        <f t="shared" si="112"/>
        <v>0</v>
      </c>
      <c r="AQ93" s="26">
        <f t="shared" si="112"/>
        <v>0</v>
      </c>
      <c r="AR93" s="26">
        <f t="shared" si="112"/>
        <v>0</v>
      </c>
      <c r="AS93" s="26">
        <f t="shared" si="112"/>
        <v>0</v>
      </c>
      <c r="AT93" s="26">
        <f t="shared" si="112"/>
        <v>0</v>
      </c>
      <c r="AU93" s="26">
        <f t="shared" si="112"/>
        <v>0</v>
      </c>
      <c r="AV93" s="26">
        <f t="shared" si="112"/>
        <v>0</v>
      </c>
      <c r="AW93" s="26">
        <f t="shared" si="112"/>
        <v>0</v>
      </c>
      <c r="AX93" s="26">
        <f t="shared" si="112"/>
        <v>0</v>
      </c>
      <c r="AY93" s="26">
        <f t="shared" si="112"/>
        <v>0</v>
      </c>
      <c r="AZ93" s="26">
        <v>0</v>
      </c>
    </row>
    <row r="94" spans="1:5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 t="shared" si="101"/>
        <v>0</v>
      </c>
      <c r="AB94" s="28">
        <f t="shared" si="101"/>
        <v>0</v>
      </c>
      <c r="AC94" s="28">
        <f t="shared" si="101"/>
        <v>0</v>
      </c>
      <c r="AD94" s="27">
        <v>0</v>
      </c>
      <c r="AE94" s="27">
        <f t="shared" si="95"/>
        <v>0</v>
      </c>
      <c r="AF94" s="27">
        <f t="shared" si="95"/>
        <v>0</v>
      </c>
      <c r="AG94" s="26">
        <f t="shared" ref="AG94:AY94" si="113">AF94+($AZ94-$AF94)/($AZ$2-$AF$2)</f>
        <v>0</v>
      </c>
      <c r="AH94" s="26">
        <f t="shared" si="113"/>
        <v>0</v>
      </c>
      <c r="AI94" s="26">
        <f t="shared" si="113"/>
        <v>0</v>
      </c>
      <c r="AJ94" s="26">
        <f t="shared" si="113"/>
        <v>0</v>
      </c>
      <c r="AK94" s="26">
        <f t="shared" si="113"/>
        <v>0</v>
      </c>
      <c r="AL94" s="26">
        <f t="shared" si="113"/>
        <v>0</v>
      </c>
      <c r="AM94" s="26">
        <f t="shared" si="113"/>
        <v>0</v>
      </c>
      <c r="AN94" s="26">
        <f t="shared" si="113"/>
        <v>0</v>
      </c>
      <c r="AO94" s="26">
        <f t="shared" si="113"/>
        <v>0</v>
      </c>
      <c r="AP94" s="26">
        <f t="shared" si="113"/>
        <v>0</v>
      </c>
      <c r="AQ94" s="26">
        <f t="shared" si="113"/>
        <v>0</v>
      </c>
      <c r="AR94" s="26">
        <f t="shared" si="113"/>
        <v>0</v>
      </c>
      <c r="AS94" s="26">
        <f t="shared" si="113"/>
        <v>0</v>
      </c>
      <c r="AT94" s="26">
        <f t="shared" si="113"/>
        <v>0</v>
      </c>
      <c r="AU94" s="26">
        <f t="shared" si="113"/>
        <v>0</v>
      </c>
      <c r="AV94" s="26">
        <f t="shared" si="113"/>
        <v>0</v>
      </c>
      <c r="AW94" s="26">
        <f t="shared" si="113"/>
        <v>0</v>
      </c>
      <c r="AX94" s="26">
        <f t="shared" si="113"/>
        <v>0</v>
      </c>
      <c r="AY94" s="26">
        <f t="shared" si="113"/>
        <v>0</v>
      </c>
      <c r="AZ94" s="26">
        <v>0</v>
      </c>
    </row>
    <row r="95" spans="1:5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 t="shared" si="101"/>
        <v>0</v>
      </c>
      <c r="AB95" s="28">
        <f t="shared" si="101"/>
        <v>0</v>
      </c>
      <c r="AC95" s="28">
        <f t="shared" si="101"/>
        <v>0</v>
      </c>
      <c r="AD95" s="27">
        <v>0</v>
      </c>
      <c r="AE95" s="27">
        <f t="shared" si="95"/>
        <v>0</v>
      </c>
      <c r="AF95" s="27">
        <f t="shared" si="95"/>
        <v>0</v>
      </c>
      <c r="AG95" s="26">
        <f t="shared" ref="AG95:AY95" si="114">AF95+($AZ95-$AF95)/($AZ$2-$AF$2)</f>
        <v>0</v>
      </c>
      <c r="AH95" s="26">
        <f t="shared" si="114"/>
        <v>0</v>
      </c>
      <c r="AI95" s="26">
        <f t="shared" si="114"/>
        <v>0</v>
      </c>
      <c r="AJ95" s="26">
        <f t="shared" si="114"/>
        <v>0</v>
      </c>
      <c r="AK95" s="26">
        <f t="shared" si="114"/>
        <v>0</v>
      </c>
      <c r="AL95" s="26">
        <f t="shared" si="114"/>
        <v>0</v>
      </c>
      <c r="AM95" s="26">
        <f t="shared" si="114"/>
        <v>0</v>
      </c>
      <c r="AN95" s="26">
        <f t="shared" si="114"/>
        <v>0</v>
      </c>
      <c r="AO95" s="26">
        <f t="shared" si="114"/>
        <v>0</v>
      </c>
      <c r="AP95" s="26">
        <f t="shared" si="114"/>
        <v>0</v>
      </c>
      <c r="AQ95" s="26">
        <f t="shared" si="114"/>
        <v>0</v>
      </c>
      <c r="AR95" s="26">
        <f t="shared" si="114"/>
        <v>0</v>
      </c>
      <c r="AS95" s="26">
        <f t="shared" si="114"/>
        <v>0</v>
      </c>
      <c r="AT95" s="26">
        <f t="shared" si="114"/>
        <v>0</v>
      </c>
      <c r="AU95" s="26">
        <f t="shared" si="114"/>
        <v>0</v>
      </c>
      <c r="AV95" s="26">
        <f t="shared" si="114"/>
        <v>0</v>
      </c>
      <c r="AW95" s="26">
        <f t="shared" si="114"/>
        <v>0</v>
      </c>
      <c r="AX95" s="26">
        <f t="shared" si="114"/>
        <v>0</v>
      </c>
      <c r="AY95" s="26">
        <f t="shared" si="114"/>
        <v>0</v>
      </c>
      <c r="AZ95" s="26">
        <v>0</v>
      </c>
    </row>
    <row r="96" spans="1:5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 t="shared" si="101"/>
        <v>0</v>
      </c>
      <c r="AB96" s="28">
        <f t="shared" si="101"/>
        <v>0</v>
      </c>
      <c r="AC96" s="28">
        <f t="shared" si="101"/>
        <v>0</v>
      </c>
      <c r="AD96" s="27">
        <v>0</v>
      </c>
      <c r="AE96" s="27">
        <f t="shared" si="95"/>
        <v>0</v>
      </c>
      <c r="AF96" s="27">
        <f t="shared" si="95"/>
        <v>0</v>
      </c>
      <c r="AG96" s="26">
        <f t="shared" ref="AG96:AY96" si="115">AF96+($AZ96-$AF96)/($AZ$2-$AF$2)</f>
        <v>0</v>
      </c>
      <c r="AH96" s="26">
        <f t="shared" si="115"/>
        <v>0</v>
      </c>
      <c r="AI96" s="26">
        <f t="shared" si="115"/>
        <v>0</v>
      </c>
      <c r="AJ96" s="26">
        <f t="shared" si="115"/>
        <v>0</v>
      </c>
      <c r="AK96" s="26">
        <f t="shared" si="115"/>
        <v>0</v>
      </c>
      <c r="AL96" s="26">
        <f t="shared" si="115"/>
        <v>0</v>
      </c>
      <c r="AM96" s="26">
        <f t="shared" si="115"/>
        <v>0</v>
      </c>
      <c r="AN96" s="26">
        <f t="shared" si="115"/>
        <v>0</v>
      </c>
      <c r="AO96" s="26">
        <f t="shared" si="115"/>
        <v>0</v>
      </c>
      <c r="AP96" s="26">
        <f t="shared" si="115"/>
        <v>0</v>
      </c>
      <c r="AQ96" s="26">
        <f t="shared" si="115"/>
        <v>0</v>
      </c>
      <c r="AR96" s="26">
        <f t="shared" si="115"/>
        <v>0</v>
      </c>
      <c r="AS96" s="26">
        <f t="shared" si="115"/>
        <v>0</v>
      </c>
      <c r="AT96" s="26">
        <f t="shared" si="115"/>
        <v>0</v>
      </c>
      <c r="AU96" s="26">
        <f t="shared" si="115"/>
        <v>0</v>
      </c>
      <c r="AV96" s="26">
        <f t="shared" si="115"/>
        <v>0</v>
      </c>
      <c r="AW96" s="26">
        <f t="shared" si="115"/>
        <v>0</v>
      </c>
      <c r="AX96" s="26">
        <f t="shared" si="115"/>
        <v>0</v>
      </c>
      <c r="AY96" s="26">
        <f t="shared" si="115"/>
        <v>0</v>
      </c>
      <c r="AZ96" s="26">
        <v>0</v>
      </c>
    </row>
    <row r="97" spans="1:5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 t="shared" si="101"/>
        <v>0</v>
      </c>
      <c r="AB97" s="28">
        <f t="shared" si="101"/>
        <v>0</v>
      </c>
      <c r="AC97" s="28">
        <f t="shared" si="101"/>
        <v>0</v>
      </c>
      <c r="AD97" s="27">
        <v>0</v>
      </c>
      <c r="AE97" s="27">
        <f t="shared" si="95"/>
        <v>0</v>
      </c>
      <c r="AF97" s="27">
        <f t="shared" si="95"/>
        <v>0</v>
      </c>
      <c r="AG97" s="26">
        <f t="shared" ref="AG97:AY97" si="116">AF97+($AZ97-$AF97)/($AZ$2-$AF$2)</f>
        <v>0</v>
      </c>
      <c r="AH97" s="26">
        <f t="shared" si="116"/>
        <v>0</v>
      </c>
      <c r="AI97" s="26">
        <f t="shared" si="116"/>
        <v>0</v>
      </c>
      <c r="AJ97" s="26">
        <f t="shared" si="116"/>
        <v>0</v>
      </c>
      <c r="AK97" s="26">
        <f t="shared" si="116"/>
        <v>0</v>
      </c>
      <c r="AL97" s="26">
        <f t="shared" si="116"/>
        <v>0</v>
      </c>
      <c r="AM97" s="26">
        <f t="shared" si="116"/>
        <v>0</v>
      </c>
      <c r="AN97" s="26">
        <f t="shared" si="116"/>
        <v>0</v>
      </c>
      <c r="AO97" s="26">
        <f t="shared" si="116"/>
        <v>0</v>
      </c>
      <c r="AP97" s="26">
        <f t="shared" si="116"/>
        <v>0</v>
      </c>
      <c r="AQ97" s="26">
        <f t="shared" si="116"/>
        <v>0</v>
      </c>
      <c r="AR97" s="26">
        <f t="shared" si="116"/>
        <v>0</v>
      </c>
      <c r="AS97" s="26">
        <f t="shared" si="116"/>
        <v>0</v>
      </c>
      <c r="AT97" s="26">
        <f t="shared" si="116"/>
        <v>0</v>
      </c>
      <c r="AU97" s="26">
        <f t="shared" si="116"/>
        <v>0</v>
      </c>
      <c r="AV97" s="26">
        <f t="shared" si="116"/>
        <v>0</v>
      </c>
      <c r="AW97" s="26">
        <f t="shared" si="116"/>
        <v>0</v>
      </c>
      <c r="AX97" s="26">
        <f t="shared" si="116"/>
        <v>0</v>
      </c>
      <c r="AY97" s="26">
        <f t="shared" si="116"/>
        <v>0</v>
      </c>
      <c r="AZ97" s="26">
        <v>0</v>
      </c>
    </row>
    <row r="98" spans="1:5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 t="shared" si="101"/>
        <v>0</v>
      </c>
      <c r="AB98" s="28">
        <f t="shared" si="101"/>
        <v>0</v>
      </c>
      <c r="AC98" s="28">
        <f t="shared" si="101"/>
        <v>0</v>
      </c>
      <c r="AD98" s="27">
        <v>0</v>
      </c>
      <c r="AE98" s="27">
        <f t="shared" ref="AE98:AF103" si="117">AD98</f>
        <v>0</v>
      </c>
      <c r="AF98" s="27">
        <f t="shared" si="117"/>
        <v>0</v>
      </c>
      <c r="AG98" s="26">
        <f t="shared" ref="AG98:AY98" si="118">AF98+($AZ98-$AF98)/($AZ$2-$AF$2)</f>
        <v>0</v>
      </c>
      <c r="AH98" s="26">
        <f t="shared" si="118"/>
        <v>0</v>
      </c>
      <c r="AI98" s="26">
        <f t="shared" si="118"/>
        <v>0</v>
      </c>
      <c r="AJ98" s="26">
        <f t="shared" si="118"/>
        <v>0</v>
      </c>
      <c r="AK98" s="26">
        <f t="shared" si="118"/>
        <v>0</v>
      </c>
      <c r="AL98" s="26">
        <f t="shared" si="118"/>
        <v>0</v>
      </c>
      <c r="AM98" s="26">
        <f t="shared" si="118"/>
        <v>0</v>
      </c>
      <c r="AN98" s="26">
        <f t="shared" si="118"/>
        <v>0</v>
      </c>
      <c r="AO98" s="26">
        <f t="shared" si="118"/>
        <v>0</v>
      </c>
      <c r="AP98" s="26">
        <f t="shared" si="118"/>
        <v>0</v>
      </c>
      <c r="AQ98" s="26">
        <f t="shared" si="118"/>
        <v>0</v>
      </c>
      <c r="AR98" s="26">
        <f t="shared" si="118"/>
        <v>0</v>
      </c>
      <c r="AS98" s="26">
        <f t="shared" si="118"/>
        <v>0</v>
      </c>
      <c r="AT98" s="26">
        <f t="shared" si="118"/>
        <v>0</v>
      </c>
      <c r="AU98" s="26">
        <f t="shared" si="118"/>
        <v>0</v>
      </c>
      <c r="AV98" s="26">
        <f t="shared" si="118"/>
        <v>0</v>
      </c>
      <c r="AW98" s="26">
        <f t="shared" si="118"/>
        <v>0</v>
      </c>
      <c r="AX98" s="26">
        <f t="shared" si="118"/>
        <v>0</v>
      </c>
      <c r="AY98" s="26">
        <f t="shared" si="118"/>
        <v>0</v>
      </c>
      <c r="AZ98" s="26">
        <v>0</v>
      </c>
    </row>
    <row r="99" spans="1:5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 t="shared" si="101"/>
        <v>0</v>
      </c>
      <c r="AB99" s="28">
        <f t="shared" si="101"/>
        <v>0</v>
      </c>
      <c r="AC99" s="28">
        <f t="shared" si="101"/>
        <v>0</v>
      </c>
      <c r="AD99" s="27">
        <v>0</v>
      </c>
      <c r="AE99" s="27">
        <f t="shared" si="117"/>
        <v>0</v>
      </c>
      <c r="AF99" s="27">
        <f t="shared" si="117"/>
        <v>0</v>
      </c>
      <c r="AG99" s="26">
        <f t="shared" ref="AG99:AY99" si="119">AF99+($AZ99-$AF99)/($AZ$2-$AF$2)</f>
        <v>0</v>
      </c>
      <c r="AH99" s="26">
        <f t="shared" si="119"/>
        <v>0</v>
      </c>
      <c r="AI99" s="26">
        <f t="shared" si="119"/>
        <v>0</v>
      </c>
      <c r="AJ99" s="26">
        <f t="shared" si="119"/>
        <v>0</v>
      </c>
      <c r="AK99" s="26">
        <f t="shared" si="119"/>
        <v>0</v>
      </c>
      <c r="AL99" s="26">
        <f t="shared" si="119"/>
        <v>0</v>
      </c>
      <c r="AM99" s="26">
        <f t="shared" si="119"/>
        <v>0</v>
      </c>
      <c r="AN99" s="26">
        <f t="shared" si="119"/>
        <v>0</v>
      </c>
      <c r="AO99" s="26">
        <f t="shared" si="119"/>
        <v>0</v>
      </c>
      <c r="AP99" s="26">
        <f t="shared" si="119"/>
        <v>0</v>
      </c>
      <c r="AQ99" s="26">
        <f t="shared" si="119"/>
        <v>0</v>
      </c>
      <c r="AR99" s="26">
        <f t="shared" si="119"/>
        <v>0</v>
      </c>
      <c r="AS99" s="26">
        <f t="shared" si="119"/>
        <v>0</v>
      </c>
      <c r="AT99" s="26">
        <f t="shared" si="119"/>
        <v>0</v>
      </c>
      <c r="AU99" s="26">
        <f t="shared" si="119"/>
        <v>0</v>
      </c>
      <c r="AV99" s="26">
        <f t="shared" si="119"/>
        <v>0</v>
      </c>
      <c r="AW99" s="26">
        <f t="shared" si="119"/>
        <v>0</v>
      </c>
      <c r="AX99" s="26">
        <f t="shared" si="119"/>
        <v>0</v>
      </c>
      <c r="AY99" s="26">
        <f t="shared" si="119"/>
        <v>0</v>
      </c>
      <c r="AZ99" s="26">
        <v>0</v>
      </c>
    </row>
    <row r="100" spans="1:5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 t="shared" si="101"/>
        <v>0</v>
      </c>
      <c r="AB100" s="28">
        <f t="shared" si="101"/>
        <v>0</v>
      </c>
      <c r="AC100" s="28">
        <f t="shared" si="101"/>
        <v>0</v>
      </c>
      <c r="AD100" s="27">
        <v>0</v>
      </c>
      <c r="AE100" s="27">
        <f t="shared" si="117"/>
        <v>0</v>
      </c>
      <c r="AF100" s="27">
        <f t="shared" si="117"/>
        <v>0</v>
      </c>
      <c r="AG100" s="26">
        <f t="shared" ref="AG100:AY100" si="120">AF100+($AZ100-$AF100)/($AZ$2-$AF$2)</f>
        <v>0</v>
      </c>
      <c r="AH100" s="26">
        <f t="shared" si="120"/>
        <v>0</v>
      </c>
      <c r="AI100" s="26">
        <f t="shared" si="120"/>
        <v>0</v>
      </c>
      <c r="AJ100" s="26">
        <f t="shared" si="120"/>
        <v>0</v>
      </c>
      <c r="AK100" s="26">
        <f t="shared" si="120"/>
        <v>0</v>
      </c>
      <c r="AL100" s="26">
        <f t="shared" si="120"/>
        <v>0</v>
      </c>
      <c r="AM100" s="26">
        <f t="shared" si="120"/>
        <v>0</v>
      </c>
      <c r="AN100" s="26">
        <f t="shared" si="120"/>
        <v>0</v>
      </c>
      <c r="AO100" s="26">
        <f t="shared" si="120"/>
        <v>0</v>
      </c>
      <c r="AP100" s="26">
        <f t="shared" si="120"/>
        <v>0</v>
      </c>
      <c r="AQ100" s="26">
        <f t="shared" si="120"/>
        <v>0</v>
      </c>
      <c r="AR100" s="26">
        <f t="shared" si="120"/>
        <v>0</v>
      </c>
      <c r="AS100" s="26">
        <f t="shared" si="120"/>
        <v>0</v>
      </c>
      <c r="AT100" s="26">
        <f t="shared" si="120"/>
        <v>0</v>
      </c>
      <c r="AU100" s="26">
        <f t="shared" si="120"/>
        <v>0</v>
      </c>
      <c r="AV100" s="26">
        <f t="shared" si="120"/>
        <v>0</v>
      </c>
      <c r="AW100" s="26">
        <f t="shared" si="120"/>
        <v>0</v>
      </c>
      <c r="AX100" s="26">
        <f t="shared" si="120"/>
        <v>0</v>
      </c>
      <c r="AY100" s="26">
        <f t="shared" si="120"/>
        <v>0</v>
      </c>
      <c r="AZ100" s="26">
        <v>0</v>
      </c>
    </row>
    <row r="101" spans="1:5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 t="shared" si="101"/>
        <v>0</v>
      </c>
      <c r="AB101" s="28">
        <f t="shared" si="101"/>
        <v>0</v>
      </c>
      <c r="AC101" s="28">
        <f t="shared" si="101"/>
        <v>0</v>
      </c>
      <c r="AD101" s="27">
        <v>0</v>
      </c>
      <c r="AE101" s="27">
        <f t="shared" si="117"/>
        <v>0</v>
      </c>
      <c r="AF101" s="27">
        <f t="shared" si="117"/>
        <v>0</v>
      </c>
      <c r="AG101" s="26">
        <f t="shared" ref="AG101:AY101" si="121">AF101+($AZ101-$AF101)/($AZ$2-$AF$2)</f>
        <v>0</v>
      </c>
      <c r="AH101" s="26">
        <f t="shared" si="121"/>
        <v>0</v>
      </c>
      <c r="AI101" s="26">
        <f t="shared" si="121"/>
        <v>0</v>
      </c>
      <c r="AJ101" s="26">
        <f t="shared" si="121"/>
        <v>0</v>
      </c>
      <c r="AK101" s="26">
        <f t="shared" si="121"/>
        <v>0</v>
      </c>
      <c r="AL101" s="26">
        <f t="shared" si="121"/>
        <v>0</v>
      </c>
      <c r="AM101" s="26">
        <f t="shared" si="121"/>
        <v>0</v>
      </c>
      <c r="AN101" s="26">
        <f t="shared" si="121"/>
        <v>0</v>
      </c>
      <c r="AO101" s="26">
        <f t="shared" si="121"/>
        <v>0</v>
      </c>
      <c r="AP101" s="26">
        <f t="shared" si="121"/>
        <v>0</v>
      </c>
      <c r="AQ101" s="26">
        <f t="shared" si="121"/>
        <v>0</v>
      </c>
      <c r="AR101" s="26">
        <f t="shared" si="121"/>
        <v>0</v>
      </c>
      <c r="AS101" s="26">
        <f t="shared" si="121"/>
        <v>0</v>
      </c>
      <c r="AT101" s="26">
        <f t="shared" si="121"/>
        <v>0</v>
      </c>
      <c r="AU101" s="26">
        <f t="shared" si="121"/>
        <v>0</v>
      </c>
      <c r="AV101" s="26">
        <f t="shared" si="121"/>
        <v>0</v>
      </c>
      <c r="AW101" s="26">
        <f t="shared" si="121"/>
        <v>0</v>
      </c>
      <c r="AX101" s="26">
        <f t="shared" si="121"/>
        <v>0</v>
      </c>
      <c r="AY101" s="26">
        <f t="shared" si="121"/>
        <v>0</v>
      </c>
      <c r="AZ101" s="26">
        <v>0</v>
      </c>
    </row>
    <row r="102" spans="1:5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 t="shared" si="101"/>
        <v>0</v>
      </c>
      <c r="AB102" s="28">
        <f t="shared" si="101"/>
        <v>0</v>
      </c>
      <c r="AC102" s="28">
        <f t="shared" si="101"/>
        <v>0</v>
      </c>
      <c r="AD102" s="27">
        <v>0</v>
      </c>
      <c r="AE102" s="27">
        <f t="shared" si="117"/>
        <v>0</v>
      </c>
      <c r="AF102" s="27">
        <f t="shared" si="117"/>
        <v>0</v>
      </c>
      <c r="AG102" s="26">
        <f t="shared" ref="AG102:AY102" si="122">AF102+($AZ102-$AF102)/($AZ$2-$AF$2)</f>
        <v>0</v>
      </c>
      <c r="AH102" s="26">
        <f t="shared" si="122"/>
        <v>0</v>
      </c>
      <c r="AI102" s="26">
        <f t="shared" si="122"/>
        <v>0</v>
      </c>
      <c r="AJ102" s="26">
        <f t="shared" si="122"/>
        <v>0</v>
      </c>
      <c r="AK102" s="26">
        <f t="shared" si="122"/>
        <v>0</v>
      </c>
      <c r="AL102" s="26">
        <f t="shared" si="122"/>
        <v>0</v>
      </c>
      <c r="AM102" s="26">
        <f t="shared" si="122"/>
        <v>0</v>
      </c>
      <c r="AN102" s="26">
        <f t="shared" si="122"/>
        <v>0</v>
      </c>
      <c r="AO102" s="26">
        <f t="shared" si="122"/>
        <v>0</v>
      </c>
      <c r="AP102" s="26">
        <f t="shared" si="122"/>
        <v>0</v>
      </c>
      <c r="AQ102" s="26">
        <f t="shared" si="122"/>
        <v>0</v>
      </c>
      <c r="AR102" s="26">
        <f t="shared" si="122"/>
        <v>0</v>
      </c>
      <c r="AS102" s="26">
        <f t="shared" si="122"/>
        <v>0</v>
      </c>
      <c r="AT102" s="26">
        <f t="shared" si="122"/>
        <v>0</v>
      </c>
      <c r="AU102" s="26">
        <f t="shared" si="122"/>
        <v>0</v>
      </c>
      <c r="AV102" s="26">
        <f t="shared" si="122"/>
        <v>0</v>
      </c>
      <c r="AW102" s="26">
        <f t="shared" si="122"/>
        <v>0</v>
      </c>
      <c r="AX102" s="26">
        <f t="shared" si="122"/>
        <v>0</v>
      </c>
      <c r="AY102" s="26">
        <f t="shared" si="122"/>
        <v>0</v>
      </c>
      <c r="AZ102" s="26">
        <v>0</v>
      </c>
    </row>
    <row r="103" spans="1:5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 t="shared" si="101"/>
        <v>0</v>
      </c>
      <c r="AB103" s="28">
        <f t="shared" si="101"/>
        <v>0</v>
      </c>
      <c r="AC103" s="28">
        <f t="shared" si="101"/>
        <v>0</v>
      </c>
      <c r="AD103" s="27">
        <v>0</v>
      </c>
      <c r="AE103" s="27">
        <f t="shared" si="117"/>
        <v>0</v>
      </c>
      <c r="AF103" s="27">
        <f t="shared" si="117"/>
        <v>0</v>
      </c>
      <c r="AG103" s="26">
        <f t="shared" ref="AG103:AY103" si="123">AF103+($AZ103-$AF103)/($AZ$2-$AF$2)</f>
        <v>0</v>
      </c>
      <c r="AH103" s="26">
        <f t="shared" si="123"/>
        <v>0</v>
      </c>
      <c r="AI103" s="26">
        <f t="shared" si="123"/>
        <v>0</v>
      </c>
      <c r="AJ103" s="26">
        <f t="shared" si="123"/>
        <v>0</v>
      </c>
      <c r="AK103" s="26">
        <f t="shared" si="123"/>
        <v>0</v>
      </c>
      <c r="AL103" s="26">
        <f t="shared" si="123"/>
        <v>0</v>
      </c>
      <c r="AM103" s="26">
        <f t="shared" si="123"/>
        <v>0</v>
      </c>
      <c r="AN103" s="26">
        <f t="shared" si="123"/>
        <v>0</v>
      </c>
      <c r="AO103" s="26">
        <f t="shared" si="123"/>
        <v>0</v>
      </c>
      <c r="AP103" s="26">
        <f t="shared" si="123"/>
        <v>0</v>
      </c>
      <c r="AQ103" s="26">
        <f t="shared" si="123"/>
        <v>0</v>
      </c>
      <c r="AR103" s="26">
        <f t="shared" si="123"/>
        <v>0</v>
      </c>
      <c r="AS103" s="26">
        <f t="shared" si="123"/>
        <v>0</v>
      </c>
      <c r="AT103" s="26">
        <f t="shared" si="123"/>
        <v>0</v>
      </c>
      <c r="AU103" s="26">
        <f t="shared" si="123"/>
        <v>0</v>
      </c>
      <c r="AV103" s="26">
        <f t="shared" si="123"/>
        <v>0</v>
      </c>
      <c r="AW103" s="26">
        <f t="shared" si="123"/>
        <v>0</v>
      </c>
      <c r="AX103" s="26">
        <f t="shared" si="123"/>
        <v>0</v>
      </c>
      <c r="AY103" s="26">
        <f t="shared" si="123"/>
        <v>0</v>
      </c>
      <c r="AZ103" s="26">
        <v>0</v>
      </c>
    </row>
  </sheetData>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sheetPr codeName="Sheet8"/>
  <dimension ref="A1:AZ103"/>
  <sheetViews>
    <sheetView workbookViewId="0">
      <pane xSplit="1" ySplit="2" topLeftCell="O3" activePane="bottomRight" state="frozen"/>
      <selection activeCell="R26" sqref="R26"/>
      <selection pane="topRight" activeCell="R26" sqref="R26"/>
      <selection pane="bottomLeft" activeCell="R26" sqref="R26"/>
      <selection pane="bottomRight" activeCell="R26" sqref="R26"/>
    </sheetView>
  </sheetViews>
  <sheetFormatPr defaultRowHeight="12.75"/>
  <cols>
    <col min="1" max="1" width="19.28515625" style="25" customWidth="1"/>
    <col min="2" max="26" width="9.140625" style="25" hidden="1" customWidth="1"/>
    <col min="27" max="29" width="9.140625" style="25" customWidth="1"/>
    <col min="30" max="16384" width="9.140625" style="25"/>
  </cols>
  <sheetData>
    <row r="1" spans="1:52" s="31" customFormat="1">
      <c r="A1" s="31" t="s">
        <v>55</v>
      </c>
    </row>
    <row r="2" spans="1:52" s="29" customFormat="1">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 t="shared" ref="AA3:AB3" si="0">AB3</f>
        <v>0</v>
      </c>
      <c r="AB3" s="28">
        <f t="shared" si="0"/>
        <v>0</v>
      </c>
      <c r="AC3" s="28">
        <f>AD3</f>
        <v>0</v>
      </c>
      <c r="AD3" s="27">
        <v>0</v>
      </c>
      <c r="AE3" s="27">
        <f t="shared" ref="AE3:AZ3" si="1">AD3</f>
        <v>0</v>
      </c>
      <c r="AF3" s="27">
        <f t="shared" si="1"/>
        <v>0</v>
      </c>
      <c r="AG3" s="26">
        <f t="shared" si="1"/>
        <v>0</v>
      </c>
      <c r="AH3" s="26">
        <f t="shared" si="1"/>
        <v>0</v>
      </c>
      <c r="AI3" s="26">
        <f t="shared" si="1"/>
        <v>0</v>
      </c>
      <c r="AJ3" s="26">
        <f t="shared" si="1"/>
        <v>0</v>
      </c>
      <c r="AK3" s="26">
        <f t="shared" si="1"/>
        <v>0</v>
      </c>
      <c r="AL3" s="26">
        <f t="shared" si="1"/>
        <v>0</v>
      </c>
      <c r="AM3" s="26">
        <f t="shared" si="1"/>
        <v>0</v>
      </c>
      <c r="AN3" s="26">
        <f t="shared" si="1"/>
        <v>0</v>
      </c>
      <c r="AO3" s="26">
        <f t="shared" si="1"/>
        <v>0</v>
      </c>
      <c r="AP3" s="26">
        <f t="shared" si="1"/>
        <v>0</v>
      </c>
      <c r="AQ3" s="26">
        <f t="shared" si="1"/>
        <v>0</v>
      </c>
      <c r="AR3" s="26">
        <f t="shared" si="1"/>
        <v>0</v>
      </c>
      <c r="AS3" s="26">
        <f t="shared" si="1"/>
        <v>0</v>
      </c>
      <c r="AT3" s="26">
        <f t="shared" si="1"/>
        <v>0</v>
      </c>
      <c r="AU3" s="26">
        <f t="shared" si="1"/>
        <v>0</v>
      </c>
      <c r="AV3" s="26">
        <f t="shared" si="1"/>
        <v>0</v>
      </c>
      <c r="AW3" s="26">
        <f t="shared" si="1"/>
        <v>0</v>
      </c>
      <c r="AX3" s="26">
        <f t="shared" si="1"/>
        <v>0</v>
      </c>
      <c r="AY3" s="26">
        <f t="shared" si="1"/>
        <v>0</v>
      </c>
      <c r="AZ3" s="26">
        <f t="shared" si="1"/>
        <v>0</v>
      </c>
    </row>
    <row r="4" spans="1:5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 t="shared" ref="AA4:AC4" si="2">AB4</f>
        <v>0</v>
      </c>
      <c r="AB4" s="28">
        <f t="shared" si="2"/>
        <v>0</v>
      </c>
      <c r="AC4" s="28">
        <f t="shared" si="2"/>
        <v>0</v>
      </c>
      <c r="AD4" s="27">
        <v>0</v>
      </c>
      <c r="AE4" s="27">
        <f t="shared" ref="AE4:AZ4" si="3">AD4</f>
        <v>0</v>
      </c>
      <c r="AF4" s="27">
        <f t="shared" si="3"/>
        <v>0</v>
      </c>
      <c r="AG4" s="26">
        <f t="shared" si="3"/>
        <v>0</v>
      </c>
      <c r="AH4" s="26">
        <f t="shared" si="3"/>
        <v>0</v>
      </c>
      <c r="AI4" s="26">
        <f t="shared" si="3"/>
        <v>0</v>
      </c>
      <c r="AJ4" s="26">
        <f t="shared" si="3"/>
        <v>0</v>
      </c>
      <c r="AK4" s="26">
        <f t="shared" si="3"/>
        <v>0</v>
      </c>
      <c r="AL4" s="26">
        <f t="shared" si="3"/>
        <v>0</v>
      </c>
      <c r="AM4" s="26">
        <f t="shared" si="3"/>
        <v>0</v>
      </c>
      <c r="AN4" s="26">
        <f t="shared" si="3"/>
        <v>0</v>
      </c>
      <c r="AO4" s="26">
        <f t="shared" si="3"/>
        <v>0</v>
      </c>
      <c r="AP4" s="26">
        <f t="shared" si="3"/>
        <v>0</v>
      </c>
      <c r="AQ4" s="26">
        <f t="shared" si="3"/>
        <v>0</v>
      </c>
      <c r="AR4" s="26">
        <f t="shared" si="3"/>
        <v>0</v>
      </c>
      <c r="AS4" s="26">
        <f t="shared" si="3"/>
        <v>0</v>
      </c>
      <c r="AT4" s="26">
        <f t="shared" si="3"/>
        <v>0</v>
      </c>
      <c r="AU4" s="26">
        <f t="shared" si="3"/>
        <v>0</v>
      </c>
      <c r="AV4" s="26">
        <f t="shared" si="3"/>
        <v>0</v>
      </c>
      <c r="AW4" s="26">
        <f t="shared" si="3"/>
        <v>0</v>
      </c>
      <c r="AX4" s="26">
        <f t="shared" si="3"/>
        <v>0</v>
      </c>
      <c r="AY4" s="26">
        <f t="shared" si="3"/>
        <v>0</v>
      </c>
      <c r="AZ4" s="26">
        <f t="shared" si="3"/>
        <v>0</v>
      </c>
    </row>
    <row r="5" spans="1:5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 t="shared" ref="AA5:AC5" si="4">AB5</f>
        <v>0</v>
      </c>
      <c r="AB5" s="28">
        <f t="shared" si="4"/>
        <v>0</v>
      </c>
      <c r="AC5" s="28">
        <f t="shared" si="4"/>
        <v>0</v>
      </c>
      <c r="AD5" s="27">
        <v>0</v>
      </c>
      <c r="AE5" s="27">
        <f t="shared" ref="AE5:AZ5" si="5">AD5</f>
        <v>0</v>
      </c>
      <c r="AF5" s="27">
        <f t="shared" si="5"/>
        <v>0</v>
      </c>
      <c r="AG5" s="26">
        <f t="shared" si="5"/>
        <v>0</v>
      </c>
      <c r="AH5" s="26">
        <f t="shared" si="5"/>
        <v>0</v>
      </c>
      <c r="AI5" s="26">
        <f t="shared" si="5"/>
        <v>0</v>
      </c>
      <c r="AJ5" s="26">
        <f t="shared" si="5"/>
        <v>0</v>
      </c>
      <c r="AK5" s="26">
        <f t="shared" si="5"/>
        <v>0</v>
      </c>
      <c r="AL5" s="26">
        <f t="shared" si="5"/>
        <v>0</v>
      </c>
      <c r="AM5" s="26">
        <f t="shared" si="5"/>
        <v>0</v>
      </c>
      <c r="AN5" s="26">
        <f t="shared" si="5"/>
        <v>0</v>
      </c>
      <c r="AO5" s="26">
        <f t="shared" si="5"/>
        <v>0</v>
      </c>
      <c r="AP5" s="26">
        <f t="shared" si="5"/>
        <v>0</v>
      </c>
      <c r="AQ5" s="26">
        <f t="shared" si="5"/>
        <v>0</v>
      </c>
      <c r="AR5" s="26">
        <f t="shared" si="5"/>
        <v>0</v>
      </c>
      <c r="AS5" s="26">
        <f t="shared" si="5"/>
        <v>0</v>
      </c>
      <c r="AT5" s="26">
        <f t="shared" si="5"/>
        <v>0</v>
      </c>
      <c r="AU5" s="26">
        <f t="shared" si="5"/>
        <v>0</v>
      </c>
      <c r="AV5" s="26">
        <f t="shared" si="5"/>
        <v>0</v>
      </c>
      <c r="AW5" s="26">
        <f t="shared" si="5"/>
        <v>0</v>
      </c>
      <c r="AX5" s="26">
        <f t="shared" si="5"/>
        <v>0</v>
      </c>
      <c r="AY5" s="26">
        <f t="shared" si="5"/>
        <v>0</v>
      </c>
      <c r="AZ5" s="26">
        <f t="shared" si="5"/>
        <v>0</v>
      </c>
    </row>
    <row r="6" spans="1:5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 t="shared" ref="AA6:AC6" si="6">AB6</f>
        <v>0</v>
      </c>
      <c r="AB6" s="28">
        <f t="shared" si="6"/>
        <v>0</v>
      </c>
      <c r="AC6" s="28">
        <f t="shared" si="6"/>
        <v>0</v>
      </c>
      <c r="AD6" s="27">
        <v>0</v>
      </c>
      <c r="AE6" s="27">
        <f t="shared" ref="AE6:AZ6" si="7">AD6</f>
        <v>0</v>
      </c>
      <c r="AF6" s="27">
        <f t="shared" si="7"/>
        <v>0</v>
      </c>
      <c r="AG6" s="26">
        <f t="shared" si="7"/>
        <v>0</v>
      </c>
      <c r="AH6" s="26">
        <f t="shared" si="7"/>
        <v>0</v>
      </c>
      <c r="AI6" s="26">
        <f t="shared" si="7"/>
        <v>0</v>
      </c>
      <c r="AJ6" s="26">
        <f t="shared" si="7"/>
        <v>0</v>
      </c>
      <c r="AK6" s="26">
        <f t="shared" si="7"/>
        <v>0</v>
      </c>
      <c r="AL6" s="26">
        <f t="shared" si="7"/>
        <v>0</v>
      </c>
      <c r="AM6" s="26">
        <f t="shared" si="7"/>
        <v>0</v>
      </c>
      <c r="AN6" s="26">
        <f t="shared" si="7"/>
        <v>0</v>
      </c>
      <c r="AO6" s="26">
        <f t="shared" si="7"/>
        <v>0</v>
      </c>
      <c r="AP6" s="26">
        <f t="shared" si="7"/>
        <v>0</v>
      </c>
      <c r="AQ6" s="26">
        <f t="shared" si="7"/>
        <v>0</v>
      </c>
      <c r="AR6" s="26">
        <f t="shared" si="7"/>
        <v>0</v>
      </c>
      <c r="AS6" s="26">
        <f t="shared" si="7"/>
        <v>0</v>
      </c>
      <c r="AT6" s="26">
        <f t="shared" si="7"/>
        <v>0</v>
      </c>
      <c r="AU6" s="26">
        <f t="shared" si="7"/>
        <v>0</v>
      </c>
      <c r="AV6" s="26">
        <f t="shared" si="7"/>
        <v>0</v>
      </c>
      <c r="AW6" s="26">
        <f t="shared" si="7"/>
        <v>0</v>
      </c>
      <c r="AX6" s="26">
        <f t="shared" si="7"/>
        <v>0</v>
      </c>
      <c r="AY6" s="26">
        <f t="shared" si="7"/>
        <v>0</v>
      </c>
      <c r="AZ6" s="26">
        <f t="shared" si="7"/>
        <v>0</v>
      </c>
    </row>
    <row r="7" spans="1:5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 t="shared" ref="AA7:AC7" si="8">AB7</f>
        <v>0</v>
      </c>
      <c r="AB7" s="28">
        <f t="shared" si="8"/>
        <v>0</v>
      </c>
      <c r="AC7" s="28">
        <f t="shared" si="8"/>
        <v>0</v>
      </c>
      <c r="AD7" s="27">
        <v>0</v>
      </c>
      <c r="AE7" s="27">
        <f t="shared" ref="AE7:AZ7" si="9">AD7</f>
        <v>0</v>
      </c>
      <c r="AF7" s="27">
        <f t="shared" si="9"/>
        <v>0</v>
      </c>
      <c r="AG7" s="26">
        <f t="shared" si="9"/>
        <v>0</v>
      </c>
      <c r="AH7" s="26">
        <f t="shared" si="9"/>
        <v>0</v>
      </c>
      <c r="AI7" s="26">
        <f t="shared" si="9"/>
        <v>0</v>
      </c>
      <c r="AJ7" s="26">
        <f t="shared" si="9"/>
        <v>0</v>
      </c>
      <c r="AK7" s="26">
        <f t="shared" si="9"/>
        <v>0</v>
      </c>
      <c r="AL7" s="26">
        <f t="shared" si="9"/>
        <v>0</v>
      </c>
      <c r="AM7" s="26">
        <f t="shared" si="9"/>
        <v>0</v>
      </c>
      <c r="AN7" s="26">
        <f t="shared" si="9"/>
        <v>0</v>
      </c>
      <c r="AO7" s="26">
        <f t="shared" si="9"/>
        <v>0</v>
      </c>
      <c r="AP7" s="26">
        <f t="shared" si="9"/>
        <v>0</v>
      </c>
      <c r="AQ7" s="26">
        <f t="shared" si="9"/>
        <v>0</v>
      </c>
      <c r="AR7" s="26">
        <f t="shared" si="9"/>
        <v>0</v>
      </c>
      <c r="AS7" s="26">
        <f t="shared" si="9"/>
        <v>0</v>
      </c>
      <c r="AT7" s="26">
        <f t="shared" si="9"/>
        <v>0</v>
      </c>
      <c r="AU7" s="26">
        <f t="shared" si="9"/>
        <v>0</v>
      </c>
      <c r="AV7" s="26">
        <f t="shared" si="9"/>
        <v>0</v>
      </c>
      <c r="AW7" s="26">
        <f t="shared" si="9"/>
        <v>0</v>
      </c>
      <c r="AX7" s="26">
        <f t="shared" si="9"/>
        <v>0</v>
      </c>
      <c r="AY7" s="26">
        <f t="shared" si="9"/>
        <v>0</v>
      </c>
      <c r="AZ7" s="26">
        <f t="shared" si="9"/>
        <v>0</v>
      </c>
    </row>
    <row r="8" spans="1:5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 t="shared" ref="AA8:AC8" si="10">AB8</f>
        <v>0</v>
      </c>
      <c r="AB8" s="28">
        <f t="shared" si="10"/>
        <v>0</v>
      </c>
      <c r="AC8" s="28">
        <f t="shared" si="10"/>
        <v>0</v>
      </c>
      <c r="AD8" s="27">
        <v>0</v>
      </c>
      <c r="AE8" s="27">
        <f t="shared" ref="AE8:AZ8" si="11">AD8</f>
        <v>0</v>
      </c>
      <c r="AF8" s="27">
        <f t="shared" si="11"/>
        <v>0</v>
      </c>
      <c r="AG8" s="26">
        <f t="shared" si="11"/>
        <v>0</v>
      </c>
      <c r="AH8" s="26">
        <f t="shared" si="11"/>
        <v>0</v>
      </c>
      <c r="AI8" s="26">
        <f t="shared" si="11"/>
        <v>0</v>
      </c>
      <c r="AJ8" s="26">
        <f t="shared" si="11"/>
        <v>0</v>
      </c>
      <c r="AK8" s="26">
        <f t="shared" si="11"/>
        <v>0</v>
      </c>
      <c r="AL8" s="26">
        <f t="shared" si="11"/>
        <v>0</v>
      </c>
      <c r="AM8" s="26">
        <f t="shared" si="11"/>
        <v>0</v>
      </c>
      <c r="AN8" s="26">
        <f t="shared" si="11"/>
        <v>0</v>
      </c>
      <c r="AO8" s="26">
        <f t="shared" si="11"/>
        <v>0</v>
      </c>
      <c r="AP8" s="26">
        <f t="shared" si="11"/>
        <v>0</v>
      </c>
      <c r="AQ8" s="26">
        <f t="shared" si="11"/>
        <v>0</v>
      </c>
      <c r="AR8" s="26">
        <f t="shared" si="11"/>
        <v>0</v>
      </c>
      <c r="AS8" s="26">
        <f t="shared" si="11"/>
        <v>0</v>
      </c>
      <c r="AT8" s="26">
        <f t="shared" si="11"/>
        <v>0</v>
      </c>
      <c r="AU8" s="26">
        <f t="shared" si="11"/>
        <v>0</v>
      </c>
      <c r="AV8" s="26">
        <f t="shared" si="11"/>
        <v>0</v>
      </c>
      <c r="AW8" s="26">
        <f t="shared" si="11"/>
        <v>0</v>
      </c>
      <c r="AX8" s="26">
        <f t="shared" si="11"/>
        <v>0</v>
      </c>
      <c r="AY8" s="26">
        <f t="shared" si="11"/>
        <v>0</v>
      </c>
      <c r="AZ8" s="26">
        <f t="shared" si="11"/>
        <v>0</v>
      </c>
    </row>
    <row r="9" spans="1:5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 t="shared" ref="AA9:AC9" si="12">AB9</f>
        <v>0</v>
      </c>
      <c r="AB9" s="28">
        <f t="shared" si="12"/>
        <v>0</v>
      </c>
      <c r="AC9" s="28">
        <f t="shared" si="12"/>
        <v>0</v>
      </c>
      <c r="AD9" s="27">
        <v>0</v>
      </c>
      <c r="AE9" s="27">
        <f t="shared" ref="AE9:AZ9" si="13">AD9</f>
        <v>0</v>
      </c>
      <c r="AF9" s="27">
        <f t="shared" si="13"/>
        <v>0</v>
      </c>
      <c r="AG9" s="26">
        <f t="shared" si="13"/>
        <v>0</v>
      </c>
      <c r="AH9" s="26">
        <f t="shared" si="13"/>
        <v>0</v>
      </c>
      <c r="AI9" s="26">
        <f t="shared" si="13"/>
        <v>0</v>
      </c>
      <c r="AJ9" s="26">
        <f t="shared" si="13"/>
        <v>0</v>
      </c>
      <c r="AK9" s="26">
        <f t="shared" si="13"/>
        <v>0</v>
      </c>
      <c r="AL9" s="26">
        <f t="shared" si="13"/>
        <v>0</v>
      </c>
      <c r="AM9" s="26">
        <f t="shared" si="13"/>
        <v>0</v>
      </c>
      <c r="AN9" s="26">
        <f t="shared" si="13"/>
        <v>0</v>
      </c>
      <c r="AO9" s="26">
        <f t="shared" si="13"/>
        <v>0</v>
      </c>
      <c r="AP9" s="26">
        <f t="shared" si="13"/>
        <v>0</v>
      </c>
      <c r="AQ9" s="26">
        <f t="shared" si="13"/>
        <v>0</v>
      </c>
      <c r="AR9" s="26">
        <f t="shared" si="13"/>
        <v>0</v>
      </c>
      <c r="AS9" s="26">
        <f t="shared" si="13"/>
        <v>0</v>
      </c>
      <c r="AT9" s="26">
        <f t="shared" si="13"/>
        <v>0</v>
      </c>
      <c r="AU9" s="26">
        <f t="shared" si="13"/>
        <v>0</v>
      </c>
      <c r="AV9" s="26">
        <f t="shared" si="13"/>
        <v>0</v>
      </c>
      <c r="AW9" s="26">
        <f t="shared" si="13"/>
        <v>0</v>
      </c>
      <c r="AX9" s="26">
        <f t="shared" si="13"/>
        <v>0</v>
      </c>
      <c r="AY9" s="26">
        <f t="shared" si="13"/>
        <v>0</v>
      </c>
      <c r="AZ9" s="26">
        <f t="shared" si="13"/>
        <v>0</v>
      </c>
    </row>
    <row r="10" spans="1:5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 t="shared" ref="AA10:AC10" si="14">AB10</f>
        <v>0</v>
      </c>
      <c r="AB10" s="28">
        <f t="shared" si="14"/>
        <v>0</v>
      </c>
      <c r="AC10" s="28">
        <f t="shared" si="14"/>
        <v>0</v>
      </c>
      <c r="AD10" s="27">
        <v>0</v>
      </c>
      <c r="AE10" s="27">
        <f t="shared" ref="AE10:AZ10" si="15">AD10</f>
        <v>0</v>
      </c>
      <c r="AF10" s="27">
        <f t="shared" si="15"/>
        <v>0</v>
      </c>
      <c r="AG10" s="26">
        <f t="shared" si="15"/>
        <v>0</v>
      </c>
      <c r="AH10" s="26">
        <f t="shared" si="15"/>
        <v>0</v>
      </c>
      <c r="AI10" s="26">
        <f t="shared" si="15"/>
        <v>0</v>
      </c>
      <c r="AJ10" s="26">
        <f t="shared" si="15"/>
        <v>0</v>
      </c>
      <c r="AK10" s="26">
        <f t="shared" si="15"/>
        <v>0</v>
      </c>
      <c r="AL10" s="26">
        <f t="shared" si="15"/>
        <v>0</v>
      </c>
      <c r="AM10" s="26">
        <f t="shared" si="15"/>
        <v>0</v>
      </c>
      <c r="AN10" s="26">
        <f t="shared" si="15"/>
        <v>0</v>
      </c>
      <c r="AO10" s="26">
        <f t="shared" si="15"/>
        <v>0</v>
      </c>
      <c r="AP10" s="26">
        <f t="shared" si="15"/>
        <v>0</v>
      </c>
      <c r="AQ10" s="26">
        <f t="shared" si="15"/>
        <v>0</v>
      </c>
      <c r="AR10" s="26">
        <f t="shared" si="15"/>
        <v>0</v>
      </c>
      <c r="AS10" s="26">
        <f t="shared" si="15"/>
        <v>0</v>
      </c>
      <c r="AT10" s="26">
        <f t="shared" si="15"/>
        <v>0</v>
      </c>
      <c r="AU10" s="26">
        <f t="shared" si="15"/>
        <v>0</v>
      </c>
      <c r="AV10" s="26">
        <f t="shared" si="15"/>
        <v>0</v>
      </c>
      <c r="AW10" s="26">
        <f t="shared" si="15"/>
        <v>0</v>
      </c>
      <c r="AX10" s="26">
        <f t="shared" si="15"/>
        <v>0</v>
      </c>
      <c r="AY10" s="26">
        <f t="shared" si="15"/>
        <v>0</v>
      </c>
      <c r="AZ10" s="26">
        <f t="shared" si="15"/>
        <v>0</v>
      </c>
    </row>
    <row r="11" spans="1:5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 t="shared" ref="AA11:AC11" si="16">AB11</f>
        <v>0</v>
      </c>
      <c r="AB11" s="28">
        <f t="shared" si="16"/>
        <v>0</v>
      </c>
      <c r="AC11" s="28">
        <f t="shared" si="16"/>
        <v>0</v>
      </c>
      <c r="AD11" s="27">
        <v>0</v>
      </c>
      <c r="AE11" s="27">
        <f t="shared" ref="AE11:AZ11" si="17">AD11</f>
        <v>0</v>
      </c>
      <c r="AF11" s="27">
        <f t="shared" si="17"/>
        <v>0</v>
      </c>
      <c r="AG11" s="26">
        <f t="shared" si="17"/>
        <v>0</v>
      </c>
      <c r="AH11" s="26">
        <f t="shared" si="17"/>
        <v>0</v>
      </c>
      <c r="AI11" s="26">
        <f t="shared" si="17"/>
        <v>0</v>
      </c>
      <c r="AJ11" s="26">
        <f t="shared" si="17"/>
        <v>0</v>
      </c>
      <c r="AK11" s="26">
        <f t="shared" si="17"/>
        <v>0</v>
      </c>
      <c r="AL11" s="26">
        <f t="shared" si="17"/>
        <v>0</v>
      </c>
      <c r="AM11" s="26">
        <f t="shared" si="17"/>
        <v>0</v>
      </c>
      <c r="AN11" s="26">
        <f t="shared" si="17"/>
        <v>0</v>
      </c>
      <c r="AO11" s="26">
        <f t="shared" si="17"/>
        <v>0</v>
      </c>
      <c r="AP11" s="26">
        <f t="shared" si="17"/>
        <v>0</v>
      </c>
      <c r="AQ11" s="26">
        <f t="shared" si="17"/>
        <v>0</v>
      </c>
      <c r="AR11" s="26">
        <f t="shared" si="17"/>
        <v>0</v>
      </c>
      <c r="AS11" s="26">
        <f t="shared" si="17"/>
        <v>0</v>
      </c>
      <c r="AT11" s="26">
        <f t="shared" si="17"/>
        <v>0</v>
      </c>
      <c r="AU11" s="26">
        <f t="shared" si="17"/>
        <v>0</v>
      </c>
      <c r="AV11" s="26">
        <f t="shared" si="17"/>
        <v>0</v>
      </c>
      <c r="AW11" s="26">
        <f t="shared" si="17"/>
        <v>0</v>
      </c>
      <c r="AX11" s="26">
        <f t="shared" si="17"/>
        <v>0</v>
      </c>
      <c r="AY11" s="26">
        <f t="shared" si="17"/>
        <v>0</v>
      </c>
      <c r="AZ11" s="26">
        <f t="shared" si="17"/>
        <v>0</v>
      </c>
    </row>
    <row r="12" spans="1:5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 t="shared" ref="AA12:AC12" si="18">AB12</f>
        <v>0</v>
      </c>
      <c r="AB12" s="28">
        <f t="shared" si="18"/>
        <v>0</v>
      </c>
      <c r="AC12" s="28">
        <f t="shared" si="18"/>
        <v>0</v>
      </c>
      <c r="AD12" s="27">
        <v>0</v>
      </c>
      <c r="AE12" s="27">
        <f t="shared" ref="AE12:AZ12" si="19">AD12</f>
        <v>0</v>
      </c>
      <c r="AF12" s="27">
        <f t="shared" si="19"/>
        <v>0</v>
      </c>
      <c r="AG12" s="26">
        <f t="shared" si="19"/>
        <v>0</v>
      </c>
      <c r="AH12" s="26">
        <f t="shared" si="19"/>
        <v>0</v>
      </c>
      <c r="AI12" s="26">
        <f t="shared" si="19"/>
        <v>0</v>
      </c>
      <c r="AJ12" s="26">
        <f t="shared" si="19"/>
        <v>0</v>
      </c>
      <c r="AK12" s="26">
        <f t="shared" si="19"/>
        <v>0</v>
      </c>
      <c r="AL12" s="26">
        <f t="shared" si="19"/>
        <v>0</v>
      </c>
      <c r="AM12" s="26">
        <f t="shared" si="19"/>
        <v>0</v>
      </c>
      <c r="AN12" s="26">
        <f t="shared" si="19"/>
        <v>0</v>
      </c>
      <c r="AO12" s="26">
        <f t="shared" si="19"/>
        <v>0</v>
      </c>
      <c r="AP12" s="26">
        <f t="shared" si="19"/>
        <v>0</v>
      </c>
      <c r="AQ12" s="26">
        <f t="shared" si="19"/>
        <v>0</v>
      </c>
      <c r="AR12" s="26">
        <f t="shared" si="19"/>
        <v>0</v>
      </c>
      <c r="AS12" s="26">
        <f t="shared" si="19"/>
        <v>0</v>
      </c>
      <c r="AT12" s="26">
        <f t="shared" si="19"/>
        <v>0</v>
      </c>
      <c r="AU12" s="26">
        <f t="shared" si="19"/>
        <v>0</v>
      </c>
      <c r="AV12" s="26">
        <f t="shared" si="19"/>
        <v>0</v>
      </c>
      <c r="AW12" s="26">
        <f t="shared" si="19"/>
        <v>0</v>
      </c>
      <c r="AX12" s="26">
        <f t="shared" si="19"/>
        <v>0</v>
      </c>
      <c r="AY12" s="26">
        <f t="shared" si="19"/>
        <v>0</v>
      </c>
      <c r="AZ12" s="26">
        <f t="shared" si="19"/>
        <v>0</v>
      </c>
    </row>
    <row r="13" spans="1:5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 t="shared" ref="AA13:AC13" si="20">AB13</f>
        <v>0</v>
      </c>
      <c r="AB13" s="28">
        <f t="shared" si="20"/>
        <v>0</v>
      </c>
      <c r="AC13" s="28">
        <f t="shared" si="20"/>
        <v>0</v>
      </c>
      <c r="AD13" s="27">
        <v>0</v>
      </c>
      <c r="AE13" s="27">
        <f t="shared" ref="AE13:AZ13" si="21">AD13</f>
        <v>0</v>
      </c>
      <c r="AF13" s="27">
        <f t="shared" si="21"/>
        <v>0</v>
      </c>
      <c r="AG13" s="26">
        <f t="shared" si="21"/>
        <v>0</v>
      </c>
      <c r="AH13" s="26">
        <f t="shared" si="21"/>
        <v>0</v>
      </c>
      <c r="AI13" s="26">
        <f t="shared" si="21"/>
        <v>0</v>
      </c>
      <c r="AJ13" s="26">
        <f t="shared" si="21"/>
        <v>0</v>
      </c>
      <c r="AK13" s="26">
        <f t="shared" si="21"/>
        <v>0</v>
      </c>
      <c r="AL13" s="26">
        <f t="shared" si="21"/>
        <v>0</v>
      </c>
      <c r="AM13" s="26">
        <f t="shared" si="21"/>
        <v>0</v>
      </c>
      <c r="AN13" s="26">
        <f t="shared" si="21"/>
        <v>0</v>
      </c>
      <c r="AO13" s="26">
        <f t="shared" si="21"/>
        <v>0</v>
      </c>
      <c r="AP13" s="26">
        <f t="shared" si="21"/>
        <v>0</v>
      </c>
      <c r="AQ13" s="26">
        <f t="shared" si="21"/>
        <v>0</v>
      </c>
      <c r="AR13" s="26">
        <f t="shared" si="21"/>
        <v>0</v>
      </c>
      <c r="AS13" s="26">
        <f t="shared" si="21"/>
        <v>0</v>
      </c>
      <c r="AT13" s="26">
        <f t="shared" si="21"/>
        <v>0</v>
      </c>
      <c r="AU13" s="26">
        <f t="shared" si="21"/>
        <v>0</v>
      </c>
      <c r="AV13" s="26">
        <f t="shared" si="21"/>
        <v>0</v>
      </c>
      <c r="AW13" s="26">
        <f t="shared" si="21"/>
        <v>0</v>
      </c>
      <c r="AX13" s="26">
        <f t="shared" si="21"/>
        <v>0</v>
      </c>
      <c r="AY13" s="26">
        <f t="shared" si="21"/>
        <v>0</v>
      </c>
      <c r="AZ13" s="26">
        <f t="shared" si="21"/>
        <v>0</v>
      </c>
    </row>
    <row r="14" spans="1:5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 t="shared" ref="AA14:AC14" si="22">AB14</f>
        <v>0</v>
      </c>
      <c r="AB14" s="28">
        <f t="shared" si="22"/>
        <v>0</v>
      </c>
      <c r="AC14" s="28">
        <f t="shared" si="22"/>
        <v>0</v>
      </c>
      <c r="AD14" s="27">
        <v>0</v>
      </c>
      <c r="AE14" s="27">
        <f t="shared" ref="AE14:AZ14" si="23">AD14</f>
        <v>0</v>
      </c>
      <c r="AF14" s="27">
        <f t="shared" si="23"/>
        <v>0</v>
      </c>
      <c r="AG14" s="26">
        <f t="shared" si="23"/>
        <v>0</v>
      </c>
      <c r="AH14" s="26">
        <f t="shared" si="23"/>
        <v>0</v>
      </c>
      <c r="AI14" s="26">
        <f t="shared" si="23"/>
        <v>0</v>
      </c>
      <c r="AJ14" s="26">
        <f t="shared" si="23"/>
        <v>0</v>
      </c>
      <c r="AK14" s="26">
        <f t="shared" si="23"/>
        <v>0</v>
      </c>
      <c r="AL14" s="26">
        <f t="shared" si="23"/>
        <v>0</v>
      </c>
      <c r="AM14" s="26">
        <f t="shared" si="23"/>
        <v>0</v>
      </c>
      <c r="AN14" s="26">
        <f t="shared" si="23"/>
        <v>0</v>
      </c>
      <c r="AO14" s="26">
        <f t="shared" si="23"/>
        <v>0</v>
      </c>
      <c r="AP14" s="26">
        <f t="shared" si="23"/>
        <v>0</v>
      </c>
      <c r="AQ14" s="26">
        <f t="shared" si="23"/>
        <v>0</v>
      </c>
      <c r="AR14" s="26">
        <f t="shared" si="23"/>
        <v>0</v>
      </c>
      <c r="AS14" s="26">
        <f t="shared" si="23"/>
        <v>0</v>
      </c>
      <c r="AT14" s="26">
        <f t="shared" si="23"/>
        <v>0</v>
      </c>
      <c r="AU14" s="26">
        <f t="shared" si="23"/>
        <v>0</v>
      </c>
      <c r="AV14" s="26">
        <f t="shared" si="23"/>
        <v>0</v>
      </c>
      <c r="AW14" s="26">
        <f t="shared" si="23"/>
        <v>0</v>
      </c>
      <c r="AX14" s="26">
        <f t="shared" si="23"/>
        <v>0</v>
      </c>
      <c r="AY14" s="26">
        <f t="shared" si="23"/>
        <v>0</v>
      </c>
      <c r="AZ14" s="26">
        <f t="shared" si="23"/>
        <v>0</v>
      </c>
    </row>
    <row r="15" spans="1:5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 t="shared" ref="AA15:AC15" si="24">AB15</f>
        <v>0</v>
      </c>
      <c r="AB15" s="28">
        <f t="shared" si="24"/>
        <v>0</v>
      </c>
      <c r="AC15" s="28">
        <f t="shared" si="24"/>
        <v>0</v>
      </c>
      <c r="AD15" s="27">
        <v>0</v>
      </c>
      <c r="AE15" s="27">
        <f t="shared" ref="AE15:AZ15" si="25">AD15</f>
        <v>0</v>
      </c>
      <c r="AF15" s="27">
        <f t="shared" si="25"/>
        <v>0</v>
      </c>
      <c r="AG15" s="26">
        <f t="shared" si="25"/>
        <v>0</v>
      </c>
      <c r="AH15" s="26">
        <f t="shared" si="25"/>
        <v>0</v>
      </c>
      <c r="AI15" s="26">
        <f t="shared" si="25"/>
        <v>0</v>
      </c>
      <c r="AJ15" s="26">
        <f t="shared" si="25"/>
        <v>0</v>
      </c>
      <c r="AK15" s="26">
        <f t="shared" si="25"/>
        <v>0</v>
      </c>
      <c r="AL15" s="26">
        <f t="shared" si="25"/>
        <v>0</v>
      </c>
      <c r="AM15" s="26">
        <f t="shared" si="25"/>
        <v>0</v>
      </c>
      <c r="AN15" s="26">
        <f t="shared" si="25"/>
        <v>0</v>
      </c>
      <c r="AO15" s="26">
        <f t="shared" si="25"/>
        <v>0</v>
      </c>
      <c r="AP15" s="26">
        <f t="shared" si="25"/>
        <v>0</v>
      </c>
      <c r="AQ15" s="26">
        <f t="shared" si="25"/>
        <v>0</v>
      </c>
      <c r="AR15" s="26">
        <f t="shared" si="25"/>
        <v>0</v>
      </c>
      <c r="AS15" s="26">
        <f t="shared" si="25"/>
        <v>0</v>
      </c>
      <c r="AT15" s="26">
        <f t="shared" si="25"/>
        <v>0</v>
      </c>
      <c r="AU15" s="26">
        <f t="shared" si="25"/>
        <v>0</v>
      </c>
      <c r="AV15" s="26">
        <f t="shared" si="25"/>
        <v>0</v>
      </c>
      <c r="AW15" s="26">
        <f t="shared" si="25"/>
        <v>0</v>
      </c>
      <c r="AX15" s="26">
        <f t="shared" si="25"/>
        <v>0</v>
      </c>
      <c r="AY15" s="26">
        <f t="shared" si="25"/>
        <v>0</v>
      </c>
      <c r="AZ15" s="26">
        <f t="shared" si="25"/>
        <v>0</v>
      </c>
    </row>
    <row r="16" spans="1:5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 t="shared" ref="AA16:AC16" si="26">AB16</f>
        <v>0</v>
      </c>
      <c r="AB16" s="28">
        <f t="shared" si="26"/>
        <v>0</v>
      </c>
      <c r="AC16" s="28">
        <f t="shared" si="26"/>
        <v>0</v>
      </c>
      <c r="AD16" s="27">
        <v>0</v>
      </c>
      <c r="AE16" s="27">
        <f t="shared" ref="AE16:AZ16" si="27">AD16</f>
        <v>0</v>
      </c>
      <c r="AF16" s="27">
        <f t="shared" si="27"/>
        <v>0</v>
      </c>
      <c r="AG16" s="26">
        <f t="shared" si="27"/>
        <v>0</v>
      </c>
      <c r="AH16" s="26">
        <f t="shared" si="27"/>
        <v>0</v>
      </c>
      <c r="AI16" s="26">
        <f t="shared" si="27"/>
        <v>0</v>
      </c>
      <c r="AJ16" s="26">
        <f t="shared" si="27"/>
        <v>0</v>
      </c>
      <c r="AK16" s="26">
        <f t="shared" si="27"/>
        <v>0</v>
      </c>
      <c r="AL16" s="26">
        <f t="shared" si="27"/>
        <v>0</v>
      </c>
      <c r="AM16" s="26">
        <f t="shared" si="27"/>
        <v>0</v>
      </c>
      <c r="AN16" s="26">
        <f t="shared" si="27"/>
        <v>0</v>
      </c>
      <c r="AO16" s="26">
        <f t="shared" si="27"/>
        <v>0</v>
      </c>
      <c r="AP16" s="26">
        <f t="shared" si="27"/>
        <v>0</v>
      </c>
      <c r="AQ16" s="26">
        <f t="shared" si="27"/>
        <v>0</v>
      </c>
      <c r="AR16" s="26">
        <f t="shared" si="27"/>
        <v>0</v>
      </c>
      <c r="AS16" s="26">
        <f t="shared" si="27"/>
        <v>0</v>
      </c>
      <c r="AT16" s="26">
        <f t="shared" si="27"/>
        <v>0</v>
      </c>
      <c r="AU16" s="26">
        <f t="shared" si="27"/>
        <v>0</v>
      </c>
      <c r="AV16" s="26">
        <f t="shared" si="27"/>
        <v>0</v>
      </c>
      <c r="AW16" s="26">
        <f t="shared" si="27"/>
        <v>0</v>
      </c>
      <c r="AX16" s="26">
        <f t="shared" si="27"/>
        <v>0</v>
      </c>
      <c r="AY16" s="26">
        <f t="shared" si="27"/>
        <v>0</v>
      </c>
      <c r="AZ16" s="26">
        <f t="shared" si="27"/>
        <v>0</v>
      </c>
    </row>
    <row r="17" spans="1:5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 t="shared" ref="AA17:AC17" si="28">AB17</f>
        <v>0</v>
      </c>
      <c r="AB17" s="28">
        <f t="shared" si="28"/>
        <v>0</v>
      </c>
      <c r="AC17" s="28">
        <f t="shared" si="28"/>
        <v>0</v>
      </c>
      <c r="AD17" s="27">
        <v>0</v>
      </c>
      <c r="AE17" s="27">
        <f t="shared" ref="AE17:AZ17" si="29">AD17</f>
        <v>0</v>
      </c>
      <c r="AF17" s="27">
        <f t="shared" si="29"/>
        <v>0</v>
      </c>
      <c r="AG17" s="26">
        <f t="shared" si="29"/>
        <v>0</v>
      </c>
      <c r="AH17" s="26">
        <f t="shared" si="29"/>
        <v>0</v>
      </c>
      <c r="AI17" s="26">
        <f t="shared" si="29"/>
        <v>0</v>
      </c>
      <c r="AJ17" s="26">
        <f t="shared" si="29"/>
        <v>0</v>
      </c>
      <c r="AK17" s="26">
        <f t="shared" si="29"/>
        <v>0</v>
      </c>
      <c r="AL17" s="26">
        <f t="shared" si="29"/>
        <v>0</v>
      </c>
      <c r="AM17" s="26">
        <f t="shared" si="29"/>
        <v>0</v>
      </c>
      <c r="AN17" s="26">
        <f t="shared" si="29"/>
        <v>0</v>
      </c>
      <c r="AO17" s="26">
        <f t="shared" si="29"/>
        <v>0</v>
      </c>
      <c r="AP17" s="26">
        <f t="shared" si="29"/>
        <v>0</v>
      </c>
      <c r="AQ17" s="26">
        <f t="shared" si="29"/>
        <v>0</v>
      </c>
      <c r="AR17" s="26">
        <f t="shared" si="29"/>
        <v>0</v>
      </c>
      <c r="AS17" s="26">
        <f t="shared" si="29"/>
        <v>0</v>
      </c>
      <c r="AT17" s="26">
        <f t="shared" si="29"/>
        <v>0</v>
      </c>
      <c r="AU17" s="26">
        <f t="shared" si="29"/>
        <v>0</v>
      </c>
      <c r="AV17" s="26">
        <f t="shared" si="29"/>
        <v>0</v>
      </c>
      <c r="AW17" s="26">
        <f t="shared" si="29"/>
        <v>0</v>
      </c>
      <c r="AX17" s="26">
        <f t="shared" si="29"/>
        <v>0</v>
      </c>
      <c r="AY17" s="26">
        <f t="shared" si="29"/>
        <v>0</v>
      </c>
      <c r="AZ17" s="26">
        <f t="shared" si="29"/>
        <v>0</v>
      </c>
    </row>
    <row r="18" spans="1:5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 t="shared" ref="AA18:AC18" si="30">AB18</f>
        <v>62.447510000000001</v>
      </c>
      <c r="AB18" s="28">
        <f t="shared" si="30"/>
        <v>62.447510000000001</v>
      </c>
      <c r="AC18" s="28">
        <f t="shared" si="30"/>
        <v>62.447510000000001</v>
      </c>
      <c r="AD18" s="27">
        <f>AD20</f>
        <v>62.447510000000001</v>
      </c>
      <c r="AE18" s="27">
        <f t="shared" ref="AE18:AF37" si="31">AD18</f>
        <v>62.447510000000001</v>
      </c>
      <c r="AF18" s="27">
        <f t="shared" si="31"/>
        <v>62.447510000000001</v>
      </c>
      <c r="AG18" s="26">
        <f t="shared" ref="AG18:AY18" si="32">AF18+($AZ18-$AF18)/($AZ$2-$AF$2)</f>
        <v>62.075134500000004</v>
      </c>
      <c r="AH18" s="26">
        <f t="shared" si="32"/>
        <v>61.702759000000007</v>
      </c>
      <c r="AI18" s="26">
        <f t="shared" si="32"/>
        <v>61.330383500000011</v>
      </c>
      <c r="AJ18" s="26">
        <f t="shared" si="32"/>
        <v>60.958008000000014</v>
      </c>
      <c r="AK18" s="26">
        <f t="shared" si="32"/>
        <v>60.585632500000017</v>
      </c>
      <c r="AL18" s="26">
        <f t="shared" si="32"/>
        <v>60.21325700000002</v>
      </c>
      <c r="AM18" s="26">
        <f t="shared" si="32"/>
        <v>59.840881500000023</v>
      </c>
      <c r="AN18" s="26">
        <f t="shared" si="32"/>
        <v>59.468506000000026</v>
      </c>
      <c r="AO18" s="26">
        <f t="shared" si="32"/>
        <v>59.096130500000029</v>
      </c>
      <c r="AP18" s="26">
        <f t="shared" si="32"/>
        <v>58.723755000000033</v>
      </c>
      <c r="AQ18" s="26">
        <f t="shared" si="32"/>
        <v>58.351379500000036</v>
      </c>
      <c r="AR18" s="26">
        <f t="shared" si="32"/>
        <v>57.979004000000039</v>
      </c>
      <c r="AS18" s="26">
        <f t="shared" si="32"/>
        <v>57.606628500000042</v>
      </c>
      <c r="AT18" s="26">
        <f t="shared" si="32"/>
        <v>57.234253000000045</v>
      </c>
      <c r="AU18" s="26">
        <f t="shared" si="32"/>
        <v>56.861877500000048</v>
      </c>
      <c r="AV18" s="26">
        <f t="shared" si="32"/>
        <v>56.489502000000051</v>
      </c>
      <c r="AW18" s="26">
        <f t="shared" si="32"/>
        <v>56.117126500000055</v>
      </c>
      <c r="AX18" s="26">
        <f t="shared" si="32"/>
        <v>55.744751000000058</v>
      </c>
      <c r="AY18" s="26">
        <f t="shared" si="32"/>
        <v>55.372375500000061</v>
      </c>
      <c r="AZ18" s="26">
        <f>AZ20</f>
        <v>55</v>
      </c>
    </row>
    <row r="19" spans="1:5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 t="shared" ref="AA19:AC19" si="33">AB19</f>
        <v>62.447510000000001</v>
      </c>
      <c r="AB19" s="28">
        <f t="shared" si="33"/>
        <v>62.447510000000001</v>
      </c>
      <c r="AC19" s="28">
        <f t="shared" si="33"/>
        <v>62.447510000000001</v>
      </c>
      <c r="AD19" s="27">
        <f>AD20</f>
        <v>62.447510000000001</v>
      </c>
      <c r="AE19" s="27">
        <f t="shared" si="31"/>
        <v>62.447510000000001</v>
      </c>
      <c r="AF19" s="27">
        <f t="shared" si="31"/>
        <v>62.447510000000001</v>
      </c>
      <c r="AG19" s="26">
        <f t="shared" ref="AG19:AY19" si="34">AF19+($AZ19-$AF19)/($AZ$2-$AF$2)</f>
        <v>62.075134500000004</v>
      </c>
      <c r="AH19" s="26">
        <f t="shared" si="34"/>
        <v>61.702759000000007</v>
      </c>
      <c r="AI19" s="26">
        <f t="shared" si="34"/>
        <v>61.330383500000011</v>
      </c>
      <c r="AJ19" s="26">
        <f t="shared" si="34"/>
        <v>60.958008000000014</v>
      </c>
      <c r="AK19" s="26">
        <f t="shared" si="34"/>
        <v>60.585632500000017</v>
      </c>
      <c r="AL19" s="26">
        <f t="shared" si="34"/>
        <v>60.21325700000002</v>
      </c>
      <c r="AM19" s="26">
        <f t="shared" si="34"/>
        <v>59.840881500000023</v>
      </c>
      <c r="AN19" s="26">
        <f t="shared" si="34"/>
        <v>59.468506000000026</v>
      </c>
      <c r="AO19" s="26">
        <f t="shared" si="34"/>
        <v>59.096130500000029</v>
      </c>
      <c r="AP19" s="26">
        <f t="shared" si="34"/>
        <v>58.723755000000033</v>
      </c>
      <c r="AQ19" s="26">
        <f t="shared" si="34"/>
        <v>58.351379500000036</v>
      </c>
      <c r="AR19" s="26">
        <f t="shared" si="34"/>
        <v>57.979004000000039</v>
      </c>
      <c r="AS19" s="26">
        <f t="shared" si="34"/>
        <v>57.606628500000042</v>
      </c>
      <c r="AT19" s="26">
        <f t="shared" si="34"/>
        <v>57.234253000000045</v>
      </c>
      <c r="AU19" s="26">
        <f t="shared" si="34"/>
        <v>56.861877500000048</v>
      </c>
      <c r="AV19" s="26">
        <f t="shared" si="34"/>
        <v>56.489502000000051</v>
      </c>
      <c r="AW19" s="26">
        <f t="shared" si="34"/>
        <v>56.117126500000055</v>
      </c>
      <c r="AX19" s="26">
        <f t="shared" si="34"/>
        <v>55.744751000000058</v>
      </c>
      <c r="AY19" s="26">
        <f t="shared" si="34"/>
        <v>55.372375500000061</v>
      </c>
      <c r="AZ19" s="26">
        <f>AZ20</f>
        <v>55</v>
      </c>
    </row>
    <row r="20" spans="1:5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 t="shared" ref="AA20:AC20" si="35">AB20</f>
        <v>62.447510000000001</v>
      </c>
      <c r="AB20" s="28">
        <f t="shared" si="35"/>
        <v>62.447510000000001</v>
      </c>
      <c r="AC20" s="28">
        <f t="shared" si="35"/>
        <v>62.447510000000001</v>
      </c>
      <c r="AD20" s="30">
        <f>LabourForceAssumption!D12</f>
        <v>62.447510000000001</v>
      </c>
      <c r="AE20" s="27">
        <f t="shared" si="31"/>
        <v>62.447510000000001</v>
      </c>
      <c r="AF20" s="27">
        <f t="shared" si="31"/>
        <v>62.447510000000001</v>
      </c>
      <c r="AG20" s="26">
        <f t="shared" ref="AG20:AY20" si="36">AF20+($AZ20-$AF20)/($AZ$2-$AF$2)</f>
        <v>62.075134500000004</v>
      </c>
      <c r="AH20" s="26">
        <f t="shared" si="36"/>
        <v>61.702759000000007</v>
      </c>
      <c r="AI20" s="26">
        <f t="shared" si="36"/>
        <v>61.330383500000011</v>
      </c>
      <c r="AJ20" s="26">
        <f t="shared" si="36"/>
        <v>60.958008000000014</v>
      </c>
      <c r="AK20" s="26">
        <f t="shared" si="36"/>
        <v>60.585632500000017</v>
      </c>
      <c r="AL20" s="26">
        <f t="shared" si="36"/>
        <v>60.21325700000002</v>
      </c>
      <c r="AM20" s="26">
        <f t="shared" si="36"/>
        <v>59.840881500000023</v>
      </c>
      <c r="AN20" s="26">
        <f t="shared" si="36"/>
        <v>59.468506000000026</v>
      </c>
      <c r="AO20" s="26">
        <f t="shared" si="36"/>
        <v>59.096130500000029</v>
      </c>
      <c r="AP20" s="26">
        <f t="shared" si="36"/>
        <v>58.723755000000033</v>
      </c>
      <c r="AQ20" s="26">
        <f t="shared" si="36"/>
        <v>58.351379500000036</v>
      </c>
      <c r="AR20" s="26">
        <f t="shared" si="36"/>
        <v>57.979004000000039</v>
      </c>
      <c r="AS20" s="26">
        <f t="shared" si="36"/>
        <v>57.606628500000042</v>
      </c>
      <c r="AT20" s="26">
        <f t="shared" si="36"/>
        <v>57.234253000000045</v>
      </c>
      <c r="AU20" s="26">
        <f t="shared" si="36"/>
        <v>56.861877500000048</v>
      </c>
      <c r="AV20" s="26">
        <f t="shared" si="36"/>
        <v>56.489502000000051</v>
      </c>
      <c r="AW20" s="26">
        <f t="shared" si="36"/>
        <v>56.117126500000055</v>
      </c>
      <c r="AX20" s="26">
        <f t="shared" si="36"/>
        <v>55.744751000000058</v>
      </c>
      <c r="AY20" s="26">
        <f t="shared" si="36"/>
        <v>55.372375500000061</v>
      </c>
      <c r="AZ20" s="30">
        <f>LabourForceAssumption!G12</f>
        <v>55</v>
      </c>
    </row>
    <row r="21" spans="1:5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 t="shared" ref="AA21:AC21" si="37">AB21</f>
        <v>62.447510000000001</v>
      </c>
      <c r="AB21" s="28">
        <f t="shared" si="37"/>
        <v>62.447510000000001</v>
      </c>
      <c r="AC21" s="28">
        <f t="shared" si="37"/>
        <v>62.447510000000001</v>
      </c>
      <c r="AD21" s="27">
        <f>AD20</f>
        <v>62.447510000000001</v>
      </c>
      <c r="AE21" s="27">
        <f t="shared" si="31"/>
        <v>62.447510000000001</v>
      </c>
      <c r="AF21" s="27">
        <f t="shared" si="31"/>
        <v>62.447510000000001</v>
      </c>
      <c r="AG21" s="26">
        <f t="shared" ref="AG21:AY21" si="38">AF21+($AZ21-$AF21)/($AZ$2-$AF$2)</f>
        <v>62.075134500000004</v>
      </c>
      <c r="AH21" s="26">
        <f t="shared" si="38"/>
        <v>61.702759000000007</v>
      </c>
      <c r="AI21" s="26">
        <f t="shared" si="38"/>
        <v>61.330383500000011</v>
      </c>
      <c r="AJ21" s="26">
        <f t="shared" si="38"/>
        <v>60.958008000000014</v>
      </c>
      <c r="AK21" s="26">
        <f t="shared" si="38"/>
        <v>60.585632500000017</v>
      </c>
      <c r="AL21" s="26">
        <f t="shared" si="38"/>
        <v>60.21325700000002</v>
      </c>
      <c r="AM21" s="26">
        <f t="shared" si="38"/>
        <v>59.840881500000023</v>
      </c>
      <c r="AN21" s="26">
        <f t="shared" si="38"/>
        <v>59.468506000000026</v>
      </c>
      <c r="AO21" s="26">
        <f t="shared" si="38"/>
        <v>59.096130500000029</v>
      </c>
      <c r="AP21" s="26">
        <f t="shared" si="38"/>
        <v>58.723755000000033</v>
      </c>
      <c r="AQ21" s="26">
        <f t="shared" si="38"/>
        <v>58.351379500000036</v>
      </c>
      <c r="AR21" s="26">
        <f t="shared" si="38"/>
        <v>57.979004000000039</v>
      </c>
      <c r="AS21" s="26">
        <f t="shared" si="38"/>
        <v>57.606628500000042</v>
      </c>
      <c r="AT21" s="26">
        <f t="shared" si="38"/>
        <v>57.234253000000045</v>
      </c>
      <c r="AU21" s="26">
        <f t="shared" si="38"/>
        <v>56.861877500000048</v>
      </c>
      <c r="AV21" s="26">
        <f t="shared" si="38"/>
        <v>56.489502000000051</v>
      </c>
      <c r="AW21" s="26">
        <f t="shared" si="38"/>
        <v>56.117126500000055</v>
      </c>
      <c r="AX21" s="26">
        <f t="shared" si="38"/>
        <v>55.744751000000058</v>
      </c>
      <c r="AY21" s="26">
        <f t="shared" si="38"/>
        <v>55.372375500000061</v>
      </c>
      <c r="AZ21" s="26">
        <f>AZ20</f>
        <v>55</v>
      </c>
    </row>
    <row r="22" spans="1:5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 t="shared" ref="AA22:AC22" si="39">AB22</f>
        <v>62.447510000000001</v>
      </c>
      <c r="AB22" s="28">
        <f t="shared" si="39"/>
        <v>62.447510000000001</v>
      </c>
      <c r="AC22" s="28">
        <f t="shared" si="39"/>
        <v>62.447510000000001</v>
      </c>
      <c r="AD22" s="27">
        <f>AD20</f>
        <v>62.447510000000001</v>
      </c>
      <c r="AE22" s="27">
        <f t="shared" si="31"/>
        <v>62.447510000000001</v>
      </c>
      <c r="AF22" s="27">
        <f t="shared" si="31"/>
        <v>62.447510000000001</v>
      </c>
      <c r="AG22" s="26">
        <f t="shared" ref="AG22:AY22" si="40">AF22+($AZ22-$AF22)/($AZ$2-$AF$2)</f>
        <v>62.075134500000004</v>
      </c>
      <c r="AH22" s="26">
        <f t="shared" si="40"/>
        <v>61.702759000000007</v>
      </c>
      <c r="AI22" s="26">
        <f t="shared" si="40"/>
        <v>61.330383500000011</v>
      </c>
      <c r="AJ22" s="26">
        <f t="shared" si="40"/>
        <v>60.958008000000014</v>
      </c>
      <c r="AK22" s="26">
        <f t="shared" si="40"/>
        <v>60.585632500000017</v>
      </c>
      <c r="AL22" s="26">
        <f t="shared" si="40"/>
        <v>60.21325700000002</v>
      </c>
      <c r="AM22" s="26">
        <f t="shared" si="40"/>
        <v>59.840881500000023</v>
      </c>
      <c r="AN22" s="26">
        <f t="shared" si="40"/>
        <v>59.468506000000026</v>
      </c>
      <c r="AO22" s="26">
        <f t="shared" si="40"/>
        <v>59.096130500000029</v>
      </c>
      <c r="AP22" s="26">
        <f t="shared" si="40"/>
        <v>58.723755000000033</v>
      </c>
      <c r="AQ22" s="26">
        <f t="shared" si="40"/>
        <v>58.351379500000036</v>
      </c>
      <c r="AR22" s="26">
        <f t="shared" si="40"/>
        <v>57.979004000000039</v>
      </c>
      <c r="AS22" s="26">
        <f t="shared" si="40"/>
        <v>57.606628500000042</v>
      </c>
      <c r="AT22" s="26">
        <f t="shared" si="40"/>
        <v>57.234253000000045</v>
      </c>
      <c r="AU22" s="26">
        <f t="shared" si="40"/>
        <v>56.861877500000048</v>
      </c>
      <c r="AV22" s="26">
        <f t="shared" si="40"/>
        <v>56.489502000000051</v>
      </c>
      <c r="AW22" s="26">
        <f t="shared" si="40"/>
        <v>56.117126500000055</v>
      </c>
      <c r="AX22" s="26">
        <f t="shared" si="40"/>
        <v>55.744751000000058</v>
      </c>
      <c r="AY22" s="26">
        <f t="shared" si="40"/>
        <v>55.372375500000061</v>
      </c>
      <c r="AZ22" s="26">
        <f>AZ20</f>
        <v>55</v>
      </c>
    </row>
    <row r="23" spans="1:5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 t="shared" ref="AA23:AC23" si="41">AB23</f>
        <v>85.269580000000005</v>
      </c>
      <c r="AB23" s="28">
        <f t="shared" si="41"/>
        <v>85.269580000000005</v>
      </c>
      <c r="AC23" s="28">
        <f t="shared" si="41"/>
        <v>85.269580000000005</v>
      </c>
      <c r="AD23" s="27">
        <f>AD25</f>
        <v>85.269580000000005</v>
      </c>
      <c r="AE23" s="27">
        <f t="shared" si="31"/>
        <v>85.269580000000005</v>
      </c>
      <c r="AF23" s="27">
        <f t="shared" si="31"/>
        <v>85.269580000000005</v>
      </c>
      <c r="AG23" s="26">
        <f t="shared" ref="AG23:AY23" si="42">AF23+($AZ23-$AF23)/($AZ$2-$AF$2)</f>
        <v>85.156101000000007</v>
      </c>
      <c r="AH23" s="26">
        <f t="shared" si="42"/>
        <v>85.042622000000009</v>
      </c>
      <c r="AI23" s="26">
        <f t="shared" si="42"/>
        <v>84.92914300000001</v>
      </c>
      <c r="AJ23" s="26">
        <f t="shared" si="42"/>
        <v>84.815664000000012</v>
      </c>
      <c r="AK23" s="26">
        <f t="shared" si="42"/>
        <v>84.702185000000014</v>
      </c>
      <c r="AL23" s="26">
        <f t="shared" si="42"/>
        <v>84.588706000000016</v>
      </c>
      <c r="AM23" s="26">
        <f t="shared" si="42"/>
        <v>84.475227000000018</v>
      </c>
      <c r="AN23" s="26">
        <f t="shared" si="42"/>
        <v>84.36174800000002</v>
      </c>
      <c r="AO23" s="26">
        <f t="shared" si="42"/>
        <v>84.248269000000022</v>
      </c>
      <c r="AP23" s="26">
        <f t="shared" si="42"/>
        <v>84.134790000000024</v>
      </c>
      <c r="AQ23" s="26">
        <f t="shared" si="42"/>
        <v>84.021311000000026</v>
      </c>
      <c r="AR23" s="26">
        <f t="shared" si="42"/>
        <v>83.907832000000028</v>
      </c>
      <c r="AS23" s="26">
        <f t="shared" si="42"/>
        <v>83.794353000000029</v>
      </c>
      <c r="AT23" s="26">
        <f t="shared" si="42"/>
        <v>83.680874000000031</v>
      </c>
      <c r="AU23" s="26">
        <f t="shared" si="42"/>
        <v>83.567395000000033</v>
      </c>
      <c r="AV23" s="26">
        <f t="shared" si="42"/>
        <v>83.453916000000035</v>
      </c>
      <c r="AW23" s="26">
        <f t="shared" si="42"/>
        <v>83.340437000000037</v>
      </c>
      <c r="AX23" s="26">
        <f t="shared" si="42"/>
        <v>83.226958000000039</v>
      </c>
      <c r="AY23" s="26">
        <f t="shared" si="42"/>
        <v>83.113479000000041</v>
      </c>
      <c r="AZ23" s="26">
        <f>AZ25</f>
        <v>83</v>
      </c>
    </row>
    <row r="24" spans="1:5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 t="shared" ref="AA24:AC24" si="43">AB24</f>
        <v>85.269580000000005</v>
      </c>
      <c r="AB24" s="28">
        <f t="shared" si="43"/>
        <v>85.269580000000005</v>
      </c>
      <c r="AC24" s="28">
        <f t="shared" si="43"/>
        <v>85.269580000000005</v>
      </c>
      <c r="AD24" s="27">
        <f>AD25</f>
        <v>85.269580000000005</v>
      </c>
      <c r="AE24" s="27">
        <f t="shared" si="31"/>
        <v>85.269580000000005</v>
      </c>
      <c r="AF24" s="27">
        <f t="shared" si="31"/>
        <v>85.269580000000005</v>
      </c>
      <c r="AG24" s="26">
        <f t="shared" ref="AG24:AY24" si="44">AF24+($AZ24-$AF24)/($AZ$2-$AF$2)</f>
        <v>85.156101000000007</v>
      </c>
      <c r="AH24" s="26">
        <f t="shared" si="44"/>
        <v>85.042622000000009</v>
      </c>
      <c r="AI24" s="26">
        <f t="shared" si="44"/>
        <v>84.92914300000001</v>
      </c>
      <c r="AJ24" s="26">
        <f t="shared" si="44"/>
        <v>84.815664000000012</v>
      </c>
      <c r="AK24" s="26">
        <f t="shared" si="44"/>
        <v>84.702185000000014</v>
      </c>
      <c r="AL24" s="26">
        <f t="shared" si="44"/>
        <v>84.588706000000016</v>
      </c>
      <c r="AM24" s="26">
        <f t="shared" si="44"/>
        <v>84.475227000000018</v>
      </c>
      <c r="AN24" s="26">
        <f t="shared" si="44"/>
        <v>84.36174800000002</v>
      </c>
      <c r="AO24" s="26">
        <f t="shared" si="44"/>
        <v>84.248269000000022</v>
      </c>
      <c r="AP24" s="26">
        <f t="shared" si="44"/>
        <v>84.134790000000024</v>
      </c>
      <c r="AQ24" s="26">
        <f t="shared" si="44"/>
        <v>84.021311000000026</v>
      </c>
      <c r="AR24" s="26">
        <f t="shared" si="44"/>
        <v>83.907832000000028</v>
      </c>
      <c r="AS24" s="26">
        <f t="shared" si="44"/>
        <v>83.794353000000029</v>
      </c>
      <c r="AT24" s="26">
        <f t="shared" si="44"/>
        <v>83.680874000000031</v>
      </c>
      <c r="AU24" s="26">
        <f t="shared" si="44"/>
        <v>83.567395000000033</v>
      </c>
      <c r="AV24" s="26">
        <f t="shared" si="44"/>
        <v>83.453916000000035</v>
      </c>
      <c r="AW24" s="26">
        <f t="shared" si="44"/>
        <v>83.340437000000037</v>
      </c>
      <c r="AX24" s="26">
        <f t="shared" si="44"/>
        <v>83.226958000000039</v>
      </c>
      <c r="AY24" s="26">
        <f t="shared" si="44"/>
        <v>83.113479000000041</v>
      </c>
      <c r="AZ24" s="26">
        <f>AZ25</f>
        <v>83</v>
      </c>
    </row>
    <row r="25" spans="1:5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 t="shared" ref="AA25:AC25" si="45">AB25</f>
        <v>85.269580000000005</v>
      </c>
      <c r="AB25" s="28">
        <f t="shared" si="45"/>
        <v>85.269580000000005</v>
      </c>
      <c r="AC25" s="28">
        <f t="shared" si="45"/>
        <v>85.269580000000005</v>
      </c>
      <c r="AD25" s="30">
        <f>LabourForceAssumption!D13</f>
        <v>85.269580000000005</v>
      </c>
      <c r="AE25" s="27">
        <f t="shared" si="31"/>
        <v>85.269580000000005</v>
      </c>
      <c r="AF25" s="27">
        <f t="shared" si="31"/>
        <v>85.269580000000005</v>
      </c>
      <c r="AG25" s="26">
        <f t="shared" ref="AG25:AY25" si="46">AF25+($AZ25-$AF25)/($AZ$2-$AF$2)</f>
        <v>85.156101000000007</v>
      </c>
      <c r="AH25" s="26">
        <f t="shared" si="46"/>
        <v>85.042622000000009</v>
      </c>
      <c r="AI25" s="26">
        <f t="shared" si="46"/>
        <v>84.92914300000001</v>
      </c>
      <c r="AJ25" s="26">
        <f t="shared" si="46"/>
        <v>84.815664000000012</v>
      </c>
      <c r="AK25" s="26">
        <f t="shared" si="46"/>
        <v>84.702185000000014</v>
      </c>
      <c r="AL25" s="26">
        <f t="shared" si="46"/>
        <v>84.588706000000016</v>
      </c>
      <c r="AM25" s="26">
        <f t="shared" si="46"/>
        <v>84.475227000000018</v>
      </c>
      <c r="AN25" s="26">
        <f t="shared" si="46"/>
        <v>84.36174800000002</v>
      </c>
      <c r="AO25" s="26">
        <f t="shared" si="46"/>
        <v>84.248269000000022</v>
      </c>
      <c r="AP25" s="26">
        <f t="shared" si="46"/>
        <v>84.134790000000024</v>
      </c>
      <c r="AQ25" s="26">
        <f t="shared" si="46"/>
        <v>84.021311000000026</v>
      </c>
      <c r="AR25" s="26">
        <f t="shared" si="46"/>
        <v>83.907832000000028</v>
      </c>
      <c r="AS25" s="26">
        <f t="shared" si="46"/>
        <v>83.794353000000029</v>
      </c>
      <c r="AT25" s="26">
        <f t="shared" si="46"/>
        <v>83.680874000000031</v>
      </c>
      <c r="AU25" s="26">
        <f t="shared" si="46"/>
        <v>83.567395000000033</v>
      </c>
      <c r="AV25" s="26">
        <f t="shared" si="46"/>
        <v>83.453916000000035</v>
      </c>
      <c r="AW25" s="26">
        <f t="shared" si="46"/>
        <v>83.340437000000037</v>
      </c>
      <c r="AX25" s="26">
        <f t="shared" si="46"/>
        <v>83.226958000000039</v>
      </c>
      <c r="AY25" s="26">
        <f t="shared" si="46"/>
        <v>83.113479000000041</v>
      </c>
      <c r="AZ25" s="30">
        <f>LabourForceAssumption!G13</f>
        <v>83</v>
      </c>
    </row>
    <row r="26" spans="1:5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 t="shared" ref="AA26:AC26" si="47">AB26</f>
        <v>85.269580000000005</v>
      </c>
      <c r="AB26" s="28">
        <f t="shared" si="47"/>
        <v>85.269580000000005</v>
      </c>
      <c r="AC26" s="28">
        <f t="shared" si="47"/>
        <v>85.269580000000005</v>
      </c>
      <c r="AD26" s="27">
        <f>AD25</f>
        <v>85.269580000000005</v>
      </c>
      <c r="AE26" s="27">
        <f t="shared" si="31"/>
        <v>85.269580000000005</v>
      </c>
      <c r="AF26" s="27">
        <f t="shared" si="31"/>
        <v>85.269580000000005</v>
      </c>
      <c r="AG26" s="26">
        <f t="shared" ref="AG26:AY26" si="48">AF26+($AZ26-$AF26)/($AZ$2-$AF$2)</f>
        <v>85.156101000000007</v>
      </c>
      <c r="AH26" s="26">
        <f t="shared" si="48"/>
        <v>85.042622000000009</v>
      </c>
      <c r="AI26" s="26">
        <f t="shared" si="48"/>
        <v>84.92914300000001</v>
      </c>
      <c r="AJ26" s="26">
        <f t="shared" si="48"/>
        <v>84.815664000000012</v>
      </c>
      <c r="AK26" s="26">
        <f t="shared" si="48"/>
        <v>84.702185000000014</v>
      </c>
      <c r="AL26" s="26">
        <f t="shared" si="48"/>
        <v>84.588706000000016</v>
      </c>
      <c r="AM26" s="26">
        <f t="shared" si="48"/>
        <v>84.475227000000018</v>
      </c>
      <c r="AN26" s="26">
        <f t="shared" si="48"/>
        <v>84.36174800000002</v>
      </c>
      <c r="AO26" s="26">
        <f t="shared" si="48"/>
        <v>84.248269000000022</v>
      </c>
      <c r="AP26" s="26">
        <f t="shared" si="48"/>
        <v>84.134790000000024</v>
      </c>
      <c r="AQ26" s="26">
        <f t="shared" si="48"/>
        <v>84.021311000000026</v>
      </c>
      <c r="AR26" s="26">
        <f t="shared" si="48"/>
        <v>83.907832000000028</v>
      </c>
      <c r="AS26" s="26">
        <f t="shared" si="48"/>
        <v>83.794353000000029</v>
      </c>
      <c r="AT26" s="26">
        <f t="shared" si="48"/>
        <v>83.680874000000031</v>
      </c>
      <c r="AU26" s="26">
        <f t="shared" si="48"/>
        <v>83.567395000000033</v>
      </c>
      <c r="AV26" s="26">
        <f t="shared" si="48"/>
        <v>83.453916000000035</v>
      </c>
      <c r="AW26" s="26">
        <f t="shared" si="48"/>
        <v>83.340437000000037</v>
      </c>
      <c r="AX26" s="26">
        <f t="shared" si="48"/>
        <v>83.226958000000039</v>
      </c>
      <c r="AY26" s="26">
        <f t="shared" si="48"/>
        <v>83.113479000000041</v>
      </c>
      <c r="AZ26" s="26">
        <f>AZ25</f>
        <v>83</v>
      </c>
    </row>
    <row r="27" spans="1:5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 t="shared" ref="AA27:AC27" si="49">AB27</f>
        <v>85.269580000000005</v>
      </c>
      <c r="AB27" s="28">
        <f t="shared" si="49"/>
        <v>85.269580000000005</v>
      </c>
      <c r="AC27" s="28">
        <f t="shared" si="49"/>
        <v>85.269580000000005</v>
      </c>
      <c r="AD27" s="27">
        <f>AD25</f>
        <v>85.269580000000005</v>
      </c>
      <c r="AE27" s="27">
        <f t="shared" si="31"/>
        <v>85.269580000000005</v>
      </c>
      <c r="AF27" s="27">
        <f t="shared" si="31"/>
        <v>85.269580000000005</v>
      </c>
      <c r="AG27" s="26">
        <f t="shared" ref="AG27:AY27" si="50">AF27+($AZ27-$AF27)/($AZ$2-$AF$2)</f>
        <v>85.156101000000007</v>
      </c>
      <c r="AH27" s="26">
        <f t="shared" si="50"/>
        <v>85.042622000000009</v>
      </c>
      <c r="AI27" s="26">
        <f t="shared" si="50"/>
        <v>84.92914300000001</v>
      </c>
      <c r="AJ27" s="26">
        <f t="shared" si="50"/>
        <v>84.815664000000012</v>
      </c>
      <c r="AK27" s="26">
        <f t="shared" si="50"/>
        <v>84.702185000000014</v>
      </c>
      <c r="AL27" s="26">
        <f t="shared" si="50"/>
        <v>84.588706000000016</v>
      </c>
      <c r="AM27" s="26">
        <f t="shared" si="50"/>
        <v>84.475227000000018</v>
      </c>
      <c r="AN27" s="26">
        <f t="shared" si="50"/>
        <v>84.36174800000002</v>
      </c>
      <c r="AO27" s="26">
        <f t="shared" si="50"/>
        <v>84.248269000000022</v>
      </c>
      <c r="AP27" s="26">
        <f t="shared" si="50"/>
        <v>84.134790000000024</v>
      </c>
      <c r="AQ27" s="26">
        <f t="shared" si="50"/>
        <v>84.021311000000026</v>
      </c>
      <c r="AR27" s="26">
        <f t="shared" si="50"/>
        <v>83.907832000000028</v>
      </c>
      <c r="AS27" s="26">
        <f t="shared" si="50"/>
        <v>83.794353000000029</v>
      </c>
      <c r="AT27" s="26">
        <f t="shared" si="50"/>
        <v>83.680874000000031</v>
      </c>
      <c r="AU27" s="26">
        <f t="shared" si="50"/>
        <v>83.567395000000033</v>
      </c>
      <c r="AV27" s="26">
        <f t="shared" si="50"/>
        <v>83.453916000000035</v>
      </c>
      <c r="AW27" s="26">
        <f t="shared" si="50"/>
        <v>83.340437000000037</v>
      </c>
      <c r="AX27" s="26">
        <f t="shared" si="50"/>
        <v>83.226958000000039</v>
      </c>
      <c r="AY27" s="26">
        <f t="shared" si="50"/>
        <v>83.113479000000041</v>
      </c>
      <c r="AZ27" s="26">
        <f>AZ25</f>
        <v>83</v>
      </c>
    </row>
    <row r="28" spans="1:5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 t="shared" ref="AA28:AC28" si="51">AB28</f>
        <v>91.671480000000003</v>
      </c>
      <c r="AB28" s="28">
        <f t="shared" si="51"/>
        <v>91.671480000000003</v>
      </c>
      <c r="AC28" s="28">
        <f t="shared" si="51"/>
        <v>91.671480000000003</v>
      </c>
      <c r="AD28" s="27">
        <f>AD30</f>
        <v>91.671480000000003</v>
      </c>
      <c r="AE28" s="27">
        <f t="shared" si="31"/>
        <v>91.671480000000003</v>
      </c>
      <c r="AF28" s="27">
        <f t="shared" si="31"/>
        <v>91.671480000000003</v>
      </c>
      <c r="AG28" s="26">
        <f t="shared" ref="AG28:AY28" si="52">AF28+($AZ28-$AF28)/($AZ$2-$AF$2)</f>
        <v>91.337906000000004</v>
      </c>
      <c r="AH28" s="26">
        <f t="shared" si="52"/>
        <v>91.004332000000005</v>
      </c>
      <c r="AI28" s="26">
        <f t="shared" si="52"/>
        <v>90.670758000000006</v>
      </c>
      <c r="AJ28" s="26">
        <f t="shared" si="52"/>
        <v>90.337184000000008</v>
      </c>
      <c r="AK28" s="26">
        <f t="shared" si="52"/>
        <v>90.003610000000009</v>
      </c>
      <c r="AL28" s="26">
        <f t="shared" si="52"/>
        <v>89.67003600000001</v>
      </c>
      <c r="AM28" s="26">
        <f t="shared" si="52"/>
        <v>89.336462000000012</v>
      </c>
      <c r="AN28" s="26">
        <f t="shared" si="52"/>
        <v>89.002888000000013</v>
      </c>
      <c r="AO28" s="26">
        <f t="shared" si="52"/>
        <v>88.669314000000014</v>
      </c>
      <c r="AP28" s="26">
        <f t="shared" si="52"/>
        <v>88.335740000000015</v>
      </c>
      <c r="AQ28" s="26">
        <f t="shared" si="52"/>
        <v>88.002166000000017</v>
      </c>
      <c r="AR28" s="26">
        <f t="shared" si="52"/>
        <v>87.668592000000018</v>
      </c>
      <c r="AS28" s="26">
        <f t="shared" si="52"/>
        <v>87.335018000000019</v>
      </c>
      <c r="AT28" s="26">
        <f t="shared" si="52"/>
        <v>87.001444000000021</v>
      </c>
      <c r="AU28" s="26">
        <f t="shared" si="52"/>
        <v>86.667870000000022</v>
      </c>
      <c r="AV28" s="26">
        <f t="shared" si="52"/>
        <v>86.334296000000023</v>
      </c>
      <c r="AW28" s="26">
        <f t="shared" si="52"/>
        <v>86.000722000000025</v>
      </c>
      <c r="AX28" s="26">
        <f t="shared" si="52"/>
        <v>85.667148000000026</v>
      </c>
      <c r="AY28" s="26">
        <f t="shared" si="52"/>
        <v>85.333574000000027</v>
      </c>
      <c r="AZ28" s="26">
        <f>AZ30</f>
        <v>85</v>
      </c>
    </row>
    <row r="29" spans="1:5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 t="shared" ref="AA29:AC29" si="53">AB29</f>
        <v>91.671480000000003</v>
      </c>
      <c r="AB29" s="28">
        <f t="shared" si="53"/>
        <v>91.671480000000003</v>
      </c>
      <c r="AC29" s="28">
        <f t="shared" si="53"/>
        <v>91.671480000000003</v>
      </c>
      <c r="AD29" s="27">
        <f>AD30</f>
        <v>91.671480000000003</v>
      </c>
      <c r="AE29" s="27">
        <f t="shared" si="31"/>
        <v>91.671480000000003</v>
      </c>
      <c r="AF29" s="27">
        <f t="shared" si="31"/>
        <v>91.671480000000003</v>
      </c>
      <c r="AG29" s="26">
        <f t="shared" ref="AG29:AY29" si="54">AF29+($AZ29-$AF29)/($AZ$2-$AF$2)</f>
        <v>91.337906000000004</v>
      </c>
      <c r="AH29" s="26">
        <f t="shared" si="54"/>
        <v>91.004332000000005</v>
      </c>
      <c r="AI29" s="26">
        <f t="shared" si="54"/>
        <v>90.670758000000006</v>
      </c>
      <c r="AJ29" s="26">
        <f t="shared" si="54"/>
        <v>90.337184000000008</v>
      </c>
      <c r="AK29" s="26">
        <f t="shared" si="54"/>
        <v>90.003610000000009</v>
      </c>
      <c r="AL29" s="26">
        <f t="shared" si="54"/>
        <v>89.67003600000001</v>
      </c>
      <c r="AM29" s="26">
        <f t="shared" si="54"/>
        <v>89.336462000000012</v>
      </c>
      <c r="AN29" s="26">
        <f t="shared" si="54"/>
        <v>89.002888000000013</v>
      </c>
      <c r="AO29" s="26">
        <f t="shared" si="54"/>
        <v>88.669314000000014</v>
      </c>
      <c r="AP29" s="26">
        <f t="shared" si="54"/>
        <v>88.335740000000015</v>
      </c>
      <c r="AQ29" s="26">
        <f t="shared" si="54"/>
        <v>88.002166000000017</v>
      </c>
      <c r="AR29" s="26">
        <f t="shared" si="54"/>
        <v>87.668592000000018</v>
      </c>
      <c r="AS29" s="26">
        <f t="shared" si="54"/>
        <v>87.335018000000019</v>
      </c>
      <c r="AT29" s="26">
        <f t="shared" si="54"/>
        <v>87.001444000000021</v>
      </c>
      <c r="AU29" s="26">
        <f t="shared" si="54"/>
        <v>86.667870000000022</v>
      </c>
      <c r="AV29" s="26">
        <f t="shared" si="54"/>
        <v>86.334296000000023</v>
      </c>
      <c r="AW29" s="26">
        <f t="shared" si="54"/>
        <v>86.000722000000025</v>
      </c>
      <c r="AX29" s="26">
        <f t="shared" si="54"/>
        <v>85.667148000000026</v>
      </c>
      <c r="AY29" s="26">
        <f t="shared" si="54"/>
        <v>85.333574000000027</v>
      </c>
      <c r="AZ29" s="26">
        <f>AZ30</f>
        <v>85</v>
      </c>
    </row>
    <row r="30" spans="1:5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 t="shared" ref="AA30:AC30" si="55">AB30</f>
        <v>91.671480000000003</v>
      </c>
      <c r="AB30" s="28">
        <f t="shared" si="55"/>
        <v>91.671480000000003</v>
      </c>
      <c r="AC30" s="28">
        <f t="shared" si="55"/>
        <v>91.671480000000003</v>
      </c>
      <c r="AD30" s="30">
        <f>LabourForceAssumption!D14</f>
        <v>91.671480000000003</v>
      </c>
      <c r="AE30" s="27">
        <f t="shared" si="31"/>
        <v>91.671480000000003</v>
      </c>
      <c r="AF30" s="27">
        <f t="shared" si="31"/>
        <v>91.671480000000003</v>
      </c>
      <c r="AG30" s="26">
        <f t="shared" ref="AG30:AY30" si="56">AF30+($AZ30-$AF30)/($AZ$2-$AF$2)</f>
        <v>91.337906000000004</v>
      </c>
      <c r="AH30" s="26">
        <f t="shared" si="56"/>
        <v>91.004332000000005</v>
      </c>
      <c r="AI30" s="26">
        <f t="shared" si="56"/>
        <v>90.670758000000006</v>
      </c>
      <c r="AJ30" s="26">
        <f t="shared" si="56"/>
        <v>90.337184000000008</v>
      </c>
      <c r="AK30" s="26">
        <f t="shared" si="56"/>
        <v>90.003610000000009</v>
      </c>
      <c r="AL30" s="26">
        <f t="shared" si="56"/>
        <v>89.67003600000001</v>
      </c>
      <c r="AM30" s="26">
        <f t="shared" si="56"/>
        <v>89.336462000000012</v>
      </c>
      <c r="AN30" s="26">
        <f t="shared" si="56"/>
        <v>89.002888000000013</v>
      </c>
      <c r="AO30" s="26">
        <f t="shared" si="56"/>
        <v>88.669314000000014</v>
      </c>
      <c r="AP30" s="26">
        <f t="shared" si="56"/>
        <v>88.335740000000015</v>
      </c>
      <c r="AQ30" s="26">
        <f t="shared" si="56"/>
        <v>88.002166000000017</v>
      </c>
      <c r="AR30" s="26">
        <f t="shared" si="56"/>
        <v>87.668592000000018</v>
      </c>
      <c r="AS30" s="26">
        <f t="shared" si="56"/>
        <v>87.335018000000019</v>
      </c>
      <c r="AT30" s="26">
        <f t="shared" si="56"/>
        <v>87.001444000000021</v>
      </c>
      <c r="AU30" s="26">
        <f t="shared" si="56"/>
        <v>86.667870000000022</v>
      </c>
      <c r="AV30" s="26">
        <f t="shared" si="56"/>
        <v>86.334296000000023</v>
      </c>
      <c r="AW30" s="26">
        <f t="shared" si="56"/>
        <v>86.000722000000025</v>
      </c>
      <c r="AX30" s="26">
        <f t="shared" si="56"/>
        <v>85.667148000000026</v>
      </c>
      <c r="AY30" s="26">
        <f t="shared" si="56"/>
        <v>85.333574000000027</v>
      </c>
      <c r="AZ30" s="30">
        <f>LabourForceAssumption!G14</f>
        <v>85</v>
      </c>
    </row>
    <row r="31" spans="1:5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 t="shared" ref="AA31:AC31" si="57">AB31</f>
        <v>91.671480000000003</v>
      </c>
      <c r="AB31" s="28">
        <f t="shared" si="57"/>
        <v>91.671480000000003</v>
      </c>
      <c r="AC31" s="28">
        <f t="shared" si="57"/>
        <v>91.671480000000003</v>
      </c>
      <c r="AD31" s="27">
        <f>AD30</f>
        <v>91.671480000000003</v>
      </c>
      <c r="AE31" s="27">
        <f t="shared" si="31"/>
        <v>91.671480000000003</v>
      </c>
      <c r="AF31" s="27">
        <f t="shared" si="31"/>
        <v>91.671480000000003</v>
      </c>
      <c r="AG31" s="26">
        <f t="shared" ref="AG31:AY31" si="58">AF31+($AZ31-$AF31)/($AZ$2-$AF$2)</f>
        <v>91.337906000000004</v>
      </c>
      <c r="AH31" s="26">
        <f t="shared" si="58"/>
        <v>91.004332000000005</v>
      </c>
      <c r="AI31" s="26">
        <f t="shared" si="58"/>
        <v>90.670758000000006</v>
      </c>
      <c r="AJ31" s="26">
        <f t="shared" si="58"/>
        <v>90.337184000000008</v>
      </c>
      <c r="AK31" s="26">
        <f t="shared" si="58"/>
        <v>90.003610000000009</v>
      </c>
      <c r="AL31" s="26">
        <f t="shared" si="58"/>
        <v>89.67003600000001</v>
      </c>
      <c r="AM31" s="26">
        <f t="shared" si="58"/>
        <v>89.336462000000012</v>
      </c>
      <c r="AN31" s="26">
        <f t="shared" si="58"/>
        <v>89.002888000000013</v>
      </c>
      <c r="AO31" s="26">
        <f t="shared" si="58"/>
        <v>88.669314000000014</v>
      </c>
      <c r="AP31" s="26">
        <f t="shared" si="58"/>
        <v>88.335740000000015</v>
      </c>
      <c r="AQ31" s="26">
        <f t="shared" si="58"/>
        <v>88.002166000000017</v>
      </c>
      <c r="AR31" s="26">
        <f t="shared" si="58"/>
        <v>87.668592000000018</v>
      </c>
      <c r="AS31" s="26">
        <f t="shared" si="58"/>
        <v>87.335018000000019</v>
      </c>
      <c r="AT31" s="26">
        <f t="shared" si="58"/>
        <v>87.001444000000021</v>
      </c>
      <c r="AU31" s="26">
        <f t="shared" si="58"/>
        <v>86.667870000000022</v>
      </c>
      <c r="AV31" s="26">
        <f t="shared" si="58"/>
        <v>86.334296000000023</v>
      </c>
      <c r="AW31" s="26">
        <f t="shared" si="58"/>
        <v>86.000722000000025</v>
      </c>
      <c r="AX31" s="26">
        <f t="shared" si="58"/>
        <v>85.667148000000026</v>
      </c>
      <c r="AY31" s="26">
        <f t="shared" si="58"/>
        <v>85.333574000000027</v>
      </c>
      <c r="AZ31" s="26">
        <f>AZ30</f>
        <v>85</v>
      </c>
    </row>
    <row r="32" spans="1:5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 t="shared" ref="AA32:AC32" si="59">AB32</f>
        <v>91.671480000000003</v>
      </c>
      <c r="AB32" s="28">
        <f t="shared" si="59"/>
        <v>91.671480000000003</v>
      </c>
      <c r="AC32" s="28">
        <f t="shared" si="59"/>
        <v>91.671480000000003</v>
      </c>
      <c r="AD32" s="27">
        <f>AD30</f>
        <v>91.671480000000003</v>
      </c>
      <c r="AE32" s="27">
        <f t="shared" si="31"/>
        <v>91.671480000000003</v>
      </c>
      <c r="AF32" s="27">
        <f t="shared" si="31"/>
        <v>91.671480000000003</v>
      </c>
      <c r="AG32" s="26">
        <f t="shared" ref="AG32:AY32" si="60">AF32+($AZ32-$AF32)/($AZ$2-$AF$2)</f>
        <v>91.337906000000004</v>
      </c>
      <c r="AH32" s="26">
        <f t="shared" si="60"/>
        <v>91.004332000000005</v>
      </c>
      <c r="AI32" s="26">
        <f t="shared" si="60"/>
        <v>90.670758000000006</v>
      </c>
      <c r="AJ32" s="26">
        <f t="shared" si="60"/>
        <v>90.337184000000008</v>
      </c>
      <c r="AK32" s="26">
        <f t="shared" si="60"/>
        <v>90.003610000000009</v>
      </c>
      <c r="AL32" s="26">
        <f t="shared" si="60"/>
        <v>89.67003600000001</v>
      </c>
      <c r="AM32" s="26">
        <f t="shared" si="60"/>
        <v>89.336462000000012</v>
      </c>
      <c r="AN32" s="26">
        <f t="shared" si="60"/>
        <v>89.002888000000013</v>
      </c>
      <c r="AO32" s="26">
        <f t="shared" si="60"/>
        <v>88.669314000000014</v>
      </c>
      <c r="AP32" s="26">
        <f t="shared" si="60"/>
        <v>88.335740000000015</v>
      </c>
      <c r="AQ32" s="26">
        <f t="shared" si="60"/>
        <v>88.002166000000017</v>
      </c>
      <c r="AR32" s="26">
        <f t="shared" si="60"/>
        <v>87.668592000000018</v>
      </c>
      <c r="AS32" s="26">
        <f t="shared" si="60"/>
        <v>87.335018000000019</v>
      </c>
      <c r="AT32" s="26">
        <f t="shared" si="60"/>
        <v>87.001444000000021</v>
      </c>
      <c r="AU32" s="26">
        <f t="shared" si="60"/>
        <v>86.667870000000022</v>
      </c>
      <c r="AV32" s="26">
        <f t="shared" si="60"/>
        <v>86.334296000000023</v>
      </c>
      <c r="AW32" s="26">
        <f t="shared" si="60"/>
        <v>86.000722000000025</v>
      </c>
      <c r="AX32" s="26">
        <f t="shared" si="60"/>
        <v>85.667148000000026</v>
      </c>
      <c r="AY32" s="26">
        <f t="shared" si="60"/>
        <v>85.333574000000027</v>
      </c>
      <c r="AZ32" s="26">
        <f>AZ30</f>
        <v>85</v>
      </c>
    </row>
    <row r="33" spans="1:5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 t="shared" ref="AA33:AC33" si="61">AB33</f>
        <v>93.497889999999998</v>
      </c>
      <c r="AB33" s="28">
        <f t="shared" si="61"/>
        <v>93.497889999999998</v>
      </c>
      <c r="AC33" s="28">
        <f t="shared" si="61"/>
        <v>93.497889999999998</v>
      </c>
      <c r="AD33" s="27">
        <f>AD35</f>
        <v>93.497889999999998</v>
      </c>
      <c r="AE33" s="27">
        <f t="shared" si="31"/>
        <v>93.497889999999998</v>
      </c>
      <c r="AF33" s="27">
        <f t="shared" si="31"/>
        <v>93.497889999999998</v>
      </c>
      <c r="AG33" s="26">
        <f t="shared" ref="AG33:AY33" si="62">AF33+($AZ33-$AF33)/($AZ$2-$AF$2)</f>
        <v>93.222995499999996</v>
      </c>
      <c r="AH33" s="26">
        <f t="shared" si="62"/>
        <v>92.948100999999994</v>
      </c>
      <c r="AI33" s="26">
        <f t="shared" si="62"/>
        <v>92.673206499999992</v>
      </c>
      <c r="AJ33" s="26">
        <f t="shared" si="62"/>
        <v>92.39831199999999</v>
      </c>
      <c r="AK33" s="26">
        <f t="shared" si="62"/>
        <v>92.123417499999988</v>
      </c>
      <c r="AL33" s="26">
        <f t="shared" si="62"/>
        <v>91.848522999999986</v>
      </c>
      <c r="AM33" s="26">
        <f t="shared" si="62"/>
        <v>91.573628499999984</v>
      </c>
      <c r="AN33" s="26">
        <f t="shared" si="62"/>
        <v>91.298733999999982</v>
      </c>
      <c r="AO33" s="26">
        <f t="shared" si="62"/>
        <v>91.02383949999998</v>
      </c>
      <c r="AP33" s="26">
        <f t="shared" si="62"/>
        <v>90.748944999999978</v>
      </c>
      <c r="AQ33" s="26">
        <f t="shared" si="62"/>
        <v>90.474050499999976</v>
      </c>
      <c r="AR33" s="26">
        <f t="shared" si="62"/>
        <v>90.199155999999974</v>
      </c>
      <c r="AS33" s="26">
        <f t="shared" si="62"/>
        <v>89.924261499999972</v>
      </c>
      <c r="AT33" s="26">
        <f t="shared" si="62"/>
        <v>89.64936699999997</v>
      </c>
      <c r="AU33" s="26">
        <f t="shared" si="62"/>
        <v>89.374472499999968</v>
      </c>
      <c r="AV33" s="26">
        <f t="shared" si="62"/>
        <v>89.099577999999966</v>
      </c>
      <c r="AW33" s="26">
        <f t="shared" si="62"/>
        <v>88.824683499999963</v>
      </c>
      <c r="AX33" s="26">
        <f t="shared" si="62"/>
        <v>88.549788999999961</v>
      </c>
      <c r="AY33" s="26">
        <f t="shared" si="62"/>
        <v>88.274894499999959</v>
      </c>
      <c r="AZ33" s="26">
        <f>AZ35</f>
        <v>88</v>
      </c>
    </row>
    <row r="34" spans="1:5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 t="shared" ref="AA34:AC34" si="63">AB34</f>
        <v>93.497889999999998</v>
      </c>
      <c r="AB34" s="28">
        <f t="shared" si="63"/>
        <v>93.497889999999998</v>
      </c>
      <c r="AC34" s="28">
        <f t="shared" si="63"/>
        <v>93.497889999999998</v>
      </c>
      <c r="AD34" s="27">
        <f>AD35</f>
        <v>93.497889999999998</v>
      </c>
      <c r="AE34" s="27">
        <f t="shared" si="31"/>
        <v>93.497889999999998</v>
      </c>
      <c r="AF34" s="27">
        <f t="shared" si="31"/>
        <v>93.497889999999998</v>
      </c>
      <c r="AG34" s="26">
        <f t="shared" ref="AG34:AY34" si="64">AF34+($AZ34-$AF34)/($AZ$2-$AF$2)</f>
        <v>93.222995499999996</v>
      </c>
      <c r="AH34" s="26">
        <f t="shared" si="64"/>
        <v>92.948100999999994</v>
      </c>
      <c r="AI34" s="26">
        <f t="shared" si="64"/>
        <v>92.673206499999992</v>
      </c>
      <c r="AJ34" s="26">
        <f t="shared" si="64"/>
        <v>92.39831199999999</v>
      </c>
      <c r="AK34" s="26">
        <f t="shared" si="64"/>
        <v>92.123417499999988</v>
      </c>
      <c r="AL34" s="26">
        <f t="shared" si="64"/>
        <v>91.848522999999986</v>
      </c>
      <c r="AM34" s="26">
        <f t="shared" si="64"/>
        <v>91.573628499999984</v>
      </c>
      <c r="AN34" s="26">
        <f t="shared" si="64"/>
        <v>91.298733999999982</v>
      </c>
      <c r="AO34" s="26">
        <f t="shared" si="64"/>
        <v>91.02383949999998</v>
      </c>
      <c r="AP34" s="26">
        <f t="shared" si="64"/>
        <v>90.748944999999978</v>
      </c>
      <c r="AQ34" s="26">
        <f t="shared" si="64"/>
        <v>90.474050499999976</v>
      </c>
      <c r="AR34" s="26">
        <f t="shared" si="64"/>
        <v>90.199155999999974</v>
      </c>
      <c r="AS34" s="26">
        <f t="shared" si="64"/>
        <v>89.924261499999972</v>
      </c>
      <c r="AT34" s="26">
        <f t="shared" si="64"/>
        <v>89.64936699999997</v>
      </c>
      <c r="AU34" s="26">
        <f t="shared" si="64"/>
        <v>89.374472499999968</v>
      </c>
      <c r="AV34" s="26">
        <f t="shared" si="64"/>
        <v>89.099577999999966</v>
      </c>
      <c r="AW34" s="26">
        <f t="shared" si="64"/>
        <v>88.824683499999963</v>
      </c>
      <c r="AX34" s="26">
        <f t="shared" si="64"/>
        <v>88.549788999999961</v>
      </c>
      <c r="AY34" s="26">
        <f t="shared" si="64"/>
        <v>88.274894499999959</v>
      </c>
      <c r="AZ34" s="26">
        <f>AZ35</f>
        <v>88</v>
      </c>
    </row>
    <row r="35" spans="1:5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 t="shared" ref="AA35:AC35" si="65">AB35</f>
        <v>93.497889999999998</v>
      </c>
      <c r="AB35" s="28">
        <f t="shared" si="65"/>
        <v>93.497889999999998</v>
      </c>
      <c r="AC35" s="28">
        <f t="shared" si="65"/>
        <v>93.497889999999998</v>
      </c>
      <c r="AD35" s="30">
        <f>LabourForceAssumption!D15</f>
        <v>93.497889999999998</v>
      </c>
      <c r="AE35" s="27">
        <f t="shared" si="31"/>
        <v>93.497889999999998</v>
      </c>
      <c r="AF35" s="27">
        <f t="shared" si="31"/>
        <v>93.497889999999998</v>
      </c>
      <c r="AG35" s="26">
        <f t="shared" ref="AG35:AY35" si="66">AF35+($AZ35-$AF35)/($AZ$2-$AF$2)</f>
        <v>93.222995499999996</v>
      </c>
      <c r="AH35" s="26">
        <f t="shared" si="66"/>
        <v>92.948100999999994</v>
      </c>
      <c r="AI35" s="26">
        <f t="shared" si="66"/>
        <v>92.673206499999992</v>
      </c>
      <c r="AJ35" s="26">
        <f t="shared" si="66"/>
        <v>92.39831199999999</v>
      </c>
      <c r="AK35" s="26">
        <f t="shared" si="66"/>
        <v>92.123417499999988</v>
      </c>
      <c r="AL35" s="26">
        <f t="shared" si="66"/>
        <v>91.848522999999986</v>
      </c>
      <c r="AM35" s="26">
        <f t="shared" si="66"/>
        <v>91.573628499999984</v>
      </c>
      <c r="AN35" s="26">
        <f t="shared" si="66"/>
        <v>91.298733999999982</v>
      </c>
      <c r="AO35" s="26">
        <f t="shared" si="66"/>
        <v>91.02383949999998</v>
      </c>
      <c r="AP35" s="26">
        <f t="shared" si="66"/>
        <v>90.748944999999978</v>
      </c>
      <c r="AQ35" s="26">
        <f t="shared" si="66"/>
        <v>90.474050499999976</v>
      </c>
      <c r="AR35" s="26">
        <f t="shared" si="66"/>
        <v>90.199155999999974</v>
      </c>
      <c r="AS35" s="26">
        <f t="shared" si="66"/>
        <v>89.924261499999972</v>
      </c>
      <c r="AT35" s="26">
        <f t="shared" si="66"/>
        <v>89.64936699999997</v>
      </c>
      <c r="AU35" s="26">
        <f t="shared" si="66"/>
        <v>89.374472499999968</v>
      </c>
      <c r="AV35" s="26">
        <f t="shared" si="66"/>
        <v>89.099577999999966</v>
      </c>
      <c r="AW35" s="26">
        <f t="shared" si="66"/>
        <v>88.824683499999963</v>
      </c>
      <c r="AX35" s="26">
        <f t="shared" si="66"/>
        <v>88.549788999999961</v>
      </c>
      <c r="AY35" s="26">
        <f t="shared" si="66"/>
        <v>88.274894499999959</v>
      </c>
      <c r="AZ35" s="30">
        <f>LabourForceAssumption!G15</f>
        <v>88</v>
      </c>
    </row>
    <row r="36" spans="1:5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 t="shared" ref="AA36:AC36" si="67">AB36</f>
        <v>93.497889999999998</v>
      </c>
      <c r="AB36" s="28">
        <f t="shared" si="67"/>
        <v>93.497889999999998</v>
      </c>
      <c r="AC36" s="28">
        <f t="shared" si="67"/>
        <v>93.497889999999998</v>
      </c>
      <c r="AD36" s="27">
        <f>AD35</f>
        <v>93.497889999999998</v>
      </c>
      <c r="AE36" s="27">
        <f t="shared" si="31"/>
        <v>93.497889999999998</v>
      </c>
      <c r="AF36" s="27">
        <f t="shared" si="31"/>
        <v>93.497889999999998</v>
      </c>
      <c r="AG36" s="26">
        <f t="shared" ref="AG36:AY36" si="68">AF36+($AZ36-$AF36)/($AZ$2-$AF$2)</f>
        <v>93.222995499999996</v>
      </c>
      <c r="AH36" s="26">
        <f t="shared" si="68"/>
        <v>92.948100999999994</v>
      </c>
      <c r="AI36" s="26">
        <f t="shared" si="68"/>
        <v>92.673206499999992</v>
      </c>
      <c r="AJ36" s="26">
        <f t="shared" si="68"/>
        <v>92.39831199999999</v>
      </c>
      <c r="AK36" s="26">
        <f t="shared" si="68"/>
        <v>92.123417499999988</v>
      </c>
      <c r="AL36" s="26">
        <f t="shared" si="68"/>
        <v>91.848522999999986</v>
      </c>
      <c r="AM36" s="26">
        <f t="shared" si="68"/>
        <v>91.573628499999984</v>
      </c>
      <c r="AN36" s="26">
        <f t="shared" si="68"/>
        <v>91.298733999999982</v>
      </c>
      <c r="AO36" s="26">
        <f t="shared" si="68"/>
        <v>91.02383949999998</v>
      </c>
      <c r="AP36" s="26">
        <f t="shared" si="68"/>
        <v>90.748944999999978</v>
      </c>
      <c r="AQ36" s="26">
        <f t="shared" si="68"/>
        <v>90.474050499999976</v>
      </c>
      <c r="AR36" s="26">
        <f t="shared" si="68"/>
        <v>90.199155999999974</v>
      </c>
      <c r="AS36" s="26">
        <f t="shared" si="68"/>
        <v>89.924261499999972</v>
      </c>
      <c r="AT36" s="26">
        <f t="shared" si="68"/>
        <v>89.64936699999997</v>
      </c>
      <c r="AU36" s="26">
        <f t="shared" si="68"/>
        <v>89.374472499999968</v>
      </c>
      <c r="AV36" s="26">
        <f t="shared" si="68"/>
        <v>89.099577999999966</v>
      </c>
      <c r="AW36" s="26">
        <f t="shared" si="68"/>
        <v>88.824683499999963</v>
      </c>
      <c r="AX36" s="26">
        <f t="shared" si="68"/>
        <v>88.549788999999961</v>
      </c>
      <c r="AY36" s="26">
        <f t="shared" si="68"/>
        <v>88.274894499999959</v>
      </c>
      <c r="AZ36" s="26">
        <f>AZ35</f>
        <v>88</v>
      </c>
    </row>
    <row r="37" spans="1:5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 t="shared" ref="AA37:AC37" si="69">AB37</f>
        <v>93.497889999999998</v>
      </c>
      <c r="AB37" s="28">
        <f t="shared" si="69"/>
        <v>93.497889999999998</v>
      </c>
      <c r="AC37" s="28">
        <f t="shared" si="69"/>
        <v>93.497889999999998</v>
      </c>
      <c r="AD37" s="27">
        <f>AD35</f>
        <v>93.497889999999998</v>
      </c>
      <c r="AE37" s="27">
        <f t="shared" si="31"/>
        <v>93.497889999999998</v>
      </c>
      <c r="AF37" s="27">
        <f t="shared" si="31"/>
        <v>93.497889999999998</v>
      </c>
      <c r="AG37" s="26">
        <f t="shared" ref="AG37:AY37" si="70">AF37+($AZ37-$AF37)/($AZ$2-$AF$2)</f>
        <v>93.222995499999996</v>
      </c>
      <c r="AH37" s="26">
        <f t="shared" si="70"/>
        <v>92.948100999999994</v>
      </c>
      <c r="AI37" s="26">
        <f t="shared" si="70"/>
        <v>92.673206499999992</v>
      </c>
      <c r="AJ37" s="26">
        <f t="shared" si="70"/>
        <v>92.39831199999999</v>
      </c>
      <c r="AK37" s="26">
        <f t="shared" si="70"/>
        <v>92.123417499999988</v>
      </c>
      <c r="AL37" s="26">
        <f t="shared" si="70"/>
        <v>91.848522999999986</v>
      </c>
      <c r="AM37" s="26">
        <f t="shared" si="70"/>
        <v>91.573628499999984</v>
      </c>
      <c r="AN37" s="26">
        <f t="shared" si="70"/>
        <v>91.298733999999982</v>
      </c>
      <c r="AO37" s="26">
        <f t="shared" si="70"/>
        <v>91.02383949999998</v>
      </c>
      <c r="AP37" s="26">
        <f t="shared" si="70"/>
        <v>90.748944999999978</v>
      </c>
      <c r="AQ37" s="26">
        <f t="shared" si="70"/>
        <v>90.474050499999976</v>
      </c>
      <c r="AR37" s="26">
        <f t="shared" si="70"/>
        <v>90.199155999999974</v>
      </c>
      <c r="AS37" s="26">
        <f t="shared" si="70"/>
        <v>89.924261499999972</v>
      </c>
      <c r="AT37" s="26">
        <f t="shared" si="70"/>
        <v>89.64936699999997</v>
      </c>
      <c r="AU37" s="26">
        <f t="shared" si="70"/>
        <v>89.374472499999968</v>
      </c>
      <c r="AV37" s="26">
        <f t="shared" si="70"/>
        <v>89.099577999999966</v>
      </c>
      <c r="AW37" s="26">
        <f t="shared" si="70"/>
        <v>88.824683499999963</v>
      </c>
      <c r="AX37" s="26">
        <f t="shared" si="70"/>
        <v>88.549788999999961</v>
      </c>
      <c r="AY37" s="26">
        <f t="shared" si="70"/>
        <v>88.274894499999959</v>
      </c>
      <c r="AZ37" s="26">
        <f>AZ35</f>
        <v>88</v>
      </c>
    </row>
    <row r="38" spans="1:5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 t="shared" ref="AA38:AC38" si="71">AB38</f>
        <v>92.545500000000004</v>
      </c>
      <c r="AB38" s="28">
        <f t="shared" si="71"/>
        <v>92.545500000000004</v>
      </c>
      <c r="AC38" s="28">
        <f t="shared" si="71"/>
        <v>92.545500000000004</v>
      </c>
      <c r="AD38" s="27">
        <f>AD40</f>
        <v>92.545500000000004</v>
      </c>
      <c r="AE38" s="27">
        <f t="shared" ref="AE38:AF57" si="72">AD38</f>
        <v>92.545500000000004</v>
      </c>
      <c r="AF38" s="27">
        <f t="shared" si="72"/>
        <v>92.545500000000004</v>
      </c>
      <c r="AG38" s="26">
        <f t="shared" ref="AG38:AY38" si="73">AF38+($AZ38-$AF38)/($AZ$2-$AF$2)</f>
        <v>92.268225000000001</v>
      </c>
      <c r="AH38" s="26">
        <f t="shared" si="73"/>
        <v>91.990949999999998</v>
      </c>
      <c r="AI38" s="26">
        <f t="shared" si="73"/>
        <v>91.713674999999995</v>
      </c>
      <c r="AJ38" s="26">
        <f t="shared" si="73"/>
        <v>91.436399999999992</v>
      </c>
      <c r="AK38" s="26">
        <f t="shared" si="73"/>
        <v>91.159124999999989</v>
      </c>
      <c r="AL38" s="26">
        <f t="shared" si="73"/>
        <v>90.881849999999986</v>
      </c>
      <c r="AM38" s="26">
        <f t="shared" si="73"/>
        <v>90.604574999999983</v>
      </c>
      <c r="AN38" s="26">
        <f t="shared" si="73"/>
        <v>90.32729999999998</v>
      </c>
      <c r="AO38" s="26">
        <f t="shared" si="73"/>
        <v>90.050024999999977</v>
      </c>
      <c r="AP38" s="26">
        <f t="shared" si="73"/>
        <v>89.772749999999974</v>
      </c>
      <c r="AQ38" s="26">
        <f t="shared" si="73"/>
        <v>89.495474999999971</v>
      </c>
      <c r="AR38" s="26">
        <f t="shared" si="73"/>
        <v>89.218199999999968</v>
      </c>
      <c r="AS38" s="26">
        <f t="shared" si="73"/>
        <v>88.940924999999964</v>
      </c>
      <c r="AT38" s="26">
        <f t="shared" si="73"/>
        <v>88.663649999999961</v>
      </c>
      <c r="AU38" s="26">
        <f t="shared" si="73"/>
        <v>88.386374999999958</v>
      </c>
      <c r="AV38" s="26">
        <f t="shared" si="73"/>
        <v>88.109099999999955</v>
      </c>
      <c r="AW38" s="26">
        <f t="shared" si="73"/>
        <v>87.831824999999952</v>
      </c>
      <c r="AX38" s="26">
        <f t="shared" si="73"/>
        <v>87.554549999999949</v>
      </c>
      <c r="AY38" s="26">
        <f t="shared" si="73"/>
        <v>87.277274999999946</v>
      </c>
      <c r="AZ38" s="26">
        <f>AZ40</f>
        <v>87</v>
      </c>
    </row>
    <row r="39" spans="1:5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 t="shared" ref="AA39:AC39" si="74">AB39</f>
        <v>92.545500000000004</v>
      </c>
      <c r="AB39" s="28">
        <f t="shared" si="74"/>
        <v>92.545500000000004</v>
      </c>
      <c r="AC39" s="28">
        <f t="shared" si="74"/>
        <v>92.545500000000004</v>
      </c>
      <c r="AD39" s="27">
        <f>AD40</f>
        <v>92.545500000000004</v>
      </c>
      <c r="AE39" s="27">
        <f t="shared" si="72"/>
        <v>92.545500000000004</v>
      </c>
      <c r="AF39" s="27">
        <f t="shared" si="72"/>
        <v>92.545500000000004</v>
      </c>
      <c r="AG39" s="26">
        <f t="shared" ref="AG39:AY39" si="75">AF39+($AZ39-$AF39)/($AZ$2-$AF$2)</f>
        <v>92.268225000000001</v>
      </c>
      <c r="AH39" s="26">
        <f t="shared" si="75"/>
        <v>91.990949999999998</v>
      </c>
      <c r="AI39" s="26">
        <f t="shared" si="75"/>
        <v>91.713674999999995</v>
      </c>
      <c r="AJ39" s="26">
        <f t="shared" si="75"/>
        <v>91.436399999999992</v>
      </c>
      <c r="AK39" s="26">
        <f t="shared" si="75"/>
        <v>91.159124999999989</v>
      </c>
      <c r="AL39" s="26">
        <f t="shared" si="75"/>
        <v>90.881849999999986</v>
      </c>
      <c r="AM39" s="26">
        <f t="shared" si="75"/>
        <v>90.604574999999983</v>
      </c>
      <c r="AN39" s="26">
        <f t="shared" si="75"/>
        <v>90.32729999999998</v>
      </c>
      <c r="AO39" s="26">
        <f t="shared" si="75"/>
        <v>90.050024999999977</v>
      </c>
      <c r="AP39" s="26">
        <f t="shared" si="75"/>
        <v>89.772749999999974</v>
      </c>
      <c r="AQ39" s="26">
        <f t="shared" si="75"/>
        <v>89.495474999999971</v>
      </c>
      <c r="AR39" s="26">
        <f t="shared" si="75"/>
        <v>89.218199999999968</v>
      </c>
      <c r="AS39" s="26">
        <f t="shared" si="75"/>
        <v>88.940924999999964</v>
      </c>
      <c r="AT39" s="26">
        <f t="shared" si="75"/>
        <v>88.663649999999961</v>
      </c>
      <c r="AU39" s="26">
        <f t="shared" si="75"/>
        <v>88.386374999999958</v>
      </c>
      <c r="AV39" s="26">
        <f t="shared" si="75"/>
        <v>88.109099999999955</v>
      </c>
      <c r="AW39" s="26">
        <f t="shared" si="75"/>
        <v>87.831824999999952</v>
      </c>
      <c r="AX39" s="26">
        <f t="shared" si="75"/>
        <v>87.554549999999949</v>
      </c>
      <c r="AY39" s="26">
        <f t="shared" si="75"/>
        <v>87.277274999999946</v>
      </c>
      <c r="AZ39" s="26">
        <f>AZ40</f>
        <v>87</v>
      </c>
    </row>
    <row r="40" spans="1:5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 t="shared" ref="AA40:AC40" si="76">AB40</f>
        <v>92.545500000000004</v>
      </c>
      <c r="AB40" s="28">
        <f t="shared" si="76"/>
        <v>92.545500000000004</v>
      </c>
      <c r="AC40" s="28">
        <f t="shared" si="76"/>
        <v>92.545500000000004</v>
      </c>
      <c r="AD40" s="30">
        <f>LabourForceAssumption!D16</f>
        <v>92.545500000000004</v>
      </c>
      <c r="AE40" s="27">
        <f t="shared" si="72"/>
        <v>92.545500000000004</v>
      </c>
      <c r="AF40" s="27">
        <f t="shared" si="72"/>
        <v>92.545500000000004</v>
      </c>
      <c r="AG40" s="26">
        <f t="shared" ref="AG40:AY40" si="77">AF40+($AZ40-$AF40)/($AZ$2-$AF$2)</f>
        <v>92.268225000000001</v>
      </c>
      <c r="AH40" s="26">
        <f t="shared" si="77"/>
        <v>91.990949999999998</v>
      </c>
      <c r="AI40" s="26">
        <f t="shared" si="77"/>
        <v>91.713674999999995</v>
      </c>
      <c r="AJ40" s="26">
        <f t="shared" si="77"/>
        <v>91.436399999999992</v>
      </c>
      <c r="AK40" s="26">
        <f t="shared" si="77"/>
        <v>91.159124999999989</v>
      </c>
      <c r="AL40" s="26">
        <f t="shared" si="77"/>
        <v>90.881849999999986</v>
      </c>
      <c r="AM40" s="26">
        <f t="shared" si="77"/>
        <v>90.604574999999983</v>
      </c>
      <c r="AN40" s="26">
        <f t="shared" si="77"/>
        <v>90.32729999999998</v>
      </c>
      <c r="AO40" s="26">
        <f t="shared" si="77"/>
        <v>90.050024999999977</v>
      </c>
      <c r="AP40" s="26">
        <f t="shared" si="77"/>
        <v>89.772749999999974</v>
      </c>
      <c r="AQ40" s="26">
        <f t="shared" si="77"/>
        <v>89.495474999999971</v>
      </c>
      <c r="AR40" s="26">
        <f t="shared" si="77"/>
        <v>89.218199999999968</v>
      </c>
      <c r="AS40" s="26">
        <f t="shared" si="77"/>
        <v>88.940924999999964</v>
      </c>
      <c r="AT40" s="26">
        <f t="shared" si="77"/>
        <v>88.663649999999961</v>
      </c>
      <c r="AU40" s="26">
        <f t="shared" si="77"/>
        <v>88.386374999999958</v>
      </c>
      <c r="AV40" s="26">
        <f t="shared" si="77"/>
        <v>88.109099999999955</v>
      </c>
      <c r="AW40" s="26">
        <f t="shared" si="77"/>
        <v>87.831824999999952</v>
      </c>
      <c r="AX40" s="26">
        <f t="shared" si="77"/>
        <v>87.554549999999949</v>
      </c>
      <c r="AY40" s="26">
        <f t="shared" si="77"/>
        <v>87.277274999999946</v>
      </c>
      <c r="AZ40" s="30">
        <f>LabourForceAssumption!G16</f>
        <v>87</v>
      </c>
    </row>
    <row r="41" spans="1:5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 t="shared" ref="AA41:AC41" si="78">AB41</f>
        <v>92.545500000000004</v>
      </c>
      <c r="AB41" s="28">
        <f t="shared" si="78"/>
        <v>92.545500000000004</v>
      </c>
      <c r="AC41" s="28">
        <f t="shared" si="78"/>
        <v>92.545500000000004</v>
      </c>
      <c r="AD41" s="27">
        <f>AD40</f>
        <v>92.545500000000004</v>
      </c>
      <c r="AE41" s="27">
        <f t="shared" si="72"/>
        <v>92.545500000000004</v>
      </c>
      <c r="AF41" s="27">
        <f t="shared" si="72"/>
        <v>92.545500000000004</v>
      </c>
      <c r="AG41" s="26">
        <f t="shared" ref="AG41:AY41" si="79">AF41+($AZ41-$AF41)/($AZ$2-$AF$2)</f>
        <v>92.268225000000001</v>
      </c>
      <c r="AH41" s="26">
        <f t="shared" si="79"/>
        <v>91.990949999999998</v>
      </c>
      <c r="AI41" s="26">
        <f t="shared" si="79"/>
        <v>91.713674999999995</v>
      </c>
      <c r="AJ41" s="26">
        <f t="shared" si="79"/>
        <v>91.436399999999992</v>
      </c>
      <c r="AK41" s="26">
        <f t="shared" si="79"/>
        <v>91.159124999999989</v>
      </c>
      <c r="AL41" s="26">
        <f t="shared" si="79"/>
        <v>90.881849999999986</v>
      </c>
      <c r="AM41" s="26">
        <f t="shared" si="79"/>
        <v>90.604574999999983</v>
      </c>
      <c r="AN41" s="26">
        <f t="shared" si="79"/>
        <v>90.32729999999998</v>
      </c>
      <c r="AO41" s="26">
        <f t="shared" si="79"/>
        <v>90.050024999999977</v>
      </c>
      <c r="AP41" s="26">
        <f t="shared" si="79"/>
        <v>89.772749999999974</v>
      </c>
      <c r="AQ41" s="26">
        <f t="shared" si="79"/>
        <v>89.495474999999971</v>
      </c>
      <c r="AR41" s="26">
        <f t="shared" si="79"/>
        <v>89.218199999999968</v>
      </c>
      <c r="AS41" s="26">
        <f t="shared" si="79"/>
        <v>88.940924999999964</v>
      </c>
      <c r="AT41" s="26">
        <f t="shared" si="79"/>
        <v>88.663649999999961</v>
      </c>
      <c r="AU41" s="26">
        <f t="shared" si="79"/>
        <v>88.386374999999958</v>
      </c>
      <c r="AV41" s="26">
        <f t="shared" si="79"/>
        <v>88.109099999999955</v>
      </c>
      <c r="AW41" s="26">
        <f t="shared" si="79"/>
        <v>87.831824999999952</v>
      </c>
      <c r="AX41" s="26">
        <f t="shared" si="79"/>
        <v>87.554549999999949</v>
      </c>
      <c r="AY41" s="26">
        <f t="shared" si="79"/>
        <v>87.277274999999946</v>
      </c>
      <c r="AZ41" s="26">
        <f>AZ40</f>
        <v>87</v>
      </c>
    </row>
    <row r="42" spans="1:5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 t="shared" ref="AA42:AC42" si="80">AB42</f>
        <v>92.545500000000004</v>
      </c>
      <c r="AB42" s="28">
        <f t="shared" si="80"/>
        <v>92.545500000000004</v>
      </c>
      <c r="AC42" s="28">
        <f t="shared" si="80"/>
        <v>92.545500000000004</v>
      </c>
      <c r="AD42" s="27">
        <f>AD40</f>
        <v>92.545500000000004</v>
      </c>
      <c r="AE42" s="27">
        <f t="shared" si="72"/>
        <v>92.545500000000004</v>
      </c>
      <c r="AF42" s="27">
        <f t="shared" si="72"/>
        <v>92.545500000000004</v>
      </c>
      <c r="AG42" s="26">
        <f t="shared" ref="AG42:AY42" si="81">AF42+($AZ42-$AF42)/($AZ$2-$AF$2)</f>
        <v>92.268225000000001</v>
      </c>
      <c r="AH42" s="26">
        <f t="shared" si="81"/>
        <v>91.990949999999998</v>
      </c>
      <c r="AI42" s="26">
        <f t="shared" si="81"/>
        <v>91.713674999999995</v>
      </c>
      <c r="AJ42" s="26">
        <f t="shared" si="81"/>
        <v>91.436399999999992</v>
      </c>
      <c r="AK42" s="26">
        <f t="shared" si="81"/>
        <v>91.159124999999989</v>
      </c>
      <c r="AL42" s="26">
        <f t="shared" si="81"/>
        <v>90.881849999999986</v>
      </c>
      <c r="AM42" s="26">
        <f t="shared" si="81"/>
        <v>90.604574999999983</v>
      </c>
      <c r="AN42" s="26">
        <f t="shared" si="81"/>
        <v>90.32729999999998</v>
      </c>
      <c r="AO42" s="26">
        <f t="shared" si="81"/>
        <v>90.050024999999977</v>
      </c>
      <c r="AP42" s="26">
        <f t="shared" si="81"/>
        <v>89.772749999999974</v>
      </c>
      <c r="AQ42" s="26">
        <f t="shared" si="81"/>
        <v>89.495474999999971</v>
      </c>
      <c r="AR42" s="26">
        <f t="shared" si="81"/>
        <v>89.218199999999968</v>
      </c>
      <c r="AS42" s="26">
        <f t="shared" si="81"/>
        <v>88.940924999999964</v>
      </c>
      <c r="AT42" s="26">
        <f t="shared" si="81"/>
        <v>88.663649999999961</v>
      </c>
      <c r="AU42" s="26">
        <f t="shared" si="81"/>
        <v>88.386374999999958</v>
      </c>
      <c r="AV42" s="26">
        <f t="shared" si="81"/>
        <v>88.109099999999955</v>
      </c>
      <c r="AW42" s="26">
        <f t="shared" si="81"/>
        <v>87.831824999999952</v>
      </c>
      <c r="AX42" s="26">
        <f t="shared" si="81"/>
        <v>87.554549999999949</v>
      </c>
      <c r="AY42" s="26">
        <f t="shared" si="81"/>
        <v>87.277274999999946</v>
      </c>
      <c r="AZ42" s="26">
        <f>AZ40</f>
        <v>87</v>
      </c>
    </row>
    <row r="43" spans="1:5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 t="shared" ref="AA43:AC43" si="82">AB43</f>
        <v>93.845209999999994</v>
      </c>
      <c r="AB43" s="28">
        <f t="shared" si="82"/>
        <v>93.845209999999994</v>
      </c>
      <c r="AC43" s="28">
        <f t="shared" si="82"/>
        <v>93.845209999999994</v>
      </c>
      <c r="AD43" s="27">
        <f>AD45</f>
        <v>93.845209999999994</v>
      </c>
      <c r="AE43" s="27">
        <f t="shared" si="72"/>
        <v>93.845209999999994</v>
      </c>
      <c r="AF43" s="27">
        <f t="shared" si="72"/>
        <v>93.845209999999994</v>
      </c>
      <c r="AG43" s="26">
        <f t="shared" ref="AG43:AY43" si="83">AF43+($AZ43-$AF43)/($AZ$2-$AF$2)</f>
        <v>93.5029495</v>
      </c>
      <c r="AH43" s="26">
        <f t="shared" si="83"/>
        <v>93.160689000000005</v>
      </c>
      <c r="AI43" s="26">
        <f t="shared" si="83"/>
        <v>92.81842850000001</v>
      </c>
      <c r="AJ43" s="26">
        <f t="shared" si="83"/>
        <v>92.476168000000015</v>
      </c>
      <c r="AK43" s="26">
        <f t="shared" si="83"/>
        <v>92.133907500000021</v>
      </c>
      <c r="AL43" s="26">
        <f t="shared" si="83"/>
        <v>91.791647000000026</v>
      </c>
      <c r="AM43" s="26">
        <f t="shared" si="83"/>
        <v>91.449386500000031</v>
      </c>
      <c r="AN43" s="26">
        <f t="shared" si="83"/>
        <v>91.107126000000036</v>
      </c>
      <c r="AO43" s="26">
        <f t="shared" si="83"/>
        <v>90.764865500000042</v>
      </c>
      <c r="AP43" s="26">
        <f t="shared" si="83"/>
        <v>90.422605000000047</v>
      </c>
      <c r="AQ43" s="26">
        <f t="shared" si="83"/>
        <v>90.080344500000052</v>
      </c>
      <c r="AR43" s="26">
        <f t="shared" si="83"/>
        <v>89.738084000000057</v>
      </c>
      <c r="AS43" s="26">
        <f t="shared" si="83"/>
        <v>89.395823500000063</v>
      </c>
      <c r="AT43" s="26">
        <f t="shared" si="83"/>
        <v>89.053563000000068</v>
      </c>
      <c r="AU43" s="26">
        <f t="shared" si="83"/>
        <v>88.711302500000073</v>
      </c>
      <c r="AV43" s="26">
        <f t="shared" si="83"/>
        <v>88.369042000000078</v>
      </c>
      <c r="AW43" s="26">
        <f t="shared" si="83"/>
        <v>88.026781500000084</v>
      </c>
      <c r="AX43" s="26">
        <f t="shared" si="83"/>
        <v>87.684521000000089</v>
      </c>
      <c r="AY43" s="26">
        <f t="shared" si="83"/>
        <v>87.342260500000094</v>
      </c>
      <c r="AZ43" s="26">
        <f>AZ45</f>
        <v>87</v>
      </c>
    </row>
    <row r="44" spans="1:5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 t="shared" ref="AA44:AC44" si="84">AB44</f>
        <v>93.845209999999994</v>
      </c>
      <c r="AB44" s="28">
        <f t="shared" si="84"/>
        <v>93.845209999999994</v>
      </c>
      <c r="AC44" s="28">
        <f t="shared" si="84"/>
        <v>93.845209999999994</v>
      </c>
      <c r="AD44" s="27">
        <f>AD45</f>
        <v>93.845209999999994</v>
      </c>
      <c r="AE44" s="27">
        <f t="shared" si="72"/>
        <v>93.845209999999994</v>
      </c>
      <c r="AF44" s="27">
        <f t="shared" si="72"/>
        <v>93.845209999999994</v>
      </c>
      <c r="AG44" s="26">
        <f t="shared" ref="AG44:AY44" si="85">AF44+($AZ44-$AF44)/($AZ$2-$AF$2)</f>
        <v>93.5029495</v>
      </c>
      <c r="AH44" s="26">
        <f t="shared" si="85"/>
        <v>93.160689000000005</v>
      </c>
      <c r="AI44" s="26">
        <f t="shared" si="85"/>
        <v>92.81842850000001</v>
      </c>
      <c r="AJ44" s="26">
        <f t="shared" si="85"/>
        <v>92.476168000000015</v>
      </c>
      <c r="AK44" s="26">
        <f t="shared" si="85"/>
        <v>92.133907500000021</v>
      </c>
      <c r="AL44" s="26">
        <f t="shared" si="85"/>
        <v>91.791647000000026</v>
      </c>
      <c r="AM44" s="26">
        <f t="shared" si="85"/>
        <v>91.449386500000031</v>
      </c>
      <c r="AN44" s="26">
        <f t="shared" si="85"/>
        <v>91.107126000000036</v>
      </c>
      <c r="AO44" s="26">
        <f t="shared" si="85"/>
        <v>90.764865500000042</v>
      </c>
      <c r="AP44" s="26">
        <f t="shared" si="85"/>
        <v>90.422605000000047</v>
      </c>
      <c r="AQ44" s="26">
        <f t="shared" si="85"/>
        <v>90.080344500000052</v>
      </c>
      <c r="AR44" s="26">
        <f t="shared" si="85"/>
        <v>89.738084000000057</v>
      </c>
      <c r="AS44" s="26">
        <f t="shared" si="85"/>
        <v>89.395823500000063</v>
      </c>
      <c r="AT44" s="26">
        <f t="shared" si="85"/>
        <v>89.053563000000068</v>
      </c>
      <c r="AU44" s="26">
        <f t="shared" si="85"/>
        <v>88.711302500000073</v>
      </c>
      <c r="AV44" s="26">
        <f t="shared" si="85"/>
        <v>88.369042000000078</v>
      </c>
      <c r="AW44" s="26">
        <f t="shared" si="85"/>
        <v>88.026781500000084</v>
      </c>
      <c r="AX44" s="26">
        <f t="shared" si="85"/>
        <v>87.684521000000089</v>
      </c>
      <c r="AY44" s="26">
        <f t="shared" si="85"/>
        <v>87.342260500000094</v>
      </c>
      <c r="AZ44" s="26">
        <f>AZ45</f>
        <v>87</v>
      </c>
    </row>
    <row r="45" spans="1:5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 t="shared" ref="AA45:AC45" si="86">AB45</f>
        <v>93.845209999999994</v>
      </c>
      <c r="AB45" s="28">
        <f t="shared" si="86"/>
        <v>93.845209999999994</v>
      </c>
      <c r="AC45" s="28">
        <f t="shared" si="86"/>
        <v>93.845209999999994</v>
      </c>
      <c r="AD45" s="30">
        <f>LabourForceAssumption!D17</f>
        <v>93.845209999999994</v>
      </c>
      <c r="AE45" s="27">
        <f t="shared" si="72"/>
        <v>93.845209999999994</v>
      </c>
      <c r="AF45" s="27">
        <f t="shared" si="72"/>
        <v>93.845209999999994</v>
      </c>
      <c r="AG45" s="26">
        <f t="shared" ref="AG45:AY45" si="87">AF45+($AZ45-$AF45)/($AZ$2-$AF$2)</f>
        <v>93.5029495</v>
      </c>
      <c r="AH45" s="26">
        <f t="shared" si="87"/>
        <v>93.160689000000005</v>
      </c>
      <c r="AI45" s="26">
        <f t="shared" si="87"/>
        <v>92.81842850000001</v>
      </c>
      <c r="AJ45" s="26">
        <f t="shared" si="87"/>
        <v>92.476168000000015</v>
      </c>
      <c r="AK45" s="26">
        <f t="shared" si="87"/>
        <v>92.133907500000021</v>
      </c>
      <c r="AL45" s="26">
        <f t="shared" si="87"/>
        <v>91.791647000000026</v>
      </c>
      <c r="AM45" s="26">
        <f t="shared" si="87"/>
        <v>91.449386500000031</v>
      </c>
      <c r="AN45" s="26">
        <f t="shared" si="87"/>
        <v>91.107126000000036</v>
      </c>
      <c r="AO45" s="26">
        <f t="shared" si="87"/>
        <v>90.764865500000042</v>
      </c>
      <c r="AP45" s="26">
        <f t="shared" si="87"/>
        <v>90.422605000000047</v>
      </c>
      <c r="AQ45" s="26">
        <f t="shared" si="87"/>
        <v>90.080344500000052</v>
      </c>
      <c r="AR45" s="26">
        <f t="shared" si="87"/>
        <v>89.738084000000057</v>
      </c>
      <c r="AS45" s="26">
        <f t="shared" si="87"/>
        <v>89.395823500000063</v>
      </c>
      <c r="AT45" s="26">
        <f t="shared" si="87"/>
        <v>89.053563000000068</v>
      </c>
      <c r="AU45" s="26">
        <f t="shared" si="87"/>
        <v>88.711302500000073</v>
      </c>
      <c r="AV45" s="26">
        <f t="shared" si="87"/>
        <v>88.369042000000078</v>
      </c>
      <c r="AW45" s="26">
        <f t="shared" si="87"/>
        <v>88.026781500000084</v>
      </c>
      <c r="AX45" s="26">
        <f t="shared" si="87"/>
        <v>87.684521000000089</v>
      </c>
      <c r="AY45" s="26">
        <f t="shared" si="87"/>
        <v>87.342260500000094</v>
      </c>
      <c r="AZ45" s="30">
        <f>LabourForceAssumption!G17</f>
        <v>87</v>
      </c>
    </row>
    <row r="46" spans="1:5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 t="shared" ref="AA46:AC46" si="88">AB46</f>
        <v>93.845209999999994</v>
      </c>
      <c r="AB46" s="28">
        <f t="shared" si="88"/>
        <v>93.845209999999994</v>
      </c>
      <c r="AC46" s="28">
        <f t="shared" si="88"/>
        <v>93.845209999999994</v>
      </c>
      <c r="AD46" s="27">
        <f>AD45</f>
        <v>93.845209999999994</v>
      </c>
      <c r="AE46" s="27">
        <f t="shared" si="72"/>
        <v>93.845209999999994</v>
      </c>
      <c r="AF46" s="27">
        <f t="shared" si="72"/>
        <v>93.845209999999994</v>
      </c>
      <c r="AG46" s="26">
        <f t="shared" ref="AG46:AY46" si="89">AF46+($AZ46-$AF46)/($AZ$2-$AF$2)</f>
        <v>93.5029495</v>
      </c>
      <c r="AH46" s="26">
        <f t="shared" si="89"/>
        <v>93.160689000000005</v>
      </c>
      <c r="AI46" s="26">
        <f t="shared" si="89"/>
        <v>92.81842850000001</v>
      </c>
      <c r="AJ46" s="26">
        <f t="shared" si="89"/>
        <v>92.476168000000015</v>
      </c>
      <c r="AK46" s="26">
        <f t="shared" si="89"/>
        <v>92.133907500000021</v>
      </c>
      <c r="AL46" s="26">
        <f t="shared" si="89"/>
        <v>91.791647000000026</v>
      </c>
      <c r="AM46" s="26">
        <f t="shared" si="89"/>
        <v>91.449386500000031</v>
      </c>
      <c r="AN46" s="26">
        <f t="shared" si="89"/>
        <v>91.107126000000036</v>
      </c>
      <c r="AO46" s="26">
        <f t="shared" si="89"/>
        <v>90.764865500000042</v>
      </c>
      <c r="AP46" s="26">
        <f t="shared" si="89"/>
        <v>90.422605000000047</v>
      </c>
      <c r="AQ46" s="26">
        <f t="shared" si="89"/>
        <v>90.080344500000052</v>
      </c>
      <c r="AR46" s="26">
        <f t="shared" si="89"/>
        <v>89.738084000000057</v>
      </c>
      <c r="AS46" s="26">
        <f t="shared" si="89"/>
        <v>89.395823500000063</v>
      </c>
      <c r="AT46" s="26">
        <f t="shared" si="89"/>
        <v>89.053563000000068</v>
      </c>
      <c r="AU46" s="26">
        <f t="shared" si="89"/>
        <v>88.711302500000073</v>
      </c>
      <c r="AV46" s="26">
        <f t="shared" si="89"/>
        <v>88.369042000000078</v>
      </c>
      <c r="AW46" s="26">
        <f t="shared" si="89"/>
        <v>88.026781500000084</v>
      </c>
      <c r="AX46" s="26">
        <f t="shared" si="89"/>
        <v>87.684521000000089</v>
      </c>
      <c r="AY46" s="26">
        <f t="shared" si="89"/>
        <v>87.342260500000094</v>
      </c>
      <c r="AZ46" s="26">
        <f>AZ45</f>
        <v>87</v>
      </c>
    </row>
    <row r="47" spans="1:5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 t="shared" ref="AA47:AC47" si="90">AB47</f>
        <v>93.845209999999994</v>
      </c>
      <c r="AB47" s="28">
        <f t="shared" si="90"/>
        <v>93.845209999999994</v>
      </c>
      <c r="AC47" s="28">
        <f t="shared" si="90"/>
        <v>93.845209999999994</v>
      </c>
      <c r="AD47" s="27">
        <f>AD45</f>
        <v>93.845209999999994</v>
      </c>
      <c r="AE47" s="27">
        <f t="shared" si="72"/>
        <v>93.845209999999994</v>
      </c>
      <c r="AF47" s="27">
        <f t="shared" si="72"/>
        <v>93.845209999999994</v>
      </c>
      <c r="AG47" s="26">
        <f t="shared" ref="AG47:AY47" si="91">AF47+($AZ47-$AF47)/($AZ$2-$AF$2)</f>
        <v>93.5029495</v>
      </c>
      <c r="AH47" s="26">
        <f t="shared" si="91"/>
        <v>93.160689000000005</v>
      </c>
      <c r="AI47" s="26">
        <f t="shared" si="91"/>
        <v>92.81842850000001</v>
      </c>
      <c r="AJ47" s="26">
        <f t="shared" si="91"/>
        <v>92.476168000000015</v>
      </c>
      <c r="AK47" s="26">
        <f t="shared" si="91"/>
        <v>92.133907500000021</v>
      </c>
      <c r="AL47" s="26">
        <f t="shared" si="91"/>
        <v>91.791647000000026</v>
      </c>
      <c r="AM47" s="26">
        <f t="shared" si="91"/>
        <v>91.449386500000031</v>
      </c>
      <c r="AN47" s="26">
        <f t="shared" si="91"/>
        <v>91.107126000000036</v>
      </c>
      <c r="AO47" s="26">
        <f t="shared" si="91"/>
        <v>90.764865500000042</v>
      </c>
      <c r="AP47" s="26">
        <f t="shared" si="91"/>
        <v>90.422605000000047</v>
      </c>
      <c r="AQ47" s="26">
        <f t="shared" si="91"/>
        <v>90.080344500000052</v>
      </c>
      <c r="AR47" s="26">
        <f t="shared" si="91"/>
        <v>89.738084000000057</v>
      </c>
      <c r="AS47" s="26">
        <f t="shared" si="91"/>
        <v>89.395823500000063</v>
      </c>
      <c r="AT47" s="26">
        <f t="shared" si="91"/>
        <v>89.053563000000068</v>
      </c>
      <c r="AU47" s="26">
        <f t="shared" si="91"/>
        <v>88.711302500000073</v>
      </c>
      <c r="AV47" s="26">
        <f t="shared" si="91"/>
        <v>88.369042000000078</v>
      </c>
      <c r="AW47" s="26">
        <f t="shared" si="91"/>
        <v>88.026781500000084</v>
      </c>
      <c r="AX47" s="26">
        <f t="shared" si="91"/>
        <v>87.684521000000089</v>
      </c>
      <c r="AY47" s="26">
        <f t="shared" si="91"/>
        <v>87.342260500000094</v>
      </c>
      <c r="AZ47" s="26">
        <f>AZ45</f>
        <v>87</v>
      </c>
    </row>
    <row r="48" spans="1:5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 t="shared" ref="AA48:AC48" si="92">AB48</f>
        <v>92.880399999999995</v>
      </c>
      <c r="AB48" s="28">
        <f t="shared" si="92"/>
        <v>92.880399999999995</v>
      </c>
      <c r="AC48" s="28">
        <f t="shared" si="92"/>
        <v>92.880399999999995</v>
      </c>
      <c r="AD48" s="27">
        <f>AD50</f>
        <v>92.880399999999995</v>
      </c>
      <c r="AE48" s="27">
        <f t="shared" si="72"/>
        <v>92.880399999999995</v>
      </c>
      <c r="AF48" s="27">
        <f t="shared" si="72"/>
        <v>92.880399999999995</v>
      </c>
      <c r="AG48" s="26">
        <f t="shared" ref="AG48:AY48" si="93">AF48+($AZ48-$AF48)/($AZ$2-$AF$2)</f>
        <v>92.586379999999991</v>
      </c>
      <c r="AH48" s="26">
        <f t="shared" si="93"/>
        <v>92.292359999999988</v>
      </c>
      <c r="AI48" s="26">
        <f t="shared" si="93"/>
        <v>91.998339999999985</v>
      </c>
      <c r="AJ48" s="26">
        <f t="shared" si="93"/>
        <v>91.704319999999981</v>
      </c>
      <c r="AK48" s="26">
        <f t="shared" si="93"/>
        <v>91.410299999999978</v>
      </c>
      <c r="AL48" s="26">
        <f t="shared" si="93"/>
        <v>91.116279999999975</v>
      </c>
      <c r="AM48" s="26">
        <f t="shared" si="93"/>
        <v>90.822259999999972</v>
      </c>
      <c r="AN48" s="26">
        <f t="shared" si="93"/>
        <v>90.528239999999968</v>
      </c>
      <c r="AO48" s="26">
        <f t="shared" si="93"/>
        <v>90.234219999999965</v>
      </c>
      <c r="AP48" s="26">
        <f t="shared" si="93"/>
        <v>89.940199999999962</v>
      </c>
      <c r="AQ48" s="26">
        <f t="shared" si="93"/>
        <v>89.646179999999958</v>
      </c>
      <c r="AR48" s="26">
        <f t="shared" si="93"/>
        <v>89.352159999999955</v>
      </c>
      <c r="AS48" s="26">
        <f t="shared" si="93"/>
        <v>89.058139999999952</v>
      </c>
      <c r="AT48" s="26">
        <f t="shared" si="93"/>
        <v>88.764119999999949</v>
      </c>
      <c r="AU48" s="26">
        <f t="shared" si="93"/>
        <v>88.470099999999945</v>
      </c>
      <c r="AV48" s="26">
        <f t="shared" si="93"/>
        <v>88.176079999999942</v>
      </c>
      <c r="AW48" s="26">
        <f t="shared" si="93"/>
        <v>87.882059999999939</v>
      </c>
      <c r="AX48" s="26">
        <f t="shared" si="93"/>
        <v>87.588039999999936</v>
      </c>
      <c r="AY48" s="26">
        <f t="shared" si="93"/>
        <v>87.294019999999932</v>
      </c>
      <c r="AZ48" s="26">
        <f>AZ50</f>
        <v>87</v>
      </c>
    </row>
    <row r="49" spans="1:5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 t="shared" ref="AA49:AC49" si="94">AB49</f>
        <v>92.880399999999995</v>
      </c>
      <c r="AB49" s="28">
        <f t="shared" si="94"/>
        <v>92.880399999999995</v>
      </c>
      <c r="AC49" s="28">
        <f t="shared" si="94"/>
        <v>92.880399999999995</v>
      </c>
      <c r="AD49" s="27">
        <f>AD50</f>
        <v>92.880399999999995</v>
      </c>
      <c r="AE49" s="27">
        <f t="shared" si="72"/>
        <v>92.880399999999995</v>
      </c>
      <c r="AF49" s="27">
        <f t="shared" si="72"/>
        <v>92.880399999999995</v>
      </c>
      <c r="AG49" s="26">
        <f t="shared" ref="AG49:AY49" si="95">AF49+($AZ49-$AF49)/($AZ$2-$AF$2)</f>
        <v>92.586379999999991</v>
      </c>
      <c r="AH49" s="26">
        <f t="shared" si="95"/>
        <v>92.292359999999988</v>
      </c>
      <c r="AI49" s="26">
        <f t="shared" si="95"/>
        <v>91.998339999999985</v>
      </c>
      <c r="AJ49" s="26">
        <f t="shared" si="95"/>
        <v>91.704319999999981</v>
      </c>
      <c r="AK49" s="26">
        <f t="shared" si="95"/>
        <v>91.410299999999978</v>
      </c>
      <c r="AL49" s="26">
        <f t="shared" si="95"/>
        <v>91.116279999999975</v>
      </c>
      <c r="AM49" s="26">
        <f t="shared" si="95"/>
        <v>90.822259999999972</v>
      </c>
      <c r="AN49" s="26">
        <f t="shared" si="95"/>
        <v>90.528239999999968</v>
      </c>
      <c r="AO49" s="26">
        <f t="shared" si="95"/>
        <v>90.234219999999965</v>
      </c>
      <c r="AP49" s="26">
        <f t="shared" si="95"/>
        <v>89.940199999999962</v>
      </c>
      <c r="AQ49" s="26">
        <f t="shared" si="95"/>
        <v>89.646179999999958</v>
      </c>
      <c r="AR49" s="26">
        <f t="shared" si="95"/>
        <v>89.352159999999955</v>
      </c>
      <c r="AS49" s="26">
        <f t="shared" si="95"/>
        <v>89.058139999999952</v>
      </c>
      <c r="AT49" s="26">
        <f t="shared" si="95"/>
        <v>88.764119999999949</v>
      </c>
      <c r="AU49" s="26">
        <f t="shared" si="95"/>
        <v>88.470099999999945</v>
      </c>
      <c r="AV49" s="26">
        <f t="shared" si="95"/>
        <v>88.176079999999942</v>
      </c>
      <c r="AW49" s="26">
        <f t="shared" si="95"/>
        <v>87.882059999999939</v>
      </c>
      <c r="AX49" s="26">
        <f t="shared" si="95"/>
        <v>87.588039999999936</v>
      </c>
      <c r="AY49" s="26">
        <f t="shared" si="95"/>
        <v>87.294019999999932</v>
      </c>
      <c r="AZ49" s="26">
        <f>AZ50</f>
        <v>87</v>
      </c>
    </row>
    <row r="50" spans="1:5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 t="shared" ref="AA50:AC50" si="96">AB50</f>
        <v>92.880399999999995</v>
      </c>
      <c r="AB50" s="28">
        <f t="shared" si="96"/>
        <v>92.880399999999995</v>
      </c>
      <c r="AC50" s="28">
        <f t="shared" si="96"/>
        <v>92.880399999999995</v>
      </c>
      <c r="AD50" s="30">
        <f>LabourForceAssumption!D18</f>
        <v>92.880399999999995</v>
      </c>
      <c r="AE50" s="27">
        <f t="shared" si="72"/>
        <v>92.880399999999995</v>
      </c>
      <c r="AF50" s="27">
        <f t="shared" si="72"/>
        <v>92.880399999999995</v>
      </c>
      <c r="AG50" s="26">
        <f t="shared" ref="AG50:AY50" si="97">AF50+($AZ50-$AF50)/($AZ$2-$AF$2)</f>
        <v>92.586379999999991</v>
      </c>
      <c r="AH50" s="26">
        <f t="shared" si="97"/>
        <v>92.292359999999988</v>
      </c>
      <c r="AI50" s="26">
        <f t="shared" si="97"/>
        <v>91.998339999999985</v>
      </c>
      <c r="AJ50" s="26">
        <f t="shared" si="97"/>
        <v>91.704319999999981</v>
      </c>
      <c r="AK50" s="26">
        <f t="shared" si="97"/>
        <v>91.410299999999978</v>
      </c>
      <c r="AL50" s="26">
        <f t="shared" si="97"/>
        <v>91.116279999999975</v>
      </c>
      <c r="AM50" s="26">
        <f t="shared" si="97"/>
        <v>90.822259999999972</v>
      </c>
      <c r="AN50" s="26">
        <f t="shared" si="97"/>
        <v>90.528239999999968</v>
      </c>
      <c r="AO50" s="26">
        <f t="shared" si="97"/>
        <v>90.234219999999965</v>
      </c>
      <c r="AP50" s="26">
        <f t="shared" si="97"/>
        <v>89.940199999999962</v>
      </c>
      <c r="AQ50" s="26">
        <f t="shared" si="97"/>
        <v>89.646179999999958</v>
      </c>
      <c r="AR50" s="26">
        <f t="shared" si="97"/>
        <v>89.352159999999955</v>
      </c>
      <c r="AS50" s="26">
        <f t="shared" si="97"/>
        <v>89.058139999999952</v>
      </c>
      <c r="AT50" s="26">
        <f t="shared" si="97"/>
        <v>88.764119999999949</v>
      </c>
      <c r="AU50" s="26">
        <f t="shared" si="97"/>
        <v>88.470099999999945</v>
      </c>
      <c r="AV50" s="26">
        <f t="shared" si="97"/>
        <v>88.176079999999942</v>
      </c>
      <c r="AW50" s="26">
        <f t="shared" si="97"/>
        <v>87.882059999999939</v>
      </c>
      <c r="AX50" s="26">
        <f t="shared" si="97"/>
        <v>87.588039999999936</v>
      </c>
      <c r="AY50" s="26">
        <f t="shared" si="97"/>
        <v>87.294019999999932</v>
      </c>
      <c r="AZ50" s="30">
        <f>LabourForceAssumption!G18</f>
        <v>87</v>
      </c>
    </row>
    <row r="51" spans="1:5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 t="shared" ref="AA51:AC51" si="98">AB51</f>
        <v>92.880399999999995</v>
      </c>
      <c r="AB51" s="28">
        <f t="shared" si="98"/>
        <v>92.880399999999995</v>
      </c>
      <c r="AC51" s="28">
        <f t="shared" si="98"/>
        <v>92.880399999999995</v>
      </c>
      <c r="AD51" s="27">
        <f>AD50</f>
        <v>92.880399999999995</v>
      </c>
      <c r="AE51" s="27">
        <f t="shared" si="72"/>
        <v>92.880399999999995</v>
      </c>
      <c r="AF51" s="27">
        <f t="shared" si="72"/>
        <v>92.880399999999995</v>
      </c>
      <c r="AG51" s="26">
        <f t="shared" ref="AG51:AY51" si="99">AF51+($AZ51-$AF51)/($AZ$2-$AF$2)</f>
        <v>92.586379999999991</v>
      </c>
      <c r="AH51" s="26">
        <f t="shared" si="99"/>
        <v>92.292359999999988</v>
      </c>
      <c r="AI51" s="26">
        <f t="shared" si="99"/>
        <v>91.998339999999985</v>
      </c>
      <c r="AJ51" s="26">
        <f t="shared" si="99"/>
        <v>91.704319999999981</v>
      </c>
      <c r="AK51" s="26">
        <f t="shared" si="99"/>
        <v>91.410299999999978</v>
      </c>
      <c r="AL51" s="26">
        <f t="shared" si="99"/>
        <v>91.116279999999975</v>
      </c>
      <c r="AM51" s="26">
        <f t="shared" si="99"/>
        <v>90.822259999999972</v>
      </c>
      <c r="AN51" s="26">
        <f t="shared" si="99"/>
        <v>90.528239999999968</v>
      </c>
      <c r="AO51" s="26">
        <f t="shared" si="99"/>
        <v>90.234219999999965</v>
      </c>
      <c r="AP51" s="26">
        <f t="shared" si="99"/>
        <v>89.940199999999962</v>
      </c>
      <c r="AQ51" s="26">
        <f t="shared" si="99"/>
        <v>89.646179999999958</v>
      </c>
      <c r="AR51" s="26">
        <f t="shared" si="99"/>
        <v>89.352159999999955</v>
      </c>
      <c r="AS51" s="26">
        <f t="shared" si="99"/>
        <v>89.058139999999952</v>
      </c>
      <c r="AT51" s="26">
        <f t="shared" si="99"/>
        <v>88.764119999999949</v>
      </c>
      <c r="AU51" s="26">
        <f t="shared" si="99"/>
        <v>88.470099999999945</v>
      </c>
      <c r="AV51" s="26">
        <f t="shared" si="99"/>
        <v>88.176079999999942</v>
      </c>
      <c r="AW51" s="26">
        <f t="shared" si="99"/>
        <v>87.882059999999939</v>
      </c>
      <c r="AX51" s="26">
        <f t="shared" si="99"/>
        <v>87.588039999999936</v>
      </c>
      <c r="AY51" s="26">
        <f t="shared" si="99"/>
        <v>87.294019999999932</v>
      </c>
      <c r="AZ51" s="26">
        <f>AZ50</f>
        <v>87</v>
      </c>
    </row>
    <row r="52" spans="1:5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 t="shared" ref="AA52:AC52" si="100">AB52</f>
        <v>92.880399999999995</v>
      </c>
      <c r="AB52" s="28">
        <f t="shared" si="100"/>
        <v>92.880399999999995</v>
      </c>
      <c r="AC52" s="28">
        <f t="shared" si="100"/>
        <v>92.880399999999995</v>
      </c>
      <c r="AD52" s="27">
        <f>AD50</f>
        <v>92.880399999999995</v>
      </c>
      <c r="AE52" s="27">
        <f t="shared" si="72"/>
        <v>92.880399999999995</v>
      </c>
      <c r="AF52" s="27">
        <f t="shared" si="72"/>
        <v>92.880399999999995</v>
      </c>
      <c r="AG52" s="26">
        <f t="shared" ref="AG52:AY52" si="101">AF52+($AZ52-$AF52)/($AZ$2-$AF$2)</f>
        <v>92.586379999999991</v>
      </c>
      <c r="AH52" s="26">
        <f t="shared" si="101"/>
        <v>92.292359999999988</v>
      </c>
      <c r="AI52" s="26">
        <f t="shared" si="101"/>
        <v>91.998339999999985</v>
      </c>
      <c r="AJ52" s="26">
        <f t="shared" si="101"/>
        <v>91.704319999999981</v>
      </c>
      <c r="AK52" s="26">
        <f t="shared" si="101"/>
        <v>91.410299999999978</v>
      </c>
      <c r="AL52" s="26">
        <f t="shared" si="101"/>
        <v>91.116279999999975</v>
      </c>
      <c r="AM52" s="26">
        <f t="shared" si="101"/>
        <v>90.822259999999972</v>
      </c>
      <c r="AN52" s="26">
        <f t="shared" si="101"/>
        <v>90.528239999999968</v>
      </c>
      <c r="AO52" s="26">
        <f t="shared" si="101"/>
        <v>90.234219999999965</v>
      </c>
      <c r="AP52" s="26">
        <f t="shared" si="101"/>
        <v>89.940199999999962</v>
      </c>
      <c r="AQ52" s="26">
        <f t="shared" si="101"/>
        <v>89.646179999999958</v>
      </c>
      <c r="AR52" s="26">
        <f t="shared" si="101"/>
        <v>89.352159999999955</v>
      </c>
      <c r="AS52" s="26">
        <f t="shared" si="101"/>
        <v>89.058139999999952</v>
      </c>
      <c r="AT52" s="26">
        <f t="shared" si="101"/>
        <v>88.764119999999949</v>
      </c>
      <c r="AU52" s="26">
        <f t="shared" si="101"/>
        <v>88.470099999999945</v>
      </c>
      <c r="AV52" s="26">
        <f t="shared" si="101"/>
        <v>88.176079999999942</v>
      </c>
      <c r="AW52" s="26">
        <f t="shared" si="101"/>
        <v>87.882059999999939</v>
      </c>
      <c r="AX52" s="26">
        <f t="shared" si="101"/>
        <v>87.588039999999936</v>
      </c>
      <c r="AY52" s="26">
        <f t="shared" si="101"/>
        <v>87.294019999999932</v>
      </c>
      <c r="AZ52" s="26">
        <f>AZ50</f>
        <v>87</v>
      </c>
    </row>
    <row r="53" spans="1:5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 t="shared" ref="AA53:AC53" si="102">AB53</f>
        <v>97.213880000000003</v>
      </c>
      <c r="AB53" s="28">
        <f t="shared" si="102"/>
        <v>97.213880000000003</v>
      </c>
      <c r="AC53" s="28">
        <f t="shared" si="102"/>
        <v>97.213880000000003</v>
      </c>
      <c r="AD53" s="27">
        <f>AD55</f>
        <v>97.213880000000003</v>
      </c>
      <c r="AE53" s="27">
        <f t="shared" si="72"/>
        <v>97.213880000000003</v>
      </c>
      <c r="AF53" s="27">
        <f t="shared" si="72"/>
        <v>97.213880000000003</v>
      </c>
      <c r="AG53" s="26">
        <f t="shared" ref="AG53:AY53" si="103">AF53+($AZ53-$AF53)/($AZ$2-$AF$2)</f>
        <v>96.853186000000008</v>
      </c>
      <c r="AH53" s="26">
        <f t="shared" si="103"/>
        <v>96.492492000000013</v>
      </c>
      <c r="AI53" s="26">
        <f t="shared" si="103"/>
        <v>96.131798000000018</v>
      </c>
      <c r="AJ53" s="26">
        <f t="shared" si="103"/>
        <v>95.771104000000022</v>
      </c>
      <c r="AK53" s="26">
        <f t="shared" si="103"/>
        <v>95.410410000000027</v>
      </c>
      <c r="AL53" s="26">
        <f t="shared" si="103"/>
        <v>95.049716000000032</v>
      </c>
      <c r="AM53" s="26">
        <f t="shared" si="103"/>
        <v>94.689022000000037</v>
      </c>
      <c r="AN53" s="26">
        <f t="shared" si="103"/>
        <v>94.328328000000042</v>
      </c>
      <c r="AO53" s="26">
        <f t="shared" si="103"/>
        <v>93.967634000000047</v>
      </c>
      <c r="AP53" s="26">
        <f t="shared" si="103"/>
        <v>93.606940000000051</v>
      </c>
      <c r="AQ53" s="26">
        <f t="shared" si="103"/>
        <v>93.246246000000056</v>
      </c>
      <c r="AR53" s="26">
        <f t="shared" si="103"/>
        <v>92.885552000000061</v>
      </c>
      <c r="AS53" s="26">
        <f t="shared" si="103"/>
        <v>92.524858000000066</v>
      </c>
      <c r="AT53" s="26">
        <f t="shared" si="103"/>
        <v>92.164164000000071</v>
      </c>
      <c r="AU53" s="26">
        <f t="shared" si="103"/>
        <v>91.803470000000075</v>
      </c>
      <c r="AV53" s="26">
        <f t="shared" si="103"/>
        <v>91.44277600000008</v>
      </c>
      <c r="AW53" s="26">
        <f t="shared" si="103"/>
        <v>91.082082000000085</v>
      </c>
      <c r="AX53" s="26">
        <f t="shared" si="103"/>
        <v>90.72138800000009</v>
      </c>
      <c r="AY53" s="26">
        <f t="shared" si="103"/>
        <v>90.360694000000095</v>
      </c>
      <c r="AZ53" s="26">
        <f>AZ55</f>
        <v>90</v>
      </c>
    </row>
    <row r="54" spans="1:5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 t="shared" ref="AA54:AC54" si="104">AB54</f>
        <v>97.213880000000003</v>
      </c>
      <c r="AB54" s="28">
        <f t="shared" si="104"/>
        <v>97.213880000000003</v>
      </c>
      <c r="AC54" s="28">
        <f t="shared" si="104"/>
        <v>97.213880000000003</v>
      </c>
      <c r="AD54" s="27">
        <f>AD55</f>
        <v>97.213880000000003</v>
      </c>
      <c r="AE54" s="27">
        <f t="shared" si="72"/>
        <v>97.213880000000003</v>
      </c>
      <c r="AF54" s="27">
        <f t="shared" si="72"/>
        <v>97.213880000000003</v>
      </c>
      <c r="AG54" s="26">
        <f t="shared" ref="AG54:AY54" si="105">AF54+($AZ54-$AF54)/($AZ$2-$AF$2)</f>
        <v>96.853186000000008</v>
      </c>
      <c r="AH54" s="26">
        <f t="shared" si="105"/>
        <v>96.492492000000013</v>
      </c>
      <c r="AI54" s="26">
        <f t="shared" si="105"/>
        <v>96.131798000000018</v>
      </c>
      <c r="AJ54" s="26">
        <f t="shared" si="105"/>
        <v>95.771104000000022</v>
      </c>
      <c r="AK54" s="26">
        <f t="shared" si="105"/>
        <v>95.410410000000027</v>
      </c>
      <c r="AL54" s="26">
        <f t="shared" si="105"/>
        <v>95.049716000000032</v>
      </c>
      <c r="AM54" s="26">
        <f t="shared" si="105"/>
        <v>94.689022000000037</v>
      </c>
      <c r="AN54" s="26">
        <f t="shared" si="105"/>
        <v>94.328328000000042</v>
      </c>
      <c r="AO54" s="26">
        <f t="shared" si="105"/>
        <v>93.967634000000047</v>
      </c>
      <c r="AP54" s="26">
        <f t="shared" si="105"/>
        <v>93.606940000000051</v>
      </c>
      <c r="AQ54" s="26">
        <f t="shared" si="105"/>
        <v>93.246246000000056</v>
      </c>
      <c r="AR54" s="26">
        <f t="shared" si="105"/>
        <v>92.885552000000061</v>
      </c>
      <c r="AS54" s="26">
        <f t="shared" si="105"/>
        <v>92.524858000000066</v>
      </c>
      <c r="AT54" s="26">
        <f t="shared" si="105"/>
        <v>92.164164000000071</v>
      </c>
      <c r="AU54" s="26">
        <f t="shared" si="105"/>
        <v>91.803470000000075</v>
      </c>
      <c r="AV54" s="26">
        <f t="shared" si="105"/>
        <v>91.44277600000008</v>
      </c>
      <c r="AW54" s="26">
        <f t="shared" si="105"/>
        <v>91.082082000000085</v>
      </c>
      <c r="AX54" s="26">
        <f t="shared" si="105"/>
        <v>90.72138800000009</v>
      </c>
      <c r="AY54" s="26">
        <f t="shared" si="105"/>
        <v>90.360694000000095</v>
      </c>
      <c r="AZ54" s="26">
        <f>AZ55</f>
        <v>90</v>
      </c>
    </row>
    <row r="55" spans="1:5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 t="shared" ref="AA55:AC55" si="106">AB55</f>
        <v>97.213880000000003</v>
      </c>
      <c r="AB55" s="28">
        <f t="shared" si="106"/>
        <v>97.213880000000003</v>
      </c>
      <c r="AC55" s="28">
        <f t="shared" si="106"/>
        <v>97.213880000000003</v>
      </c>
      <c r="AD55" s="30">
        <f>LabourForceAssumption!D19</f>
        <v>97.213880000000003</v>
      </c>
      <c r="AE55" s="27">
        <f t="shared" si="72"/>
        <v>97.213880000000003</v>
      </c>
      <c r="AF55" s="27">
        <f t="shared" si="72"/>
        <v>97.213880000000003</v>
      </c>
      <c r="AG55" s="26">
        <f t="shared" ref="AG55:AY55" si="107">AF55+($AZ55-$AF55)/($AZ$2-$AF$2)</f>
        <v>96.853186000000008</v>
      </c>
      <c r="AH55" s="26">
        <f t="shared" si="107"/>
        <v>96.492492000000013</v>
      </c>
      <c r="AI55" s="26">
        <f t="shared" si="107"/>
        <v>96.131798000000018</v>
      </c>
      <c r="AJ55" s="26">
        <f t="shared" si="107"/>
        <v>95.771104000000022</v>
      </c>
      <c r="AK55" s="26">
        <f t="shared" si="107"/>
        <v>95.410410000000027</v>
      </c>
      <c r="AL55" s="26">
        <f t="shared" si="107"/>
        <v>95.049716000000032</v>
      </c>
      <c r="AM55" s="26">
        <f t="shared" si="107"/>
        <v>94.689022000000037</v>
      </c>
      <c r="AN55" s="26">
        <f t="shared" si="107"/>
        <v>94.328328000000042</v>
      </c>
      <c r="AO55" s="26">
        <f t="shared" si="107"/>
        <v>93.967634000000047</v>
      </c>
      <c r="AP55" s="26">
        <f t="shared" si="107"/>
        <v>93.606940000000051</v>
      </c>
      <c r="AQ55" s="26">
        <f t="shared" si="107"/>
        <v>93.246246000000056</v>
      </c>
      <c r="AR55" s="26">
        <f t="shared" si="107"/>
        <v>92.885552000000061</v>
      </c>
      <c r="AS55" s="26">
        <f t="shared" si="107"/>
        <v>92.524858000000066</v>
      </c>
      <c r="AT55" s="26">
        <f t="shared" si="107"/>
        <v>92.164164000000071</v>
      </c>
      <c r="AU55" s="26">
        <f t="shared" si="107"/>
        <v>91.803470000000075</v>
      </c>
      <c r="AV55" s="26">
        <f t="shared" si="107"/>
        <v>91.44277600000008</v>
      </c>
      <c r="AW55" s="26">
        <f t="shared" si="107"/>
        <v>91.082082000000085</v>
      </c>
      <c r="AX55" s="26">
        <f t="shared" si="107"/>
        <v>90.72138800000009</v>
      </c>
      <c r="AY55" s="26">
        <f t="shared" si="107"/>
        <v>90.360694000000095</v>
      </c>
      <c r="AZ55" s="30">
        <f>LabourForceAssumption!G19</f>
        <v>90</v>
      </c>
    </row>
    <row r="56" spans="1:5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 t="shared" ref="AA56:AC56" si="108">AB56</f>
        <v>97.213880000000003</v>
      </c>
      <c r="AB56" s="28">
        <f t="shared" si="108"/>
        <v>97.213880000000003</v>
      </c>
      <c r="AC56" s="28">
        <f t="shared" si="108"/>
        <v>97.213880000000003</v>
      </c>
      <c r="AD56" s="27">
        <f>AD55</f>
        <v>97.213880000000003</v>
      </c>
      <c r="AE56" s="27">
        <f t="shared" si="72"/>
        <v>97.213880000000003</v>
      </c>
      <c r="AF56" s="27">
        <f t="shared" si="72"/>
        <v>97.213880000000003</v>
      </c>
      <c r="AG56" s="26">
        <f t="shared" ref="AG56:AY56" si="109">AF56+($AZ56-$AF56)/($AZ$2-$AF$2)</f>
        <v>96.853186000000008</v>
      </c>
      <c r="AH56" s="26">
        <f t="shared" si="109"/>
        <v>96.492492000000013</v>
      </c>
      <c r="AI56" s="26">
        <f t="shared" si="109"/>
        <v>96.131798000000018</v>
      </c>
      <c r="AJ56" s="26">
        <f t="shared" si="109"/>
        <v>95.771104000000022</v>
      </c>
      <c r="AK56" s="26">
        <f t="shared" si="109"/>
        <v>95.410410000000027</v>
      </c>
      <c r="AL56" s="26">
        <f t="shared" si="109"/>
        <v>95.049716000000032</v>
      </c>
      <c r="AM56" s="26">
        <f t="shared" si="109"/>
        <v>94.689022000000037</v>
      </c>
      <c r="AN56" s="26">
        <f t="shared" si="109"/>
        <v>94.328328000000042</v>
      </c>
      <c r="AO56" s="26">
        <f t="shared" si="109"/>
        <v>93.967634000000047</v>
      </c>
      <c r="AP56" s="26">
        <f t="shared" si="109"/>
        <v>93.606940000000051</v>
      </c>
      <c r="AQ56" s="26">
        <f t="shared" si="109"/>
        <v>93.246246000000056</v>
      </c>
      <c r="AR56" s="26">
        <f t="shared" si="109"/>
        <v>92.885552000000061</v>
      </c>
      <c r="AS56" s="26">
        <f t="shared" si="109"/>
        <v>92.524858000000066</v>
      </c>
      <c r="AT56" s="26">
        <f t="shared" si="109"/>
        <v>92.164164000000071</v>
      </c>
      <c r="AU56" s="26">
        <f t="shared" si="109"/>
        <v>91.803470000000075</v>
      </c>
      <c r="AV56" s="26">
        <f t="shared" si="109"/>
        <v>91.44277600000008</v>
      </c>
      <c r="AW56" s="26">
        <f t="shared" si="109"/>
        <v>91.082082000000085</v>
      </c>
      <c r="AX56" s="26">
        <f t="shared" si="109"/>
        <v>90.72138800000009</v>
      </c>
      <c r="AY56" s="26">
        <f t="shared" si="109"/>
        <v>90.360694000000095</v>
      </c>
      <c r="AZ56" s="26">
        <f>AZ55</f>
        <v>90</v>
      </c>
    </row>
    <row r="57" spans="1:5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 t="shared" ref="AA57:AC57" si="110">AB57</f>
        <v>97.213880000000003</v>
      </c>
      <c r="AB57" s="28">
        <f t="shared" si="110"/>
        <v>97.213880000000003</v>
      </c>
      <c r="AC57" s="28">
        <f t="shared" si="110"/>
        <v>97.213880000000003</v>
      </c>
      <c r="AD57" s="27">
        <f>AD55</f>
        <v>97.213880000000003</v>
      </c>
      <c r="AE57" s="27">
        <f t="shared" si="72"/>
        <v>97.213880000000003</v>
      </c>
      <c r="AF57" s="27">
        <f t="shared" si="72"/>
        <v>97.213880000000003</v>
      </c>
      <c r="AG57" s="26">
        <f t="shared" ref="AG57:AY57" si="111">AF57+($AZ57-$AF57)/($AZ$2-$AF$2)</f>
        <v>96.853186000000008</v>
      </c>
      <c r="AH57" s="26">
        <f t="shared" si="111"/>
        <v>96.492492000000013</v>
      </c>
      <c r="AI57" s="26">
        <f t="shared" si="111"/>
        <v>96.131798000000018</v>
      </c>
      <c r="AJ57" s="26">
        <f t="shared" si="111"/>
        <v>95.771104000000022</v>
      </c>
      <c r="AK57" s="26">
        <f t="shared" si="111"/>
        <v>95.410410000000027</v>
      </c>
      <c r="AL57" s="26">
        <f t="shared" si="111"/>
        <v>95.049716000000032</v>
      </c>
      <c r="AM57" s="26">
        <f t="shared" si="111"/>
        <v>94.689022000000037</v>
      </c>
      <c r="AN57" s="26">
        <f t="shared" si="111"/>
        <v>94.328328000000042</v>
      </c>
      <c r="AO57" s="26">
        <f t="shared" si="111"/>
        <v>93.967634000000047</v>
      </c>
      <c r="AP57" s="26">
        <f t="shared" si="111"/>
        <v>93.606940000000051</v>
      </c>
      <c r="AQ57" s="26">
        <f t="shared" si="111"/>
        <v>93.246246000000056</v>
      </c>
      <c r="AR57" s="26">
        <f t="shared" si="111"/>
        <v>92.885552000000061</v>
      </c>
      <c r="AS57" s="26">
        <f t="shared" si="111"/>
        <v>92.524858000000066</v>
      </c>
      <c r="AT57" s="26">
        <f t="shared" si="111"/>
        <v>92.164164000000071</v>
      </c>
      <c r="AU57" s="26">
        <f t="shared" si="111"/>
        <v>91.803470000000075</v>
      </c>
      <c r="AV57" s="26">
        <f t="shared" si="111"/>
        <v>91.44277600000008</v>
      </c>
      <c r="AW57" s="26">
        <f t="shared" si="111"/>
        <v>91.082082000000085</v>
      </c>
      <c r="AX57" s="26">
        <f t="shared" si="111"/>
        <v>90.72138800000009</v>
      </c>
      <c r="AY57" s="26">
        <f t="shared" si="111"/>
        <v>90.360694000000095</v>
      </c>
      <c r="AZ57" s="26">
        <f>AZ55</f>
        <v>90</v>
      </c>
    </row>
    <row r="58" spans="1:5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 t="shared" ref="AA58:AC58" si="112">AB58</f>
        <v>97.518500000000003</v>
      </c>
      <c r="AB58" s="28">
        <f t="shared" si="112"/>
        <v>97.518500000000003</v>
      </c>
      <c r="AC58" s="28">
        <f t="shared" si="112"/>
        <v>97.518500000000003</v>
      </c>
      <c r="AD58" s="27">
        <f>AD60</f>
        <v>97.518500000000003</v>
      </c>
      <c r="AE58" s="27">
        <f t="shared" ref="AE58:AF77" si="113">AD58</f>
        <v>97.518500000000003</v>
      </c>
      <c r="AF58" s="27">
        <f t="shared" si="113"/>
        <v>97.518500000000003</v>
      </c>
      <c r="AG58" s="26">
        <f t="shared" ref="AG58:AY58" si="114">AF58+($AZ58-$AF58)/($AZ$2-$AF$2)</f>
        <v>97.142575000000008</v>
      </c>
      <c r="AH58" s="26">
        <f t="shared" si="114"/>
        <v>96.766650000000013</v>
      </c>
      <c r="AI58" s="26">
        <f t="shared" si="114"/>
        <v>96.390725000000018</v>
      </c>
      <c r="AJ58" s="26">
        <f t="shared" si="114"/>
        <v>96.014800000000022</v>
      </c>
      <c r="AK58" s="26">
        <f t="shared" si="114"/>
        <v>95.638875000000027</v>
      </c>
      <c r="AL58" s="26">
        <f t="shared" si="114"/>
        <v>95.262950000000032</v>
      </c>
      <c r="AM58" s="26">
        <f t="shared" si="114"/>
        <v>94.887025000000037</v>
      </c>
      <c r="AN58" s="26">
        <f t="shared" si="114"/>
        <v>94.511100000000042</v>
      </c>
      <c r="AO58" s="26">
        <f t="shared" si="114"/>
        <v>94.135175000000046</v>
      </c>
      <c r="AP58" s="26">
        <f t="shared" si="114"/>
        <v>93.759250000000051</v>
      </c>
      <c r="AQ58" s="26">
        <f t="shared" si="114"/>
        <v>93.383325000000056</v>
      </c>
      <c r="AR58" s="26">
        <f t="shared" si="114"/>
        <v>93.007400000000061</v>
      </c>
      <c r="AS58" s="26">
        <f t="shared" si="114"/>
        <v>92.631475000000066</v>
      </c>
      <c r="AT58" s="26">
        <f t="shared" si="114"/>
        <v>92.255550000000071</v>
      </c>
      <c r="AU58" s="26">
        <f t="shared" si="114"/>
        <v>91.879625000000075</v>
      </c>
      <c r="AV58" s="26">
        <f t="shared" si="114"/>
        <v>91.50370000000008</v>
      </c>
      <c r="AW58" s="26">
        <f t="shared" si="114"/>
        <v>91.127775000000085</v>
      </c>
      <c r="AX58" s="26">
        <f t="shared" si="114"/>
        <v>90.75185000000009</v>
      </c>
      <c r="AY58" s="26">
        <f t="shared" si="114"/>
        <v>90.375925000000095</v>
      </c>
      <c r="AZ58" s="26">
        <f>AZ60</f>
        <v>90</v>
      </c>
    </row>
    <row r="59" spans="1:5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 t="shared" ref="AA59:AC59" si="115">AB59</f>
        <v>97.518500000000003</v>
      </c>
      <c r="AB59" s="28">
        <f t="shared" si="115"/>
        <v>97.518500000000003</v>
      </c>
      <c r="AC59" s="28">
        <f t="shared" si="115"/>
        <v>97.518500000000003</v>
      </c>
      <c r="AD59" s="27">
        <f>AD60</f>
        <v>97.518500000000003</v>
      </c>
      <c r="AE59" s="27">
        <f t="shared" si="113"/>
        <v>97.518500000000003</v>
      </c>
      <c r="AF59" s="27">
        <f t="shared" si="113"/>
        <v>97.518500000000003</v>
      </c>
      <c r="AG59" s="26">
        <f t="shared" ref="AG59:AY59" si="116">AF59+($AZ59-$AF59)/($AZ$2-$AF$2)</f>
        <v>97.142575000000008</v>
      </c>
      <c r="AH59" s="26">
        <f t="shared" si="116"/>
        <v>96.766650000000013</v>
      </c>
      <c r="AI59" s="26">
        <f t="shared" si="116"/>
        <v>96.390725000000018</v>
      </c>
      <c r="AJ59" s="26">
        <f t="shared" si="116"/>
        <v>96.014800000000022</v>
      </c>
      <c r="AK59" s="26">
        <f t="shared" si="116"/>
        <v>95.638875000000027</v>
      </c>
      <c r="AL59" s="26">
        <f t="shared" si="116"/>
        <v>95.262950000000032</v>
      </c>
      <c r="AM59" s="26">
        <f t="shared" si="116"/>
        <v>94.887025000000037</v>
      </c>
      <c r="AN59" s="26">
        <f t="shared" si="116"/>
        <v>94.511100000000042</v>
      </c>
      <c r="AO59" s="26">
        <f t="shared" si="116"/>
        <v>94.135175000000046</v>
      </c>
      <c r="AP59" s="26">
        <f t="shared" si="116"/>
        <v>93.759250000000051</v>
      </c>
      <c r="AQ59" s="26">
        <f t="shared" si="116"/>
        <v>93.383325000000056</v>
      </c>
      <c r="AR59" s="26">
        <f t="shared" si="116"/>
        <v>93.007400000000061</v>
      </c>
      <c r="AS59" s="26">
        <f t="shared" si="116"/>
        <v>92.631475000000066</v>
      </c>
      <c r="AT59" s="26">
        <f t="shared" si="116"/>
        <v>92.255550000000071</v>
      </c>
      <c r="AU59" s="26">
        <f t="shared" si="116"/>
        <v>91.879625000000075</v>
      </c>
      <c r="AV59" s="26">
        <f t="shared" si="116"/>
        <v>91.50370000000008</v>
      </c>
      <c r="AW59" s="26">
        <f t="shared" si="116"/>
        <v>91.127775000000085</v>
      </c>
      <c r="AX59" s="26">
        <f t="shared" si="116"/>
        <v>90.75185000000009</v>
      </c>
      <c r="AY59" s="26">
        <f t="shared" si="116"/>
        <v>90.375925000000095</v>
      </c>
      <c r="AZ59" s="26">
        <f>AZ60</f>
        <v>90</v>
      </c>
    </row>
    <row r="60" spans="1:5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 t="shared" ref="AA60:AC60" si="117">AB60</f>
        <v>97.518500000000003</v>
      </c>
      <c r="AB60" s="28">
        <f t="shared" si="117"/>
        <v>97.518500000000003</v>
      </c>
      <c r="AC60" s="28">
        <f t="shared" si="117"/>
        <v>97.518500000000003</v>
      </c>
      <c r="AD60" s="30">
        <f>LabourForceAssumption!D20</f>
        <v>97.518500000000003</v>
      </c>
      <c r="AE60" s="27">
        <f t="shared" si="113"/>
        <v>97.518500000000003</v>
      </c>
      <c r="AF60" s="27">
        <f t="shared" si="113"/>
        <v>97.518500000000003</v>
      </c>
      <c r="AG60" s="26">
        <f t="shared" ref="AG60:AY60" si="118">AF60+($AZ60-$AF60)/($AZ$2-$AF$2)</f>
        <v>97.142575000000008</v>
      </c>
      <c r="AH60" s="26">
        <f t="shared" si="118"/>
        <v>96.766650000000013</v>
      </c>
      <c r="AI60" s="26">
        <f t="shared" si="118"/>
        <v>96.390725000000018</v>
      </c>
      <c r="AJ60" s="26">
        <f t="shared" si="118"/>
        <v>96.014800000000022</v>
      </c>
      <c r="AK60" s="26">
        <f t="shared" si="118"/>
        <v>95.638875000000027</v>
      </c>
      <c r="AL60" s="26">
        <f t="shared" si="118"/>
        <v>95.262950000000032</v>
      </c>
      <c r="AM60" s="26">
        <f t="shared" si="118"/>
        <v>94.887025000000037</v>
      </c>
      <c r="AN60" s="26">
        <f t="shared" si="118"/>
        <v>94.511100000000042</v>
      </c>
      <c r="AO60" s="26">
        <f t="shared" si="118"/>
        <v>94.135175000000046</v>
      </c>
      <c r="AP60" s="26">
        <f t="shared" si="118"/>
        <v>93.759250000000051</v>
      </c>
      <c r="AQ60" s="26">
        <f t="shared" si="118"/>
        <v>93.383325000000056</v>
      </c>
      <c r="AR60" s="26">
        <f t="shared" si="118"/>
        <v>93.007400000000061</v>
      </c>
      <c r="AS60" s="26">
        <f t="shared" si="118"/>
        <v>92.631475000000066</v>
      </c>
      <c r="AT60" s="26">
        <f t="shared" si="118"/>
        <v>92.255550000000071</v>
      </c>
      <c r="AU60" s="26">
        <f t="shared" si="118"/>
        <v>91.879625000000075</v>
      </c>
      <c r="AV60" s="26">
        <f t="shared" si="118"/>
        <v>91.50370000000008</v>
      </c>
      <c r="AW60" s="26">
        <f t="shared" si="118"/>
        <v>91.127775000000085</v>
      </c>
      <c r="AX60" s="26">
        <f t="shared" si="118"/>
        <v>90.75185000000009</v>
      </c>
      <c r="AY60" s="26">
        <f t="shared" si="118"/>
        <v>90.375925000000095</v>
      </c>
      <c r="AZ60" s="30">
        <f>LabourForceAssumption!G20</f>
        <v>90</v>
      </c>
    </row>
    <row r="61" spans="1:5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 t="shared" ref="AA61:AC61" si="119">AB61</f>
        <v>97.518500000000003</v>
      </c>
      <c r="AB61" s="28">
        <f t="shared" si="119"/>
        <v>97.518500000000003</v>
      </c>
      <c r="AC61" s="28">
        <f t="shared" si="119"/>
        <v>97.518500000000003</v>
      </c>
      <c r="AD61" s="27">
        <f>AD60</f>
        <v>97.518500000000003</v>
      </c>
      <c r="AE61" s="27">
        <f t="shared" si="113"/>
        <v>97.518500000000003</v>
      </c>
      <c r="AF61" s="27">
        <f t="shared" si="113"/>
        <v>97.518500000000003</v>
      </c>
      <c r="AG61" s="26">
        <f t="shared" ref="AG61:AY61" si="120">AF61+($AZ61-$AF61)/($AZ$2-$AF$2)</f>
        <v>97.142575000000008</v>
      </c>
      <c r="AH61" s="26">
        <f t="shared" si="120"/>
        <v>96.766650000000013</v>
      </c>
      <c r="AI61" s="26">
        <f t="shared" si="120"/>
        <v>96.390725000000018</v>
      </c>
      <c r="AJ61" s="26">
        <f t="shared" si="120"/>
        <v>96.014800000000022</v>
      </c>
      <c r="AK61" s="26">
        <f t="shared" si="120"/>
        <v>95.638875000000027</v>
      </c>
      <c r="AL61" s="26">
        <f t="shared" si="120"/>
        <v>95.262950000000032</v>
      </c>
      <c r="AM61" s="26">
        <f t="shared" si="120"/>
        <v>94.887025000000037</v>
      </c>
      <c r="AN61" s="26">
        <f t="shared" si="120"/>
        <v>94.511100000000042</v>
      </c>
      <c r="AO61" s="26">
        <f t="shared" si="120"/>
        <v>94.135175000000046</v>
      </c>
      <c r="AP61" s="26">
        <f t="shared" si="120"/>
        <v>93.759250000000051</v>
      </c>
      <c r="AQ61" s="26">
        <f t="shared" si="120"/>
        <v>93.383325000000056</v>
      </c>
      <c r="AR61" s="26">
        <f t="shared" si="120"/>
        <v>93.007400000000061</v>
      </c>
      <c r="AS61" s="26">
        <f t="shared" si="120"/>
        <v>92.631475000000066</v>
      </c>
      <c r="AT61" s="26">
        <f t="shared" si="120"/>
        <v>92.255550000000071</v>
      </c>
      <c r="AU61" s="26">
        <f t="shared" si="120"/>
        <v>91.879625000000075</v>
      </c>
      <c r="AV61" s="26">
        <f t="shared" si="120"/>
        <v>91.50370000000008</v>
      </c>
      <c r="AW61" s="26">
        <f t="shared" si="120"/>
        <v>91.127775000000085</v>
      </c>
      <c r="AX61" s="26">
        <f t="shared" si="120"/>
        <v>90.75185000000009</v>
      </c>
      <c r="AY61" s="26">
        <f t="shared" si="120"/>
        <v>90.375925000000095</v>
      </c>
      <c r="AZ61" s="26">
        <f>AZ60</f>
        <v>90</v>
      </c>
    </row>
    <row r="62" spans="1:5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 t="shared" ref="AA62:AC62" si="121">AB62</f>
        <v>97.518500000000003</v>
      </c>
      <c r="AB62" s="28">
        <f t="shared" si="121"/>
        <v>97.518500000000003</v>
      </c>
      <c r="AC62" s="28">
        <f t="shared" si="121"/>
        <v>97.518500000000003</v>
      </c>
      <c r="AD62" s="27">
        <f>AD60</f>
        <v>97.518500000000003</v>
      </c>
      <c r="AE62" s="27">
        <f t="shared" si="113"/>
        <v>97.518500000000003</v>
      </c>
      <c r="AF62" s="27">
        <f t="shared" si="113"/>
        <v>97.518500000000003</v>
      </c>
      <c r="AG62" s="26">
        <f t="shared" ref="AG62:AY62" si="122">AF62+($AZ62-$AF62)/($AZ$2-$AF$2)</f>
        <v>97.142575000000008</v>
      </c>
      <c r="AH62" s="26">
        <f t="shared" si="122"/>
        <v>96.766650000000013</v>
      </c>
      <c r="AI62" s="26">
        <f t="shared" si="122"/>
        <v>96.390725000000018</v>
      </c>
      <c r="AJ62" s="26">
        <f t="shared" si="122"/>
        <v>96.014800000000022</v>
      </c>
      <c r="AK62" s="26">
        <f t="shared" si="122"/>
        <v>95.638875000000027</v>
      </c>
      <c r="AL62" s="26">
        <f t="shared" si="122"/>
        <v>95.262950000000032</v>
      </c>
      <c r="AM62" s="26">
        <f t="shared" si="122"/>
        <v>94.887025000000037</v>
      </c>
      <c r="AN62" s="26">
        <f t="shared" si="122"/>
        <v>94.511100000000042</v>
      </c>
      <c r="AO62" s="26">
        <f t="shared" si="122"/>
        <v>94.135175000000046</v>
      </c>
      <c r="AP62" s="26">
        <f t="shared" si="122"/>
        <v>93.759250000000051</v>
      </c>
      <c r="AQ62" s="26">
        <f t="shared" si="122"/>
        <v>93.383325000000056</v>
      </c>
      <c r="AR62" s="26">
        <f t="shared" si="122"/>
        <v>93.007400000000061</v>
      </c>
      <c r="AS62" s="26">
        <f t="shared" si="122"/>
        <v>92.631475000000066</v>
      </c>
      <c r="AT62" s="26">
        <f t="shared" si="122"/>
        <v>92.255550000000071</v>
      </c>
      <c r="AU62" s="26">
        <f t="shared" si="122"/>
        <v>91.879625000000075</v>
      </c>
      <c r="AV62" s="26">
        <f t="shared" si="122"/>
        <v>91.50370000000008</v>
      </c>
      <c r="AW62" s="26">
        <f t="shared" si="122"/>
        <v>91.127775000000085</v>
      </c>
      <c r="AX62" s="26">
        <f t="shared" si="122"/>
        <v>90.75185000000009</v>
      </c>
      <c r="AY62" s="26">
        <f t="shared" si="122"/>
        <v>90.375925000000095</v>
      </c>
      <c r="AZ62" s="26">
        <f>AZ60</f>
        <v>90</v>
      </c>
    </row>
    <row r="63" spans="1:5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 t="shared" ref="AA63:AC63" si="123">AB63</f>
        <v>95.020219999999995</v>
      </c>
      <c r="AB63" s="28">
        <f t="shared" si="123"/>
        <v>95.020219999999995</v>
      </c>
      <c r="AC63" s="28">
        <f t="shared" si="123"/>
        <v>95.020219999999995</v>
      </c>
      <c r="AD63" s="27">
        <f>AD65</f>
        <v>95.020219999999995</v>
      </c>
      <c r="AE63" s="27">
        <f t="shared" si="113"/>
        <v>95.020219999999995</v>
      </c>
      <c r="AF63" s="27">
        <f t="shared" si="113"/>
        <v>95.020219999999995</v>
      </c>
      <c r="AG63" s="26">
        <f t="shared" ref="AG63:AY63" si="124">AF63+($AZ63-$AF63)/($AZ$2-$AF$2)</f>
        <v>94.269208999999989</v>
      </c>
      <c r="AH63" s="26">
        <f t="shared" si="124"/>
        <v>93.518197999999984</v>
      </c>
      <c r="AI63" s="26">
        <f t="shared" si="124"/>
        <v>92.767186999999979</v>
      </c>
      <c r="AJ63" s="26">
        <f t="shared" si="124"/>
        <v>92.016175999999973</v>
      </c>
      <c r="AK63" s="26">
        <f t="shared" si="124"/>
        <v>91.265164999999968</v>
      </c>
      <c r="AL63" s="26">
        <f t="shared" si="124"/>
        <v>90.514153999999962</v>
      </c>
      <c r="AM63" s="26">
        <f t="shared" si="124"/>
        <v>89.763142999999957</v>
      </c>
      <c r="AN63" s="26">
        <f t="shared" si="124"/>
        <v>89.012131999999951</v>
      </c>
      <c r="AO63" s="26">
        <f t="shared" si="124"/>
        <v>88.261120999999946</v>
      </c>
      <c r="AP63" s="26">
        <f t="shared" si="124"/>
        <v>87.510109999999941</v>
      </c>
      <c r="AQ63" s="26">
        <f t="shared" si="124"/>
        <v>86.759098999999935</v>
      </c>
      <c r="AR63" s="26">
        <f t="shared" si="124"/>
        <v>86.00808799999993</v>
      </c>
      <c r="AS63" s="26">
        <f t="shared" si="124"/>
        <v>85.257076999999924</v>
      </c>
      <c r="AT63" s="26">
        <f t="shared" si="124"/>
        <v>84.506065999999919</v>
      </c>
      <c r="AU63" s="26">
        <f t="shared" si="124"/>
        <v>83.755054999999913</v>
      </c>
      <c r="AV63" s="26">
        <f t="shared" si="124"/>
        <v>83.004043999999908</v>
      </c>
      <c r="AW63" s="26">
        <f t="shared" si="124"/>
        <v>82.253032999999903</v>
      </c>
      <c r="AX63" s="26">
        <f t="shared" si="124"/>
        <v>81.502021999999897</v>
      </c>
      <c r="AY63" s="26">
        <f t="shared" si="124"/>
        <v>80.751010999999892</v>
      </c>
      <c r="AZ63" s="26">
        <f>AZ65</f>
        <v>80</v>
      </c>
    </row>
    <row r="64" spans="1:5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 t="shared" ref="AA64:AC64" si="125">AB64</f>
        <v>95.020219999999995</v>
      </c>
      <c r="AB64" s="28">
        <f t="shared" si="125"/>
        <v>95.020219999999995</v>
      </c>
      <c r="AC64" s="28">
        <f t="shared" si="125"/>
        <v>95.020219999999995</v>
      </c>
      <c r="AD64" s="27">
        <f>AD65</f>
        <v>95.020219999999995</v>
      </c>
      <c r="AE64" s="27">
        <f t="shared" si="113"/>
        <v>95.020219999999995</v>
      </c>
      <c r="AF64" s="27">
        <f t="shared" si="113"/>
        <v>95.020219999999995</v>
      </c>
      <c r="AG64" s="26">
        <f t="shared" ref="AG64:AY64" si="126">AF64+($AZ64-$AF64)/($AZ$2-$AF$2)</f>
        <v>94.269208999999989</v>
      </c>
      <c r="AH64" s="26">
        <f t="shared" si="126"/>
        <v>93.518197999999984</v>
      </c>
      <c r="AI64" s="26">
        <f t="shared" si="126"/>
        <v>92.767186999999979</v>
      </c>
      <c r="AJ64" s="26">
        <f t="shared" si="126"/>
        <v>92.016175999999973</v>
      </c>
      <c r="AK64" s="26">
        <f t="shared" si="126"/>
        <v>91.265164999999968</v>
      </c>
      <c r="AL64" s="26">
        <f t="shared" si="126"/>
        <v>90.514153999999962</v>
      </c>
      <c r="AM64" s="26">
        <f t="shared" si="126"/>
        <v>89.763142999999957</v>
      </c>
      <c r="AN64" s="26">
        <f t="shared" si="126"/>
        <v>89.012131999999951</v>
      </c>
      <c r="AO64" s="26">
        <f t="shared" si="126"/>
        <v>88.261120999999946</v>
      </c>
      <c r="AP64" s="26">
        <f t="shared" si="126"/>
        <v>87.510109999999941</v>
      </c>
      <c r="AQ64" s="26">
        <f t="shared" si="126"/>
        <v>86.759098999999935</v>
      </c>
      <c r="AR64" s="26">
        <f t="shared" si="126"/>
        <v>86.00808799999993</v>
      </c>
      <c r="AS64" s="26">
        <f t="shared" si="126"/>
        <v>85.257076999999924</v>
      </c>
      <c r="AT64" s="26">
        <f t="shared" si="126"/>
        <v>84.506065999999919</v>
      </c>
      <c r="AU64" s="26">
        <f t="shared" si="126"/>
        <v>83.755054999999913</v>
      </c>
      <c r="AV64" s="26">
        <f t="shared" si="126"/>
        <v>83.004043999999908</v>
      </c>
      <c r="AW64" s="26">
        <f t="shared" si="126"/>
        <v>82.253032999999903</v>
      </c>
      <c r="AX64" s="26">
        <f t="shared" si="126"/>
        <v>81.502021999999897</v>
      </c>
      <c r="AY64" s="26">
        <f t="shared" si="126"/>
        <v>80.751010999999892</v>
      </c>
      <c r="AZ64" s="26">
        <f>AZ65</f>
        <v>80</v>
      </c>
    </row>
    <row r="65" spans="1:5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 t="shared" ref="AA65:AC65" si="127">AB65</f>
        <v>95.020219999999995</v>
      </c>
      <c r="AB65" s="28">
        <f t="shared" si="127"/>
        <v>95.020219999999995</v>
      </c>
      <c r="AC65" s="28">
        <f t="shared" si="127"/>
        <v>95.020219999999995</v>
      </c>
      <c r="AD65" s="30">
        <f>LabourForceAssumption!D21</f>
        <v>95.020219999999995</v>
      </c>
      <c r="AE65" s="27">
        <f t="shared" si="113"/>
        <v>95.020219999999995</v>
      </c>
      <c r="AF65" s="27">
        <f t="shared" si="113"/>
        <v>95.020219999999995</v>
      </c>
      <c r="AG65" s="26">
        <f t="shared" ref="AG65:AY65" si="128">AF65+($AZ65-$AF65)/($AZ$2-$AF$2)</f>
        <v>94.269208999999989</v>
      </c>
      <c r="AH65" s="26">
        <f t="shared" si="128"/>
        <v>93.518197999999984</v>
      </c>
      <c r="AI65" s="26">
        <f t="shared" si="128"/>
        <v>92.767186999999979</v>
      </c>
      <c r="AJ65" s="26">
        <f t="shared" si="128"/>
        <v>92.016175999999973</v>
      </c>
      <c r="AK65" s="26">
        <f t="shared" si="128"/>
        <v>91.265164999999968</v>
      </c>
      <c r="AL65" s="26">
        <f t="shared" si="128"/>
        <v>90.514153999999962</v>
      </c>
      <c r="AM65" s="26">
        <f t="shared" si="128"/>
        <v>89.763142999999957</v>
      </c>
      <c r="AN65" s="26">
        <f t="shared" si="128"/>
        <v>89.012131999999951</v>
      </c>
      <c r="AO65" s="26">
        <f t="shared" si="128"/>
        <v>88.261120999999946</v>
      </c>
      <c r="AP65" s="26">
        <f t="shared" si="128"/>
        <v>87.510109999999941</v>
      </c>
      <c r="AQ65" s="26">
        <f t="shared" si="128"/>
        <v>86.759098999999935</v>
      </c>
      <c r="AR65" s="26">
        <f t="shared" si="128"/>
        <v>86.00808799999993</v>
      </c>
      <c r="AS65" s="26">
        <f t="shared" si="128"/>
        <v>85.257076999999924</v>
      </c>
      <c r="AT65" s="26">
        <f t="shared" si="128"/>
        <v>84.506065999999919</v>
      </c>
      <c r="AU65" s="26">
        <f t="shared" si="128"/>
        <v>83.755054999999913</v>
      </c>
      <c r="AV65" s="26">
        <f t="shared" si="128"/>
        <v>83.004043999999908</v>
      </c>
      <c r="AW65" s="26">
        <f t="shared" si="128"/>
        <v>82.253032999999903</v>
      </c>
      <c r="AX65" s="26">
        <f t="shared" si="128"/>
        <v>81.502021999999897</v>
      </c>
      <c r="AY65" s="26">
        <f t="shared" si="128"/>
        <v>80.751010999999892</v>
      </c>
      <c r="AZ65" s="30">
        <f>LabourForceAssumption!G21</f>
        <v>80</v>
      </c>
    </row>
    <row r="66" spans="1:5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 t="shared" ref="AA66:AC66" si="129">AB66</f>
        <v>95.020219999999995</v>
      </c>
      <c r="AB66" s="28">
        <f t="shared" si="129"/>
        <v>95.020219999999995</v>
      </c>
      <c r="AC66" s="28">
        <f t="shared" si="129"/>
        <v>95.020219999999995</v>
      </c>
      <c r="AD66" s="27">
        <f>AD65</f>
        <v>95.020219999999995</v>
      </c>
      <c r="AE66" s="27">
        <f t="shared" si="113"/>
        <v>95.020219999999995</v>
      </c>
      <c r="AF66" s="27">
        <f t="shared" si="113"/>
        <v>95.020219999999995</v>
      </c>
      <c r="AG66" s="26">
        <f t="shared" ref="AG66:AY66" si="130">AF66+($AZ66-$AF66)/($AZ$2-$AF$2)</f>
        <v>94.269208999999989</v>
      </c>
      <c r="AH66" s="26">
        <f t="shared" si="130"/>
        <v>93.518197999999984</v>
      </c>
      <c r="AI66" s="26">
        <f t="shared" si="130"/>
        <v>92.767186999999979</v>
      </c>
      <c r="AJ66" s="26">
        <f t="shared" si="130"/>
        <v>92.016175999999973</v>
      </c>
      <c r="AK66" s="26">
        <f t="shared" si="130"/>
        <v>91.265164999999968</v>
      </c>
      <c r="AL66" s="26">
        <f t="shared" si="130"/>
        <v>90.514153999999962</v>
      </c>
      <c r="AM66" s="26">
        <f t="shared" si="130"/>
        <v>89.763142999999957</v>
      </c>
      <c r="AN66" s="26">
        <f t="shared" si="130"/>
        <v>89.012131999999951</v>
      </c>
      <c r="AO66" s="26">
        <f t="shared" si="130"/>
        <v>88.261120999999946</v>
      </c>
      <c r="AP66" s="26">
        <f t="shared" si="130"/>
        <v>87.510109999999941</v>
      </c>
      <c r="AQ66" s="26">
        <f t="shared" si="130"/>
        <v>86.759098999999935</v>
      </c>
      <c r="AR66" s="26">
        <f t="shared" si="130"/>
        <v>86.00808799999993</v>
      </c>
      <c r="AS66" s="26">
        <f t="shared" si="130"/>
        <v>85.257076999999924</v>
      </c>
      <c r="AT66" s="26">
        <f t="shared" si="130"/>
        <v>84.506065999999919</v>
      </c>
      <c r="AU66" s="26">
        <f t="shared" si="130"/>
        <v>83.755054999999913</v>
      </c>
      <c r="AV66" s="26">
        <f t="shared" si="130"/>
        <v>83.004043999999908</v>
      </c>
      <c r="AW66" s="26">
        <f t="shared" si="130"/>
        <v>82.253032999999903</v>
      </c>
      <c r="AX66" s="26">
        <f t="shared" si="130"/>
        <v>81.502021999999897</v>
      </c>
      <c r="AY66" s="26">
        <f t="shared" si="130"/>
        <v>80.751010999999892</v>
      </c>
      <c r="AZ66" s="26">
        <f>AZ65</f>
        <v>80</v>
      </c>
    </row>
    <row r="67" spans="1:5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 t="shared" ref="AA67:AC67" si="131">AB67</f>
        <v>95.020219999999995</v>
      </c>
      <c r="AB67" s="28">
        <f t="shared" si="131"/>
        <v>95.020219999999995</v>
      </c>
      <c r="AC67" s="28">
        <f t="shared" si="131"/>
        <v>95.020219999999995</v>
      </c>
      <c r="AD67" s="27">
        <f>AD65</f>
        <v>95.020219999999995</v>
      </c>
      <c r="AE67" s="27">
        <f t="shared" si="113"/>
        <v>95.020219999999995</v>
      </c>
      <c r="AF67" s="27">
        <f t="shared" si="113"/>
        <v>95.020219999999995</v>
      </c>
      <c r="AG67" s="26">
        <f t="shared" ref="AG67:AY67" si="132">AF67+($AZ67-$AF67)/($AZ$2-$AF$2)</f>
        <v>94.269208999999989</v>
      </c>
      <c r="AH67" s="26">
        <f t="shared" si="132"/>
        <v>93.518197999999984</v>
      </c>
      <c r="AI67" s="26">
        <f t="shared" si="132"/>
        <v>92.767186999999979</v>
      </c>
      <c r="AJ67" s="26">
        <f t="shared" si="132"/>
        <v>92.016175999999973</v>
      </c>
      <c r="AK67" s="26">
        <f t="shared" si="132"/>
        <v>91.265164999999968</v>
      </c>
      <c r="AL67" s="26">
        <f t="shared" si="132"/>
        <v>90.514153999999962</v>
      </c>
      <c r="AM67" s="26">
        <f t="shared" si="132"/>
        <v>89.763142999999957</v>
      </c>
      <c r="AN67" s="26">
        <f t="shared" si="132"/>
        <v>89.012131999999951</v>
      </c>
      <c r="AO67" s="26">
        <f t="shared" si="132"/>
        <v>88.261120999999946</v>
      </c>
      <c r="AP67" s="26">
        <f t="shared" si="132"/>
        <v>87.510109999999941</v>
      </c>
      <c r="AQ67" s="26">
        <f t="shared" si="132"/>
        <v>86.759098999999935</v>
      </c>
      <c r="AR67" s="26">
        <f t="shared" si="132"/>
        <v>86.00808799999993</v>
      </c>
      <c r="AS67" s="26">
        <f t="shared" si="132"/>
        <v>85.257076999999924</v>
      </c>
      <c r="AT67" s="26">
        <f t="shared" si="132"/>
        <v>84.506065999999919</v>
      </c>
      <c r="AU67" s="26">
        <f t="shared" si="132"/>
        <v>83.755054999999913</v>
      </c>
      <c r="AV67" s="26">
        <f t="shared" si="132"/>
        <v>83.004043999999908</v>
      </c>
      <c r="AW67" s="26">
        <f t="shared" si="132"/>
        <v>82.253032999999903</v>
      </c>
      <c r="AX67" s="26">
        <f t="shared" si="132"/>
        <v>81.502021999999897</v>
      </c>
      <c r="AY67" s="26">
        <f t="shared" si="132"/>
        <v>80.751010999999892</v>
      </c>
      <c r="AZ67" s="26">
        <f>AZ65</f>
        <v>80</v>
      </c>
    </row>
    <row r="68" spans="1:5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 t="shared" ref="AA68:AC68" si="133">AB68</f>
        <v>52.938499999999998</v>
      </c>
      <c r="AB68" s="28">
        <f t="shared" si="133"/>
        <v>52.938499999999998</v>
      </c>
      <c r="AC68" s="28">
        <f t="shared" si="133"/>
        <v>52.938499999999998</v>
      </c>
      <c r="AD68" s="27">
        <f>AD70</f>
        <v>52.938499999999998</v>
      </c>
      <c r="AE68" s="27">
        <f t="shared" si="113"/>
        <v>52.938499999999998</v>
      </c>
      <c r="AF68" s="27">
        <f t="shared" si="113"/>
        <v>52.938499999999998</v>
      </c>
      <c r="AG68" s="26">
        <f t="shared" ref="AG68:AY68" si="134">AF68+($AZ68-$AF68)/($AZ$2-$AF$2)</f>
        <v>52.291574999999995</v>
      </c>
      <c r="AH68" s="26">
        <f t="shared" si="134"/>
        <v>51.644649999999992</v>
      </c>
      <c r="AI68" s="26">
        <f t="shared" si="134"/>
        <v>50.997724999999988</v>
      </c>
      <c r="AJ68" s="26">
        <f t="shared" si="134"/>
        <v>50.350799999999985</v>
      </c>
      <c r="AK68" s="26">
        <f t="shared" si="134"/>
        <v>49.703874999999982</v>
      </c>
      <c r="AL68" s="26">
        <f t="shared" si="134"/>
        <v>49.056949999999979</v>
      </c>
      <c r="AM68" s="26">
        <f t="shared" si="134"/>
        <v>48.410024999999976</v>
      </c>
      <c r="AN68" s="26">
        <f t="shared" si="134"/>
        <v>47.763099999999973</v>
      </c>
      <c r="AO68" s="26">
        <f t="shared" si="134"/>
        <v>47.11617499999997</v>
      </c>
      <c r="AP68" s="26">
        <f t="shared" si="134"/>
        <v>46.469249999999967</v>
      </c>
      <c r="AQ68" s="26">
        <f t="shared" si="134"/>
        <v>45.822324999999964</v>
      </c>
      <c r="AR68" s="26">
        <f t="shared" si="134"/>
        <v>45.175399999999961</v>
      </c>
      <c r="AS68" s="26">
        <f t="shared" si="134"/>
        <v>44.528474999999958</v>
      </c>
      <c r="AT68" s="26">
        <f t="shared" si="134"/>
        <v>43.881549999999955</v>
      </c>
      <c r="AU68" s="26">
        <f t="shared" si="134"/>
        <v>43.234624999999951</v>
      </c>
      <c r="AV68" s="26">
        <f t="shared" si="134"/>
        <v>42.587699999999948</v>
      </c>
      <c r="AW68" s="26">
        <f t="shared" si="134"/>
        <v>41.940774999999945</v>
      </c>
      <c r="AX68" s="26">
        <f t="shared" si="134"/>
        <v>41.293849999999942</v>
      </c>
      <c r="AY68" s="26">
        <f t="shared" si="134"/>
        <v>40.646924999999939</v>
      </c>
      <c r="AZ68" s="26">
        <f>AZ70</f>
        <v>40</v>
      </c>
    </row>
    <row r="69" spans="1:5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 t="shared" ref="AA69:AC69" si="135">AB69</f>
        <v>52.938499999999998</v>
      </c>
      <c r="AB69" s="28">
        <f t="shared" si="135"/>
        <v>52.938499999999998</v>
      </c>
      <c r="AC69" s="28">
        <f t="shared" si="135"/>
        <v>52.938499999999998</v>
      </c>
      <c r="AD69" s="27">
        <f>AD70</f>
        <v>52.938499999999998</v>
      </c>
      <c r="AE69" s="27">
        <f t="shared" si="113"/>
        <v>52.938499999999998</v>
      </c>
      <c r="AF69" s="27">
        <f t="shared" si="113"/>
        <v>52.938499999999998</v>
      </c>
      <c r="AG69" s="26">
        <f t="shared" ref="AG69:AY69" si="136">AF69+($AZ69-$AF69)/($AZ$2-$AF$2)</f>
        <v>52.291574999999995</v>
      </c>
      <c r="AH69" s="26">
        <f t="shared" si="136"/>
        <v>51.644649999999992</v>
      </c>
      <c r="AI69" s="26">
        <f t="shared" si="136"/>
        <v>50.997724999999988</v>
      </c>
      <c r="AJ69" s="26">
        <f t="shared" si="136"/>
        <v>50.350799999999985</v>
      </c>
      <c r="AK69" s="26">
        <f t="shared" si="136"/>
        <v>49.703874999999982</v>
      </c>
      <c r="AL69" s="26">
        <f t="shared" si="136"/>
        <v>49.056949999999979</v>
      </c>
      <c r="AM69" s="26">
        <f t="shared" si="136"/>
        <v>48.410024999999976</v>
      </c>
      <c r="AN69" s="26">
        <f t="shared" si="136"/>
        <v>47.763099999999973</v>
      </c>
      <c r="AO69" s="26">
        <f t="shared" si="136"/>
        <v>47.11617499999997</v>
      </c>
      <c r="AP69" s="26">
        <f t="shared" si="136"/>
        <v>46.469249999999967</v>
      </c>
      <c r="AQ69" s="26">
        <f t="shared" si="136"/>
        <v>45.822324999999964</v>
      </c>
      <c r="AR69" s="26">
        <f t="shared" si="136"/>
        <v>45.175399999999961</v>
      </c>
      <c r="AS69" s="26">
        <f t="shared" si="136"/>
        <v>44.528474999999958</v>
      </c>
      <c r="AT69" s="26">
        <f t="shared" si="136"/>
        <v>43.881549999999955</v>
      </c>
      <c r="AU69" s="26">
        <f t="shared" si="136"/>
        <v>43.234624999999951</v>
      </c>
      <c r="AV69" s="26">
        <f t="shared" si="136"/>
        <v>42.587699999999948</v>
      </c>
      <c r="AW69" s="26">
        <f t="shared" si="136"/>
        <v>41.940774999999945</v>
      </c>
      <c r="AX69" s="26">
        <f t="shared" si="136"/>
        <v>41.293849999999942</v>
      </c>
      <c r="AY69" s="26">
        <f t="shared" si="136"/>
        <v>40.646924999999939</v>
      </c>
      <c r="AZ69" s="26">
        <f>AZ70</f>
        <v>40</v>
      </c>
    </row>
    <row r="70" spans="1:5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 t="shared" ref="AA70:AC70" si="137">AB70</f>
        <v>52.938499999999998</v>
      </c>
      <c r="AB70" s="28">
        <f t="shared" si="137"/>
        <v>52.938499999999998</v>
      </c>
      <c r="AC70" s="28">
        <f t="shared" si="137"/>
        <v>52.938499999999998</v>
      </c>
      <c r="AD70" s="30">
        <f>LabourForceAssumption!D22</f>
        <v>52.938499999999998</v>
      </c>
      <c r="AE70" s="27">
        <f t="shared" si="113"/>
        <v>52.938499999999998</v>
      </c>
      <c r="AF70" s="27">
        <f t="shared" si="113"/>
        <v>52.938499999999998</v>
      </c>
      <c r="AG70" s="26">
        <f t="shared" ref="AG70:AY70" si="138">AF70+($AZ70-$AF70)/($AZ$2-$AF$2)</f>
        <v>52.291574999999995</v>
      </c>
      <c r="AH70" s="26">
        <f t="shared" si="138"/>
        <v>51.644649999999992</v>
      </c>
      <c r="AI70" s="26">
        <f t="shared" si="138"/>
        <v>50.997724999999988</v>
      </c>
      <c r="AJ70" s="26">
        <f t="shared" si="138"/>
        <v>50.350799999999985</v>
      </c>
      <c r="AK70" s="26">
        <f t="shared" si="138"/>
        <v>49.703874999999982</v>
      </c>
      <c r="AL70" s="26">
        <f t="shared" si="138"/>
        <v>49.056949999999979</v>
      </c>
      <c r="AM70" s="26">
        <f t="shared" si="138"/>
        <v>48.410024999999976</v>
      </c>
      <c r="AN70" s="26">
        <f t="shared" si="138"/>
        <v>47.763099999999973</v>
      </c>
      <c r="AO70" s="26">
        <f t="shared" si="138"/>
        <v>47.11617499999997</v>
      </c>
      <c r="AP70" s="26">
        <f t="shared" si="138"/>
        <v>46.469249999999967</v>
      </c>
      <c r="AQ70" s="26">
        <f t="shared" si="138"/>
        <v>45.822324999999964</v>
      </c>
      <c r="AR70" s="26">
        <f t="shared" si="138"/>
        <v>45.175399999999961</v>
      </c>
      <c r="AS70" s="26">
        <f t="shared" si="138"/>
        <v>44.528474999999958</v>
      </c>
      <c r="AT70" s="26">
        <f t="shared" si="138"/>
        <v>43.881549999999955</v>
      </c>
      <c r="AU70" s="26">
        <f t="shared" si="138"/>
        <v>43.234624999999951</v>
      </c>
      <c r="AV70" s="26">
        <f t="shared" si="138"/>
        <v>42.587699999999948</v>
      </c>
      <c r="AW70" s="26">
        <f t="shared" si="138"/>
        <v>41.940774999999945</v>
      </c>
      <c r="AX70" s="26">
        <f t="shared" si="138"/>
        <v>41.293849999999942</v>
      </c>
      <c r="AY70" s="26">
        <f t="shared" si="138"/>
        <v>40.646924999999939</v>
      </c>
      <c r="AZ70" s="30">
        <f>LabourForceAssumption!G22</f>
        <v>40</v>
      </c>
    </row>
    <row r="71" spans="1:5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 t="shared" ref="AA71:AC71" si="139">AB71</f>
        <v>52.938499999999998</v>
      </c>
      <c r="AB71" s="28">
        <f t="shared" si="139"/>
        <v>52.938499999999998</v>
      </c>
      <c r="AC71" s="28">
        <f t="shared" si="139"/>
        <v>52.938499999999998</v>
      </c>
      <c r="AD71" s="27">
        <f>AD68</f>
        <v>52.938499999999998</v>
      </c>
      <c r="AE71" s="27">
        <f t="shared" si="113"/>
        <v>52.938499999999998</v>
      </c>
      <c r="AF71" s="27">
        <f t="shared" si="113"/>
        <v>52.938499999999998</v>
      </c>
      <c r="AG71" s="26">
        <f t="shared" ref="AG71:AY71" si="140">AF71+($AZ71-$AF71)/($AZ$2-$AF$2)</f>
        <v>52.291574999999995</v>
      </c>
      <c r="AH71" s="26">
        <f t="shared" si="140"/>
        <v>51.644649999999992</v>
      </c>
      <c r="AI71" s="26">
        <f t="shared" si="140"/>
        <v>50.997724999999988</v>
      </c>
      <c r="AJ71" s="26">
        <f t="shared" si="140"/>
        <v>50.350799999999985</v>
      </c>
      <c r="AK71" s="26">
        <f t="shared" si="140"/>
        <v>49.703874999999982</v>
      </c>
      <c r="AL71" s="26">
        <f t="shared" si="140"/>
        <v>49.056949999999979</v>
      </c>
      <c r="AM71" s="26">
        <f t="shared" si="140"/>
        <v>48.410024999999976</v>
      </c>
      <c r="AN71" s="26">
        <f t="shared" si="140"/>
        <v>47.763099999999973</v>
      </c>
      <c r="AO71" s="26">
        <f t="shared" si="140"/>
        <v>47.11617499999997</v>
      </c>
      <c r="AP71" s="26">
        <f t="shared" si="140"/>
        <v>46.469249999999967</v>
      </c>
      <c r="AQ71" s="26">
        <f t="shared" si="140"/>
        <v>45.822324999999964</v>
      </c>
      <c r="AR71" s="26">
        <f t="shared" si="140"/>
        <v>45.175399999999961</v>
      </c>
      <c r="AS71" s="26">
        <f t="shared" si="140"/>
        <v>44.528474999999958</v>
      </c>
      <c r="AT71" s="26">
        <f t="shared" si="140"/>
        <v>43.881549999999955</v>
      </c>
      <c r="AU71" s="26">
        <f t="shared" si="140"/>
        <v>43.234624999999951</v>
      </c>
      <c r="AV71" s="26">
        <f t="shared" si="140"/>
        <v>42.587699999999948</v>
      </c>
      <c r="AW71" s="26">
        <f t="shared" si="140"/>
        <v>41.940774999999945</v>
      </c>
      <c r="AX71" s="26">
        <f t="shared" si="140"/>
        <v>41.293849999999942</v>
      </c>
      <c r="AY71" s="26">
        <f t="shared" si="140"/>
        <v>40.646924999999939</v>
      </c>
      <c r="AZ71" s="26">
        <f>AZ68</f>
        <v>40</v>
      </c>
    </row>
    <row r="72" spans="1:5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 t="shared" ref="AA72:AC72" si="141">AB72</f>
        <v>52.938499999999998</v>
      </c>
      <c r="AB72" s="28">
        <f t="shared" si="141"/>
        <v>52.938499999999998</v>
      </c>
      <c r="AC72" s="28">
        <f t="shared" si="141"/>
        <v>52.938499999999998</v>
      </c>
      <c r="AD72" s="27">
        <f>AD70</f>
        <v>52.938499999999998</v>
      </c>
      <c r="AE72" s="27">
        <f t="shared" si="113"/>
        <v>52.938499999999998</v>
      </c>
      <c r="AF72" s="27">
        <f t="shared" si="113"/>
        <v>52.938499999999998</v>
      </c>
      <c r="AG72" s="26">
        <f t="shared" ref="AG72:AY72" si="142">AF72+($AZ72-$AF72)/($AZ$2-$AF$2)</f>
        <v>52.291574999999995</v>
      </c>
      <c r="AH72" s="26">
        <f t="shared" si="142"/>
        <v>51.644649999999992</v>
      </c>
      <c r="AI72" s="26">
        <f t="shared" si="142"/>
        <v>50.997724999999988</v>
      </c>
      <c r="AJ72" s="26">
        <f t="shared" si="142"/>
        <v>50.350799999999985</v>
      </c>
      <c r="AK72" s="26">
        <f t="shared" si="142"/>
        <v>49.703874999999982</v>
      </c>
      <c r="AL72" s="26">
        <f t="shared" si="142"/>
        <v>49.056949999999979</v>
      </c>
      <c r="AM72" s="26">
        <f t="shared" si="142"/>
        <v>48.410024999999976</v>
      </c>
      <c r="AN72" s="26">
        <f t="shared" si="142"/>
        <v>47.763099999999973</v>
      </c>
      <c r="AO72" s="26">
        <f t="shared" si="142"/>
        <v>47.11617499999997</v>
      </c>
      <c r="AP72" s="26">
        <f t="shared" si="142"/>
        <v>46.469249999999967</v>
      </c>
      <c r="AQ72" s="26">
        <f t="shared" si="142"/>
        <v>45.822324999999964</v>
      </c>
      <c r="AR72" s="26">
        <f t="shared" si="142"/>
        <v>45.175399999999961</v>
      </c>
      <c r="AS72" s="26">
        <f t="shared" si="142"/>
        <v>44.528474999999958</v>
      </c>
      <c r="AT72" s="26">
        <f t="shared" si="142"/>
        <v>43.881549999999955</v>
      </c>
      <c r="AU72" s="26">
        <f t="shared" si="142"/>
        <v>43.234624999999951</v>
      </c>
      <c r="AV72" s="26">
        <f t="shared" si="142"/>
        <v>42.587699999999948</v>
      </c>
      <c r="AW72" s="26">
        <f t="shared" si="142"/>
        <v>41.940774999999945</v>
      </c>
      <c r="AX72" s="26">
        <f t="shared" si="142"/>
        <v>41.293849999999942</v>
      </c>
      <c r="AY72" s="26">
        <f t="shared" si="142"/>
        <v>40.646924999999939</v>
      </c>
      <c r="AZ72" s="26">
        <f>AZ70</f>
        <v>40</v>
      </c>
    </row>
    <row r="73" spans="1:5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 t="shared" ref="AA73:AC73" si="143">AB73</f>
        <v>52.938499999999998</v>
      </c>
      <c r="AB73" s="28">
        <f t="shared" si="143"/>
        <v>52.938499999999998</v>
      </c>
      <c r="AC73" s="28">
        <f t="shared" si="143"/>
        <v>52.938499999999998</v>
      </c>
      <c r="AD73" s="27">
        <f>AD70</f>
        <v>52.938499999999998</v>
      </c>
      <c r="AE73" s="27">
        <f t="shared" si="113"/>
        <v>52.938499999999998</v>
      </c>
      <c r="AF73" s="27">
        <f t="shared" si="113"/>
        <v>52.938499999999998</v>
      </c>
      <c r="AG73" s="26">
        <f t="shared" ref="AG73:AY73" si="144">AF73+($AZ73-$AF73)/($AZ$2-$AF$2)</f>
        <v>52.291574999999995</v>
      </c>
      <c r="AH73" s="26">
        <f t="shared" si="144"/>
        <v>51.644649999999992</v>
      </c>
      <c r="AI73" s="26">
        <f t="shared" si="144"/>
        <v>50.997724999999988</v>
      </c>
      <c r="AJ73" s="26">
        <f t="shared" si="144"/>
        <v>50.350799999999985</v>
      </c>
      <c r="AK73" s="26">
        <f t="shared" si="144"/>
        <v>49.703874999999982</v>
      </c>
      <c r="AL73" s="26">
        <f t="shared" si="144"/>
        <v>49.056949999999979</v>
      </c>
      <c r="AM73" s="26">
        <f t="shared" si="144"/>
        <v>48.410024999999976</v>
      </c>
      <c r="AN73" s="26">
        <f t="shared" si="144"/>
        <v>47.763099999999973</v>
      </c>
      <c r="AO73" s="26">
        <f t="shared" si="144"/>
        <v>47.11617499999997</v>
      </c>
      <c r="AP73" s="26">
        <f t="shared" si="144"/>
        <v>46.469249999999967</v>
      </c>
      <c r="AQ73" s="26">
        <f t="shared" si="144"/>
        <v>45.822324999999964</v>
      </c>
      <c r="AR73" s="26">
        <f t="shared" si="144"/>
        <v>45.175399999999961</v>
      </c>
      <c r="AS73" s="26">
        <f t="shared" si="144"/>
        <v>44.528474999999958</v>
      </c>
      <c r="AT73" s="26">
        <f t="shared" si="144"/>
        <v>43.881549999999955</v>
      </c>
      <c r="AU73" s="26">
        <f t="shared" si="144"/>
        <v>43.234624999999951</v>
      </c>
      <c r="AV73" s="26">
        <f t="shared" si="144"/>
        <v>42.587699999999948</v>
      </c>
      <c r="AW73" s="26">
        <f t="shared" si="144"/>
        <v>41.940774999999945</v>
      </c>
      <c r="AX73" s="26">
        <f t="shared" si="144"/>
        <v>41.293849999999942</v>
      </c>
      <c r="AY73" s="26">
        <f t="shared" si="144"/>
        <v>40.646924999999939</v>
      </c>
      <c r="AZ73" s="26">
        <f>AZ70</f>
        <v>40</v>
      </c>
    </row>
    <row r="74" spans="1:5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 t="shared" ref="AA74:AC74" si="145">AB74</f>
        <v>0</v>
      </c>
      <c r="AB74" s="28">
        <f t="shared" si="145"/>
        <v>0</v>
      </c>
      <c r="AC74" s="28">
        <f t="shared" si="145"/>
        <v>0</v>
      </c>
      <c r="AD74" s="27">
        <v>0</v>
      </c>
      <c r="AE74" s="27">
        <f t="shared" si="113"/>
        <v>0</v>
      </c>
      <c r="AF74" s="27">
        <f t="shared" si="113"/>
        <v>0</v>
      </c>
      <c r="AG74" s="26">
        <f t="shared" ref="AG74:AY74" si="146">AF74+($AZ74-$AF74)/($AZ$2-$AF$2)</f>
        <v>0</v>
      </c>
      <c r="AH74" s="26">
        <f t="shared" si="146"/>
        <v>0</v>
      </c>
      <c r="AI74" s="26">
        <f t="shared" si="146"/>
        <v>0</v>
      </c>
      <c r="AJ74" s="26">
        <f t="shared" si="146"/>
        <v>0</v>
      </c>
      <c r="AK74" s="26">
        <f t="shared" si="146"/>
        <v>0</v>
      </c>
      <c r="AL74" s="26">
        <f t="shared" si="146"/>
        <v>0</v>
      </c>
      <c r="AM74" s="26">
        <f t="shared" si="146"/>
        <v>0</v>
      </c>
      <c r="AN74" s="26">
        <f t="shared" si="146"/>
        <v>0</v>
      </c>
      <c r="AO74" s="26">
        <f t="shared" si="146"/>
        <v>0</v>
      </c>
      <c r="AP74" s="26">
        <f t="shared" si="146"/>
        <v>0</v>
      </c>
      <c r="AQ74" s="26">
        <f t="shared" si="146"/>
        <v>0</v>
      </c>
      <c r="AR74" s="26">
        <f t="shared" si="146"/>
        <v>0</v>
      </c>
      <c r="AS74" s="26">
        <f t="shared" si="146"/>
        <v>0</v>
      </c>
      <c r="AT74" s="26">
        <f t="shared" si="146"/>
        <v>0</v>
      </c>
      <c r="AU74" s="26">
        <f t="shared" si="146"/>
        <v>0</v>
      </c>
      <c r="AV74" s="26">
        <f t="shared" si="146"/>
        <v>0</v>
      </c>
      <c r="AW74" s="26">
        <f t="shared" si="146"/>
        <v>0</v>
      </c>
      <c r="AX74" s="26">
        <f t="shared" si="146"/>
        <v>0</v>
      </c>
      <c r="AY74" s="26">
        <f t="shared" si="146"/>
        <v>0</v>
      </c>
      <c r="AZ74" s="26">
        <v>0</v>
      </c>
    </row>
    <row r="75" spans="1:5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 t="shared" ref="AA75:AC75" si="147">AB75</f>
        <v>0</v>
      </c>
      <c r="AB75" s="28">
        <f t="shared" si="147"/>
        <v>0</v>
      </c>
      <c r="AC75" s="28">
        <f t="shared" si="147"/>
        <v>0</v>
      </c>
      <c r="AD75" s="27">
        <v>0</v>
      </c>
      <c r="AE75" s="27">
        <f t="shared" si="113"/>
        <v>0</v>
      </c>
      <c r="AF75" s="27">
        <f t="shared" si="113"/>
        <v>0</v>
      </c>
      <c r="AG75" s="26">
        <f t="shared" ref="AG75:AY75" si="148">AF75+($AZ75-$AF75)/($AZ$2-$AF$2)</f>
        <v>0</v>
      </c>
      <c r="AH75" s="26">
        <f t="shared" si="148"/>
        <v>0</v>
      </c>
      <c r="AI75" s="26">
        <f t="shared" si="148"/>
        <v>0</v>
      </c>
      <c r="AJ75" s="26">
        <f t="shared" si="148"/>
        <v>0</v>
      </c>
      <c r="AK75" s="26">
        <f t="shared" si="148"/>
        <v>0</v>
      </c>
      <c r="AL75" s="26">
        <f t="shared" si="148"/>
        <v>0</v>
      </c>
      <c r="AM75" s="26">
        <f t="shared" si="148"/>
        <v>0</v>
      </c>
      <c r="AN75" s="26">
        <f t="shared" si="148"/>
        <v>0</v>
      </c>
      <c r="AO75" s="26">
        <f t="shared" si="148"/>
        <v>0</v>
      </c>
      <c r="AP75" s="26">
        <f t="shared" si="148"/>
        <v>0</v>
      </c>
      <c r="AQ75" s="26">
        <f t="shared" si="148"/>
        <v>0</v>
      </c>
      <c r="AR75" s="26">
        <f t="shared" si="148"/>
        <v>0</v>
      </c>
      <c r="AS75" s="26">
        <f t="shared" si="148"/>
        <v>0</v>
      </c>
      <c r="AT75" s="26">
        <f t="shared" si="148"/>
        <v>0</v>
      </c>
      <c r="AU75" s="26">
        <f t="shared" si="148"/>
        <v>0</v>
      </c>
      <c r="AV75" s="26">
        <f t="shared" si="148"/>
        <v>0</v>
      </c>
      <c r="AW75" s="26">
        <f t="shared" si="148"/>
        <v>0</v>
      </c>
      <c r="AX75" s="26">
        <f t="shared" si="148"/>
        <v>0</v>
      </c>
      <c r="AY75" s="26">
        <f t="shared" si="148"/>
        <v>0</v>
      </c>
      <c r="AZ75" s="26">
        <v>0</v>
      </c>
    </row>
    <row r="76" spans="1:5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 t="shared" ref="AA76:AC76" si="149">AB76</f>
        <v>0</v>
      </c>
      <c r="AB76" s="28">
        <f t="shared" si="149"/>
        <v>0</v>
      </c>
      <c r="AC76" s="28">
        <f t="shared" si="149"/>
        <v>0</v>
      </c>
      <c r="AD76" s="27">
        <v>0</v>
      </c>
      <c r="AE76" s="27">
        <f t="shared" si="113"/>
        <v>0</v>
      </c>
      <c r="AF76" s="27">
        <f t="shared" si="113"/>
        <v>0</v>
      </c>
      <c r="AG76" s="26">
        <f t="shared" ref="AG76:AY76" si="150">AF76+($AZ76-$AF76)/($AZ$2-$AF$2)</f>
        <v>0</v>
      </c>
      <c r="AH76" s="26">
        <f t="shared" si="150"/>
        <v>0</v>
      </c>
      <c r="AI76" s="26">
        <f t="shared" si="150"/>
        <v>0</v>
      </c>
      <c r="AJ76" s="26">
        <f t="shared" si="150"/>
        <v>0</v>
      </c>
      <c r="AK76" s="26">
        <f t="shared" si="150"/>
        <v>0</v>
      </c>
      <c r="AL76" s="26">
        <f t="shared" si="150"/>
        <v>0</v>
      </c>
      <c r="AM76" s="26">
        <f t="shared" si="150"/>
        <v>0</v>
      </c>
      <c r="AN76" s="26">
        <f t="shared" si="150"/>
        <v>0</v>
      </c>
      <c r="AO76" s="26">
        <f t="shared" si="150"/>
        <v>0</v>
      </c>
      <c r="AP76" s="26">
        <f t="shared" si="150"/>
        <v>0</v>
      </c>
      <c r="AQ76" s="26">
        <f t="shared" si="150"/>
        <v>0</v>
      </c>
      <c r="AR76" s="26">
        <f t="shared" si="150"/>
        <v>0</v>
      </c>
      <c r="AS76" s="26">
        <f t="shared" si="150"/>
        <v>0</v>
      </c>
      <c r="AT76" s="26">
        <f t="shared" si="150"/>
        <v>0</v>
      </c>
      <c r="AU76" s="26">
        <f t="shared" si="150"/>
        <v>0</v>
      </c>
      <c r="AV76" s="26">
        <f t="shared" si="150"/>
        <v>0</v>
      </c>
      <c r="AW76" s="26">
        <f t="shared" si="150"/>
        <v>0</v>
      </c>
      <c r="AX76" s="26">
        <f t="shared" si="150"/>
        <v>0</v>
      </c>
      <c r="AY76" s="26">
        <f t="shared" si="150"/>
        <v>0</v>
      </c>
      <c r="AZ76" s="26">
        <v>0</v>
      </c>
    </row>
    <row r="77" spans="1:5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 t="shared" ref="AA77:AC77" si="151">AB77</f>
        <v>0</v>
      </c>
      <c r="AB77" s="28">
        <f t="shared" si="151"/>
        <v>0</v>
      </c>
      <c r="AC77" s="28">
        <f t="shared" si="151"/>
        <v>0</v>
      </c>
      <c r="AD77" s="27">
        <v>0</v>
      </c>
      <c r="AE77" s="27">
        <f t="shared" si="113"/>
        <v>0</v>
      </c>
      <c r="AF77" s="27">
        <f t="shared" si="113"/>
        <v>0</v>
      </c>
      <c r="AG77" s="26">
        <f t="shared" ref="AG77:AY77" si="152">AF77+($AZ77-$AF77)/($AZ$2-$AF$2)</f>
        <v>0</v>
      </c>
      <c r="AH77" s="26">
        <f t="shared" si="152"/>
        <v>0</v>
      </c>
      <c r="AI77" s="26">
        <f t="shared" si="152"/>
        <v>0</v>
      </c>
      <c r="AJ77" s="26">
        <f t="shared" si="152"/>
        <v>0</v>
      </c>
      <c r="AK77" s="26">
        <f t="shared" si="152"/>
        <v>0</v>
      </c>
      <c r="AL77" s="26">
        <f t="shared" si="152"/>
        <v>0</v>
      </c>
      <c r="AM77" s="26">
        <f t="shared" si="152"/>
        <v>0</v>
      </c>
      <c r="AN77" s="26">
        <f t="shared" si="152"/>
        <v>0</v>
      </c>
      <c r="AO77" s="26">
        <f t="shared" si="152"/>
        <v>0</v>
      </c>
      <c r="AP77" s="26">
        <f t="shared" si="152"/>
        <v>0</v>
      </c>
      <c r="AQ77" s="26">
        <f t="shared" si="152"/>
        <v>0</v>
      </c>
      <c r="AR77" s="26">
        <f t="shared" si="152"/>
        <v>0</v>
      </c>
      <c r="AS77" s="26">
        <f t="shared" si="152"/>
        <v>0</v>
      </c>
      <c r="AT77" s="26">
        <f t="shared" si="152"/>
        <v>0</v>
      </c>
      <c r="AU77" s="26">
        <f t="shared" si="152"/>
        <v>0</v>
      </c>
      <c r="AV77" s="26">
        <f t="shared" si="152"/>
        <v>0</v>
      </c>
      <c r="AW77" s="26">
        <f t="shared" si="152"/>
        <v>0</v>
      </c>
      <c r="AX77" s="26">
        <f t="shared" si="152"/>
        <v>0</v>
      </c>
      <c r="AY77" s="26">
        <f t="shared" si="152"/>
        <v>0</v>
      </c>
      <c r="AZ77" s="26">
        <v>0</v>
      </c>
    </row>
    <row r="78" spans="1:5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 t="shared" ref="AA78:AC78" si="153">AB78</f>
        <v>0</v>
      </c>
      <c r="AB78" s="28">
        <f t="shared" si="153"/>
        <v>0</v>
      </c>
      <c r="AC78" s="28">
        <f t="shared" si="153"/>
        <v>0</v>
      </c>
      <c r="AD78" s="27">
        <v>0</v>
      </c>
      <c r="AE78" s="27">
        <f t="shared" ref="AE78:AF97" si="154">AD78</f>
        <v>0</v>
      </c>
      <c r="AF78" s="27">
        <f t="shared" si="154"/>
        <v>0</v>
      </c>
      <c r="AG78" s="26">
        <f t="shared" ref="AG78:AY78" si="155">AF78+($AZ78-$AF78)/($AZ$2-$AF$2)</f>
        <v>0</v>
      </c>
      <c r="AH78" s="26">
        <f t="shared" si="155"/>
        <v>0</v>
      </c>
      <c r="AI78" s="26">
        <f t="shared" si="155"/>
        <v>0</v>
      </c>
      <c r="AJ78" s="26">
        <f t="shared" si="155"/>
        <v>0</v>
      </c>
      <c r="AK78" s="26">
        <f t="shared" si="155"/>
        <v>0</v>
      </c>
      <c r="AL78" s="26">
        <f t="shared" si="155"/>
        <v>0</v>
      </c>
      <c r="AM78" s="26">
        <f t="shared" si="155"/>
        <v>0</v>
      </c>
      <c r="AN78" s="26">
        <f t="shared" si="155"/>
        <v>0</v>
      </c>
      <c r="AO78" s="26">
        <f t="shared" si="155"/>
        <v>0</v>
      </c>
      <c r="AP78" s="26">
        <f t="shared" si="155"/>
        <v>0</v>
      </c>
      <c r="AQ78" s="26">
        <f t="shared" si="155"/>
        <v>0</v>
      </c>
      <c r="AR78" s="26">
        <f t="shared" si="155"/>
        <v>0</v>
      </c>
      <c r="AS78" s="26">
        <f t="shared" si="155"/>
        <v>0</v>
      </c>
      <c r="AT78" s="26">
        <f t="shared" si="155"/>
        <v>0</v>
      </c>
      <c r="AU78" s="26">
        <f t="shared" si="155"/>
        <v>0</v>
      </c>
      <c r="AV78" s="26">
        <f t="shared" si="155"/>
        <v>0</v>
      </c>
      <c r="AW78" s="26">
        <f t="shared" si="155"/>
        <v>0</v>
      </c>
      <c r="AX78" s="26">
        <f t="shared" si="155"/>
        <v>0</v>
      </c>
      <c r="AY78" s="26">
        <f t="shared" si="155"/>
        <v>0</v>
      </c>
      <c r="AZ78" s="26">
        <v>0</v>
      </c>
    </row>
    <row r="79" spans="1:5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 t="shared" ref="AA79:AC79" si="156">AB79</f>
        <v>0</v>
      </c>
      <c r="AB79" s="28">
        <f t="shared" si="156"/>
        <v>0</v>
      </c>
      <c r="AC79" s="28">
        <f t="shared" si="156"/>
        <v>0</v>
      </c>
      <c r="AD79" s="27">
        <v>0</v>
      </c>
      <c r="AE79" s="27">
        <f t="shared" si="154"/>
        <v>0</v>
      </c>
      <c r="AF79" s="27">
        <f t="shared" si="154"/>
        <v>0</v>
      </c>
      <c r="AG79" s="26">
        <f t="shared" ref="AG79:AY79" si="157">AF79+($AZ79-$AF79)/($AZ$2-$AF$2)</f>
        <v>0</v>
      </c>
      <c r="AH79" s="26">
        <f t="shared" si="157"/>
        <v>0</v>
      </c>
      <c r="AI79" s="26">
        <f t="shared" si="157"/>
        <v>0</v>
      </c>
      <c r="AJ79" s="26">
        <f t="shared" si="157"/>
        <v>0</v>
      </c>
      <c r="AK79" s="26">
        <f t="shared" si="157"/>
        <v>0</v>
      </c>
      <c r="AL79" s="26">
        <f t="shared" si="157"/>
        <v>0</v>
      </c>
      <c r="AM79" s="26">
        <f t="shared" si="157"/>
        <v>0</v>
      </c>
      <c r="AN79" s="26">
        <f t="shared" si="157"/>
        <v>0</v>
      </c>
      <c r="AO79" s="26">
        <f t="shared" si="157"/>
        <v>0</v>
      </c>
      <c r="AP79" s="26">
        <f t="shared" si="157"/>
        <v>0</v>
      </c>
      <c r="AQ79" s="26">
        <f t="shared" si="157"/>
        <v>0</v>
      </c>
      <c r="AR79" s="26">
        <f t="shared" si="157"/>
        <v>0</v>
      </c>
      <c r="AS79" s="26">
        <f t="shared" si="157"/>
        <v>0</v>
      </c>
      <c r="AT79" s="26">
        <f t="shared" si="157"/>
        <v>0</v>
      </c>
      <c r="AU79" s="26">
        <f t="shared" si="157"/>
        <v>0</v>
      </c>
      <c r="AV79" s="26">
        <f t="shared" si="157"/>
        <v>0</v>
      </c>
      <c r="AW79" s="26">
        <f t="shared" si="157"/>
        <v>0</v>
      </c>
      <c r="AX79" s="26">
        <f t="shared" si="157"/>
        <v>0</v>
      </c>
      <c r="AY79" s="26">
        <f t="shared" si="157"/>
        <v>0</v>
      </c>
      <c r="AZ79" s="26">
        <v>0</v>
      </c>
    </row>
    <row r="80" spans="1:5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 t="shared" ref="AA80:AC80" si="158">AB80</f>
        <v>0</v>
      </c>
      <c r="AB80" s="28">
        <f t="shared" si="158"/>
        <v>0</v>
      </c>
      <c r="AC80" s="28">
        <f t="shared" si="158"/>
        <v>0</v>
      </c>
      <c r="AD80" s="27">
        <v>0</v>
      </c>
      <c r="AE80" s="27">
        <f t="shared" si="154"/>
        <v>0</v>
      </c>
      <c r="AF80" s="27">
        <f t="shared" si="154"/>
        <v>0</v>
      </c>
      <c r="AG80" s="26">
        <f t="shared" ref="AG80:AY80" si="159">AF80+($AZ80-$AF80)/($AZ$2-$AF$2)</f>
        <v>0</v>
      </c>
      <c r="AH80" s="26">
        <f t="shared" si="159"/>
        <v>0</v>
      </c>
      <c r="AI80" s="26">
        <f t="shared" si="159"/>
        <v>0</v>
      </c>
      <c r="AJ80" s="26">
        <f t="shared" si="159"/>
        <v>0</v>
      </c>
      <c r="AK80" s="26">
        <f t="shared" si="159"/>
        <v>0</v>
      </c>
      <c r="AL80" s="26">
        <f t="shared" si="159"/>
        <v>0</v>
      </c>
      <c r="AM80" s="26">
        <f t="shared" si="159"/>
        <v>0</v>
      </c>
      <c r="AN80" s="26">
        <f t="shared" si="159"/>
        <v>0</v>
      </c>
      <c r="AO80" s="26">
        <f t="shared" si="159"/>
        <v>0</v>
      </c>
      <c r="AP80" s="26">
        <f t="shared" si="159"/>
        <v>0</v>
      </c>
      <c r="AQ80" s="26">
        <f t="shared" si="159"/>
        <v>0</v>
      </c>
      <c r="AR80" s="26">
        <f t="shared" si="159"/>
        <v>0</v>
      </c>
      <c r="AS80" s="26">
        <f t="shared" si="159"/>
        <v>0</v>
      </c>
      <c r="AT80" s="26">
        <f t="shared" si="159"/>
        <v>0</v>
      </c>
      <c r="AU80" s="26">
        <f t="shared" si="159"/>
        <v>0</v>
      </c>
      <c r="AV80" s="26">
        <f t="shared" si="159"/>
        <v>0</v>
      </c>
      <c r="AW80" s="26">
        <f t="shared" si="159"/>
        <v>0</v>
      </c>
      <c r="AX80" s="26">
        <f t="shared" si="159"/>
        <v>0</v>
      </c>
      <c r="AY80" s="26">
        <f t="shared" si="159"/>
        <v>0</v>
      </c>
      <c r="AZ80" s="26">
        <v>0</v>
      </c>
    </row>
    <row r="81" spans="1:5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 t="shared" ref="AA81:AC81" si="160">AB81</f>
        <v>0</v>
      </c>
      <c r="AB81" s="28">
        <f t="shared" si="160"/>
        <v>0</v>
      </c>
      <c r="AC81" s="28">
        <f t="shared" si="160"/>
        <v>0</v>
      </c>
      <c r="AD81" s="27">
        <v>0</v>
      </c>
      <c r="AE81" s="27">
        <f t="shared" si="154"/>
        <v>0</v>
      </c>
      <c r="AF81" s="27">
        <f t="shared" si="154"/>
        <v>0</v>
      </c>
      <c r="AG81" s="26">
        <f t="shared" ref="AG81:AY81" si="161">AF81+($AZ81-$AF81)/($AZ$2-$AF$2)</f>
        <v>0</v>
      </c>
      <c r="AH81" s="26">
        <f t="shared" si="161"/>
        <v>0</v>
      </c>
      <c r="AI81" s="26">
        <f t="shared" si="161"/>
        <v>0</v>
      </c>
      <c r="AJ81" s="26">
        <f t="shared" si="161"/>
        <v>0</v>
      </c>
      <c r="AK81" s="26">
        <f t="shared" si="161"/>
        <v>0</v>
      </c>
      <c r="AL81" s="26">
        <f t="shared" si="161"/>
        <v>0</v>
      </c>
      <c r="AM81" s="26">
        <f t="shared" si="161"/>
        <v>0</v>
      </c>
      <c r="AN81" s="26">
        <f t="shared" si="161"/>
        <v>0</v>
      </c>
      <c r="AO81" s="26">
        <f t="shared" si="161"/>
        <v>0</v>
      </c>
      <c r="AP81" s="26">
        <f t="shared" si="161"/>
        <v>0</v>
      </c>
      <c r="AQ81" s="26">
        <f t="shared" si="161"/>
        <v>0</v>
      </c>
      <c r="AR81" s="26">
        <f t="shared" si="161"/>
        <v>0</v>
      </c>
      <c r="AS81" s="26">
        <f t="shared" si="161"/>
        <v>0</v>
      </c>
      <c r="AT81" s="26">
        <f t="shared" si="161"/>
        <v>0</v>
      </c>
      <c r="AU81" s="26">
        <f t="shared" si="161"/>
        <v>0</v>
      </c>
      <c r="AV81" s="26">
        <f t="shared" si="161"/>
        <v>0</v>
      </c>
      <c r="AW81" s="26">
        <f t="shared" si="161"/>
        <v>0</v>
      </c>
      <c r="AX81" s="26">
        <f t="shared" si="161"/>
        <v>0</v>
      </c>
      <c r="AY81" s="26">
        <f t="shared" si="161"/>
        <v>0</v>
      </c>
      <c r="AZ81" s="26">
        <v>0</v>
      </c>
    </row>
    <row r="82" spans="1:5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 t="shared" ref="AA82:AC82" si="162">AB82</f>
        <v>0</v>
      </c>
      <c r="AB82" s="28">
        <f t="shared" si="162"/>
        <v>0</v>
      </c>
      <c r="AC82" s="28">
        <f t="shared" si="162"/>
        <v>0</v>
      </c>
      <c r="AD82" s="27">
        <v>0</v>
      </c>
      <c r="AE82" s="27">
        <f t="shared" si="154"/>
        <v>0</v>
      </c>
      <c r="AF82" s="27">
        <f t="shared" si="154"/>
        <v>0</v>
      </c>
      <c r="AG82" s="26">
        <f t="shared" ref="AG82:AY82" si="163">AF82+($AZ82-$AF82)/($AZ$2-$AF$2)</f>
        <v>0</v>
      </c>
      <c r="AH82" s="26">
        <f t="shared" si="163"/>
        <v>0</v>
      </c>
      <c r="AI82" s="26">
        <f t="shared" si="163"/>
        <v>0</v>
      </c>
      <c r="AJ82" s="26">
        <f t="shared" si="163"/>
        <v>0</v>
      </c>
      <c r="AK82" s="26">
        <f t="shared" si="163"/>
        <v>0</v>
      </c>
      <c r="AL82" s="26">
        <f t="shared" si="163"/>
        <v>0</v>
      </c>
      <c r="AM82" s="26">
        <f t="shared" si="163"/>
        <v>0</v>
      </c>
      <c r="AN82" s="26">
        <f t="shared" si="163"/>
        <v>0</v>
      </c>
      <c r="AO82" s="26">
        <f t="shared" si="163"/>
        <v>0</v>
      </c>
      <c r="AP82" s="26">
        <f t="shared" si="163"/>
        <v>0</v>
      </c>
      <c r="AQ82" s="26">
        <f t="shared" si="163"/>
        <v>0</v>
      </c>
      <c r="AR82" s="26">
        <f t="shared" si="163"/>
        <v>0</v>
      </c>
      <c r="AS82" s="26">
        <f t="shared" si="163"/>
        <v>0</v>
      </c>
      <c r="AT82" s="26">
        <f t="shared" si="163"/>
        <v>0</v>
      </c>
      <c r="AU82" s="26">
        <f t="shared" si="163"/>
        <v>0</v>
      </c>
      <c r="AV82" s="26">
        <f t="shared" si="163"/>
        <v>0</v>
      </c>
      <c r="AW82" s="26">
        <f t="shared" si="163"/>
        <v>0</v>
      </c>
      <c r="AX82" s="26">
        <f t="shared" si="163"/>
        <v>0</v>
      </c>
      <c r="AY82" s="26">
        <f t="shared" si="163"/>
        <v>0</v>
      </c>
      <c r="AZ82" s="26">
        <v>0</v>
      </c>
    </row>
    <row r="83" spans="1:5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 t="shared" ref="AA83:AC83" si="164">AB83</f>
        <v>0</v>
      </c>
      <c r="AB83" s="28">
        <f t="shared" si="164"/>
        <v>0</v>
      </c>
      <c r="AC83" s="28">
        <f t="shared" si="164"/>
        <v>0</v>
      </c>
      <c r="AD83" s="27">
        <v>0</v>
      </c>
      <c r="AE83" s="27">
        <f t="shared" si="154"/>
        <v>0</v>
      </c>
      <c r="AF83" s="27">
        <f t="shared" si="154"/>
        <v>0</v>
      </c>
      <c r="AG83" s="26">
        <f t="shared" ref="AG83:AY83" si="165">AF83+($AZ83-$AF83)/($AZ$2-$AF$2)</f>
        <v>0</v>
      </c>
      <c r="AH83" s="26">
        <f t="shared" si="165"/>
        <v>0</v>
      </c>
      <c r="AI83" s="26">
        <f t="shared" si="165"/>
        <v>0</v>
      </c>
      <c r="AJ83" s="26">
        <f t="shared" si="165"/>
        <v>0</v>
      </c>
      <c r="AK83" s="26">
        <f t="shared" si="165"/>
        <v>0</v>
      </c>
      <c r="AL83" s="26">
        <f t="shared" si="165"/>
        <v>0</v>
      </c>
      <c r="AM83" s="26">
        <f t="shared" si="165"/>
        <v>0</v>
      </c>
      <c r="AN83" s="26">
        <f t="shared" si="165"/>
        <v>0</v>
      </c>
      <c r="AO83" s="26">
        <f t="shared" si="165"/>
        <v>0</v>
      </c>
      <c r="AP83" s="26">
        <f t="shared" si="165"/>
        <v>0</v>
      </c>
      <c r="AQ83" s="26">
        <f t="shared" si="165"/>
        <v>0</v>
      </c>
      <c r="AR83" s="26">
        <f t="shared" si="165"/>
        <v>0</v>
      </c>
      <c r="AS83" s="26">
        <f t="shared" si="165"/>
        <v>0</v>
      </c>
      <c r="AT83" s="26">
        <f t="shared" si="165"/>
        <v>0</v>
      </c>
      <c r="AU83" s="26">
        <f t="shared" si="165"/>
        <v>0</v>
      </c>
      <c r="AV83" s="26">
        <f t="shared" si="165"/>
        <v>0</v>
      </c>
      <c r="AW83" s="26">
        <f t="shared" si="165"/>
        <v>0</v>
      </c>
      <c r="AX83" s="26">
        <f t="shared" si="165"/>
        <v>0</v>
      </c>
      <c r="AY83" s="26">
        <f t="shared" si="165"/>
        <v>0</v>
      </c>
      <c r="AZ83" s="26">
        <v>0</v>
      </c>
    </row>
    <row r="84" spans="1:5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 t="shared" ref="AA84:AC84" si="166">AB84</f>
        <v>0</v>
      </c>
      <c r="AB84" s="28">
        <f t="shared" si="166"/>
        <v>0</v>
      </c>
      <c r="AC84" s="28">
        <f t="shared" si="166"/>
        <v>0</v>
      </c>
      <c r="AD84" s="27">
        <v>0</v>
      </c>
      <c r="AE84" s="27">
        <f t="shared" si="154"/>
        <v>0</v>
      </c>
      <c r="AF84" s="27">
        <f t="shared" si="154"/>
        <v>0</v>
      </c>
      <c r="AG84" s="26">
        <f t="shared" ref="AG84:AY84" si="167">AF84+($AZ84-$AF84)/($AZ$2-$AF$2)</f>
        <v>0</v>
      </c>
      <c r="AH84" s="26">
        <f t="shared" si="167"/>
        <v>0</v>
      </c>
      <c r="AI84" s="26">
        <f t="shared" si="167"/>
        <v>0</v>
      </c>
      <c r="AJ84" s="26">
        <f t="shared" si="167"/>
        <v>0</v>
      </c>
      <c r="AK84" s="26">
        <f t="shared" si="167"/>
        <v>0</v>
      </c>
      <c r="AL84" s="26">
        <f t="shared" si="167"/>
        <v>0</v>
      </c>
      <c r="AM84" s="26">
        <f t="shared" si="167"/>
        <v>0</v>
      </c>
      <c r="AN84" s="26">
        <f t="shared" si="167"/>
        <v>0</v>
      </c>
      <c r="AO84" s="26">
        <f t="shared" si="167"/>
        <v>0</v>
      </c>
      <c r="AP84" s="26">
        <f t="shared" si="167"/>
        <v>0</v>
      </c>
      <c r="AQ84" s="26">
        <f t="shared" si="167"/>
        <v>0</v>
      </c>
      <c r="AR84" s="26">
        <f t="shared" si="167"/>
        <v>0</v>
      </c>
      <c r="AS84" s="26">
        <f t="shared" si="167"/>
        <v>0</v>
      </c>
      <c r="AT84" s="26">
        <f t="shared" si="167"/>
        <v>0</v>
      </c>
      <c r="AU84" s="26">
        <f t="shared" si="167"/>
        <v>0</v>
      </c>
      <c r="AV84" s="26">
        <f t="shared" si="167"/>
        <v>0</v>
      </c>
      <c r="AW84" s="26">
        <f t="shared" si="167"/>
        <v>0</v>
      </c>
      <c r="AX84" s="26">
        <f t="shared" si="167"/>
        <v>0</v>
      </c>
      <c r="AY84" s="26">
        <f t="shared" si="167"/>
        <v>0</v>
      </c>
      <c r="AZ84" s="26">
        <v>0</v>
      </c>
    </row>
    <row r="85" spans="1:5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 t="shared" ref="AA85:AC85" si="168">AB85</f>
        <v>0</v>
      </c>
      <c r="AB85" s="28">
        <f t="shared" si="168"/>
        <v>0</v>
      </c>
      <c r="AC85" s="28">
        <f t="shared" si="168"/>
        <v>0</v>
      </c>
      <c r="AD85" s="27">
        <v>0</v>
      </c>
      <c r="AE85" s="27">
        <f t="shared" si="154"/>
        <v>0</v>
      </c>
      <c r="AF85" s="27">
        <f t="shared" si="154"/>
        <v>0</v>
      </c>
      <c r="AG85" s="26">
        <f t="shared" ref="AG85:AY85" si="169">AF85+($AZ85-$AF85)/($AZ$2-$AF$2)</f>
        <v>0</v>
      </c>
      <c r="AH85" s="26">
        <f t="shared" si="169"/>
        <v>0</v>
      </c>
      <c r="AI85" s="26">
        <f t="shared" si="169"/>
        <v>0</v>
      </c>
      <c r="AJ85" s="26">
        <f t="shared" si="169"/>
        <v>0</v>
      </c>
      <c r="AK85" s="26">
        <f t="shared" si="169"/>
        <v>0</v>
      </c>
      <c r="AL85" s="26">
        <f t="shared" si="169"/>
        <v>0</v>
      </c>
      <c r="AM85" s="26">
        <f t="shared" si="169"/>
        <v>0</v>
      </c>
      <c r="AN85" s="26">
        <f t="shared" si="169"/>
        <v>0</v>
      </c>
      <c r="AO85" s="26">
        <f t="shared" si="169"/>
        <v>0</v>
      </c>
      <c r="AP85" s="26">
        <f t="shared" si="169"/>
        <v>0</v>
      </c>
      <c r="AQ85" s="26">
        <f t="shared" si="169"/>
        <v>0</v>
      </c>
      <c r="AR85" s="26">
        <f t="shared" si="169"/>
        <v>0</v>
      </c>
      <c r="AS85" s="26">
        <f t="shared" si="169"/>
        <v>0</v>
      </c>
      <c r="AT85" s="26">
        <f t="shared" si="169"/>
        <v>0</v>
      </c>
      <c r="AU85" s="26">
        <f t="shared" si="169"/>
        <v>0</v>
      </c>
      <c r="AV85" s="26">
        <f t="shared" si="169"/>
        <v>0</v>
      </c>
      <c r="AW85" s="26">
        <f t="shared" si="169"/>
        <v>0</v>
      </c>
      <c r="AX85" s="26">
        <f t="shared" si="169"/>
        <v>0</v>
      </c>
      <c r="AY85" s="26">
        <f t="shared" si="169"/>
        <v>0</v>
      </c>
      <c r="AZ85" s="26">
        <v>0</v>
      </c>
    </row>
    <row r="86" spans="1:5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 t="shared" ref="AA86:AC86" si="170">AB86</f>
        <v>0</v>
      </c>
      <c r="AB86" s="28">
        <f t="shared" si="170"/>
        <v>0</v>
      </c>
      <c r="AC86" s="28">
        <f t="shared" si="170"/>
        <v>0</v>
      </c>
      <c r="AD86" s="27">
        <v>0</v>
      </c>
      <c r="AE86" s="27">
        <f t="shared" si="154"/>
        <v>0</v>
      </c>
      <c r="AF86" s="27">
        <f t="shared" si="154"/>
        <v>0</v>
      </c>
      <c r="AG86" s="26">
        <f t="shared" ref="AG86:AY86" si="171">AF86+($AZ86-$AF86)/($AZ$2-$AF$2)</f>
        <v>0</v>
      </c>
      <c r="AH86" s="26">
        <f t="shared" si="171"/>
        <v>0</v>
      </c>
      <c r="AI86" s="26">
        <f t="shared" si="171"/>
        <v>0</v>
      </c>
      <c r="AJ86" s="26">
        <f t="shared" si="171"/>
        <v>0</v>
      </c>
      <c r="AK86" s="26">
        <f t="shared" si="171"/>
        <v>0</v>
      </c>
      <c r="AL86" s="26">
        <f t="shared" si="171"/>
        <v>0</v>
      </c>
      <c r="AM86" s="26">
        <f t="shared" si="171"/>
        <v>0</v>
      </c>
      <c r="AN86" s="26">
        <f t="shared" si="171"/>
        <v>0</v>
      </c>
      <c r="AO86" s="26">
        <f t="shared" si="171"/>
        <v>0</v>
      </c>
      <c r="AP86" s="26">
        <f t="shared" si="171"/>
        <v>0</v>
      </c>
      <c r="AQ86" s="26">
        <f t="shared" si="171"/>
        <v>0</v>
      </c>
      <c r="AR86" s="26">
        <f t="shared" si="171"/>
        <v>0</v>
      </c>
      <c r="AS86" s="26">
        <f t="shared" si="171"/>
        <v>0</v>
      </c>
      <c r="AT86" s="26">
        <f t="shared" si="171"/>
        <v>0</v>
      </c>
      <c r="AU86" s="26">
        <f t="shared" si="171"/>
        <v>0</v>
      </c>
      <c r="AV86" s="26">
        <f t="shared" si="171"/>
        <v>0</v>
      </c>
      <c r="AW86" s="26">
        <f t="shared" si="171"/>
        <v>0</v>
      </c>
      <c r="AX86" s="26">
        <f t="shared" si="171"/>
        <v>0</v>
      </c>
      <c r="AY86" s="26">
        <f t="shared" si="171"/>
        <v>0</v>
      </c>
      <c r="AZ86" s="26">
        <v>0</v>
      </c>
    </row>
    <row r="87" spans="1:5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 t="shared" ref="AA87:AC87" si="172">AB87</f>
        <v>0</v>
      </c>
      <c r="AB87" s="28">
        <f t="shared" si="172"/>
        <v>0</v>
      </c>
      <c r="AC87" s="28">
        <f t="shared" si="172"/>
        <v>0</v>
      </c>
      <c r="AD87" s="27">
        <v>0</v>
      </c>
      <c r="AE87" s="27">
        <f t="shared" si="154"/>
        <v>0</v>
      </c>
      <c r="AF87" s="27">
        <f t="shared" si="154"/>
        <v>0</v>
      </c>
      <c r="AG87" s="26">
        <f t="shared" ref="AG87:AY87" si="173">AF87+($AZ87-$AF87)/($AZ$2-$AF$2)</f>
        <v>0</v>
      </c>
      <c r="AH87" s="26">
        <f t="shared" si="173"/>
        <v>0</v>
      </c>
      <c r="AI87" s="26">
        <f t="shared" si="173"/>
        <v>0</v>
      </c>
      <c r="AJ87" s="26">
        <f t="shared" si="173"/>
        <v>0</v>
      </c>
      <c r="AK87" s="26">
        <f t="shared" si="173"/>
        <v>0</v>
      </c>
      <c r="AL87" s="26">
        <f t="shared" si="173"/>
        <v>0</v>
      </c>
      <c r="AM87" s="26">
        <f t="shared" si="173"/>
        <v>0</v>
      </c>
      <c r="AN87" s="26">
        <f t="shared" si="173"/>
        <v>0</v>
      </c>
      <c r="AO87" s="26">
        <f t="shared" si="173"/>
        <v>0</v>
      </c>
      <c r="AP87" s="26">
        <f t="shared" si="173"/>
        <v>0</v>
      </c>
      <c r="AQ87" s="26">
        <f t="shared" si="173"/>
        <v>0</v>
      </c>
      <c r="AR87" s="26">
        <f t="shared" si="173"/>
        <v>0</v>
      </c>
      <c r="AS87" s="26">
        <f t="shared" si="173"/>
        <v>0</v>
      </c>
      <c r="AT87" s="26">
        <f t="shared" si="173"/>
        <v>0</v>
      </c>
      <c r="AU87" s="26">
        <f t="shared" si="173"/>
        <v>0</v>
      </c>
      <c r="AV87" s="26">
        <f t="shared" si="173"/>
        <v>0</v>
      </c>
      <c r="AW87" s="26">
        <f t="shared" si="173"/>
        <v>0</v>
      </c>
      <c r="AX87" s="26">
        <f t="shared" si="173"/>
        <v>0</v>
      </c>
      <c r="AY87" s="26">
        <f t="shared" si="173"/>
        <v>0</v>
      </c>
      <c r="AZ87" s="26">
        <v>0</v>
      </c>
    </row>
    <row r="88" spans="1:5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 t="shared" ref="AA88:AC88" si="174">AB88</f>
        <v>0</v>
      </c>
      <c r="AB88" s="28">
        <f t="shared" si="174"/>
        <v>0</v>
      </c>
      <c r="AC88" s="28">
        <f t="shared" si="174"/>
        <v>0</v>
      </c>
      <c r="AD88" s="27">
        <v>0</v>
      </c>
      <c r="AE88" s="27">
        <f t="shared" si="154"/>
        <v>0</v>
      </c>
      <c r="AF88" s="27">
        <f t="shared" si="154"/>
        <v>0</v>
      </c>
      <c r="AG88" s="26">
        <f t="shared" ref="AG88:AY88" si="175">AF88+($AZ88-$AF88)/($AZ$2-$AF$2)</f>
        <v>0</v>
      </c>
      <c r="AH88" s="26">
        <f t="shared" si="175"/>
        <v>0</v>
      </c>
      <c r="AI88" s="26">
        <f t="shared" si="175"/>
        <v>0</v>
      </c>
      <c r="AJ88" s="26">
        <f t="shared" si="175"/>
        <v>0</v>
      </c>
      <c r="AK88" s="26">
        <f t="shared" si="175"/>
        <v>0</v>
      </c>
      <c r="AL88" s="26">
        <f t="shared" si="175"/>
        <v>0</v>
      </c>
      <c r="AM88" s="26">
        <f t="shared" si="175"/>
        <v>0</v>
      </c>
      <c r="AN88" s="26">
        <f t="shared" si="175"/>
        <v>0</v>
      </c>
      <c r="AO88" s="26">
        <f t="shared" si="175"/>
        <v>0</v>
      </c>
      <c r="AP88" s="26">
        <f t="shared" si="175"/>
        <v>0</v>
      </c>
      <c r="AQ88" s="26">
        <f t="shared" si="175"/>
        <v>0</v>
      </c>
      <c r="AR88" s="26">
        <f t="shared" si="175"/>
        <v>0</v>
      </c>
      <c r="AS88" s="26">
        <f t="shared" si="175"/>
        <v>0</v>
      </c>
      <c r="AT88" s="26">
        <f t="shared" si="175"/>
        <v>0</v>
      </c>
      <c r="AU88" s="26">
        <f t="shared" si="175"/>
        <v>0</v>
      </c>
      <c r="AV88" s="26">
        <f t="shared" si="175"/>
        <v>0</v>
      </c>
      <c r="AW88" s="26">
        <f t="shared" si="175"/>
        <v>0</v>
      </c>
      <c r="AX88" s="26">
        <f t="shared" si="175"/>
        <v>0</v>
      </c>
      <c r="AY88" s="26">
        <f t="shared" si="175"/>
        <v>0</v>
      </c>
      <c r="AZ88" s="26">
        <v>0</v>
      </c>
    </row>
    <row r="89" spans="1:5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 t="shared" ref="AA89:AC89" si="176">AB89</f>
        <v>0</v>
      </c>
      <c r="AB89" s="28">
        <f t="shared" si="176"/>
        <v>0</v>
      </c>
      <c r="AC89" s="28">
        <f t="shared" si="176"/>
        <v>0</v>
      </c>
      <c r="AD89" s="27">
        <v>0</v>
      </c>
      <c r="AE89" s="27">
        <f t="shared" si="154"/>
        <v>0</v>
      </c>
      <c r="AF89" s="27">
        <f t="shared" si="154"/>
        <v>0</v>
      </c>
      <c r="AG89" s="26">
        <f t="shared" ref="AG89:AY89" si="177">AF89+($AZ89-$AF89)/($AZ$2-$AF$2)</f>
        <v>0</v>
      </c>
      <c r="AH89" s="26">
        <f t="shared" si="177"/>
        <v>0</v>
      </c>
      <c r="AI89" s="26">
        <f t="shared" si="177"/>
        <v>0</v>
      </c>
      <c r="AJ89" s="26">
        <f t="shared" si="177"/>
        <v>0</v>
      </c>
      <c r="AK89" s="26">
        <f t="shared" si="177"/>
        <v>0</v>
      </c>
      <c r="AL89" s="26">
        <f t="shared" si="177"/>
        <v>0</v>
      </c>
      <c r="AM89" s="26">
        <f t="shared" si="177"/>
        <v>0</v>
      </c>
      <c r="AN89" s="26">
        <f t="shared" si="177"/>
        <v>0</v>
      </c>
      <c r="AO89" s="26">
        <f t="shared" si="177"/>
        <v>0</v>
      </c>
      <c r="AP89" s="26">
        <f t="shared" si="177"/>
        <v>0</v>
      </c>
      <c r="AQ89" s="26">
        <f t="shared" si="177"/>
        <v>0</v>
      </c>
      <c r="AR89" s="26">
        <f t="shared" si="177"/>
        <v>0</v>
      </c>
      <c r="AS89" s="26">
        <f t="shared" si="177"/>
        <v>0</v>
      </c>
      <c r="AT89" s="26">
        <f t="shared" si="177"/>
        <v>0</v>
      </c>
      <c r="AU89" s="26">
        <f t="shared" si="177"/>
        <v>0</v>
      </c>
      <c r="AV89" s="26">
        <f t="shared" si="177"/>
        <v>0</v>
      </c>
      <c r="AW89" s="26">
        <f t="shared" si="177"/>
        <v>0</v>
      </c>
      <c r="AX89" s="26">
        <f t="shared" si="177"/>
        <v>0</v>
      </c>
      <c r="AY89" s="26">
        <f t="shared" si="177"/>
        <v>0</v>
      </c>
      <c r="AZ89" s="26">
        <v>0</v>
      </c>
    </row>
    <row r="90" spans="1:5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 t="shared" ref="AA90:AC90" si="178">AB90</f>
        <v>0</v>
      </c>
      <c r="AB90" s="28">
        <f t="shared" si="178"/>
        <v>0</v>
      </c>
      <c r="AC90" s="28">
        <f t="shared" si="178"/>
        <v>0</v>
      </c>
      <c r="AD90" s="27">
        <v>0</v>
      </c>
      <c r="AE90" s="27">
        <f t="shared" si="154"/>
        <v>0</v>
      </c>
      <c r="AF90" s="27">
        <f t="shared" si="154"/>
        <v>0</v>
      </c>
      <c r="AG90" s="26">
        <f t="shared" ref="AG90:AY90" si="179">AF90+($AZ90-$AF90)/($AZ$2-$AF$2)</f>
        <v>0</v>
      </c>
      <c r="AH90" s="26">
        <f t="shared" si="179"/>
        <v>0</v>
      </c>
      <c r="AI90" s="26">
        <f t="shared" si="179"/>
        <v>0</v>
      </c>
      <c r="AJ90" s="26">
        <f t="shared" si="179"/>
        <v>0</v>
      </c>
      <c r="AK90" s="26">
        <f t="shared" si="179"/>
        <v>0</v>
      </c>
      <c r="AL90" s="26">
        <f t="shared" si="179"/>
        <v>0</v>
      </c>
      <c r="AM90" s="26">
        <f t="shared" si="179"/>
        <v>0</v>
      </c>
      <c r="AN90" s="26">
        <f t="shared" si="179"/>
        <v>0</v>
      </c>
      <c r="AO90" s="26">
        <f t="shared" si="179"/>
        <v>0</v>
      </c>
      <c r="AP90" s="26">
        <f t="shared" si="179"/>
        <v>0</v>
      </c>
      <c r="AQ90" s="26">
        <f t="shared" si="179"/>
        <v>0</v>
      </c>
      <c r="AR90" s="26">
        <f t="shared" si="179"/>
        <v>0</v>
      </c>
      <c r="AS90" s="26">
        <f t="shared" si="179"/>
        <v>0</v>
      </c>
      <c r="AT90" s="26">
        <f t="shared" si="179"/>
        <v>0</v>
      </c>
      <c r="AU90" s="26">
        <f t="shared" si="179"/>
        <v>0</v>
      </c>
      <c r="AV90" s="26">
        <f t="shared" si="179"/>
        <v>0</v>
      </c>
      <c r="AW90" s="26">
        <f t="shared" si="179"/>
        <v>0</v>
      </c>
      <c r="AX90" s="26">
        <f t="shared" si="179"/>
        <v>0</v>
      </c>
      <c r="AY90" s="26">
        <f t="shared" si="179"/>
        <v>0</v>
      </c>
      <c r="AZ90" s="26">
        <v>0</v>
      </c>
    </row>
    <row r="91" spans="1:5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 t="shared" ref="AA91:AC91" si="180">AB91</f>
        <v>0</v>
      </c>
      <c r="AB91" s="28">
        <f t="shared" si="180"/>
        <v>0</v>
      </c>
      <c r="AC91" s="28">
        <f t="shared" si="180"/>
        <v>0</v>
      </c>
      <c r="AD91" s="27">
        <v>0</v>
      </c>
      <c r="AE91" s="27">
        <f t="shared" si="154"/>
        <v>0</v>
      </c>
      <c r="AF91" s="27">
        <f t="shared" si="154"/>
        <v>0</v>
      </c>
      <c r="AG91" s="26">
        <f t="shared" ref="AG91:AY91" si="181">AF91+($AZ91-$AF91)/($AZ$2-$AF$2)</f>
        <v>0</v>
      </c>
      <c r="AH91" s="26">
        <f t="shared" si="181"/>
        <v>0</v>
      </c>
      <c r="AI91" s="26">
        <f t="shared" si="181"/>
        <v>0</v>
      </c>
      <c r="AJ91" s="26">
        <f t="shared" si="181"/>
        <v>0</v>
      </c>
      <c r="AK91" s="26">
        <f t="shared" si="181"/>
        <v>0</v>
      </c>
      <c r="AL91" s="26">
        <f t="shared" si="181"/>
        <v>0</v>
      </c>
      <c r="AM91" s="26">
        <f t="shared" si="181"/>
        <v>0</v>
      </c>
      <c r="AN91" s="26">
        <f t="shared" si="181"/>
        <v>0</v>
      </c>
      <c r="AO91" s="26">
        <f t="shared" si="181"/>
        <v>0</v>
      </c>
      <c r="AP91" s="26">
        <f t="shared" si="181"/>
        <v>0</v>
      </c>
      <c r="AQ91" s="26">
        <f t="shared" si="181"/>
        <v>0</v>
      </c>
      <c r="AR91" s="26">
        <f t="shared" si="181"/>
        <v>0</v>
      </c>
      <c r="AS91" s="26">
        <f t="shared" si="181"/>
        <v>0</v>
      </c>
      <c r="AT91" s="26">
        <f t="shared" si="181"/>
        <v>0</v>
      </c>
      <c r="AU91" s="26">
        <f t="shared" si="181"/>
        <v>0</v>
      </c>
      <c r="AV91" s="26">
        <f t="shared" si="181"/>
        <v>0</v>
      </c>
      <c r="AW91" s="26">
        <f t="shared" si="181"/>
        <v>0</v>
      </c>
      <c r="AX91" s="26">
        <f t="shared" si="181"/>
        <v>0</v>
      </c>
      <c r="AY91" s="26">
        <f t="shared" si="181"/>
        <v>0</v>
      </c>
      <c r="AZ91" s="26">
        <v>0</v>
      </c>
    </row>
    <row r="92" spans="1:5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 t="shared" ref="AA92:AC92" si="182">AB92</f>
        <v>0</v>
      </c>
      <c r="AB92" s="28">
        <f t="shared" si="182"/>
        <v>0</v>
      </c>
      <c r="AC92" s="28">
        <f t="shared" si="182"/>
        <v>0</v>
      </c>
      <c r="AD92" s="27">
        <v>0</v>
      </c>
      <c r="AE92" s="27">
        <f t="shared" si="154"/>
        <v>0</v>
      </c>
      <c r="AF92" s="27">
        <f t="shared" si="154"/>
        <v>0</v>
      </c>
      <c r="AG92" s="26">
        <f t="shared" ref="AG92:AY92" si="183">AF92+($AZ92-$AF92)/($AZ$2-$AF$2)</f>
        <v>0</v>
      </c>
      <c r="AH92" s="26">
        <f t="shared" si="183"/>
        <v>0</v>
      </c>
      <c r="AI92" s="26">
        <f t="shared" si="183"/>
        <v>0</v>
      </c>
      <c r="AJ92" s="26">
        <f t="shared" si="183"/>
        <v>0</v>
      </c>
      <c r="AK92" s="26">
        <f t="shared" si="183"/>
        <v>0</v>
      </c>
      <c r="AL92" s="26">
        <f t="shared" si="183"/>
        <v>0</v>
      </c>
      <c r="AM92" s="26">
        <f t="shared" si="183"/>
        <v>0</v>
      </c>
      <c r="AN92" s="26">
        <f t="shared" si="183"/>
        <v>0</v>
      </c>
      <c r="AO92" s="26">
        <f t="shared" si="183"/>
        <v>0</v>
      </c>
      <c r="AP92" s="26">
        <f t="shared" si="183"/>
        <v>0</v>
      </c>
      <c r="AQ92" s="26">
        <f t="shared" si="183"/>
        <v>0</v>
      </c>
      <c r="AR92" s="26">
        <f t="shared" si="183"/>
        <v>0</v>
      </c>
      <c r="AS92" s="26">
        <f t="shared" si="183"/>
        <v>0</v>
      </c>
      <c r="AT92" s="26">
        <f t="shared" si="183"/>
        <v>0</v>
      </c>
      <c r="AU92" s="26">
        <f t="shared" si="183"/>
        <v>0</v>
      </c>
      <c r="AV92" s="26">
        <f t="shared" si="183"/>
        <v>0</v>
      </c>
      <c r="AW92" s="26">
        <f t="shared" si="183"/>
        <v>0</v>
      </c>
      <c r="AX92" s="26">
        <f t="shared" si="183"/>
        <v>0</v>
      </c>
      <c r="AY92" s="26">
        <f t="shared" si="183"/>
        <v>0</v>
      </c>
      <c r="AZ92" s="26">
        <v>0</v>
      </c>
    </row>
    <row r="93" spans="1:5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 t="shared" ref="AA93:AC93" si="184">AB93</f>
        <v>0</v>
      </c>
      <c r="AB93" s="28">
        <f t="shared" si="184"/>
        <v>0</v>
      </c>
      <c r="AC93" s="28">
        <f t="shared" si="184"/>
        <v>0</v>
      </c>
      <c r="AD93" s="27">
        <v>0</v>
      </c>
      <c r="AE93" s="27">
        <f t="shared" si="154"/>
        <v>0</v>
      </c>
      <c r="AF93" s="27">
        <f t="shared" si="154"/>
        <v>0</v>
      </c>
      <c r="AG93" s="26">
        <f t="shared" ref="AG93:AY93" si="185">AF93+($AZ93-$AF93)/($AZ$2-$AF$2)</f>
        <v>0</v>
      </c>
      <c r="AH93" s="26">
        <f t="shared" si="185"/>
        <v>0</v>
      </c>
      <c r="AI93" s="26">
        <f t="shared" si="185"/>
        <v>0</v>
      </c>
      <c r="AJ93" s="26">
        <f t="shared" si="185"/>
        <v>0</v>
      </c>
      <c r="AK93" s="26">
        <f t="shared" si="185"/>
        <v>0</v>
      </c>
      <c r="AL93" s="26">
        <f t="shared" si="185"/>
        <v>0</v>
      </c>
      <c r="AM93" s="26">
        <f t="shared" si="185"/>
        <v>0</v>
      </c>
      <c r="AN93" s="26">
        <f t="shared" si="185"/>
        <v>0</v>
      </c>
      <c r="AO93" s="26">
        <f t="shared" si="185"/>
        <v>0</v>
      </c>
      <c r="AP93" s="26">
        <f t="shared" si="185"/>
        <v>0</v>
      </c>
      <c r="AQ93" s="26">
        <f t="shared" si="185"/>
        <v>0</v>
      </c>
      <c r="AR93" s="26">
        <f t="shared" si="185"/>
        <v>0</v>
      </c>
      <c r="AS93" s="26">
        <f t="shared" si="185"/>
        <v>0</v>
      </c>
      <c r="AT93" s="26">
        <f t="shared" si="185"/>
        <v>0</v>
      </c>
      <c r="AU93" s="26">
        <f t="shared" si="185"/>
        <v>0</v>
      </c>
      <c r="AV93" s="26">
        <f t="shared" si="185"/>
        <v>0</v>
      </c>
      <c r="AW93" s="26">
        <f t="shared" si="185"/>
        <v>0</v>
      </c>
      <c r="AX93" s="26">
        <f t="shared" si="185"/>
        <v>0</v>
      </c>
      <c r="AY93" s="26">
        <f t="shared" si="185"/>
        <v>0</v>
      </c>
      <c r="AZ93" s="26">
        <v>0</v>
      </c>
    </row>
    <row r="94" spans="1:5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 t="shared" ref="AA94:AC94" si="186">AB94</f>
        <v>0</v>
      </c>
      <c r="AB94" s="28">
        <f t="shared" si="186"/>
        <v>0</v>
      </c>
      <c r="AC94" s="28">
        <f t="shared" si="186"/>
        <v>0</v>
      </c>
      <c r="AD94" s="27">
        <v>0</v>
      </c>
      <c r="AE94" s="27">
        <f t="shared" si="154"/>
        <v>0</v>
      </c>
      <c r="AF94" s="27">
        <f t="shared" si="154"/>
        <v>0</v>
      </c>
      <c r="AG94" s="26">
        <f t="shared" ref="AG94:AY94" si="187">AF94+($AZ94-$AF94)/($AZ$2-$AF$2)</f>
        <v>0</v>
      </c>
      <c r="AH94" s="26">
        <f t="shared" si="187"/>
        <v>0</v>
      </c>
      <c r="AI94" s="26">
        <f t="shared" si="187"/>
        <v>0</v>
      </c>
      <c r="AJ94" s="26">
        <f t="shared" si="187"/>
        <v>0</v>
      </c>
      <c r="AK94" s="26">
        <f t="shared" si="187"/>
        <v>0</v>
      </c>
      <c r="AL94" s="26">
        <f t="shared" si="187"/>
        <v>0</v>
      </c>
      <c r="AM94" s="26">
        <f t="shared" si="187"/>
        <v>0</v>
      </c>
      <c r="AN94" s="26">
        <f t="shared" si="187"/>
        <v>0</v>
      </c>
      <c r="AO94" s="26">
        <f t="shared" si="187"/>
        <v>0</v>
      </c>
      <c r="AP94" s="26">
        <f t="shared" si="187"/>
        <v>0</v>
      </c>
      <c r="AQ94" s="26">
        <f t="shared" si="187"/>
        <v>0</v>
      </c>
      <c r="AR94" s="26">
        <f t="shared" si="187"/>
        <v>0</v>
      </c>
      <c r="AS94" s="26">
        <f t="shared" si="187"/>
        <v>0</v>
      </c>
      <c r="AT94" s="26">
        <f t="shared" si="187"/>
        <v>0</v>
      </c>
      <c r="AU94" s="26">
        <f t="shared" si="187"/>
        <v>0</v>
      </c>
      <c r="AV94" s="26">
        <f t="shared" si="187"/>
        <v>0</v>
      </c>
      <c r="AW94" s="26">
        <f t="shared" si="187"/>
        <v>0</v>
      </c>
      <c r="AX94" s="26">
        <f t="shared" si="187"/>
        <v>0</v>
      </c>
      <c r="AY94" s="26">
        <f t="shared" si="187"/>
        <v>0</v>
      </c>
      <c r="AZ94" s="26">
        <v>0</v>
      </c>
    </row>
    <row r="95" spans="1:5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 t="shared" ref="AA95:AC95" si="188">AB95</f>
        <v>0</v>
      </c>
      <c r="AB95" s="28">
        <f t="shared" si="188"/>
        <v>0</v>
      </c>
      <c r="AC95" s="28">
        <f t="shared" si="188"/>
        <v>0</v>
      </c>
      <c r="AD95" s="27">
        <v>0</v>
      </c>
      <c r="AE95" s="27">
        <f t="shared" si="154"/>
        <v>0</v>
      </c>
      <c r="AF95" s="27">
        <f t="shared" si="154"/>
        <v>0</v>
      </c>
      <c r="AG95" s="26">
        <f t="shared" ref="AG95:AY95" si="189">AF95+($AZ95-$AF95)/($AZ$2-$AF$2)</f>
        <v>0</v>
      </c>
      <c r="AH95" s="26">
        <f t="shared" si="189"/>
        <v>0</v>
      </c>
      <c r="AI95" s="26">
        <f t="shared" si="189"/>
        <v>0</v>
      </c>
      <c r="AJ95" s="26">
        <f t="shared" si="189"/>
        <v>0</v>
      </c>
      <c r="AK95" s="26">
        <f t="shared" si="189"/>
        <v>0</v>
      </c>
      <c r="AL95" s="26">
        <f t="shared" si="189"/>
        <v>0</v>
      </c>
      <c r="AM95" s="26">
        <f t="shared" si="189"/>
        <v>0</v>
      </c>
      <c r="AN95" s="26">
        <f t="shared" si="189"/>
        <v>0</v>
      </c>
      <c r="AO95" s="26">
        <f t="shared" si="189"/>
        <v>0</v>
      </c>
      <c r="AP95" s="26">
        <f t="shared" si="189"/>
        <v>0</v>
      </c>
      <c r="AQ95" s="26">
        <f t="shared" si="189"/>
        <v>0</v>
      </c>
      <c r="AR95" s="26">
        <f t="shared" si="189"/>
        <v>0</v>
      </c>
      <c r="AS95" s="26">
        <f t="shared" si="189"/>
        <v>0</v>
      </c>
      <c r="AT95" s="26">
        <f t="shared" si="189"/>
        <v>0</v>
      </c>
      <c r="AU95" s="26">
        <f t="shared" si="189"/>
        <v>0</v>
      </c>
      <c r="AV95" s="26">
        <f t="shared" si="189"/>
        <v>0</v>
      </c>
      <c r="AW95" s="26">
        <f t="shared" si="189"/>
        <v>0</v>
      </c>
      <c r="AX95" s="26">
        <f t="shared" si="189"/>
        <v>0</v>
      </c>
      <c r="AY95" s="26">
        <f t="shared" si="189"/>
        <v>0</v>
      </c>
      <c r="AZ95" s="26">
        <v>0</v>
      </c>
    </row>
    <row r="96" spans="1:5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 t="shared" ref="AA96:AC96" si="190">AB96</f>
        <v>0</v>
      </c>
      <c r="AB96" s="28">
        <f t="shared" si="190"/>
        <v>0</v>
      </c>
      <c r="AC96" s="28">
        <f t="shared" si="190"/>
        <v>0</v>
      </c>
      <c r="AD96" s="27">
        <v>0</v>
      </c>
      <c r="AE96" s="27">
        <f t="shared" si="154"/>
        <v>0</v>
      </c>
      <c r="AF96" s="27">
        <f t="shared" si="154"/>
        <v>0</v>
      </c>
      <c r="AG96" s="26">
        <f t="shared" ref="AG96:AY96" si="191">AF96+($AZ96-$AF96)/($AZ$2-$AF$2)</f>
        <v>0</v>
      </c>
      <c r="AH96" s="26">
        <f t="shared" si="191"/>
        <v>0</v>
      </c>
      <c r="AI96" s="26">
        <f t="shared" si="191"/>
        <v>0</v>
      </c>
      <c r="AJ96" s="26">
        <f t="shared" si="191"/>
        <v>0</v>
      </c>
      <c r="AK96" s="26">
        <f t="shared" si="191"/>
        <v>0</v>
      </c>
      <c r="AL96" s="26">
        <f t="shared" si="191"/>
        <v>0</v>
      </c>
      <c r="AM96" s="26">
        <f t="shared" si="191"/>
        <v>0</v>
      </c>
      <c r="AN96" s="26">
        <f t="shared" si="191"/>
        <v>0</v>
      </c>
      <c r="AO96" s="26">
        <f t="shared" si="191"/>
        <v>0</v>
      </c>
      <c r="AP96" s="26">
        <f t="shared" si="191"/>
        <v>0</v>
      </c>
      <c r="AQ96" s="26">
        <f t="shared" si="191"/>
        <v>0</v>
      </c>
      <c r="AR96" s="26">
        <f t="shared" si="191"/>
        <v>0</v>
      </c>
      <c r="AS96" s="26">
        <f t="shared" si="191"/>
        <v>0</v>
      </c>
      <c r="AT96" s="26">
        <f t="shared" si="191"/>
        <v>0</v>
      </c>
      <c r="AU96" s="26">
        <f t="shared" si="191"/>
        <v>0</v>
      </c>
      <c r="AV96" s="26">
        <f t="shared" si="191"/>
        <v>0</v>
      </c>
      <c r="AW96" s="26">
        <f t="shared" si="191"/>
        <v>0</v>
      </c>
      <c r="AX96" s="26">
        <f t="shared" si="191"/>
        <v>0</v>
      </c>
      <c r="AY96" s="26">
        <f t="shared" si="191"/>
        <v>0</v>
      </c>
      <c r="AZ96" s="26">
        <v>0</v>
      </c>
    </row>
    <row r="97" spans="1:5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 t="shared" ref="AA97:AC97" si="192">AB97</f>
        <v>0</v>
      </c>
      <c r="AB97" s="28">
        <f t="shared" si="192"/>
        <v>0</v>
      </c>
      <c r="AC97" s="28">
        <f t="shared" si="192"/>
        <v>0</v>
      </c>
      <c r="AD97" s="27">
        <v>0</v>
      </c>
      <c r="AE97" s="27">
        <f t="shared" si="154"/>
        <v>0</v>
      </c>
      <c r="AF97" s="27">
        <f t="shared" si="154"/>
        <v>0</v>
      </c>
      <c r="AG97" s="26">
        <f t="shared" ref="AG97:AY97" si="193">AF97+($AZ97-$AF97)/($AZ$2-$AF$2)</f>
        <v>0</v>
      </c>
      <c r="AH97" s="26">
        <f t="shared" si="193"/>
        <v>0</v>
      </c>
      <c r="AI97" s="26">
        <f t="shared" si="193"/>
        <v>0</v>
      </c>
      <c r="AJ97" s="26">
        <f t="shared" si="193"/>
        <v>0</v>
      </c>
      <c r="AK97" s="26">
        <f t="shared" si="193"/>
        <v>0</v>
      </c>
      <c r="AL97" s="26">
        <f t="shared" si="193"/>
        <v>0</v>
      </c>
      <c r="AM97" s="26">
        <f t="shared" si="193"/>
        <v>0</v>
      </c>
      <c r="AN97" s="26">
        <f t="shared" si="193"/>
        <v>0</v>
      </c>
      <c r="AO97" s="26">
        <f t="shared" si="193"/>
        <v>0</v>
      </c>
      <c r="AP97" s="26">
        <f t="shared" si="193"/>
        <v>0</v>
      </c>
      <c r="AQ97" s="26">
        <f t="shared" si="193"/>
        <v>0</v>
      </c>
      <c r="AR97" s="26">
        <f t="shared" si="193"/>
        <v>0</v>
      </c>
      <c r="AS97" s="26">
        <f t="shared" si="193"/>
        <v>0</v>
      </c>
      <c r="AT97" s="26">
        <f t="shared" si="193"/>
        <v>0</v>
      </c>
      <c r="AU97" s="26">
        <f t="shared" si="193"/>
        <v>0</v>
      </c>
      <c r="AV97" s="26">
        <f t="shared" si="193"/>
        <v>0</v>
      </c>
      <c r="AW97" s="26">
        <f t="shared" si="193"/>
        <v>0</v>
      </c>
      <c r="AX97" s="26">
        <f t="shared" si="193"/>
        <v>0</v>
      </c>
      <c r="AY97" s="26">
        <f t="shared" si="193"/>
        <v>0</v>
      </c>
      <c r="AZ97" s="26">
        <v>0</v>
      </c>
    </row>
    <row r="98" spans="1:5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 t="shared" ref="AA98:AC98" si="194">AB98</f>
        <v>0</v>
      </c>
      <c r="AB98" s="28">
        <f t="shared" si="194"/>
        <v>0</v>
      </c>
      <c r="AC98" s="28">
        <f t="shared" si="194"/>
        <v>0</v>
      </c>
      <c r="AD98" s="27">
        <v>0</v>
      </c>
      <c r="AE98" s="27">
        <f t="shared" ref="AE98:AF103" si="195">AD98</f>
        <v>0</v>
      </c>
      <c r="AF98" s="27">
        <f t="shared" si="195"/>
        <v>0</v>
      </c>
      <c r="AG98" s="26">
        <f t="shared" ref="AG98:AY98" si="196">AF98+($AZ98-$AF98)/($AZ$2-$AF$2)</f>
        <v>0</v>
      </c>
      <c r="AH98" s="26">
        <f t="shared" si="196"/>
        <v>0</v>
      </c>
      <c r="AI98" s="26">
        <f t="shared" si="196"/>
        <v>0</v>
      </c>
      <c r="AJ98" s="26">
        <f t="shared" si="196"/>
        <v>0</v>
      </c>
      <c r="AK98" s="26">
        <f t="shared" si="196"/>
        <v>0</v>
      </c>
      <c r="AL98" s="26">
        <f t="shared" si="196"/>
        <v>0</v>
      </c>
      <c r="AM98" s="26">
        <f t="shared" si="196"/>
        <v>0</v>
      </c>
      <c r="AN98" s="26">
        <f t="shared" si="196"/>
        <v>0</v>
      </c>
      <c r="AO98" s="26">
        <f t="shared" si="196"/>
        <v>0</v>
      </c>
      <c r="AP98" s="26">
        <f t="shared" si="196"/>
        <v>0</v>
      </c>
      <c r="AQ98" s="26">
        <f t="shared" si="196"/>
        <v>0</v>
      </c>
      <c r="AR98" s="26">
        <f t="shared" si="196"/>
        <v>0</v>
      </c>
      <c r="AS98" s="26">
        <f t="shared" si="196"/>
        <v>0</v>
      </c>
      <c r="AT98" s="26">
        <f t="shared" si="196"/>
        <v>0</v>
      </c>
      <c r="AU98" s="26">
        <f t="shared" si="196"/>
        <v>0</v>
      </c>
      <c r="AV98" s="26">
        <f t="shared" si="196"/>
        <v>0</v>
      </c>
      <c r="AW98" s="26">
        <f t="shared" si="196"/>
        <v>0</v>
      </c>
      <c r="AX98" s="26">
        <f t="shared" si="196"/>
        <v>0</v>
      </c>
      <c r="AY98" s="26">
        <f t="shared" si="196"/>
        <v>0</v>
      </c>
      <c r="AZ98" s="26">
        <v>0</v>
      </c>
    </row>
    <row r="99" spans="1:5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 t="shared" ref="AA99:AC99" si="197">AB99</f>
        <v>0</v>
      </c>
      <c r="AB99" s="28">
        <f t="shared" si="197"/>
        <v>0</v>
      </c>
      <c r="AC99" s="28">
        <f t="shared" si="197"/>
        <v>0</v>
      </c>
      <c r="AD99" s="27">
        <v>0</v>
      </c>
      <c r="AE99" s="27">
        <f t="shared" si="195"/>
        <v>0</v>
      </c>
      <c r="AF99" s="27">
        <f t="shared" si="195"/>
        <v>0</v>
      </c>
      <c r="AG99" s="26">
        <f t="shared" ref="AG99:AY99" si="198">AF99+($AZ99-$AF99)/($AZ$2-$AF$2)</f>
        <v>0</v>
      </c>
      <c r="AH99" s="26">
        <f t="shared" si="198"/>
        <v>0</v>
      </c>
      <c r="AI99" s="26">
        <f t="shared" si="198"/>
        <v>0</v>
      </c>
      <c r="AJ99" s="26">
        <f t="shared" si="198"/>
        <v>0</v>
      </c>
      <c r="AK99" s="26">
        <f t="shared" si="198"/>
        <v>0</v>
      </c>
      <c r="AL99" s="26">
        <f t="shared" si="198"/>
        <v>0</v>
      </c>
      <c r="AM99" s="26">
        <f t="shared" si="198"/>
        <v>0</v>
      </c>
      <c r="AN99" s="26">
        <f t="shared" si="198"/>
        <v>0</v>
      </c>
      <c r="AO99" s="26">
        <f t="shared" si="198"/>
        <v>0</v>
      </c>
      <c r="AP99" s="26">
        <f t="shared" si="198"/>
        <v>0</v>
      </c>
      <c r="AQ99" s="26">
        <f t="shared" si="198"/>
        <v>0</v>
      </c>
      <c r="AR99" s="26">
        <f t="shared" si="198"/>
        <v>0</v>
      </c>
      <c r="AS99" s="26">
        <f t="shared" si="198"/>
        <v>0</v>
      </c>
      <c r="AT99" s="26">
        <f t="shared" si="198"/>
        <v>0</v>
      </c>
      <c r="AU99" s="26">
        <f t="shared" si="198"/>
        <v>0</v>
      </c>
      <c r="AV99" s="26">
        <f t="shared" si="198"/>
        <v>0</v>
      </c>
      <c r="AW99" s="26">
        <f t="shared" si="198"/>
        <v>0</v>
      </c>
      <c r="AX99" s="26">
        <f t="shared" si="198"/>
        <v>0</v>
      </c>
      <c r="AY99" s="26">
        <f t="shared" si="198"/>
        <v>0</v>
      </c>
      <c r="AZ99" s="26">
        <v>0</v>
      </c>
    </row>
    <row r="100" spans="1:5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 t="shared" ref="AA100:AC100" si="199">AB100</f>
        <v>0</v>
      </c>
      <c r="AB100" s="28">
        <f t="shared" si="199"/>
        <v>0</v>
      </c>
      <c r="AC100" s="28">
        <f t="shared" si="199"/>
        <v>0</v>
      </c>
      <c r="AD100" s="27">
        <v>0</v>
      </c>
      <c r="AE100" s="27">
        <f t="shared" si="195"/>
        <v>0</v>
      </c>
      <c r="AF100" s="27">
        <f t="shared" si="195"/>
        <v>0</v>
      </c>
      <c r="AG100" s="26">
        <f t="shared" ref="AG100:AY100" si="200">AF100+($AZ100-$AF100)/($AZ$2-$AF$2)</f>
        <v>0</v>
      </c>
      <c r="AH100" s="26">
        <f t="shared" si="200"/>
        <v>0</v>
      </c>
      <c r="AI100" s="26">
        <f t="shared" si="200"/>
        <v>0</v>
      </c>
      <c r="AJ100" s="26">
        <f t="shared" si="200"/>
        <v>0</v>
      </c>
      <c r="AK100" s="26">
        <f t="shared" si="200"/>
        <v>0</v>
      </c>
      <c r="AL100" s="26">
        <f t="shared" si="200"/>
        <v>0</v>
      </c>
      <c r="AM100" s="26">
        <f t="shared" si="200"/>
        <v>0</v>
      </c>
      <c r="AN100" s="26">
        <f t="shared" si="200"/>
        <v>0</v>
      </c>
      <c r="AO100" s="26">
        <f t="shared" si="200"/>
        <v>0</v>
      </c>
      <c r="AP100" s="26">
        <f t="shared" si="200"/>
        <v>0</v>
      </c>
      <c r="AQ100" s="26">
        <f t="shared" si="200"/>
        <v>0</v>
      </c>
      <c r="AR100" s="26">
        <f t="shared" si="200"/>
        <v>0</v>
      </c>
      <c r="AS100" s="26">
        <f t="shared" si="200"/>
        <v>0</v>
      </c>
      <c r="AT100" s="26">
        <f t="shared" si="200"/>
        <v>0</v>
      </c>
      <c r="AU100" s="26">
        <f t="shared" si="200"/>
        <v>0</v>
      </c>
      <c r="AV100" s="26">
        <f t="shared" si="200"/>
        <v>0</v>
      </c>
      <c r="AW100" s="26">
        <f t="shared" si="200"/>
        <v>0</v>
      </c>
      <c r="AX100" s="26">
        <f t="shared" si="200"/>
        <v>0</v>
      </c>
      <c r="AY100" s="26">
        <f t="shared" si="200"/>
        <v>0</v>
      </c>
      <c r="AZ100" s="26">
        <v>0</v>
      </c>
    </row>
    <row r="101" spans="1:5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 t="shared" ref="AA101:AC101" si="201">AB101</f>
        <v>0</v>
      </c>
      <c r="AB101" s="28">
        <f t="shared" si="201"/>
        <v>0</v>
      </c>
      <c r="AC101" s="28">
        <f t="shared" si="201"/>
        <v>0</v>
      </c>
      <c r="AD101" s="27">
        <v>0</v>
      </c>
      <c r="AE101" s="27">
        <f t="shared" si="195"/>
        <v>0</v>
      </c>
      <c r="AF101" s="27">
        <f t="shared" si="195"/>
        <v>0</v>
      </c>
      <c r="AG101" s="26">
        <f t="shared" ref="AG101:AY101" si="202">AF101+($AZ101-$AF101)/($AZ$2-$AF$2)</f>
        <v>0</v>
      </c>
      <c r="AH101" s="26">
        <f t="shared" si="202"/>
        <v>0</v>
      </c>
      <c r="AI101" s="26">
        <f t="shared" si="202"/>
        <v>0</v>
      </c>
      <c r="AJ101" s="26">
        <f t="shared" si="202"/>
        <v>0</v>
      </c>
      <c r="AK101" s="26">
        <f t="shared" si="202"/>
        <v>0</v>
      </c>
      <c r="AL101" s="26">
        <f t="shared" si="202"/>
        <v>0</v>
      </c>
      <c r="AM101" s="26">
        <f t="shared" si="202"/>
        <v>0</v>
      </c>
      <c r="AN101" s="26">
        <f t="shared" si="202"/>
        <v>0</v>
      </c>
      <c r="AO101" s="26">
        <f t="shared" si="202"/>
        <v>0</v>
      </c>
      <c r="AP101" s="26">
        <f t="shared" si="202"/>
        <v>0</v>
      </c>
      <c r="AQ101" s="26">
        <f t="shared" si="202"/>
        <v>0</v>
      </c>
      <c r="AR101" s="26">
        <f t="shared" si="202"/>
        <v>0</v>
      </c>
      <c r="AS101" s="26">
        <f t="shared" si="202"/>
        <v>0</v>
      </c>
      <c r="AT101" s="26">
        <f t="shared" si="202"/>
        <v>0</v>
      </c>
      <c r="AU101" s="26">
        <f t="shared" si="202"/>
        <v>0</v>
      </c>
      <c r="AV101" s="26">
        <f t="shared" si="202"/>
        <v>0</v>
      </c>
      <c r="AW101" s="26">
        <f t="shared" si="202"/>
        <v>0</v>
      </c>
      <c r="AX101" s="26">
        <f t="shared" si="202"/>
        <v>0</v>
      </c>
      <c r="AY101" s="26">
        <f t="shared" si="202"/>
        <v>0</v>
      </c>
      <c r="AZ101" s="26">
        <v>0</v>
      </c>
    </row>
    <row r="102" spans="1:5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 t="shared" ref="AA102:AC102" si="203">AB102</f>
        <v>0</v>
      </c>
      <c r="AB102" s="28">
        <f t="shared" si="203"/>
        <v>0</v>
      </c>
      <c r="AC102" s="28">
        <f t="shared" si="203"/>
        <v>0</v>
      </c>
      <c r="AD102" s="27">
        <v>0</v>
      </c>
      <c r="AE102" s="27">
        <f t="shared" si="195"/>
        <v>0</v>
      </c>
      <c r="AF102" s="27">
        <f t="shared" si="195"/>
        <v>0</v>
      </c>
      <c r="AG102" s="26">
        <f t="shared" ref="AG102:AY102" si="204">AF102+($AZ102-$AF102)/($AZ$2-$AF$2)</f>
        <v>0</v>
      </c>
      <c r="AH102" s="26">
        <f t="shared" si="204"/>
        <v>0</v>
      </c>
      <c r="AI102" s="26">
        <f t="shared" si="204"/>
        <v>0</v>
      </c>
      <c r="AJ102" s="26">
        <f t="shared" si="204"/>
        <v>0</v>
      </c>
      <c r="AK102" s="26">
        <f t="shared" si="204"/>
        <v>0</v>
      </c>
      <c r="AL102" s="26">
        <f t="shared" si="204"/>
        <v>0</v>
      </c>
      <c r="AM102" s="26">
        <f t="shared" si="204"/>
        <v>0</v>
      </c>
      <c r="AN102" s="26">
        <f t="shared" si="204"/>
        <v>0</v>
      </c>
      <c r="AO102" s="26">
        <f t="shared" si="204"/>
        <v>0</v>
      </c>
      <c r="AP102" s="26">
        <f t="shared" si="204"/>
        <v>0</v>
      </c>
      <c r="AQ102" s="26">
        <f t="shared" si="204"/>
        <v>0</v>
      </c>
      <c r="AR102" s="26">
        <f t="shared" si="204"/>
        <v>0</v>
      </c>
      <c r="AS102" s="26">
        <f t="shared" si="204"/>
        <v>0</v>
      </c>
      <c r="AT102" s="26">
        <f t="shared" si="204"/>
        <v>0</v>
      </c>
      <c r="AU102" s="26">
        <f t="shared" si="204"/>
        <v>0</v>
      </c>
      <c r="AV102" s="26">
        <f t="shared" si="204"/>
        <v>0</v>
      </c>
      <c r="AW102" s="26">
        <f t="shared" si="204"/>
        <v>0</v>
      </c>
      <c r="AX102" s="26">
        <f t="shared" si="204"/>
        <v>0</v>
      </c>
      <c r="AY102" s="26">
        <f t="shared" si="204"/>
        <v>0</v>
      </c>
      <c r="AZ102" s="26">
        <v>0</v>
      </c>
    </row>
    <row r="103" spans="1:5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 t="shared" ref="AA103:AC103" si="205">AB103</f>
        <v>0</v>
      </c>
      <c r="AB103" s="28">
        <f t="shared" si="205"/>
        <v>0</v>
      </c>
      <c r="AC103" s="28">
        <f t="shared" si="205"/>
        <v>0</v>
      </c>
      <c r="AD103" s="27">
        <v>0</v>
      </c>
      <c r="AE103" s="27">
        <f t="shared" si="195"/>
        <v>0</v>
      </c>
      <c r="AF103" s="27">
        <f t="shared" si="195"/>
        <v>0</v>
      </c>
      <c r="AG103" s="26">
        <f t="shared" ref="AG103:AY103" si="206">AF103+($AZ103-$AF103)/($AZ$2-$AF$2)</f>
        <v>0</v>
      </c>
      <c r="AH103" s="26">
        <f t="shared" si="206"/>
        <v>0</v>
      </c>
      <c r="AI103" s="26">
        <f t="shared" si="206"/>
        <v>0</v>
      </c>
      <c r="AJ103" s="26">
        <f t="shared" si="206"/>
        <v>0</v>
      </c>
      <c r="AK103" s="26">
        <f t="shared" si="206"/>
        <v>0</v>
      </c>
      <c r="AL103" s="26">
        <f t="shared" si="206"/>
        <v>0</v>
      </c>
      <c r="AM103" s="26">
        <f t="shared" si="206"/>
        <v>0</v>
      </c>
      <c r="AN103" s="26">
        <f t="shared" si="206"/>
        <v>0</v>
      </c>
      <c r="AO103" s="26">
        <f t="shared" si="206"/>
        <v>0</v>
      </c>
      <c r="AP103" s="26">
        <f t="shared" si="206"/>
        <v>0</v>
      </c>
      <c r="AQ103" s="26">
        <f t="shared" si="206"/>
        <v>0</v>
      </c>
      <c r="AR103" s="26">
        <f t="shared" si="206"/>
        <v>0</v>
      </c>
      <c r="AS103" s="26">
        <f t="shared" si="206"/>
        <v>0</v>
      </c>
      <c r="AT103" s="26">
        <f t="shared" si="206"/>
        <v>0</v>
      </c>
      <c r="AU103" s="26">
        <f t="shared" si="206"/>
        <v>0</v>
      </c>
      <c r="AV103" s="26">
        <f t="shared" si="206"/>
        <v>0</v>
      </c>
      <c r="AW103" s="26">
        <f t="shared" si="206"/>
        <v>0</v>
      </c>
      <c r="AX103" s="26">
        <f t="shared" si="206"/>
        <v>0</v>
      </c>
      <c r="AY103" s="26">
        <f t="shared" si="206"/>
        <v>0</v>
      </c>
      <c r="AZ103" s="26">
        <v>0</v>
      </c>
    </row>
  </sheetData>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sheetPr codeName="Sheet9"/>
  <dimension ref="A1:AZ105"/>
  <sheetViews>
    <sheetView workbookViewId="0">
      <pane xSplit="1" ySplit="2" topLeftCell="T81" activePane="bottomRight" state="frozen"/>
      <selection activeCell="R26" sqref="R26"/>
      <selection pane="topRight" activeCell="R26" sqref="R26"/>
      <selection pane="bottomLeft" activeCell="R26" sqref="R26"/>
      <selection pane="bottomRight" activeCell="R26" sqref="R26"/>
    </sheetView>
  </sheetViews>
  <sheetFormatPr defaultRowHeight="12.75"/>
  <cols>
    <col min="1" max="1" width="19.28515625" style="25" customWidth="1"/>
    <col min="2" max="26" width="9.140625" style="25" hidden="1" customWidth="1"/>
    <col min="27" max="29" width="9.140625" style="25" customWidth="1"/>
    <col min="30" max="16384" width="9.140625" style="25"/>
  </cols>
  <sheetData>
    <row r="1" spans="1:52" s="31" customFormat="1">
      <c r="A1" s="31" t="s">
        <v>54</v>
      </c>
    </row>
    <row r="2" spans="1:52" s="29" customFormat="1">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ParticipationMaleRate!AA3*MaleSingleAge!AA3/100</f>
        <v>0</v>
      </c>
      <c r="AB3" s="28">
        <f>ParticipationMaleRate!AB3*MaleSingleAge!AB3/100</f>
        <v>0</v>
      </c>
      <c r="AC3" s="28">
        <f>ParticipationMaleRate!AC3*MaleSingleAge!AC3/100</f>
        <v>0</v>
      </c>
      <c r="AD3" s="28">
        <f>ParticipationMaleRate!AD3*MaleSingleAge!AD3/100</f>
        <v>0</v>
      </c>
      <c r="AE3" s="28">
        <f>ParticipationMaleRate!AE3*MaleSingleAge!AE3/100</f>
        <v>0</v>
      </c>
      <c r="AF3" s="28">
        <f>ParticipationMaleRate!AF3*MaleSingleAge!AF3/100</f>
        <v>0</v>
      </c>
      <c r="AG3" s="32">
        <f>ParticipationMaleRate!AG3*MaleSingleAge!AG3/100</f>
        <v>0</v>
      </c>
      <c r="AH3" s="32">
        <f>ParticipationMaleRate!AH3*MaleSingleAge!AH3/100</f>
        <v>0</v>
      </c>
      <c r="AI3" s="32">
        <f>ParticipationMaleRate!AI3*MaleSingleAge!AI3/100</f>
        <v>0</v>
      </c>
      <c r="AJ3" s="32">
        <f>ParticipationMaleRate!AJ3*MaleSingleAge!AJ3/100</f>
        <v>0</v>
      </c>
      <c r="AK3" s="32">
        <f>ParticipationMaleRate!AK3*MaleSingleAge!AK3/100</f>
        <v>0</v>
      </c>
      <c r="AL3" s="32">
        <f>ParticipationMaleRate!AL3*MaleSingleAge!AL3/100</f>
        <v>0</v>
      </c>
      <c r="AM3" s="32">
        <f>ParticipationMaleRate!AM3*MaleSingleAge!AM3/100</f>
        <v>0</v>
      </c>
      <c r="AN3" s="32">
        <f>ParticipationMaleRate!AN3*MaleSingleAge!AN3/100</f>
        <v>0</v>
      </c>
      <c r="AO3" s="32">
        <f>ParticipationMaleRate!AO3*MaleSingleAge!AO3/100</f>
        <v>0</v>
      </c>
      <c r="AP3" s="32">
        <f>ParticipationMaleRate!AP3*MaleSingleAge!AP3/100</f>
        <v>0</v>
      </c>
      <c r="AQ3" s="32">
        <f>ParticipationMaleRate!AQ3*MaleSingleAge!AQ3/100</f>
        <v>0</v>
      </c>
      <c r="AR3" s="32">
        <f>ParticipationMaleRate!AR3*MaleSingleAge!AR3/100</f>
        <v>0</v>
      </c>
      <c r="AS3" s="32">
        <f>ParticipationMaleRate!AS3*MaleSingleAge!AS3/100</f>
        <v>0</v>
      </c>
      <c r="AT3" s="32">
        <f>ParticipationMaleRate!AT3*MaleSingleAge!AT3/100</f>
        <v>0</v>
      </c>
      <c r="AU3" s="32">
        <f>ParticipationMaleRate!AU3*MaleSingleAge!AU3/100</f>
        <v>0</v>
      </c>
      <c r="AV3" s="32">
        <f>ParticipationMaleRate!AV3*MaleSingleAge!AV3/100</f>
        <v>0</v>
      </c>
      <c r="AW3" s="32">
        <f>ParticipationMaleRate!AW3*MaleSingleAge!AW3/100</f>
        <v>0</v>
      </c>
      <c r="AX3" s="32">
        <f>ParticipationMaleRate!AX3*MaleSingleAge!AX3/100</f>
        <v>0</v>
      </c>
      <c r="AY3" s="32">
        <f>ParticipationMaleRate!AY3*MaleSingleAge!AY3/100</f>
        <v>0</v>
      </c>
      <c r="AZ3" s="32">
        <f>ParticipationMaleRate!AZ3*MaleSingleAge!AZ3/100</f>
        <v>0</v>
      </c>
    </row>
    <row r="4" spans="1:5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ParticipationMaleRate!AA4*MaleSingleAge!AA4/100</f>
        <v>0</v>
      </c>
      <c r="AB4" s="28">
        <f>ParticipationMaleRate!AB4*MaleSingleAge!AB4/100</f>
        <v>0</v>
      </c>
      <c r="AC4" s="28">
        <f>ParticipationMaleRate!AC4*MaleSingleAge!AC4/100</f>
        <v>0</v>
      </c>
      <c r="AD4" s="28">
        <f>ParticipationMaleRate!AD4*MaleSingleAge!AD4/100</f>
        <v>0</v>
      </c>
      <c r="AE4" s="28">
        <f>ParticipationMaleRate!AE4*MaleSingleAge!AE4/100</f>
        <v>0</v>
      </c>
      <c r="AF4" s="28">
        <f>ParticipationMaleRate!AF4*MaleSingleAge!AF4/100</f>
        <v>0</v>
      </c>
      <c r="AG4" s="32">
        <f>ParticipationMaleRate!AG4*MaleSingleAge!AG4/100</f>
        <v>0</v>
      </c>
      <c r="AH4" s="32">
        <f>ParticipationMaleRate!AH4*MaleSingleAge!AH4/100</f>
        <v>0</v>
      </c>
      <c r="AI4" s="32">
        <f>ParticipationMaleRate!AI4*MaleSingleAge!AI4/100</f>
        <v>0</v>
      </c>
      <c r="AJ4" s="32">
        <f>ParticipationMaleRate!AJ4*MaleSingleAge!AJ4/100</f>
        <v>0</v>
      </c>
      <c r="AK4" s="32">
        <f>ParticipationMaleRate!AK4*MaleSingleAge!AK4/100</f>
        <v>0</v>
      </c>
      <c r="AL4" s="32">
        <f>ParticipationMaleRate!AL4*MaleSingleAge!AL4/100</f>
        <v>0</v>
      </c>
      <c r="AM4" s="32">
        <f>ParticipationMaleRate!AM4*MaleSingleAge!AM4/100</f>
        <v>0</v>
      </c>
      <c r="AN4" s="32">
        <f>ParticipationMaleRate!AN4*MaleSingleAge!AN4/100</f>
        <v>0</v>
      </c>
      <c r="AO4" s="32">
        <f>ParticipationMaleRate!AO4*MaleSingleAge!AO4/100</f>
        <v>0</v>
      </c>
      <c r="AP4" s="32">
        <f>ParticipationMaleRate!AP4*MaleSingleAge!AP4/100</f>
        <v>0</v>
      </c>
      <c r="AQ4" s="32">
        <f>ParticipationMaleRate!AQ4*MaleSingleAge!AQ4/100</f>
        <v>0</v>
      </c>
      <c r="AR4" s="32">
        <f>ParticipationMaleRate!AR4*MaleSingleAge!AR4/100</f>
        <v>0</v>
      </c>
      <c r="AS4" s="32">
        <f>ParticipationMaleRate!AS4*MaleSingleAge!AS4/100</f>
        <v>0</v>
      </c>
      <c r="AT4" s="32">
        <f>ParticipationMaleRate!AT4*MaleSingleAge!AT4/100</f>
        <v>0</v>
      </c>
      <c r="AU4" s="32">
        <f>ParticipationMaleRate!AU4*MaleSingleAge!AU4/100</f>
        <v>0</v>
      </c>
      <c r="AV4" s="32">
        <f>ParticipationMaleRate!AV4*MaleSingleAge!AV4/100</f>
        <v>0</v>
      </c>
      <c r="AW4" s="32">
        <f>ParticipationMaleRate!AW4*MaleSingleAge!AW4/100</f>
        <v>0</v>
      </c>
      <c r="AX4" s="32">
        <f>ParticipationMaleRate!AX4*MaleSingleAge!AX4/100</f>
        <v>0</v>
      </c>
      <c r="AY4" s="32">
        <f>ParticipationMaleRate!AY4*MaleSingleAge!AY4/100</f>
        <v>0</v>
      </c>
      <c r="AZ4" s="32">
        <f>ParticipationMaleRate!AZ4*MaleSingleAge!AZ4/100</f>
        <v>0</v>
      </c>
    </row>
    <row r="5" spans="1:5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ParticipationMaleRate!AA5*MaleSingleAge!AA5/100</f>
        <v>0</v>
      </c>
      <c r="AB5" s="28">
        <f>ParticipationMaleRate!AB5*MaleSingleAge!AB5/100</f>
        <v>0</v>
      </c>
      <c r="AC5" s="28">
        <f>ParticipationMaleRate!AC5*MaleSingleAge!AC5/100</f>
        <v>0</v>
      </c>
      <c r="AD5" s="28">
        <f>ParticipationMaleRate!AD5*MaleSingleAge!AD5/100</f>
        <v>0</v>
      </c>
      <c r="AE5" s="28">
        <f>ParticipationMaleRate!AE5*MaleSingleAge!AE5/100</f>
        <v>0</v>
      </c>
      <c r="AF5" s="28">
        <f>ParticipationMaleRate!AF5*MaleSingleAge!AF5/100</f>
        <v>0</v>
      </c>
      <c r="AG5" s="32">
        <f>ParticipationMaleRate!AG5*MaleSingleAge!AG5/100</f>
        <v>0</v>
      </c>
      <c r="AH5" s="32">
        <f>ParticipationMaleRate!AH5*MaleSingleAge!AH5/100</f>
        <v>0</v>
      </c>
      <c r="AI5" s="32">
        <f>ParticipationMaleRate!AI5*MaleSingleAge!AI5/100</f>
        <v>0</v>
      </c>
      <c r="AJ5" s="32">
        <f>ParticipationMaleRate!AJ5*MaleSingleAge!AJ5/100</f>
        <v>0</v>
      </c>
      <c r="AK5" s="32">
        <f>ParticipationMaleRate!AK5*MaleSingleAge!AK5/100</f>
        <v>0</v>
      </c>
      <c r="AL5" s="32">
        <f>ParticipationMaleRate!AL5*MaleSingleAge!AL5/100</f>
        <v>0</v>
      </c>
      <c r="AM5" s="32">
        <f>ParticipationMaleRate!AM5*MaleSingleAge!AM5/100</f>
        <v>0</v>
      </c>
      <c r="AN5" s="32">
        <f>ParticipationMaleRate!AN5*MaleSingleAge!AN5/100</f>
        <v>0</v>
      </c>
      <c r="AO5" s="32">
        <f>ParticipationMaleRate!AO5*MaleSingleAge!AO5/100</f>
        <v>0</v>
      </c>
      <c r="AP5" s="32">
        <f>ParticipationMaleRate!AP5*MaleSingleAge!AP5/100</f>
        <v>0</v>
      </c>
      <c r="AQ5" s="32">
        <f>ParticipationMaleRate!AQ5*MaleSingleAge!AQ5/100</f>
        <v>0</v>
      </c>
      <c r="AR5" s="32">
        <f>ParticipationMaleRate!AR5*MaleSingleAge!AR5/100</f>
        <v>0</v>
      </c>
      <c r="AS5" s="32">
        <f>ParticipationMaleRate!AS5*MaleSingleAge!AS5/100</f>
        <v>0</v>
      </c>
      <c r="AT5" s="32">
        <f>ParticipationMaleRate!AT5*MaleSingleAge!AT5/100</f>
        <v>0</v>
      </c>
      <c r="AU5" s="32">
        <f>ParticipationMaleRate!AU5*MaleSingleAge!AU5/100</f>
        <v>0</v>
      </c>
      <c r="AV5" s="32">
        <f>ParticipationMaleRate!AV5*MaleSingleAge!AV5/100</f>
        <v>0</v>
      </c>
      <c r="AW5" s="32">
        <f>ParticipationMaleRate!AW5*MaleSingleAge!AW5/100</f>
        <v>0</v>
      </c>
      <c r="AX5" s="32">
        <f>ParticipationMaleRate!AX5*MaleSingleAge!AX5/100</f>
        <v>0</v>
      </c>
      <c r="AY5" s="32">
        <f>ParticipationMaleRate!AY5*MaleSingleAge!AY5/100</f>
        <v>0</v>
      </c>
      <c r="AZ5" s="32">
        <f>ParticipationMaleRate!AZ5*MaleSingleAge!AZ5/100</f>
        <v>0</v>
      </c>
    </row>
    <row r="6" spans="1:5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ParticipationMaleRate!AA6*MaleSingleAge!AA6/100</f>
        <v>0</v>
      </c>
      <c r="AB6" s="28">
        <f>ParticipationMaleRate!AB6*MaleSingleAge!AB6/100</f>
        <v>0</v>
      </c>
      <c r="AC6" s="28">
        <f>ParticipationMaleRate!AC6*MaleSingleAge!AC6/100</f>
        <v>0</v>
      </c>
      <c r="AD6" s="28">
        <f>ParticipationMaleRate!AD6*MaleSingleAge!AD6/100</f>
        <v>0</v>
      </c>
      <c r="AE6" s="28">
        <f>ParticipationMaleRate!AE6*MaleSingleAge!AE6/100</f>
        <v>0</v>
      </c>
      <c r="AF6" s="28">
        <f>ParticipationMaleRate!AF6*MaleSingleAge!AF6/100</f>
        <v>0</v>
      </c>
      <c r="AG6" s="32">
        <f>ParticipationMaleRate!AG6*MaleSingleAge!AG6/100</f>
        <v>0</v>
      </c>
      <c r="AH6" s="32">
        <f>ParticipationMaleRate!AH6*MaleSingleAge!AH6/100</f>
        <v>0</v>
      </c>
      <c r="AI6" s="32">
        <f>ParticipationMaleRate!AI6*MaleSingleAge!AI6/100</f>
        <v>0</v>
      </c>
      <c r="AJ6" s="32">
        <f>ParticipationMaleRate!AJ6*MaleSingleAge!AJ6/100</f>
        <v>0</v>
      </c>
      <c r="AK6" s="32">
        <f>ParticipationMaleRate!AK6*MaleSingleAge!AK6/100</f>
        <v>0</v>
      </c>
      <c r="AL6" s="32">
        <f>ParticipationMaleRate!AL6*MaleSingleAge!AL6/100</f>
        <v>0</v>
      </c>
      <c r="AM6" s="32">
        <f>ParticipationMaleRate!AM6*MaleSingleAge!AM6/100</f>
        <v>0</v>
      </c>
      <c r="AN6" s="32">
        <f>ParticipationMaleRate!AN6*MaleSingleAge!AN6/100</f>
        <v>0</v>
      </c>
      <c r="AO6" s="32">
        <f>ParticipationMaleRate!AO6*MaleSingleAge!AO6/100</f>
        <v>0</v>
      </c>
      <c r="AP6" s="32">
        <f>ParticipationMaleRate!AP6*MaleSingleAge!AP6/100</f>
        <v>0</v>
      </c>
      <c r="AQ6" s="32">
        <f>ParticipationMaleRate!AQ6*MaleSingleAge!AQ6/100</f>
        <v>0</v>
      </c>
      <c r="AR6" s="32">
        <f>ParticipationMaleRate!AR6*MaleSingleAge!AR6/100</f>
        <v>0</v>
      </c>
      <c r="AS6" s="32">
        <f>ParticipationMaleRate!AS6*MaleSingleAge!AS6/100</f>
        <v>0</v>
      </c>
      <c r="AT6" s="32">
        <f>ParticipationMaleRate!AT6*MaleSingleAge!AT6/100</f>
        <v>0</v>
      </c>
      <c r="AU6" s="32">
        <f>ParticipationMaleRate!AU6*MaleSingleAge!AU6/100</f>
        <v>0</v>
      </c>
      <c r="AV6" s="32">
        <f>ParticipationMaleRate!AV6*MaleSingleAge!AV6/100</f>
        <v>0</v>
      </c>
      <c r="AW6" s="32">
        <f>ParticipationMaleRate!AW6*MaleSingleAge!AW6/100</f>
        <v>0</v>
      </c>
      <c r="AX6" s="32">
        <f>ParticipationMaleRate!AX6*MaleSingleAge!AX6/100</f>
        <v>0</v>
      </c>
      <c r="AY6" s="32">
        <f>ParticipationMaleRate!AY6*MaleSingleAge!AY6/100</f>
        <v>0</v>
      </c>
      <c r="AZ6" s="32">
        <f>ParticipationMaleRate!AZ6*MaleSingleAge!AZ6/100</f>
        <v>0</v>
      </c>
    </row>
    <row r="7" spans="1:5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ParticipationMaleRate!AA7*MaleSingleAge!AA7/100</f>
        <v>0</v>
      </c>
      <c r="AB7" s="28">
        <f>ParticipationMaleRate!AB7*MaleSingleAge!AB7/100</f>
        <v>0</v>
      </c>
      <c r="AC7" s="28">
        <f>ParticipationMaleRate!AC7*MaleSingleAge!AC7/100</f>
        <v>0</v>
      </c>
      <c r="AD7" s="28">
        <f>ParticipationMaleRate!AD7*MaleSingleAge!AD7/100</f>
        <v>0</v>
      </c>
      <c r="AE7" s="28">
        <f>ParticipationMaleRate!AE7*MaleSingleAge!AE7/100</f>
        <v>0</v>
      </c>
      <c r="AF7" s="28">
        <f>ParticipationMaleRate!AF7*MaleSingleAge!AF7/100</f>
        <v>0</v>
      </c>
      <c r="AG7" s="32">
        <f>ParticipationMaleRate!AG7*MaleSingleAge!AG7/100</f>
        <v>0</v>
      </c>
      <c r="AH7" s="32">
        <f>ParticipationMaleRate!AH7*MaleSingleAge!AH7/100</f>
        <v>0</v>
      </c>
      <c r="AI7" s="32">
        <f>ParticipationMaleRate!AI7*MaleSingleAge!AI7/100</f>
        <v>0</v>
      </c>
      <c r="AJ7" s="32">
        <f>ParticipationMaleRate!AJ7*MaleSingleAge!AJ7/100</f>
        <v>0</v>
      </c>
      <c r="AK7" s="32">
        <f>ParticipationMaleRate!AK7*MaleSingleAge!AK7/100</f>
        <v>0</v>
      </c>
      <c r="AL7" s="32">
        <f>ParticipationMaleRate!AL7*MaleSingleAge!AL7/100</f>
        <v>0</v>
      </c>
      <c r="AM7" s="32">
        <f>ParticipationMaleRate!AM7*MaleSingleAge!AM7/100</f>
        <v>0</v>
      </c>
      <c r="AN7" s="32">
        <f>ParticipationMaleRate!AN7*MaleSingleAge!AN7/100</f>
        <v>0</v>
      </c>
      <c r="AO7" s="32">
        <f>ParticipationMaleRate!AO7*MaleSingleAge!AO7/100</f>
        <v>0</v>
      </c>
      <c r="AP7" s="32">
        <f>ParticipationMaleRate!AP7*MaleSingleAge!AP7/100</f>
        <v>0</v>
      </c>
      <c r="AQ7" s="32">
        <f>ParticipationMaleRate!AQ7*MaleSingleAge!AQ7/100</f>
        <v>0</v>
      </c>
      <c r="AR7" s="32">
        <f>ParticipationMaleRate!AR7*MaleSingleAge!AR7/100</f>
        <v>0</v>
      </c>
      <c r="AS7" s="32">
        <f>ParticipationMaleRate!AS7*MaleSingleAge!AS7/100</f>
        <v>0</v>
      </c>
      <c r="AT7" s="32">
        <f>ParticipationMaleRate!AT7*MaleSingleAge!AT7/100</f>
        <v>0</v>
      </c>
      <c r="AU7" s="32">
        <f>ParticipationMaleRate!AU7*MaleSingleAge!AU7/100</f>
        <v>0</v>
      </c>
      <c r="AV7" s="32">
        <f>ParticipationMaleRate!AV7*MaleSingleAge!AV7/100</f>
        <v>0</v>
      </c>
      <c r="AW7" s="32">
        <f>ParticipationMaleRate!AW7*MaleSingleAge!AW7/100</f>
        <v>0</v>
      </c>
      <c r="AX7" s="32">
        <f>ParticipationMaleRate!AX7*MaleSingleAge!AX7/100</f>
        <v>0</v>
      </c>
      <c r="AY7" s="32">
        <f>ParticipationMaleRate!AY7*MaleSingleAge!AY7/100</f>
        <v>0</v>
      </c>
      <c r="AZ7" s="32">
        <f>ParticipationMaleRate!AZ7*MaleSingleAge!AZ7/100</f>
        <v>0</v>
      </c>
    </row>
    <row r="8" spans="1:5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ParticipationMaleRate!AA8*MaleSingleAge!AA8/100</f>
        <v>0</v>
      </c>
      <c r="AB8" s="28">
        <f>ParticipationMaleRate!AB8*MaleSingleAge!AB8/100</f>
        <v>0</v>
      </c>
      <c r="AC8" s="28">
        <f>ParticipationMaleRate!AC8*MaleSingleAge!AC8/100</f>
        <v>0</v>
      </c>
      <c r="AD8" s="28">
        <f>ParticipationMaleRate!AD8*MaleSingleAge!AD8/100</f>
        <v>0</v>
      </c>
      <c r="AE8" s="28">
        <f>ParticipationMaleRate!AE8*MaleSingleAge!AE8/100</f>
        <v>0</v>
      </c>
      <c r="AF8" s="28">
        <f>ParticipationMaleRate!AF8*MaleSingleAge!AF8/100</f>
        <v>0</v>
      </c>
      <c r="AG8" s="32">
        <f>ParticipationMaleRate!AG8*MaleSingleAge!AG8/100</f>
        <v>0</v>
      </c>
      <c r="AH8" s="32">
        <f>ParticipationMaleRate!AH8*MaleSingleAge!AH8/100</f>
        <v>0</v>
      </c>
      <c r="AI8" s="32">
        <f>ParticipationMaleRate!AI8*MaleSingleAge!AI8/100</f>
        <v>0</v>
      </c>
      <c r="AJ8" s="32">
        <f>ParticipationMaleRate!AJ8*MaleSingleAge!AJ8/100</f>
        <v>0</v>
      </c>
      <c r="AK8" s="32">
        <f>ParticipationMaleRate!AK8*MaleSingleAge!AK8/100</f>
        <v>0</v>
      </c>
      <c r="AL8" s="32">
        <f>ParticipationMaleRate!AL8*MaleSingleAge!AL8/100</f>
        <v>0</v>
      </c>
      <c r="AM8" s="32">
        <f>ParticipationMaleRate!AM8*MaleSingleAge!AM8/100</f>
        <v>0</v>
      </c>
      <c r="AN8" s="32">
        <f>ParticipationMaleRate!AN8*MaleSingleAge!AN8/100</f>
        <v>0</v>
      </c>
      <c r="AO8" s="32">
        <f>ParticipationMaleRate!AO8*MaleSingleAge!AO8/100</f>
        <v>0</v>
      </c>
      <c r="AP8" s="32">
        <f>ParticipationMaleRate!AP8*MaleSingleAge!AP8/100</f>
        <v>0</v>
      </c>
      <c r="AQ8" s="32">
        <f>ParticipationMaleRate!AQ8*MaleSingleAge!AQ8/100</f>
        <v>0</v>
      </c>
      <c r="AR8" s="32">
        <f>ParticipationMaleRate!AR8*MaleSingleAge!AR8/100</f>
        <v>0</v>
      </c>
      <c r="AS8" s="32">
        <f>ParticipationMaleRate!AS8*MaleSingleAge!AS8/100</f>
        <v>0</v>
      </c>
      <c r="AT8" s="32">
        <f>ParticipationMaleRate!AT8*MaleSingleAge!AT8/100</f>
        <v>0</v>
      </c>
      <c r="AU8" s="32">
        <f>ParticipationMaleRate!AU8*MaleSingleAge!AU8/100</f>
        <v>0</v>
      </c>
      <c r="AV8" s="32">
        <f>ParticipationMaleRate!AV8*MaleSingleAge!AV8/100</f>
        <v>0</v>
      </c>
      <c r="AW8" s="32">
        <f>ParticipationMaleRate!AW8*MaleSingleAge!AW8/100</f>
        <v>0</v>
      </c>
      <c r="AX8" s="32">
        <f>ParticipationMaleRate!AX8*MaleSingleAge!AX8/100</f>
        <v>0</v>
      </c>
      <c r="AY8" s="32">
        <f>ParticipationMaleRate!AY8*MaleSingleAge!AY8/100</f>
        <v>0</v>
      </c>
      <c r="AZ8" s="32">
        <f>ParticipationMaleRate!AZ8*MaleSingleAge!AZ8/100</f>
        <v>0</v>
      </c>
    </row>
    <row r="9" spans="1:5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ParticipationMaleRate!AA9*MaleSingleAge!AA9/100</f>
        <v>0</v>
      </c>
      <c r="AB9" s="28">
        <f>ParticipationMaleRate!AB9*MaleSingleAge!AB9/100</f>
        <v>0</v>
      </c>
      <c r="AC9" s="28">
        <f>ParticipationMaleRate!AC9*MaleSingleAge!AC9/100</f>
        <v>0</v>
      </c>
      <c r="AD9" s="28">
        <f>ParticipationMaleRate!AD9*MaleSingleAge!AD9/100</f>
        <v>0</v>
      </c>
      <c r="AE9" s="28">
        <f>ParticipationMaleRate!AE9*MaleSingleAge!AE9/100</f>
        <v>0</v>
      </c>
      <c r="AF9" s="28">
        <f>ParticipationMaleRate!AF9*MaleSingleAge!AF9/100</f>
        <v>0</v>
      </c>
      <c r="AG9" s="32">
        <f>ParticipationMaleRate!AG9*MaleSingleAge!AG9/100</f>
        <v>0</v>
      </c>
      <c r="AH9" s="32">
        <f>ParticipationMaleRate!AH9*MaleSingleAge!AH9/100</f>
        <v>0</v>
      </c>
      <c r="AI9" s="32">
        <f>ParticipationMaleRate!AI9*MaleSingleAge!AI9/100</f>
        <v>0</v>
      </c>
      <c r="AJ9" s="32">
        <f>ParticipationMaleRate!AJ9*MaleSingleAge!AJ9/100</f>
        <v>0</v>
      </c>
      <c r="AK9" s="32">
        <f>ParticipationMaleRate!AK9*MaleSingleAge!AK9/100</f>
        <v>0</v>
      </c>
      <c r="AL9" s="32">
        <f>ParticipationMaleRate!AL9*MaleSingleAge!AL9/100</f>
        <v>0</v>
      </c>
      <c r="AM9" s="32">
        <f>ParticipationMaleRate!AM9*MaleSingleAge!AM9/100</f>
        <v>0</v>
      </c>
      <c r="AN9" s="32">
        <f>ParticipationMaleRate!AN9*MaleSingleAge!AN9/100</f>
        <v>0</v>
      </c>
      <c r="AO9" s="32">
        <f>ParticipationMaleRate!AO9*MaleSingleAge!AO9/100</f>
        <v>0</v>
      </c>
      <c r="AP9" s="32">
        <f>ParticipationMaleRate!AP9*MaleSingleAge!AP9/100</f>
        <v>0</v>
      </c>
      <c r="AQ9" s="32">
        <f>ParticipationMaleRate!AQ9*MaleSingleAge!AQ9/100</f>
        <v>0</v>
      </c>
      <c r="AR9" s="32">
        <f>ParticipationMaleRate!AR9*MaleSingleAge!AR9/100</f>
        <v>0</v>
      </c>
      <c r="AS9" s="32">
        <f>ParticipationMaleRate!AS9*MaleSingleAge!AS9/100</f>
        <v>0</v>
      </c>
      <c r="AT9" s="32">
        <f>ParticipationMaleRate!AT9*MaleSingleAge!AT9/100</f>
        <v>0</v>
      </c>
      <c r="AU9" s="32">
        <f>ParticipationMaleRate!AU9*MaleSingleAge!AU9/100</f>
        <v>0</v>
      </c>
      <c r="AV9" s="32">
        <f>ParticipationMaleRate!AV9*MaleSingleAge!AV9/100</f>
        <v>0</v>
      </c>
      <c r="AW9" s="32">
        <f>ParticipationMaleRate!AW9*MaleSingleAge!AW9/100</f>
        <v>0</v>
      </c>
      <c r="AX9" s="32">
        <f>ParticipationMaleRate!AX9*MaleSingleAge!AX9/100</f>
        <v>0</v>
      </c>
      <c r="AY9" s="32">
        <f>ParticipationMaleRate!AY9*MaleSingleAge!AY9/100</f>
        <v>0</v>
      </c>
      <c r="AZ9" s="32">
        <f>ParticipationMaleRate!AZ9*MaleSingleAge!AZ9/100</f>
        <v>0</v>
      </c>
    </row>
    <row r="10" spans="1:5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ParticipationMaleRate!AA10*MaleSingleAge!AA10/100</f>
        <v>0</v>
      </c>
      <c r="AB10" s="28">
        <f>ParticipationMaleRate!AB10*MaleSingleAge!AB10/100</f>
        <v>0</v>
      </c>
      <c r="AC10" s="28">
        <f>ParticipationMaleRate!AC10*MaleSingleAge!AC10/100</f>
        <v>0</v>
      </c>
      <c r="AD10" s="28">
        <f>ParticipationMaleRate!AD10*MaleSingleAge!AD10/100</f>
        <v>0</v>
      </c>
      <c r="AE10" s="28">
        <f>ParticipationMaleRate!AE10*MaleSingleAge!AE10/100</f>
        <v>0</v>
      </c>
      <c r="AF10" s="28">
        <f>ParticipationMaleRate!AF10*MaleSingleAge!AF10/100</f>
        <v>0</v>
      </c>
      <c r="AG10" s="32">
        <f>ParticipationMaleRate!AG10*MaleSingleAge!AG10/100</f>
        <v>0</v>
      </c>
      <c r="AH10" s="32">
        <f>ParticipationMaleRate!AH10*MaleSingleAge!AH10/100</f>
        <v>0</v>
      </c>
      <c r="AI10" s="32">
        <f>ParticipationMaleRate!AI10*MaleSingleAge!AI10/100</f>
        <v>0</v>
      </c>
      <c r="AJ10" s="32">
        <f>ParticipationMaleRate!AJ10*MaleSingleAge!AJ10/100</f>
        <v>0</v>
      </c>
      <c r="AK10" s="32">
        <f>ParticipationMaleRate!AK10*MaleSingleAge!AK10/100</f>
        <v>0</v>
      </c>
      <c r="AL10" s="32">
        <f>ParticipationMaleRate!AL10*MaleSingleAge!AL10/100</f>
        <v>0</v>
      </c>
      <c r="AM10" s="32">
        <f>ParticipationMaleRate!AM10*MaleSingleAge!AM10/100</f>
        <v>0</v>
      </c>
      <c r="AN10" s="32">
        <f>ParticipationMaleRate!AN10*MaleSingleAge!AN10/100</f>
        <v>0</v>
      </c>
      <c r="AO10" s="32">
        <f>ParticipationMaleRate!AO10*MaleSingleAge!AO10/100</f>
        <v>0</v>
      </c>
      <c r="AP10" s="32">
        <f>ParticipationMaleRate!AP10*MaleSingleAge!AP10/100</f>
        <v>0</v>
      </c>
      <c r="AQ10" s="32">
        <f>ParticipationMaleRate!AQ10*MaleSingleAge!AQ10/100</f>
        <v>0</v>
      </c>
      <c r="AR10" s="32">
        <f>ParticipationMaleRate!AR10*MaleSingleAge!AR10/100</f>
        <v>0</v>
      </c>
      <c r="AS10" s="32">
        <f>ParticipationMaleRate!AS10*MaleSingleAge!AS10/100</f>
        <v>0</v>
      </c>
      <c r="AT10" s="32">
        <f>ParticipationMaleRate!AT10*MaleSingleAge!AT10/100</f>
        <v>0</v>
      </c>
      <c r="AU10" s="32">
        <f>ParticipationMaleRate!AU10*MaleSingleAge!AU10/100</f>
        <v>0</v>
      </c>
      <c r="AV10" s="32">
        <f>ParticipationMaleRate!AV10*MaleSingleAge!AV10/100</f>
        <v>0</v>
      </c>
      <c r="AW10" s="32">
        <f>ParticipationMaleRate!AW10*MaleSingleAge!AW10/100</f>
        <v>0</v>
      </c>
      <c r="AX10" s="32">
        <f>ParticipationMaleRate!AX10*MaleSingleAge!AX10/100</f>
        <v>0</v>
      </c>
      <c r="AY10" s="32">
        <f>ParticipationMaleRate!AY10*MaleSingleAge!AY10/100</f>
        <v>0</v>
      </c>
      <c r="AZ10" s="32">
        <f>ParticipationMaleRate!AZ10*MaleSingleAge!AZ10/100</f>
        <v>0</v>
      </c>
    </row>
    <row r="11" spans="1:5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ParticipationMaleRate!AA11*MaleSingleAge!AA11/100</f>
        <v>0</v>
      </c>
      <c r="AB11" s="28">
        <f>ParticipationMaleRate!AB11*MaleSingleAge!AB11/100</f>
        <v>0</v>
      </c>
      <c r="AC11" s="28">
        <f>ParticipationMaleRate!AC11*MaleSingleAge!AC11/100</f>
        <v>0</v>
      </c>
      <c r="AD11" s="28">
        <f>ParticipationMaleRate!AD11*MaleSingleAge!AD11/100</f>
        <v>0</v>
      </c>
      <c r="AE11" s="28">
        <f>ParticipationMaleRate!AE11*MaleSingleAge!AE11/100</f>
        <v>0</v>
      </c>
      <c r="AF11" s="28">
        <f>ParticipationMaleRate!AF11*MaleSingleAge!AF11/100</f>
        <v>0</v>
      </c>
      <c r="AG11" s="32">
        <f>ParticipationMaleRate!AG11*MaleSingleAge!AG11/100</f>
        <v>0</v>
      </c>
      <c r="AH11" s="32">
        <f>ParticipationMaleRate!AH11*MaleSingleAge!AH11/100</f>
        <v>0</v>
      </c>
      <c r="AI11" s="32">
        <f>ParticipationMaleRate!AI11*MaleSingleAge!AI11/100</f>
        <v>0</v>
      </c>
      <c r="AJ11" s="32">
        <f>ParticipationMaleRate!AJ11*MaleSingleAge!AJ11/100</f>
        <v>0</v>
      </c>
      <c r="AK11" s="32">
        <f>ParticipationMaleRate!AK11*MaleSingleAge!AK11/100</f>
        <v>0</v>
      </c>
      <c r="AL11" s="32">
        <f>ParticipationMaleRate!AL11*MaleSingleAge!AL11/100</f>
        <v>0</v>
      </c>
      <c r="AM11" s="32">
        <f>ParticipationMaleRate!AM11*MaleSingleAge!AM11/100</f>
        <v>0</v>
      </c>
      <c r="AN11" s="32">
        <f>ParticipationMaleRate!AN11*MaleSingleAge!AN11/100</f>
        <v>0</v>
      </c>
      <c r="AO11" s="32">
        <f>ParticipationMaleRate!AO11*MaleSingleAge!AO11/100</f>
        <v>0</v>
      </c>
      <c r="AP11" s="32">
        <f>ParticipationMaleRate!AP11*MaleSingleAge!AP11/100</f>
        <v>0</v>
      </c>
      <c r="AQ11" s="32">
        <f>ParticipationMaleRate!AQ11*MaleSingleAge!AQ11/100</f>
        <v>0</v>
      </c>
      <c r="AR11" s="32">
        <f>ParticipationMaleRate!AR11*MaleSingleAge!AR11/100</f>
        <v>0</v>
      </c>
      <c r="AS11" s="32">
        <f>ParticipationMaleRate!AS11*MaleSingleAge!AS11/100</f>
        <v>0</v>
      </c>
      <c r="AT11" s="32">
        <f>ParticipationMaleRate!AT11*MaleSingleAge!AT11/100</f>
        <v>0</v>
      </c>
      <c r="AU11" s="32">
        <f>ParticipationMaleRate!AU11*MaleSingleAge!AU11/100</f>
        <v>0</v>
      </c>
      <c r="AV11" s="32">
        <f>ParticipationMaleRate!AV11*MaleSingleAge!AV11/100</f>
        <v>0</v>
      </c>
      <c r="AW11" s="32">
        <f>ParticipationMaleRate!AW11*MaleSingleAge!AW11/100</f>
        <v>0</v>
      </c>
      <c r="AX11" s="32">
        <f>ParticipationMaleRate!AX11*MaleSingleAge!AX11/100</f>
        <v>0</v>
      </c>
      <c r="AY11" s="32">
        <f>ParticipationMaleRate!AY11*MaleSingleAge!AY11/100</f>
        <v>0</v>
      </c>
      <c r="AZ11" s="32">
        <f>ParticipationMaleRate!AZ11*MaleSingleAge!AZ11/100</f>
        <v>0</v>
      </c>
    </row>
    <row r="12" spans="1:5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ParticipationMaleRate!AA12*MaleSingleAge!AA12/100</f>
        <v>0</v>
      </c>
      <c r="AB12" s="28">
        <f>ParticipationMaleRate!AB12*MaleSingleAge!AB12/100</f>
        <v>0</v>
      </c>
      <c r="AC12" s="28">
        <f>ParticipationMaleRate!AC12*MaleSingleAge!AC12/100</f>
        <v>0</v>
      </c>
      <c r="AD12" s="28">
        <f>ParticipationMaleRate!AD12*MaleSingleAge!AD12/100</f>
        <v>0</v>
      </c>
      <c r="AE12" s="28">
        <f>ParticipationMaleRate!AE12*MaleSingleAge!AE12/100</f>
        <v>0</v>
      </c>
      <c r="AF12" s="28">
        <f>ParticipationMaleRate!AF12*MaleSingleAge!AF12/100</f>
        <v>0</v>
      </c>
      <c r="AG12" s="32">
        <f>ParticipationMaleRate!AG12*MaleSingleAge!AG12/100</f>
        <v>0</v>
      </c>
      <c r="AH12" s="32">
        <f>ParticipationMaleRate!AH12*MaleSingleAge!AH12/100</f>
        <v>0</v>
      </c>
      <c r="AI12" s="32">
        <f>ParticipationMaleRate!AI12*MaleSingleAge!AI12/100</f>
        <v>0</v>
      </c>
      <c r="AJ12" s="32">
        <f>ParticipationMaleRate!AJ12*MaleSingleAge!AJ12/100</f>
        <v>0</v>
      </c>
      <c r="AK12" s="32">
        <f>ParticipationMaleRate!AK12*MaleSingleAge!AK12/100</f>
        <v>0</v>
      </c>
      <c r="AL12" s="32">
        <f>ParticipationMaleRate!AL12*MaleSingleAge!AL12/100</f>
        <v>0</v>
      </c>
      <c r="AM12" s="32">
        <f>ParticipationMaleRate!AM12*MaleSingleAge!AM12/100</f>
        <v>0</v>
      </c>
      <c r="AN12" s="32">
        <f>ParticipationMaleRate!AN12*MaleSingleAge!AN12/100</f>
        <v>0</v>
      </c>
      <c r="AO12" s="32">
        <f>ParticipationMaleRate!AO12*MaleSingleAge!AO12/100</f>
        <v>0</v>
      </c>
      <c r="AP12" s="32">
        <f>ParticipationMaleRate!AP12*MaleSingleAge!AP12/100</f>
        <v>0</v>
      </c>
      <c r="AQ12" s="32">
        <f>ParticipationMaleRate!AQ12*MaleSingleAge!AQ12/100</f>
        <v>0</v>
      </c>
      <c r="AR12" s="32">
        <f>ParticipationMaleRate!AR12*MaleSingleAge!AR12/100</f>
        <v>0</v>
      </c>
      <c r="AS12" s="32">
        <f>ParticipationMaleRate!AS12*MaleSingleAge!AS12/100</f>
        <v>0</v>
      </c>
      <c r="AT12" s="32">
        <f>ParticipationMaleRate!AT12*MaleSingleAge!AT12/100</f>
        <v>0</v>
      </c>
      <c r="AU12" s="32">
        <f>ParticipationMaleRate!AU12*MaleSingleAge!AU12/100</f>
        <v>0</v>
      </c>
      <c r="AV12" s="32">
        <f>ParticipationMaleRate!AV12*MaleSingleAge!AV12/100</f>
        <v>0</v>
      </c>
      <c r="AW12" s="32">
        <f>ParticipationMaleRate!AW12*MaleSingleAge!AW12/100</f>
        <v>0</v>
      </c>
      <c r="AX12" s="32">
        <f>ParticipationMaleRate!AX12*MaleSingleAge!AX12/100</f>
        <v>0</v>
      </c>
      <c r="AY12" s="32">
        <f>ParticipationMaleRate!AY12*MaleSingleAge!AY12/100</f>
        <v>0</v>
      </c>
      <c r="AZ12" s="32">
        <f>ParticipationMaleRate!AZ12*MaleSingleAge!AZ12/100</f>
        <v>0</v>
      </c>
    </row>
    <row r="13" spans="1:5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ParticipationMaleRate!AA13*MaleSingleAge!AA13/100</f>
        <v>0</v>
      </c>
      <c r="AB13" s="28">
        <f>ParticipationMaleRate!AB13*MaleSingleAge!AB13/100</f>
        <v>0</v>
      </c>
      <c r="AC13" s="28">
        <f>ParticipationMaleRate!AC13*MaleSingleAge!AC13/100</f>
        <v>0</v>
      </c>
      <c r="AD13" s="28">
        <f>ParticipationMaleRate!AD13*MaleSingleAge!AD13/100</f>
        <v>0</v>
      </c>
      <c r="AE13" s="28">
        <f>ParticipationMaleRate!AE13*MaleSingleAge!AE13/100</f>
        <v>0</v>
      </c>
      <c r="AF13" s="28">
        <f>ParticipationMaleRate!AF13*MaleSingleAge!AF13/100</f>
        <v>0</v>
      </c>
      <c r="AG13" s="32">
        <f>ParticipationMaleRate!AG13*MaleSingleAge!AG13/100</f>
        <v>0</v>
      </c>
      <c r="AH13" s="32">
        <f>ParticipationMaleRate!AH13*MaleSingleAge!AH13/100</f>
        <v>0</v>
      </c>
      <c r="AI13" s="32">
        <f>ParticipationMaleRate!AI13*MaleSingleAge!AI13/100</f>
        <v>0</v>
      </c>
      <c r="AJ13" s="32">
        <f>ParticipationMaleRate!AJ13*MaleSingleAge!AJ13/100</f>
        <v>0</v>
      </c>
      <c r="AK13" s="32">
        <f>ParticipationMaleRate!AK13*MaleSingleAge!AK13/100</f>
        <v>0</v>
      </c>
      <c r="AL13" s="32">
        <f>ParticipationMaleRate!AL13*MaleSingleAge!AL13/100</f>
        <v>0</v>
      </c>
      <c r="AM13" s="32">
        <f>ParticipationMaleRate!AM13*MaleSingleAge!AM13/100</f>
        <v>0</v>
      </c>
      <c r="AN13" s="32">
        <f>ParticipationMaleRate!AN13*MaleSingleAge!AN13/100</f>
        <v>0</v>
      </c>
      <c r="AO13" s="32">
        <f>ParticipationMaleRate!AO13*MaleSingleAge!AO13/100</f>
        <v>0</v>
      </c>
      <c r="AP13" s="32">
        <f>ParticipationMaleRate!AP13*MaleSingleAge!AP13/100</f>
        <v>0</v>
      </c>
      <c r="AQ13" s="32">
        <f>ParticipationMaleRate!AQ13*MaleSingleAge!AQ13/100</f>
        <v>0</v>
      </c>
      <c r="AR13" s="32">
        <f>ParticipationMaleRate!AR13*MaleSingleAge!AR13/100</f>
        <v>0</v>
      </c>
      <c r="AS13" s="32">
        <f>ParticipationMaleRate!AS13*MaleSingleAge!AS13/100</f>
        <v>0</v>
      </c>
      <c r="AT13" s="32">
        <f>ParticipationMaleRate!AT13*MaleSingleAge!AT13/100</f>
        <v>0</v>
      </c>
      <c r="AU13" s="32">
        <f>ParticipationMaleRate!AU13*MaleSingleAge!AU13/100</f>
        <v>0</v>
      </c>
      <c r="AV13" s="32">
        <f>ParticipationMaleRate!AV13*MaleSingleAge!AV13/100</f>
        <v>0</v>
      </c>
      <c r="AW13" s="32">
        <f>ParticipationMaleRate!AW13*MaleSingleAge!AW13/100</f>
        <v>0</v>
      </c>
      <c r="AX13" s="32">
        <f>ParticipationMaleRate!AX13*MaleSingleAge!AX13/100</f>
        <v>0</v>
      </c>
      <c r="AY13" s="32">
        <f>ParticipationMaleRate!AY13*MaleSingleAge!AY13/100</f>
        <v>0</v>
      </c>
      <c r="AZ13" s="32">
        <f>ParticipationMaleRate!AZ13*MaleSingleAge!AZ13/100</f>
        <v>0</v>
      </c>
    </row>
    <row r="14" spans="1:5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ParticipationMaleRate!AA14*MaleSingleAge!AA14/100</f>
        <v>0</v>
      </c>
      <c r="AB14" s="28">
        <f>ParticipationMaleRate!AB14*MaleSingleAge!AB14/100</f>
        <v>0</v>
      </c>
      <c r="AC14" s="28">
        <f>ParticipationMaleRate!AC14*MaleSingleAge!AC14/100</f>
        <v>0</v>
      </c>
      <c r="AD14" s="28">
        <f>ParticipationMaleRate!AD14*MaleSingleAge!AD14/100</f>
        <v>0</v>
      </c>
      <c r="AE14" s="28">
        <f>ParticipationMaleRate!AE14*MaleSingleAge!AE14/100</f>
        <v>0</v>
      </c>
      <c r="AF14" s="28">
        <f>ParticipationMaleRate!AF14*MaleSingleAge!AF14/100</f>
        <v>0</v>
      </c>
      <c r="AG14" s="32">
        <f>ParticipationMaleRate!AG14*MaleSingleAge!AG14/100</f>
        <v>0</v>
      </c>
      <c r="AH14" s="32">
        <f>ParticipationMaleRate!AH14*MaleSingleAge!AH14/100</f>
        <v>0</v>
      </c>
      <c r="AI14" s="32">
        <f>ParticipationMaleRate!AI14*MaleSingleAge!AI14/100</f>
        <v>0</v>
      </c>
      <c r="AJ14" s="32">
        <f>ParticipationMaleRate!AJ14*MaleSingleAge!AJ14/100</f>
        <v>0</v>
      </c>
      <c r="AK14" s="32">
        <f>ParticipationMaleRate!AK14*MaleSingleAge!AK14/100</f>
        <v>0</v>
      </c>
      <c r="AL14" s="32">
        <f>ParticipationMaleRate!AL14*MaleSingleAge!AL14/100</f>
        <v>0</v>
      </c>
      <c r="AM14" s="32">
        <f>ParticipationMaleRate!AM14*MaleSingleAge!AM14/100</f>
        <v>0</v>
      </c>
      <c r="AN14" s="32">
        <f>ParticipationMaleRate!AN14*MaleSingleAge!AN14/100</f>
        <v>0</v>
      </c>
      <c r="AO14" s="32">
        <f>ParticipationMaleRate!AO14*MaleSingleAge!AO14/100</f>
        <v>0</v>
      </c>
      <c r="AP14" s="32">
        <f>ParticipationMaleRate!AP14*MaleSingleAge!AP14/100</f>
        <v>0</v>
      </c>
      <c r="AQ14" s="32">
        <f>ParticipationMaleRate!AQ14*MaleSingleAge!AQ14/100</f>
        <v>0</v>
      </c>
      <c r="AR14" s="32">
        <f>ParticipationMaleRate!AR14*MaleSingleAge!AR14/100</f>
        <v>0</v>
      </c>
      <c r="AS14" s="32">
        <f>ParticipationMaleRate!AS14*MaleSingleAge!AS14/100</f>
        <v>0</v>
      </c>
      <c r="AT14" s="32">
        <f>ParticipationMaleRate!AT14*MaleSingleAge!AT14/100</f>
        <v>0</v>
      </c>
      <c r="AU14" s="32">
        <f>ParticipationMaleRate!AU14*MaleSingleAge!AU14/100</f>
        <v>0</v>
      </c>
      <c r="AV14" s="32">
        <f>ParticipationMaleRate!AV14*MaleSingleAge!AV14/100</f>
        <v>0</v>
      </c>
      <c r="AW14" s="32">
        <f>ParticipationMaleRate!AW14*MaleSingleAge!AW14/100</f>
        <v>0</v>
      </c>
      <c r="AX14" s="32">
        <f>ParticipationMaleRate!AX14*MaleSingleAge!AX14/100</f>
        <v>0</v>
      </c>
      <c r="AY14" s="32">
        <f>ParticipationMaleRate!AY14*MaleSingleAge!AY14/100</f>
        <v>0</v>
      </c>
      <c r="AZ14" s="32">
        <f>ParticipationMaleRate!AZ14*MaleSingleAge!AZ14/100</f>
        <v>0</v>
      </c>
    </row>
    <row r="15" spans="1:5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ParticipationMaleRate!AA15*MaleSingleAge!AA15/100</f>
        <v>0</v>
      </c>
      <c r="AB15" s="28">
        <f>ParticipationMaleRate!AB15*MaleSingleAge!AB15/100</f>
        <v>0</v>
      </c>
      <c r="AC15" s="28">
        <f>ParticipationMaleRate!AC15*MaleSingleAge!AC15/100</f>
        <v>0</v>
      </c>
      <c r="AD15" s="28">
        <f>ParticipationMaleRate!AD15*MaleSingleAge!AD15/100</f>
        <v>0</v>
      </c>
      <c r="AE15" s="28">
        <f>ParticipationMaleRate!AE15*MaleSingleAge!AE15/100</f>
        <v>0</v>
      </c>
      <c r="AF15" s="28">
        <f>ParticipationMaleRate!AF15*MaleSingleAge!AF15/100</f>
        <v>0</v>
      </c>
      <c r="AG15" s="32">
        <f>ParticipationMaleRate!AG15*MaleSingleAge!AG15/100</f>
        <v>0</v>
      </c>
      <c r="AH15" s="32">
        <f>ParticipationMaleRate!AH15*MaleSingleAge!AH15/100</f>
        <v>0</v>
      </c>
      <c r="AI15" s="32">
        <f>ParticipationMaleRate!AI15*MaleSingleAge!AI15/100</f>
        <v>0</v>
      </c>
      <c r="AJ15" s="32">
        <f>ParticipationMaleRate!AJ15*MaleSingleAge!AJ15/100</f>
        <v>0</v>
      </c>
      <c r="AK15" s="32">
        <f>ParticipationMaleRate!AK15*MaleSingleAge!AK15/100</f>
        <v>0</v>
      </c>
      <c r="AL15" s="32">
        <f>ParticipationMaleRate!AL15*MaleSingleAge!AL15/100</f>
        <v>0</v>
      </c>
      <c r="AM15" s="32">
        <f>ParticipationMaleRate!AM15*MaleSingleAge!AM15/100</f>
        <v>0</v>
      </c>
      <c r="AN15" s="32">
        <f>ParticipationMaleRate!AN15*MaleSingleAge!AN15/100</f>
        <v>0</v>
      </c>
      <c r="AO15" s="32">
        <f>ParticipationMaleRate!AO15*MaleSingleAge!AO15/100</f>
        <v>0</v>
      </c>
      <c r="AP15" s="32">
        <f>ParticipationMaleRate!AP15*MaleSingleAge!AP15/100</f>
        <v>0</v>
      </c>
      <c r="AQ15" s="32">
        <f>ParticipationMaleRate!AQ15*MaleSingleAge!AQ15/100</f>
        <v>0</v>
      </c>
      <c r="AR15" s="32">
        <f>ParticipationMaleRate!AR15*MaleSingleAge!AR15/100</f>
        <v>0</v>
      </c>
      <c r="AS15" s="32">
        <f>ParticipationMaleRate!AS15*MaleSingleAge!AS15/100</f>
        <v>0</v>
      </c>
      <c r="AT15" s="32">
        <f>ParticipationMaleRate!AT15*MaleSingleAge!AT15/100</f>
        <v>0</v>
      </c>
      <c r="AU15" s="32">
        <f>ParticipationMaleRate!AU15*MaleSingleAge!AU15/100</f>
        <v>0</v>
      </c>
      <c r="AV15" s="32">
        <f>ParticipationMaleRate!AV15*MaleSingleAge!AV15/100</f>
        <v>0</v>
      </c>
      <c r="AW15" s="32">
        <f>ParticipationMaleRate!AW15*MaleSingleAge!AW15/100</f>
        <v>0</v>
      </c>
      <c r="AX15" s="32">
        <f>ParticipationMaleRate!AX15*MaleSingleAge!AX15/100</f>
        <v>0</v>
      </c>
      <c r="AY15" s="32">
        <f>ParticipationMaleRate!AY15*MaleSingleAge!AY15/100</f>
        <v>0</v>
      </c>
      <c r="AZ15" s="32">
        <f>ParticipationMaleRate!AZ15*MaleSingleAge!AZ15/100</f>
        <v>0</v>
      </c>
    </row>
    <row r="16" spans="1:5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ParticipationMaleRate!AA16*MaleSingleAge!AA16/100</f>
        <v>0</v>
      </c>
      <c r="AB16" s="28">
        <f>ParticipationMaleRate!AB16*MaleSingleAge!AB16/100</f>
        <v>0</v>
      </c>
      <c r="AC16" s="28">
        <f>ParticipationMaleRate!AC16*MaleSingleAge!AC16/100</f>
        <v>0</v>
      </c>
      <c r="AD16" s="28">
        <f>ParticipationMaleRate!AD16*MaleSingleAge!AD16/100</f>
        <v>0</v>
      </c>
      <c r="AE16" s="28">
        <f>ParticipationMaleRate!AE16*MaleSingleAge!AE16/100</f>
        <v>0</v>
      </c>
      <c r="AF16" s="28">
        <f>ParticipationMaleRate!AF16*MaleSingleAge!AF16/100</f>
        <v>0</v>
      </c>
      <c r="AG16" s="32">
        <f>ParticipationMaleRate!AG16*MaleSingleAge!AG16/100</f>
        <v>0</v>
      </c>
      <c r="AH16" s="32">
        <f>ParticipationMaleRate!AH16*MaleSingleAge!AH16/100</f>
        <v>0</v>
      </c>
      <c r="AI16" s="32">
        <f>ParticipationMaleRate!AI16*MaleSingleAge!AI16/100</f>
        <v>0</v>
      </c>
      <c r="AJ16" s="32">
        <f>ParticipationMaleRate!AJ16*MaleSingleAge!AJ16/100</f>
        <v>0</v>
      </c>
      <c r="AK16" s="32">
        <f>ParticipationMaleRate!AK16*MaleSingleAge!AK16/100</f>
        <v>0</v>
      </c>
      <c r="AL16" s="32">
        <f>ParticipationMaleRate!AL16*MaleSingleAge!AL16/100</f>
        <v>0</v>
      </c>
      <c r="AM16" s="32">
        <f>ParticipationMaleRate!AM16*MaleSingleAge!AM16/100</f>
        <v>0</v>
      </c>
      <c r="AN16" s="32">
        <f>ParticipationMaleRate!AN16*MaleSingleAge!AN16/100</f>
        <v>0</v>
      </c>
      <c r="AO16" s="32">
        <f>ParticipationMaleRate!AO16*MaleSingleAge!AO16/100</f>
        <v>0</v>
      </c>
      <c r="AP16" s="32">
        <f>ParticipationMaleRate!AP16*MaleSingleAge!AP16/100</f>
        <v>0</v>
      </c>
      <c r="AQ16" s="32">
        <f>ParticipationMaleRate!AQ16*MaleSingleAge!AQ16/100</f>
        <v>0</v>
      </c>
      <c r="AR16" s="32">
        <f>ParticipationMaleRate!AR16*MaleSingleAge!AR16/100</f>
        <v>0</v>
      </c>
      <c r="AS16" s="32">
        <f>ParticipationMaleRate!AS16*MaleSingleAge!AS16/100</f>
        <v>0</v>
      </c>
      <c r="AT16" s="32">
        <f>ParticipationMaleRate!AT16*MaleSingleAge!AT16/100</f>
        <v>0</v>
      </c>
      <c r="AU16" s="32">
        <f>ParticipationMaleRate!AU16*MaleSingleAge!AU16/100</f>
        <v>0</v>
      </c>
      <c r="AV16" s="32">
        <f>ParticipationMaleRate!AV16*MaleSingleAge!AV16/100</f>
        <v>0</v>
      </c>
      <c r="AW16" s="32">
        <f>ParticipationMaleRate!AW16*MaleSingleAge!AW16/100</f>
        <v>0</v>
      </c>
      <c r="AX16" s="32">
        <f>ParticipationMaleRate!AX16*MaleSingleAge!AX16/100</f>
        <v>0</v>
      </c>
      <c r="AY16" s="32">
        <f>ParticipationMaleRate!AY16*MaleSingleAge!AY16/100</f>
        <v>0</v>
      </c>
      <c r="AZ16" s="32">
        <f>ParticipationMaleRate!AZ16*MaleSingleAge!AZ16/100</f>
        <v>0</v>
      </c>
    </row>
    <row r="17" spans="1:5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ParticipationMaleRate!AA17*MaleSingleAge!AA17/100</f>
        <v>0</v>
      </c>
      <c r="AB17" s="28">
        <f>ParticipationMaleRate!AB17*MaleSingleAge!AB17/100</f>
        <v>0</v>
      </c>
      <c r="AC17" s="28">
        <f>ParticipationMaleRate!AC17*MaleSingleAge!AC17/100</f>
        <v>0</v>
      </c>
      <c r="AD17" s="28">
        <f>ParticipationMaleRate!AD17*MaleSingleAge!AD17/100</f>
        <v>0</v>
      </c>
      <c r="AE17" s="28">
        <f>ParticipationMaleRate!AE17*MaleSingleAge!AE17/100</f>
        <v>0</v>
      </c>
      <c r="AF17" s="28">
        <f>ParticipationMaleRate!AF17*MaleSingleAge!AF17/100</f>
        <v>0</v>
      </c>
      <c r="AG17" s="32">
        <f>ParticipationMaleRate!AG17*MaleSingleAge!AG17/100</f>
        <v>0</v>
      </c>
      <c r="AH17" s="32">
        <f>ParticipationMaleRate!AH17*MaleSingleAge!AH17/100</f>
        <v>0</v>
      </c>
      <c r="AI17" s="32">
        <f>ParticipationMaleRate!AI17*MaleSingleAge!AI17/100</f>
        <v>0</v>
      </c>
      <c r="AJ17" s="32">
        <f>ParticipationMaleRate!AJ17*MaleSingleAge!AJ17/100</f>
        <v>0</v>
      </c>
      <c r="AK17" s="32">
        <f>ParticipationMaleRate!AK17*MaleSingleAge!AK17/100</f>
        <v>0</v>
      </c>
      <c r="AL17" s="32">
        <f>ParticipationMaleRate!AL17*MaleSingleAge!AL17/100</f>
        <v>0</v>
      </c>
      <c r="AM17" s="32">
        <f>ParticipationMaleRate!AM17*MaleSingleAge!AM17/100</f>
        <v>0</v>
      </c>
      <c r="AN17" s="32">
        <f>ParticipationMaleRate!AN17*MaleSingleAge!AN17/100</f>
        <v>0</v>
      </c>
      <c r="AO17" s="32">
        <f>ParticipationMaleRate!AO17*MaleSingleAge!AO17/100</f>
        <v>0</v>
      </c>
      <c r="AP17" s="32">
        <f>ParticipationMaleRate!AP17*MaleSingleAge!AP17/100</f>
        <v>0</v>
      </c>
      <c r="AQ17" s="32">
        <f>ParticipationMaleRate!AQ17*MaleSingleAge!AQ17/100</f>
        <v>0</v>
      </c>
      <c r="AR17" s="32">
        <f>ParticipationMaleRate!AR17*MaleSingleAge!AR17/100</f>
        <v>0</v>
      </c>
      <c r="AS17" s="32">
        <f>ParticipationMaleRate!AS17*MaleSingleAge!AS17/100</f>
        <v>0</v>
      </c>
      <c r="AT17" s="32">
        <f>ParticipationMaleRate!AT17*MaleSingleAge!AT17/100</f>
        <v>0</v>
      </c>
      <c r="AU17" s="32">
        <f>ParticipationMaleRate!AU17*MaleSingleAge!AU17/100</f>
        <v>0</v>
      </c>
      <c r="AV17" s="32">
        <f>ParticipationMaleRate!AV17*MaleSingleAge!AV17/100</f>
        <v>0</v>
      </c>
      <c r="AW17" s="32">
        <f>ParticipationMaleRate!AW17*MaleSingleAge!AW17/100</f>
        <v>0</v>
      </c>
      <c r="AX17" s="32">
        <f>ParticipationMaleRate!AX17*MaleSingleAge!AX17/100</f>
        <v>0</v>
      </c>
      <c r="AY17" s="32">
        <f>ParticipationMaleRate!AY17*MaleSingleAge!AY17/100</f>
        <v>0</v>
      </c>
      <c r="AZ17" s="32">
        <f>ParticipationMaleRate!AZ17*MaleSingleAge!AZ17/100</f>
        <v>0</v>
      </c>
    </row>
    <row r="18" spans="1:5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ParticipationMaleRate!AA18*MaleSingleAge!AA18/100</f>
        <v>124.2303606096</v>
      </c>
      <c r="AB18" s="28">
        <f>ParticipationMaleRate!AB18*MaleSingleAge!AB18/100</f>
        <v>129.0134624104</v>
      </c>
      <c r="AC18" s="28">
        <f>ParticipationMaleRate!AC18*MaleSingleAge!AC18/100</f>
        <v>133.52062784879999</v>
      </c>
      <c r="AD18" s="28">
        <f>ParticipationMaleRate!AD18*MaleSingleAge!AD18/100</f>
        <v>137.78750126559999</v>
      </c>
      <c r="AE18" s="28">
        <f>ParticipationMaleRate!AE18*MaleSingleAge!AE18/100</f>
        <v>141.8995061672</v>
      </c>
      <c r="AF18" s="28">
        <f>ParticipationMaleRate!AF18*MaleSingleAge!AF18/100</f>
        <v>145.917483756</v>
      </c>
      <c r="AG18" s="32">
        <f>ParticipationMaleRate!AG18*MaleSingleAge!AG18/100</f>
        <v>149.05257834123998</v>
      </c>
      <c r="AH18" s="32">
        <f>ParticipationMaleRate!AH18*MaleSingleAge!AH18/100</f>
        <v>152.00600074111998</v>
      </c>
      <c r="AI18" s="32">
        <f>ParticipationMaleRate!AI18*MaleSingleAge!AI18/100</f>
        <v>154.75700266599998</v>
      </c>
      <c r="AJ18" s="32">
        <f>ParticipationMaleRate!AJ18*MaleSingleAge!AJ18/100</f>
        <v>157.27209025023998</v>
      </c>
      <c r="AK18" s="32">
        <f>ParticipationMaleRate!AK18*MaleSingleAge!AK18/100</f>
        <v>159.53948895639994</v>
      </c>
      <c r="AL18" s="32">
        <f>ParticipationMaleRate!AL18*MaleSingleAge!AL18/100</f>
        <v>161.54536627375995</v>
      </c>
      <c r="AM18" s="32">
        <f>ParticipationMaleRate!AM18*MaleSingleAge!AM18/100</f>
        <v>163.32066130867995</v>
      </c>
      <c r="AN18" s="32">
        <f>ParticipationMaleRate!AN18*MaleSingleAge!AN18/100</f>
        <v>164.95223775535993</v>
      </c>
      <c r="AO18" s="32">
        <f>ParticipationMaleRate!AO18*MaleSingleAge!AO18/100</f>
        <v>166.55323019279993</v>
      </c>
      <c r="AP18" s="32">
        <f>ParticipationMaleRate!AP18*MaleSingleAge!AP18/100</f>
        <v>168.20287695599993</v>
      </c>
      <c r="AQ18" s="32">
        <f>ParticipationMaleRate!AQ18*MaleSingleAge!AQ18/100</f>
        <v>169.92944108503991</v>
      </c>
      <c r="AR18" s="32">
        <f>ParticipationMaleRate!AR18*MaleSingleAge!AR18/100</f>
        <v>171.70927888191989</v>
      </c>
      <c r="AS18" s="32">
        <f>ParticipationMaleRate!AS18*MaleSingleAge!AS18/100</f>
        <v>173.50034164611989</v>
      </c>
      <c r="AT18" s="32">
        <f>ParticipationMaleRate!AT18*MaleSingleAge!AT18/100</f>
        <v>175.24156954023988</v>
      </c>
      <c r="AU18" s="32">
        <f>ParticipationMaleRate!AU18*MaleSingleAge!AU18/100</f>
        <v>176.88402799659988</v>
      </c>
      <c r="AV18" s="32">
        <f>ParticipationMaleRate!AV18*MaleSingleAge!AV18/100</f>
        <v>178.42099829071987</v>
      </c>
      <c r="AW18" s="32">
        <f>ParticipationMaleRate!AW18*MaleSingleAge!AW18/100</f>
        <v>179.86217328495982</v>
      </c>
      <c r="AX18" s="32">
        <f>ParticipationMaleRate!AX18*MaleSingleAge!AX18/100</f>
        <v>181.19590684999986</v>
      </c>
      <c r="AY18" s="32">
        <f>ParticipationMaleRate!AY18*MaleSingleAge!AY18/100</f>
        <v>182.41084982147981</v>
      </c>
      <c r="AZ18" s="32">
        <f>ParticipationMaleRate!AZ18*MaleSingleAge!AZ18/100</f>
        <v>183.49924999999999</v>
      </c>
    </row>
    <row r="19" spans="1:5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ParticipationMaleRate!AA19*MaleSingleAge!AA19/100</f>
        <v>119.83873199999999</v>
      </c>
      <c r="AB19" s="28">
        <f>ParticipationMaleRate!AB19*MaleSingleAge!AB19/100</f>
        <v>124.69926805839999</v>
      </c>
      <c r="AC19" s="28">
        <f>ParticipationMaleRate!AC19*MaleSingleAge!AC19/100</f>
        <v>129.10626060800001</v>
      </c>
      <c r="AD19" s="28">
        <f>ParticipationMaleRate!AD19*MaleSingleAge!AD19/100</f>
        <v>133.1875376296</v>
      </c>
      <c r="AE19" s="28">
        <f>ParticipationMaleRate!AE19*MaleSingleAge!AE19/100</f>
        <v>137.17970379919998</v>
      </c>
      <c r="AF19" s="28">
        <f>ParticipationMaleRate!AF19*MaleSingleAge!AF19/100</f>
        <v>141.2462314384</v>
      </c>
      <c r="AG19" s="32">
        <f>ParticipationMaleRate!AG19*MaleSingleAge!AG19/100</f>
        <v>144.65161568695999</v>
      </c>
      <c r="AH19" s="32">
        <f>ParticipationMaleRate!AH19*MaleSingleAge!AH19/100</f>
        <v>148.01867697623999</v>
      </c>
      <c r="AI19" s="32">
        <f>ParticipationMaleRate!AI19*MaleSingleAge!AI19/100</f>
        <v>151.23663621879999</v>
      </c>
      <c r="AJ19" s="32">
        <f>ParticipationMaleRate!AJ19*MaleSingleAge!AJ19/100</f>
        <v>154.15436026367996</v>
      </c>
      <c r="AK19" s="32">
        <f>ParticipationMaleRate!AK19*MaleSingleAge!AK19/100</f>
        <v>156.67665628759994</v>
      </c>
      <c r="AL19" s="32">
        <f>ParticipationMaleRate!AL19*MaleSingleAge!AL19/100</f>
        <v>158.76166114711995</v>
      </c>
      <c r="AM19" s="32">
        <f>ParticipationMaleRate!AM19*MaleSingleAge!AM19/100</f>
        <v>160.47687374691995</v>
      </c>
      <c r="AN19" s="32">
        <f>ParticipationMaleRate!AN19*MaleSingleAge!AN19/100</f>
        <v>161.96440986335992</v>
      </c>
      <c r="AO19" s="32">
        <f>ParticipationMaleRate!AO19*MaleSingleAge!AO19/100</f>
        <v>163.42018394811993</v>
      </c>
      <c r="AP19" s="32">
        <f>ParticipationMaleRate!AP19*MaleSingleAge!AP19/100</f>
        <v>164.98171063439995</v>
      </c>
      <c r="AQ19" s="32">
        <f>ParticipationMaleRate!AQ19*MaleSingleAge!AQ19/100</f>
        <v>166.69080928947992</v>
      </c>
      <c r="AR19" s="32">
        <f>ParticipationMaleRate!AR19*MaleSingleAge!AR19/100</f>
        <v>168.50482366431987</v>
      </c>
      <c r="AS19" s="32">
        <f>ParticipationMaleRate!AS19*MaleSingleAge!AS19/100</f>
        <v>170.37225428703988</v>
      </c>
      <c r="AT19" s="32">
        <f>ParticipationMaleRate!AT19*MaleSingleAge!AT19/100</f>
        <v>172.20855003967989</v>
      </c>
      <c r="AU19" s="32">
        <f>ParticipationMaleRate!AU19*MaleSingleAge!AU19/100</f>
        <v>173.95085976519985</v>
      </c>
      <c r="AV19" s="32">
        <f>ParticipationMaleRate!AV19*MaleSingleAge!AV19/100</f>
        <v>175.59349372575983</v>
      </c>
      <c r="AW19" s="32">
        <f>ParticipationMaleRate!AW19*MaleSingleAge!AW19/100</f>
        <v>177.15050604915984</v>
      </c>
      <c r="AX19" s="32">
        <f>ParticipationMaleRate!AX19*MaleSingleAge!AX19/100</f>
        <v>178.60560528719984</v>
      </c>
      <c r="AY19" s="32">
        <f>ParticipationMaleRate!AY19*MaleSingleAge!AY19/100</f>
        <v>179.94234702091984</v>
      </c>
      <c r="AZ19" s="32">
        <f>ParticipationMaleRate!AZ19*MaleSingleAge!AZ19/100</f>
        <v>181.1491</v>
      </c>
    </row>
    <row r="20" spans="1:5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ParticipationMaleRate!AA20*MaleSingleAge!AA20/100</f>
        <v>115.00032001519999</v>
      </c>
      <c r="AB20" s="28">
        <f>ParticipationMaleRate!AB20*MaleSingleAge!AB20/100</f>
        <v>119.8209098296</v>
      </c>
      <c r="AC20" s="28">
        <f>ParticipationMaleRate!AC20*MaleSingleAge!AC20/100</f>
        <v>124.1922580384</v>
      </c>
      <c r="AD20" s="28">
        <f>ParticipationMaleRate!AD20*MaleSingleAge!AD20/100</f>
        <v>128.26554581119998</v>
      </c>
      <c r="AE20" s="28">
        <f>ParticipationMaleRate!AE20*MaleSingleAge!AE20/100</f>
        <v>132.3074911464</v>
      </c>
      <c r="AF20" s="28">
        <f>ParticipationMaleRate!AF20*MaleSingleAge!AF20/100</f>
        <v>136.50184676640001</v>
      </c>
      <c r="AG20" s="32">
        <f>ParticipationMaleRate!AG20*MaleSingleAge!AG20/100</f>
        <v>140.14672698027999</v>
      </c>
      <c r="AH20" s="32">
        <f>ParticipationMaleRate!AH20*MaleSingleAge!AH20/100</f>
        <v>143.81730136367997</v>
      </c>
      <c r="AI20" s="32">
        <f>ParticipationMaleRate!AI20*MaleSingleAge!AI20/100</f>
        <v>147.36181363103998</v>
      </c>
      <c r="AJ20" s="32">
        <f>ParticipationMaleRate!AJ20*MaleSingleAge!AJ20/100</f>
        <v>150.57516773375994</v>
      </c>
      <c r="AK20" s="32">
        <f>ParticipationMaleRate!AK20*MaleSingleAge!AK20/100</f>
        <v>153.32252227659998</v>
      </c>
      <c r="AL20" s="32">
        <f>ParticipationMaleRate!AL20*MaleSingleAge!AL20/100</f>
        <v>155.55060937071997</v>
      </c>
      <c r="AM20" s="32">
        <f>ParticipationMaleRate!AM20*MaleSingleAge!AM20/100</f>
        <v>157.34006477735994</v>
      </c>
      <c r="AN20" s="32">
        <f>ParticipationMaleRate!AN20*MaleSingleAge!AN20/100</f>
        <v>158.85000404095993</v>
      </c>
      <c r="AO20" s="32">
        <f>ParticipationMaleRate!AO20*MaleSingleAge!AO20/100</f>
        <v>160.30763043723994</v>
      </c>
      <c r="AP20" s="32">
        <f>ParticipationMaleRate!AP20*MaleSingleAge!AP20/100</f>
        <v>161.87234184239992</v>
      </c>
      <c r="AQ20" s="32">
        <f>ParticipationMaleRate!AQ20*MaleSingleAge!AQ20/100</f>
        <v>163.58999161287991</v>
      </c>
      <c r="AR20" s="32">
        <f>ParticipationMaleRate!AR20*MaleSingleAge!AR20/100</f>
        <v>165.41265393951988</v>
      </c>
      <c r="AS20" s="32">
        <f>ParticipationMaleRate!AS20*MaleSingleAge!AS20/100</f>
        <v>167.29570049235991</v>
      </c>
      <c r="AT20" s="32">
        <f>ParticipationMaleRate!AT20*MaleSingleAge!AT20/100</f>
        <v>169.16015762255986</v>
      </c>
      <c r="AU20" s="32">
        <f>ParticipationMaleRate!AU20*MaleSingleAge!AU20/100</f>
        <v>170.94862252699986</v>
      </c>
      <c r="AV20" s="32">
        <f>ParticipationMaleRate!AV20*MaleSingleAge!AV20/100</f>
        <v>172.65678432591986</v>
      </c>
      <c r="AW20" s="32">
        <f>ParticipationMaleRate!AW20*MaleSingleAge!AW20/100</f>
        <v>174.29891790335984</v>
      </c>
      <c r="AX20" s="32">
        <f>ParticipationMaleRate!AX20*MaleSingleAge!AX20/100</f>
        <v>175.85448800975985</v>
      </c>
      <c r="AY20" s="32">
        <f>ParticipationMaleRate!AY20*MaleSingleAge!AY20/100</f>
        <v>177.29957743815984</v>
      </c>
      <c r="AZ20" s="32">
        <f>ParticipationMaleRate!AZ20*MaleSingleAge!AZ20/100</f>
        <v>178.61525</v>
      </c>
    </row>
    <row r="21" spans="1:5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ParticipationMaleRate!AA21*MaleSingleAge!AA21/100</f>
        <v>109.443490196</v>
      </c>
      <c r="AB21" s="28">
        <f>ParticipationMaleRate!AB21*MaleSingleAge!AB21/100</f>
        <v>114.0600468872</v>
      </c>
      <c r="AC21" s="28">
        <f>ParticipationMaleRate!AC21*MaleSingleAge!AC21/100</f>
        <v>118.529724312</v>
      </c>
      <c r="AD21" s="28">
        <f>ParticipationMaleRate!AD21*MaleSingleAge!AD21/100</f>
        <v>122.90045796319998</v>
      </c>
      <c r="AE21" s="28">
        <f>ParticipationMaleRate!AE21*MaleSingleAge!AE21/100</f>
        <v>127.2834827664</v>
      </c>
      <c r="AF21" s="28">
        <f>ParticipationMaleRate!AF21*MaleSingleAge!AF21/100</f>
        <v>131.7464000576</v>
      </c>
      <c r="AG21" s="32">
        <f>ParticipationMaleRate!AG21*MaleSingleAge!AG21/100</f>
        <v>135.57948264215997</v>
      </c>
      <c r="AH21" s="32">
        <f>ParticipationMaleRate!AH21*MaleSingleAge!AH21/100</f>
        <v>139.36782020039999</v>
      </c>
      <c r="AI21" s="32">
        <f>ParticipationMaleRate!AI21*MaleSingleAge!AI21/100</f>
        <v>142.99825288359997</v>
      </c>
      <c r="AJ21" s="32">
        <f>ParticipationMaleRate!AJ21*MaleSingleAge!AJ21/100</f>
        <v>146.31852171775998</v>
      </c>
      <c r="AK21" s="32">
        <f>ParticipationMaleRate!AK21*MaleSingleAge!AK21/100</f>
        <v>149.23233387959996</v>
      </c>
      <c r="AL21" s="32">
        <f>ParticipationMaleRate!AL21*MaleSingleAge!AL21/100</f>
        <v>151.69734723903994</v>
      </c>
      <c r="AM21" s="32">
        <f>ParticipationMaleRate!AM21*MaleSingleAge!AM21/100</f>
        <v>153.76461163975995</v>
      </c>
      <c r="AN21" s="32">
        <f>ParticipationMaleRate!AN21*MaleSingleAge!AN21/100</f>
        <v>155.55838911599994</v>
      </c>
      <c r="AO21" s="32">
        <f>ParticipationMaleRate!AO21*MaleSingleAge!AO21/100</f>
        <v>157.24894354091992</v>
      </c>
      <c r="AP21" s="32">
        <f>ParticipationMaleRate!AP21*MaleSingleAge!AP21/100</f>
        <v>158.96385923639991</v>
      </c>
      <c r="AQ21" s="32">
        <f>ParticipationMaleRate!AQ21*MaleSingleAge!AQ21/100</f>
        <v>160.73353342451992</v>
      </c>
      <c r="AR21" s="32">
        <f>ParticipationMaleRate!AR21*MaleSingleAge!AR21/100</f>
        <v>162.52835633215992</v>
      </c>
      <c r="AS21" s="32">
        <f>ParticipationMaleRate!AS21*MaleSingleAge!AS21/100</f>
        <v>164.33652870547988</v>
      </c>
      <c r="AT21" s="32">
        <f>ParticipationMaleRate!AT21*MaleSingleAge!AT21/100</f>
        <v>166.12770748927989</v>
      </c>
      <c r="AU21" s="32">
        <f>ParticipationMaleRate!AU21*MaleSingleAge!AU21/100</f>
        <v>167.87844856079988</v>
      </c>
      <c r="AV21" s="32">
        <f>ParticipationMaleRate!AV21*MaleSingleAge!AV21/100</f>
        <v>169.59341983407987</v>
      </c>
      <c r="AW21" s="32">
        <f>ParticipationMaleRate!AW21*MaleSingleAge!AW21/100</f>
        <v>171.27830529827986</v>
      </c>
      <c r="AX21" s="32">
        <f>ParticipationMaleRate!AX21*MaleSingleAge!AX21/100</f>
        <v>172.90527248175985</v>
      </c>
      <c r="AY21" s="32">
        <f>ParticipationMaleRate!AY21*MaleSingleAge!AY21/100</f>
        <v>174.43717638703984</v>
      </c>
      <c r="AZ21" s="32">
        <f>ParticipationMaleRate!AZ21*MaleSingleAge!AZ21/100</f>
        <v>175.85040000000001</v>
      </c>
    </row>
    <row r="22" spans="1:5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ParticipationMaleRate!AA22*MaleSingleAge!AA22/100</f>
        <v>103.5910581712</v>
      </c>
      <c r="AB22" s="28">
        <f>ParticipationMaleRate!AB22*MaleSingleAge!AB22/100</f>
        <v>107.8874303528</v>
      </c>
      <c r="AC22" s="28">
        <f>ParticipationMaleRate!AC22*MaleSingleAge!AC22/100</f>
        <v>112.50398704399998</v>
      </c>
      <c r="AD22" s="28">
        <f>ParticipationMaleRate!AD22*MaleSingleAge!AD22/100</f>
        <v>117.3196603976</v>
      </c>
      <c r="AE22" s="28">
        <f>ParticipationMaleRate!AE22*MaleSingleAge!AE22/100</f>
        <v>122.18081101359999</v>
      </c>
      <c r="AF22" s="28">
        <f>ParticipationMaleRate!AF22*MaleSingleAge!AF22/100</f>
        <v>126.96514192959999</v>
      </c>
      <c r="AG22" s="32">
        <f>ParticipationMaleRate!AG22*MaleSingleAge!AG22/100</f>
        <v>130.93398809988</v>
      </c>
      <c r="AH22" s="32">
        <f>ParticipationMaleRate!AH22*MaleSingleAge!AH22/100</f>
        <v>134.71948973543999</v>
      </c>
      <c r="AI22" s="32">
        <f>ParticipationMaleRate!AI22*MaleSingleAge!AI22/100</f>
        <v>138.28084086955997</v>
      </c>
      <c r="AJ22" s="32">
        <f>ParticipationMaleRate!AJ22*MaleSingleAge!AJ22/100</f>
        <v>141.59259175935998</v>
      </c>
      <c r="AK22" s="32">
        <f>ParticipationMaleRate!AK22*MaleSingleAge!AK22/100</f>
        <v>144.63708052179996</v>
      </c>
      <c r="AL22" s="32">
        <f>ParticipationMaleRate!AL22*MaleSingleAge!AL22/100</f>
        <v>147.39174046415997</v>
      </c>
      <c r="AM22" s="32">
        <f>ParticipationMaleRate!AM22*MaleSingleAge!AM22/100</f>
        <v>149.86298719771995</v>
      </c>
      <c r="AN22" s="32">
        <f>ParticipationMaleRate!AN22*MaleSingleAge!AN22/100</f>
        <v>152.09839610687996</v>
      </c>
      <c r="AO22" s="32">
        <f>ParticipationMaleRate!AO22*MaleSingleAge!AO22/100</f>
        <v>154.16742188407991</v>
      </c>
      <c r="AP22" s="32">
        <f>ParticipationMaleRate!AP22*MaleSingleAge!AP22/100</f>
        <v>156.12525008639992</v>
      </c>
      <c r="AQ22" s="32">
        <f>ParticipationMaleRate!AQ22*MaleSingleAge!AQ22/100</f>
        <v>157.9813044017599</v>
      </c>
      <c r="AR22" s="32">
        <f>ParticipationMaleRate!AR22*MaleSingleAge!AR22/100</f>
        <v>159.7356145881599</v>
      </c>
      <c r="AS22" s="32">
        <f>ParticipationMaleRate!AS22*MaleSingleAge!AS22/100</f>
        <v>161.42545491203987</v>
      </c>
      <c r="AT22" s="32">
        <f>ParticipationMaleRate!AT22*MaleSingleAge!AT22/100</f>
        <v>163.0907024177599</v>
      </c>
      <c r="AU22" s="32">
        <f>ParticipationMaleRate!AU22*MaleSingleAge!AU22/100</f>
        <v>164.75845432739987</v>
      </c>
      <c r="AV22" s="32">
        <f>ParticipationMaleRate!AV22*MaleSingleAge!AV22/100</f>
        <v>166.44561861423986</v>
      </c>
      <c r="AW22" s="32">
        <f>ParticipationMaleRate!AW22*MaleSingleAge!AW22/100</f>
        <v>168.14295754699987</v>
      </c>
      <c r="AX22" s="32">
        <f>ParticipationMaleRate!AX22*MaleSingleAge!AX22/100</f>
        <v>169.81638655799986</v>
      </c>
      <c r="AY22" s="32">
        <f>ParticipationMaleRate!AY22*MaleSingleAge!AY22/100</f>
        <v>171.41987152951984</v>
      </c>
      <c r="AZ22" s="32">
        <f>ParticipationMaleRate!AZ22*MaleSingleAge!AZ22/100</f>
        <v>172.91670000000002</v>
      </c>
    </row>
    <row r="23" spans="1:5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ParticipationMaleRate!AA23*MaleSingleAge!AA23/100</f>
        <v>138.71217194100001</v>
      </c>
      <c r="AB23" s="28">
        <f>ParticipationMaleRate!AB23*MaleSingleAge!AB23/100</f>
        <v>144.34932849749998</v>
      </c>
      <c r="AC23" s="28">
        <f>ParticipationMaleRate!AC23*MaleSingleAge!AC23/100</f>
        <v>151.05612615450002</v>
      </c>
      <c r="AD23" s="28">
        <f>ParticipationMaleRate!AD23*MaleSingleAge!AD23/100</f>
        <v>158.43569238000001</v>
      </c>
      <c r="AE23" s="28">
        <f>ParticipationMaleRate!AE23*MaleSingleAge!AE23/100</f>
        <v>165.92405041800001</v>
      </c>
      <c r="AF23" s="28">
        <f>ParticipationMaleRate!AF23*MaleSingleAge!AF23/100</f>
        <v>173.09995837050002</v>
      </c>
      <c r="AG23" s="32">
        <f>ParticipationMaleRate!AG23*MaleSingleAge!AG23/100</f>
        <v>179.61496139940002</v>
      </c>
      <c r="AH23" s="32">
        <f>ParticipationMaleRate!AH23*MaleSingleAge!AH23/100</f>
        <v>185.73740930444998</v>
      </c>
      <c r="AI23" s="32">
        <f>ParticipationMaleRate!AI23*MaleSingleAge!AI23/100</f>
        <v>191.51199007784999</v>
      </c>
      <c r="AJ23" s="32">
        <f>ParticipationMaleRate!AJ23*MaleSingleAge!AJ23/100</f>
        <v>197.05941991559993</v>
      </c>
      <c r="AK23" s="32">
        <f>ParticipationMaleRate!AK23*MaleSingleAge!AK23/100</f>
        <v>202.46091749212493</v>
      </c>
      <c r="AL23" s="32">
        <f>ParticipationMaleRate!AL23*MaleSingleAge!AL23/100</f>
        <v>207.71522101589991</v>
      </c>
      <c r="AM23" s="32">
        <f>ParticipationMaleRate!AM23*MaleSingleAge!AM23/100</f>
        <v>212.76151482687487</v>
      </c>
      <c r="AN23" s="32">
        <f>ParticipationMaleRate!AN23*MaleSingleAge!AN23/100</f>
        <v>217.56341363449988</v>
      </c>
      <c r="AO23" s="32">
        <f>ParticipationMaleRate!AO23*MaleSingleAge!AO23/100</f>
        <v>222.07695636914988</v>
      </c>
      <c r="AP23" s="32">
        <f>ParticipationMaleRate!AP23*MaleSingleAge!AP23/100</f>
        <v>226.27989762124983</v>
      </c>
      <c r="AQ23" s="32">
        <f>ParticipationMaleRate!AQ23*MaleSingleAge!AQ23/100</f>
        <v>230.14924263699982</v>
      </c>
      <c r="AR23" s="32">
        <f>ParticipationMaleRate!AR23*MaleSingleAge!AR23/100</f>
        <v>233.72647057079979</v>
      </c>
      <c r="AS23" s="32">
        <f>ParticipationMaleRate!AS23*MaleSingleAge!AS23/100</f>
        <v>237.13086708657477</v>
      </c>
      <c r="AT23" s="32">
        <f>ParticipationMaleRate!AT23*MaleSingleAge!AT23/100</f>
        <v>240.52139333249977</v>
      </c>
      <c r="AU23" s="32">
        <f>ParticipationMaleRate!AU23*MaleSingleAge!AU23/100</f>
        <v>244.01606914987471</v>
      </c>
      <c r="AV23" s="32">
        <f>ParticipationMaleRate!AV23*MaleSingleAge!AV23/100</f>
        <v>247.65377899299972</v>
      </c>
      <c r="AW23" s="32">
        <f>ParticipationMaleRate!AW23*MaleSingleAge!AW23/100</f>
        <v>251.40327012442469</v>
      </c>
      <c r="AX23" s="32">
        <f>ParticipationMaleRate!AX23*MaleSingleAge!AX23/100</f>
        <v>255.20531911124962</v>
      </c>
      <c r="AY23" s="32">
        <f>ParticipationMaleRate!AY23*MaleSingleAge!AY23/100</f>
        <v>258.96949551784962</v>
      </c>
      <c r="AZ23" s="32">
        <f>ParticipationMaleRate!AZ23*MaleSingleAge!AZ23/100</f>
        <v>262.62280000000004</v>
      </c>
    </row>
    <row r="24" spans="1:5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ParticipationMaleRate!AA24*MaleSingleAge!AA24/100</f>
        <v>130.539730986</v>
      </c>
      <c r="AB24" s="28">
        <f>ParticipationMaleRate!AB24*MaleSingleAge!AB24/100</f>
        <v>135.766959993</v>
      </c>
      <c r="AC24" s="28">
        <f>ParticipationMaleRate!AC24*MaleSingleAge!AC24/100</f>
        <v>142.748783352</v>
      </c>
      <c r="AD24" s="28">
        <f>ParticipationMaleRate!AD24*MaleSingleAge!AD24/100</f>
        <v>150.83070951899998</v>
      </c>
      <c r="AE24" s="28">
        <f>ParticipationMaleRate!AE24*MaleSingleAge!AE24/100</f>
        <v>159.04492653</v>
      </c>
      <c r="AF24" s="28">
        <f>ParticipationMaleRate!AF24*MaleSingleAge!AF24/100</f>
        <v>166.67688976049999</v>
      </c>
      <c r="AG24" s="32">
        <f>ParticipationMaleRate!AG24*MaleSingleAge!AG24/100</f>
        <v>173.29849844624997</v>
      </c>
      <c r="AH24" s="32">
        <f>ParticipationMaleRate!AH24*MaleSingleAge!AH24/100</f>
        <v>179.27898609454999</v>
      </c>
      <c r="AI24" s="32">
        <f>ParticipationMaleRate!AI24*MaleSingleAge!AI24/100</f>
        <v>184.79834211802495</v>
      </c>
      <c r="AJ24" s="32">
        <f>ParticipationMaleRate!AJ24*MaleSingleAge!AJ24/100</f>
        <v>190.18212143919993</v>
      </c>
      <c r="AK24" s="32">
        <f>ParticipationMaleRate!AK24*MaleSingleAge!AK24/100</f>
        <v>195.65398885849993</v>
      </c>
      <c r="AL24" s="32">
        <f>ParticipationMaleRate!AL24*MaleSingleAge!AL24/100</f>
        <v>201.25507074464994</v>
      </c>
      <c r="AM24" s="32">
        <f>ParticipationMaleRate!AM24*MaleSingleAge!AM24/100</f>
        <v>206.84761224819988</v>
      </c>
      <c r="AN24" s="32">
        <f>ParticipationMaleRate!AN24*MaleSingleAge!AN24/100</f>
        <v>212.28157214629988</v>
      </c>
      <c r="AO24" s="32">
        <f>ParticipationMaleRate!AO24*MaleSingleAge!AO24/100</f>
        <v>217.33872213869989</v>
      </c>
      <c r="AP24" s="32">
        <f>ParticipationMaleRate!AP24*MaleSingleAge!AP24/100</f>
        <v>221.88014213749983</v>
      </c>
      <c r="AQ24" s="32">
        <f>ParticipationMaleRate!AQ24*MaleSingleAge!AQ24/100</f>
        <v>225.84403935622487</v>
      </c>
      <c r="AR24" s="32">
        <f>ParticipationMaleRate!AR24*MaleSingleAge!AR24/100</f>
        <v>229.3156628387998</v>
      </c>
      <c r="AS24" s="32">
        <f>ParticipationMaleRate!AS24*MaleSingleAge!AS24/100</f>
        <v>232.49300659374978</v>
      </c>
      <c r="AT24" s="32">
        <f>ParticipationMaleRate!AT24*MaleSingleAge!AT24/100</f>
        <v>235.65446284274975</v>
      </c>
      <c r="AU24" s="32">
        <f>ParticipationMaleRate!AU24*MaleSingleAge!AU24/100</f>
        <v>238.99758335474974</v>
      </c>
      <c r="AV24" s="32">
        <f>ParticipationMaleRate!AV24*MaleSingleAge!AV24/100</f>
        <v>242.5874541421997</v>
      </c>
      <c r="AW24" s="32">
        <f>ParticipationMaleRate!AW24*MaleSingleAge!AW24/100</f>
        <v>246.36344969052467</v>
      </c>
      <c r="AX24" s="32">
        <f>ParticipationMaleRate!AX24*MaleSingleAge!AX24/100</f>
        <v>250.25330069984969</v>
      </c>
      <c r="AY24" s="32">
        <f>ParticipationMaleRate!AY24*MaleSingleAge!AY24/100</f>
        <v>254.13401848639967</v>
      </c>
      <c r="AZ24" s="32">
        <f>ParticipationMaleRate!AZ24*MaleSingleAge!AZ24/100</f>
        <v>257.91380000000004</v>
      </c>
    </row>
    <row r="25" spans="1:5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ParticipationMaleRate!AA25*MaleSingleAge!AA25/100</f>
        <v>124.598827689</v>
      </c>
      <c r="AB25" s="28">
        <f>ParticipationMaleRate!AB25*MaleSingleAge!AB25/100</f>
        <v>129.25250626049998</v>
      </c>
      <c r="AC25" s="28">
        <f>ParticipationMaleRate!AC25*MaleSingleAge!AC25/100</f>
        <v>135.93145321349999</v>
      </c>
      <c r="AD25" s="28">
        <f>ParticipationMaleRate!AD25*MaleSingleAge!AD25/100</f>
        <v>143.9106799095</v>
      </c>
      <c r="AE25" s="28">
        <f>ParticipationMaleRate!AE25*MaleSingleAge!AE25/100</f>
        <v>152.09791655100003</v>
      </c>
      <c r="AF25" s="28">
        <f>ParticipationMaleRate!AF25*MaleSingleAge!AF25/100</f>
        <v>159.69419606700001</v>
      </c>
      <c r="AG25" s="32">
        <f>ParticipationMaleRate!AG25*MaleSingleAge!AG25/100</f>
        <v>166.26050173984996</v>
      </c>
      <c r="AH25" s="32">
        <f>ParticipationMaleRate!AH25*MaleSingleAge!AH25/100</f>
        <v>172.19278122549997</v>
      </c>
      <c r="AI25" s="32">
        <f>ParticipationMaleRate!AI25*MaleSingleAge!AI25/100</f>
        <v>177.70222177087496</v>
      </c>
      <c r="AJ25" s="32">
        <f>ParticipationMaleRate!AJ25*MaleSingleAge!AJ25/100</f>
        <v>183.15669120319995</v>
      </c>
      <c r="AK25" s="32">
        <f>ParticipationMaleRate!AK25*MaleSingleAge!AK25/100</f>
        <v>188.80985443724992</v>
      </c>
      <c r="AL25" s="32">
        <f>ParticipationMaleRate!AL25*MaleSingleAge!AL25/100</f>
        <v>194.71195399499993</v>
      </c>
      <c r="AM25" s="32">
        <f>ParticipationMaleRate!AM25*MaleSingleAge!AM25/100</f>
        <v>200.70064096477489</v>
      </c>
      <c r="AN25" s="32">
        <f>ParticipationMaleRate!AN25*MaleSingleAge!AN25/100</f>
        <v>206.56345710389988</v>
      </c>
      <c r="AO25" s="32">
        <f>ParticipationMaleRate!AO25*MaleSingleAge!AO25/100</f>
        <v>212.01143806934985</v>
      </c>
      <c r="AP25" s="32">
        <f>ParticipationMaleRate!AP25*MaleSingleAge!AP25/100</f>
        <v>216.84902389224982</v>
      </c>
      <c r="AQ25" s="32">
        <f>ParticipationMaleRate!AQ25*MaleSingleAge!AQ25/100</f>
        <v>220.99327549207482</v>
      </c>
      <c r="AR25" s="32">
        <f>ParticipationMaleRate!AR25*MaleSingleAge!AR25/100</f>
        <v>224.54787144599982</v>
      </c>
      <c r="AS25" s="32">
        <f>ParticipationMaleRate!AS25*MaleSingleAge!AS25/100</f>
        <v>227.73600682749978</v>
      </c>
      <c r="AT25" s="32">
        <f>ParticipationMaleRate!AT25*MaleSingleAge!AT25/100</f>
        <v>230.87827899009974</v>
      </c>
      <c r="AU25" s="32">
        <f>ParticipationMaleRate!AU25*MaleSingleAge!AU25/100</f>
        <v>234.20569472024977</v>
      </c>
      <c r="AV25" s="32">
        <f>ParticipationMaleRate!AV25*MaleSingleAge!AV25/100</f>
        <v>237.78503596349972</v>
      </c>
      <c r="AW25" s="32">
        <f>ParticipationMaleRate!AW25*MaleSingleAge!AW25/100</f>
        <v>241.5522467035247</v>
      </c>
      <c r="AX25" s="32">
        <f>ParticipationMaleRate!AX25*MaleSingleAge!AX25/100</f>
        <v>245.44271984114965</v>
      </c>
      <c r="AY25" s="32">
        <f>ParticipationMaleRate!AY25*MaleSingleAge!AY25/100</f>
        <v>249.34364534137464</v>
      </c>
      <c r="AZ25" s="32">
        <f>ParticipationMaleRate!AZ25*MaleSingleAge!AZ25/100</f>
        <v>253.16909999999999</v>
      </c>
    </row>
    <row r="26" spans="1:5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ParticipationMaleRate!AA26*MaleSingleAge!AA26/100</f>
        <v>122.057450949</v>
      </c>
      <c r="AB26" s="28">
        <f>ParticipationMaleRate!AB26*MaleSingleAge!AB26/100</f>
        <v>125.91477345300001</v>
      </c>
      <c r="AC26" s="28">
        <f>ParticipationMaleRate!AC26*MaleSingleAge!AC26/100</f>
        <v>131.39788080299999</v>
      </c>
      <c r="AD26" s="28">
        <f>ParticipationMaleRate!AD26*MaleSingleAge!AD26/100</f>
        <v>138.0150340065</v>
      </c>
      <c r="AE26" s="28">
        <f>ParticipationMaleRate!AE26*MaleSingleAge!AE26/100</f>
        <v>145.01078271750001</v>
      </c>
      <c r="AF26" s="28">
        <f>ParticipationMaleRate!AF26*MaleSingleAge!AF26/100</f>
        <v>151.8220205145</v>
      </c>
      <c r="AG26" s="32">
        <f>ParticipationMaleRate!AG26*MaleSingleAge!AG26/100</f>
        <v>158.11064759922499</v>
      </c>
      <c r="AH26" s="32">
        <f>ParticipationMaleRate!AH26*MaleSingleAge!AH26/100</f>
        <v>164.18270403924998</v>
      </c>
      <c r="AI26" s="32">
        <f>ParticipationMaleRate!AI26*MaleSingleAge!AI26/100</f>
        <v>170.10654565252497</v>
      </c>
      <c r="AJ26" s="32">
        <f>ParticipationMaleRate!AJ26*MaleSingleAge!AJ26/100</f>
        <v>176.03510526359997</v>
      </c>
      <c r="AK26" s="32">
        <f>ParticipationMaleRate!AK26*MaleSingleAge!AK26/100</f>
        <v>182.06003236137494</v>
      </c>
      <c r="AL26" s="32">
        <f>ParticipationMaleRate!AL26*MaleSingleAge!AL26/100</f>
        <v>188.19130733324994</v>
      </c>
      <c r="AM26" s="32">
        <f>ParticipationMaleRate!AM26*MaleSingleAge!AM26/100</f>
        <v>194.31455845462489</v>
      </c>
      <c r="AN26" s="32">
        <f>ParticipationMaleRate!AN26*MaleSingleAge!AN26/100</f>
        <v>200.26852979319989</v>
      </c>
      <c r="AO26" s="32">
        <f>ParticipationMaleRate!AO26*MaleSingleAge!AO26/100</f>
        <v>205.83933252052486</v>
      </c>
      <c r="AP26" s="32">
        <f>ParticipationMaleRate!AP26*MaleSingleAge!AP26/100</f>
        <v>210.88548434799984</v>
      </c>
      <c r="AQ26" s="32">
        <f>ParticipationMaleRate!AQ26*MaleSingleAge!AQ26/100</f>
        <v>215.33748758599981</v>
      </c>
      <c r="AR26" s="32">
        <f>ParticipationMaleRate!AR26*MaleSingleAge!AR26/100</f>
        <v>219.26434163939982</v>
      </c>
      <c r="AS26" s="32">
        <f>ParticipationMaleRate!AS26*MaleSingleAge!AS26/100</f>
        <v>222.83415427557478</v>
      </c>
      <c r="AT26" s="32">
        <f>ParticipationMaleRate!AT26*MaleSingleAge!AT26/100</f>
        <v>226.29043721444978</v>
      </c>
      <c r="AU26" s="32">
        <f>ParticipationMaleRate!AU26*MaleSingleAge!AU26/100</f>
        <v>229.81313013862476</v>
      </c>
      <c r="AV26" s="32">
        <f>ParticipationMaleRate!AV26*MaleSingleAge!AV26/100</f>
        <v>233.44893831219974</v>
      </c>
      <c r="AW26" s="32">
        <f>ParticipationMaleRate!AW26*MaleSingleAge!AW26/100</f>
        <v>237.15562610157471</v>
      </c>
      <c r="AX26" s="32">
        <f>ParticipationMaleRate!AX26*MaleSingleAge!AX26/100</f>
        <v>240.91757018819965</v>
      </c>
      <c r="AY26" s="32">
        <f>ParticipationMaleRate!AY26*MaleSingleAge!AY26/100</f>
        <v>244.69113690579968</v>
      </c>
      <c r="AZ26" s="32">
        <f>ParticipationMaleRate!AZ26*MaleSingleAge!AZ26/100</f>
        <v>248.44055</v>
      </c>
    </row>
    <row r="27" spans="1:5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ParticipationMaleRate!AA27*MaleSingleAge!AA27/100</f>
        <v>121.677985107</v>
      </c>
      <c r="AB27" s="28">
        <f>ParticipationMaleRate!AB27*MaleSingleAge!AB27/100</f>
        <v>124.6432147485</v>
      </c>
      <c r="AC27" s="28">
        <f>ParticipationMaleRate!AC27*MaleSingleAge!AC27/100</f>
        <v>128.41872580949999</v>
      </c>
      <c r="AD27" s="28">
        <f>ParticipationMaleRate!AD27*MaleSingleAge!AD27/100</f>
        <v>132.93750253349998</v>
      </c>
      <c r="AE27" s="28">
        <f>ParticipationMaleRate!AE27*MaleSingleAge!AE27/100</f>
        <v>138.04723638300001</v>
      </c>
      <c r="AF27" s="28">
        <f>ParticipationMaleRate!AF27*MaleSingleAge!AF27/100</f>
        <v>143.61563651399999</v>
      </c>
      <c r="AG27" s="32">
        <f>ParticipationMaleRate!AG27*MaleSingleAge!AG27/100</f>
        <v>149.466151644625</v>
      </c>
      <c r="AH27" s="32">
        <f>ParticipationMaleRate!AH27*MaleSingleAge!AH27/100</f>
        <v>155.74715933849998</v>
      </c>
      <c r="AI27" s="32">
        <f>ParticipationMaleRate!AI27*MaleSingleAge!AI27/100</f>
        <v>162.28971203129996</v>
      </c>
      <c r="AJ27" s="32">
        <f>ParticipationMaleRate!AJ27*MaleSingleAge!AJ27/100</f>
        <v>168.88060115519994</v>
      </c>
      <c r="AK27" s="32">
        <f>ParticipationMaleRate!AK27*MaleSingleAge!AK27/100</f>
        <v>175.35433808012493</v>
      </c>
      <c r="AL27" s="32">
        <f>ParticipationMaleRate!AL27*MaleSingleAge!AL27/100</f>
        <v>181.64127671039989</v>
      </c>
      <c r="AM27" s="32">
        <f>ParticipationMaleRate!AM27*MaleSingleAge!AM27/100</f>
        <v>187.72734628444988</v>
      </c>
      <c r="AN27" s="32">
        <f>ParticipationMaleRate!AN27*MaleSingleAge!AN27/100</f>
        <v>193.5554351429999</v>
      </c>
      <c r="AO27" s="32">
        <f>ParticipationMaleRate!AO27*MaleSingleAge!AO27/100</f>
        <v>199.08248305267486</v>
      </c>
      <c r="AP27" s="32">
        <f>ParticipationMaleRate!AP27*MaleSingleAge!AP27/100</f>
        <v>204.28198036974987</v>
      </c>
      <c r="AQ27" s="32">
        <f>ParticipationMaleRate!AQ27*MaleSingleAge!AQ27/100</f>
        <v>209.11637863447481</v>
      </c>
      <c r="AR27" s="32">
        <f>ParticipationMaleRate!AR27*MaleSingleAge!AR27/100</f>
        <v>213.5912190875998</v>
      </c>
      <c r="AS27" s="32">
        <f>ParticipationMaleRate!AS27*MaleSingleAge!AS27/100</f>
        <v>217.76859236232477</v>
      </c>
      <c r="AT27" s="32">
        <f>ParticipationMaleRate!AT27*MaleSingleAge!AT27/100</f>
        <v>221.7462565566498</v>
      </c>
      <c r="AU27" s="32">
        <f>ParticipationMaleRate!AU27*MaleSingleAge!AU27/100</f>
        <v>225.60013311824977</v>
      </c>
      <c r="AV27" s="32">
        <f>ParticipationMaleRate!AV27*MaleSingleAge!AV27/100</f>
        <v>229.34258465699972</v>
      </c>
      <c r="AW27" s="32">
        <f>ParticipationMaleRate!AW27*MaleSingleAge!AW27/100</f>
        <v>232.97312109354971</v>
      </c>
      <c r="AX27" s="32">
        <f>ParticipationMaleRate!AX27*MaleSingleAge!AX27/100</f>
        <v>236.54237842244964</v>
      </c>
      <c r="AY27" s="32">
        <f>ParticipationMaleRate!AY27*MaleSingleAge!AY27/100</f>
        <v>240.11096489184965</v>
      </c>
      <c r="AZ27" s="32">
        <f>ParticipationMaleRate!AZ27*MaleSingleAge!AZ27/100</f>
        <v>243.71709999999999</v>
      </c>
    </row>
    <row r="28" spans="1:5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ParticipationMaleRate!AA28*MaleSingleAge!AA28/100</f>
        <v>135.61067353679999</v>
      </c>
      <c r="AB28" s="28">
        <f>ParticipationMaleRate!AB28*MaleSingleAge!AB28/100</f>
        <v>137.95093877400001</v>
      </c>
      <c r="AC28" s="28">
        <f>ParticipationMaleRate!AC28*MaleSingleAge!AC28/100</f>
        <v>140.37401939220001</v>
      </c>
      <c r="AD28" s="28">
        <f>ParticipationMaleRate!AD28*MaleSingleAge!AD28/100</f>
        <v>143.2326114846</v>
      </c>
      <c r="AE28" s="28">
        <f>ParticipationMaleRate!AE28*MaleSingleAge!AE28/100</f>
        <v>146.9739181086</v>
      </c>
      <c r="AF28" s="28">
        <f>ParticipationMaleRate!AF28*MaleSingleAge!AF28/100</f>
        <v>151.89412603860004</v>
      </c>
      <c r="AG28" s="32">
        <f>ParticipationMaleRate!AG28*MaleSingleAge!AG28/100</f>
        <v>157.54320014706002</v>
      </c>
      <c r="AH28" s="32">
        <f>ParticipationMaleRate!AH28*MaleSingleAge!AH28/100</f>
        <v>164.30580620064001</v>
      </c>
      <c r="AI28" s="32">
        <f>ParticipationMaleRate!AI28*MaleSingleAge!AI28/100</f>
        <v>171.74284532252997</v>
      </c>
      <c r="AJ28" s="32">
        <f>ParticipationMaleRate!AJ28*MaleSingleAge!AJ28/100</f>
        <v>179.23853380608</v>
      </c>
      <c r="AK28" s="32">
        <f>ParticipationMaleRate!AK28*MaleSingleAge!AK28/100</f>
        <v>186.33654280754999</v>
      </c>
      <c r="AL28" s="32">
        <f>ParticipationMaleRate!AL28*MaleSingleAge!AL28/100</f>
        <v>192.89321160534001</v>
      </c>
      <c r="AM28" s="32">
        <f>ParticipationMaleRate!AM28*MaleSingleAge!AM28/100</f>
        <v>198.99382502195999</v>
      </c>
      <c r="AN28" s="32">
        <f>ParticipationMaleRate!AN28*MaleSingleAge!AN28/100</f>
        <v>204.68747023451999</v>
      </c>
      <c r="AO28" s="32">
        <f>ParticipationMaleRate!AO28*MaleSingleAge!AO28/100</f>
        <v>210.10533206552998</v>
      </c>
      <c r="AP28" s="32">
        <f>ParticipationMaleRate!AP28*MaleSingleAge!AP28/100</f>
        <v>215.33441755679999</v>
      </c>
      <c r="AQ28" s="32">
        <f>ParticipationMaleRate!AQ28*MaleSingleAge!AQ28/100</f>
        <v>220.37452041329999</v>
      </c>
      <c r="AR28" s="32">
        <f>ParticipationMaleRate!AR28*MaleSingleAge!AR28/100</f>
        <v>225.16317285695996</v>
      </c>
      <c r="AS28" s="32">
        <f>ParticipationMaleRate!AS28*MaleSingleAge!AS28/100</f>
        <v>229.66300854764995</v>
      </c>
      <c r="AT28" s="32">
        <f>ParticipationMaleRate!AT28*MaleSingleAge!AT28/100</f>
        <v>233.83084408613996</v>
      </c>
      <c r="AU28" s="32">
        <f>ParticipationMaleRate!AU28*MaleSingleAge!AU28/100</f>
        <v>237.64444770149996</v>
      </c>
      <c r="AV28" s="32">
        <f>ParticipationMaleRate!AV28*MaleSingleAge!AV28/100</f>
        <v>241.08291855467996</v>
      </c>
      <c r="AW28" s="32">
        <f>ParticipationMaleRate!AW28*MaleSingleAge!AW28/100</f>
        <v>244.19135944394995</v>
      </c>
      <c r="AX28" s="32">
        <f>ParticipationMaleRate!AX28*MaleSingleAge!AX28/100</f>
        <v>247.09678059743993</v>
      </c>
      <c r="AY28" s="32">
        <f>ParticipationMaleRate!AY28*MaleSingleAge!AY28/100</f>
        <v>249.96574220813997</v>
      </c>
      <c r="AZ28" s="32">
        <f>ParticipationMaleRate!AZ28*MaleSingleAge!AZ28/100</f>
        <v>252.91980000000001</v>
      </c>
    </row>
    <row r="29" spans="1:5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ParticipationMaleRate!AA29*MaleSingleAge!AA29/100</f>
        <v>135.45576005940001</v>
      </c>
      <c r="AB29" s="28">
        <f>ParticipationMaleRate!AB29*MaleSingleAge!AB29/100</f>
        <v>136.72624543380002</v>
      </c>
      <c r="AC29" s="28">
        <f>ParticipationMaleRate!AC29*MaleSingleAge!AC29/100</f>
        <v>137.18611437300001</v>
      </c>
      <c r="AD29" s="28">
        <f>ParticipationMaleRate!AD29*MaleSingleAge!AD29/100</f>
        <v>137.66059779120002</v>
      </c>
      <c r="AE29" s="28">
        <f>ParticipationMaleRate!AE29*MaleSingleAge!AE29/100</f>
        <v>139.28085636300003</v>
      </c>
      <c r="AF29" s="28">
        <f>ParticipationMaleRate!AF29*MaleSingleAge!AF29/100</f>
        <v>142.8214574754</v>
      </c>
      <c r="AG29" s="32">
        <f>ParticipationMaleRate!AG29*MaleSingleAge!AG29/100</f>
        <v>148.05186243813</v>
      </c>
      <c r="AH29" s="32">
        <f>ParticipationMaleRate!AH29*MaleSingleAge!AH29/100</f>
        <v>155.14762549536002</v>
      </c>
      <c r="AI29" s="32">
        <f>ParticipationMaleRate!AI29*MaleSingleAge!AI29/100</f>
        <v>163.37496502125001</v>
      </c>
      <c r="AJ29" s="32">
        <f>ParticipationMaleRate!AJ29*MaleSingleAge!AJ29/100</f>
        <v>171.67719599279999</v>
      </c>
      <c r="AK29" s="32">
        <f>ParticipationMaleRate!AK29*MaleSingleAge!AK29/100</f>
        <v>179.28903440024999</v>
      </c>
      <c r="AL29" s="32">
        <f>ParticipationMaleRate!AL29*MaleSingleAge!AL29/100</f>
        <v>185.97496205699997</v>
      </c>
      <c r="AM29" s="32">
        <f>ParticipationMaleRate!AM29*MaleSingleAge!AM29/100</f>
        <v>191.93662040417999</v>
      </c>
      <c r="AN29" s="32">
        <f>ParticipationMaleRate!AN29*MaleSingleAge!AN29/100</f>
        <v>197.37359379864</v>
      </c>
      <c r="AO29" s="32">
        <f>ParticipationMaleRate!AO29*MaleSingleAge!AO29/100</f>
        <v>202.63487007933</v>
      </c>
      <c r="AP29" s="32">
        <f>ParticipationMaleRate!AP29*MaleSingleAge!AP29/100</f>
        <v>207.95717826719999</v>
      </c>
      <c r="AQ29" s="32">
        <f>ParticipationMaleRate!AQ29*MaleSingleAge!AQ29/100</f>
        <v>213.38403041636997</v>
      </c>
      <c r="AR29" s="32">
        <f>ParticipationMaleRate!AR29*MaleSingleAge!AR29/100</f>
        <v>218.77135170695999</v>
      </c>
      <c r="AS29" s="32">
        <f>ParticipationMaleRate!AS29*MaleSingleAge!AS29/100</f>
        <v>223.95511674800997</v>
      </c>
      <c r="AT29" s="32">
        <f>ParticipationMaleRate!AT29*MaleSingleAge!AT29/100</f>
        <v>228.71029233797998</v>
      </c>
      <c r="AU29" s="32">
        <f>ParticipationMaleRate!AU29*MaleSingleAge!AU29/100</f>
        <v>232.89357961169998</v>
      </c>
      <c r="AV29" s="32">
        <f>ParticipationMaleRate!AV29*MaleSingleAge!AV29/100</f>
        <v>236.44275005483996</v>
      </c>
      <c r="AW29" s="32">
        <f>ParticipationMaleRate!AW29*MaleSingleAge!AW29/100</f>
        <v>239.45340653594997</v>
      </c>
      <c r="AX29" s="32">
        <f>ParticipationMaleRate!AX29*MaleSingleAge!AX29/100</f>
        <v>242.13586155281996</v>
      </c>
      <c r="AY29" s="32">
        <f>ParticipationMaleRate!AY29*MaleSingleAge!AY29/100</f>
        <v>244.78203336965998</v>
      </c>
      <c r="AZ29" s="32">
        <f>ParticipationMaleRate!AZ29*MaleSingleAge!AZ29/100</f>
        <v>247.59450000000001</v>
      </c>
    </row>
    <row r="30" spans="1:5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ParticipationMaleRate!AA30*MaleSingleAge!AA30/100</f>
        <v>134.00015795100001</v>
      </c>
      <c r="AB30" s="28">
        <f>ParticipationMaleRate!AB30*MaleSingleAge!AB30/100</f>
        <v>134.77277674080003</v>
      </c>
      <c r="AC30" s="28">
        <f>ParticipationMaleRate!AC30*MaleSingleAge!AC30/100</f>
        <v>134.20378635840001</v>
      </c>
      <c r="AD30" s="28">
        <f>ParticipationMaleRate!AD30*MaleSingleAge!AD30/100</f>
        <v>133.352249382</v>
      </c>
      <c r="AE30" s="28">
        <f>ParticipationMaleRate!AE30*MaleSingleAge!AE30/100</f>
        <v>133.68643380180001</v>
      </c>
      <c r="AF30" s="28">
        <f>ParticipationMaleRate!AF30*MaleSingleAge!AF30/100</f>
        <v>136.23032744640003</v>
      </c>
      <c r="AG30" s="32">
        <f>ParticipationMaleRate!AG30*MaleSingleAge!AG30/100</f>
        <v>140.85789627609</v>
      </c>
      <c r="AH30" s="32">
        <f>ParticipationMaleRate!AH30*MaleSingleAge!AH30/100</f>
        <v>147.64569094170002</v>
      </c>
      <c r="AI30" s="32">
        <f>ParticipationMaleRate!AI30*MaleSingleAge!AI30/100</f>
        <v>155.78531299845</v>
      </c>
      <c r="AJ30" s="32">
        <f>ParticipationMaleRate!AJ30*MaleSingleAge!AJ30/100</f>
        <v>164.08419669648001</v>
      </c>
      <c r="AK30" s="32">
        <f>ParticipationMaleRate!AK30*MaleSingleAge!AK30/100</f>
        <v>171.68147175825001</v>
      </c>
      <c r="AL30" s="32">
        <f>ParticipationMaleRate!AL30*MaleSingleAge!AL30/100</f>
        <v>178.32461757228</v>
      </c>
      <c r="AM30" s="32">
        <f>ParticipationMaleRate!AM30*MaleSingleAge!AM30/100</f>
        <v>184.25259339291003</v>
      </c>
      <c r="AN30" s="32">
        <f>ParticipationMaleRate!AN30*MaleSingleAge!AN30/100</f>
        <v>189.69510980699997</v>
      </c>
      <c r="AO30" s="32">
        <f>ParticipationMaleRate!AO30*MaleSingleAge!AO30/100</f>
        <v>195.04962265706999</v>
      </c>
      <c r="AP30" s="32">
        <f>ParticipationMaleRate!AP30*MaleSingleAge!AP30/100</f>
        <v>200.5836875748</v>
      </c>
      <c r="AQ30" s="32">
        <f>ParticipationMaleRate!AQ30*MaleSingleAge!AQ30/100</f>
        <v>206.34873556968</v>
      </c>
      <c r="AR30" s="32">
        <f>ParticipationMaleRate!AR30*MaleSingleAge!AR30/100</f>
        <v>212.17034368295998</v>
      </c>
      <c r="AS30" s="32">
        <f>ParticipationMaleRate!AS30*MaleSingleAge!AS30/100</f>
        <v>217.82681890083001</v>
      </c>
      <c r="AT30" s="32">
        <f>ParticipationMaleRate!AT30*MaleSingleAge!AT30/100</f>
        <v>223.00869815441999</v>
      </c>
      <c r="AU30" s="32">
        <f>ParticipationMaleRate!AU30*MaleSingleAge!AU30/100</f>
        <v>227.51716218524999</v>
      </c>
      <c r="AV30" s="32">
        <f>ParticipationMaleRate!AV30*MaleSingleAge!AV30/100</f>
        <v>231.27013319795998</v>
      </c>
      <c r="AW30" s="32">
        <f>ParticipationMaleRate!AW30*MaleSingleAge!AW30/100</f>
        <v>234.38197463480995</v>
      </c>
      <c r="AX30" s="32">
        <f>ParticipationMaleRate!AX30*MaleSingleAge!AX30/100</f>
        <v>237.09055153121997</v>
      </c>
      <c r="AY30" s="32">
        <f>ParticipationMaleRate!AY30*MaleSingleAge!AY30/100</f>
        <v>239.72845948109997</v>
      </c>
      <c r="AZ30" s="32">
        <f>ParticipationMaleRate!AZ30*MaleSingleAge!AZ30/100</f>
        <v>242.53919999999999</v>
      </c>
    </row>
    <row r="31" spans="1:5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ParticipationMaleRate!AA31*MaleSingleAge!AA31/100</f>
        <v>130.14583268940001</v>
      </c>
      <c r="AB31" s="28">
        <f>ParticipationMaleRate!AB31*MaleSingleAge!AB31/100</f>
        <v>131.3042737248</v>
      </c>
      <c r="AC31" s="28">
        <f>ParticipationMaleRate!AC31*MaleSingleAge!AC31/100</f>
        <v>131.21463825359999</v>
      </c>
      <c r="AD31" s="28">
        <f>ParticipationMaleRate!AD31*MaleSingleAge!AD31/100</f>
        <v>130.76451230040001</v>
      </c>
      <c r="AE31" s="28">
        <f>ParticipationMaleRate!AE31*MaleSingleAge!AE31/100</f>
        <v>131.2009980732</v>
      </c>
      <c r="AF31" s="28">
        <f>ParticipationMaleRate!AF31*MaleSingleAge!AF31/100</f>
        <v>133.40388720780001</v>
      </c>
      <c r="AG31" s="32">
        <f>ParticipationMaleRate!AG31*MaleSingleAge!AG31/100</f>
        <v>137.17064891376</v>
      </c>
      <c r="AH31" s="32">
        <f>ParticipationMaleRate!AH31*MaleSingleAge!AH31/100</f>
        <v>142.66921753692</v>
      </c>
      <c r="AI31" s="32">
        <f>ParticipationMaleRate!AI31*MaleSingleAge!AI31/100</f>
        <v>149.35144554765</v>
      </c>
      <c r="AJ31" s="32">
        <f>ParticipationMaleRate!AJ31*MaleSingleAge!AJ31/100</f>
        <v>156.38757800112</v>
      </c>
      <c r="AK31" s="32">
        <f>ParticipationMaleRate!AK31*MaleSingleAge!AK31/100</f>
        <v>163.16979425955003</v>
      </c>
      <c r="AL31" s="32">
        <f>ParticipationMaleRate!AL31*MaleSingleAge!AL31/100</f>
        <v>169.53376628160001</v>
      </c>
      <c r="AM31" s="32">
        <f>ParticipationMaleRate!AM31*MaleSingleAge!AM31/100</f>
        <v>175.63260011481</v>
      </c>
      <c r="AN31" s="32">
        <f>ParticipationMaleRate!AN31*MaleSingleAge!AN31/100</f>
        <v>181.53677960207997</v>
      </c>
      <c r="AO31" s="32">
        <f>ParticipationMaleRate!AO31*MaleSingleAge!AO31/100</f>
        <v>187.41262770215999</v>
      </c>
      <c r="AP31" s="32">
        <f>ParticipationMaleRate!AP31*MaleSingleAge!AP31/100</f>
        <v>193.35920362109999</v>
      </c>
      <c r="AQ31" s="32">
        <f>ParticipationMaleRate!AQ31*MaleSingleAge!AQ31/100</f>
        <v>199.38531516948001</v>
      </c>
      <c r="AR31" s="32">
        <f>ParticipationMaleRate!AR31*MaleSingleAge!AR31/100</f>
        <v>205.36665682103998</v>
      </c>
      <c r="AS31" s="32">
        <f>ParticipationMaleRate!AS31*MaleSingleAge!AS31/100</f>
        <v>211.13458430705998</v>
      </c>
      <c r="AT31" s="32">
        <f>ParticipationMaleRate!AT31*MaleSingleAge!AT31/100</f>
        <v>216.46320900516</v>
      </c>
      <c r="AU31" s="32">
        <f>ParticipationMaleRate!AU31*MaleSingleAge!AU31/100</f>
        <v>221.20839148904997</v>
      </c>
      <c r="AV31" s="32">
        <f>ParticipationMaleRate!AV31*MaleSingleAge!AV31/100</f>
        <v>225.30067352495996</v>
      </c>
      <c r="AW31" s="32">
        <f>ParticipationMaleRate!AW31*MaleSingleAge!AW31/100</f>
        <v>228.81670225748996</v>
      </c>
      <c r="AX31" s="32">
        <f>ParticipationMaleRate!AX31*MaleSingleAge!AX31/100</f>
        <v>231.93634992641998</v>
      </c>
      <c r="AY31" s="32">
        <f>ParticipationMaleRate!AY31*MaleSingleAge!AY31/100</f>
        <v>234.91617747884996</v>
      </c>
      <c r="AZ31" s="32">
        <f>ParticipationMaleRate!AZ31*MaleSingleAge!AZ31/100</f>
        <v>237.94110000000001</v>
      </c>
    </row>
    <row r="32" spans="1:5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ParticipationMaleRate!AA32*MaleSingleAge!AA32/100</f>
        <v>124.77160161179999</v>
      </c>
      <c r="AB32" s="28">
        <f>ParticipationMaleRate!AB32*MaleSingleAge!AB32/100</f>
        <v>126.87218939340001</v>
      </c>
      <c r="AC32" s="28">
        <f>ParticipationMaleRate!AC32*MaleSingleAge!AC32/100</f>
        <v>128.20600417680001</v>
      </c>
      <c r="AD32" s="28">
        <f>ParticipationMaleRate!AD32*MaleSingleAge!AD32/100</f>
        <v>129.24850367879998</v>
      </c>
      <c r="AE32" s="28">
        <f>ParticipationMaleRate!AE32*MaleSingleAge!AE32/100</f>
        <v>130.67487682920003</v>
      </c>
      <c r="AF32" s="28">
        <f>ParticipationMaleRate!AF32*MaleSingleAge!AF32/100</f>
        <v>132.97519582379999</v>
      </c>
      <c r="AG32" s="32">
        <f>ParticipationMaleRate!AG32*MaleSingleAge!AG32/100</f>
        <v>135.76718492694002</v>
      </c>
      <c r="AH32" s="32">
        <f>ParticipationMaleRate!AH32*MaleSingleAge!AH32/100</f>
        <v>139.41667109555999</v>
      </c>
      <c r="AI32" s="32">
        <f>ParticipationMaleRate!AI32*MaleSingleAge!AI32/100</f>
        <v>143.83738998539999</v>
      </c>
      <c r="AJ32" s="32">
        <f>ParticipationMaleRate!AJ32*MaleSingleAge!AJ32/100</f>
        <v>148.85790167088001</v>
      </c>
      <c r="AK32" s="32">
        <f>ParticipationMaleRate!AK32*MaleSingleAge!AK32/100</f>
        <v>154.33030344599999</v>
      </c>
      <c r="AL32" s="32">
        <f>ParticipationMaleRate!AL32*MaleSingleAge!AL32/100</f>
        <v>160.24787030051999</v>
      </c>
      <c r="AM32" s="32">
        <f>ParticipationMaleRate!AM32*MaleSingleAge!AM32/100</f>
        <v>166.58966767256999</v>
      </c>
      <c r="AN32" s="32">
        <f>ParticipationMaleRate!AN32*MaleSingleAge!AN32/100</f>
        <v>173.17630945692</v>
      </c>
      <c r="AO32" s="32">
        <f>ParticipationMaleRate!AO32*MaleSingleAge!AO32/100</f>
        <v>179.77751447570998</v>
      </c>
      <c r="AP32" s="32">
        <f>ParticipationMaleRate!AP32*MaleSingleAge!AP32/100</f>
        <v>186.21625165649999</v>
      </c>
      <c r="AQ32" s="32">
        <f>ParticipationMaleRate!AQ32*MaleSingleAge!AQ32/100</f>
        <v>192.42282820365</v>
      </c>
      <c r="AR32" s="32">
        <f>ParticipationMaleRate!AR32*MaleSingleAge!AR32/100</f>
        <v>198.38167466831999</v>
      </c>
      <c r="AS32" s="32">
        <f>ParticipationMaleRate!AS32*MaleSingleAge!AS32/100</f>
        <v>204.03398172438</v>
      </c>
      <c r="AT32" s="32">
        <f>ParticipationMaleRate!AT32*MaleSingleAge!AT32/100</f>
        <v>209.33575513091998</v>
      </c>
      <c r="AU32" s="32">
        <f>ParticipationMaleRate!AU32*MaleSingleAge!AU32/100</f>
        <v>214.25937426179999</v>
      </c>
      <c r="AV32" s="32">
        <f>ParticipationMaleRate!AV32*MaleSingleAge!AV32/100</f>
        <v>218.76948998387996</v>
      </c>
      <c r="AW32" s="32">
        <f>ParticipationMaleRate!AW32*MaleSingleAge!AW32/100</f>
        <v>222.87421593710999</v>
      </c>
      <c r="AX32" s="32">
        <f>ParticipationMaleRate!AX32*MaleSingleAge!AX32/100</f>
        <v>226.64240412317997</v>
      </c>
      <c r="AY32" s="32">
        <f>ParticipationMaleRate!AY32*MaleSingleAge!AY32/100</f>
        <v>230.17619267099997</v>
      </c>
      <c r="AZ32" s="32">
        <f>ParticipationMaleRate!AZ32*MaleSingleAge!AZ32/100</f>
        <v>233.55719999999997</v>
      </c>
    </row>
    <row r="33" spans="1:5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ParticipationMaleRate!AA33*MaleSingleAge!AA33/100</f>
        <v>122.3043086321</v>
      </c>
      <c r="AB33" s="28">
        <f>ParticipationMaleRate!AB33*MaleSingleAge!AB33/100</f>
        <v>125.33575151709999</v>
      </c>
      <c r="AC33" s="28">
        <f>ParticipationMaleRate!AC33*MaleSingleAge!AC33/100</f>
        <v>127.99050035179999</v>
      </c>
      <c r="AD33" s="28">
        <f>ParticipationMaleRate!AD33*MaleSingleAge!AD33/100</f>
        <v>130.38086761030002</v>
      </c>
      <c r="AE33" s="28">
        <f>ParticipationMaleRate!AE33*MaleSingleAge!AE33/100</f>
        <v>132.67979462439999</v>
      </c>
      <c r="AF33" s="28">
        <f>ParticipationMaleRate!AF33*MaleSingleAge!AF33/100</f>
        <v>135.04928965320002</v>
      </c>
      <c r="AG33" s="32">
        <f>ParticipationMaleRate!AG33*MaleSingleAge!AG33/100</f>
        <v>136.93850226526499</v>
      </c>
      <c r="AH33" s="32">
        <f>ParticipationMaleRate!AH33*MaleSingleAge!AH33/100</f>
        <v>138.89174573856999</v>
      </c>
      <c r="AI33" s="32">
        <f>ParticipationMaleRate!AI33*MaleSingleAge!AI33/100</f>
        <v>141.25503822843501</v>
      </c>
      <c r="AJ33" s="32">
        <f>ParticipationMaleRate!AJ33*MaleSingleAge!AJ33/100</f>
        <v>144.46807183031999</v>
      </c>
      <c r="AK33" s="32">
        <f>ParticipationMaleRate!AK33*MaleSingleAge!AK33/100</f>
        <v>148.80678177334997</v>
      </c>
      <c r="AL33" s="32">
        <f>ParticipationMaleRate!AL33*MaleSingleAge!AL33/100</f>
        <v>154.41158679297996</v>
      </c>
      <c r="AM33" s="32">
        <f>ParticipationMaleRate!AM33*MaleSingleAge!AM33/100</f>
        <v>161.10789128732995</v>
      </c>
      <c r="AN33" s="32">
        <f>ParticipationMaleRate!AN33*MaleSingleAge!AN33/100</f>
        <v>168.46702192689995</v>
      </c>
      <c r="AO33" s="32">
        <f>ParticipationMaleRate!AO33*MaleSingleAge!AO33/100</f>
        <v>175.88703468578495</v>
      </c>
      <c r="AP33" s="32">
        <f>ParticipationMaleRate!AP33*MaleSingleAge!AP33/100</f>
        <v>182.92249302749994</v>
      </c>
      <c r="AQ33" s="32">
        <f>ParticipationMaleRate!AQ33*MaleSingleAge!AQ33/100</f>
        <v>189.43033103266993</v>
      </c>
      <c r="AR33" s="32">
        <f>ParticipationMaleRate!AR33*MaleSingleAge!AR33/100</f>
        <v>195.49385702755993</v>
      </c>
      <c r="AS33" s="32">
        <f>ParticipationMaleRate!AS33*MaleSingleAge!AS33/100</f>
        <v>201.16300752412496</v>
      </c>
      <c r="AT33" s="32">
        <f>ParticipationMaleRate!AT33*MaleSingleAge!AT33/100</f>
        <v>206.56238342039993</v>
      </c>
      <c r="AU33" s="32">
        <f>ParticipationMaleRate!AU33*MaleSingleAge!AU33/100</f>
        <v>211.77809269442491</v>
      </c>
      <c r="AV33" s="32">
        <f>ParticipationMaleRate!AV33*MaleSingleAge!AV33/100</f>
        <v>216.8089275758999</v>
      </c>
      <c r="AW33" s="32">
        <f>ParticipationMaleRate!AW33*MaleSingleAge!AW33/100</f>
        <v>221.59320396586986</v>
      </c>
      <c r="AX33" s="32">
        <f>ParticipationMaleRate!AX33*MaleSingleAge!AX33/100</f>
        <v>226.09528259128987</v>
      </c>
      <c r="AY33" s="32">
        <f>ParticipationMaleRate!AY33*MaleSingleAge!AY33/100</f>
        <v>230.27089333000487</v>
      </c>
      <c r="AZ33" s="32">
        <f>ParticipationMaleRate!AZ33*MaleSingleAge!AZ33/100</f>
        <v>234.0986</v>
      </c>
    </row>
    <row r="34" spans="1:5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ParticipationMaleRate!AA34*MaleSingleAge!AA34/100</f>
        <v>117.45896959460001</v>
      </c>
      <c r="AB34" s="28">
        <f>ParticipationMaleRate!AB34*MaleSingleAge!AB34/100</f>
        <v>121.466437697</v>
      </c>
      <c r="AC34" s="28">
        <f>ParticipationMaleRate!AC34*MaleSingleAge!AC34/100</f>
        <v>125.51763809019999</v>
      </c>
      <c r="AD34" s="28">
        <f>ParticipationMaleRate!AD34*MaleSingleAge!AD34/100</f>
        <v>129.3293047997</v>
      </c>
      <c r="AE34" s="28">
        <f>ParticipationMaleRate!AE34*MaleSingleAge!AE34/100</f>
        <v>132.52772552230002</v>
      </c>
      <c r="AF34" s="28">
        <f>ParticipationMaleRate!AF34*MaleSingleAge!AF34/100</f>
        <v>134.9051718767</v>
      </c>
      <c r="AG34" s="32">
        <f>ParticipationMaleRate!AG34*MaleSingleAge!AG34/100</f>
        <v>135.72845352913498</v>
      </c>
      <c r="AH34" s="32">
        <f>ParticipationMaleRate!AH34*MaleSingleAge!AH34/100</f>
        <v>135.73980114322001</v>
      </c>
      <c r="AI34" s="32">
        <f>ParticipationMaleRate!AI34*MaleSingleAge!AI34/100</f>
        <v>135.76299343657499</v>
      </c>
      <c r="AJ34" s="32">
        <f>ParticipationMaleRate!AJ34*MaleSingleAge!AJ34/100</f>
        <v>136.90818933455998</v>
      </c>
      <c r="AK34" s="32">
        <f>ParticipationMaleRate!AK34*MaleSingleAge!AK34/100</f>
        <v>139.92347906342499</v>
      </c>
      <c r="AL34" s="32">
        <f>ParticipationMaleRate!AL34*MaleSingleAge!AL34/100</f>
        <v>145.11591248264</v>
      </c>
      <c r="AM34" s="32">
        <f>ParticipationMaleRate!AM34*MaleSingleAge!AM34/100</f>
        <v>152.13411223697997</v>
      </c>
      <c r="AN34" s="32">
        <f>ParticipationMaleRate!AN34*MaleSingleAge!AN34/100</f>
        <v>160.26523010979997</v>
      </c>
      <c r="AO34" s="32">
        <f>ParticipationMaleRate!AO34*MaleSingleAge!AO34/100</f>
        <v>168.47174927721997</v>
      </c>
      <c r="AP34" s="32">
        <f>ParticipationMaleRate!AP34*MaleSingleAge!AP34/100</f>
        <v>176.00464472984993</v>
      </c>
      <c r="AQ34" s="32">
        <f>ParticipationMaleRate!AQ34*MaleSingleAge!AQ34/100</f>
        <v>182.63547903334995</v>
      </c>
      <c r="AR34" s="32">
        <f>ParticipationMaleRate!AR34*MaleSingleAge!AR34/100</f>
        <v>188.56107361727993</v>
      </c>
      <c r="AS34" s="32">
        <f>ParticipationMaleRate!AS34*MaleSingleAge!AS34/100</f>
        <v>193.97533763261993</v>
      </c>
      <c r="AT34" s="32">
        <f>ParticipationMaleRate!AT34*MaleSingleAge!AT34/100</f>
        <v>199.21907373065991</v>
      </c>
      <c r="AU34" s="32">
        <f>ParticipationMaleRate!AU34*MaleSingleAge!AU34/100</f>
        <v>204.52552756202491</v>
      </c>
      <c r="AV34" s="32">
        <f>ParticipationMaleRate!AV34*MaleSingleAge!AV34/100</f>
        <v>209.9354671474799</v>
      </c>
      <c r="AW34" s="32">
        <f>ParticipationMaleRate!AW34*MaleSingleAge!AW34/100</f>
        <v>215.30650214490987</v>
      </c>
      <c r="AX34" s="32">
        <f>ParticipationMaleRate!AX34*MaleSingleAge!AX34/100</f>
        <v>220.47992663493989</v>
      </c>
      <c r="AY34" s="32">
        <f>ParticipationMaleRate!AY34*MaleSingleAge!AY34/100</f>
        <v>225.23120912704485</v>
      </c>
      <c r="AZ34" s="32">
        <f>ParticipationMaleRate!AZ34*MaleSingleAge!AZ34/100</f>
        <v>229.42132000000001</v>
      </c>
    </row>
    <row r="35" spans="1:5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ParticipationMaleRate!AA35*MaleSingleAge!AA35/100</f>
        <v>112.71202821140001</v>
      </c>
      <c r="AB35" s="28">
        <f>ParticipationMaleRate!AB35*MaleSingleAge!AB35/100</f>
        <v>117.33671796350001</v>
      </c>
      <c r="AC35" s="28">
        <f>ParticipationMaleRate!AC35*MaleSingleAge!AC35/100</f>
        <v>122.3023208007</v>
      </c>
      <c r="AD35" s="28">
        <f>ParticipationMaleRate!AD35*MaleSingleAge!AD35/100</f>
        <v>127.07609790779999</v>
      </c>
      <c r="AE35" s="28">
        <f>ParticipationMaleRate!AE35*MaleSingleAge!AE35/100</f>
        <v>130.938454318</v>
      </c>
      <c r="AF35" s="28">
        <f>ParticipationMaleRate!AF35*MaleSingleAge!AF35/100</f>
        <v>133.45107320759999</v>
      </c>
      <c r="AG35" s="32">
        <f>ParticipationMaleRate!AG35*MaleSingleAge!AG35/100</f>
        <v>133.78267139616</v>
      </c>
      <c r="AH35" s="32">
        <f>ParticipationMaleRate!AH35*MaleSingleAge!AH35/100</f>
        <v>132.78121527735001</v>
      </c>
      <c r="AI35" s="32">
        <f>ParticipationMaleRate!AI35*MaleSingleAge!AI35/100</f>
        <v>131.50341538934498</v>
      </c>
      <c r="AJ35" s="32">
        <f>ParticipationMaleRate!AJ35*MaleSingleAge!AJ35/100</f>
        <v>131.39958955199998</v>
      </c>
      <c r="AK35" s="32">
        <f>ParticipationMaleRate!AK35*MaleSingleAge!AK35/100</f>
        <v>133.45828411872498</v>
      </c>
      <c r="AL35" s="32">
        <f>ParticipationMaleRate!AL35*MaleSingleAge!AL35/100</f>
        <v>138.05524244929995</v>
      </c>
      <c r="AM35" s="32">
        <f>ParticipationMaleRate!AM35*MaleSingleAge!AM35/100</f>
        <v>144.77212845295497</v>
      </c>
      <c r="AN35" s="32">
        <f>ParticipationMaleRate!AN35*MaleSingleAge!AN35/100</f>
        <v>152.81080909319996</v>
      </c>
      <c r="AO35" s="32">
        <f>ParticipationMaleRate!AO35*MaleSingleAge!AO35/100</f>
        <v>161.01035249417495</v>
      </c>
      <c r="AP35" s="32">
        <f>ParticipationMaleRate!AP35*MaleSingleAge!AP35/100</f>
        <v>168.52697608994995</v>
      </c>
      <c r="AQ35" s="32">
        <f>ParticipationMaleRate!AQ35*MaleSingleAge!AQ35/100</f>
        <v>175.11233481636995</v>
      </c>
      <c r="AR35" s="32">
        <f>ParticipationMaleRate!AR35*MaleSingleAge!AR35/100</f>
        <v>181.00062689591994</v>
      </c>
      <c r="AS35" s="32">
        <f>ParticipationMaleRate!AS35*MaleSingleAge!AS35/100</f>
        <v>186.41594063657993</v>
      </c>
      <c r="AT35" s="32">
        <f>ParticipationMaleRate!AT35*MaleSingleAge!AT35/100</f>
        <v>191.74951262977993</v>
      </c>
      <c r="AU35" s="32">
        <f>ParticipationMaleRate!AU35*MaleSingleAge!AU35/100</f>
        <v>197.2598237246749</v>
      </c>
      <c r="AV35" s="32">
        <f>ParticipationMaleRate!AV35*MaleSingleAge!AV35/100</f>
        <v>202.99937624867991</v>
      </c>
      <c r="AW35" s="32">
        <f>ParticipationMaleRate!AW35*MaleSingleAge!AW35/100</f>
        <v>208.79820153345992</v>
      </c>
      <c r="AX35" s="32">
        <f>ParticipationMaleRate!AX35*MaleSingleAge!AX35/100</f>
        <v>214.43240620696989</v>
      </c>
      <c r="AY35" s="32">
        <f>ParticipationMaleRate!AY35*MaleSingleAge!AY35/100</f>
        <v>219.60405440482489</v>
      </c>
      <c r="AZ35" s="32">
        <f>ParticipationMaleRate!AZ35*MaleSingleAge!AZ35/100</f>
        <v>224.11199999999999</v>
      </c>
    </row>
    <row r="36" spans="1:5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ParticipationMaleRate!AA36*MaleSingleAge!AA36/100</f>
        <v>108.26823111670001</v>
      </c>
      <c r="AB36" s="28">
        <f>ParticipationMaleRate!AB36*MaleSingleAge!AB36/100</f>
        <v>112.8760243019</v>
      </c>
      <c r="AC36" s="28">
        <f>ParticipationMaleRate!AC36*MaleSingleAge!AC36/100</f>
        <v>117.87840202</v>
      </c>
      <c r="AD36" s="28">
        <f>ParticipationMaleRate!AD36*MaleSingleAge!AD36/100</f>
        <v>122.7545524442</v>
      </c>
      <c r="AE36" s="28">
        <f>ParticipationMaleRate!AE36*MaleSingleAge!AE36/100</f>
        <v>126.8007832589</v>
      </c>
      <c r="AF36" s="28">
        <f>ParticipationMaleRate!AF36*MaleSingleAge!AF36/100</f>
        <v>129.5738080619</v>
      </c>
      <c r="AG36" s="32">
        <f>ParticipationMaleRate!AG36*MaleSingleAge!AG36/100</f>
        <v>130.30303861484998</v>
      </c>
      <c r="AH36" s="32">
        <f>ParticipationMaleRate!AH36*MaleSingleAge!AH36/100</f>
        <v>129.78514149453997</v>
      </c>
      <c r="AI36" s="32">
        <f>ParticipationMaleRate!AI36*MaleSingleAge!AI36/100</f>
        <v>128.91562835696001</v>
      </c>
      <c r="AJ36" s="32">
        <f>ParticipationMaleRate!AJ36*MaleSingleAge!AJ36/100</f>
        <v>128.91944677751999</v>
      </c>
      <c r="AK36" s="32">
        <f>ParticipationMaleRate!AK36*MaleSingleAge!AK36/100</f>
        <v>130.65000164349999</v>
      </c>
      <c r="AL36" s="32">
        <f>ParticipationMaleRate!AL36*MaleSingleAge!AL36/100</f>
        <v>134.40343980887999</v>
      </c>
      <c r="AM36" s="32">
        <f>ParticipationMaleRate!AM36*MaleSingleAge!AM36/100</f>
        <v>139.85252272114496</v>
      </c>
      <c r="AN36" s="32">
        <f>ParticipationMaleRate!AN36*MaleSingleAge!AN36/100</f>
        <v>146.46249686133996</v>
      </c>
      <c r="AO36" s="32">
        <f>ParticipationMaleRate!AO36*MaleSingleAge!AO36/100</f>
        <v>153.42118877767498</v>
      </c>
      <c r="AP36" s="32">
        <f>ParticipationMaleRate!AP36*MaleSingleAge!AP36/100</f>
        <v>160.13541270329995</v>
      </c>
      <c r="AQ36" s="32">
        <f>ParticipationMaleRate!AQ36*MaleSingleAge!AQ36/100</f>
        <v>166.44432285932493</v>
      </c>
      <c r="AR36" s="32">
        <f>ParticipationMaleRate!AR36*MaleSingleAge!AR36/100</f>
        <v>172.49536172595995</v>
      </c>
      <c r="AS36" s="32">
        <f>ParticipationMaleRate!AS36*MaleSingleAge!AS36/100</f>
        <v>178.35996163066494</v>
      </c>
      <c r="AT36" s="32">
        <f>ParticipationMaleRate!AT36*MaleSingleAge!AT36/100</f>
        <v>184.19986667854991</v>
      </c>
      <c r="AU36" s="32">
        <f>ParticipationMaleRate!AU36*MaleSingleAge!AU36/100</f>
        <v>190.11236823187491</v>
      </c>
      <c r="AV36" s="32">
        <f>ParticipationMaleRate!AV36*MaleSingleAge!AV36/100</f>
        <v>196.10441580803993</v>
      </c>
      <c r="AW36" s="32">
        <f>ParticipationMaleRate!AW36*MaleSingleAge!AW36/100</f>
        <v>202.05712908325989</v>
      </c>
      <c r="AX36" s="32">
        <f>ParticipationMaleRate!AX36*MaleSingleAge!AX36/100</f>
        <v>207.80062908989987</v>
      </c>
      <c r="AY36" s="32">
        <f>ParticipationMaleRate!AY36*MaleSingleAge!AY36/100</f>
        <v>213.11416781941486</v>
      </c>
      <c r="AZ36" s="32">
        <f>ParticipationMaleRate!AZ36*MaleSingleAge!AZ36/100</f>
        <v>217.85324</v>
      </c>
    </row>
    <row r="37" spans="1:5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ParticipationMaleRate!AA37*MaleSingleAge!AA37/100</f>
        <v>104.04707113880001</v>
      </c>
      <c r="AB37" s="28">
        <f>ParticipationMaleRate!AB37*MaleSingleAge!AB37/100</f>
        <v>108.2324501515</v>
      </c>
      <c r="AC37" s="28">
        <f>ParticipationMaleRate!AC37*MaleSingleAge!AC37/100</f>
        <v>112.70805254859999</v>
      </c>
      <c r="AD37" s="28">
        <f>ParticipationMaleRate!AD37*MaleSingleAge!AD37/100</f>
        <v>117.1349530764</v>
      </c>
      <c r="AE37" s="28">
        <f>ParticipationMaleRate!AE37*MaleSingleAge!AE37/100</f>
        <v>121.05197485010001</v>
      </c>
      <c r="AF37" s="28">
        <f>ParticipationMaleRate!AF37*MaleSingleAge!AF37/100</f>
        <v>124.1609431597</v>
      </c>
      <c r="AG37" s="32">
        <f>ParticipationMaleRate!AG37*MaleSingleAge!AG37/100</f>
        <v>125.84308811769</v>
      </c>
      <c r="AH37" s="32">
        <f>ParticipationMaleRate!AH37*MaleSingleAge!AH37/100</f>
        <v>126.75157979478999</v>
      </c>
      <c r="AI37" s="32">
        <f>ParticipationMaleRate!AI37*MaleSingleAge!AI37/100</f>
        <v>127.363742400205</v>
      </c>
      <c r="AJ37" s="32">
        <f>ParticipationMaleRate!AJ37*MaleSingleAge!AJ37/100</f>
        <v>128.3446959648</v>
      </c>
      <c r="AK37" s="32">
        <f>ParticipationMaleRate!AK37*MaleSingleAge!AK37/100</f>
        <v>130.17203762374996</v>
      </c>
      <c r="AL37" s="32">
        <f>ParticipationMaleRate!AL37*MaleSingleAge!AL37/100</f>
        <v>132.96720662565997</v>
      </c>
      <c r="AM37" s="32">
        <f>ParticipationMaleRate!AM37*MaleSingleAge!AM37/100</f>
        <v>136.60279496795997</v>
      </c>
      <c r="AN37" s="32">
        <f>ParticipationMaleRate!AN37*MaleSingleAge!AN37/100</f>
        <v>140.99463564993997</v>
      </c>
      <c r="AO37" s="32">
        <f>ParticipationMaleRate!AO37*MaleSingleAge!AO37/100</f>
        <v>145.97708376005997</v>
      </c>
      <c r="AP37" s="32">
        <f>ParticipationMaleRate!AP37*MaleSingleAge!AP37/100</f>
        <v>151.40412927989996</v>
      </c>
      <c r="AQ37" s="32">
        <f>ParticipationMaleRate!AQ37*MaleSingleAge!AQ37/100</f>
        <v>157.27108200782996</v>
      </c>
      <c r="AR37" s="32">
        <f>ParticipationMaleRate!AR37*MaleSingleAge!AR37/100</f>
        <v>163.55804389859995</v>
      </c>
      <c r="AS37" s="32">
        <f>ParticipationMaleRate!AS37*MaleSingleAge!AS37/100</f>
        <v>170.08737828139493</v>
      </c>
      <c r="AT37" s="32">
        <f>ParticipationMaleRate!AT37*MaleSingleAge!AT37/100</f>
        <v>176.63420375724994</v>
      </c>
      <c r="AU37" s="32">
        <f>ParticipationMaleRate!AU37*MaleSingleAge!AU37/100</f>
        <v>183.0240369113499</v>
      </c>
      <c r="AV37" s="32">
        <f>ParticipationMaleRate!AV37*MaleSingleAge!AV37/100</f>
        <v>189.19075970459991</v>
      </c>
      <c r="AW37" s="32">
        <f>ParticipationMaleRate!AW37*MaleSingleAge!AW37/100</f>
        <v>195.11680393908989</v>
      </c>
      <c r="AX37" s="32">
        <f>ParticipationMaleRate!AX37*MaleSingleAge!AX37/100</f>
        <v>200.74596141690989</v>
      </c>
      <c r="AY37" s="32">
        <f>ParticipationMaleRate!AY37*MaleSingleAge!AY37/100</f>
        <v>206.02942114846491</v>
      </c>
      <c r="AZ37" s="32">
        <f>ParticipationMaleRate!AZ37*MaleSingleAge!AZ37/100</f>
        <v>210.94220000000001</v>
      </c>
    </row>
    <row r="38" spans="1:5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ParticipationMaleRate!AA38*MaleSingleAge!AA38/100</f>
        <v>99.654456629200013</v>
      </c>
      <c r="AB38" s="28">
        <f>ParticipationMaleRate!AB38*MaleSingleAge!AB38/100</f>
        <v>103.50901205379999</v>
      </c>
      <c r="AC38" s="28">
        <f>ParticipationMaleRate!AC38*MaleSingleAge!AC38/100</f>
        <v>107.6098141928</v>
      </c>
      <c r="AD38" s="28">
        <f>ParticipationMaleRate!AD38*MaleSingleAge!AD38/100</f>
        <v>111.74934061350001</v>
      </c>
      <c r="AE38" s="28">
        <f>ParticipationMaleRate!AE38*MaleSingleAge!AE38/100</f>
        <v>115.6525496228</v>
      </c>
      <c r="AF38" s="28">
        <f>ParticipationMaleRate!AF38*MaleSingleAge!AF38/100</f>
        <v>119.1307844637</v>
      </c>
      <c r="AG38" s="32">
        <f>ParticipationMaleRate!AG38*MaleSingleAge!AG38/100</f>
        <v>121.69773409556001</v>
      </c>
      <c r="AH38" s="32">
        <f>ParticipationMaleRate!AH38*MaleSingleAge!AH38/100</f>
        <v>123.87982027995002</v>
      </c>
      <c r="AI38" s="32">
        <f>ParticipationMaleRate!AI38*MaleSingleAge!AI38/100</f>
        <v>125.78810576172502</v>
      </c>
      <c r="AJ38" s="32">
        <f>ParticipationMaleRate!AJ38*MaleSingleAge!AJ38/100</f>
        <v>127.59076405960002</v>
      </c>
      <c r="AK38" s="32">
        <f>ParticipationMaleRate!AK38*MaleSingleAge!AK38/100</f>
        <v>129.44278197317504</v>
      </c>
      <c r="AL38" s="32">
        <f>ParticipationMaleRate!AL38*MaleSingleAge!AL38/100</f>
        <v>131.30845776983008</v>
      </c>
      <c r="AM38" s="32">
        <f>ParticipationMaleRate!AM38*MaleSingleAge!AM38/100</f>
        <v>133.23484421418004</v>
      </c>
      <c r="AN38" s="32">
        <f>ParticipationMaleRate!AN38*MaleSingleAge!AN38/100</f>
        <v>135.55451553336007</v>
      </c>
      <c r="AO38" s="32">
        <f>ParticipationMaleRate!AO38*MaleSingleAge!AO38/100</f>
        <v>138.69101034424509</v>
      </c>
      <c r="AP38" s="32">
        <f>ParticipationMaleRate!AP38*MaleSingleAge!AP38/100</f>
        <v>142.9102403872501</v>
      </c>
      <c r="AQ38" s="32">
        <f>ParticipationMaleRate!AQ38*MaleSingleAge!AQ38/100</f>
        <v>148.34623892042012</v>
      </c>
      <c r="AR38" s="32">
        <f>ParticipationMaleRate!AR38*MaleSingleAge!AR38/100</f>
        <v>154.83085455864014</v>
      </c>
      <c r="AS38" s="32">
        <f>ParticipationMaleRate!AS38*MaleSingleAge!AS38/100</f>
        <v>161.95529877803014</v>
      </c>
      <c r="AT38" s="32">
        <f>ParticipationMaleRate!AT38*MaleSingleAge!AT38/100</f>
        <v>169.13887946584015</v>
      </c>
      <c r="AU38" s="32">
        <f>ParticipationMaleRate!AU38*MaleSingleAge!AU38/100</f>
        <v>175.95801358065017</v>
      </c>
      <c r="AV38" s="32">
        <f>ParticipationMaleRate!AV38*MaleSingleAge!AV38/100</f>
        <v>182.27325386786023</v>
      </c>
      <c r="AW38" s="32">
        <f>ParticipationMaleRate!AW38*MaleSingleAge!AW38/100</f>
        <v>188.16429365403522</v>
      </c>
      <c r="AX38" s="32">
        <f>ParticipationMaleRate!AX38*MaleSingleAge!AX38/100</f>
        <v>193.67998600398028</v>
      </c>
      <c r="AY38" s="32">
        <f>ParticipationMaleRate!AY38*MaleSingleAge!AY38/100</f>
        <v>198.93591004721526</v>
      </c>
      <c r="AZ38" s="32">
        <f>ParticipationMaleRate!AZ38*MaleSingleAge!AZ38/100</f>
        <v>204.01643999999999</v>
      </c>
    </row>
    <row r="39" spans="1:5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ParticipationMaleRate!AA39*MaleSingleAge!AA39/100</f>
        <v>95.330245172700003</v>
      </c>
      <c r="AB39" s="28">
        <f>ParticipationMaleRate!AB39*MaleSingleAge!AB39/100</f>
        <v>98.862098249799999</v>
      </c>
      <c r="AC39" s="28">
        <f>ParticipationMaleRate!AC39*MaleSingleAge!AC39/100</f>
        <v>102.60743134139999</v>
      </c>
      <c r="AD39" s="28">
        <f>ParticipationMaleRate!AD39*MaleSingleAge!AD39/100</f>
        <v>106.49773225680001</v>
      </c>
      <c r="AE39" s="28">
        <f>ParticipationMaleRate!AE39*MaleSingleAge!AE39/100</f>
        <v>110.44165140839999</v>
      </c>
      <c r="AF39" s="28">
        <f>ParticipationMaleRate!AF39*MaleSingleAge!AF39/100</f>
        <v>114.3547897207</v>
      </c>
      <c r="AG39" s="32">
        <f>ParticipationMaleRate!AG39*MaleSingleAge!AG39/100</f>
        <v>117.88800223952501</v>
      </c>
      <c r="AH39" s="32">
        <f>ParticipationMaleRate!AH39*MaleSingleAge!AH39/100</f>
        <v>121.43741112489</v>
      </c>
      <c r="AI39" s="32">
        <f>ParticipationMaleRate!AI39*MaleSingleAge!AI39/100</f>
        <v>124.72657375557003</v>
      </c>
      <c r="AJ39" s="32">
        <f>ParticipationMaleRate!AJ39*MaleSingleAge!AJ39/100</f>
        <v>127.39900858856002</v>
      </c>
      <c r="AK39" s="32">
        <f>ParticipationMaleRate!AK39*MaleSingleAge!AK39/100</f>
        <v>129.25856410315006</v>
      </c>
      <c r="AL39" s="32">
        <f>ParticipationMaleRate!AL39*MaleSingleAge!AL39/100</f>
        <v>130.09949901338007</v>
      </c>
      <c r="AM39" s="32">
        <f>ParticipationMaleRate!AM39*MaleSingleAge!AM39/100</f>
        <v>130.15946468877505</v>
      </c>
      <c r="AN39" s="32">
        <f>ParticipationMaleRate!AN39*MaleSingleAge!AN39/100</f>
        <v>130.23167910522005</v>
      </c>
      <c r="AO39" s="32">
        <f>ParticipationMaleRate!AO39*MaleSingleAge!AO39/100</f>
        <v>131.38072012693507</v>
      </c>
      <c r="AP39" s="32">
        <f>ParticipationMaleRate!AP39*MaleSingleAge!AP39/100</f>
        <v>134.3269221311501</v>
      </c>
      <c r="AQ39" s="32">
        <f>ParticipationMaleRate!AQ39*MaleSingleAge!AQ39/100</f>
        <v>139.36306482964011</v>
      </c>
      <c r="AR39" s="32">
        <f>ParticipationMaleRate!AR39*MaleSingleAge!AR39/100</f>
        <v>146.15352303760011</v>
      </c>
      <c r="AS39" s="32">
        <f>ParticipationMaleRate!AS39*MaleSingleAge!AS39/100</f>
        <v>154.01288369603014</v>
      </c>
      <c r="AT39" s="32">
        <f>ParticipationMaleRate!AT39*MaleSingleAge!AT39/100</f>
        <v>161.94763261369016</v>
      </c>
      <c r="AU39" s="32">
        <f>ParticipationMaleRate!AU39*MaleSingleAge!AU39/100</f>
        <v>169.23933011107519</v>
      </c>
      <c r="AV39" s="32">
        <f>ParticipationMaleRate!AV39*MaleSingleAge!AV39/100</f>
        <v>175.66946876790018</v>
      </c>
      <c r="AW39" s="32">
        <f>ParticipationMaleRate!AW39*MaleSingleAge!AW39/100</f>
        <v>181.4270841668702</v>
      </c>
      <c r="AX39" s="32">
        <f>ParticipationMaleRate!AX39*MaleSingleAge!AX39/100</f>
        <v>186.69468760899025</v>
      </c>
      <c r="AY39" s="32">
        <f>ParticipationMaleRate!AY39*MaleSingleAge!AY39/100</f>
        <v>191.80074071884025</v>
      </c>
      <c r="AZ39" s="32">
        <f>ParticipationMaleRate!AZ39*MaleSingleAge!AZ39/100</f>
        <v>196.96740000000003</v>
      </c>
    </row>
    <row r="40" spans="1:5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ParticipationMaleRate!AA40*MaleSingleAge!AA40/100</f>
        <v>91.320792621300001</v>
      </c>
      <c r="AB40" s="28">
        <f>ParticipationMaleRate!AB40*MaleSingleAge!AB40/100</f>
        <v>94.562710050800021</v>
      </c>
      <c r="AC40" s="28">
        <f>ParticipationMaleRate!AC40*MaleSingleAge!AC40/100</f>
        <v>97.985340794899997</v>
      </c>
      <c r="AD40" s="28">
        <f>ParticipationMaleRate!AD40*MaleSingleAge!AD40/100</f>
        <v>101.6234374141</v>
      </c>
      <c r="AE40" s="28">
        <f>ParticipationMaleRate!AE40*MaleSingleAge!AE40/100</f>
        <v>105.5196959113</v>
      </c>
      <c r="AF40" s="28">
        <f>ParticipationMaleRate!AF40*MaleSingleAge!AF40/100</f>
        <v>109.67113749559999</v>
      </c>
      <c r="AG40" s="32">
        <f>ParticipationMaleRate!AG40*MaleSingleAge!AG40/100</f>
        <v>113.82006731560502</v>
      </c>
      <c r="AH40" s="32">
        <f>ParticipationMaleRate!AH40*MaleSingleAge!AH40/100</f>
        <v>118.26858730184001</v>
      </c>
      <c r="AI40" s="32">
        <f>ParticipationMaleRate!AI40*MaleSingleAge!AI40/100</f>
        <v>122.49745474172003</v>
      </c>
      <c r="AJ40" s="32">
        <f>ParticipationMaleRate!AJ40*MaleSingleAge!AJ40/100</f>
        <v>125.81506926400003</v>
      </c>
      <c r="AK40" s="32">
        <f>ParticipationMaleRate!AK40*MaleSingleAge!AK40/100</f>
        <v>127.80723919062504</v>
      </c>
      <c r="AL40" s="32">
        <f>ParticipationMaleRate!AL40*MaleSingleAge!AL40/100</f>
        <v>128.17293341274006</v>
      </c>
      <c r="AM40" s="32">
        <f>ParticipationMaleRate!AM40*MaleSingleAge!AM40/100</f>
        <v>127.26015281786007</v>
      </c>
      <c r="AN40" s="32">
        <f>ParticipationMaleRate!AN40*MaleSingleAge!AN40/100</f>
        <v>126.08173638214008</v>
      </c>
      <c r="AO40" s="32">
        <f>ParticipationMaleRate!AO40*MaleSingleAge!AO40/100</f>
        <v>126.03001781789007</v>
      </c>
      <c r="AP40" s="32">
        <f>ParticipationMaleRate!AP40*MaleSingleAge!AP40/100</f>
        <v>128.05538014260009</v>
      </c>
      <c r="AQ40" s="32">
        <f>ParticipationMaleRate!AQ40*MaleSingleAge!AQ40/100</f>
        <v>132.51801575580012</v>
      </c>
      <c r="AR40" s="32">
        <f>ParticipationMaleRate!AR40*MaleSingleAge!AR40/100</f>
        <v>139.01479952308011</v>
      </c>
      <c r="AS40" s="32">
        <f>ParticipationMaleRate!AS40*MaleSingleAge!AS40/100</f>
        <v>146.78434044580513</v>
      </c>
      <c r="AT40" s="32">
        <f>ParticipationMaleRate!AT40*MaleSingleAge!AT40/100</f>
        <v>154.70929180704016</v>
      </c>
      <c r="AU40" s="32">
        <f>ParticipationMaleRate!AU40*MaleSingleAge!AU40/100</f>
        <v>161.98210114345014</v>
      </c>
      <c r="AV40" s="32">
        <f>ParticipationMaleRate!AV40*MaleSingleAge!AV40/100</f>
        <v>168.36474412294018</v>
      </c>
      <c r="AW40" s="32">
        <f>ParticipationMaleRate!AW40*MaleSingleAge!AW40/100</f>
        <v>174.08197115682023</v>
      </c>
      <c r="AX40" s="32">
        <f>ParticipationMaleRate!AX40*MaleSingleAge!AX40/100</f>
        <v>179.34774493230023</v>
      </c>
      <c r="AY40" s="32">
        <f>ParticipationMaleRate!AY40*MaleSingleAge!AY40/100</f>
        <v>184.53718452488025</v>
      </c>
      <c r="AZ40" s="32">
        <f>ParticipationMaleRate!AZ40*MaleSingleAge!AZ40/100</f>
        <v>189.89812000000001</v>
      </c>
    </row>
    <row r="41" spans="1:5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ParticipationMaleRate!AA41*MaleSingleAge!AA41/100</f>
        <v>87.766102147300003</v>
      </c>
      <c r="AB41" s="28">
        <f>ParticipationMaleRate!AB41*MaleSingleAge!AB41/100</f>
        <v>90.819362819799991</v>
      </c>
      <c r="AC41" s="28">
        <f>ParticipationMaleRate!AC41*MaleSingleAge!AC41/100</f>
        <v>94.032485270599992</v>
      </c>
      <c r="AD41" s="28">
        <f>ParticipationMaleRate!AD41*MaleSingleAge!AD41/100</f>
        <v>97.466038248000004</v>
      </c>
      <c r="AE41" s="28">
        <f>ParticipationMaleRate!AE41*MaleSingleAge!AE41/100</f>
        <v>101.2054137578</v>
      </c>
      <c r="AF41" s="28">
        <f>ParticipationMaleRate!AF41*MaleSingleAge!AF41/100</f>
        <v>105.2734491969</v>
      </c>
      <c r="AG41" s="32">
        <f>ParticipationMaleRate!AG41*MaleSingleAge!AG41/100</f>
        <v>109.41973303992501</v>
      </c>
      <c r="AH41" s="32">
        <f>ParticipationMaleRate!AH41*MaleSingleAge!AH41/100</f>
        <v>113.91699875479001</v>
      </c>
      <c r="AI41" s="32">
        <f>ParticipationMaleRate!AI41*MaleSingleAge!AI41/100</f>
        <v>118.25721866163003</v>
      </c>
      <c r="AJ41" s="32">
        <f>ParticipationMaleRate!AJ41*MaleSingleAge!AJ41/100</f>
        <v>121.76276742192003</v>
      </c>
      <c r="AK41" s="32">
        <f>ParticipationMaleRate!AK41*MaleSingleAge!AK41/100</f>
        <v>124.01858913355005</v>
      </c>
      <c r="AL41" s="32">
        <f>ParticipationMaleRate!AL41*MaleSingleAge!AL41/100</f>
        <v>124.76357261443005</v>
      </c>
      <c r="AM41" s="32">
        <f>ParticipationMaleRate!AM41*MaleSingleAge!AM41/100</f>
        <v>124.31247071219506</v>
      </c>
      <c r="AN41" s="32">
        <f>ParticipationMaleRate!AN41*MaleSingleAge!AN41/100</f>
        <v>123.52295841424008</v>
      </c>
      <c r="AO41" s="32">
        <f>ParticipationMaleRate!AO41*MaleSingleAge!AO41/100</f>
        <v>123.57405217882007</v>
      </c>
      <c r="AP41" s="32">
        <f>ParticipationMaleRate!AP41*MaleSingleAge!AP41/100</f>
        <v>125.28258767275011</v>
      </c>
      <c r="AQ41" s="32">
        <f>ParticipationMaleRate!AQ41*MaleSingleAge!AQ41/100</f>
        <v>128.93351205093012</v>
      </c>
      <c r="AR41" s="32">
        <f>ParticipationMaleRate!AR41*MaleSingleAge!AR41/100</f>
        <v>134.21483611224011</v>
      </c>
      <c r="AS41" s="32">
        <f>ParticipationMaleRate!AS41*MaleSingleAge!AS41/100</f>
        <v>140.61005824515513</v>
      </c>
      <c r="AT41" s="32">
        <f>ParticipationMaleRate!AT41*MaleSingleAge!AT41/100</f>
        <v>147.34285544415013</v>
      </c>
      <c r="AU41" s="32">
        <f>ParticipationMaleRate!AU41*MaleSingleAge!AU41/100</f>
        <v>153.84293355532517</v>
      </c>
      <c r="AV41" s="32">
        <f>ParticipationMaleRate!AV41*MaleSingleAge!AV41/100</f>
        <v>159.95627334112015</v>
      </c>
      <c r="AW41" s="32">
        <f>ParticipationMaleRate!AW41*MaleSingleAge!AW41/100</f>
        <v>165.82453739267021</v>
      </c>
      <c r="AX41" s="32">
        <f>ParticipationMaleRate!AX41*MaleSingleAge!AX41/100</f>
        <v>171.51675529395024</v>
      </c>
      <c r="AY41" s="32">
        <f>ParticipationMaleRate!AY41*MaleSingleAge!AY41/100</f>
        <v>177.18772920502525</v>
      </c>
      <c r="AZ41" s="32">
        <f>ParticipationMaleRate!AZ41*MaleSingleAge!AZ41/100</f>
        <v>182.92912000000001</v>
      </c>
    </row>
    <row r="42" spans="1:5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ParticipationMaleRate!AA42*MaleSingleAge!AA42/100</f>
        <v>84.546029184399998</v>
      </c>
      <c r="AB42" s="28">
        <f>ParticipationMaleRate!AB42*MaleSingleAge!AB42/100</f>
        <v>87.471201848199996</v>
      </c>
      <c r="AC42" s="28">
        <f>ParticipationMaleRate!AC42*MaleSingleAge!AC42/100</f>
        <v>90.541342335799996</v>
      </c>
      <c r="AD42" s="28">
        <f>ParticipationMaleRate!AD42*MaleSingleAge!AD42/100</f>
        <v>93.805104231900003</v>
      </c>
      <c r="AE42" s="28">
        <f>ParticipationMaleRate!AE42*MaleSingleAge!AE42/100</f>
        <v>97.315112842399998</v>
      </c>
      <c r="AF42" s="28">
        <f>ParticipationMaleRate!AF42*MaleSingleAge!AF42/100</f>
        <v>101.08924091270001</v>
      </c>
      <c r="AG42" s="32">
        <f>ParticipationMaleRate!AG42*MaleSingleAge!AG42/100</f>
        <v>104.83440269645001</v>
      </c>
      <c r="AH42" s="32">
        <f>ParticipationMaleRate!AH42*MaleSingleAge!AH42/100</f>
        <v>108.83406735340003</v>
      </c>
      <c r="AI42" s="32">
        <f>ParticipationMaleRate!AI42*MaleSingleAge!AI42/100</f>
        <v>112.75512446136501</v>
      </c>
      <c r="AJ42" s="32">
        <f>ParticipationMaleRate!AJ42*MaleSingleAge!AJ42/100</f>
        <v>116.15294154976003</v>
      </c>
      <c r="AK42" s="32">
        <f>ParticipationMaleRate!AK42*MaleSingleAge!AK42/100</f>
        <v>118.74937323220003</v>
      </c>
      <c r="AL42" s="32">
        <f>ParticipationMaleRate!AL42*MaleSingleAge!AL42/100</f>
        <v>120.40646583516005</v>
      </c>
      <c r="AM42" s="32">
        <f>ParticipationMaleRate!AM42*MaleSingleAge!AM42/100</f>
        <v>121.32028799056006</v>
      </c>
      <c r="AN42" s="32">
        <f>ParticipationMaleRate!AN42*MaleSingleAge!AN42/100</f>
        <v>121.95203258084005</v>
      </c>
      <c r="AO42" s="32">
        <f>ParticipationMaleRate!AO42*MaleSingleAge!AO42/100</f>
        <v>122.93845825659008</v>
      </c>
      <c r="AP42" s="32">
        <f>ParticipationMaleRate!AP42*MaleSingleAge!AP42/100</f>
        <v>124.73835900240009</v>
      </c>
      <c r="AQ42" s="32">
        <f>ParticipationMaleRate!AQ42*MaleSingleAge!AQ42/100</f>
        <v>127.4699826275701</v>
      </c>
      <c r="AR42" s="32">
        <f>ParticipationMaleRate!AR42*MaleSingleAge!AR42/100</f>
        <v>131.0094818630001</v>
      </c>
      <c r="AS42" s="32">
        <f>ParticipationMaleRate!AS42*MaleSingleAge!AS42/100</f>
        <v>135.2763483073501</v>
      </c>
      <c r="AT42" s="32">
        <f>ParticipationMaleRate!AT42*MaleSingleAge!AT42/100</f>
        <v>140.11204967022016</v>
      </c>
      <c r="AU42" s="32">
        <f>ParticipationMaleRate!AU42*MaleSingleAge!AU42/100</f>
        <v>145.37444633337515</v>
      </c>
      <c r="AV42" s="32">
        <f>ParticipationMaleRate!AV42*MaleSingleAge!AV42/100</f>
        <v>151.05994863598019</v>
      </c>
      <c r="AW42" s="32">
        <f>ParticipationMaleRate!AW42*MaleSingleAge!AW42/100</f>
        <v>157.14911177281519</v>
      </c>
      <c r="AX42" s="32">
        <f>ParticipationMaleRate!AX42*MaleSingleAge!AX42/100</f>
        <v>163.4724882587002</v>
      </c>
      <c r="AY42" s="32">
        <f>ParticipationMaleRate!AY42*MaleSingleAge!AY42/100</f>
        <v>169.81518272229525</v>
      </c>
      <c r="AZ42" s="32">
        <f>ParticipationMaleRate!AZ42*MaleSingleAge!AZ42/100</f>
        <v>176.01071999999999</v>
      </c>
    </row>
    <row r="43" spans="1:5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ParticipationMaleRate!AA43*MaleSingleAge!AA43/100</f>
        <v>81.565505927399997</v>
      </c>
      <c r="AB43" s="28">
        <f>ParticipationMaleRate!AB43*MaleSingleAge!AB43/100</f>
        <v>84.32794211380002</v>
      </c>
      <c r="AC43" s="28">
        <f>ParticipationMaleRate!AC43*MaleSingleAge!AC43/100</f>
        <v>87.207801740400015</v>
      </c>
      <c r="AD43" s="28">
        <f>ParticipationMaleRate!AD43*MaleSingleAge!AD43/100</f>
        <v>90.252850274400004</v>
      </c>
      <c r="AE43" s="28">
        <f>ParticipationMaleRate!AE43*MaleSingleAge!AE43/100</f>
        <v>93.522794549799997</v>
      </c>
      <c r="AF43" s="28">
        <f>ParticipationMaleRate!AF43*MaleSingleAge!AF43/100</f>
        <v>97.042512414100017</v>
      </c>
      <c r="AG43" s="32">
        <f>ParticipationMaleRate!AG43*MaleSingleAge!AG43/100</f>
        <v>100.48010222598</v>
      </c>
      <c r="AH43" s="32">
        <f>ParticipationMaleRate!AH43*MaleSingleAge!AH43/100</f>
        <v>104.12885824436002</v>
      </c>
      <c r="AI43" s="32">
        <f>ParticipationMaleRate!AI43*MaleSingleAge!AI43/100</f>
        <v>107.78632166414002</v>
      </c>
      <c r="AJ43" s="32">
        <f>ParticipationMaleRate!AJ43*MaleSingleAge!AJ43/100</f>
        <v>111.18447692616002</v>
      </c>
      <c r="AK43" s="32">
        <f>ParticipationMaleRate!AK43*MaleSingleAge!AK43/100</f>
        <v>114.14532720760002</v>
      </c>
      <c r="AL43" s="32">
        <f>ParticipationMaleRate!AL43*MaleSingleAge!AL43/100</f>
        <v>116.63856927971003</v>
      </c>
      <c r="AM43" s="32">
        <f>ParticipationMaleRate!AM43*MaleSingleAge!AM43/100</f>
        <v>118.76038785837004</v>
      </c>
      <c r="AN43" s="32">
        <f>ParticipationMaleRate!AN43*MaleSingleAge!AN43/100</f>
        <v>120.61810140656003</v>
      </c>
      <c r="AO43" s="32">
        <f>ParticipationMaleRate!AO43*MaleSingleAge!AO43/100</f>
        <v>122.37702233379005</v>
      </c>
      <c r="AP43" s="32">
        <f>ParticipationMaleRate!AP43*MaleSingleAge!AP43/100</f>
        <v>124.18460328855004</v>
      </c>
      <c r="AQ43" s="32">
        <f>ParticipationMaleRate!AQ43*MaleSingleAge!AQ43/100</f>
        <v>126.00572999679505</v>
      </c>
      <c r="AR43" s="32">
        <f>ParticipationMaleRate!AR43*MaleSingleAge!AR43/100</f>
        <v>127.88753292272004</v>
      </c>
      <c r="AS43" s="32">
        <f>ParticipationMaleRate!AS43*MaleSingleAge!AS43/100</f>
        <v>130.14986916250507</v>
      </c>
      <c r="AT43" s="32">
        <f>ParticipationMaleRate!AT43*MaleSingleAge!AT43/100</f>
        <v>133.19421623355004</v>
      </c>
      <c r="AU43" s="32">
        <f>ParticipationMaleRate!AU43*MaleSingleAge!AU43/100</f>
        <v>137.27757639925005</v>
      </c>
      <c r="AV43" s="32">
        <f>ParticipationMaleRate!AV43*MaleSingleAge!AV43/100</f>
        <v>142.52739240096005</v>
      </c>
      <c r="AW43" s="32">
        <f>ParticipationMaleRate!AW43*MaleSingleAge!AW43/100</f>
        <v>148.78388583502507</v>
      </c>
      <c r="AX43" s="32">
        <f>ParticipationMaleRate!AX43*MaleSingleAge!AX43/100</f>
        <v>155.64939640146008</v>
      </c>
      <c r="AY43" s="32">
        <f>ParticipationMaleRate!AY43*MaleSingleAge!AY43/100</f>
        <v>162.57545978583011</v>
      </c>
      <c r="AZ43" s="32">
        <f>ParticipationMaleRate!AZ43*MaleSingleAge!AZ43/100</f>
        <v>169.14844000000002</v>
      </c>
    </row>
    <row r="44" spans="1:5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ParticipationMaleRate!AA44*MaleSingleAge!AA44/100</f>
        <v>78.501550229299994</v>
      </c>
      <c r="AB44" s="28">
        <f>ParticipationMaleRate!AB44*MaleSingleAge!AB44/100</f>
        <v>81.077900116400002</v>
      </c>
      <c r="AC44" s="28">
        <f>ParticipationMaleRate!AC44*MaleSingleAge!AC44/100</f>
        <v>83.727888432100002</v>
      </c>
      <c r="AD44" s="28">
        <f>ParticipationMaleRate!AD44*MaleSingleAge!AD44/100</f>
        <v>86.5062464409</v>
      </c>
      <c r="AE44" s="28">
        <f>ParticipationMaleRate!AE44*MaleSingleAge!AE44/100</f>
        <v>89.493578368700014</v>
      </c>
      <c r="AF44" s="28">
        <f>ParticipationMaleRate!AF44*MaleSingleAge!AF44/100</f>
        <v>92.735659454900016</v>
      </c>
      <c r="AG44" s="32">
        <f>ParticipationMaleRate!AG44*MaleSingleAge!AG44/100</f>
        <v>95.870286572730024</v>
      </c>
      <c r="AH44" s="32">
        <f>ParticipationMaleRate!AH44*MaleSingleAge!AH44/100</f>
        <v>99.186895284320016</v>
      </c>
      <c r="AI44" s="32">
        <f>ParticipationMaleRate!AI44*MaleSingleAge!AI44/100</f>
        <v>102.61620665131503</v>
      </c>
      <c r="AJ44" s="32">
        <f>ParticipationMaleRate!AJ44*MaleSingleAge!AJ44/100</f>
        <v>106.06938137088002</v>
      </c>
      <c r="AK44" s="32">
        <f>ParticipationMaleRate!AK44*MaleSingleAge!AK44/100</f>
        <v>109.46477518015001</v>
      </c>
      <c r="AL44" s="32">
        <f>ParticipationMaleRate!AL44*MaleSingleAge!AL44/100</f>
        <v>112.88538410164003</v>
      </c>
      <c r="AM44" s="32">
        <f>ParticipationMaleRate!AM44*MaleSingleAge!AM44/100</f>
        <v>116.31992011420503</v>
      </c>
      <c r="AN44" s="32">
        <f>ParticipationMaleRate!AN44*MaleSingleAge!AN44/100</f>
        <v>119.50634267888003</v>
      </c>
      <c r="AO44" s="32">
        <f>ParticipationMaleRate!AO44*MaleSingleAge!AO44/100</f>
        <v>122.09824166674004</v>
      </c>
      <c r="AP44" s="32">
        <f>ParticipationMaleRate!AP44*MaleSingleAge!AP44/100</f>
        <v>123.91169955780003</v>
      </c>
      <c r="AQ44" s="32">
        <f>ParticipationMaleRate!AQ44*MaleSingleAge!AQ44/100</f>
        <v>124.74861994270505</v>
      </c>
      <c r="AR44" s="32">
        <f>ParticipationMaleRate!AR44*MaleSingleAge!AR44/100</f>
        <v>124.83598658400005</v>
      </c>
      <c r="AS44" s="32">
        <f>ParticipationMaleRate!AS44*MaleSingleAge!AS44/100</f>
        <v>124.93581200635505</v>
      </c>
      <c r="AT44" s="32">
        <f>ParticipationMaleRate!AT44*MaleSingleAge!AT44/100</f>
        <v>126.07148551086006</v>
      </c>
      <c r="AU44" s="32">
        <f>ParticipationMaleRate!AU44*MaleSingleAge!AU44/100</f>
        <v>128.92995819955004</v>
      </c>
      <c r="AV44" s="32">
        <f>ParticipationMaleRate!AV44*MaleSingleAge!AV44/100</f>
        <v>133.79147456742007</v>
      </c>
      <c r="AW44" s="32">
        <f>ParticipationMaleRate!AW44*MaleSingleAge!AW44/100</f>
        <v>140.33449957282008</v>
      </c>
      <c r="AX44" s="32">
        <f>ParticipationMaleRate!AX44*MaleSingleAge!AX44/100</f>
        <v>147.90096624940008</v>
      </c>
      <c r="AY44" s="32">
        <f>ParticipationMaleRate!AY44*MaleSingleAge!AY44/100</f>
        <v>155.54013641271007</v>
      </c>
      <c r="AZ44" s="32">
        <f>ParticipationMaleRate!AZ44*MaleSingleAge!AZ44/100</f>
        <v>162.56675999999999</v>
      </c>
    </row>
    <row r="45" spans="1:5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ParticipationMaleRate!AA45*MaleSingleAge!AA45/100</f>
        <v>75.536110807300005</v>
      </c>
      <c r="AB45" s="28">
        <f>ParticipationMaleRate!AB45*MaleSingleAge!AB45/100</f>
        <v>77.947271787000005</v>
      </c>
      <c r="AC45" s="28">
        <f>ParticipationMaleRate!AC45*MaleSingleAge!AC45/100</f>
        <v>80.408188461700007</v>
      </c>
      <c r="AD45" s="28">
        <f>ParticipationMaleRate!AD45*MaleSingleAge!AD45/100</f>
        <v>82.979562779300011</v>
      </c>
      <c r="AE45" s="28">
        <f>ParticipationMaleRate!AE45*MaleSingleAge!AE45/100</f>
        <v>85.737023396200001</v>
      </c>
      <c r="AF45" s="28">
        <f>ParticipationMaleRate!AF45*MaleSingleAge!AF45/100</f>
        <v>88.736296690800003</v>
      </c>
      <c r="AG45" s="32">
        <f>ParticipationMaleRate!AG45*MaleSingleAge!AG45/100</f>
        <v>91.600506783795012</v>
      </c>
      <c r="AH45" s="32">
        <f>ParticipationMaleRate!AH45*MaleSingleAge!AH45/100</f>
        <v>94.61528326553001</v>
      </c>
      <c r="AI45" s="32">
        <f>ParticipationMaleRate!AI45*MaleSingleAge!AI45/100</f>
        <v>97.813066500485007</v>
      </c>
      <c r="AJ45" s="32">
        <f>ParticipationMaleRate!AJ45*MaleSingleAge!AJ45/100</f>
        <v>101.23459187592002</v>
      </c>
      <c r="AK45" s="32">
        <f>ParticipationMaleRate!AK45*MaleSingleAge!AK45/100</f>
        <v>104.87502234722503</v>
      </c>
      <c r="AL45" s="32">
        <f>ParticipationMaleRate!AL45*MaleSingleAge!AL45/100</f>
        <v>108.88516367215003</v>
      </c>
      <c r="AM45" s="32">
        <f>ParticipationMaleRate!AM45*MaleSingleAge!AM45/100</f>
        <v>113.18383671291002</v>
      </c>
      <c r="AN45" s="32">
        <f>ParticipationMaleRate!AN45*MaleSingleAge!AN45/100</f>
        <v>117.27027933510004</v>
      </c>
      <c r="AO45" s="32">
        <f>ParticipationMaleRate!AO45*MaleSingleAge!AO45/100</f>
        <v>120.48131379785004</v>
      </c>
      <c r="AP45" s="32">
        <f>ParticipationMaleRate!AP45*MaleSingleAge!AP45/100</f>
        <v>122.42078338665004</v>
      </c>
      <c r="AQ45" s="32">
        <f>ParticipationMaleRate!AQ45*MaleSingleAge!AQ45/100</f>
        <v>122.79809637623006</v>
      </c>
      <c r="AR45" s="32">
        <f>ParticipationMaleRate!AR45*MaleSingleAge!AR45/100</f>
        <v>121.94879812716005</v>
      </c>
      <c r="AS45" s="32">
        <f>ParticipationMaleRate!AS45*MaleSingleAge!AS45/100</f>
        <v>120.84689349969005</v>
      </c>
      <c r="AT45" s="32">
        <f>ParticipationMaleRate!AT45*MaleSingleAge!AT45/100</f>
        <v>120.82722538898004</v>
      </c>
      <c r="AU45" s="32">
        <f>ParticipationMaleRate!AU45*MaleSingleAge!AU45/100</f>
        <v>122.79879597932504</v>
      </c>
      <c r="AV45" s="32">
        <f>ParticipationMaleRate!AV45*MaleSingleAge!AV45/100</f>
        <v>127.10793173598007</v>
      </c>
      <c r="AW45" s="32">
        <f>ParticipationMaleRate!AW45*MaleSingleAge!AW45/100</f>
        <v>133.36582797576509</v>
      </c>
      <c r="AX45" s="32">
        <f>ParticipationMaleRate!AX45*MaleSingleAge!AX45/100</f>
        <v>140.84353208289008</v>
      </c>
      <c r="AY45" s="32">
        <f>ParticipationMaleRate!AY45*MaleSingleAge!AY45/100</f>
        <v>148.47155783457009</v>
      </c>
      <c r="AZ45" s="32">
        <f>ParticipationMaleRate!AZ45*MaleSingleAge!AZ45/100</f>
        <v>155.47355999999999</v>
      </c>
    </row>
    <row r="46" spans="1:5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ParticipationMaleRate!AA46*MaleSingleAge!AA46/100</f>
        <v>72.630378219299999</v>
      </c>
      <c r="AB46" s="28">
        <f>ParticipationMaleRate!AB46*MaleSingleAge!AB46/100</f>
        <v>74.906203708600003</v>
      </c>
      <c r="AC46" s="28">
        <f>ParticipationMaleRate!AC46*MaleSingleAge!AC46/100</f>
        <v>77.252682284800017</v>
      </c>
      <c r="AD46" s="28">
        <f>ParticipationMaleRate!AD46*MaleSingleAge!AD46/100</f>
        <v>79.711608731699997</v>
      </c>
      <c r="AE46" s="28">
        <f>ParticipationMaleRate!AE46*MaleSingleAge!AE46/100</f>
        <v>82.342689883300011</v>
      </c>
      <c r="AF46" s="28">
        <f>ParticipationMaleRate!AF46*MaleSingleAge!AF46/100</f>
        <v>85.187720523400003</v>
      </c>
      <c r="AG46" s="32">
        <f>ParticipationMaleRate!AG46*MaleSingleAge!AG46/100</f>
        <v>87.876965365815011</v>
      </c>
      <c r="AH46" s="32">
        <f>ParticipationMaleRate!AH46*MaleSingleAge!AH46/100</f>
        <v>90.699439313380012</v>
      </c>
      <c r="AI46" s="32">
        <f>ParticipationMaleRate!AI46*MaleSingleAge!AI46/100</f>
        <v>93.713376822380013</v>
      </c>
      <c r="AJ46" s="32">
        <f>ParticipationMaleRate!AJ46*MaleSingleAge!AJ46/100</f>
        <v>96.995697781920001</v>
      </c>
      <c r="AK46" s="32">
        <f>ParticipationMaleRate!AK46*MaleSingleAge!AK46/100</f>
        <v>100.56938312297503</v>
      </c>
      <c r="AL46" s="32">
        <f>ParticipationMaleRate!AL46*MaleSingleAge!AL46/100</f>
        <v>104.57274514933002</v>
      </c>
      <c r="AM46" s="32">
        <f>ParticipationMaleRate!AM46*MaleSingleAge!AM46/100</f>
        <v>108.91519801470004</v>
      </c>
      <c r="AN46" s="32">
        <f>ParticipationMaleRate!AN46*MaleSingleAge!AN46/100</f>
        <v>113.10600944800004</v>
      </c>
      <c r="AO46" s="32">
        <f>ParticipationMaleRate!AO46*MaleSingleAge!AO46/100</f>
        <v>116.49475025903504</v>
      </c>
      <c r="AP46" s="32">
        <f>ParticipationMaleRate!AP46*MaleSingleAge!AP46/100</f>
        <v>118.68343861080004</v>
      </c>
      <c r="AQ46" s="32">
        <f>ParticipationMaleRate!AQ46*MaleSingleAge!AQ46/100</f>
        <v>119.42163993353005</v>
      </c>
      <c r="AR46" s="32">
        <f>ParticipationMaleRate!AR46*MaleSingleAge!AR46/100</f>
        <v>119.01505743788005</v>
      </c>
      <c r="AS46" s="32">
        <f>ParticipationMaleRate!AS46*MaleSingleAge!AS46/100</f>
        <v>118.28244796554004</v>
      </c>
      <c r="AT46" s="32">
        <f>ParticipationMaleRate!AT46*MaleSingleAge!AT46/100</f>
        <v>118.35872839775006</v>
      </c>
      <c r="AU46" s="32">
        <f>ParticipationMaleRate!AU46*MaleSingleAge!AU46/100</f>
        <v>120.02658314265005</v>
      </c>
      <c r="AV46" s="32">
        <f>ParticipationMaleRate!AV46*MaleSingleAge!AV46/100</f>
        <v>123.55671521754006</v>
      </c>
      <c r="AW46" s="32">
        <f>ParticipationMaleRate!AW46*MaleSingleAge!AW46/100</f>
        <v>128.64896019024008</v>
      </c>
      <c r="AX46" s="32">
        <f>ParticipationMaleRate!AX46*MaleSingleAge!AX46/100</f>
        <v>134.81007049094006</v>
      </c>
      <c r="AY46" s="32">
        <f>ParticipationMaleRate!AY46*MaleSingleAge!AY46/100</f>
        <v>141.29305232872511</v>
      </c>
      <c r="AZ46" s="32">
        <f>ParticipationMaleRate!AZ46*MaleSingleAge!AZ46/100</f>
        <v>147.55236000000002</v>
      </c>
    </row>
    <row r="47" spans="1:5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ParticipationMaleRate!AA47*MaleSingleAge!AA47/100</f>
        <v>69.792313376500005</v>
      </c>
      <c r="AB47" s="28">
        <f>ParticipationMaleRate!AB47*MaleSingleAge!AB47/100</f>
        <v>71.96066656459999</v>
      </c>
      <c r="AC47" s="28">
        <f>ParticipationMaleRate!AC47*MaleSingleAge!AC47/100</f>
        <v>74.239477395600005</v>
      </c>
      <c r="AD47" s="28">
        <f>ParticipationMaleRate!AD47*MaleSingleAge!AD47/100</f>
        <v>76.651633489200009</v>
      </c>
      <c r="AE47" s="28">
        <f>ParticipationMaleRate!AE47*MaleSingleAge!AE47/100</f>
        <v>79.221017579000005</v>
      </c>
      <c r="AF47" s="28">
        <f>ParticipationMaleRate!AF47*MaleSingleAge!AF47/100</f>
        <v>81.964546601300015</v>
      </c>
      <c r="AG47" s="32">
        <f>ParticipationMaleRate!AG47*MaleSingleAge!AG47/100</f>
        <v>84.540053647785001</v>
      </c>
      <c r="AH47" s="32">
        <f>ParticipationMaleRate!AH47*MaleSingleAge!AH47/100</f>
        <v>87.235917310810024</v>
      </c>
      <c r="AI47" s="32">
        <f>ParticipationMaleRate!AI47*MaleSingleAge!AI47/100</f>
        <v>90.094788236810018</v>
      </c>
      <c r="AJ47" s="32">
        <f>ParticipationMaleRate!AJ47*MaleSingleAge!AJ47/100</f>
        <v>93.168441958320017</v>
      </c>
      <c r="AK47" s="32">
        <f>ParticipationMaleRate!AK47*MaleSingleAge!AK47/100</f>
        <v>96.469750673400029</v>
      </c>
      <c r="AL47" s="32">
        <f>ParticipationMaleRate!AL47*MaleSingleAge!AL47/100</f>
        <v>100.08623485484003</v>
      </c>
      <c r="AM47" s="32">
        <f>ParticipationMaleRate!AM47*MaleSingleAge!AM47/100</f>
        <v>103.94513071515003</v>
      </c>
      <c r="AN47" s="32">
        <f>ParticipationMaleRate!AN47*MaleSingleAge!AN47/100</f>
        <v>107.72961372586003</v>
      </c>
      <c r="AO47" s="32">
        <f>ParticipationMaleRate!AO47*MaleSingleAge!AO47/100</f>
        <v>111.01046161931002</v>
      </c>
      <c r="AP47" s="32">
        <f>ParticipationMaleRate!AP47*MaleSingleAge!AP47/100</f>
        <v>113.52124909335004</v>
      </c>
      <c r="AQ47" s="32">
        <f>ParticipationMaleRate!AQ47*MaleSingleAge!AQ47/100</f>
        <v>115.13334949105003</v>
      </c>
      <c r="AR47" s="32">
        <f>ParticipationMaleRate!AR47*MaleSingleAge!AR47/100</f>
        <v>116.03286442504005</v>
      </c>
      <c r="AS47" s="32">
        <f>ParticipationMaleRate!AS47*MaleSingleAge!AS47/100</f>
        <v>116.66334600652505</v>
      </c>
      <c r="AT47" s="32">
        <f>ParticipationMaleRate!AT47*MaleSingleAge!AT47/100</f>
        <v>117.63486215519006</v>
      </c>
      <c r="AU47" s="32">
        <f>ParticipationMaleRate!AU47*MaleSingleAge!AU47/100</f>
        <v>119.38915255812506</v>
      </c>
      <c r="AV47" s="32">
        <f>ParticipationMaleRate!AV47*MaleSingleAge!AV47/100</f>
        <v>122.03823822282007</v>
      </c>
      <c r="AW47" s="32">
        <f>ParticipationMaleRate!AW47*MaleSingleAge!AW47/100</f>
        <v>125.46309549245508</v>
      </c>
      <c r="AX47" s="32">
        <f>ParticipationMaleRate!AX47*MaleSingleAge!AX47/100</f>
        <v>129.58539883107008</v>
      </c>
      <c r="AY47" s="32">
        <f>ParticipationMaleRate!AY47*MaleSingleAge!AY47/100</f>
        <v>134.25033891004506</v>
      </c>
      <c r="AZ47" s="32">
        <f>ParticipationMaleRate!AZ47*MaleSingleAge!AZ47/100</f>
        <v>139.32571999999999</v>
      </c>
    </row>
    <row r="48" spans="1:5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ParticipationMaleRate!AA48*MaleSingleAge!AA48/100</f>
        <v>67.015914723500003</v>
      </c>
      <c r="AB48" s="28">
        <f>ParticipationMaleRate!AB48*MaleSingleAge!AB48/100</f>
        <v>69.0824584824</v>
      </c>
      <c r="AC48" s="28">
        <f>ParticipationMaleRate!AC48*MaleSingleAge!AC48/100</f>
        <v>71.299242062000005</v>
      </c>
      <c r="AD48" s="28">
        <f>ParticipationMaleRate!AD48*MaleSingleAge!AD48/100</f>
        <v>73.665270496600002</v>
      </c>
      <c r="AE48" s="28">
        <f>ParticipationMaleRate!AE48*MaleSingleAge!AE48/100</f>
        <v>76.163629369300011</v>
      </c>
      <c r="AF48" s="28">
        <f>ParticipationMaleRate!AF48*MaleSingleAge!AF48/100</f>
        <v>78.786358954500017</v>
      </c>
      <c r="AG48" s="32">
        <f>ParticipationMaleRate!AG48*MaleSingleAge!AG48/100</f>
        <v>81.205486723874998</v>
      </c>
      <c r="AH48" s="32">
        <f>ParticipationMaleRate!AH48*MaleSingleAge!AH48/100</f>
        <v>83.722570187049982</v>
      </c>
      <c r="AI48" s="32">
        <f>ParticipationMaleRate!AI48*MaleSingleAge!AI48/100</f>
        <v>86.375608795224991</v>
      </c>
      <c r="AJ48" s="32">
        <f>ParticipationMaleRate!AJ48*MaleSingleAge!AJ48/100</f>
        <v>89.220621752639985</v>
      </c>
      <c r="AK48" s="32">
        <f>ParticipationMaleRate!AK48*MaleSingleAge!AK48/100</f>
        <v>92.283456940024976</v>
      </c>
      <c r="AL48" s="32">
        <f>ParticipationMaleRate!AL48*MaleSingleAge!AL48/100</f>
        <v>95.603142100909977</v>
      </c>
      <c r="AM48" s="32">
        <f>ParticipationMaleRate!AM48*MaleSingleAge!AM48/100</f>
        <v>99.125062414124969</v>
      </c>
      <c r="AN48" s="32">
        <f>ParticipationMaleRate!AN48*MaleSingleAge!AN48/100</f>
        <v>102.65354572017995</v>
      </c>
      <c r="AO48" s="32">
        <f>ParticipationMaleRate!AO48*MaleSingleAge!AO48/100</f>
        <v>105.93728338834994</v>
      </c>
      <c r="AP48" s="32">
        <f>ParticipationMaleRate!AP48*MaleSingleAge!AP48/100</f>
        <v>108.80260617689993</v>
      </c>
      <c r="AQ48" s="32">
        <f>ParticipationMaleRate!AQ48*MaleSingleAge!AQ48/100</f>
        <v>111.22261750116992</v>
      </c>
      <c r="AR48" s="32">
        <f>ParticipationMaleRate!AR48*MaleSingleAge!AR48/100</f>
        <v>113.28681387627992</v>
      </c>
      <c r="AS48" s="32">
        <f>ParticipationMaleRate!AS48*MaleSingleAge!AS48/100</f>
        <v>115.10322842578491</v>
      </c>
      <c r="AT48" s="32">
        <f>ParticipationMaleRate!AT48*MaleSingleAge!AT48/100</f>
        <v>116.82536951333988</v>
      </c>
      <c r="AU48" s="32">
        <f>ParticipationMaleRate!AU48*MaleSingleAge!AU48/100</f>
        <v>118.59683666879988</v>
      </c>
      <c r="AV48" s="32">
        <f>ParticipationMaleRate!AV48*MaleSingleAge!AV48/100</f>
        <v>120.38597673383987</v>
      </c>
      <c r="AW48" s="32">
        <f>ParticipationMaleRate!AW48*MaleSingleAge!AW48/100</f>
        <v>122.23519966729985</v>
      </c>
      <c r="AX48" s="32">
        <f>ParticipationMaleRate!AX48*MaleSingleAge!AX48/100</f>
        <v>124.44963476945985</v>
      </c>
      <c r="AY48" s="32">
        <f>ParticipationMaleRate!AY48*MaleSingleAge!AY48/100</f>
        <v>127.41167720176483</v>
      </c>
      <c r="AZ48" s="32">
        <f>ParticipationMaleRate!AZ48*MaleSingleAge!AZ48/100</f>
        <v>131.36679999999998</v>
      </c>
    </row>
    <row r="49" spans="1:5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ParticipationMaleRate!AA49*MaleSingleAge!AA49/100</f>
        <v>64.269809391500004</v>
      </c>
      <c r="AB49" s="28">
        <f>ParticipationMaleRate!AB49*MaleSingleAge!AB49/100</f>
        <v>66.238846511800006</v>
      </c>
      <c r="AC49" s="28">
        <f>ParticipationMaleRate!AC49*MaleSingleAge!AC49/100</f>
        <v>68.415831463399996</v>
      </c>
      <c r="AD49" s="28">
        <f>ParticipationMaleRate!AD49*MaleSingleAge!AD49/100</f>
        <v>70.764945481100014</v>
      </c>
      <c r="AE49" s="28">
        <f>ParticipationMaleRate!AE49*MaleSingleAge!AE49/100</f>
        <v>73.215546000200007</v>
      </c>
      <c r="AF49" s="28">
        <f>ParticipationMaleRate!AF49*MaleSingleAge!AF49/100</f>
        <v>75.718879701400013</v>
      </c>
      <c r="AG49" s="32">
        <f>ParticipationMaleRate!AG49*MaleSingleAge!AG49/100</f>
        <v>77.968170646485007</v>
      </c>
      <c r="AH49" s="32">
        <f>ParticipationMaleRate!AH49*MaleSingleAge!AH49/100</f>
        <v>80.268403170310009</v>
      </c>
      <c r="AI49" s="32">
        <f>ParticipationMaleRate!AI49*MaleSingleAge!AI49/100</f>
        <v>82.674850976334994</v>
      </c>
      <c r="AJ49" s="32">
        <f>ParticipationMaleRate!AJ49*MaleSingleAge!AJ49/100</f>
        <v>85.260552637679979</v>
      </c>
      <c r="AK49" s="32">
        <f>ParticipationMaleRate!AK49*MaleSingleAge!AK49/100</f>
        <v>88.067144296299972</v>
      </c>
      <c r="AL49" s="32">
        <f>ParticipationMaleRate!AL49*MaleSingleAge!AL49/100</f>
        <v>91.093770935279977</v>
      </c>
      <c r="AM49" s="32">
        <f>ParticipationMaleRate!AM49*MaleSingleAge!AM49/100</f>
        <v>94.292079893879958</v>
      </c>
      <c r="AN49" s="32">
        <f>ParticipationMaleRate!AN49*MaleSingleAge!AN49/100</f>
        <v>97.599948497639943</v>
      </c>
      <c r="AO49" s="32">
        <f>ParticipationMaleRate!AO49*MaleSingleAge!AO49/100</f>
        <v>100.92926917499993</v>
      </c>
      <c r="AP49" s="32">
        <f>ParticipationMaleRate!AP49*MaleSingleAge!AP49/100</f>
        <v>104.20668849689993</v>
      </c>
      <c r="AQ49" s="32">
        <f>ParticipationMaleRate!AQ49*MaleSingleAge!AQ49/100</f>
        <v>107.51068257418993</v>
      </c>
      <c r="AR49" s="32">
        <f>ParticipationMaleRate!AR49*MaleSingleAge!AR49/100</f>
        <v>110.83299931503993</v>
      </c>
      <c r="AS49" s="32">
        <f>ParticipationMaleRate!AS49*MaleSingleAge!AS49/100</f>
        <v>113.9175922180499</v>
      </c>
      <c r="AT49" s="32">
        <f>ParticipationMaleRate!AT49*MaleSingleAge!AT49/100</f>
        <v>116.43706375281988</v>
      </c>
      <c r="AU49" s="32">
        <f>ParticipationMaleRate!AU49*MaleSingleAge!AU49/100</f>
        <v>118.21383016739988</v>
      </c>
      <c r="AV49" s="32">
        <f>ParticipationMaleRate!AV49*MaleSingleAge!AV49/100</f>
        <v>119.05828647503988</v>
      </c>
      <c r="AW49" s="32">
        <f>ParticipationMaleRate!AW49*MaleSingleAge!AW49/100</f>
        <v>119.19096023630486</v>
      </c>
      <c r="AX49" s="32">
        <f>ParticipationMaleRate!AX49*MaleSingleAge!AX49/100</f>
        <v>119.33541868247985</v>
      </c>
      <c r="AY49" s="32">
        <f>ParticipationMaleRate!AY49*MaleSingleAge!AY49/100</f>
        <v>120.46970883998983</v>
      </c>
      <c r="AZ49" s="32">
        <f>ParticipationMaleRate!AZ49*MaleSingleAge!AZ49/100</f>
        <v>123.24688</v>
      </c>
    </row>
    <row r="50" spans="1:5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ParticipationMaleRate!AA50*MaleSingleAge!AA50/100</f>
        <v>61.682898571499997</v>
      </c>
      <c r="AB50" s="28">
        <f>ParticipationMaleRate!AB50*MaleSingleAge!AB50/100</f>
        <v>63.605172303899998</v>
      </c>
      <c r="AC50" s="28">
        <f>ParticipationMaleRate!AC50*MaleSingleAge!AC50/100</f>
        <v>65.730419039100013</v>
      </c>
      <c r="AD50" s="28">
        <f>ParticipationMaleRate!AD50*MaleSingleAge!AD50/100</f>
        <v>68.010880423500012</v>
      </c>
      <c r="AE50" s="28">
        <f>ParticipationMaleRate!AE50*MaleSingleAge!AE50/100</f>
        <v>70.36397430400001</v>
      </c>
      <c r="AF50" s="28">
        <f>ParticipationMaleRate!AF50*MaleSingleAge!AF50/100</f>
        <v>72.734977567099989</v>
      </c>
      <c r="AG50" s="32">
        <f>ParticipationMaleRate!AG50*MaleSingleAge!AG50/100</f>
        <v>74.830967528009992</v>
      </c>
      <c r="AH50" s="32">
        <f>ParticipationMaleRate!AH50*MaleSingleAge!AH50/100</f>
        <v>76.958406646549989</v>
      </c>
      <c r="AI50" s="32">
        <f>ParticipationMaleRate!AI50*MaleSingleAge!AI50/100</f>
        <v>79.174772209824994</v>
      </c>
      <c r="AJ50" s="32">
        <f>ParticipationMaleRate!AJ50*MaleSingleAge!AJ50/100</f>
        <v>81.55037652551998</v>
      </c>
      <c r="AK50" s="32">
        <f>ParticipationMaleRate!AK50*MaleSingleAge!AK50/100</f>
        <v>84.134912916599973</v>
      </c>
      <c r="AL50" s="32">
        <f>ParticipationMaleRate!AL50*MaleSingleAge!AL50/100</f>
        <v>86.897537038429959</v>
      </c>
      <c r="AM50" s="32">
        <f>ParticipationMaleRate!AM50*MaleSingleAge!AM50/100</f>
        <v>89.802026981204961</v>
      </c>
      <c r="AN50" s="32">
        <f>ParticipationMaleRate!AN50*MaleSingleAge!AN50/100</f>
        <v>92.882164113259947</v>
      </c>
      <c r="AO50" s="32">
        <f>ParticipationMaleRate!AO50*MaleSingleAge!AO50/100</f>
        <v>96.17790367469496</v>
      </c>
      <c r="AP50" s="32">
        <f>ParticipationMaleRate!AP50*MaleSingleAge!AP50/100</f>
        <v>99.685454479199919</v>
      </c>
      <c r="AQ50" s="32">
        <f>ParticipationMaleRate!AQ50*MaleSingleAge!AQ50/100</f>
        <v>103.55077666030994</v>
      </c>
      <c r="AR50" s="32">
        <f>ParticipationMaleRate!AR50*MaleSingleAge!AR50/100</f>
        <v>107.69329465963992</v>
      </c>
      <c r="AS50" s="32">
        <f>ParticipationMaleRate!AS50*MaleSingleAge!AS50/100</f>
        <v>111.63715865009991</v>
      </c>
      <c r="AT50" s="32">
        <f>ParticipationMaleRate!AT50*MaleSingleAge!AT50/100</f>
        <v>114.74623721307989</v>
      </c>
      <c r="AU50" s="32">
        <f>ParticipationMaleRate!AU50*MaleSingleAge!AU50/100</f>
        <v>116.64049953909988</v>
      </c>
      <c r="AV50" s="32">
        <f>ParticipationMaleRate!AV50*MaleSingleAge!AV50/100</f>
        <v>117.04337625833986</v>
      </c>
      <c r="AW50" s="32">
        <f>ParticipationMaleRate!AW50*MaleSingleAge!AW50/100</f>
        <v>116.27616384015488</v>
      </c>
      <c r="AX50" s="32">
        <f>ParticipationMaleRate!AX50*MaleSingleAge!AX50/100</f>
        <v>115.26741872645985</v>
      </c>
      <c r="AY50" s="32">
        <f>ParticipationMaleRate!AY50*MaleSingleAge!AY50/100</f>
        <v>115.29209970256484</v>
      </c>
      <c r="AZ50" s="32">
        <f>ParticipationMaleRate!AZ50*MaleSingleAge!AZ50/100</f>
        <v>117.21812</v>
      </c>
    </row>
    <row r="51" spans="1:5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ParticipationMaleRate!AA51*MaleSingleAge!AA51/100</f>
        <v>59.307915445600003</v>
      </c>
      <c r="AB51" s="28">
        <f>ParticipationMaleRate!AB51*MaleSingleAge!AB51/100</f>
        <v>61.259043183300008</v>
      </c>
      <c r="AC51" s="28">
        <f>ParticipationMaleRate!AC51*MaleSingleAge!AC51/100</f>
        <v>63.298722868300004</v>
      </c>
      <c r="AD51" s="28">
        <f>ParticipationMaleRate!AD51*MaleSingleAge!AD51/100</f>
        <v>65.417999809299999</v>
      </c>
      <c r="AE51" s="28">
        <f>ParticipationMaleRate!AE51*MaleSingleAge!AE51/100</f>
        <v>67.589014966699992</v>
      </c>
      <c r="AF51" s="28">
        <f>ParticipationMaleRate!AF51*MaleSingleAge!AF51/100</f>
        <v>69.794853923600002</v>
      </c>
      <c r="AG51" s="32">
        <f>ParticipationMaleRate!AG51*MaleSingleAge!AG51/100</f>
        <v>71.767114498245007</v>
      </c>
      <c r="AH51" s="32">
        <f>ParticipationMaleRate!AH51*MaleSingleAge!AH51/100</f>
        <v>73.790605677510001</v>
      </c>
      <c r="AI51" s="32">
        <f>ParticipationMaleRate!AI51*MaleSingleAge!AI51/100</f>
        <v>75.90586784189</v>
      </c>
      <c r="AJ51" s="32">
        <f>ParticipationMaleRate!AJ51*MaleSingleAge!AJ51/100</f>
        <v>78.16751124839999</v>
      </c>
      <c r="AK51" s="32">
        <f>ParticipationMaleRate!AK51*MaleSingleAge!AK51/100</f>
        <v>80.61269573239997</v>
      </c>
      <c r="AL51" s="32">
        <f>ParticipationMaleRate!AL51*MaleSingleAge!AL51/100</f>
        <v>83.204073228409968</v>
      </c>
      <c r="AM51" s="32">
        <f>ParticipationMaleRate!AM51*MaleSingleAge!AM51/100</f>
        <v>85.921303794974961</v>
      </c>
      <c r="AN51" s="32">
        <f>ParticipationMaleRate!AN51*MaleSingleAge!AN51/100</f>
        <v>88.819600755059966</v>
      </c>
      <c r="AO51" s="32">
        <f>ParticipationMaleRate!AO51*MaleSingleAge!AO51/100</f>
        <v>91.978284845879955</v>
      </c>
      <c r="AP51" s="32">
        <f>ParticipationMaleRate!AP51*MaleSingleAge!AP51/100</f>
        <v>95.41699593389994</v>
      </c>
      <c r="AQ51" s="32">
        <f>ParticipationMaleRate!AQ51*MaleSingleAge!AQ51/100</f>
        <v>99.270415932589927</v>
      </c>
      <c r="AR51" s="32">
        <f>ParticipationMaleRate!AR51*MaleSingleAge!AR51/100</f>
        <v>103.44970594687992</v>
      </c>
      <c r="AS51" s="32">
        <f>ParticipationMaleRate!AS51*MaleSingleAge!AS51/100</f>
        <v>107.48601256603492</v>
      </c>
      <c r="AT51" s="32">
        <f>ParticipationMaleRate!AT51*MaleSingleAge!AT51/100</f>
        <v>110.7585632500699</v>
      </c>
      <c r="AU51" s="32">
        <f>ParticipationMaleRate!AU51*MaleSingleAge!AU51/100</f>
        <v>112.88365635624989</v>
      </c>
      <c r="AV51" s="32">
        <f>ParticipationMaleRate!AV51*MaleSingleAge!AV51/100</f>
        <v>113.62597633163986</v>
      </c>
      <c r="AW51" s="32">
        <f>ParticipationMaleRate!AW51*MaleSingleAge!AW51/100</f>
        <v>113.27196793792487</v>
      </c>
      <c r="AX51" s="32">
        <f>ParticipationMaleRate!AX51*MaleSingleAge!AX51/100</f>
        <v>112.61199604654986</v>
      </c>
      <c r="AY51" s="32">
        <f>ParticipationMaleRate!AY51*MaleSingleAge!AY51/100</f>
        <v>112.72223197369485</v>
      </c>
      <c r="AZ51" s="32">
        <f>ParticipationMaleRate!AZ51*MaleSingleAge!AZ51/100</f>
        <v>114.35324</v>
      </c>
    </row>
    <row r="52" spans="1:5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ParticipationMaleRate!AA52*MaleSingleAge!AA52/100</f>
        <v>57.04038861530001</v>
      </c>
      <c r="AB52" s="28">
        <f>ParticipationMaleRate!AB52*MaleSingleAge!AB52/100</f>
        <v>59.067133746200007</v>
      </c>
      <c r="AC52" s="28">
        <f>ParticipationMaleRate!AC52*MaleSingleAge!AC52/100</f>
        <v>61.014281621100011</v>
      </c>
      <c r="AD52" s="28">
        <f>ParticipationMaleRate!AD52*MaleSingleAge!AD52/100</f>
        <v>62.928595627900002</v>
      </c>
      <c r="AE52" s="28">
        <f>ParticipationMaleRate!AE52*MaleSingleAge!AE52/100</f>
        <v>64.876738468499994</v>
      </c>
      <c r="AF52" s="28">
        <f>ParticipationMaleRate!AF52*MaleSingleAge!AF52/100</f>
        <v>66.909453393600003</v>
      </c>
      <c r="AG52" s="32">
        <f>ParticipationMaleRate!AG52*MaleSingleAge!AG52/100</f>
        <v>68.785532513924991</v>
      </c>
      <c r="AH52" s="32">
        <f>ParticipationMaleRate!AH52*MaleSingleAge!AH52/100</f>
        <v>70.750188226239985</v>
      </c>
      <c r="AI52" s="32">
        <f>ParticipationMaleRate!AI52*MaleSingleAge!AI52/100</f>
        <v>72.825837876194996</v>
      </c>
      <c r="AJ52" s="32">
        <f>ParticipationMaleRate!AJ52*MaleSingleAge!AJ52/100</f>
        <v>75.034538974079979</v>
      </c>
      <c r="AK52" s="32">
        <f>ParticipationMaleRate!AK52*MaleSingleAge!AK52/100</f>
        <v>77.388226952074973</v>
      </c>
      <c r="AL52" s="32">
        <f>ParticipationMaleRate!AL52*MaleSingleAge!AL52/100</f>
        <v>79.86653563072997</v>
      </c>
      <c r="AM52" s="32">
        <f>ParticipationMaleRate!AM52*MaleSingleAge!AM52/100</f>
        <v>82.459070977304961</v>
      </c>
      <c r="AN52" s="32">
        <f>ParticipationMaleRate!AN52*MaleSingleAge!AN52/100</f>
        <v>85.20768278599995</v>
      </c>
      <c r="AO52" s="32">
        <f>ParticipationMaleRate!AO52*MaleSingleAge!AO52/100</f>
        <v>88.161236008794944</v>
      </c>
      <c r="AP52" s="32">
        <f>ParticipationMaleRate!AP52*MaleSingleAge!AP52/100</f>
        <v>91.334289061499945</v>
      </c>
      <c r="AQ52" s="32">
        <f>ParticipationMaleRate!AQ52*MaleSingleAge!AQ52/100</f>
        <v>94.808845637519937</v>
      </c>
      <c r="AR52" s="32">
        <f>ParticipationMaleRate!AR52*MaleSingleAge!AR52/100</f>
        <v>98.519277153679923</v>
      </c>
      <c r="AS52" s="32">
        <f>ParticipationMaleRate!AS52*MaleSingleAge!AS52/100</f>
        <v>102.15680017819491</v>
      </c>
      <c r="AT52" s="32">
        <f>ParticipationMaleRate!AT52*MaleSingleAge!AT52/100</f>
        <v>105.3156851748199</v>
      </c>
      <c r="AU52" s="32">
        <f>ParticipationMaleRate!AU52*MaleSingleAge!AU52/100</f>
        <v>107.74123083009991</v>
      </c>
      <c r="AV52" s="32">
        <f>ParticipationMaleRate!AV52*MaleSingleAge!AV52/100</f>
        <v>109.30724301797987</v>
      </c>
      <c r="AW52" s="32">
        <f>ParticipationMaleRate!AW52*MaleSingleAge!AW52/100</f>
        <v>110.19606618185986</v>
      </c>
      <c r="AX52" s="32">
        <f>ParticipationMaleRate!AX52*MaleSingleAge!AX52/100</f>
        <v>110.82749264586987</v>
      </c>
      <c r="AY52" s="32">
        <f>ParticipationMaleRate!AY52*MaleSingleAge!AY52/100</f>
        <v>111.78924620584485</v>
      </c>
      <c r="AZ52" s="32">
        <f>ParticipationMaleRate!AZ52*MaleSingleAge!AZ52/100</f>
        <v>113.50224</v>
      </c>
    </row>
    <row r="53" spans="1:5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ParticipationMaleRate!AA53*MaleSingleAge!AA53/100</f>
        <v>55.044310738900002</v>
      </c>
      <c r="AB53" s="28">
        <f>ParticipationMaleRate!AB53*MaleSingleAge!AB53/100</f>
        <v>57.144300596299999</v>
      </c>
      <c r="AC53" s="28">
        <f>ParticipationMaleRate!AC53*MaleSingleAge!AC53/100</f>
        <v>59.007517096800001</v>
      </c>
      <c r="AD53" s="28">
        <f>ParticipationMaleRate!AD53*MaleSingleAge!AD53/100</f>
        <v>60.734863654099996</v>
      </c>
      <c r="AE53" s="28">
        <f>ParticipationMaleRate!AE53*MaleSingleAge!AE53/100</f>
        <v>62.481192041699998</v>
      </c>
      <c r="AF53" s="28">
        <f>ParticipationMaleRate!AF53*MaleSingleAge!AF53/100</f>
        <v>64.358395153999993</v>
      </c>
      <c r="AG53" s="32">
        <f>ParticipationMaleRate!AG53*MaleSingleAge!AG53/100</f>
        <v>66.13776245295999</v>
      </c>
      <c r="AH53" s="32">
        <f>ParticipationMaleRate!AH53*MaleSingleAge!AH53/100</f>
        <v>68.04369728316</v>
      </c>
      <c r="AI53" s="32">
        <f>ParticipationMaleRate!AI53*MaleSingleAge!AI53/100</f>
        <v>70.074492300679992</v>
      </c>
      <c r="AJ53" s="32">
        <f>ParticipationMaleRate!AJ53*MaleSingleAge!AJ53/100</f>
        <v>72.212708402240011</v>
      </c>
      <c r="AK53" s="32">
        <f>ParticipationMaleRate!AK53*MaleSingleAge!AK53/100</f>
        <v>74.449972969375011</v>
      </c>
      <c r="AL53" s="32">
        <f>ParticipationMaleRate!AL53*MaleSingleAge!AL53/100</f>
        <v>76.7682707389</v>
      </c>
      <c r="AM53" s="32">
        <f>ParticipationMaleRate!AM53*MaleSingleAge!AM53/100</f>
        <v>79.175111034739999</v>
      </c>
      <c r="AN53" s="32">
        <f>ParticipationMaleRate!AN53*MaleSingleAge!AN53/100</f>
        <v>81.712688246080006</v>
      </c>
      <c r="AO53" s="32">
        <f>ParticipationMaleRate!AO53*MaleSingleAge!AO53/100</f>
        <v>84.435010531260019</v>
      </c>
      <c r="AP53" s="32">
        <f>ParticipationMaleRate!AP53*MaleSingleAge!AP53/100</f>
        <v>87.36062635510001</v>
      </c>
      <c r="AQ53" s="32">
        <f>ParticipationMaleRate!AQ53*MaleSingleAge!AQ53/100</f>
        <v>90.534492340760011</v>
      </c>
      <c r="AR53" s="32">
        <f>ParticipationMaleRate!AR53*MaleSingleAge!AR53/100</f>
        <v>93.898951604040008</v>
      </c>
      <c r="AS53" s="32">
        <f>ParticipationMaleRate!AS53*MaleSingleAge!AS53/100</f>
        <v>97.270261209390014</v>
      </c>
      <c r="AT53" s="32">
        <f>ParticipationMaleRate!AT53*MaleSingleAge!AT53/100</f>
        <v>100.40541262534003</v>
      </c>
      <c r="AU53" s="32">
        <f>ParticipationMaleRate!AU53*MaleSingleAge!AU53/100</f>
        <v>103.14158080152501</v>
      </c>
      <c r="AV53" s="32">
        <f>ParticipationMaleRate!AV53*MaleSingleAge!AV53/100</f>
        <v>105.45067205816002</v>
      </c>
      <c r="AW53" s="32">
        <f>ParticipationMaleRate!AW53*MaleSingleAge!AW53/100</f>
        <v>107.42255994729003</v>
      </c>
      <c r="AX53" s="32">
        <f>ParticipationMaleRate!AX53*MaleSingleAge!AX53/100</f>
        <v>109.15681427806003</v>
      </c>
      <c r="AY53" s="32">
        <f>ParticipationMaleRate!AY53*MaleSingleAge!AY53/100</f>
        <v>110.80681369049503</v>
      </c>
      <c r="AZ53" s="32">
        <f>ParticipationMaleRate!AZ53*MaleSingleAge!AZ53/100</f>
        <v>112.50771999999999</v>
      </c>
    </row>
    <row r="54" spans="1:5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ParticipationMaleRate!AA54*MaleSingleAge!AA54/100</f>
        <v>52.984282629499994</v>
      </c>
      <c r="AB54" s="28">
        <f>ParticipationMaleRate!AB54*MaleSingleAge!AB54/100</f>
        <v>55.141217977800004</v>
      </c>
      <c r="AC54" s="28">
        <f>ParticipationMaleRate!AC54*MaleSingleAge!AC54/100</f>
        <v>56.878554972099998</v>
      </c>
      <c r="AD54" s="28">
        <f>ParticipationMaleRate!AD54*MaleSingleAge!AD54/100</f>
        <v>58.367130085100001</v>
      </c>
      <c r="AE54" s="28">
        <f>ParticipationMaleRate!AE54*MaleSingleAge!AE54/100</f>
        <v>59.862698504000001</v>
      </c>
      <c r="AF54" s="28">
        <f>ParticipationMaleRate!AF54*MaleSingleAge!AF54/100</f>
        <v>61.5550785318</v>
      </c>
      <c r="AG54" s="32">
        <f>ParticipationMaleRate!AG54*MaleSingleAge!AG54/100</f>
        <v>63.247021601884995</v>
      </c>
      <c r="AH54" s="32">
        <f>ParticipationMaleRate!AH54*MaleSingleAge!AH54/100</f>
        <v>65.118845120329993</v>
      </c>
      <c r="AI54" s="32">
        <f>ParticipationMaleRate!AI54*MaleSingleAge!AI54/100</f>
        <v>67.135636170015005</v>
      </c>
      <c r="AJ54" s="32">
        <f>ParticipationMaleRate!AJ54*MaleSingleAge!AJ54/100</f>
        <v>69.232523238479999</v>
      </c>
      <c r="AK54" s="32">
        <f>ParticipationMaleRate!AK54*MaleSingleAge!AK54/100</f>
        <v>71.361315097024999</v>
      </c>
      <c r="AL54" s="32">
        <f>ParticipationMaleRate!AL54*MaleSingleAge!AL54/100</f>
        <v>73.509691237710001</v>
      </c>
      <c r="AM54" s="32">
        <f>ParticipationMaleRate!AM54*MaleSingleAge!AM54/100</f>
        <v>75.708261507295006</v>
      </c>
      <c r="AN54" s="32">
        <f>ParticipationMaleRate!AN54*MaleSingleAge!AN54/100</f>
        <v>78.006478397260011</v>
      </c>
      <c r="AO54" s="32">
        <f>ParticipationMaleRate!AO54*MaleSingleAge!AO54/100</f>
        <v>80.473205299340009</v>
      </c>
      <c r="AP54" s="32">
        <f>ParticipationMaleRate!AP54*MaleSingleAge!AP54/100</f>
        <v>83.150244477300021</v>
      </c>
      <c r="AQ54" s="32">
        <f>ParticipationMaleRate!AQ54*MaleSingleAge!AQ54/100</f>
        <v>86.034714788275011</v>
      </c>
      <c r="AR54" s="32">
        <f>ParticipationMaleRate!AR54*MaleSingleAge!AR54/100</f>
        <v>89.082815537760013</v>
      </c>
      <c r="AS54" s="32">
        <f>ParticipationMaleRate!AS54*MaleSingleAge!AS54/100</f>
        <v>92.232472501170008</v>
      </c>
      <c r="AT54" s="32">
        <f>ParticipationMaleRate!AT54*MaleSingleAge!AT54/100</f>
        <v>95.405620568560025</v>
      </c>
      <c r="AU54" s="32">
        <f>ParticipationMaleRate!AU54*MaleSingleAge!AU54/100</f>
        <v>98.528294420700021</v>
      </c>
      <c r="AV54" s="32">
        <f>ParticipationMaleRate!AV54*MaleSingleAge!AV54/100</f>
        <v>101.67749121848003</v>
      </c>
      <c r="AW54" s="32">
        <f>ParticipationMaleRate!AW54*MaleSingleAge!AW54/100</f>
        <v>104.84131728994002</v>
      </c>
      <c r="AX54" s="32">
        <f>ParticipationMaleRate!AX54*MaleSingleAge!AX54/100</f>
        <v>107.78258790609003</v>
      </c>
      <c r="AY54" s="32">
        <f>ParticipationMaleRate!AY54*MaleSingleAge!AY54/100</f>
        <v>110.18776572654504</v>
      </c>
      <c r="AZ54" s="32">
        <f>ParticipationMaleRate!AZ54*MaleSingleAge!AZ54/100</f>
        <v>111.89131999999999</v>
      </c>
    </row>
    <row r="55" spans="1:5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ParticipationMaleRate!AA55*MaleSingleAge!AA55/100</f>
        <v>50.411745102000005</v>
      </c>
      <c r="AB55" s="28">
        <f>ParticipationMaleRate!AB55*MaleSingleAge!AB55/100</f>
        <v>52.631620203399997</v>
      </c>
      <c r="AC55" s="28">
        <f>ParticipationMaleRate!AC55*MaleSingleAge!AC55/100</f>
        <v>54.375950503599995</v>
      </c>
      <c r="AD55" s="28">
        <f>ParticipationMaleRate!AD55*MaleSingleAge!AD55/100</f>
        <v>55.825562912300001</v>
      </c>
      <c r="AE55" s="28">
        <f>ParticipationMaleRate!AE55*MaleSingleAge!AE55/100</f>
        <v>57.265184884</v>
      </c>
      <c r="AF55" s="28">
        <f>ParticipationMaleRate!AF55*MaleSingleAge!AF55/100</f>
        <v>58.904615595699994</v>
      </c>
      <c r="AG55" s="32">
        <f>ParticipationMaleRate!AG55*MaleSingleAge!AG55/100</f>
        <v>60.555299053810003</v>
      </c>
      <c r="AH55" s="32">
        <f>ParticipationMaleRate!AH55*MaleSingleAge!AH55/100</f>
        <v>62.382309430200003</v>
      </c>
      <c r="AI55" s="32">
        <f>ParticipationMaleRate!AI55*MaleSingleAge!AI55/100</f>
        <v>64.339922175375008</v>
      </c>
      <c r="AJ55" s="32">
        <f>ParticipationMaleRate!AJ55*MaleSingleAge!AJ55/100</f>
        <v>66.347711865839997</v>
      </c>
      <c r="AK55" s="32">
        <f>ParticipationMaleRate!AK55*MaleSingleAge!AK55/100</f>
        <v>68.356875543325003</v>
      </c>
      <c r="AL55" s="32">
        <f>ParticipationMaleRate!AL55*MaleSingleAge!AL55/100</f>
        <v>70.355472109650009</v>
      </c>
      <c r="AM55" s="32">
        <f>ParticipationMaleRate!AM55*MaleSingleAge!AM55/100</f>
        <v>72.384204605385008</v>
      </c>
      <c r="AN55" s="32">
        <f>ParticipationMaleRate!AN55*MaleSingleAge!AN55/100</f>
        <v>74.494721218660004</v>
      </c>
      <c r="AO55" s="32">
        <f>ParticipationMaleRate!AO55*MaleSingleAge!AO55/100</f>
        <v>76.757085946345015</v>
      </c>
      <c r="AP55" s="32">
        <f>ParticipationMaleRate!AP55*MaleSingleAge!AP55/100</f>
        <v>79.217164414150005</v>
      </c>
      <c r="AQ55" s="32">
        <f>ParticipationMaleRate!AQ55*MaleSingleAge!AQ55/100</f>
        <v>81.842630667920005</v>
      </c>
      <c r="AR55" s="32">
        <f>ParticipationMaleRate!AR55*MaleSingleAge!AR55/100</f>
        <v>84.603552059400002</v>
      </c>
      <c r="AS55" s="32">
        <f>ParticipationMaleRate!AS55*MaleSingleAge!AS55/100</f>
        <v>87.530157307380009</v>
      </c>
      <c r="AT55" s="32">
        <f>ParticipationMaleRate!AT55*MaleSingleAge!AT55/100</f>
        <v>90.661574764590029</v>
      </c>
      <c r="AU55" s="32">
        <f>ParticipationMaleRate!AU55*MaleSingleAge!AU55/100</f>
        <v>93.998646762200025</v>
      </c>
      <c r="AV55" s="32">
        <f>ParticipationMaleRate!AV55*MaleSingleAge!AV55/100</f>
        <v>97.675973046240031</v>
      </c>
      <c r="AW55" s="32">
        <f>ParticipationMaleRate!AW55*MaleSingleAge!AW55/100</f>
        <v>101.61988917930503</v>
      </c>
      <c r="AX55" s="32">
        <f>ParticipationMaleRate!AX55*MaleSingleAge!AX55/100</f>
        <v>105.37467606594002</v>
      </c>
      <c r="AY55" s="32">
        <f>ParticipationMaleRate!AY55*MaleSingleAge!AY55/100</f>
        <v>108.33801345217502</v>
      </c>
      <c r="AZ55" s="32">
        <f>ParticipationMaleRate!AZ55*MaleSingleAge!AZ55/100</f>
        <v>110.14699999999999</v>
      </c>
    </row>
    <row r="56" spans="1:5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ParticipationMaleRate!AA56*MaleSingleAge!AA56/100</f>
        <v>47.016994609400001</v>
      </c>
      <c r="AB56" s="28">
        <f>ParticipationMaleRate!AB56*MaleSingleAge!AB56/100</f>
        <v>49.305803726100002</v>
      </c>
      <c r="AC56" s="28">
        <f>ParticipationMaleRate!AC56*MaleSingleAge!AC56/100</f>
        <v>51.257935115899997</v>
      </c>
      <c r="AD56" s="28">
        <f>ParticipationMaleRate!AD56*MaleSingleAge!AD56/100</f>
        <v>52.985281673199999</v>
      </c>
      <c r="AE56" s="28">
        <f>ParticipationMaleRate!AE56*MaleSingleAge!AE56/100</f>
        <v>54.671667438799993</v>
      </c>
      <c r="AF56" s="28">
        <f>ParticipationMaleRate!AF56*MaleSingleAge!AF56/100</f>
        <v>56.454960443299996</v>
      </c>
      <c r="AG56" s="32">
        <f>ParticipationMaleRate!AG56*MaleSingleAge!AG56/100</f>
        <v>58.135236489329998</v>
      </c>
      <c r="AH56" s="32">
        <f>ParticipationMaleRate!AH56*MaleSingleAge!AH56/100</f>
        <v>59.886620597259999</v>
      </c>
      <c r="AI56" s="32">
        <f>ParticipationMaleRate!AI56*MaleSingleAge!AI56/100</f>
        <v>61.698209375355006</v>
      </c>
      <c r="AJ56" s="32">
        <f>ParticipationMaleRate!AJ56*MaleSingleAge!AJ56/100</f>
        <v>63.542542524960005</v>
      </c>
      <c r="AK56" s="32">
        <f>ParticipationMaleRate!AK56*MaleSingleAge!AK56/100</f>
        <v>65.401400128375002</v>
      </c>
      <c r="AL56" s="32">
        <f>ParticipationMaleRate!AL56*MaleSingleAge!AL56/100</f>
        <v>67.28025475938</v>
      </c>
      <c r="AM56" s="32">
        <f>ParticipationMaleRate!AM56*MaleSingleAge!AM56/100</f>
        <v>69.205854464225013</v>
      </c>
      <c r="AN56" s="32">
        <f>ParticipationMaleRate!AN56*MaleSingleAge!AN56/100</f>
        <v>71.217081185300003</v>
      </c>
      <c r="AO56" s="32">
        <f>ParticipationMaleRate!AO56*MaleSingleAge!AO56/100</f>
        <v>73.364693869110013</v>
      </c>
      <c r="AP56" s="32">
        <f>ParticipationMaleRate!AP56*MaleSingleAge!AP56/100</f>
        <v>75.68612400615001</v>
      </c>
      <c r="AQ56" s="32">
        <f>ParticipationMaleRate!AQ56*MaleSingleAge!AQ56/100</f>
        <v>78.145531634035009</v>
      </c>
      <c r="AR56" s="32">
        <f>ParticipationMaleRate!AR56*MaleSingleAge!AR56/100</f>
        <v>80.721904358480003</v>
      </c>
      <c r="AS56" s="32">
        <f>ParticipationMaleRate!AS56*MaleSingleAge!AS56/100</f>
        <v>83.473202179485014</v>
      </c>
      <c r="AT56" s="32">
        <f>ParticipationMaleRate!AT56*MaleSingleAge!AT56/100</f>
        <v>86.47054484308002</v>
      </c>
      <c r="AU56" s="32">
        <f>ParticipationMaleRate!AU56*MaleSingleAge!AU56/100</f>
        <v>89.734011684550026</v>
      </c>
      <c r="AV56" s="32">
        <f>ParticipationMaleRate!AV56*MaleSingleAge!AV56/100</f>
        <v>93.394648060740025</v>
      </c>
      <c r="AW56" s="32">
        <f>ParticipationMaleRate!AW56*MaleSingleAge!AW56/100</f>
        <v>97.365032149175022</v>
      </c>
      <c r="AX56" s="32">
        <f>ParticipationMaleRate!AX56*MaleSingleAge!AX56/100</f>
        <v>101.20096220968001</v>
      </c>
      <c r="AY56" s="32">
        <f>ParticipationMaleRate!AY56*MaleSingleAge!AY56/100</f>
        <v>104.30958192557502</v>
      </c>
      <c r="AZ56" s="32">
        <f>ParticipationMaleRate!AZ56*MaleSingleAge!AZ56/100</f>
        <v>106.33175999999999</v>
      </c>
    </row>
    <row r="57" spans="1:5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ParticipationMaleRate!AA57*MaleSingleAge!AA57/100</f>
        <v>43.161684971100001</v>
      </c>
      <c r="AB57" s="28">
        <f>ParticipationMaleRate!AB57*MaleSingleAge!AB57/100</f>
        <v>45.511435753500002</v>
      </c>
      <c r="AC57" s="28">
        <f>ParticipationMaleRate!AC57*MaleSingleAge!AC57/100</f>
        <v>47.778265908799995</v>
      </c>
      <c r="AD57" s="28">
        <f>ParticipationMaleRate!AD57*MaleSingleAge!AD57/100</f>
        <v>49.959178305899997</v>
      </c>
      <c r="AE57" s="28">
        <f>ParticipationMaleRate!AE57*MaleSingleAge!AE57/100</f>
        <v>52.066161469199997</v>
      </c>
      <c r="AF57" s="28">
        <f>ParticipationMaleRate!AF57*MaleSingleAge!AF57/100</f>
        <v>54.113202010499997</v>
      </c>
      <c r="AG57" s="32">
        <f>ParticipationMaleRate!AG57*MaleSingleAge!AG57/100</f>
        <v>55.865432743615003</v>
      </c>
      <c r="AH57" s="32">
        <f>ParticipationMaleRate!AH57*MaleSingleAge!AH57/100</f>
        <v>57.532664688509996</v>
      </c>
      <c r="AI57" s="32">
        <f>ParticipationMaleRate!AI57*MaleSingleAge!AI57/100</f>
        <v>59.157189664124999</v>
      </c>
      <c r="AJ57" s="32">
        <f>ParticipationMaleRate!AJ57*MaleSingleAge!AJ57/100</f>
        <v>60.799316986560008</v>
      </c>
      <c r="AK57" s="32">
        <f>ParticipationMaleRate!AK57*MaleSingleAge!AK57/100</f>
        <v>62.506640245475012</v>
      </c>
      <c r="AL57" s="32">
        <f>ParticipationMaleRate!AL57*MaleSingleAge!AL57/100</f>
        <v>64.29086650103001</v>
      </c>
      <c r="AM57" s="32">
        <f>ParticipationMaleRate!AM57*MaleSingleAge!AM57/100</f>
        <v>66.156697650929999</v>
      </c>
      <c r="AN57" s="32">
        <f>ParticipationMaleRate!AN57*MaleSingleAge!AN57/100</f>
        <v>68.125186986180012</v>
      </c>
      <c r="AO57" s="32">
        <f>ParticipationMaleRate!AO57*MaleSingleAge!AO57/100</f>
        <v>70.21702419676501</v>
      </c>
      <c r="AP57" s="32">
        <f>ParticipationMaleRate!AP57*MaleSingleAge!AP57/100</f>
        <v>72.448697284250017</v>
      </c>
      <c r="AQ57" s="32">
        <f>ParticipationMaleRate!AQ57*MaleSingleAge!AQ57/100</f>
        <v>74.797215527875011</v>
      </c>
      <c r="AR57" s="32">
        <f>ParticipationMaleRate!AR57*MaleSingleAge!AR57/100</f>
        <v>77.254210261360015</v>
      </c>
      <c r="AS57" s="32">
        <f>ParticipationMaleRate!AS57*MaleSingleAge!AS57/100</f>
        <v>79.856911413765005</v>
      </c>
      <c r="AT57" s="32">
        <f>ParticipationMaleRate!AT57*MaleSingleAge!AT57/100</f>
        <v>82.655112739350002</v>
      </c>
      <c r="AU57" s="32">
        <f>ParticipationMaleRate!AU57*MaleSingleAge!AU57/100</f>
        <v>85.662027596525022</v>
      </c>
      <c r="AV57" s="32">
        <f>ParticipationMaleRate!AV57*MaleSingleAge!AV57/100</f>
        <v>88.955171398180028</v>
      </c>
      <c r="AW57" s="32">
        <f>ParticipationMaleRate!AW57*MaleSingleAge!AW57/100</f>
        <v>92.469057809205026</v>
      </c>
      <c r="AX57" s="32">
        <f>ParticipationMaleRate!AX57*MaleSingleAge!AX57/100</f>
        <v>95.915618918160021</v>
      </c>
      <c r="AY57" s="32">
        <f>ParticipationMaleRate!AY57*MaleSingleAge!AY57/100</f>
        <v>98.907233499880022</v>
      </c>
      <c r="AZ57" s="32">
        <f>ParticipationMaleRate!AZ57*MaleSingleAge!AZ57/100</f>
        <v>101.20183999999999</v>
      </c>
    </row>
    <row r="58" spans="1:5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ParticipationMaleRate!AA58*MaleSingleAge!AA58/100</f>
        <v>38.8700377527</v>
      </c>
      <c r="AB58" s="28">
        <f>ParticipationMaleRate!AB58*MaleSingleAge!AB58/100</f>
        <v>41.236407804899997</v>
      </c>
      <c r="AC58" s="28">
        <f>ParticipationMaleRate!AC58*MaleSingleAge!AC58/100</f>
        <v>43.753257748199992</v>
      </c>
      <c r="AD58" s="28">
        <f>ParticipationMaleRate!AD58*MaleSingleAge!AD58/100</f>
        <v>46.3094488395</v>
      </c>
      <c r="AE58" s="28">
        <f>ParticipationMaleRate!AE58*MaleSingleAge!AE58/100</f>
        <v>48.761385888599996</v>
      </c>
      <c r="AF58" s="28">
        <f>ParticipationMaleRate!AF58*MaleSingleAge!AF58/100</f>
        <v>51.010716025499995</v>
      </c>
      <c r="AG58" s="32">
        <f>ParticipationMaleRate!AG58*MaleSingleAge!AG58/100</f>
        <v>52.810117674440001</v>
      </c>
      <c r="AH58" s="32">
        <f>ParticipationMaleRate!AH58*MaleSingleAge!AH58/100</f>
        <v>54.382755489299996</v>
      </c>
      <c r="AI58" s="32">
        <f>ParticipationMaleRate!AI58*MaleSingleAge!AI58/100</f>
        <v>55.822437772395006</v>
      </c>
      <c r="AJ58" s="32">
        <f>ParticipationMaleRate!AJ58*MaleSingleAge!AJ58/100</f>
        <v>57.265187519679991</v>
      </c>
      <c r="AK58" s="32">
        <f>ParticipationMaleRate!AK58*MaleSingleAge!AK58/100</f>
        <v>58.816994380025001</v>
      </c>
      <c r="AL58" s="32">
        <f>ParticipationMaleRate!AL58*MaleSingleAge!AL58/100</f>
        <v>60.500505413249996</v>
      </c>
      <c r="AM58" s="32">
        <f>ParticipationMaleRate!AM58*MaleSingleAge!AM58/100</f>
        <v>62.299688289475</v>
      </c>
      <c r="AN58" s="32">
        <f>ParticipationMaleRate!AN58*MaleSingleAge!AN58/100</f>
        <v>64.213043023219996</v>
      </c>
      <c r="AO58" s="32">
        <f>ParticipationMaleRate!AO58*MaleSingleAge!AO58/100</f>
        <v>66.227664339585004</v>
      </c>
      <c r="AP58" s="32">
        <f>ParticipationMaleRate!AP58*MaleSingleAge!AP58/100</f>
        <v>68.336504018650004</v>
      </c>
      <c r="AQ58" s="32">
        <f>ParticipationMaleRate!AQ58*MaleSingleAge!AQ58/100</f>
        <v>70.523171195784997</v>
      </c>
      <c r="AR58" s="32">
        <f>ParticipationMaleRate!AR58*MaleSingleAge!AR58/100</f>
        <v>72.795934996680003</v>
      </c>
      <c r="AS58" s="32">
        <f>ParticipationMaleRate!AS58*MaleSingleAge!AS58/100</f>
        <v>75.190989540975011</v>
      </c>
      <c r="AT58" s="32">
        <f>ParticipationMaleRate!AT58*MaleSingleAge!AT58/100</f>
        <v>77.75978571508</v>
      </c>
      <c r="AU58" s="32">
        <f>ParticipationMaleRate!AU58*MaleSingleAge!AU58/100</f>
        <v>80.522299566449988</v>
      </c>
      <c r="AV58" s="32">
        <f>ParticipationMaleRate!AV58*MaleSingleAge!AV58/100</f>
        <v>83.515723613839995</v>
      </c>
      <c r="AW58" s="32">
        <f>ParticipationMaleRate!AW58*MaleSingleAge!AW58/100</f>
        <v>86.689120245209992</v>
      </c>
      <c r="AX58" s="32">
        <f>ParticipationMaleRate!AX58*MaleSingleAge!AX58/100</f>
        <v>89.872143321029995</v>
      </c>
      <c r="AY58" s="32">
        <f>ParticipationMaleRate!AY58*MaleSingleAge!AY58/100</f>
        <v>92.835921531045003</v>
      </c>
      <c r="AZ58" s="32">
        <f>ParticipationMaleRate!AZ58*MaleSingleAge!AZ58/100</f>
        <v>95.428970000000007</v>
      </c>
    </row>
    <row r="59" spans="1:5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ParticipationMaleRate!AA59*MaleSingleAge!AA59/100</f>
        <v>35.252619194099999</v>
      </c>
      <c r="AB59" s="28">
        <f>ParticipationMaleRate!AB59*MaleSingleAge!AB59/100</f>
        <v>37.692753898799999</v>
      </c>
      <c r="AC59" s="28">
        <f>ParticipationMaleRate!AC59*MaleSingleAge!AC59/100</f>
        <v>40.532201255699995</v>
      </c>
      <c r="AD59" s="28">
        <f>ParticipationMaleRate!AD59*MaleSingleAge!AD59/100</f>
        <v>43.540815549000001</v>
      </c>
      <c r="AE59" s="28">
        <f>ParticipationMaleRate!AE59*MaleSingleAge!AE59/100</f>
        <v>46.4048511234</v>
      </c>
      <c r="AF59" s="28">
        <f>ParticipationMaleRate!AF59*MaleSingleAge!AF59/100</f>
        <v>48.904981078799992</v>
      </c>
      <c r="AG59" s="32">
        <f>ParticipationMaleRate!AG59*MaleSingleAge!AG59/100</f>
        <v>50.759286883794992</v>
      </c>
      <c r="AH59" s="32">
        <f>ParticipationMaleRate!AH59*MaleSingleAge!AH59/100</f>
        <v>52.221502201679996</v>
      </c>
      <c r="AI59" s="32">
        <f>ParticipationMaleRate!AI59*MaleSingleAge!AI59/100</f>
        <v>53.445649251014999</v>
      </c>
      <c r="AJ59" s="32">
        <f>ParticipationMaleRate!AJ59*MaleSingleAge!AJ59/100</f>
        <v>54.667773163920003</v>
      </c>
      <c r="AK59" s="32">
        <f>ParticipationMaleRate!AK59*MaleSingleAge!AK59/100</f>
        <v>56.054745025474993</v>
      </c>
      <c r="AL59" s="32">
        <f>ParticipationMaleRate!AL59*MaleSingleAge!AL59/100</f>
        <v>57.652631006669999</v>
      </c>
      <c r="AM59" s="32">
        <f>ParticipationMaleRate!AM59*MaleSingleAge!AM59/100</f>
        <v>59.412898213304999</v>
      </c>
      <c r="AN59" s="32">
        <f>ParticipationMaleRate!AN59*MaleSingleAge!AN59/100</f>
        <v>61.303939619440001</v>
      </c>
      <c r="AO59" s="32">
        <f>ParticipationMaleRate!AO59*MaleSingleAge!AO59/100</f>
        <v>63.268942175879992</v>
      </c>
      <c r="AP59" s="32">
        <f>ParticipationMaleRate!AP59*MaleSingleAge!AP59/100</f>
        <v>65.269934288999991</v>
      </c>
      <c r="AQ59" s="32">
        <f>ParticipationMaleRate!AQ59*MaleSingleAge!AQ59/100</f>
        <v>67.292151998994996</v>
      </c>
      <c r="AR59" s="32">
        <f>ParticipationMaleRate!AR59*MaleSingleAge!AR59/100</f>
        <v>69.36238603727999</v>
      </c>
      <c r="AS59" s="32">
        <f>ParticipationMaleRate!AS59*MaleSingleAge!AS59/100</f>
        <v>71.529458309890003</v>
      </c>
      <c r="AT59" s="32">
        <f>ParticipationMaleRate!AT59*MaleSingleAge!AT59/100</f>
        <v>73.854460139180006</v>
      </c>
      <c r="AU59" s="32">
        <f>ParticipationMaleRate!AU59*MaleSingleAge!AU59/100</f>
        <v>76.373359626375006</v>
      </c>
      <c r="AV59" s="32">
        <f>ParticipationMaleRate!AV59*MaleSingleAge!AV59/100</f>
        <v>79.086383119239997</v>
      </c>
      <c r="AW59" s="32">
        <f>ParticipationMaleRate!AW59*MaleSingleAge!AW59/100</f>
        <v>81.952266529594993</v>
      </c>
      <c r="AX59" s="32">
        <f>ParticipationMaleRate!AX59*MaleSingleAge!AX59/100</f>
        <v>84.91476841155</v>
      </c>
      <c r="AY59" s="32">
        <f>ParticipationMaleRate!AY59*MaleSingleAge!AY59/100</f>
        <v>87.901155105610002</v>
      </c>
      <c r="AZ59" s="32">
        <f>ParticipationMaleRate!AZ59*MaleSingleAge!AZ59/100</f>
        <v>90.844390000000004</v>
      </c>
    </row>
    <row r="60" spans="1:5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ParticipationMaleRate!AA60*MaleSingleAge!AA60/100</f>
        <v>32.245971958199995</v>
      </c>
      <c r="AB60" s="28">
        <f>ParticipationMaleRate!AB60*MaleSingleAge!AB60/100</f>
        <v>34.6093914243</v>
      </c>
      <c r="AC60" s="28">
        <f>ParticipationMaleRate!AC60*MaleSingleAge!AC60/100</f>
        <v>37.5196528476</v>
      </c>
      <c r="AD60" s="28">
        <f>ParticipationMaleRate!AD60*MaleSingleAge!AD60/100</f>
        <v>40.689565847700003</v>
      </c>
      <c r="AE60" s="28">
        <f>ParticipationMaleRate!AE60*MaleSingleAge!AE60/100</f>
        <v>43.725718944599997</v>
      </c>
      <c r="AF60" s="28">
        <f>ParticipationMaleRate!AF60*MaleSingleAge!AF60/100</f>
        <v>46.34387234399999</v>
      </c>
      <c r="AG60" s="32">
        <f>ParticipationMaleRate!AG60*MaleSingleAge!AG60/100</f>
        <v>48.256744198984997</v>
      </c>
      <c r="AH60" s="32">
        <f>ParticipationMaleRate!AH60*MaleSingleAge!AH60/100</f>
        <v>49.723468252709999</v>
      </c>
      <c r="AI60" s="32">
        <f>ParticipationMaleRate!AI60*MaleSingleAge!AI60/100</f>
        <v>50.915205825224994</v>
      </c>
      <c r="AJ60" s="32">
        <f>ParticipationMaleRate!AJ60*MaleSingleAge!AJ60/100</f>
        <v>52.086828798479999</v>
      </c>
      <c r="AK60" s="32">
        <f>ParticipationMaleRate!AK60*MaleSingleAge!AK60/100</f>
        <v>53.427616184424998</v>
      </c>
      <c r="AL60" s="32">
        <f>ParticipationMaleRate!AL60*MaleSingleAge!AL60/100</f>
        <v>54.980705626559995</v>
      </c>
      <c r="AM60" s="32">
        <f>ParticipationMaleRate!AM60*MaleSingleAge!AM60/100</f>
        <v>56.691806439449991</v>
      </c>
      <c r="AN60" s="32">
        <f>ParticipationMaleRate!AN60*MaleSingleAge!AN60/100</f>
        <v>58.522687923140005</v>
      </c>
      <c r="AO60" s="32">
        <f>ParticipationMaleRate!AO60*MaleSingleAge!AO60/100</f>
        <v>60.401462327535</v>
      </c>
      <c r="AP60" s="32">
        <f>ParticipationMaleRate!AP60*MaleSingleAge!AP60/100</f>
        <v>62.282892764749995</v>
      </c>
      <c r="AQ60" s="32">
        <f>ParticipationMaleRate!AQ60*MaleSingleAge!AQ60/100</f>
        <v>64.159213945364996</v>
      </c>
      <c r="AR60" s="32">
        <f>ParticipationMaleRate!AR60*MaleSingleAge!AR60/100</f>
        <v>66.066930565440003</v>
      </c>
      <c r="AS60" s="32">
        <f>ParticipationMaleRate!AS60*MaleSingleAge!AS60/100</f>
        <v>68.052266882669997</v>
      </c>
      <c r="AT60" s="32">
        <f>ParticipationMaleRate!AT60*MaleSingleAge!AT60/100</f>
        <v>70.177488922730006</v>
      </c>
      <c r="AU60" s="32">
        <f>ParticipationMaleRate!AU60*MaleSingleAge!AU60/100</f>
        <v>72.486223459650006</v>
      </c>
      <c r="AV60" s="32">
        <f>ParticipationMaleRate!AV60*MaleSingleAge!AV60/100</f>
        <v>74.949249638480012</v>
      </c>
      <c r="AW60" s="32">
        <f>ParticipationMaleRate!AW60*MaleSingleAge!AW60/100</f>
        <v>77.535931012120002</v>
      </c>
      <c r="AX60" s="32">
        <f>ParticipationMaleRate!AX60*MaleSingleAge!AX60/100</f>
        <v>80.278467006569997</v>
      </c>
      <c r="AY60" s="32">
        <f>ParticipationMaleRate!AY60*MaleSingleAge!AY60/100</f>
        <v>83.216736023364987</v>
      </c>
      <c r="AZ60" s="32">
        <f>ParticipationMaleRate!AZ60*MaleSingleAge!AZ60/100</f>
        <v>86.349899999999991</v>
      </c>
    </row>
    <row r="61" spans="1:5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ParticipationMaleRate!AA61*MaleSingleAge!AA61/100</f>
        <v>30.204166377</v>
      </c>
      <c r="AB61" s="28">
        <f>ParticipationMaleRate!AB61*MaleSingleAge!AB61/100</f>
        <v>32.262691946099991</v>
      </c>
      <c r="AC61" s="28">
        <f>ParticipationMaleRate!AC61*MaleSingleAge!AC61/100</f>
        <v>34.843471254899995</v>
      </c>
      <c r="AD61" s="28">
        <f>ParticipationMaleRate!AD61*MaleSingleAge!AD61/100</f>
        <v>37.709473886699996</v>
      </c>
      <c r="AE61" s="28">
        <f>ParticipationMaleRate!AE61*MaleSingleAge!AE61/100</f>
        <v>40.522365968700001</v>
      </c>
      <c r="AF61" s="28">
        <f>ParticipationMaleRate!AF61*MaleSingleAge!AF61/100</f>
        <v>43.045117084199994</v>
      </c>
      <c r="AG61" s="32">
        <f>ParticipationMaleRate!AG61*MaleSingleAge!AG61/100</f>
        <v>45.019312315424997</v>
      </c>
      <c r="AH61" s="32">
        <f>ParticipationMaleRate!AH61*MaleSingleAge!AH61/100</f>
        <v>46.673894959790005</v>
      </c>
      <c r="AI61" s="32">
        <f>ParticipationMaleRate!AI61*MaleSingleAge!AI61/100</f>
        <v>48.112462568834999</v>
      </c>
      <c r="AJ61" s="32">
        <f>ParticipationMaleRate!AJ61*MaleSingleAge!AJ61/100</f>
        <v>49.50394678712</v>
      </c>
      <c r="AK61" s="32">
        <f>ParticipationMaleRate!AK61*MaleSingleAge!AK61/100</f>
        <v>50.973248571349998</v>
      </c>
      <c r="AL61" s="32">
        <f>ParticipationMaleRate!AL61*MaleSingleAge!AL61/100</f>
        <v>52.545301888590004</v>
      </c>
      <c r="AM61" s="32">
        <f>ParticipationMaleRate!AM61*MaleSingleAge!AM61/100</f>
        <v>54.184302650660001</v>
      </c>
      <c r="AN61" s="32">
        <f>ParticipationMaleRate!AN61*MaleSingleAge!AN61/100</f>
        <v>55.877874989299997</v>
      </c>
      <c r="AO61" s="32">
        <f>ParticipationMaleRate!AO61*MaleSingleAge!AO61/100</f>
        <v>57.602414215709999</v>
      </c>
      <c r="AP61" s="32">
        <f>ParticipationMaleRate!AP61*MaleSingleAge!AP61/100</f>
        <v>59.343189457999998</v>
      </c>
      <c r="AQ61" s="32">
        <f>ParticipationMaleRate!AQ61*MaleSingleAge!AQ61/100</f>
        <v>61.104552188680003</v>
      </c>
      <c r="AR61" s="32">
        <f>ParticipationMaleRate!AR61*MaleSingleAge!AR61/100</f>
        <v>62.909568581160002</v>
      </c>
      <c r="AS61" s="32">
        <f>ParticipationMaleRate!AS61*MaleSingleAge!AS61/100</f>
        <v>64.794973191025008</v>
      </c>
      <c r="AT61" s="32">
        <f>ParticipationMaleRate!AT61*MaleSingleAge!AT61/100</f>
        <v>66.807164988970001</v>
      </c>
      <c r="AU61" s="32">
        <f>ParticipationMaleRate!AU61*MaleSingleAge!AU61/100</f>
        <v>68.979723984675005</v>
      </c>
      <c r="AV61" s="32">
        <f>ParticipationMaleRate!AV61*MaleSingleAge!AV61/100</f>
        <v>71.280941967899992</v>
      </c>
      <c r="AW61" s="32">
        <f>ParticipationMaleRate!AW61*MaleSingleAge!AW61/100</f>
        <v>73.689712634439999</v>
      </c>
      <c r="AX61" s="32">
        <f>ParticipationMaleRate!AX61*MaleSingleAge!AX61/100</f>
        <v>76.262296141709996</v>
      </c>
      <c r="AY61" s="32">
        <f>ParticipationMaleRate!AY61*MaleSingleAge!AY61/100</f>
        <v>79.064990302724993</v>
      </c>
      <c r="AZ61" s="32">
        <f>ParticipationMaleRate!AZ61*MaleSingleAge!AZ61/100</f>
        <v>82.121129999999994</v>
      </c>
    </row>
    <row r="62" spans="1:5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ParticipationMaleRate!AA62*MaleSingleAge!AA62/100</f>
        <v>28.829193254400003</v>
      </c>
      <c r="AB62" s="28">
        <f>ParticipationMaleRate!AB62*MaleSingleAge!AB62/100</f>
        <v>30.442180322399999</v>
      </c>
      <c r="AC62" s="28">
        <f>ParticipationMaleRate!AC62*MaleSingleAge!AC62/100</f>
        <v>32.4456282843</v>
      </c>
      <c r="AD62" s="28">
        <f>ParticipationMaleRate!AD62*MaleSingleAge!AD62/100</f>
        <v>34.710694880399998</v>
      </c>
      <c r="AE62" s="28">
        <f>ParticipationMaleRate!AE62*MaleSingleAge!AE62/100</f>
        <v>37.054443772499994</v>
      </c>
      <c r="AF62" s="28">
        <f>ParticipationMaleRate!AF62*MaleSingleAge!AF62/100</f>
        <v>39.335246827799999</v>
      </c>
      <c r="AG62" s="32">
        <f>ParticipationMaleRate!AG62*MaleSingleAge!AG62/100</f>
        <v>41.364463366975002</v>
      </c>
      <c r="AH62" s="32">
        <f>ParticipationMaleRate!AH62*MaleSingleAge!AH62/100</f>
        <v>43.301207467139996</v>
      </c>
      <c r="AI62" s="32">
        <f>ParticipationMaleRate!AI62*MaleSingleAge!AI62/100</f>
        <v>45.145366914689994</v>
      </c>
      <c r="AJ62" s="32">
        <f>ParticipationMaleRate!AJ62*MaleSingleAge!AJ62/100</f>
        <v>46.912345369119997</v>
      </c>
      <c r="AK62" s="32">
        <f>ParticipationMaleRate!AK62*MaleSingleAge!AK62/100</f>
        <v>48.612500171199997</v>
      </c>
      <c r="AL62" s="32">
        <f>ParticipationMaleRate!AL62*MaleSingleAge!AL62/100</f>
        <v>50.242581023040003</v>
      </c>
      <c r="AM62" s="32">
        <f>ParticipationMaleRate!AM62*MaleSingleAge!AM62/100</f>
        <v>51.7974808624</v>
      </c>
      <c r="AN62" s="32">
        <f>ParticipationMaleRate!AN62*MaleSingleAge!AN62/100</f>
        <v>53.319886722479993</v>
      </c>
      <c r="AO62" s="32">
        <f>ParticipationMaleRate!AO62*MaleSingleAge!AO62/100</f>
        <v>54.860392550984997</v>
      </c>
      <c r="AP62" s="32">
        <f>ParticipationMaleRate!AP62*MaleSingleAge!AP62/100</f>
        <v>56.459345247900004</v>
      </c>
      <c r="AQ62" s="32">
        <f>ParticipationMaleRate!AQ62*MaleSingleAge!AQ62/100</f>
        <v>58.129109816854999</v>
      </c>
      <c r="AR62" s="32">
        <f>ParticipationMaleRate!AR62*MaleSingleAge!AR62/100</f>
        <v>59.872451266320006</v>
      </c>
      <c r="AS62" s="32">
        <f>ParticipationMaleRate!AS62*MaleSingleAge!AS62/100</f>
        <v>61.710790482704994</v>
      </c>
      <c r="AT62" s="32">
        <f>ParticipationMaleRate!AT62*MaleSingleAge!AT62/100</f>
        <v>63.665195414659991</v>
      </c>
      <c r="AU62" s="32">
        <f>ParticipationMaleRate!AU62*MaleSingleAge!AU62/100</f>
        <v>65.748025633499992</v>
      </c>
      <c r="AV62" s="32">
        <f>ParticipationMaleRate!AV62*MaleSingleAge!AV62/100</f>
        <v>67.939055423539997</v>
      </c>
      <c r="AW62" s="32">
        <f>ParticipationMaleRate!AW62*MaleSingleAge!AW62/100</f>
        <v>70.233089652774993</v>
      </c>
      <c r="AX62" s="32">
        <f>ParticipationMaleRate!AX62*MaleSingleAge!AX62/100</f>
        <v>72.662603479830011</v>
      </c>
      <c r="AY62" s="32">
        <f>ParticipationMaleRate!AY62*MaleSingleAge!AY62/100</f>
        <v>75.27597412678</v>
      </c>
      <c r="AZ62" s="32">
        <f>ParticipationMaleRate!AZ62*MaleSingleAge!AZ62/100</f>
        <v>78.083460000000002</v>
      </c>
    </row>
    <row r="63" spans="1:5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ParticipationMaleRate!AA63*MaleSingleAge!AA63/100</f>
        <v>27.2433644288</v>
      </c>
      <c r="AB63" s="28">
        <f>ParticipationMaleRate!AB63*MaleSingleAge!AB63/100</f>
        <v>28.421788341699997</v>
      </c>
      <c r="AC63" s="28">
        <f>ParticipationMaleRate!AC63*MaleSingleAge!AC63/100</f>
        <v>29.877488469399999</v>
      </c>
      <c r="AD63" s="28">
        <f>ParticipationMaleRate!AD63*MaleSingleAge!AD63/100</f>
        <v>31.580198746199994</v>
      </c>
      <c r="AE63" s="28">
        <f>ParticipationMaleRate!AE63*MaleSingleAge!AE63/100</f>
        <v>33.480126612399999</v>
      </c>
      <c r="AF63" s="28">
        <f>ParticipationMaleRate!AF63*MaleSingleAge!AF63/100</f>
        <v>35.527479508300004</v>
      </c>
      <c r="AG63" s="32">
        <f>ParticipationMaleRate!AG63*MaleSingleAge!AG63/100</f>
        <v>37.484037112994997</v>
      </c>
      <c r="AH63" s="32">
        <f>ParticipationMaleRate!AH63*MaleSingleAge!AH63/100</f>
        <v>39.54896542697</v>
      </c>
      <c r="AI63" s="32">
        <f>ParticipationMaleRate!AI63*MaleSingleAge!AI63/100</f>
        <v>41.620006630634997</v>
      </c>
      <c r="AJ63" s="32">
        <f>ParticipationMaleRate!AJ63*MaleSingleAge!AJ63/100</f>
        <v>43.571851844639994</v>
      </c>
      <c r="AK63" s="32">
        <f>ParticipationMaleRate!AK63*MaleSingleAge!AK63/100</f>
        <v>45.320291637774993</v>
      </c>
      <c r="AL63" s="32">
        <f>ParticipationMaleRate!AL63*MaleSingleAge!AL63/100</f>
        <v>46.827521770999986</v>
      </c>
      <c r="AM63" s="32">
        <f>ParticipationMaleRate!AM63*MaleSingleAge!AM63/100</f>
        <v>48.129554324924982</v>
      </c>
      <c r="AN63" s="32">
        <f>ParticipationMaleRate!AN63*MaleSingleAge!AN63/100</f>
        <v>49.306906318379987</v>
      </c>
      <c r="AO63" s="32">
        <f>ParticipationMaleRate!AO63*MaleSingleAge!AO63/100</f>
        <v>50.481213273669979</v>
      </c>
      <c r="AP63" s="32">
        <f>ParticipationMaleRate!AP63*MaleSingleAge!AP63/100</f>
        <v>51.738865588649979</v>
      </c>
      <c r="AQ63" s="32">
        <f>ParticipationMaleRate!AQ63*MaleSingleAge!AQ63/100</f>
        <v>53.104001648284978</v>
      </c>
      <c r="AR63" s="32">
        <f>ParticipationMaleRate!AR63*MaleSingleAge!AR63/100</f>
        <v>54.555901190159972</v>
      </c>
      <c r="AS63" s="32">
        <f>ParticipationMaleRate!AS63*MaleSingleAge!AS63/100</f>
        <v>56.095810378139966</v>
      </c>
      <c r="AT63" s="32">
        <f>ParticipationMaleRate!AT63*MaleSingleAge!AT63/100</f>
        <v>57.713331649999965</v>
      </c>
      <c r="AU63" s="32">
        <f>ParticipationMaleRate!AU63*MaleSingleAge!AU63/100</f>
        <v>59.403584315024965</v>
      </c>
      <c r="AV63" s="32">
        <f>ParticipationMaleRate!AV63*MaleSingleAge!AV63/100</f>
        <v>61.151260298039958</v>
      </c>
      <c r="AW63" s="32">
        <f>ParticipationMaleRate!AW63*MaleSingleAge!AW63/100</f>
        <v>62.959678420774956</v>
      </c>
      <c r="AX63" s="32">
        <f>ParticipationMaleRate!AX63*MaleSingleAge!AX63/100</f>
        <v>64.862198051769951</v>
      </c>
      <c r="AY63" s="32">
        <f>ParticipationMaleRate!AY63*MaleSingleAge!AY63/100</f>
        <v>66.899705859374947</v>
      </c>
      <c r="AZ63" s="32">
        <f>ParticipationMaleRate!AZ63*MaleSingleAge!AZ63/100</f>
        <v>69.088850000000008</v>
      </c>
    </row>
    <row r="64" spans="1:5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ParticipationMaleRate!AA64*MaleSingleAge!AA64/100</f>
        <v>25.959497448299999</v>
      </c>
      <c r="AB64" s="28">
        <f>ParticipationMaleRate!AB64*MaleSingleAge!AB64/100</f>
        <v>26.693693622700003</v>
      </c>
      <c r="AC64" s="28">
        <f>ParticipationMaleRate!AC64*MaleSingleAge!AC64/100</f>
        <v>27.590936022000001</v>
      </c>
      <c r="AD64" s="28">
        <f>ParticipationMaleRate!AD64*MaleSingleAge!AD64/100</f>
        <v>28.724448998699998</v>
      </c>
      <c r="AE64" s="28">
        <f>ParticipationMaleRate!AE64*MaleSingleAge!AE64/100</f>
        <v>30.180149126399996</v>
      </c>
      <c r="AF64" s="28">
        <f>ParticipationMaleRate!AF64*MaleSingleAge!AF64/100</f>
        <v>32.010757938899999</v>
      </c>
      <c r="AG64" s="32">
        <f>ParticipationMaleRate!AG64*MaleSingleAge!AG64/100</f>
        <v>34.045357104570002</v>
      </c>
      <c r="AH64" s="32">
        <f>ParticipationMaleRate!AH64*MaleSingleAge!AH64/100</f>
        <v>36.411183526089999</v>
      </c>
      <c r="AI64" s="32">
        <f>ParticipationMaleRate!AI64*MaleSingleAge!AI64/100</f>
        <v>38.896271924859995</v>
      </c>
      <c r="AJ64" s="32">
        <f>ParticipationMaleRate!AJ64*MaleSingleAge!AJ64/100</f>
        <v>41.222734237439994</v>
      </c>
      <c r="AK64" s="32">
        <f>ParticipationMaleRate!AK64*MaleSingleAge!AK64/100</f>
        <v>43.199342424149989</v>
      </c>
      <c r="AL64" s="32">
        <f>ParticipationMaleRate!AL64*MaleSingleAge!AL64/100</f>
        <v>44.755474314679986</v>
      </c>
      <c r="AM64" s="32">
        <f>ParticipationMaleRate!AM64*MaleSingleAge!AM64/100</f>
        <v>45.961464010994987</v>
      </c>
      <c r="AN64" s="32">
        <f>ParticipationMaleRate!AN64*MaleSingleAge!AN64/100</f>
        <v>46.95723906521998</v>
      </c>
      <c r="AO64" s="32">
        <f>ParticipationMaleRate!AO64*MaleSingleAge!AO64/100</f>
        <v>47.94161342189998</v>
      </c>
      <c r="AP64" s="32">
        <f>ParticipationMaleRate!AP64*MaleSingleAge!AP64/100</f>
        <v>49.060560416099982</v>
      </c>
      <c r="AQ64" s="32">
        <f>ParticipationMaleRate!AQ64*MaleSingleAge!AQ64/100</f>
        <v>50.349003150914974</v>
      </c>
      <c r="AR64" s="32">
        <f>ParticipationMaleRate!AR64*MaleSingleAge!AR64/100</f>
        <v>51.766960151799978</v>
      </c>
      <c r="AS64" s="32">
        <f>ParticipationMaleRate!AS64*MaleSingleAge!AS64/100</f>
        <v>53.287085319194972</v>
      </c>
      <c r="AT64" s="32">
        <f>ParticipationMaleRate!AT64*MaleSingleAge!AT64/100</f>
        <v>54.86051727166997</v>
      </c>
      <c r="AU64" s="32">
        <f>ParticipationMaleRate!AU64*MaleSingleAge!AU64/100</f>
        <v>56.453813703474971</v>
      </c>
      <c r="AV64" s="32">
        <f>ParticipationMaleRate!AV64*MaleSingleAge!AV64/100</f>
        <v>58.057198735139963</v>
      </c>
      <c r="AW64" s="32">
        <f>ParticipationMaleRate!AW64*MaleSingleAge!AW64/100</f>
        <v>59.691562341269965</v>
      </c>
      <c r="AX64" s="32">
        <f>ParticipationMaleRate!AX64*MaleSingleAge!AX64/100</f>
        <v>61.397003419779956</v>
      </c>
      <c r="AY64" s="32">
        <f>ParticipationMaleRate!AY64*MaleSingleAge!AY64/100</f>
        <v>63.226109211224951</v>
      </c>
      <c r="AZ64" s="32">
        <f>ParticipationMaleRate!AZ64*MaleSingleAge!AZ64/100</f>
        <v>65.20689999999999</v>
      </c>
    </row>
    <row r="65" spans="1:5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ParticipationMaleRate!AA65*MaleSingleAge!AA65/100</f>
        <v>24.8123159258</v>
      </c>
      <c r="AB65" s="28">
        <f>ParticipationMaleRate!AB65*MaleSingleAge!AB65/100</f>
        <v>25.214561702199997</v>
      </c>
      <c r="AC65" s="28">
        <f>ParticipationMaleRate!AC65*MaleSingleAge!AC65/100</f>
        <v>25.6919844805</v>
      </c>
      <c r="AD65" s="28">
        <f>ParticipationMaleRate!AD65*MaleSingleAge!AD65/100</f>
        <v>26.3832223681</v>
      </c>
      <c r="AE65" s="28">
        <f>ParticipationMaleRate!AE65*MaleSingleAge!AE65/100</f>
        <v>27.468895434499998</v>
      </c>
      <c r="AF65" s="28">
        <f>ParticipationMaleRate!AF65*MaleSingleAge!AF65/100</f>
        <v>29.059328370799999</v>
      </c>
      <c r="AG65" s="32">
        <f>ParticipationMaleRate!AG65*MaleSingleAge!AG65/100</f>
        <v>31.032510812279998</v>
      </c>
      <c r="AH65" s="32">
        <f>ParticipationMaleRate!AH65*MaleSingleAge!AH65/100</f>
        <v>33.469031147899997</v>
      </c>
      <c r="AI65" s="32">
        <f>ParticipationMaleRate!AI65*MaleSingleAge!AI65/100</f>
        <v>36.10839302742</v>
      </c>
      <c r="AJ65" s="32">
        <f>ParticipationMaleRate!AJ65*MaleSingleAge!AJ65/100</f>
        <v>38.594956120559999</v>
      </c>
      <c r="AK65" s="32">
        <f>ParticipationMaleRate!AK65*MaleSingleAge!AK65/100</f>
        <v>40.683490417074992</v>
      </c>
      <c r="AL65" s="32">
        <f>ParticipationMaleRate!AL65*MaleSingleAge!AL65/100</f>
        <v>42.286472114689985</v>
      </c>
      <c r="AM65" s="32">
        <f>ParticipationMaleRate!AM65*MaleSingleAge!AM65/100</f>
        <v>43.495098159464987</v>
      </c>
      <c r="AN65" s="32">
        <f>ParticipationMaleRate!AN65*MaleSingleAge!AN65/100</f>
        <v>44.45759305121998</v>
      </c>
      <c r="AO65" s="32">
        <f>ParticipationMaleRate!AO65*MaleSingleAge!AO65/100</f>
        <v>45.396496698619984</v>
      </c>
      <c r="AP65" s="32">
        <f>ParticipationMaleRate!AP65*MaleSingleAge!AP65/100</f>
        <v>46.47174515384998</v>
      </c>
      <c r="AQ65" s="32">
        <f>ParticipationMaleRate!AQ65*MaleSingleAge!AQ65/100</f>
        <v>47.721869955759985</v>
      </c>
      <c r="AR65" s="32">
        <f>ParticipationMaleRate!AR65*MaleSingleAge!AR65/100</f>
        <v>49.096889057599981</v>
      </c>
      <c r="AS65" s="32">
        <f>ParticipationMaleRate!AS65*MaleSingleAge!AS65/100</f>
        <v>50.563310556524975</v>
      </c>
      <c r="AT65" s="32">
        <f>ParticipationMaleRate!AT65*MaleSingleAge!AT65/100</f>
        <v>52.060976737939974</v>
      </c>
      <c r="AU65" s="32">
        <f>ParticipationMaleRate!AU65*MaleSingleAge!AU65/100</f>
        <v>53.551648475374968</v>
      </c>
      <c r="AV65" s="32">
        <f>ParticipationMaleRate!AV65*MaleSingleAge!AV65/100</f>
        <v>55.027906777799963</v>
      </c>
      <c r="AW65" s="32">
        <f>ParticipationMaleRate!AW65*MaleSingleAge!AW65/100</f>
        <v>56.521637465429968</v>
      </c>
      <c r="AX65" s="32">
        <f>ParticipationMaleRate!AX65*MaleSingleAge!AX65/100</f>
        <v>58.070692615459954</v>
      </c>
      <c r="AY65" s="32">
        <f>ParticipationMaleRate!AY65*MaleSingleAge!AY65/100</f>
        <v>59.726344758779959</v>
      </c>
      <c r="AZ65" s="32">
        <f>ParticipationMaleRate!AZ65*MaleSingleAge!AZ65/100</f>
        <v>61.524700000000003</v>
      </c>
    </row>
    <row r="66" spans="1:5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ParticipationMaleRate!AA66*MaleSingleAge!AA66/100</f>
        <v>23.744216703999999</v>
      </c>
      <c r="AB66" s="28">
        <f>ParticipationMaleRate!AB66*MaleSingleAge!AB66/100</f>
        <v>24.004895398899997</v>
      </c>
      <c r="AC66" s="28">
        <f>ParticipationMaleRate!AC66*MaleSingleAge!AC66/100</f>
        <v>24.310485029999999</v>
      </c>
      <c r="AD66" s="28">
        <f>ParticipationMaleRate!AD66*MaleSingleAge!AD66/100</f>
        <v>24.799623704699997</v>
      </c>
      <c r="AE66" s="28">
        <f>ParticipationMaleRate!AE66*MaleSingleAge!AE66/100</f>
        <v>25.655860466599997</v>
      </c>
      <c r="AF66" s="28">
        <f>ParticipationMaleRate!AF66*MaleSingleAge!AF66/100</f>
        <v>26.993425305599999</v>
      </c>
      <c r="AG66" s="32">
        <f>ParticipationMaleRate!AG66*MaleSingleAge!AG66/100</f>
        <v>28.696730428559999</v>
      </c>
      <c r="AH66" s="32">
        <f>ParticipationMaleRate!AH66*MaleSingleAge!AH66/100</f>
        <v>30.846824590069996</v>
      </c>
      <c r="AI66" s="32">
        <f>ParticipationMaleRate!AI66*MaleSingleAge!AI66/100</f>
        <v>33.220947026499999</v>
      </c>
      <c r="AJ66" s="32">
        <f>ParticipationMaleRate!AJ66*MaleSingleAge!AJ66/100</f>
        <v>35.517326737199994</v>
      </c>
      <c r="AK66" s="32">
        <f>ParticipationMaleRate!AK66*MaleSingleAge!AK66/100</f>
        <v>37.524268069474992</v>
      </c>
      <c r="AL66" s="32">
        <f>ParticipationMaleRate!AL66*MaleSingleAge!AL66/100</f>
        <v>39.174647221049987</v>
      </c>
      <c r="AM66" s="32">
        <f>ParticipationMaleRate!AM66*MaleSingleAge!AM66/100</f>
        <v>40.533781337729991</v>
      </c>
      <c r="AN66" s="32">
        <f>ParticipationMaleRate!AN66*MaleSingleAge!AN66/100</f>
        <v>41.697798692799985</v>
      </c>
      <c r="AO66" s="32">
        <f>ParticipationMaleRate!AO66*MaleSingleAge!AO66/100</f>
        <v>42.814600831939991</v>
      </c>
      <c r="AP66" s="32">
        <f>ParticipationMaleRate!AP66*MaleSingleAge!AP66/100</f>
        <v>43.992509373599987</v>
      </c>
      <c r="AQ66" s="32">
        <f>ParticipationMaleRate!AQ66*MaleSingleAge!AQ66/100</f>
        <v>45.253434830729987</v>
      </c>
      <c r="AR66" s="32">
        <f>ParticipationMaleRate!AR66*MaleSingleAge!AR66/100</f>
        <v>46.565499564919982</v>
      </c>
      <c r="AS66" s="32">
        <f>ParticipationMaleRate!AS66*MaleSingleAge!AS66/100</f>
        <v>47.915543953679979</v>
      </c>
      <c r="AT66" s="32">
        <f>ParticipationMaleRate!AT66*MaleSingleAge!AT66/100</f>
        <v>49.283633639459978</v>
      </c>
      <c r="AU66" s="32">
        <f>ParticipationMaleRate!AU66*MaleSingleAge!AU66/100</f>
        <v>50.654772734324972</v>
      </c>
      <c r="AV66" s="32">
        <f>ParticipationMaleRate!AV66*MaleSingleAge!AV66/100</f>
        <v>52.031874888179964</v>
      </c>
      <c r="AW66" s="32">
        <f>ParticipationMaleRate!AW66*MaleSingleAge!AW66/100</f>
        <v>53.436000613974954</v>
      </c>
      <c r="AX66" s="32">
        <f>ParticipationMaleRate!AX66*MaleSingleAge!AX66/100</f>
        <v>54.89706775832996</v>
      </c>
      <c r="AY66" s="32">
        <f>ParticipationMaleRate!AY66*MaleSingleAge!AY66/100</f>
        <v>56.45607305731496</v>
      </c>
      <c r="AZ66" s="32">
        <f>ParticipationMaleRate!AZ66*MaleSingleAge!AZ66/100</f>
        <v>58.136600000000001</v>
      </c>
    </row>
    <row r="67" spans="1:5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ParticipationMaleRate!AA67*MaleSingleAge!AA67/100</f>
        <v>22.749341834699997</v>
      </c>
      <c r="AB67" s="28">
        <f>ParticipationMaleRate!AB67*MaleSingleAge!AB67/100</f>
        <v>22.993423009699999</v>
      </c>
      <c r="AC67" s="28">
        <f>ParticipationMaleRate!AC67*MaleSingleAge!AC67/100</f>
        <v>23.291202043200002</v>
      </c>
      <c r="AD67" s="28">
        <f>ParticipationMaleRate!AD67*MaleSingleAge!AD67/100</f>
        <v>23.737382431099999</v>
      </c>
      <c r="AE67" s="28">
        <f>ParticipationMaleRate!AE67*MaleSingleAge!AE67/100</f>
        <v>24.459862709099998</v>
      </c>
      <c r="AF67" s="28">
        <f>ParticipationMaleRate!AF67*MaleSingleAge!AF67/100</f>
        <v>25.540654151999998</v>
      </c>
      <c r="AG67" s="32">
        <f>ParticipationMaleRate!AG67*MaleSingleAge!AG67/100</f>
        <v>26.848864302734995</v>
      </c>
      <c r="AH67" s="32">
        <f>ParticipationMaleRate!AH67*MaleSingleAge!AH67/100</f>
        <v>28.485778626569999</v>
      </c>
      <c r="AI67" s="32">
        <f>ParticipationMaleRate!AI67*MaleSingleAge!AI67/100</f>
        <v>30.330628897594998</v>
      </c>
      <c r="AJ67" s="32">
        <f>ParticipationMaleRate!AJ67*MaleSingleAge!AJ67/100</f>
        <v>32.214296190719992</v>
      </c>
      <c r="AK67" s="32">
        <f>ParticipationMaleRate!AK67*MaleSingleAge!AK67/100</f>
        <v>34.01360113057499</v>
      </c>
      <c r="AL67" s="32">
        <f>ParticipationMaleRate!AL67*MaleSingleAge!AL67/100</f>
        <v>35.695897257019986</v>
      </c>
      <c r="AM67" s="32">
        <f>ParticipationMaleRate!AM67*MaleSingleAge!AM67/100</f>
        <v>37.285374311054987</v>
      </c>
      <c r="AN67" s="32">
        <f>ParticipationMaleRate!AN67*MaleSingleAge!AN67/100</f>
        <v>38.783396599439989</v>
      </c>
      <c r="AO67" s="32">
        <f>ParticipationMaleRate!AO67*MaleSingleAge!AO67/100</f>
        <v>40.207879043464985</v>
      </c>
      <c r="AP67" s="32">
        <f>ParticipationMaleRate!AP67*MaleSingleAge!AP67/100</f>
        <v>41.575368633149985</v>
      </c>
      <c r="AQ67" s="32">
        <f>ParticipationMaleRate!AQ67*MaleSingleAge!AQ67/100</f>
        <v>42.877498009429971</v>
      </c>
      <c r="AR67" s="32">
        <f>ParticipationMaleRate!AR67*MaleSingleAge!AR67/100</f>
        <v>44.11605829131998</v>
      </c>
      <c r="AS67" s="32">
        <f>ParticipationMaleRate!AS67*MaleSingleAge!AS67/100</f>
        <v>45.322324383179975</v>
      </c>
      <c r="AT67" s="32">
        <f>ParticipationMaleRate!AT67*MaleSingleAge!AT67/100</f>
        <v>46.534703258099974</v>
      </c>
      <c r="AU67" s="32">
        <f>ParticipationMaleRate!AU67*MaleSingleAge!AU67/100</f>
        <v>47.78610759087497</v>
      </c>
      <c r="AV67" s="32">
        <f>ParticipationMaleRate!AV67*MaleSingleAge!AV67/100</f>
        <v>49.084857835199962</v>
      </c>
      <c r="AW67" s="32">
        <f>ParticipationMaleRate!AW67*MaleSingleAge!AW67/100</f>
        <v>50.435520735609963</v>
      </c>
      <c r="AX67" s="32">
        <f>ParticipationMaleRate!AX67*MaleSingleAge!AX67/100</f>
        <v>51.853700404169956</v>
      </c>
      <c r="AY67" s="32">
        <f>ParticipationMaleRate!AY67*MaleSingleAge!AY67/100</f>
        <v>53.358777235319955</v>
      </c>
      <c r="AZ67" s="32">
        <f>ParticipationMaleRate!AZ67*MaleSingleAge!AZ67/100</f>
        <v>54.961850000000005</v>
      </c>
    </row>
    <row r="68" spans="1:5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ParticipationMaleRate!AA68*MaleSingleAge!AA68/100</f>
        <v>16.8773261943</v>
      </c>
      <c r="AB68" s="28">
        <f>ParticipationMaleRate!AB68*MaleSingleAge!AB68/100</f>
        <v>17.040079105499998</v>
      </c>
      <c r="AC68" s="28">
        <f>ParticipationMaleRate!AC68*MaleSingleAge!AC68/100</f>
        <v>17.237492358899999</v>
      </c>
      <c r="AD68" s="28">
        <f>ParticipationMaleRate!AD68*MaleSingleAge!AD68/100</f>
        <v>17.520049496399999</v>
      </c>
      <c r="AE68" s="28">
        <f>ParticipationMaleRate!AE68*MaleSingleAge!AE68/100</f>
        <v>17.954810745299998</v>
      </c>
      <c r="AF68" s="28">
        <f>ParticipationMaleRate!AF68*MaleSingleAge!AF68/100</f>
        <v>18.5854782762</v>
      </c>
      <c r="AG68" s="32">
        <f>ParticipationMaleRate!AG68*MaleSingleAge!AG68/100</f>
        <v>19.100340712945002</v>
      </c>
      <c r="AH68" s="32">
        <f>ParticipationMaleRate!AH68*MaleSingleAge!AH68/100</f>
        <v>19.774020039410001</v>
      </c>
      <c r="AI68" s="32">
        <f>ParticipationMaleRate!AI68*MaleSingleAge!AI68/100</f>
        <v>20.574565033665003</v>
      </c>
      <c r="AJ68" s="32">
        <f>ParticipationMaleRate!AJ68*MaleSingleAge!AJ68/100</f>
        <v>21.458945891040006</v>
      </c>
      <c r="AK68" s="32">
        <f>ParticipationMaleRate!AK68*MaleSingleAge!AK68/100</f>
        <v>22.389377423825007</v>
      </c>
      <c r="AL68" s="32">
        <f>ParticipationMaleRate!AL68*MaleSingleAge!AL68/100</f>
        <v>23.362195495140007</v>
      </c>
      <c r="AM68" s="32">
        <f>ParticipationMaleRate!AM68*MaleSingleAge!AM68/100</f>
        <v>24.364327853955015</v>
      </c>
      <c r="AN68" s="32">
        <f>ParticipationMaleRate!AN68*MaleSingleAge!AN68/100</f>
        <v>25.334403758420017</v>
      </c>
      <c r="AO68" s="32">
        <f>ParticipationMaleRate!AO68*MaleSingleAge!AO68/100</f>
        <v>26.198838272355015</v>
      </c>
      <c r="AP68" s="32">
        <f>ParticipationMaleRate!AP68*MaleSingleAge!AP68/100</f>
        <v>26.912964721850017</v>
      </c>
      <c r="AQ68" s="32">
        <f>ParticipationMaleRate!AQ68*MaleSingleAge!AQ68/100</f>
        <v>27.459304021105016</v>
      </c>
      <c r="AR68" s="32">
        <f>ParticipationMaleRate!AR68*MaleSingleAge!AR68/100</f>
        <v>27.862596992400018</v>
      </c>
      <c r="AS68" s="32">
        <f>ParticipationMaleRate!AS68*MaleSingleAge!AS68/100</f>
        <v>28.172017920735019</v>
      </c>
      <c r="AT68" s="32">
        <f>ParticipationMaleRate!AT68*MaleSingleAge!AT68/100</f>
        <v>28.453201799740018</v>
      </c>
      <c r="AU68" s="32">
        <f>ParticipationMaleRate!AU68*MaleSingleAge!AU68/100</f>
        <v>28.752224046300014</v>
      </c>
      <c r="AV68" s="32">
        <f>ParticipationMaleRate!AV68*MaleSingleAge!AV68/100</f>
        <v>29.078461083420017</v>
      </c>
      <c r="AW68" s="32">
        <f>ParticipationMaleRate!AW68*MaleSingleAge!AW68/100</f>
        <v>29.418551688545016</v>
      </c>
      <c r="AX68" s="32">
        <f>ParticipationMaleRate!AX68*MaleSingleAge!AX68/100</f>
        <v>29.771503461900021</v>
      </c>
      <c r="AY68" s="32">
        <f>ParticipationMaleRate!AY68*MaleSingleAge!AY68/100</f>
        <v>30.130893078020016</v>
      </c>
      <c r="AZ68" s="32">
        <f>ParticipationMaleRate!AZ68*MaleSingleAge!AZ68/100</f>
        <v>30.491</v>
      </c>
    </row>
    <row r="69" spans="1:5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ParticipationMaleRate!AA69*MaleSingleAge!AA69/100</f>
        <v>16.2767980914</v>
      </c>
      <c r="AB69" s="28">
        <f>ParticipationMaleRate!AB69*MaleSingleAge!AB69/100</f>
        <v>16.418453402999997</v>
      </c>
      <c r="AC69" s="28">
        <f>ParticipationMaleRate!AC69*MaleSingleAge!AC69/100</f>
        <v>16.584973742700001</v>
      </c>
      <c r="AD69" s="28">
        <f>ParticipationMaleRate!AD69*MaleSingleAge!AD69/100</f>
        <v>16.8049915671</v>
      </c>
      <c r="AE69" s="28">
        <f>ParticipationMaleRate!AE69*MaleSingleAge!AE69/100</f>
        <v>17.110153275599998</v>
      </c>
      <c r="AF69" s="28">
        <f>ParticipationMaleRate!AF69*MaleSingleAge!AF69/100</f>
        <v>17.5290913248</v>
      </c>
      <c r="AG69" s="32">
        <f>ParticipationMaleRate!AG69*MaleSingleAge!AG69/100</f>
        <v>17.750582314814999</v>
      </c>
      <c r="AH69" s="32">
        <f>ParticipationMaleRate!AH69*MaleSingleAge!AH69/100</f>
        <v>18.060713372520002</v>
      </c>
      <c r="AI69" s="32">
        <f>ParticipationMaleRate!AI69*MaleSingleAge!AI69/100</f>
        <v>18.501153708855004</v>
      </c>
      <c r="AJ69" s="32">
        <f>ParticipationMaleRate!AJ69*MaleSingleAge!AJ69/100</f>
        <v>19.120768351920006</v>
      </c>
      <c r="AK69" s="32">
        <f>ParticipationMaleRate!AK69*MaleSingleAge!AK69/100</f>
        <v>19.938781633300007</v>
      </c>
      <c r="AL69" s="32">
        <f>ParticipationMaleRate!AL69*MaleSingleAge!AL69/100</f>
        <v>20.974896970380009</v>
      </c>
      <c r="AM69" s="32">
        <f>ParticipationMaleRate!AM69*MaleSingleAge!AM69/100</f>
        <v>22.177248684505013</v>
      </c>
      <c r="AN69" s="32">
        <f>ParticipationMaleRate!AN69*MaleSingleAge!AN69/100</f>
        <v>23.413342435100017</v>
      </c>
      <c r="AO69" s="32">
        <f>ParticipationMaleRate!AO69*MaleSingleAge!AO69/100</f>
        <v>24.517171207305019</v>
      </c>
      <c r="AP69" s="32">
        <f>ParticipationMaleRate!AP69*MaleSingleAge!AP69/100</f>
        <v>25.38057845360002</v>
      </c>
      <c r="AQ69" s="32">
        <f>ParticipationMaleRate!AQ69*MaleSingleAge!AQ69/100</f>
        <v>25.970187750980017</v>
      </c>
      <c r="AR69" s="32">
        <f>ParticipationMaleRate!AR69*MaleSingleAge!AR69/100</f>
        <v>26.336859704040016</v>
      </c>
      <c r="AS69" s="32">
        <f>ParticipationMaleRate!AS69*MaleSingleAge!AS69/100</f>
        <v>26.560691294420018</v>
      </c>
      <c r="AT69" s="32">
        <f>ParticipationMaleRate!AT69*MaleSingleAge!AT69/100</f>
        <v>26.756747183790015</v>
      </c>
      <c r="AU69" s="32">
        <f>ParticipationMaleRate!AU69*MaleSingleAge!AU69/100</f>
        <v>27.000138914550018</v>
      </c>
      <c r="AV69" s="32">
        <f>ParticipationMaleRate!AV69*MaleSingleAge!AV69/100</f>
        <v>27.305216292620017</v>
      </c>
      <c r="AW69" s="32">
        <f>ParticipationMaleRate!AW69*MaleSingleAge!AW69/100</f>
        <v>27.647918472740017</v>
      </c>
      <c r="AX69" s="32">
        <f>ParticipationMaleRate!AX69*MaleSingleAge!AX69/100</f>
        <v>28.010009706690017</v>
      </c>
      <c r="AY69" s="32">
        <f>ParticipationMaleRate!AY69*MaleSingleAge!AY69/100</f>
        <v>28.365755514765013</v>
      </c>
      <c r="AZ69" s="32">
        <f>ParticipationMaleRate!AZ69*MaleSingleAge!AZ69/100</f>
        <v>28.697500000000002</v>
      </c>
    </row>
    <row r="70" spans="1:5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ParticipationMaleRate!AA70*MaleSingleAge!AA70/100</f>
        <v>15.630307360799998</v>
      </c>
      <c r="AB70" s="28">
        <f>ParticipationMaleRate!AB70*MaleSingleAge!AB70/100</f>
        <v>15.762920844</v>
      </c>
      <c r="AC70" s="28">
        <f>ParticipationMaleRate!AC70*MaleSingleAge!AC70/100</f>
        <v>15.912864498299998</v>
      </c>
      <c r="AD70" s="28">
        <f>ParticipationMaleRate!AD70*MaleSingleAge!AD70/100</f>
        <v>16.089180152099999</v>
      </c>
      <c r="AE70" s="28">
        <f>ParticipationMaleRate!AE70*MaleSingleAge!AE70/100</f>
        <v>16.299402662399999</v>
      </c>
      <c r="AF70" s="28">
        <f>ParticipationMaleRate!AF70*MaleSingleAge!AF70/100</f>
        <v>16.559355228899999</v>
      </c>
      <c r="AG70" s="32">
        <f>ParticipationMaleRate!AG70*MaleSingleAge!AG70/100</f>
        <v>16.565284050815002</v>
      </c>
      <c r="AH70" s="32">
        <f>ParticipationMaleRate!AH70*MaleSingleAge!AH70/100</f>
        <v>16.607351661040003</v>
      </c>
      <c r="AI70" s="32">
        <f>ParticipationMaleRate!AI70*MaleSingleAge!AI70/100</f>
        <v>16.773310938180003</v>
      </c>
      <c r="AJ70" s="32">
        <f>ParticipationMaleRate!AJ70*MaleSingleAge!AJ70/100</f>
        <v>17.173341252160004</v>
      </c>
      <c r="AK70" s="32">
        <f>ParticipationMaleRate!AK70*MaleSingleAge!AK70/100</f>
        <v>17.862917894100008</v>
      </c>
      <c r="AL70" s="32">
        <f>ParticipationMaleRate!AL70*MaleSingleAge!AL70/100</f>
        <v>18.875510441370007</v>
      </c>
      <c r="AM70" s="32">
        <f>ParticipationMaleRate!AM70*MaleSingleAge!AM70/100</f>
        <v>20.139077032975013</v>
      </c>
      <c r="AN70" s="32">
        <f>ParticipationMaleRate!AN70*MaleSingleAge!AN70/100</f>
        <v>21.484456014740019</v>
      </c>
      <c r="AO70" s="32">
        <f>ParticipationMaleRate!AO70*MaleSingleAge!AO70/100</f>
        <v>22.698668875365016</v>
      </c>
      <c r="AP70" s="32">
        <f>ParticipationMaleRate!AP70*MaleSingleAge!AP70/100</f>
        <v>23.642620530550015</v>
      </c>
      <c r="AQ70" s="32">
        <f>ParticipationMaleRate!AQ70*MaleSingleAge!AQ70/100</f>
        <v>24.274744443015017</v>
      </c>
      <c r="AR70" s="32">
        <f>ParticipationMaleRate!AR70*MaleSingleAge!AR70/100</f>
        <v>24.655361297160017</v>
      </c>
      <c r="AS70" s="32">
        <f>ParticipationMaleRate!AS70*MaleSingleAge!AS70/100</f>
        <v>24.875774668730013</v>
      </c>
      <c r="AT70" s="32">
        <f>ParticipationMaleRate!AT70*MaleSingleAge!AT70/100</f>
        <v>25.061444659260015</v>
      </c>
      <c r="AU70" s="32">
        <f>ParticipationMaleRate!AU70*MaleSingleAge!AU70/100</f>
        <v>25.297630468200019</v>
      </c>
      <c r="AV70" s="32">
        <f>ParticipationMaleRate!AV70*MaleSingleAge!AV70/100</f>
        <v>25.601359341460014</v>
      </c>
      <c r="AW70" s="32">
        <f>ParticipationMaleRate!AW70*MaleSingleAge!AW70/100</f>
        <v>25.941309976680017</v>
      </c>
      <c r="AX70" s="32">
        <f>ParticipationMaleRate!AX70*MaleSingleAge!AX70/100</f>
        <v>26.296322671350016</v>
      </c>
      <c r="AY70" s="32">
        <f>ParticipationMaleRate!AY70*MaleSingleAge!AY70/100</f>
        <v>26.634454454320018</v>
      </c>
      <c r="AZ70" s="32">
        <f>ParticipationMaleRate!AZ70*MaleSingleAge!AZ70/100</f>
        <v>26.935500000000001</v>
      </c>
    </row>
    <row r="71" spans="1:5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ParticipationMaleRate!AA71*MaleSingleAge!AA71/100</f>
        <v>14.8753146894</v>
      </c>
      <c r="AB71" s="28">
        <f>ParticipationMaleRate!AB71*MaleSingleAge!AB71/100</f>
        <v>15.004914229799999</v>
      </c>
      <c r="AC71" s="28">
        <f>ParticipationMaleRate!AC71*MaleSingleAge!AC71/100</f>
        <v>15.141295141499997</v>
      </c>
      <c r="AD71" s="28">
        <f>ParticipationMaleRate!AD71*MaleSingleAge!AD71/100</f>
        <v>15.2874713673</v>
      </c>
      <c r="AE71" s="28">
        <f>ParticipationMaleRate!AE71*MaleSingleAge!AE71/100</f>
        <v>15.447210335699999</v>
      </c>
      <c r="AF71" s="28">
        <f>ParticipationMaleRate!AF71*MaleSingleAge!AF71/100</f>
        <v>15.631814332199998</v>
      </c>
      <c r="AG71" s="32">
        <f>ParticipationMaleRate!AG71*MaleSingleAge!AG71/100</f>
        <v>15.555558092170001</v>
      </c>
      <c r="AH71" s="32">
        <f>ParticipationMaleRate!AH71*MaleSingleAge!AH71/100</f>
        <v>15.499126949180003</v>
      </c>
      <c r="AI71" s="32">
        <f>ParticipationMaleRate!AI71*MaleSingleAge!AI71/100</f>
        <v>15.551300398920002</v>
      </c>
      <c r="AJ71" s="32">
        <f>ParticipationMaleRate!AJ71*MaleSingleAge!AJ71/100</f>
        <v>15.822581639840005</v>
      </c>
      <c r="AK71" s="32">
        <f>ParticipationMaleRate!AK71*MaleSingleAge!AK71/100</f>
        <v>16.374341402925005</v>
      </c>
      <c r="AL71" s="32">
        <f>ParticipationMaleRate!AL71*MaleSingleAge!AL71/100</f>
        <v>17.233395905610006</v>
      </c>
      <c r="AM71" s="32">
        <f>ParticipationMaleRate!AM71*MaleSingleAge!AM71/100</f>
        <v>18.33556767531001</v>
      </c>
      <c r="AN71" s="32">
        <f>ParticipationMaleRate!AN71*MaleSingleAge!AN71/100</f>
        <v>19.537963126040012</v>
      </c>
      <c r="AO71" s="32">
        <f>ParticipationMaleRate!AO71*MaleSingleAge!AO71/100</f>
        <v>20.655731129040014</v>
      </c>
      <c r="AP71" s="32">
        <f>ParticipationMaleRate!AP71*MaleSingleAge!AP71/100</f>
        <v>21.566848211350017</v>
      </c>
      <c r="AQ71" s="32">
        <f>ParticipationMaleRate!AQ71*MaleSingleAge!AQ71/100</f>
        <v>22.237264944345014</v>
      </c>
      <c r="AR71" s="32">
        <f>ParticipationMaleRate!AR71*MaleSingleAge!AR71/100</f>
        <v>22.714661955600018</v>
      </c>
      <c r="AS71" s="32">
        <f>ParticipationMaleRate!AS71*MaleSingleAge!AS71/100</f>
        <v>23.057218604175013</v>
      </c>
      <c r="AT71" s="32">
        <f>ParticipationMaleRate!AT71*MaleSingleAge!AT71/100</f>
        <v>23.351740991980012</v>
      </c>
      <c r="AU71" s="32">
        <f>ParticipationMaleRate!AU71*MaleSingleAge!AU71/100</f>
        <v>23.657092878600015</v>
      </c>
      <c r="AV71" s="32">
        <f>ParticipationMaleRate!AV71*MaleSingleAge!AV71/100</f>
        <v>23.982309749860015</v>
      </c>
      <c r="AW71" s="32">
        <f>ParticipationMaleRate!AW71*MaleSingleAge!AW71/100</f>
        <v>24.307334566045014</v>
      </c>
      <c r="AX71" s="32">
        <f>ParticipationMaleRate!AX71*MaleSingleAge!AX71/100</f>
        <v>24.624663521610014</v>
      </c>
      <c r="AY71" s="32">
        <f>ParticipationMaleRate!AY71*MaleSingleAge!AY71/100</f>
        <v>24.921096993850014</v>
      </c>
      <c r="AZ71" s="32">
        <f>ParticipationMaleRate!AZ71*MaleSingleAge!AZ71/100</f>
        <v>25.187999999999999</v>
      </c>
    </row>
    <row r="72" spans="1:5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ParticipationMaleRate!AA72*MaleSingleAge!AA72/100</f>
        <v>14.0510013336</v>
      </c>
      <c r="AB72" s="28">
        <f>ParticipationMaleRate!AB72*MaleSingleAge!AB72/100</f>
        <v>14.182107845399999</v>
      </c>
      <c r="AC72" s="28">
        <f>ParticipationMaleRate!AC72*MaleSingleAge!AC72/100</f>
        <v>14.3079399573</v>
      </c>
      <c r="AD72" s="28">
        <f>ParticipationMaleRate!AD72*MaleSingleAge!AD72/100</f>
        <v>14.4375394977</v>
      </c>
      <c r="AE72" s="28">
        <f>ParticipationMaleRate!AE72*MaleSingleAge!AE72/100</f>
        <v>14.579194809299999</v>
      </c>
      <c r="AF72" s="28">
        <f>ParticipationMaleRate!AF72*MaleSingleAge!AF72/100</f>
        <v>14.746468634699999</v>
      </c>
      <c r="AG72" s="32">
        <f>ParticipationMaleRate!AG72*MaleSingleAge!AG72/100</f>
        <v>14.678437376810001</v>
      </c>
      <c r="AH72" s="32">
        <f>ParticipationMaleRate!AH72*MaleSingleAge!AH72/100</f>
        <v>14.634828175870002</v>
      </c>
      <c r="AI72" s="32">
        <f>ParticipationMaleRate!AI72*MaleSingleAge!AI72/100</f>
        <v>14.677720265175003</v>
      </c>
      <c r="AJ72" s="32">
        <f>ParticipationMaleRate!AJ72*MaleSingleAge!AJ72/100</f>
        <v>14.882250546560003</v>
      </c>
      <c r="AK72" s="32">
        <f>ParticipationMaleRate!AK72*MaleSingleAge!AK72/100</f>
        <v>15.291552105450007</v>
      </c>
      <c r="AL72" s="32">
        <f>ParticipationMaleRate!AL72*MaleSingleAge!AL72/100</f>
        <v>15.919162325010006</v>
      </c>
      <c r="AM72" s="32">
        <f>ParticipationMaleRate!AM72*MaleSingleAge!AM72/100</f>
        <v>16.722846074980009</v>
      </c>
      <c r="AN72" s="32">
        <f>ParticipationMaleRate!AN72*MaleSingleAge!AN72/100</f>
        <v>17.621466442660012</v>
      </c>
      <c r="AO72" s="32">
        <f>ParticipationMaleRate!AO72*MaleSingleAge!AO72/100</f>
        <v>18.508568389710014</v>
      </c>
      <c r="AP72" s="32">
        <f>ParticipationMaleRate!AP72*MaleSingleAge!AP72/100</f>
        <v>19.311827437050013</v>
      </c>
      <c r="AQ72" s="32">
        <f>ParticipationMaleRate!AQ72*MaleSingleAge!AQ72/100</f>
        <v>20.014336739045017</v>
      </c>
      <c r="AR72" s="32">
        <f>ParticipationMaleRate!AR72*MaleSingleAge!AR72/100</f>
        <v>20.630830775400014</v>
      </c>
      <c r="AS72" s="32">
        <f>ParticipationMaleRate!AS72*MaleSingleAge!AS72/100</f>
        <v>21.168016140220015</v>
      </c>
      <c r="AT72" s="32">
        <f>ParticipationMaleRate!AT72*MaleSingleAge!AT72/100</f>
        <v>21.639157096150011</v>
      </c>
      <c r="AU72" s="32">
        <f>ParticipationMaleRate!AU72*MaleSingleAge!AU72/100</f>
        <v>22.056554660175017</v>
      </c>
      <c r="AV72" s="32">
        <f>ParticipationMaleRate!AV72*MaleSingleAge!AV72/100</f>
        <v>22.418329872260014</v>
      </c>
      <c r="AW72" s="32">
        <f>ParticipationMaleRate!AW72*MaleSingleAge!AW72/100</f>
        <v>22.725009349490016</v>
      </c>
      <c r="AX72" s="32">
        <f>ParticipationMaleRate!AX72*MaleSingleAge!AX72/100</f>
        <v>22.990829468910011</v>
      </c>
      <c r="AY72" s="32">
        <f>ParticipationMaleRate!AY72*MaleSingleAge!AY72/100</f>
        <v>23.232860573345015</v>
      </c>
      <c r="AZ72" s="32">
        <f>ParticipationMaleRate!AZ72*MaleSingleAge!AZ72/100</f>
        <v>23.464500000000001</v>
      </c>
    </row>
    <row r="73" spans="1:5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ParticipationMaleRate!AA73*MaleSingleAge!AA73/100</f>
        <v>13.262855291399999</v>
      </c>
      <c r="AB73" s="28">
        <f>ParticipationMaleRate!AB73*MaleSingleAge!AB73/100</f>
        <v>13.409785002900001</v>
      </c>
      <c r="AC73" s="28">
        <f>ParticipationMaleRate!AC73*MaleSingleAge!AC73/100</f>
        <v>13.5431519718</v>
      </c>
      <c r="AD73" s="28">
        <f>ParticipationMaleRate!AD73*MaleSingleAge!AD73/100</f>
        <v>13.671998026499999</v>
      </c>
      <c r="AE73" s="28">
        <f>ParticipationMaleRate!AE73*MaleSingleAge!AE73/100</f>
        <v>13.803858023999998</v>
      </c>
      <c r="AF73" s="28">
        <f>ParticipationMaleRate!AF73*MaleSingleAge!AF73/100</f>
        <v>13.951541221199998</v>
      </c>
      <c r="AG73" s="32">
        <f>ParticipationMaleRate!AG73*MaleSingleAge!AG73/100</f>
        <v>13.87687942578</v>
      </c>
      <c r="AH73" s="32">
        <f>ParticipationMaleRate!AH73*MaleSingleAge!AH73/100</f>
        <v>13.822227138790002</v>
      </c>
      <c r="AI73" s="32">
        <f>ParticipationMaleRate!AI73*MaleSingleAge!AI73/100</f>
        <v>13.829896793850001</v>
      </c>
      <c r="AJ73" s="32">
        <f>ParticipationMaleRate!AJ73*MaleSingleAge!AJ73/100</f>
        <v>13.950352916000003</v>
      </c>
      <c r="AK73" s="32">
        <f>ParticipationMaleRate!AK73*MaleSingleAge!AK73/100</f>
        <v>14.210833150800005</v>
      </c>
      <c r="AL73" s="32">
        <f>ParticipationMaleRate!AL73*MaleSingleAge!AL73/100</f>
        <v>14.616445224240008</v>
      </c>
      <c r="AM73" s="32">
        <f>ParticipationMaleRate!AM73*MaleSingleAge!AM73/100</f>
        <v>15.143362759900009</v>
      </c>
      <c r="AN73" s="32">
        <f>ParticipationMaleRate!AN73*MaleSingleAge!AN73/100</f>
        <v>15.764310078500012</v>
      </c>
      <c r="AO73" s="32">
        <f>ParticipationMaleRate!AO73*MaleSingleAge!AO73/100</f>
        <v>16.445169295065011</v>
      </c>
      <c r="AP73" s="32">
        <f>ParticipationMaleRate!AP73*MaleSingleAge!AP73/100</f>
        <v>17.152071575950014</v>
      </c>
      <c r="AQ73" s="32">
        <f>ParticipationMaleRate!AQ73*MaleSingleAge!AQ73/100</f>
        <v>17.882904749930013</v>
      </c>
      <c r="AR73" s="32">
        <f>ParticipationMaleRate!AR73*MaleSingleAge!AR73/100</f>
        <v>18.628789217280012</v>
      </c>
      <c r="AS73" s="32">
        <f>ParticipationMaleRate!AS73*MaleSingleAge!AS73/100</f>
        <v>19.344161595710013</v>
      </c>
      <c r="AT73" s="32">
        <f>ParticipationMaleRate!AT73*MaleSingleAge!AT73/100</f>
        <v>19.977841268510009</v>
      </c>
      <c r="AU73" s="32">
        <f>ParticipationMaleRate!AU73*MaleSingleAge!AU73/100</f>
        <v>20.499396041475009</v>
      </c>
      <c r="AV73" s="32">
        <f>ParticipationMaleRate!AV73*MaleSingleAge!AV73/100</f>
        <v>20.895652280160014</v>
      </c>
      <c r="AW73" s="32">
        <f>ParticipationMaleRate!AW73*MaleSingleAge!AW73/100</f>
        <v>21.185187938480013</v>
      </c>
      <c r="AX73" s="32">
        <f>ParticipationMaleRate!AX73*MaleSingleAge!AX73/100</f>
        <v>21.402700741800015</v>
      </c>
      <c r="AY73" s="32">
        <f>ParticipationMaleRate!AY73*MaleSingleAge!AY73/100</f>
        <v>21.594866232770013</v>
      </c>
      <c r="AZ73" s="32">
        <f>ParticipationMaleRate!AZ73*MaleSingleAge!AZ73/100</f>
        <v>21.793500000000005</v>
      </c>
    </row>
    <row r="74" spans="1:5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ParticipationMaleRate!AA74*MaleSingleAge!AA74/100</f>
        <v>0</v>
      </c>
      <c r="AB74" s="28">
        <f>ParticipationMaleRate!AB74*MaleSingleAge!AB74/100</f>
        <v>0</v>
      </c>
      <c r="AC74" s="28">
        <f>ParticipationMaleRate!AC74*MaleSingleAge!AC74/100</f>
        <v>0</v>
      </c>
      <c r="AD74" s="28">
        <f>ParticipationMaleRate!AD74*MaleSingleAge!AD74/100</f>
        <v>0</v>
      </c>
      <c r="AE74" s="28">
        <f>ParticipationMaleRate!AE74*MaleSingleAge!AE74/100</f>
        <v>0</v>
      </c>
      <c r="AF74" s="28">
        <f>ParticipationMaleRate!AF74*MaleSingleAge!AF74/100</f>
        <v>0</v>
      </c>
      <c r="AG74" s="32">
        <f>ParticipationMaleRate!AG74*MaleSingleAge!AG74/100</f>
        <v>0</v>
      </c>
      <c r="AH74" s="32">
        <f>ParticipationMaleRate!AH74*MaleSingleAge!AH74/100</f>
        <v>0</v>
      </c>
      <c r="AI74" s="32">
        <f>ParticipationMaleRate!AI74*MaleSingleAge!AI74/100</f>
        <v>0</v>
      </c>
      <c r="AJ74" s="32">
        <f>ParticipationMaleRate!AJ74*MaleSingleAge!AJ74/100</f>
        <v>0</v>
      </c>
      <c r="AK74" s="32">
        <f>ParticipationMaleRate!AK74*MaleSingleAge!AK74/100</f>
        <v>0</v>
      </c>
      <c r="AL74" s="32">
        <f>ParticipationMaleRate!AL74*MaleSingleAge!AL74/100</f>
        <v>0</v>
      </c>
      <c r="AM74" s="32">
        <f>ParticipationMaleRate!AM74*MaleSingleAge!AM74/100</f>
        <v>0</v>
      </c>
      <c r="AN74" s="32">
        <f>ParticipationMaleRate!AN74*MaleSingleAge!AN74/100</f>
        <v>0</v>
      </c>
      <c r="AO74" s="32">
        <f>ParticipationMaleRate!AO74*MaleSingleAge!AO74/100</f>
        <v>0</v>
      </c>
      <c r="AP74" s="32">
        <f>ParticipationMaleRate!AP74*MaleSingleAge!AP74/100</f>
        <v>0</v>
      </c>
      <c r="AQ74" s="32">
        <f>ParticipationMaleRate!AQ74*MaleSingleAge!AQ74/100</f>
        <v>0</v>
      </c>
      <c r="AR74" s="32">
        <f>ParticipationMaleRate!AR74*MaleSingleAge!AR74/100</f>
        <v>0</v>
      </c>
      <c r="AS74" s="32">
        <f>ParticipationMaleRate!AS74*MaleSingleAge!AS74/100</f>
        <v>0</v>
      </c>
      <c r="AT74" s="32">
        <f>ParticipationMaleRate!AT74*MaleSingleAge!AT74/100</f>
        <v>0</v>
      </c>
      <c r="AU74" s="32">
        <f>ParticipationMaleRate!AU74*MaleSingleAge!AU74/100</f>
        <v>0</v>
      </c>
      <c r="AV74" s="32">
        <f>ParticipationMaleRate!AV74*MaleSingleAge!AV74/100</f>
        <v>0</v>
      </c>
      <c r="AW74" s="32">
        <f>ParticipationMaleRate!AW74*MaleSingleAge!AW74/100</f>
        <v>0</v>
      </c>
      <c r="AX74" s="32">
        <f>ParticipationMaleRate!AX74*MaleSingleAge!AX74/100</f>
        <v>0</v>
      </c>
      <c r="AY74" s="32">
        <f>ParticipationMaleRate!AY74*MaleSingleAge!AY74/100</f>
        <v>0</v>
      </c>
      <c r="AZ74" s="32">
        <f>ParticipationMaleRate!AZ74*MaleSingleAge!AZ74/100</f>
        <v>0</v>
      </c>
    </row>
    <row r="75" spans="1:5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ParticipationMaleRate!AA75*MaleSingleAge!AA75/100</f>
        <v>0</v>
      </c>
      <c r="AB75" s="28">
        <f>ParticipationMaleRate!AB75*MaleSingleAge!AB75/100</f>
        <v>0</v>
      </c>
      <c r="AC75" s="28">
        <f>ParticipationMaleRate!AC75*MaleSingleAge!AC75/100</f>
        <v>0</v>
      </c>
      <c r="AD75" s="28">
        <f>ParticipationMaleRate!AD75*MaleSingleAge!AD75/100</f>
        <v>0</v>
      </c>
      <c r="AE75" s="28">
        <f>ParticipationMaleRate!AE75*MaleSingleAge!AE75/100</f>
        <v>0</v>
      </c>
      <c r="AF75" s="28">
        <f>ParticipationMaleRate!AF75*MaleSingleAge!AF75/100</f>
        <v>0</v>
      </c>
      <c r="AG75" s="32">
        <f>ParticipationMaleRate!AG75*MaleSingleAge!AG75/100</f>
        <v>0</v>
      </c>
      <c r="AH75" s="32">
        <f>ParticipationMaleRate!AH75*MaleSingleAge!AH75/100</f>
        <v>0</v>
      </c>
      <c r="AI75" s="32">
        <f>ParticipationMaleRate!AI75*MaleSingleAge!AI75/100</f>
        <v>0</v>
      </c>
      <c r="AJ75" s="32">
        <f>ParticipationMaleRate!AJ75*MaleSingleAge!AJ75/100</f>
        <v>0</v>
      </c>
      <c r="AK75" s="32">
        <f>ParticipationMaleRate!AK75*MaleSingleAge!AK75/100</f>
        <v>0</v>
      </c>
      <c r="AL75" s="32">
        <f>ParticipationMaleRate!AL75*MaleSingleAge!AL75/100</f>
        <v>0</v>
      </c>
      <c r="AM75" s="32">
        <f>ParticipationMaleRate!AM75*MaleSingleAge!AM75/100</f>
        <v>0</v>
      </c>
      <c r="AN75" s="32">
        <f>ParticipationMaleRate!AN75*MaleSingleAge!AN75/100</f>
        <v>0</v>
      </c>
      <c r="AO75" s="32">
        <f>ParticipationMaleRate!AO75*MaleSingleAge!AO75/100</f>
        <v>0</v>
      </c>
      <c r="AP75" s="32">
        <f>ParticipationMaleRate!AP75*MaleSingleAge!AP75/100</f>
        <v>0</v>
      </c>
      <c r="AQ75" s="32">
        <f>ParticipationMaleRate!AQ75*MaleSingleAge!AQ75/100</f>
        <v>0</v>
      </c>
      <c r="AR75" s="32">
        <f>ParticipationMaleRate!AR75*MaleSingleAge!AR75/100</f>
        <v>0</v>
      </c>
      <c r="AS75" s="32">
        <f>ParticipationMaleRate!AS75*MaleSingleAge!AS75/100</f>
        <v>0</v>
      </c>
      <c r="AT75" s="32">
        <f>ParticipationMaleRate!AT75*MaleSingleAge!AT75/100</f>
        <v>0</v>
      </c>
      <c r="AU75" s="32">
        <f>ParticipationMaleRate!AU75*MaleSingleAge!AU75/100</f>
        <v>0</v>
      </c>
      <c r="AV75" s="32">
        <f>ParticipationMaleRate!AV75*MaleSingleAge!AV75/100</f>
        <v>0</v>
      </c>
      <c r="AW75" s="32">
        <f>ParticipationMaleRate!AW75*MaleSingleAge!AW75/100</f>
        <v>0</v>
      </c>
      <c r="AX75" s="32">
        <f>ParticipationMaleRate!AX75*MaleSingleAge!AX75/100</f>
        <v>0</v>
      </c>
      <c r="AY75" s="32">
        <f>ParticipationMaleRate!AY75*MaleSingleAge!AY75/100</f>
        <v>0</v>
      </c>
      <c r="AZ75" s="32">
        <f>ParticipationMaleRate!AZ75*MaleSingleAge!AZ75/100</f>
        <v>0</v>
      </c>
    </row>
    <row r="76" spans="1:5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ParticipationMaleRate!AA76*MaleSingleAge!AA76/100</f>
        <v>0</v>
      </c>
      <c r="AB76" s="28">
        <f>ParticipationMaleRate!AB76*MaleSingleAge!AB76/100</f>
        <v>0</v>
      </c>
      <c r="AC76" s="28">
        <f>ParticipationMaleRate!AC76*MaleSingleAge!AC76/100</f>
        <v>0</v>
      </c>
      <c r="AD76" s="28">
        <f>ParticipationMaleRate!AD76*MaleSingleAge!AD76/100</f>
        <v>0</v>
      </c>
      <c r="AE76" s="28">
        <f>ParticipationMaleRate!AE76*MaleSingleAge!AE76/100</f>
        <v>0</v>
      </c>
      <c r="AF76" s="28">
        <f>ParticipationMaleRate!AF76*MaleSingleAge!AF76/100</f>
        <v>0</v>
      </c>
      <c r="AG76" s="32">
        <f>ParticipationMaleRate!AG76*MaleSingleAge!AG76/100</f>
        <v>0</v>
      </c>
      <c r="AH76" s="32">
        <f>ParticipationMaleRate!AH76*MaleSingleAge!AH76/100</f>
        <v>0</v>
      </c>
      <c r="AI76" s="32">
        <f>ParticipationMaleRate!AI76*MaleSingleAge!AI76/100</f>
        <v>0</v>
      </c>
      <c r="AJ76" s="32">
        <f>ParticipationMaleRate!AJ76*MaleSingleAge!AJ76/100</f>
        <v>0</v>
      </c>
      <c r="AK76" s="32">
        <f>ParticipationMaleRate!AK76*MaleSingleAge!AK76/100</f>
        <v>0</v>
      </c>
      <c r="AL76" s="32">
        <f>ParticipationMaleRate!AL76*MaleSingleAge!AL76/100</f>
        <v>0</v>
      </c>
      <c r="AM76" s="32">
        <f>ParticipationMaleRate!AM76*MaleSingleAge!AM76/100</f>
        <v>0</v>
      </c>
      <c r="AN76" s="32">
        <f>ParticipationMaleRate!AN76*MaleSingleAge!AN76/100</f>
        <v>0</v>
      </c>
      <c r="AO76" s="32">
        <f>ParticipationMaleRate!AO76*MaleSingleAge!AO76/100</f>
        <v>0</v>
      </c>
      <c r="AP76" s="32">
        <f>ParticipationMaleRate!AP76*MaleSingleAge!AP76/100</f>
        <v>0</v>
      </c>
      <c r="AQ76" s="32">
        <f>ParticipationMaleRate!AQ76*MaleSingleAge!AQ76/100</f>
        <v>0</v>
      </c>
      <c r="AR76" s="32">
        <f>ParticipationMaleRate!AR76*MaleSingleAge!AR76/100</f>
        <v>0</v>
      </c>
      <c r="AS76" s="32">
        <f>ParticipationMaleRate!AS76*MaleSingleAge!AS76/100</f>
        <v>0</v>
      </c>
      <c r="AT76" s="32">
        <f>ParticipationMaleRate!AT76*MaleSingleAge!AT76/100</f>
        <v>0</v>
      </c>
      <c r="AU76" s="32">
        <f>ParticipationMaleRate!AU76*MaleSingleAge!AU76/100</f>
        <v>0</v>
      </c>
      <c r="AV76" s="32">
        <f>ParticipationMaleRate!AV76*MaleSingleAge!AV76/100</f>
        <v>0</v>
      </c>
      <c r="AW76" s="32">
        <f>ParticipationMaleRate!AW76*MaleSingleAge!AW76/100</f>
        <v>0</v>
      </c>
      <c r="AX76" s="32">
        <f>ParticipationMaleRate!AX76*MaleSingleAge!AX76/100</f>
        <v>0</v>
      </c>
      <c r="AY76" s="32">
        <f>ParticipationMaleRate!AY76*MaleSingleAge!AY76/100</f>
        <v>0</v>
      </c>
      <c r="AZ76" s="32">
        <f>ParticipationMaleRate!AZ76*MaleSingleAge!AZ76/100</f>
        <v>0</v>
      </c>
    </row>
    <row r="77" spans="1:5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ParticipationMaleRate!AA77*MaleSingleAge!AA77/100</f>
        <v>0</v>
      </c>
      <c r="AB77" s="28">
        <f>ParticipationMaleRate!AB77*MaleSingleAge!AB77/100</f>
        <v>0</v>
      </c>
      <c r="AC77" s="28">
        <f>ParticipationMaleRate!AC77*MaleSingleAge!AC77/100</f>
        <v>0</v>
      </c>
      <c r="AD77" s="28">
        <f>ParticipationMaleRate!AD77*MaleSingleAge!AD77/100</f>
        <v>0</v>
      </c>
      <c r="AE77" s="28">
        <f>ParticipationMaleRate!AE77*MaleSingleAge!AE77/100</f>
        <v>0</v>
      </c>
      <c r="AF77" s="28">
        <f>ParticipationMaleRate!AF77*MaleSingleAge!AF77/100</f>
        <v>0</v>
      </c>
      <c r="AG77" s="32">
        <f>ParticipationMaleRate!AG77*MaleSingleAge!AG77/100</f>
        <v>0</v>
      </c>
      <c r="AH77" s="32">
        <f>ParticipationMaleRate!AH77*MaleSingleAge!AH77/100</f>
        <v>0</v>
      </c>
      <c r="AI77" s="32">
        <f>ParticipationMaleRate!AI77*MaleSingleAge!AI77/100</f>
        <v>0</v>
      </c>
      <c r="AJ77" s="32">
        <f>ParticipationMaleRate!AJ77*MaleSingleAge!AJ77/100</f>
        <v>0</v>
      </c>
      <c r="AK77" s="32">
        <f>ParticipationMaleRate!AK77*MaleSingleAge!AK77/100</f>
        <v>0</v>
      </c>
      <c r="AL77" s="32">
        <f>ParticipationMaleRate!AL77*MaleSingleAge!AL77/100</f>
        <v>0</v>
      </c>
      <c r="AM77" s="32">
        <f>ParticipationMaleRate!AM77*MaleSingleAge!AM77/100</f>
        <v>0</v>
      </c>
      <c r="AN77" s="32">
        <f>ParticipationMaleRate!AN77*MaleSingleAge!AN77/100</f>
        <v>0</v>
      </c>
      <c r="AO77" s="32">
        <f>ParticipationMaleRate!AO77*MaleSingleAge!AO77/100</f>
        <v>0</v>
      </c>
      <c r="AP77" s="32">
        <f>ParticipationMaleRate!AP77*MaleSingleAge!AP77/100</f>
        <v>0</v>
      </c>
      <c r="AQ77" s="32">
        <f>ParticipationMaleRate!AQ77*MaleSingleAge!AQ77/100</f>
        <v>0</v>
      </c>
      <c r="AR77" s="32">
        <f>ParticipationMaleRate!AR77*MaleSingleAge!AR77/100</f>
        <v>0</v>
      </c>
      <c r="AS77" s="32">
        <f>ParticipationMaleRate!AS77*MaleSingleAge!AS77/100</f>
        <v>0</v>
      </c>
      <c r="AT77" s="32">
        <f>ParticipationMaleRate!AT77*MaleSingleAge!AT77/100</f>
        <v>0</v>
      </c>
      <c r="AU77" s="32">
        <f>ParticipationMaleRate!AU77*MaleSingleAge!AU77/100</f>
        <v>0</v>
      </c>
      <c r="AV77" s="32">
        <f>ParticipationMaleRate!AV77*MaleSingleAge!AV77/100</f>
        <v>0</v>
      </c>
      <c r="AW77" s="32">
        <f>ParticipationMaleRate!AW77*MaleSingleAge!AW77/100</f>
        <v>0</v>
      </c>
      <c r="AX77" s="32">
        <f>ParticipationMaleRate!AX77*MaleSingleAge!AX77/100</f>
        <v>0</v>
      </c>
      <c r="AY77" s="32">
        <f>ParticipationMaleRate!AY77*MaleSingleAge!AY77/100</f>
        <v>0</v>
      </c>
      <c r="AZ77" s="32">
        <f>ParticipationMaleRate!AZ77*MaleSingleAge!AZ77/100</f>
        <v>0</v>
      </c>
    </row>
    <row r="78" spans="1:5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ParticipationMaleRate!AA78*MaleSingleAge!AA78/100</f>
        <v>0</v>
      </c>
      <c r="AB78" s="28">
        <f>ParticipationMaleRate!AB78*MaleSingleAge!AB78/100</f>
        <v>0</v>
      </c>
      <c r="AC78" s="28">
        <f>ParticipationMaleRate!AC78*MaleSingleAge!AC78/100</f>
        <v>0</v>
      </c>
      <c r="AD78" s="28">
        <f>ParticipationMaleRate!AD78*MaleSingleAge!AD78/100</f>
        <v>0</v>
      </c>
      <c r="AE78" s="28">
        <f>ParticipationMaleRate!AE78*MaleSingleAge!AE78/100</f>
        <v>0</v>
      </c>
      <c r="AF78" s="28">
        <f>ParticipationMaleRate!AF78*MaleSingleAge!AF78/100</f>
        <v>0</v>
      </c>
      <c r="AG78" s="32">
        <f>ParticipationMaleRate!AG78*MaleSingleAge!AG78/100</f>
        <v>0</v>
      </c>
      <c r="AH78" s="32">
        <f>ParticipationMaleRate!AH78*MaleSingleAge!AH78/100</f>
        <v>0</v>
      </c>
      <c r="AI78" s="32">
        <f>ParticipationMaleRate!AI78*MaleSingleAge!AI78/100</f>
        <v>0</v>
      </c>
      <c r="AJ78" s="32">
        <f>ParticipationMaleRate!AJ78*MaleSingleAge!AJ78/100</f>
        <v>0</v>
      </c>
      <c r="AK78" s="32">
        <f>ParticipationMaleRate!AK78*MaleSingleAge!AK78/100</f>
        <v>0</v>
      </c>
      <c r="AL78" s="32">
        <f>ParticipationMaleRate!AL78*MaleSingleAge!AL78/100</f>
        <v>0</v>
      </c>
      <c r="AM78" s="32">
        <f>ParticipationMaleRate!AM78*MaleSingleAge!AM78/100</f>
        <v>0</v>
      </c>
      <c r="AN78" s="32">
        <f>ParticipationMaleRate!AN78*MaleSingleAge!AN78/100</f>
        <v>0</v>
      </c>
      <c r="AO78" s="32">
        <f>ParticipationMaleRate!AO78*MaleSingleAge!AO78/100</f>
        <v>0</v>
      </c>
      <c r="AP78" s="32">
        <f>ParticipationMaleRate!AP78*MaleSingleAge!AP78/100</f>
        <v>0</v>
      </c>
      <c r="AQ78" s="32">
        <f>ParticipationMaleRate!AQ78*MaleSingleAge!AQ78/100</f>
        <v>0</v>
      </c>
      <c r="AR78" s="32">
        <f>ParticipationMaleRate!AR78*MaleSingleAge!AR78/100</f>
        <v>0</v>
      </c>
      <c r="AS78" s="32">
        <f>ParticipationMaleRate!AS78*MaleSingleAge!AS78/100</f>
        <v>0</v>
      </c>
      <c r="AT78" s="32">
        <f>ParticipationMaleRate!AT78*MaleSingleAge!AT78/100</f>
        <v>0</v>
      </c>
      <c r="AU78" s="32">
        <f>ParticipationMaleRate!AU78*MaleSingleAge!AU78/100</f>
        <v>0</v>
      </c>
      <c r="AV78" s="32">
        <f>ParticipationMaleRate!AV78*MaleSingleAge!AV78/100</f>
        <v>0</v>
      </c>
      <c r="AW78" s="32">
        <f>ParticipationMaleRate!AW78*MaleSingleAge!AW78/100</f>
        <v>0</v>
      </c>
      <c r="AX78" s="32">
        <f>ParticipationMaleRate!AX78*MaleSingleAge!AX78/100</f>
        <v>0</v>
      </c>
      <c r="AY78" s="32">
        <f>ParticipationMaleRate!AY78*MaleSingleAge!AY78/100</f>
        <v>0</v>
      </c>
      <c r="AZ78" s="32">
        <f>ParticipationMaleRate!AZ78*MaleSingleAge!AZ78/100</f>
        <v>0</v>
      </c>
    </row>
    <row r="79" spans="1:5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ParticipationMaleRate!AA79*MaleSingleAge!AA79/100</f>
        <v>0</v>
      </c>
      <c r="AB79" s="28">
        <f>ParticipationMaleRate!AB79*MaleSingleAge!AB79/100</f>
        <v>0</v>
      </c>
      <c r="AC79" s="28">
        <f>ParticipationMaleRate!AC79*MaleSingleAge!AC79/100</f>
        <v>0</v>
      </c>
      <c r="AD79" s="28">
        <f>ParticipationMaleRate!AD79*MaleSingleAge!AD79/100</f>
        <v>0</v>
      </c>
      <c r="AE79" s="28">
        <f>ParticipationMaleRate!AE79*MaleSingleAge!AE79/100</f>
        <v>0</v>
      </c>
      <c r="AF79" s="28">
        <f>ParticipationMaleRate!AF79*MaleSingleAge!AF79/100</f>
        <v>0</v>
      </c>
      <c r="AG79" s="32">
        <f>ParticipationMaleRate!AG79*MaleSingleAge!AG79/100</f>
        <v>0</v>
      </c>
      <c r="AH79" s="32">
        <f>ParticipationMaleRate!AH79*MaleSingleAge!AH79/100</f>
        <v>0</v>
      </c>
      <c r="AI79" s="32">
        <f>ParticipationMaleRate!AI79*MaleSingleAge!AI79/100</f>
        <v>0</v>
      </c>
      <c r="AJ79" s="32">
        <f>ParticipationMaleRate!AJ79*MaleSingleAge!AJ79/100</f>
        <v>0</v>
      </c>
      <c r="AK79" s="32">
        <f>ParticipationMaleRate!AK79*MaleSingleAge!AK79/100</f>
        <v>0</v>
      </c>
      <c r="AL79" s="32">
        <f>ParticipationMaleRate!AL79*MaleSingleAge!AL79/100</f>
        <v>0</v>
      </c>
      <c r="AM79" s="32">
        <f>ParticipationMaleRate!AM79*MaleSingleAge!AM79/100</f>
        <v>0</v>
      </c>
      <c r="AN79" s="32">
        <f>ParticipationMaleRate!AN79*MaleSingleAge!AN79/100</f>
        <v>0</v>
      </c>
      <c r="AO79" s="32">
        <f>ParticipationMaleRate!AO79*MaleSingleAge!AO79/100</f>
        <v>0</v>
      </c>
      <c r="AP79" s="32">
        <f>ParticipationMaleRate!AP79*MaleSingleAge!AP79/100</f>
        <v>0</v>
      </c>
      <c r="AQ79" s="32">
        <f>ParticipationMaleRate!AQ79*MaleSingleAge!AQ79/100</f>
        <v>0</v>
      </c>
      <c r="AR79" s="32">
        <f>ParticipationMaleRate!AR79*MaleSingleAge!AR79/100</f>
        <v>0</v>
      </c>
      <c r="AS79" s="32">
        <f>ParticipationMaleRate!AS79*MaleSingleAge!AS79/100</f>
        <v>0</v>
      </c>
      <c r="AT79" s="32">
        <f>ParticipationMaleRate!AT79*MaleSingleAge!AT79/100</f>
        <v>0</v>
      </c>
      <c r="AU79" s="32">
        <f>ParticipationMaleRate!AU79*MaleSingleAge!AU79/100</f>
        <v>0</v>
      </c>
      <c r="AV79" s="32">
        <f>ParticipationMaleRate!AV79*MaleSingleAge!AV79/100</f>
        <v>0</v>
      </c>
      <c r="AW79" s="32">
        <f>ParticipationMaleRate!AW79*MaleSingleAge!AW79/100</f>
        <v>0</v>
      </c>
      <c r="AX79" s="32">
        <f>ParticipationMaleRate!AX79*MaleSingleAge!AX79/100</f>
        <v>0</v>
      </c>
      <c r="AY79" s="32">
        <f>ParticipationMaleRate!AY79*MaleSingleAge!AY79/100</f>
        <v>0</v>
      </c>
      <c r="AZ79" s="32">
        <f>ParticipationMaleRate!AZ79*MaleSingleAge!AZ79/100</f>
        <v>0</v>
      </c>
    </row>
    <row r="80" spans="1:5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ParticipationMaleRate!AA80*MaleSingleAge!AA80/100</f>
        <v>0</v>
      </c>
      <c r="AB80" s="28">
        <f>ParticipationMaleRate!AB80*MaleSingleAge!AB80/100</f>
        <v>0</v>
      </c>
      <c r="AC80" s="28">
        <f>ParticipationMaleRate!AC80*MaleSingleAge!AC80/100</f>
        <v>0</v>
      </c>
      <c r="AD80" s="28">
        <f>ParticipationMaleRate!AD80*MaleSingleAge!AD80/100</f>
        <v>0</v>
      </c>
      <c r="AE80" s="28">
        <f>ParticipationMaleRate!AE80*MaleSingleAge!AE80/100</f>
        <v>0</v>
      </c>
      <c r="AF80" s="28">
        <f>ParticipationMaleRate!AF80*MaleSingleAge!AF80/100</f>
        <v>0</v>
      </c>
      <c r="AG80" s="32">
        <f>ParticipationMaleRate!AG80*MaleSingleAge!AG80/100</f>
        <v>0</v>
      </c>
      <c r="AH80" s="32">
        <f>ParticipationMaleRate!AH80*MaleSingleAge!AH80/100</f>
        <v>0</v>
      </c>
      <c r="AI80" s="32">
        <f>ParticipationMaleRate!AI80*MaleSingleAge!AI80/100</f>
        <v>0</v>
      </c>
      <c r="AJ80" s="32">
        <f>ParticipationMaleRate!AJ80*MaleSingleAge!AJ80/100</f>
        <v>0</v>
      </c>
      <c r="AK80" s="32">
        <f>ParticipationMaleRate!AK80*MaleSingleAge!AK80/100</f>
        <v>0</v>
      </c>
      <c r="AL80" s="32">
        <f>ParticipationMaleRate!AL80*MaleSingleAge!AL80/100</f>
        <v>0</v>
      </c>
      <c r="AM80" s="32">
        <f>ParticipationMaleRate!AM80*MaleSingleAge!AM80/100</f>
        <v>0</v>
      </c>
      <c r="AN80" s="32">
        <f>ParticipationMaleRate!AN80*MaleSingleAge!AN80/100</f>
        <v>0</v>
      </c>
      <c r="AO80" s="32">
        <f>ParticipationMaleRate!AO80*MaleSingleAge!AO80/100</f>
        <v>0</v>
      </c>
      <c r="AP80" s="32">
        <f>ParticipationMaleRate!AP80*MaleSingleAge!AP80/100</f>
        <v>0</v>
      </c>
      <c r="AQ80" s="32">
        <f>ParticipationMaleRate!AQ80*MaleSingleAge!AQ80/100</f>
        <v>0</v>
      </c>
      <c r="AR80" s="32">
        <f>ParticipationMaleRate!AR80*MaleSingleAge!AR80/100</f>
        <v>0</v>
      </c>
      <c r="AS80" s="32">
        <f>ParticipationMaleRate!AS80*MaleSingleAge!AS80/100</f>
        <v>0</v>
      </c>
      <c r="AT80" s="32">
        <f>ParticipationMaleRate!AT80*MaleSingleAge!AT80/100</f>
        <v>0</v>
      </c>
      <c r="AU80" s="32">
        <f>ParticipationMaleRate!AU80*MaleSingleAge!AU80/100</f>
        <v>0</v>
      </c>
      <c r="AV80" s="32">
        <f>ParticipationMaleRate!AV80*MaleSingleAge!AV80/100</f>
        <v>0</v>
      </c>
      <c r="AW80" s="32">
        <f>ParticipationMaleRate!AW80*MaleSingleAge!AW80/100</f>
        <v>0</v>
      </c>
      <c r="AX80" s="32">
        <f>ParticipationMaleRate!AX80*MaleSingleAge!AX80/100</f>
        <v>0</v>
      </c>
      <c r="AY80" s="32">
        <f>ParticipationMaleRate!AY80*MaleSingleAge!AY80/100</f>
        <v>0</v>
      </c>
      <c r="AZ80" s="32">
        <f>ParticipationMaleRate!AZ80*MaleSingleAge!AZ80/100</f>
        <v>0</v>
      </c>
    </row>
    <row r="81" spans="1:5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ParticipationMaleRate!AA81*MaleSingleAge!AA81/100</f>
        <v>0</v>
      </c>
      <c r="AB81" s="28">
        <f>ParticipationMaleRate!AB81*MaleSingleAge!AB81/100</f>
        <v>0</v>
      </c>
      <c r="AC81" s="28">
        <f>ParticipationMaleRate!AC81*MaleSingleAge!AC81/100</f>
        <v>0</v>
      </c>
      <c r="AD81" s="28">
        <f>ParticipationMaleRate!AD81*MaleSingleAge!AD81/100</f>
        <v>0</v>
      </c>
      <c r="AE81" s="28">
        <f>ParticipationMaleRate!AE81*MaleSingleAge!AE81/100</f>
        <v>0</v>
      </c>
      <c r="AF81" s="28">
        <f>ParticipationMaleRate!AF81*MaleSingleAge!AF81/100</f>
        <v>0</v>
      </c>
      <c r="AG81" s="32">
        <f>ParticipationMaleRate!AG81*MaleSingleAge!AG81/100</f>
        <v>0</v>
      </c>
      <c r="AH81" s="32">
        <f>ParticipationMaleRate!AH81*MaleSingleAge!AH81/100</f>
        <v>0</v>
      </c>
      <c r="AI81" s="32">
        <f>ParticipationMaleRate!AI81*MaleSingleAge!AI81/100</f>
        <v>0</v>
      </c>
      <c r="AJ81" s="32">
        <f>ParticipationMaleRate!AJ81*MaleSingleAge!AJ81/100</f>
        <v>0</v>
      </c>
      <c r="AK81" s="32">
        <f>ParticipationMaleRate!AK81*MaleSingleAge!AK81/100</f>
        <v>0</v>
      </c>
      <c r="AL81" s="32">
        <f>ParticipationMaleRate!AL81*MaleSingleAge!AL81/100</f>
        <v>0</v>
      </c>
      <c r="AM81" s="32">
        <f>ParticipationMaleRate!AM81*MaleSingleAge!AM81/100</f>
        <v>0</v>
      </c>
      <c r="AN81" s="32">
        <f>ParticipationMaleRate!AN81*MaleSingleAge!AN81/100</f>
        <v>0</v>
      </c>
      <c r="AO81" s="32">
        <f>ParticipationMaleRate!AO81*MaleSingleAge!AO81/100</f>
        <v>0</v>
      </c>
      <c r="AP81" s="32">
        <f>ParticipationMaleRate!AP81*MaleSingleAge!AP81/100</f>
        <v>0</v>
      </c>
      <c r="AQ81" s="32">
        <f>ParticipationMaleRate!AQ81*MaleSingleAge!AQ81/100</f>
        <v>0</v>
      </c>
      <c r="AR81" s="32">
        <f>ParticipationMaleRate!AR81*MaleSingleAge!AR81/100</f>
        <v>0</v>
      </c>
      <c r="AS81" s="32">
        <f>ParticipationMaleRate!AS81*MaleSingleAge!AS81/100</f>
        <v>0</v>
      </c>
      <c r="AT81" s="32">
        <f>ParticipationMaleRate!AT81*MaleSingleAge!AT81/100</f>
        <v>0</v>
      </c>
      <c r="AU81" s="32">
        <f>ParticipationMaleRate!AU81*MaleSingleAge!AU81/100</f>
        <v>0</v>
      </c>
      <c r="AV81" s="32">
        <f>ParticipationMaleRate!AV81*MaleSingleAge!AV81/100</f>
        <v>0</v>
      </c>
      <c r="AW81" s="32">
        <f>ParticipationMaleRate!AW81*MaleSingleAge!AW81/100</f>
        <v>0</v>
      </c>
      <c r="AX81" s="32">
        <f>ParticipationMaleRate!AX81*MaleSingleAge!AX81/100</f>
        <v>0</v>
      </c>
      <c r="AY81" s="32">
        <f>ParticipationMaleRate!AY81*MaleSingleAge!AY81/100</f>
        <v>0</v>
      </c>
      <c r="AZ81" s="32">
        <f>ParticipationMaleRate!AZ81*MaleSingleAge!AZ81/100</f>
        <v>0</v>
      </c>
    </row>
    <row r="82" spans="1:5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ParticipationMaleRate!AA82*MaleSingleAge!AA82/100</f>
        <v>0</v>
      </c>
      <c r="AB82" s="28">
        <f>ParticipationMaleRate!AB82*MaleSingleAge!AB82/100</f>
        <v>0</v>
      </c>
      <c r="AC82" s="28">
        <f>ParticipationMaleRate!AC82*MaleSingleAge!AC82/100</f>
        <v>0</v>
      </c>
      <c r="AD82" s="28">
        <f>ParticipationMaleRate!AD82*MaleSingleAge!AD82/100</f>
        <v>0</v>
      </c>
      <c r="AE82" s="28">
        <f>ParticipationMaleRate!AE82*MaleSingleAge!AE82/100</f>
        <v>0</v>
      </c>
      <c r="AF82" s="28">
        <f>ParticipationMaleRate!AF82*MaleSingleAge!AF82/100</f>
        <v>0</v>
      </c>
      <c r="AG82" s="32">
        <f>ParticipationMaleRate!AG82*MaleSingleAge!AG82/100</f>
        <v>0</v>
      </c>
      <c r="AH82" s="32">
        <f>ParticipationMaleRate!AH82*MaleSingleAge!AH82/100</f>
        <v>0</v>
      </c>
      <c r="AI82" s="32">
        <f>ParticipationMaleRate!AI82*MaleSingleAge!AI82/100</f>
        <v>0</v>
      </c>
      <c r="AJ82" s="32">
        <f>ParticipationMaleRate!AJ82*MaleSingleAge!AJ82/100</f>
        <v>0</v>
      </c>
      <c r="AK82" s="32">
        <f>ParticipationMaleRate!AK82*MaleSingleAge!AK82/100</f>
        <v>0</v>
      </c>
      <c r="AL82" s="32">
        <f>ParticipationMaleRate!AL82*MaleSingleAge!AL82/100</f>
        <v>0</v>
      </c>
      <c r="AM82" s="32">
        <f>ParticipationMaleRate!AM82*MaleSingleAge!AM82/100</f>
        <v>0</v>
      </c>
      <c r="AN82" s="32">
        <f>ParticipationMaleRate!AN82*MaleSingleAge!AN82/100</f>
        <v>0</v>
      </c>
      <c r="AO82" s="32">
        <f>ParticipationMaleRate!AO82*MaleSingleAge!AO82/100</f>
        <v>0</v>
      </c>
      <c r="AP82" s="32">
        <f>ParticipationMaleRate!AP82*MaleSingleAge!AP82/100</f>
        <v>0</v>
      </c>
      <c r="AQ82" s="32">
        <f>ParticipationMaleRate!AQ82*MaleSingleAge!AQ82/100</f>
        <v>0</v>
      </c>
      <c r="AR82" s="32">
        <f>ParticipationMaleRate!AR82*MaleSingleAge!AR82/100</f>
        <v>0</v>
      </c>
      <c r="AS82" s="32">
        <f>ParticipationMaleRate!AS82*MaleSingleAge!AS82/100</f>
        <v>0</v>
      </c>
      <c r="AT82" s="32">
        <f>ParticipationMaleRate!AT82*MaleSingleAge!AT82/100</f>
        <v>0</v>
      </c>
      <c r="AU82" s="32">
        <f>ParticipationMaleRate!AU82*MaleSingleAge!AU82/100</f>
        <v>0</v>
      </c>
      <c r="AV82" s="32">
        <f>ParticipationMaleRate!AV82*MaleSingleAge!AV82/100</f>
        <v>0</v>
      </c>
      <c r="AW82" s="32">
        <f>ParticipationMaleRate!AW82*MaleSingleAge!AW82/100</f>
        <v>0</v>
      </c>
      <c r="AX82" s="32">
        <f>ParticipationMaleRate!AX82*MaleSingleAge!AX82/100</f>
        <v>0</v>
      </c>
      <c r="AY82" s="32">
        <f>ParticipationMaleRate!AY82*MaleSingleAge!AY82/100</f>
        <v>0</v>
      </c>
      <c r="AZ82" s="32">
        <f>ParticipationMaleRate!AZ82*MaleSingleAge!AZ82/100</f>
        <v>0</v>
      </c>
    </row>
    <row r="83" spans="1:5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ParticipationMaleRate!AA83*MaleSingleAge!AA83/100</f>
        <v>0</v>
      </c>
      <c r="AB83" s="28">
        <f>ParticipationMaleRate!AB83*MaleSingleAge!AB83/100</f>
        <v>0</v>
      </c>
      <c r="AC83" s="28">
        <f>ParticipationMaleRate!AC83*MaleSingleAge!AC83/100</f>
        <v>0</v>
      </c>
      <c r="AD83" s="28">
        <f>ParticipationMaleRate!AD83*MaleSingleAge!AD83/100</f>
        <v>0</v>
      </c>
      <c r="AE83" s="28">
        <f>ParticipationMaleRate!AE83*MaleSingleAge!AE83/100</f>
        <v>0</v>
      </c>
      <c r="AF83" s="28">
        <f>ParticipationMaleRate!AF83*MaleSingleAge!AF83/100</f>
        <v>0</v>
      </c>
      <c r="AG83" s="32">
        <f>ParticipationMaleRate!AG83*MaleSingleAge!AG83/100</f>
        <v>0</v>
      </c>
      <c r="AH83" s="32">
        <f>ParticipationMaleRate!AH83*MaleSingleAge!AH83/100</f>
        <v>0</v>
      </c>
      <c r="AI83" s="32">
        <f>ParticipationMaleRate!AI83*MaleSingleAge!AI83/100</f>
        <v>0</v>
      </c>
      <c r="AJ83" s="32">
        <f>ParticipationMaleRate!AJ83*MaleSingleAge!AJ83/100</f>
        <v>0</v>
      </c>
      <c r="AK83" s="32">
        <f>ParticipationMaleRate!AK83*MaleSingleAge!AK83/100</f>
        <v>0</v>
      </c>
      <c r="AL83" s="32">
        <f>ParticipationMaleRate!AL83*MaleSingleAge!AL83/100</f>
        <v>0</v>
      </c>
      <c r="AM83" s="32">
        <f>ParticipationMaleRate!AM83*MaleSingleAge!AM83/100</f>
        <v>0</v>
      </c>
      <c r="AN83" s="32">
        <f>ParticipationMaleRate!AN83*MaleSingleAge!AN83/100</f>
        <v>0</v>
      </c>
      <c r="AO83" s="32">
        <f>ParticipationMaleRate!AO83*MaleSingleAge!AO83/100</f>
        <v>0</v>
      </c>
      <c r="AP83" s="32">
        <f>ParticipationMaleRate!AP83*MaleSingleAge!AP83/100</f>
        <v>0</v>
      </c>
      <c r="AQ83" s="32">
        <f>ParticipationMaleRate!AQ83*MaleSingleAge!AQ83/100</f>
        <v>0</v>
      </c>
      <c r="AR83" s="32">
        <f>ParticipationMaleRate!AR83*MaleSingleAge!AR83/100</f>
        <v>0</v>
      </c>
      <c r="AS83" s="32">
        <f>ParticipationMaleRate!AS83*MaleSingleAge!AS83/100</f>
        <v>0</v>
      </c>
      <c r="AT83" s="32">
        <f>ParticipationMaleRate!AT83*MaleSingleAge!AT83/100</f>
        <v>0</v>
      </c>
      <c r="AU83" s="32">
        <f>ParticipationMaleRate!AU83*MaleSingleAge!AU83/100</f>
        <v>0</v>
      </c>
      <c r="AV83" s="32">
        <f>ParticipationMaleRate!AV83*MaleSingleAge!AV83/100</f>
        <v>0</v>
      </c>
      <c r="AW83" s="32">
        <f>ParticipationMaleRate!AW83*MaleSingleAge!AW83/100</f>
        <v>0</v>
      </c>
      <c r="AX83" s="32">
        <f>ParticipationMaleRate!AX83*MaleSingleAge!AX83/100</f>
        <v>0</v>
      </c>
      <c r="AY83" s="32">
        <f>ParticipationMaleRate!AY83*MaleSingleAge!AY83/100</f>
        <v>0</v>
      </c>
      <c r="AZ83" s="32">
        <f>ParticipationMaleRate!AZ83*MaleSingleAge!AZ83/100</f>
        <v>0</v>
      </c>
    </row>
    <row r="84" spans="1:5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ParticipationMaleRate!AA84*MaleSingleAge!AA84/100</f>
        <v>0</v>
      </c>
      <c r="AB84" s="28">
        <f>ParticipationMaleRate!AB84*MaleSingleAge!AB84/100</f>
        <v>0</v>
      </c>
      <c r="AC84" s="28">
        <f>ParticipationMaleRate!AC84*MaleSingleAge!AC84/100</f>
        <v>0</v>
      </c>
      <c r="AD84" s="28">
        <f>ParticipationMaleRate!AD84*MaleSingleAge!AD84/100</f>
        <v>0</v>
      </c>
      <c r="AE84" s="28">
        <f>ParticipationMaleRate!AE84*MaleSingleAge!AE84/100</f>
        <v>0</v>
      </c>
      <c r="AF84" s="28">
        <f>ParticipationMaleRate!AF84*MaleSingleAge!AF84/100</f>
        <v>0</v>
      </c>
      <c r="AG84" s="32">
        <f>ParticipationMaleRate!AG84*MaleSingleAge!AG84/100</f>
        <v>0</v>
      </c>
      <c r="AH84" s="32">
        <f>ParticipationMaleRate!AH84*MaleSingleAge!AH84/100</f>
        <v>0</v>
      </c>
      <c r="AI84" s="32">
        <f>ParticipationMaleRate!AI84*MaleSingleAge!AI84/100</f>
        <v>0</v>
      </c>
      <c r="AJ84" s="32">
        <f>ParticipationMaleRate!AJ84*MaleSingleAge!AJ84/100</f>
        <v>0</v>
      </c>
      <c r="AK84" s="32">
        <f>ParticipationMaleRate!AK84*MaleSingleAge!AK84/100</f>
        <v>0</v>
      </c>
      <c r="AL84" s="32">
        <f>ParticipationMaleRate!AL84*MaleSingleAge!AL84/100</f>
        <v>0</v>
      </c>
      <c r="AM84" s="32">
        <f>ParticipationMaleRate!AM84*MaleSingleAge!AM84/100</f>
        <v>0</v>
      </c>
      <c r="AN84" s="32">
        <f>ParticipationMaleRate!AN84*MaleSingleAge!AN84/100</f>
        <v>0</v>
      </c>
      <c r="AO84" s="32">
        <f>ParticipationMaleRate!AO84*MaleSingleAge!AO84/100</f>
        <v>0</v>
      </c>
      <c r="AP84" s="32">
        <f>ParticipationMaleRate!AP84*MaleSingleAge!AP84/100</f>
        <v>0</v>
      </c>
      <c r="AQ84" s="32">
        <f>ParticipationMaleRate!AQ84*MaleSingleAge!AQ84/100</f>
        <v>0</v>
      </c>
      <c r="AR84" s="32">
        <f>ParticipationMaleRate!AR84*MaleSingleAge!AR84/100</f>
        <v>0</v>
      </c>
      <c r="AS84" s="32">
        <f>ParticipationMaleRate!AS84*MaleSingleAge!AS84/100</f>
        <v>0</v>
      </c>
      <c r="AT84" s="32">
        <f>ParticipationMaleRate!AT84*MaleSingleAge!AT84/100</f>
        <v>0</v>
      </c>
      <c r="AU84" s="32">
        <f>ParticipationMaleRate!AU84*MaleSingleAge!AU84/100</f>
        <v>0</v>
      </c>
      <c r="AV84" s="32">
        <f>ParticipationMaleRate!AV84*MaleSingleAge!AV84/100</f>
        <v>0</v>
      </c>
      <c r="AW84" s="32">
        <f>ParticipationMaleRate!AW84*MaleSingleAge!AW84/100</f>
        <v>0</v>
      </c>
      <c r="AX84" s="32">
        <f>ParticipationMaleRate!AX84*MaleSingleAge!AX84/100</f>
        <v>0</v>
      </c>
      <c r="AY84" s="32">
        <f>ParticipationMaleRate!AY84*MaleSingleAge!AY84/100</f>
        <v>0</v>
      </c>
      <c r="AZ84" s="32">
        <f>ParticipationMaleRate!AZ84*MaleSingleAge!AZ84/100</f>
        <v>0</v>
      </c>
    </row>
    <row r="85" spans="1:5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ParticipationMaleRate!AA85*MaleSingleAge!AA85/100</f>
        <v>0</v>
      </c>
      <c r="AB85" s="28">
        <f>ParticipationMaleRate!AB85*MaleSingleAge!AB85/100</f>
        <v>0</v>
      </c>
      <c r="AC85" s="28">
        <f>ParticipationMaleRate!AC85*MaleSingleAge!AC85/100</f>
        <v>0</v>
      </c>
      <c r="AD85" s="28">
        <f>ParticipationMaleRate!AD85*MaleSingleAge!AD85/100</f>
        <v>0</v>
      </c>
      <c r="AE85" s="28">
        <f>ParticipationMaleRate!AE85*MaleSingleAge!AE85/100</f>
        <v>0</v>
      </c>
      <c r="AF85" s="28">
        <f>ParticipationMaleRate!AF85*MaleSingleAge!AF85/100</f>
        <v>0</v>
      </c>
      <c r="AG85" s="32">
        <f>ParticipationMaleRate!AG85*MaleSingleAge!AG85/100</f>
        <v>0</v>
      </c>
      <c r="AH85" s="32">
        <f>ParticipationMaleRate!AH85*MaleSingleAge!AH85/100</f>
        <v>0</v>
      </c>
      <c r="AI85" s="32">
        <f>ParticipationMaleRate!AI85*MaleSingleAge!AI85/100</f>
        <v>0</v>
      </c>
      <c r="AJ85" s="32">
        <f>ParticipationMaleRate!AJ85*MaleSingleAge!AJ85/100</f>
        <v>0</v>
      </c>
      <c r="AK85" s="32">
        <f>ParticipationMaleRate!AK85*MaleSingleAge!AK85/100</f>
        <v>0</v>
      </c>
      <c r="AL85" s="32">
        <f>ParticipationMaleRate!AL85*MaleSingleAge!AL85/100</f>
        <v>0</v>
      </c>
      <c r="AM85" s="32">
        <f>ParticipationMaleRate!AM85*MaleSingleAge!AM85/100</f>
        <v>0</v>
      </c>
      <c r="AN85" s="32">
        <f>ParticipationMaleRate!AN85*MaleSingleAge!AN85/100</f>
        <v>0</v>
      </c>
      <c r="AO85" s="32">
        <f>ParticipationMaleRate!AO85*MaleSingleAge!AO85/100</f>
        <v>0</v>
      </c>
      <c r="AP85" s="32">
        <f>ParticipationMaleRate!AP85*MaleSingleAge!AP85/100</f>
        <v>0</v>
      </c>
      <c r="AQ85" s="32">
        <f>ParticipationMaleRate!AQ85*MaleSingleAge!AQ85/100</f>
        <v>0</v>
      </c>
      <c r="AR85" s="32">
        <f>ParticipationMaleRate!AR85*MaleSingleAge!AR85/100</f>
        <v>0</v>
      </c>
      <c r="AS85" s="32">
        <f>ParticipationMaleRate!AS85*MaleSingleAge!AS85/100</f>
        <v>0</v>
      </c>
      <c r="AT85" s="32">
        <f>ParticipationMaleRate!AT85*MaleSingleAge!AT85/100</f>
        <v>0</v>
      </c>
      <c r="AU85" s="32">
        <f>ParticipationMaleRate!AU85*MaleSingleAge!AU85/100</f>
        <v>0</v>
      </c>
      <c r="AV85" s="32">
        <f>ParticipationMaleRate!AV85*MaleSingleAge!AV85/100</f>
        <v>0</v>
      </c>
      <c r="AW85" s="32">
        <f>ParticipationMaleRate!AW85*MaleSingleAge!AW85/100</f>
        <v>0</v>
      </c>
      <c r="AX85" s="32">
        <f>ParticipationMaleRate!AX85*MaleSingleAge!AX85/100</f>
        <v>0</v>
      </c>
      <c r="AY85" s="32">
        <f>ParticipationMaleRate!AY85*MaleSingleAge!AY85/100</f>
        <v>0</v>
      </c>
      <c r="AZ85" s="32">
        <f>ParticipationMaleRate!AZ85*MaleSingleAge!AZ85/100</f>
        <v>0</v>
      </c>
    </row>
    <row r="86" spans="1:5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ParticipationMaleRate!AA86*MaleSingleAge!AA86/100</f>
        <v>0</v>
      </c>
      <c r="AB86" s="28">
        <f>ParticipationMaleRate!AB86*MaleSingleAge!AB86/100</f>
        <v>0</v>
      </c>
      <c r="AC86" s="28">
        <f>ParticipationMaleRate!AC86*MaleSingleAge!AC86/100</f>
        <v>0</v>
      </c>
      <c r="AD86" s="28">
        <f>ParticipationMaleRate!AD86*MaleSingleAge!AD86/100</f>
        <v>0</v>
      </c>
      <c r="AE86" s="28">
        <f>ParticipationMaleRate!AE86*MaleSingleAge!AE86/100</f>
        <v>0</v>
      </c>
      <c r="AF86" s="28">
        <f>ParticipationMaleRate!AF86*MaleSingleAge!AF86/100</f>
        <v>0</v>
      </c>
      <c r="AG86" s="32">
        <f>ParticipationMaleRate!AG86*MaleSingleAge!AG86/100</f>
        <v>0</v>
      </c>
      <c r="AH86" s="32">
        <f>ParticipationMaleRate!AH86*MaleSingleAge!AH86/100</f>
        <v>0</v>
      </c>
      <c r="AI86" s="32">
        <f>ParticipationMaleRate!AI86*MaleSingleAge!AI86/100</f>
        <v>0</v>
      </c>
      <c r="AJ86" s="32">
        <f>ParticipationMaleRate!AJ86*MaleSingleAge!AJ86/100</f>
        <v>0</v>
      </c>
      <c r="AK86" s="32">
        <f>ParticipationMaleRate!AK86*MaleSingleAge!AK86/100</f>
        <v>0</v>
      </c>
      <c r="AL86" s="32">
        <f>ParticipationMaleRate!AL86*MaleSingleAge!AL86/100</f>
        <v>0</v>
      </c>
      <c r="AM86" s="32">
        <f>ParticipationMaleRate!AM86*MaleSingleAge!AM86/100</f>
        <v>0</v>
      </c>
      <c r="AN86" s="32">
        <f>ParticipationMaleRate!AN86*MaleSingleAge!AN86/100</f>
        <v>0</v>
      </c>
      <c r="AO86" s="32">
        <f>ParticipationMaleRate!AO86*MaleSingleAge!AO86/100</f>
        <v>0</v>
      </c>
      <c r="AP86" s="32">
        <f>ParticipationMaleRate!AP86*MaleSingleAge!AP86/100</f>
        <v>0</v>
      </c>
      <c r="AQ86" s="32">
        <f>ParticipationMaleRate!AQ86*MaleSingleAge!AQ86/100</f>
        <v>0</v>
      </c>
      <c r="AR86" s="32">
        <f>ParticipationMaleRate!AR86*MaleSingleAge!AR86/100</f>
        <v>0</v>
      </c>
      <c r="AS86" s="32">
        <f>ParticipationMaleRate!AS86*MaleSingleAge!AS86/100</f>
        <v>0</v>
      </c>
      <c r="AT86" s="32">
        <f>ParticipationMaleRate!AT86*MaleSingleAge!AT86/100</f>
        <v>0</v>
      </c>
      <c r="AU86" s="32">
        <f>ParticipationMaleRate!AU86*MaleSingleAge!AU86/100</f>
        <v>0</v>
      </c>
      <c r="AV86" s="32">
        <f>ParticipationMaleRate!AV86*MaleSingleAge!AV86/100</f>
        <v>0</v>
      </c>
      <c r="AW86" s="32">
        <f>ParticipationMaleRate!AW86*MaleSingleAge!AW86/100</f>
        <v>0</v>
      </c>
      <c r="AX86" s="32">
        <f>ParticipationMaleRate!AX86*MaleSingleAge!AX86/100</f>
        <v>0</v>
      </c>
      <c r="AY86" s="32">
        <f>ParticipationMaleRate!AY86*MaleSingleAge!AY86/100</f>
        <v>0</v>
      </c>
      <c r="AZ86" s="32">
        <f>ParticipationMaleRate!AZ86*MaleSingleAge!AZ86/100</f>
        <v>0</v>
      </c>
    </row>
    <row r="87" spans="1:5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ParticipationMaleRate!AA87*MaleSingleAge!AA87/100</f>
        <v>0</v>
      </c>
      <c r="AB87" s="28">
        <f>ParticipationMaleRate!AB87*MaleSingleAge!AB87/100</f>
        <v>0</v>
      </c>
      <c r="AC87" s="28">
        <f>ParticipationMaleRate!AC87*MaleSingleAge!AC87/100</f>
        <v>0</v>
      </c>
      <c r="AD87" s="28">
        <f>ParticipationMaleRate!AD87*MaleSingleAge!AD87/100</f>
        <v>0</v>
      </c>
      <c r="AE87" s="28">
        <f>ParticipationMaleRate!AE87*MaleSingleAge!AE87/100</f>
        <v>0</v>
      </c>
      <c r="AF87" s="28">
        <f>ParticipationMaleRate!AF87*MaleSingleAge!AF87/100</f>
        <v>0</v>
      </c>
      <c r="AG87" s="32">
        <f>ParticipationMaleRate!AG87*MaleSingleAge!AG87/100</f>
        <v>0</v>
      </c>
      <c r="AH87" s="32">
        <f>ParticipationMaleRate!AH87*MaleSingleAge!AH87/100</f>
        <v>0</v>
      </c>
      <c r="AI87" s="32">
        <f>ParticipationMaleRate!AI87*MaleSingleAge!AI87/100</f>
        <v>0</v>
      </c>
      <c r="AJ87" s="32">
        <f>ParticipationMaleRate!AJ87*MaleSingleAge!AJ87/100</f>
        <v>0</v>
      </c>
      <c r="AK87" s="32">
        <f>ParticipationMaleRate!AK87*MaleSingleAge!AK87/100</f>
        <v>0</v>
      </c>
      <c r="AL87" s="32">
        <f>ParticipationMaleRate!AL87*MaleSingleAge!AL87/100</f>
        <v>0</v>
      </c>
      <c r="AM87" s="32">
        <f>ParticipationMaleRate!AM87*MaleSingleAge!AM87/100</f>
        <v>0</v>
      </c>
      <c r="AN87" s="32">
        <f>ParticipationMaleRate!AN87*MaleSingleAge!AN87/100</f>
        <v>0</v>
      </c>
      <c r="AO87" s="32">
        <f>ParticipationMaleRate!AO87*MaleSingleAge!AO87/100</f>
        <v>0</v>
      </c>
      <c r="AP87" s="32">
        <f>ParticipationMaleRate!AP87*MaleSingleAge!AP87/100</f>
        <v>0</v>
      </c>
      <c r="AQ87" s="32">
        <f>ParticipationMaleRate!AQ87*MaleSingleAge!AQ87/100</f>
        <v>0</v>
      </c>
      <c r="AR87" s="32">
        <f>ParticipationMaleRate!AR87*MaleSingleAge!AR87/100</f>
        <v>0</v>
      </c>
      <c r="AS87" s="32">
        <f>ParticipationMaleRate!AS87*MaleSingleAge!AS87/100</f>
        <v>0</v>
      </c>
      <c r="AT87" s="32">
        <f>ParticipationMaleRate!AT87*MaleSingleAge!AT87/100</f>
        <v>0</v>
      </c>
      <c r="AU87" s="32">
        <f>ParticipationMaleRate!AU87*MaleSingleAge!AU87/100</f>
        <v>0</v>
      </c>
      <c r="AV87" s="32">
        <f>ParticipationMaleRate!AV87*MaleSingleAge!AV87/100</f>
        <v>0</v>
      </c>
      <c r="AW87" s="32">
        <f>ParticipationMaleRate!AW87*MaleSingleAge!AW87/100</f>
        <v>0</v>
      </c>
      <c r="AX87" s="32">
        <f>ParticipationMaleRate!AX87*MaleSingleAge!AX87/100</f>
        <v>0</v>
      </c>
      <c r="AY87" s="32">
        <f>ParticipationMaleRate!AY87*MaleSingleAge!AY87/100</f>
        <v>0</v>
      </c>
      <c r="AZ87" s="32">
        <f>ParticipationMaleRate!AZ87*MaleSingleAge!AZ87/100</f>
        <v>0</v>
      </c>
    </row>
    <row r="88" spans="1:5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ParticipationMaleRate!AA88*MaleSingleAge!AA88/100</f>
        <v>0</v>
      </c>
      <c r="AB88" s="28">
        <f>ParticipationMaleRate!AB88*MaleSingleAge!AB88/100</f>
        <v>0</v>
      </c>
      <c r="AC88" s="28">
        <f>ParticipationMaleRate!AC88*MaleSingleAge!AC88/100</f>
        <v>0</v>
      </c>
      <c r="AD88" s="28">
        <f>ParticipationMaleRate!AD88*MaleSingleAge!AD88/100</f>
        <v>0</v>
      </c>
      <c r="AE88" s="28">
        <f>ParticipationMaleRate!AE88*MaleSingleAge!AE88/100</f>
        <v>0</v>
      </c>
      <c r="AF88" s="28">
        <f>ParticipationMaleRate!AF88*MaleSingleAge!AF88/100</f>
        <v>0</v>
      </c>
      <c r="AG88" s="32">
        <f>ParticipationMaleRate!AG88*MaleSingleAge!AG88/100</f>
        <v>0</v>
      </c>
      <c r="AH88" s="32">
        <f>ParticipationMaleRate!AH88*MaleSingleAge!AH88/100</f>
        <v>0</v>
      </c>
      <c r="AI88" s="32">
        <f>ParticipationMaleRate!AI88*MaleSingleAge!AI88/100</f>
        <v>0</v>
      </c>
      <c r="AJ88" s="32">
        <f>ParticipationMaleRate!AJ88*MaleSingleAge!AJ88/100</f>
        <v>0</v>
      </c>
      <c r="AK88" s="32">
        <f>ParticipationMaleRate!AK88*MaleSingleAge!AK88/100</f>
        <v>0</v>
      </c>
      <c r="AL88" s="32">
        <f>ParticipationMaleRate!AL88*MaleSingleAge!AL88/100</f>
        <v>0</v>
      </c>
      <c r="AM88" s="32">
        <f>ParticipationMaleRate!AM88*MaleSingleAge!AM88/100</f>
        <v>0</v>
      </c>
      <c r="AN88" s="32">
        <f>ParticipationMaleRate!AN88*MaleSingleAge!AN88/100</f>
        <v>0</v>
      </c>
      <c r="AO88" s="32">
        <f>ParticipationMaleRate!AO88*MaleSingleAge!AO88/100</f>
        <v>0</v>
      </c>
      <c r="AP88" s="32">
        <f>ParticipationMaleRate!AP88*MaleSingleAge!AP88/100</f>
        <v>0</v>
      </c>
      <c r="AQ88" s="32">
        <f>ParticipationMaleRate!AQ88*MaleSingleAge!AQ88/100</f>
        <v>0</v>
      </c>
      <c r="AR88" s="32">
        <f>ParticipationMaleRate!AR88*MaleSingleAge!AR88/100</f>
        <v>0</v>
      </c>
      <c r="AS88" s="32">
        <f>ParticipationMaleRate!AS88*MaleSingleAge!AS88/100</f>
        <v>0</v>
      </c>
      <c r="AT88" s="32">
        <f>ParticipationMaleRate!AT88*MaleSingleAge!AT88/100</f>
        <v>0</v>
      </c>
      <c r="AU88" s="32">
        <f>ParticipationMaleRate!AU88*MaleSingleAge!AU88/100</f>
        <v>0</v>
      </c>
      <c r="AV88" s="32">
        <f>ParticipationMaleRate!AV88*MaleSingleAge!AV88/100</f>
        <v>0</v>
      </c>
      <c r="AW88" s="32">
        <f>ParticipationMaleRate!AW88*MaleSingleAge!AW88/100</f>
        <v>0</v>
      </c>
      <c r="AX88" s="32">
        <f>ParticipationMaleRate!AX88*MaleSingleAge!AX88/100</f>
        <v>0</v>
      </c>
      <c r="AY88" s="32">
        <f>ParticipationMaleRate!AY88*MaleSingleAge!AY88/100</f>
        <v>0</v>
      </c>
      <c r="AZ88" s="32">
        <f>ParticipationMaleRate!AZ88*MaleSingleAge!AZ88/100</f>
        <v>0</v>
      </c>
    </row>
    <row r="89" spans="1:5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ParticipationMaleRate!AA89*MaleSingleAge!AA89/100</f>
        <v>0</v>
      </c>
      <c r="AB89" s="28">
        <f>ParticipationMaleRate!AB89*MaleSingleAge!AB89/100</f>
        <v>0</v>
      </c>
      <c r="AC89" s="28">
        <f>ParticipationMaleRate!AC89*MaleSingleAge!AC89/100</f>
        <v>0</v>
      </c>
      <c r="AD89" s="28">
        <f>ParticipationMaleRate!AD89*MaleSingleAge!AD89/100</f>
        <v>0</v>
      </c>
      <c r="AE89" s="28">
        <f>ParticipationMaleRate!AE89*MaleSingleAge!AE89/100</f>
        <v>0</v>
      </c>
      <c r="AF89" s="28">
        <f>ParticipationMaleRate!AF89*MaleSingleAge!AF89/100</f>
        <v>0</v>
      </c>
      <c r="AG89" s="32">
        <f>ParticipationMaleRate!AG89*MaleSingleAge!AG89/100</f>
        <v>0</v>
      </c>
      <c r="AH89" s="32">
        <f>ParticipationMaleRate!AH89*MaleSingleAge!AH89/100</f>
        <v>0</v>
      </c>
      <c r="AI89" s="32">
        <f>ParticipationMaleRate!AI89*MaleSingleAge!AI89/100</f>
        <v>0</v>
      </c>
      <c r="AJ89" s="32">
        <f>ParticipationMaleRate!AJ89*MaleSingleAge!AJ89/100</f>
        <v>0</v>
      </c>
      <c r="AK89" s="32">
        <f>ParticipationMaleRate!AK89*MaleSingleAge!AK89/100</f>
        <v>0</v>
      </c>
      <c r="AL89" s="32">
        <f>ParticipationMaleRate!AL89*MaleSingleAge!AL89/100</f>
        <v>0</v>
      </c>
      <c r="AM89" s="32">
        <f>ParticipationMaleRate!AM89*MaleSingleAge!AM89/100</f>
        <v>0</v>
      </c>
      <c r="AN89" s="32">
        <f>ParticipationMaleRate!AN89*MaleSingleAge!AN89/100</f>
        <v>0</v>
      </c>
      <c r="AO89" s="32">
        <f>ParticipationMaleRate!AO89*MaleSingleAge!AO89/100</f>
        <v>0</v>
      </c>
      <c r="AP89" s="32">
        <f>ParticipationMaleRate!AP89*MaleSingleAge!AP89/100</f>
        <v>0</v>
      </c>
      <c r="AQ89" s="32">
        <f>ParticipationMaleRate!AQ89*MaleSingleAge!AQ89/100</f>
        <v>0</v>
      </c>
      <c r="AR89" s="32">
        <f>ParticipationMaleRate!AR89*MaleSingleAge!AR89/100</f>
        <v>0</v>
      </c>
      <c r="AS89" s="32">
        <f>ParticipationMaleRate!AS89*MaleSingleAge!AS89/100</f>
        <v>0</v>
      </c>
      <c r="AT89" s="32">
        <f>ParticipationMaleRate!AT89*MaleSingleAge!AT89/100</f>
        <v>0</v>
      </c>
      <c r="AU89" s="32">
        <f>ParticipationMaleRate!AU89*MaleSingleAge!AU89/100</f>
        <v>0</v>
      </c>
      <c r="AV89" s="32">
        <f>ParticipationMaleRate!AV89*MaleSingleAge!AV89/100</f>
        <v>0</v>
      </c>
      <c r="AW89" s="32">
        <f>ParticipationMaleRate!AW89*MaleSingleAge!AW89/100</f>
        <v>0</v>
      </c>
      <c r="AX89" s="32">
        <f>ParticipationMaleRate!AX89*MaleSingleAge!AX89/100</f>
        <v>0</v>
      </c>
      <c r="AY89" s="32">
        <f>ParticipationMaleRate!AY89*MaleSingleAge!AY89/100</f>
        <v>0</v>
      </c>
      <c r="AZ89" s="32">
        <f>ParticipationMaleRate!AZ89*MaleSingleAge!AZ89/100</f>
        <v>0</v>
      </c>
    </row>
    <row r="90" spans="1:5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ParticipationMaleRate!AA90*MaleSingleAge!AA90/100</f>
        <v>0</v>
      </c>
      <c r="AB90" s="28">
        <f>ParticipationMaleRate!AB90*MaleSingleAge!AB90/100</f>
        <v>0</v>
      </c>
      <c r="AC90" s="28">
        <f>ParticipationMaleRate!AC90*MaleSingleAge!AC90/100</f>
        <v>0</v>
      </c>
      <c r="AD90" s="28">
        <f>ParticipationMaleRate!AD90*MaleSingleAge!AD90/100</f>
        <v>0</v>
      </c>
      <c r="AE90" s="28">
        <f>ParticipationMaleRate!AE90*MaleSingleAge!AE90/100</f>
        <v>0</v>
      </c>
      <c r="AF90" s="28">
        <f>ParticipationMaleRate!AF90*MaleSingleAge!AF90/100</f>
        <v>0</v>
      </c>
      <c r="AG90" s="32">
        <f>ParticipationMaleRate!AG90*MaleSingleAge!AG90/100</f>
        <v>0</v>
      </c>
      <c r="AH90" s="32">
        <f>ParticipationMaleRate!AH90*MaleSingleAge!AH90/100</f>
        <v>0</v>
      </c>
      <c r="AI90" s="32">
        <f>ParticipationMaleRate!AI90*MaleSingleAge!AI90/100</f>
        <v>0</v>
      </c>
      <c r="AJ90" s="32">
        <f>ParticipationMaleRate!AJ90*MaleSingleAge!AJ90/100</f>
        <v>0</v>
      </c>
      <c r="AK90" s="32">
        <f>ParticipationMaleRate!AK90*MaleSingleAge!AK90/100</f>
        <v>0</v>
      </c>
      <c r="AL90" s="32">
        <f>ParticipationMaleRate!AL90*MaleSingleAge!AL90/100</f>
        <v>0</v>
      </c>
      <c r="AM90" s="32">
        <f>ParticipationMaleRate!AM90*MaleSingleAge!AM90/100</f>
        <v>0</v>
      </c>
      <c r="AN90" s="32">
        <f>ParticipationMaleRate!AN90*MaleSingleAge!AN90/100</f>
        <v>0</v>
      </c>
      <c r="AO90" s="32">
        <f>ParticipationMaleRate!AO90*MaleSingleAge!AO90/100</f>
        <v>0</v>
      </c>
      <c r="AP90" s="32">
        <f>ParticipationMaleRate!AP90*MaleSingleAge!AP90/100</f>
        <v>0</v>
      </c>
      <c r="AQ90" s="32">
        <f>ParticipationMaleRate!AQ90*MaleSingleAge!AQ90/100</f>
        <v>0</v>
      </c>
      <c r="AR90" s="32">
        <f>ParticipationMaleRate!AR90*MaleSingleAge!AR90/100</f>
        <v>0</v>
      </c>
      <c r="AS90" s="32">
        <f>ParticipationMaleRate!AS90*MaleSingleAge!AS90/100</f>
        <v>0</v>
      </c>
      <c r="AT90" s="32">
        <f>ParticipationMaleRate!AT90*MaleSingleAge!AT90/100</f>
        <v>0</v>
      </c>
      <c r="AU90" s="32">
        <f>ParticipationMaleRate!AU90*MaleSingleAge!AU90/100</f>
        <v>0</v>
      </c>
      <c r="AV90" s="32">
        <f>ParticipationMaleRate!AV90*MaleSingleAge!AV90/100</f>
        <v>0</v>
      </c>
      <c r="AW90" s="32">
        <f>ParticipationMaleRate!AW90*MaleSingleAge!AW90/100</f>
        <v>0</v>
      </c>
      <c r="AX90" s="32">
        <f>ParticipationMaleRate!AX90*MaleSingleAge!AX90/100</f>
        <v>0</v>
      </c>
      <c r="AY90" s="32">
        <f>ParticipationMaleRate!AY90*MaleSingleAge!AY90/100</f>
        <v>0</v>
      </c>
      <c r="AZ90" s="32">
        <f>ParticipationMaleRate!AZ90*MaleSingleAge!AZ90/100</f>
        <v>0</v>
      </c>
    </row>
    <row r="91" spans="1:5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ParticipationMaleRate!AA91*MaleSingleAge!AA91/100</f>
        <v>0</v>
      </c>
      <c r="AB91" s="28">
        <f>ParticipationMaleRate!AB91*MaleSingleAge!AB91/100</f>
        <v>0</v>
      </c>
      <c r="AC91" s="28">
        <f>ParticipationMaleRate!AC91*MaleSingleAge!AC91/100</f>
        <v>0</v>
      </c>
      <c r="AD91" s="28">
        <f>ParticipationMaleRate!AD91*MaleSingleAge!AD91/100</f>
        <v>0</v>
      </c>
      <c r="AE91" s="28">
        <f>ParticipationMaleRate!AE91*MaleSingleAge!AE91/100</f>
        <v>0</v>
      </c>
      <c r="AF91" s="28">
        <f>ParticipationMaleRate!AF91*MaleSingleAge!AF91/100</f>
        <v>0</v>
      </c>
      <c r="AG91" s="32">
        <f>ParticipationMaleRate!AG91*MaleSingleAge!AG91/100</f>
        <v>0</v>
      </c>
      <c r="AH91" s="32">
        <f>ParticipationMaleRate!AH91*MaleSingleAge!AH91/100</f>
        <v>0</v>
      </c>
      <c r="AI91" s="32">
        <f>ParticipationMaleRate!AI91*MaleSingleAge!AI91/100</f>
        <v>0</v>
      </c>
      <c r="AJ91" s="32">
        <f>ParticipationMaleRate!AJ91*MaleSingleAge!AJ91/100</f>
        <v>0</v>
      </c>
      <c r="AK91" s="32">
        <f>ParticipationMaleRate!AK91*MaleSingleAge!AK91/100</f>
        <v>0</v>
      </c>
      <c r="AL91" s="32">
        <f>ParticipationMaleRate!AL91*MaleSingleAge!AL91/100</f>
        <v>0</v>
      </c>
      <c r="AM91" s="32">
        <f>ParticipationMaleRate!AM91*MaleSingleAge!AM91/100</f>
        <v>0</v>
      </c>
      <c r="AN91" s="32">
        <f>ParticipationMaleRate!AN91*MaleSingleAge!AN91/100</f>
        <v>0</v>
      </c>
      <c r="AO91" s="32">
        <f>ParticipationMaleRate!AO91*MaleSingleAge!AO91/100</f>
        <v>0</v>
      </c>
      <c r="AP91" s="32">
        <f>ParticipationMaleRate!AP91*MaleSingleAge!AP91/100</f>
        <v>0</v>
      </c>
      <c r="AQ91" s="32">
        <f>ParticipationMaleRate!AQ91*MaleSingleAge!AQ91/100</f>
        <v>0</v>
      </c>
      <c r="AR91" s="32">
        <f>ParticipationMaleRate!AR91*MaleSingleAge!AR91/100</f>
        <v>0</v>
      </c>
      <c r="AS91" s="32">
        <f>ParticipationMaleRate!AS91*MaleSingleAge!AS91/100</f>
        <v>0</v>
      </c>
      <c r="AT91" s="32">
        <f>ParticipationMaleRate!AT91*MaleSingleAge!AT91/100</f>
        <v>0</v>
      </c>
      <c r="AU91" s="32">
        <f>ParticipationMaleRate!AU91*MaleSingleAge!AU91/100</f>
        <v>0</v>
      </c>
      <c r="AV91" s="32">
        <f>ParticipationMaleRate!AV91*MaleSingleAge!AV91/100</f>
        <v>0</v>
      </c>
      <c r="AW91" s="32">
        <f>ParticipationMaleRate!AW91*MaleSingleAge!AW91/100</f>
        <v>0</v>
      </c>
      <c r="AX91" s="32">
        <f>ParticipationMaleRate!AX91*MaleSingleAge!AX91/100</f>
        <v>0</v>
      </c>
      <c r="AY91" s="32">
        <f>ParticipationMaleRate!AY91*MaleSingleAge!AY91/100</f>
        <v>0</v>
      </c>
      <c r="AZ91" s="32">
        <f>ParticipationMaleRate!AZ91*MaleSingleAge!AZ91/100</f>
        <v>0</v>
      </c>
    </row>
    <row r="92" spans="1:5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ParticipationMaleRate!AA92*MaleSingleAge!AA92/100</f>
        <v>0</v>
      </c>
      <c r="AB92" s="28">
        <f>ParticipationMaleRate!AB92*MaleSingleAge!AB92/100</f>
        <v>0</v>
      </c>
      <c r="AC92" s="28">
        <f>ParticipationMaleRate!AC92*MaleSingleAge!AC92/100</f>
        <v>0</v>
      </c>
      <c r="AD92" s="28">
        <f>ParticipationMaleRate!AD92*MaleSingleAge!AD92/100</f>
        <v>0</v>
      </c>
      <c r="AE92" s="28">
        <f>ParticipationMaleRate!AE92*MaleSingleAge!AE92/100</f>
        <v>0</v>
      </c>
      <c r="AF92" s="28">
        <f>ParticipationMaleRate!AF92*MaleSingleAge!AF92/100</f>
        <v>0</v>
      </c>
      <c r="AG92" s="32">
        <f>ParticipationMaleRate!AG92*MaleSingleAge!AG92/100</f>
        <v>0</v>
      </c>
      <c r="AH92" s="32">
        <f>ParticipationMaleRate!AH92*MaleSingleAge!AH92/100</f>
        <v>0</v>
      </c>
      <c r="AI92" s="32">
        <f>ParticipationMaleRate!AI92*MaleSingleAge!AI92/100</f>
        <v>0</v>
      </c>
      <c r="AJ92" s="32">
        <f>ParticipationMaleRate!AJ92*MaleSingleAge!AJ92/100</f>
        <v>0</v>
      </c>
      <c r="AK92" s="32">
        <f>ParticipationMaleRate!AK92*MaleSingleAge!AK92/100</f>
        <v>0</v>
      </c>
      <c r="AL92" s="32">
        <f>ParticipationMaleRate!AL92*MaleSingleAge!AL92/100</f>
        <v>0</v>
      </c>
      <c r="AM92" s="32">
        <f>ParticipationMaleRate!AM92*MaleSingleAge!AM92/100</f>
        <v>0</v>
      </c>
      <c r="AN92" s="32">
        <f>ParticipationMaleRate!AN92*MaleSingleAge!AN92/100</f>
        <v>0</v>
      </c>
      <c r="AO92" s="32">
        <f>ParticipationMaleRate!AO92*MaleSingleAge!AO92/100</f>
        <v>0</v>
      </c>
      <c r="AP92" s="32">
        <f>ParticipationMaleRate!AP92*MaleSingleAge!AP92/100</f>
        <v>0</v>
      </c>
      <c r="AQ92" s="32">
        <f>ParticipationMaleRate!AQ92*MaleSingleAge!AQ92/100</f>
        <v>0</v>
      </c>
      <c r="AR92" s="32">
        <f>ParticipationMaleRate!AR92*MaleSingleAge!AR92/100</f>
        <v>0</v>
      </c>
      <c r="AS92" s="32">
        <f>ParticipationMaleRate!AS92*MaleSingleAge!AS92/100</f>
        <v>0</v>
      </c>
      <c r="AT92" s="32">
        <f>ParticipationMaleRate!AT92*MaleSingleAge!AT92/100</f>
        <v>0</v>
      </c>
      <c r="AU92" s="32">
        <f>ParticipationMaleRate!AU92*MaleSingleAge!AU92/100</f>
        <v>0</v>
      </c>
      <c r="AV92" s="32">
        <f>ParticipationMaleRate!AV92*MaleSingleAge!AV92/100</f>
        <v>0</v>
      </c>
      <c r="AW92" s="32">
        <f>ParticipationMaleRate!AW92*MaleSingleAge!AW92/100</f>
        <v>0</v>
      </c>
      <c r="AX92" s="32">
        <f>ParticipationMaleRate!AX92*MaleSingleAge!AX92/100</f>
        <v>0</v>
      </c>
      <c r="AY92" s="32">
        <f>ParticipationMaleRate!AY92*MaleSingleAge!AY92/100</f>
        <v>0</v>
      </c>
      <c r="AZ92" s="32">
        <f>ParticipationMaleRate!AZ92*MaleSingleAge!AZ92/100</f>
        <v>0</v>
      </c>
    </row>
    <row r="93" spans="1:5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ParticipationMaleRate!AA93*MaleSingleAge!AA93/100</f>
        <v>0</v>
      </c>
      <c r="AB93" s="28">
        <f>ParticipationMaleRate!AB93*MaleSingleAge!AB93/100</f>
        <v>0</v>
      </c>
      <c r="AC93" s="28">
        <f>ParticipationMaleRate!AC93*MaleSingleAge!AC93/100</f>
        <v>0</v>
      </c>
      <c r="AD93" s="28">
        <f>ParticipationMaleRate!AD93*MaleSingleAge!AD93/100</f>
        <v>0</v>
      </c>
      <c r="AE93" s="28">
        <f>ParticipationMaleRate!AE93*MaleSingleAge!AE93/100</f>
        <v>0</v>
      </c>
      <c r="AF93" s="28">
        <f>ParticipationMaleRate!AF93*MaleSingleAge!AF93/100</f>
        <v>0</v>
      </c>
      <c r="AG93" s="32">
        <f>ParticipationMaleRate!AG93*MaleSingleAge!AG93/100</f>
        <v>0</v>
      </c>
      <c r="AH93" s="32">
        <f>ParticipationMaleRate!AH93*MaleSingleAge!AH93/100</f>
        <v>0</v>
      </c>
      <c r="AI93" s="32">
        <f>ParticipationMaleRate!AI93*MaleSingleAge!AI93/100</f>
        <v>0</v>
      </c>
      <c r="AJ93" s="32">
        <f>ParticipationMaleRate!AJ93*MaleSingleAge!AJ93/100</f>
        <v>0</v>
      </c>
      <c r="AK93" s="32">
        <f>ParticipationMaleRate!AK93*MaleSingleAge!AK93/100</f>
        <v>0</v>
      </c>
      <c r="AL93" s="32">
        <f>ParticipationMaleRate!AL93*MaleSingleAge!AL93/100</f>
        <v>0</v>
      </c>
      <c r="AM93" s="32">
        <f>ParticipationMaleRate!AM93*MaleSingleAge!AM93/100</f>
        <v>0</v>
      </c>
      <c r="AN93" s="32">
        <f>ParticipationMaleRate!AN93*MaleSingleAge!AN93/100</f>
        <v>0</v>
      </c>
      <c r="AO93" s="32">
        <f>ParticipationMaleRate!AO93*MaleSingleAge!AO93/100</f>
        <v>0</v>
      </c>
      <c r="AP93" s="32">
        <f>ParticipationMaleRate!AP93*MaleSingleAge!AP93/100</f>
        <v>0</v>
      </c>
      <c r="AQ93" s="32">
        <f>ParticipationMaleRate!AQ93*MaleSingleAge!AQ93/100</f>
        <v>0</v>
      </c>
      <c r="AR93" s="32">
        <f>ParticipationMaleRate!AR93*MaleSingleAge!AR93/100</f>
        <v>0</v>
      </c>
      <c r="AS93" s="32">
        <f>ParticipationMaleRate!AS93*MaleSingleAge!AS93/100</f>
        <v>0</v>
      </c>
      <c r="AT93" s="32">
        <f>ParticipationMaleRate!AT93*MaleSingleAge!AT93/100</f>
        <v>0</v>
      </c>
      <c r="AU93" s="32">
        <f>ParticipationMaleRate!AU93*MaleSingleAge!AU93/100</f>
        <v>0</v>
      </c>
      <c r="AV93" s="32">
        <f>ParticipationMaleRate!AV93*MaleSingleAge!AV93/100</f>
        <v>0</v>
      </c>
      <c r="AW93" s="32">
        <f>ParticipationMaleRate!AW93*MaleSingleAge!AW93/100</f>
        <v>0</v>
      </c>
      <c r="AX93" s="32">
        <f>ParticipationMaleRate!AX93*MaleSingleAge!AX93/100</f>
        <v>0</v>
      </c>
      <c r="AY93" s="32">
        <f>ParticipationMaleRate!AY93*MaleSingleAge!AY93/100</f>
        <v>0</v>
      </c>
      <c r="AZ93" s="32">
        <f>ParticipationMaleRate!AZ93*MaleSingleAge!AZ93/100</f>
        <v>0</v>
      </c>
    </row>
    <row r="94" spans="1:5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ParticipationMaleRate!AA94*MaleSingleAge!AA94/100</f>
        <v>0</v>
      </c>
      <c r="AB94" s="28">
        <f>ParticipationMaleRate!AB94*MaleSingleAge!AB94/100</f>
        <v>0</v>
      </c>
      <c r="AC94" s="28">
        <f>ParticipationMaleRate!AC94*MaleSingleAge!AC94/100</f>
        <v>0</v>
      </c>
      <c r="AD94" s="28">
        <f>ParticipationMaleRate!AD94*MaleSingleAge!AD94/100</f>
        <v>0</v>
      </c>
      <c r="AE94" s="28">
        <f>ParticipationMaleRate!AE94*MaleSingleAge!AE94/100</f>
        <v>0</v>
      </c>
      <c r="AF94" s="28">
        <f>ParticipationMaleRate!AF94*MaleSingleAge!AF94/100</f>
        <v>0</v>
      </c>
      <c r="AG94" s="32">
        <f>ParticipationMaleRate!AG94*MaleSingleAge!AG94/100</f>
        <v>0</v>
      </c>
      <c r="AH94" s="32">
        <f>ParticipationMaleRate!AH94*MaleSingleAge!AH94/100</f>
        <v>0</v>
      </c>
      <c r="AI94" s="32">
        <f>ParticipationMaleRate!AI94*MaleSingleAge!AI94/100</f>
        <v>0</v>
      </c>
      <c r="AJ94" s="32">
        <f>ParticipationMaleRate!AJ94*MaleSingleAge!AJ94/100</f>
        <v>0</v>
      </c>
      <c r="AK94" s="32">
        <f>ParticipationMaleRate!AK94*MaleSingleAge!AK94/100</f>
        <v>0</v>
      </c>
      <c r="AL94" s="32">
        <f>ParticipationMaleRate!AL94*MaleSingleAge!AL94/100</f>
        <v>0</v>
      </c>
      <c r="AM94" s="32">
        <f>ParticipationMaleRate!AM94*MaleSingleAge!AM94/100</f>
        <v>0</v>
      </c>
      <c r="AN94" s="32">
        <f>ParticipationMaleRate!AN94*MaleSingleAge!AN94/100</f>
        <v>0</v>
      </c>
      <c r="AO94" s="32">
        <f>ParticipationMaleRate!AO94*MaleSingleAge!AO94/100</f>
        <v>0</v>
      </c>
      <c r="AP94" s="32">
        <f>ParticipationMaleRate!AP94*MaleSingleAge!AP94/100</f>
        <v>0</v>
      </c>
      <c r="AQ94" s="32">
        <f>ParticipationMaleRate!AQ94*MaleSingleAge!AQ94/100</f>
        <v>0</v>
      </c>
      <c r="AR94" s="32">
        <f>ParticipationMaleRate!AR94*MaleSingleAge!AR94/100</f>
        <v>0</v>
      </c>
      <c r="AS94" s="32">
        <f>ParticipationMaleRate!AS94*MaleSingleAge!AS94/100</f>
        <v>0</v>
      </c>
      <c r="AT94" s="32">
        <f>ParticipationMaleRate!AT94*MaleSingleAge!AT94/100</f>
        <v>0</v>
      </c>
      <c r="AU94" s="32">
        <f>ParticipationMaleRate!AU94*MaleSingleAge!AU94/100</f>
        <v>0</v>
      </c>
      <c r="AV94" s="32">
        <f>ParticipationMaleRate!AV94*MaleSingleAge!AV94/100</f>
        <v>0</v>
      </c>
      <c r="AW94" s="32">
        <f>ParticipationMaleRate!AW94*MaleSingleAge!AW94/100</f>
        <v>0</v>
      </c>
      <c r="AX94" s="32">
        <f>ParticipationMaleRate!AX94*MaleSingleAge!AX94/100</f>
        <v>0</v>
      </c>
      <c r="AY94" s="32">
        <f>ParticipationMaleRate!AY94*MaleSingleAge!AY94/100</f>
        <v>0</v>
      </c>
      <c r="AZ94" s="32">
        <f>ParticipationMaleRate!AZ94*MaleSingleAge!AZ94/100</f>
        <v>0</v>
      </c>
    </row>
    <row r="95" spans="1:5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ParticipationMaleRate!AA95*MaleSingleAge!AA95/100</f>
        <v>0</v>
      </c>
      <c r="AB95" s="28">
        <f>ParticipationMaleRate!AB95*MaleSingleAge!AB95/100</f>
        <v>0</v>
      </c>
      <c r="AC95" s="28">
        <f>ParticipationMaleRate!AC95*MaleSingleAge!AC95/100</f>
        <v>0</v>
      </c>
      <c r="AD95" s="28">
        <f>ParticipationMaleRate!AD95*MaleSingleAge!AD95/100</f>
        <v>0</v>
      </c>
      <c r="AE95" s="28">
        <f>ParticipationMaleRate!AE95*MaleSingleAge!AE95/100</f>
        <v>0</v>
      </c>
      <c r="AF95" s="28">
        <f>ParticipationMaleRate!AF95*MaleSingleAge!AF95/100</f>
        <v>0</v>
      </c>
      <c r="AG95" s="32">
        <f>ParticipationMaleRate!AG95*MaleSingleAge!AG95/100</f>
        <v>0</v>
      </c>
      <c r="AH95" s="32">
        <f>ParticipationMaleRate!AH95*MaleSingleAge!AH95/100</f>
        <v>0</v>
      </c>
      <c r="AI95" s="32">
        <f>ParticipationMaleRate!AI95*MaleSingleAge!AI95/100</f>
        <v>0</v>
      </c>
      <c r="AJ95" s="32">
        <f>ParticipationMaleRate!AJ95*MaleSingleAge!AJ95/100</f>
        <v>0</v>
      </c>
      <c r="AK95" s="32">
        <f>ParticipationMaleRate!AK95*MaleSingleAge!AK95/100</f>
        <v>0</v>
      </c>
      <c r="AL95" s="32">
        <f>ParticipationMaleRate!AL95*MaleSingleAge!AL95/100</f>
        <v>0</v>
      </c>
      <c r="AM95" s="32">
        <f>ParticipationMaleRate!AM95*MaleSingleAge!AM95/100</f>
        <v>0</v>
      </c>
      <c r="AN95" s="32">
        <f>ParticipationMaleRate!AN95*MaleSingleAge!AN95/100</f>
        <v>0</v>
      </c>
      <c r="AO95" s="32">
        <f>ParticipationMaleRate!AO95*MaleSingleAge!AO95/100</f>
        <v>0</v>
      </c>
      <c r="AP95" s="32">
        <f>ParticipationMaleRate!AP95*MaleSingleAge!AP95/100</f>
        <v>0</v>
      </c>
      <c r="AQ95" s="32">
        <f>ParticipationMaleRate!AQ95*MaleSingleAge!AQ95/100</f>
        <v>0</v>
      </c>
      <c r="AR95" s="32">
        <f>ParticipationMaleRate!AR95*MaleSingleAge!AR95/100</f>
        <v>0</v>
      </c>
      <c r="AS95" s="32">
        <f>ParticipationMaleRate!AS95*MaleSingleAge!AS95/100</f>
        <v>0</v>
      </c>
      <c r="AT95" s="32">
        <f>ParticipationMaleRate!AT95*MaleSingleAge!AT95/100</f>
        <v>0</v>
      </c>
      <c r="AU95" s="32">
        <f>ParticipationMaleRate!AU95*MaleSingleAge!AU95/100</f>
        <v>0</v>
      </c>
      <c r="AV95" s="32">
        <f>ParticipationMaleRate!AV95*MaleSingleAge!AV95/100</f>
        <v>0</v>
      </c>
      <c r="AW95" s="32">
        <f>ParticipationMaleRate!AW95*MaleSingleAge!AW95/100</f>
        <v>0</v>
      </c>
      <c r="AX95" s="32">
        <f>ParticipationMaleRate!AX95*MaleSingleAge!AX95/100</f>
        <v>0</v>
      </c>
      <c r="AY95" s="32">
        <f>ParticipationMaleRate!AY95*MaleSingleAge!AY95/100</f>
        <v>0</v>
      </c>
      <c r="AZ95" s="32">
        <f>ParticipationMaleRate!AZ95*MaleSingleAge!AZ95/100</f>
        <v>0</v>
      </c>
    </row>
    <row r="96" spans="1:5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ParticipationMaleRate!AA96*MaleSingleAge!AA96/100</f>
        <v>0</v>
      </c>
      <c r="AB96" s="28">
        <f>ParticipationMaleRate!AB96*MaleSingleAge!AB96/100</f>
        <v>0</v>
      </c>
      <c r="AC96" s="28">
        <f>ParticipationMaleRate!AC96*MaleSingleAge!AC96/100</f>
        <v>0</v>
      </c>
      <c r="AD96" s="28">
        <f>ParticipationMaleRate!AD96*MaleSingleAge!AD96/100</f>
        <v>0</v>
      </c>
      <c r="AE96" s="28">
        <f>ParticipationMaleRate!AE96*MaleSingleAge!AE96/100</f>
        <v>0</v>
      </c>
      <c r="AF96" s="28">
        <f>ParticipationMaleRate!AF96*MaleSingleAge!AF96/100</f>
        <v>0</v>
      </c>
      <c r="AG96" s="32">
        <f>ParticipationMaleRate!AG96*MaleSingleAge!AG96/100</f>
        <v>0</v>
      </c>
      <c r="AH96" s="32">
        <f>ParticipationMaleRate!AH96*MaleSingleAge!AH96/100</f>
        <v>0</v>
      </c>
      <c r="AI96" s="32">
        <f>ParticipationMaleRate!AI96*MaleSingleAge!AI96/100</f>
        <v>0</v>
      </c>
      <c r="AJ96" s="32">
        <f>ParticipationMaleRate!AJ96*MaleSingleAge!AJ96/100</f>
        <v>0</v>
      </c>
      <c r="AK96" s="32">
        <f>ParticipationMaleRate!AK96*MaleSingleAge!AK96/100</f>
        <v>0</v>
      </c>
      <c r="AL96" s="32">
        <f>ParticipationMaleRate!AL96*MaleSingleAge!AL96/100</f>
        <v>0</v>
      </c>
      <c r="AM96" s="32">
        <f>ParticipationMaleRate!AM96*MaleSingleAge!AM96/100</f>
        <v>0</v>
      </c>
      <c r="AN96" s="32">
        <f>ParticipationMaleRate!AN96*MaleSingleAge!AN96/100</f>
        <v>0</v>
      </c>
      <c r="AO96" s="32">
        <f>ParticipationMaleRate!AO96*MaleSingleAge!AO96/100</f>
        <v>0</v>
      </c>
      <c r="AP96" s="32">
        <f>ParticipationMaleRate!AP96*MaleSingleAge!AP96/100</f>
        <v>0</v>
      </c>
      <c r="AQ96" s="32">
        <f>ParticipationMaleRate!AQ96*MaleSingleAge!AQ96/100</f>
        <v>0</v>
      </c>
      <c r="AR96" s="32">
        <f>ParticipationMaleRate!AR96*MaleSingleAge!AR96/100</f>
        <v>0</v>
      </c>
      <c r="AS96" s="32">
        <f>ParticipationMaleRate!AS96*MaleSingleAge!AS96/100</f>
        <v>0</v>
      </c>
      <c r="AT96" s="32">
        <f>ParticipationMaleRate!AT96*MaleSingleAge!AT96/100</f>
        <v>0</v>
      </c>
      <c r="AU96" s="32">
        <f>ParticipationMaleRate!AU96*MaleSingleAge!AU96/100</f>
        <v>0</v>
      </c>
      <c r="AV96" s="32">
        <f>ParticipationMaleRate!AV96*MaleSingleAge!AV96/100</f>
        <v>0</v>
      </c>
      <c r="AW96" s="32">
        <f>ParticipationMaleRate!AW96*MaleSingleAge!AW96/100</f>
        <v>0</v>
      </c>
      <c r="AX96" s="32">
        <f>ParticipationMaleRate!AX96*MaleSingleAge!AX96/100</f>
        <v>0</v>
      </c>
      <c r="AY96" s="32">
        <f>ParticipationMaleRate!AY96*MaleSingleAge!AY96/100</f>
        <v>0</v>
      </c>
      <c r="AZ96" s="32">
        <f>ParticipationMaleRate!AZ96*MaleSingleAge!AZ96/100</f>
        <v>0</v>
      </c>
    </row>
    <row r="97" spans="1:5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ParticipationMaleRate!AA97*MaleSingleAge!AA97/100</f>
        <v>0</v>
      </c>
      <c r="AB97" s="28">
        <f>ParticipationMaleRate!AB97*MaleSingleAge!AB97/100</f>
        <v>0</v>
      </c>
      <c r="AC97" s="28">
        <f>ParticipationMaleRate!AC97*MaleSingleAge!AC97/100</f>
        <v>0</v>
      </c>
      <c r="AD97" s="28">
        <f>ParticipationMaleRate!AD97*MaleSingleAge!AD97/100</f>
        <v>0</v>
      </c>
      <c r="AE97" s="28">
        <f>ParticipationMaleRate!AE97*MaleSingleAge!AE97/100</f>
        <v>0</v>
      </c>
      <c r="AF97" s="28">
        <f>ParticipationMaleRate!AF97*MaleSingleAge!AF97/100</f>
        <v>0</v>
      </c>
      <c r="AG97" s="32">
        <f>ParticipationMaleRate!AG97*MaleSingleAge!AG97/100</f>
        <v>0</v>
      </c>
      <c r="AH97" s="32">
        <f>ParticipationMaleRate!AH97*MaleSingleAge!AH97/100</f>
        <v>0</v>
      </c>
      <c r="AI97" s="32">
        <f>ParticipationMaleRate!AI97*MaleSingleAge!AI97/100</f>
        <v>0</v>
      </c>
      <c r="AJ97" s="32">
        <f>ParticipationMaleRate!AJ97*MaleSingleAge!AJ97/100</f>
        <v>0</v>
      </c>
      <c r="AK97" s="32">
        <f>ParticipationMaleRate!AK97*MaleSingleAge!AK97/100</f>
        <v>0</v>
      </c>
      <c r="AL97" s="32">
        <f>ParticipationMaleRate!AL97*MaleSingleAge!AL97/100</f>
        <v>0</v>
      </c>
      <c r="AM97" s="32">
        <f>ParticipationMaleRate!AM97*MaleSingleAge!AM97/100</f>
        <v>0</v>
      </c>
      <c r="AN97" s="32">
        <f>ParticipationMaleRate!AN97*MaleSingleAge!AN97/100</f>
        <v>0</v>
      </c>
      <c r="AO97" s="32">
        <f>ParticipationMaleRate!AO97*MaleSingleAge!AO97/100</f>
        <v>0</v>
      </c>
      <c r="AP97" s="32">
        <f>ParticipationMaleRate!AP97*MaleSingleAge!AP97/100</f>
        <v>0</v>
      </c>
      <c r="AQ97" s="32">
        <f>ParticipationMaleRate!AQ97*MaleSingleAge!AQ97/100</f>
        <v>0</v>
      </c>
      <c r="AR97" s="32">
        <f>ParticipationMaleRate!AR97*MaleSingleAge!AR97/100</f>
        <v>0</v>
      </c>
      <c r="AS97" s="32">
        <f>ParticipationMaleRate!AS97*MaleSingleAge!AS97/100</f>
        <v>0</v>
      </c>
      <c r="AT97" s="32">
        <f>ParticipationMaleRate!AT97*MaleSingleAge!AT97/100</f>
        <v>0</v>
      </c>
      <c r="AU97" s="32">
        <f>ParticipationMaleRate!AU97*MaleSingleAge!AU97/100</f>
        <v>0</v>
      </c>
      <c r="AV97" s="32">
        <f>ParticipationMaleRate!AV97*MaleSingleAge!AV97/100</f>
        <v>0</v>
      </c>
      <c r="AW97" s="32">
        <f>ParticipationMaleRate!AW97*MaleSingleAge!AW97/100</f>
        <v>0</v>
      </c>
      <c r="AX97" s="32">
        <f>ParticipationMaleRate!AX97*MaleSingleAge!AX97/100</f>
        <v>0</v>
      </c>
      <c r="AY97" s="32">
        <f>ParticipationMaleRate!AY97*MaleSingleAge!AY97/100</f>
        <v>0</v>
      </c>
      <c r="AZ97" s="32">
        <f>ParticipationMaleRate!AZ97*MaleSingleAge!AZ97/100</f>
        <v>0</v>
      </c>
    </row>
    <row r="98" spans="1:5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ParticipationMaleRate!AA98*MaleSingleAge!AA98/100</f>
        <v>0</v>
      </c>
      <c r="AB98" s="28">
        <f>ParticipationMaleRate!AB98*MaleSingleAge!AB98/100</f>
        <v>0</v>
      </c>
      <c r="AC98" s="28">
        <f>ParticipationMaleRate!AC98*MaleSingleAge!AC98/100</f>
        <v>0</v>
      </c>
      <c r="AD98" s="28">
        <f>ParticipationMaleRate!AD98*MaleSingleAge!AD98/100</f>
        <v>0</v>
      </c>
      <c r="AE98" s="28">
        <f>ParticipationMaleRate!AE98*MaleSingleAge!AE98/100</f>
        <v>0</v>
      </c>
      <c r="AF98" s="28">
        <f>ParticipationMaleRate!AF98*MaleSingleAge!AF98/100</f>
        <v>0</v>
      </c>
      <c r="AG98" s="32">
        <f>ParticipationMaleRate!AG98*MaleSingleAge!AG98/100</f>
        <v>0</v>
      </c>
      <c r="AH98" s="32">
        <f>ParticipationMaleRate!AH98*MaleSingleAge!AH98/100</f>
        <v>0</v>
      </c>
      <c r="AI98" s="32">
        <f>ParticipationMaleRate!AI98*MaleSingleAge!AI98/100</f>
        <v>0</v>
      </c>
      <c r="AJ98" s="32">
        <f>ParticipationMaleRate!AJ98*MaleSingleAge!AJ98/100</f>
        <v>0</v>
      </c>
      <c r="AK98" s="32">
        <f>ParticipationMaleRate!AK98*MaleSingleAge!AK98/100</f>
        <v>0</v>
      </c>
      <c r="AL98" s="32">
        <f>ParticipationMaleRate!AL98*MaleSingleAge!AL98/100</f>
        <v>0</v>
      </c>
      <c r="AM98" s="32">
        <f>ParticipationMaleRate!AM98*MaleSingleAge!AM98/100</f>
        <v>0</v>
      </c>
      <c r="AN98" s="32">
        <f>ParticipationMaleRate!AN98*MaleSingleAge!AN98/100</f>
        <v>0</v>
      </c>
      <c r="AO98" s="32">
        <f>ParticipationMaleRate!AO98*MaleSingleAge!AO98/100</f>
        <v>0</v>
      </c>
      <c r="AP98" s="32">
        <f>ParticipationMaleRate!AP98*MaleSingleAge!AP98/100</f>
        <v>0</v>
      </c>
      <c r="AQ98" s="32">
        <f>ParticipationMaleRate!AQ98*MaleSingleAge!AQ98/100</f>
        <v>0</v>
      </c>
      <c r="AR98" s="32">
        <f>ParticipationMaleRate!AR98*MaleSingleAge!AR98/100</f>
        <v>0</v>
      </c>
      <c r="AS98" s="32">
        <f>ParticipationMaleRate!AS98*MaleSingleAge!AS98/100</f>
        <v>0</v>
      </c>
      <c r="AT98" s="32">
        <f>ParticipationMaleRate!AT98*MaleSingleAge!AT98/100</f>
        <v>0</v>
      </c>
      <c r="AU98" s="32">
        <f>ParticipationMaleRate!AU98*MaleSingleAge!AU98/100</f>
        <v>0</v>
      </c>
      <c r="AV98" s="32">
        <f>ParticipationMaleRate!AV98*MaleSingleAge!AV98/100</f>
        <v>0</v>
      </c>
      <c r="AW98" s="32">
        <f>ParticipationMaleRate!AW98*MaleSingleAge!AW98/100</f>
        <v>0</v>
      </c>
      <c r="AX98" s="32">
        <f>ParticipationMaleRate!AX98*MaleSingleAge!AX98/100</f>
        <v>0</v>
      </c>
      <c r="AY98" s="32">
        <f>ParticipationMaleRate!AY98*MaleSingleAge!AY98/100</f>
        <v>0</v>
      </c>
      <c r="AZ98" s="32">
        <f>ParticipationMaleRate!AZ98*MaleSingleAge!AZ98/100</f>
        <v>0</v>
      </c>
    </row>
    <row r="99" spans="1:5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ParticipationMaleRate!AA99*MaleSingleAge!AA99/100</f>
        <v>0</v>
      </c>
      <c r="AB99" s="28">
        <f>ParticipationMaleRate!AB99*MaleSingleAge!AB99/100</f>
        <v>0</v>
      </c>
      <c r="AC99" s="28">
        <f>ParticipationMaleRate!AC99*MaleSingleAge!AC99/100</f>
        <v>0</v>
      </c>
      <c r="AD99" s="28">
        <f>ParticipationMaleRate!AD99*MaleSingleAge!AD99/100</f>
        <v>0</v>
      </c>
      <c r="AE99" s="28">
        <f>ParticipationMaleRate!AE99*MaleSingleAge!AE99/100</f>
        <v>0</v>
      </c>
      <c r="AF99" s="28">
        <f>ParticipationMaleRate!AF99*MaleSingleAge!AF99/100</f>
        <v>0</v>
      </c>
      <c r="AG99" s="32">
        <f>ParticipationMaleRate!AG99*MaleSingleAge!AG99/100</f>
        <v>0</v>
      </c>
      <c r="AH99" s="32">
        <f>ParticipationMaleRate!AH99*MaleSingleAge!AH99/100</f>
        <v>0</v>
      </c>
      <c r="AI99" s="32">
        <f>ParticipationMaleRate!AI99*MaleSingleAge!AI99/100</f>
        <v>0</v>
      </c>
      <c r="AJ99" s="32">
        <f>ParticipationMaleRate!AJ99*MaleSingleAge!AJ99/100</f>
        <v>0</v>
      </c>
      <c r="AK99" s="32">
        <f>ParticipationMaleRate!AK99*MaleSingleAge!AK99/100</f>
        <v>0</v>
      </c>
      <c r="AL99" s="32">
        <f>ParticipationMaleRate!AL99*MaleSingleAge!AL99/100</f>
        <v>0</v>
      </c>
      <c r="AM99" s="32">
        <f>ParticipationMaleRate!AM99*MaleSingleAge!AM99/100</f>
        <v>0</v>
      </c>
      <c r="AN99" s="32">
        <f>ParticipationMaleRate!AN99*MaleSingleAge!AN99/100</f>
        <v>0</v>
      </c>
      <c r="AO99" s="32">
        <f>ParticipationMaleRate!AO99*MaleSingleAge!AO99/100</f>
        <v>0</v>
      </c>
      <c r="AP99" s="32">
        <f>ParticipationMaleRate!AP99*MaleSingleAge!AP99/100</f>
        <v>0</v>
      </c>
      <c r="AQ99" s="32">
        <f>ParticipationMaleRate!AQ99*MaleSingleAge!AQ99/100</f>
        <v>0</v>
      </c>
      <c r="AR99" s="32">
        <f>ParticipationMaleRate!AR99*MaleSingleAge!AR99/100</f>
        <v>0</v>
      </c>
      <c r="AS99" s="32">
        <f>ParticipationMaleRate!AS99*MaleSingleAge!AS99/100</f>
        <v>0</v>
      </c>
      <c r="AT99" s="32">
        <f>ParticipationMaleRate!AT99*MaleSingleAge!AT99/100</f>
        <v>0</v>
      </c>
      <c r="AU99" s="32">
        <f>ParticipationMaleRate!AU99*MaleSingleAge!AU99/100</f>
        <v>0</v>
      </c>
      <c r="AV99" s="32">
        <f>ParticipationMaleRate!AV99*MaleSingleAge!AV99/100</f>
        <v>0</v>
      </c>
      <c r="AW99" s="32">
        <f>ParticipationMaleRate!AW99*MaleSingleAge!AW99/100</f>
        <v>0</v>
      </c>
      <c r="AX99" s="32">
        <f>ParticipationMaleRate!AX99*MaleSingleAge!AX99/100</f>
        <v>0</v>
      </c>
      <c r="AY99" s="32">
        <f>ParticipationMaleRate!AY99*MaleSingleAge!AY99/100</f>
        <v>0</v>
      </c>
      <c r="AZ99" s="32">
        <f>ParticipationMaleRate!AZ99*MaleSingleAge!AZ99/100</f>
        <v>0</v>
      </c>
    </row>
    <row r="100" spans="1:5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ParticipationMaleRate!AA100*MaleSingleAge!AA100/100</f>
        <v>0</v>
      </c>
      <c r="AB100" s="28">
        <f>ParticipationMaleRate!AB100*MaleSingleAge!AB100/100</f>
        <v>0</v>
      </c>
      <c r="AC100" s="28">
        <f>ParticipationMaleRate!AC100*MaleSingleAge!AC100/100</f>
        <v>0</v>
      </c>
      <c r="AD100" s="28">
        <f>ParticipationMaleRate!AD100*MaleSingleAge!AD100/100</f>
        <v>0</v>
      </c>
      <c r="AE100" s="28">
        <f>ParticipationMaleRate!AE100*MaleSingleAge!AE100/100</f>
        <v>0</v>
      </c>
      <c r="AF100" s="28">
        <f>ParticipationMaleRate!AF100*MaleSingleAge!AF100/100</f>
        <v>0</v>
      </c>
      <c r="AG100" s="32">
        <f>ParticipationMaleRate!AG100*MaleSingleAge!AG100/100</f>
        <v>0</v>
      </c>
      <c r="AH100" s="32">
        <f>ParticipationMaleRate!AH100*MaleSingleAge!AH100/100</f>
        <v>0</v>
      </c>
      <c r="AI100" s="32">
        <f>ParticipationMaleRate!AI100*MaleSingleAge!AI100/100</f>
        <v>0</v>
      </c>
      <c r="AJ100" s="32">
        <f>ParticipationMaleRate!AJ100*MaleSingleAge!AJ100/100</f>
        <v>0</v>
      </c>
      <c r="AK100" s="32">
        <f>ParticipationMaleRate!AK100*MaleSingleAge!AK100/100</f>
        <v>0</v>
      </c>
      <c r="AL100" s="32">
        <f>ParticipationMaleRate!AL100*MaleSingleAge!AL100/100</f>
        <v>0</v>
      </c>
      <c r="AM100" s="32">
        <f>ParticipationMaleRate!AM100*MaleSingleAge!AM100/100</f>
        <v>0</v>
      </c>
      <c r="AN100" s="32">
        <f>ParticipationMaleRate!AN100*MaleSingleAge!AN100/100</f>
        <v>0</v>
      </c>
      <c r="AO100" s="32">
        <f>ParticipationMaleRate!AO100*MaleSingleAge!AO100/100</f>
        <v>0</v>
      </c>
      <c r="AP100" s="32">
        <f>ParticipationMaleRate!AP100*MaleSingleAge!AP100/100</f>
        <v>0</v>
      </c>
      <c r="AQ100" s="32">
        <f>ParticipationMaleRate!AQ100*MaleSingleAge!AQ100/100</f>
        <v>0</v>
      </c>
      <c r="AR100" s="32">
        <f>ParticipationMaleRate!AR100*MaleSingleAge!AR100/100</f>
        <v>0</v>
      </c>
      <c r="AS100" s="32">
        <f>ParticipationMaleRate!AS100*MaleSingleAge!AS100/100</f>
        <v>0</v>
      </c>
      <c r="AT100" s="32">
        <f>ParticipationMaleRate!AT100*MaleSingleAge!AT100/100</f>
        <v>0</v>
      </c>
      <c r="AU100" s="32">
        <f>ParticipationMaleRate!AU100*MaleSingleAge!AU100/100</f>
        <v>0</v>
      </c>
      <c r="AV100" s="32">
        <f>ParticipationMaleRate!AV100*MaleSingleAge!AV100/100</f>
        <v>0</v>
      </c>
      <c r="AW100" s="32">
        <f>ParticipationMaleRate!AW100*MaleSingleAge!AW100/100</f>
        <v>0</v>
      </c>
      <c r="AX100" s="32">
        <f>ParticipationMaleRate!AX100*MaleSingleAge!AX100/100</f>
        <v>0</v>
      </c>
      <c r="AY100" s="32">
        <f>ParticipationMaleRate!AY100*MaleSingleAge!AY100/100</f>
        <v>0</v>
      </c>
      <c r="AZ100" s="32">
        <f>ParticipationMaleRate!AZ100*MaleSingleAge!AZ100/100</f>
        <v>0</v>
      </c>
    </row>
    <row r="101" spans="1:5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ParticipationMaleRate!AA101*MaleSingleAge!AA101/100</f>
        <v>0</v>
      </c>
      <c r="AB101" s="28">
        <f>ParticipationMaleRate!AB101*MaleSingleAge!AB101/100</f>
        <v>0</v>
      </c>
      <c r="AC101" s="28">
        <f>ParticipationMaleRate!AC101*MaleSingleAge!AC101/100</f>
        <v>0</v>
      </c>
      <c r="AD101" s="28">
        <f>ParticipationMaleRate!AD101*MaleSingleAge!AD101/100</f>
        <v>0</v>
      </c>
      <c r="AE101" s="28">
        <f>ParticipationMaleRate!AE101*MaleSingleAge!AE101/100</f>
        <v>0</v>
      </c>
      <c r="AF101" s="28">
        <f>ParticipationMaleRate!AF101*MaleSingleAge!AF101/100</f>
        <v>0</v>
      </c>
      <c r="AG101" s="32">
        <f>ParticipationMaleRate!AG101*MaleSingleAge!AG101/100</f>
        <v>0</v>
      </c>
      <c r="AH101" s="32">
        <f>ParticipationMaleRate!AH101*MaleSingleAge!AH101/100</f>
        <v>0</v>
      </c>
      <c r="AI101" s="32">
        <f>ParticipationMaleRate!AI101*MaleSingleAge!AI101/100</f>
        <v>0</v>
      </c>
      <c r="AJ101" s="32">
        <f>ParticipationMaleRate!AJ101*MaleSingleAge!AJ101/100</f>
        <v>0</v>
      </c>
      <c r="AK101" s="32">
        <f>ParticipationMaleRate!AK101*MaleSingleAge!AK101/100</f>
        <v>0</v>
      </c>
      <c r="AL101" s="32">
        <f>ParticipationMaleRate!AL101*MaleSingleAge!AL101/100</f>
        <v>0</v>
      </c>
      <c r="AM101" s="32">
        <f>ParticipationMaleRate!AM101*MaleSingleAge!AM101/100</f>
        <v>0</v>
      </c>
      <c r="AN101" s="32">
        <f>ParticipationMaleRate!AN101*MaleSingleAge!AN101/100</f>
        <v>0</v>
      </c>
      <c r="AO101" s="32">
        <f>ParticipationMaleRate!AO101*MaleSingleAge!AO101/100</f>
        <v>0</v>
      </c>
      <c r="AP101" s="32">
        <f>ParticipationMaleRate!AP101*MaleSingleAge!AP101/100</f>
        <v>0</v>
      </c>
      <c r="AQ101" s="32">
        <f>ParticipationMaleRate!AQ101*MaleSingleAge!AQ101/100</f>
        <v>0</v>
      </c>
      <c r="AR101" s="32">
        <f>ParticipationMaleRate!AR101*MaleSingleAge!AR101/100</f>
        <v>0</v>
      </c>
      <c r="AS101" s="32">
        <f>ParticipationMaleRate!AS101*MaleSingleAge!AS101/100</f>
        <v>0</v>
      </c>
      <c r="AT101" s="32">
        <f>ParticipationMaleRate!AT101*MaleSingleAge!AT101/100</f>
        <v>0</v>
      </c>
      <c r="AU101" s="32">
        <f>ParticipationMaleRate!AU101*MaleSingleAge!AU101/100</f>
        <v>0</v>
      </c>
      <c r="AV101" s="32">
        <f>ParticipationMaleRate!AV101*MaleSingleAge!AV101/100</f>
        <v>0</v>
      </c>
      <c r="AW101" s="32">
        <f>ParticipationMaleRate!AW101*MaleSingleAge!AW101/100</f>
        <v>0</v>
      </c>
      <c r="AX101" s="32">
        <f>ParticipationMaleRate!AX101*MaleSingleAge!AX101/100</f>
        <v>0</v>
      </c>
      <c r="AY101" s="32">
        <f>ParticipationMaleRate!AY101*MaleSingleAge!AY101/100</f>
        <v>0</v>
      </c>
      <c r="AZ101" s="32">
        <f>ParticipationMaleRate!AZ101*MaleSingleAge!AZ101/100</f>
        <v>0</v>
      </c>
    </row>
    <row r="102" spans="1:5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ParticipationMaleRate!AA102*MaleSingleAge!AA102/100</f>
        <v>0</v>
      </c>
      <c r="AB102" s="28">
        <f>ParticipationMaleRate!AB102*MaleSingleAge!AB102/100</f>
        <v>0</v>
      </c>
      <c r="AC102" s="28">
        <f>ParticipationMaleRate!AC102*MaleSingleAge!AC102/100</f>
        <v>0</v>
      </c>
      <c r="AD102" s="28">
        <f>ParticipationMaleRate!AD102*MaleSingleAge!AD102/100</f>
        <v>0</v>
      </c>
      <c r="AE102" s="28">
        <f>ParticipationMaleRate!AE102*MaleSingleAge!AE102/100</f>
        <v>0</v>
      </c>
      <c r="AF102" s="28">
        <f>ParticipationMaleRate!AF102*MaleSingleAge!AF102/100</f>
        <v>0</v>
      </c>
      <c r="AG102" s="32">
        <f>ParticipationMaleRate!AG102*MaleSingleAge!AG102/100</f>
        <v>0</v>
      </c>
      <c r="AH102" s="32">
        <f>ParticipationMaleRate!AH102*MaleSingleAge!AH102/100</f>
        <v>0</v>
      </c>
      <c r="AI102" s="32">
        <f>ParticipationMaleRate!AI102*MaleSingleAge!AI102/100</f>
        <v>0</v>
      </c>
      <c r="AJ102" s="32">
        <f>ParticipationMaleRate!AJ102*MaleSingleAge!AJ102/100</f>
        <v>0</v>
      </c>
      <c r="AK102" s="32">
        <f>ParticipationMaleRate!AK102*MaleSingleAge!AK102/100</f>
        <v>0</v>
      </c>
      <c r="AL102" s="32">
        <f>ParticipationMaleRate!AL102*MaleSingleAge!AL102/100</f>
        <v>0</v>
      </c>
      <c r="AM102" s="32">
        <f>ParticipationMaleRate!AM102*MaleSingleAge!AM102/100</f>
        <v>0</v>
      </c>
      <c r="AN102" s="32">
        <f>ParticipationMaleRate!AN102*MaleSingleAge!AN102/100</f>
        <v>0</v>
      </c>
      <c r="AO102" s="32">
        <f>ParticipationMaleRate!AO102*MaleSingleAge!AO102/100</f>
        <v>0</v>
      </c>
      <c r="AP102" s="32">
        <f>ParticipationMaleRate!AP102*MaleSingleAge!AP102/100</f>
        <v>0</v>
      </c>
      <c r="AQ102" s="32">
        <f>ParticipationMaleRate!AQ102*MaleSingleAge!AQ102/100</f>
        <v>0</v>
      </c>
      <c r="AR102" s="32">
        <f>ParticipationMaleRate!AR102*MaleSingleAge!AR102/100</f>
        <v>0</v>
      </c>
      <c r="AS102" s="32">
        <f>ParticipationMaleRate!AS102*MaleSingleAge!AS102/100</f>
        <v>0</v>
      </c>
      <c r="AT102" s="32">
        <f>ParticipationMaleRate!AT102*MaleSingleAge!AT102/100</f>
        <v>0</v>
      </c>
      <c r="AU102" s="32">
        <f>ParticipationMaleRate!AU102*MaleSingleAge!AU102/100</f>
        <v>0</v>
      </c>
      <c r="AV102" s="32">
        <f>ParticipationMaleRate!AV102*MaleSingleAge!AV102/100</f>
        <v>0</v>
      </c>
      <c r="AW102" s="32">
        <f>ParticipationMaleRate!AW102*MaleSingleAge!AW102/100</f>
        <v>0</v>
      </c>
      <c r="AX102" s="32">
        <f>ParticipationMaleRate!AX102*MaleSingleAge!AX102/100</f>
        <v>0</v>
      </c>
      <c r="AY102" s="32">
        <f>ParticipationMaleRate!AY102*MaleSingleAge!AY102/100</f>
        <v>0</v>
      </c>
      <c r="AZ102" s="32">
        <f>ParticipationMaleRate!AZ102*MaleSingleAge!AZ102/100</f>
        <v>0</v>
      </c>
    </row>
    <row r="103" spans="1:5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ParticipationMaleRate!AA103*MaleSingleAge!AA103/100</f>
        <v>0</v>
      </c>
      <c r="AB103" s="28">
        <f>ParticipationMaleRate!AB103*MaleSingleAge!AB103/100</f>
        <v>0</v>
      </c>
      <c r="AC103" s="28">
        <f>ParticipationMaleRate!AC103*MaleSingleAge!AC103/100</f>
        <v>0</v>
      </c>
      <c r="AD103" s="28">
        <f>ParticipationMaleRate!AD103*MaleSingleAge!AD103/100</f>
        <v>0</v>
      </c>
      <c r="AE103" s="28">
        <f>ParticipationMaleRate!AE103*MaleSingleAge!AE103/100</f>
        <v>0</v>
      </c>
      <c r="AF103" s="28">
        <f>ParticipationMaleRate!AF103*MaleSingleAge!AF103/100</f>
        <v>0</v>
      </c>
      <c r="AG103" s="32">
        <f>ParticipationMaleRate!AG103*MaleSingleAge!AG103/100</f>
        <v>0</v>
      </c>
      <c r="AH103" s="32">
        <f>ParticipationMaleRate!AH103*MaleSingleAge!AH103/100</f>
        <v>0</v>
      </c>
      <c r="AI103" s="32">
        <f>ParticipationMaleRate!AI103*MaleSingleAge!AI103/100</f>
        <v>0</v>
      </c>
      <c r="AJ103" s="32">
        <f>ParticipationMaleRate!AJ103*MaleSingleAge!AJ103/100</f>
        <v>0</v>
      </c>
      <c r="AK103" s="32">
        <f>ParticipationMaleRate!AK103*MaleSingleAge!AK103/100</f>
        <v>0</v>
      </c>
      <c r="AL103" s="32">
        <f>ParticipationMaleRate!AL103*MaleSingleAge!AL103/100</f>
        <v>0</v>
      </c>
      <c r="AM103" s="32">
        <f>ParticipationMaleRate!AM103*MaleSingleAge!AM103/100</f>
        <v>0</v>
      </c>
      <c r="AN103" s="32">
        <f>ParticipationMaleRate!AN103*MaleSingleAge!AN103/100</f>
        <v>0</v>
      </c>
      <c r="AO103" s="32">
        <f>ParticipationMaleRate!AO103*MaleSingleAge!AO103/100</f>
        <v>0</v>
      </c>
      <c r="AP103" s="32">
        <f>ParticipationMaleRate!AP103*MaleSingleAge!AP103/100</f>
        <v>0</v>
      </c>
      <c r="AQ103" s="32">
        <f>ParticipationMaleRate!AQ103*MaleSingleAge!AQ103/100</f>
        <v>0</v>
      </c>
      <c r="AR103" s="32">
        <f>ParticipationMaleRate!AR103*MaleSingleAge!AR103/100</f>
        <v>0</v>
      </c>
      <c r="AS103" s="32">
        <f>ParticipationMaleRate!AS103*MaleSingleAge!AS103/100</f>
        <v>0</v>
      </c>
      <c r="AT103" s="32">
        <f>ParticipationMaleRate!AT103*MaleSingleAge!AT103/100</f>
        <v>0</v>
      </c>
      <c r="AU103" s="32">
        <f>ParticipationMaleRate!AU103*MaleSingleAge!AU103/100</f>
        <v>0</v>
      </c>
      <c r="AV103" s="32">
        <f>ParticipationMaleRate!AV103*MaleSingleAge!AV103/100</f>
        <v>0</v>
      </c>
      <c r="AW103" s="32">
        <f>ParticipationMaleRate!AW103*MaleSingleAge!AW103/100</f>
        <v>0</v>
      </c>
      <c r="AX103" s="32">
        <f>ParticipationMaleRate!AX103*MaleSingleAge!AX103/100</f>
        <v>0</v>
      </c>
      <c r="AY103" s="32">
        <f>ParticipationMaleRate!AY103*MaleSingleAge!AY103/100</f>
        <v>0</v>
      </c>
      <c r="AZ103" s="32">
        <f>ParticipationMaleRate!AZ103*MaleSingleAge!AZ103/100</f>
        <v>0</v>
      </c>
    </row>
    <row r="105" spans="1:52">
      <c r="A105" s="25" t="s">
        <v>24</v>
      </c>
      <c r="AA105" s="25">
        <f t="shared" ref="AA105:AC105" si="0">SUM(AA3:AA103)</f>
        <v>4209.9285191578992</v>
      </c>
      <c r="AB105" s="25">
        <f t="shared" si="0"/>
        <v>4348.1031558885015</v>
      </c>
      <c r="AC105" s="25">
        <f t="shared" si="0"/>
        <v>4492.2405015565009</v>
      </c>
      <c r="AD105" s="25">
        <f t="shared" ref="AD105:AZ105" si="1">SUM(AD3:AD103)</f>
        <v>4642.4239401990999</v>
      </c>
      <c r="AE105" s="25">
        <f t="shared" si="1"/>
        <v>4798.7073479069986</v>
      </c>
      <c r="AF105" s="25">
        <f t="shared" si="1"/>
        <v>4961.0433255291</v>
      </c>
      <c r="AG105" s="25">
        <f t="shared" si="1"/>
        <v>5109.4720836143533</v>
      </c>
      <c r="AH105" s="25">
        <f t="shared" si="1"/>
        <v>5262.3232920232003</v>
      </c>
      <c r="AI105" s="25">
        <f t="shared" si="1"/>
        <v>5418.8720762263492</v>
      </c>
      <c r="AJ105" s="25">
        <f t="shared" si="1"/>
        <v>5578.2191026479995</v>
      </c>
      <c r="AK105" s="25">
        <f t="shared" si="1"/>
        <v>5739.6222926526734</v>
      </c>
      <c r="AL105" s="25">
        <f t="shared" si="1"/>
        <v>5902.7213542521404</v>
      </c>
      <c r="AM105" s="25">
        <f t="shared" si="1"/>
        <v>6067.3068735662227</v>
      </c>
      <c r="AN105" s="25">
        <f t="shared" si="1"/>
        <v>6233.0139756197195</v>
      </c>
      <c r="AO105" s="25">
        <f t="shared" si="1"/>
        <v>6399.5275895131481</v>
      </c>
      <c r="AP105" s="25">
        <f t="shared" si="1"/>
        <v>6566.6089414638973</v>
      </c>
      <c r="AQ105" s="25">
        <f t="shared" si="1"/>
        <v>6733.9834056200134</v>
      </c>
      <c r="AR105" s="25">
        <f t="shared" si="1"/>
        <v>6901.5233948987188</v>
      </c>
      <c r="AS105" s="25">
        <f t="shared" si="1"/>
        <v>7069.3295711063975</v>
      </c>
      <c r="AT105" s="25">
        <f t="shared" si="1"/>
        <v>7237.6091568467691</v>
      </c>
      <c r="AU105" s="25">
        <f t="shared" si="1"/>
        <v>7406.4579299613497</v>
      </c>
      <c r="AV105" s="25">
        <f t="shared" si="1"/>
        <v>7575.7590550559371</v>
      </c>
      <c r="AW105" s="25">
        <f t="shared" si="1"/>
        <v>7745.2713863634153</v>
      </c>
      <c r="AX105" s="25">
        <f t="shared" si="1"/>
        <v>7914.7857177056003</v>
      </c>
      <c r="AY105" s="25">
        <f t="shared" si="1"/>
        <v>8084.060813146174</v>
      </c>
      <c r="AZ105" s="25">
        <f t="shared" si="1"/>
        <v>8252.8455199999989</v>
      </c>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sheetPr codeName="Sheet10"/>
  <dimension ref="A1:AZ105"/>
  <sheetViews>
    <sheetView workbookViewId="0">
      <pane xSplit="1" ySplit="2" topLeftCell="R81" activePane="bottomRight" state="frozen"/>
      <selection activeCell="R26" sqref="R26"/>
      <selection pane="topRight" activeCell="R26" sqref="R26"/>
      <selection pane="bottomLeft" activeCell="R26" sqref="R26"/>
      <selection pane="bottomRight" activeCell="R26" sqref="R26"/>
    </sheetView>
  </sheetViews>
  <sheetFormatPr defaultRowHeight="12.75"/>
  <cols>
    <col min="1" max="1" width="19.28515625" style="25" customWidth="1"/>
    <col min="2" max="26" width="9.140625" style="25" hidden="1" customWidth="1"/>
    <col min="27" max="29" width="9.140625" style="25" customWidth="1"/>
    <col min="30" max="16384" width="9.140625" style="25"/>
  </cols>
  <sheetData>
    <row r="1" spans="1:52" s="31" customFormat="1">
      <c r="A1" s="31" t="s">
        <v>54</v>
      </c>
    </row>
    <row r="2" spans="1:52" s="29" customFormat="1">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ParticipationFemaleRate!AA3*FemaleSingleAge!AA3/100</f>
        <v>0</v>
      </c>
      <c r="AB3" s="28">
        <f>ParticipationFemaleRate!AB3*FemaleSingleAge!AB3/100</f>
        <v>0</v>
      </c>
      <c r="AC3" s="28">
        <f>ParticipationFemaleRate!AC3*FemaleSingleAge!AC3/100</f>
        <v>0</v>
      </c>
      <c r="AD3" s="28">
        <f>ParticipationFemaleRate!AD3*FemaleSingleAge!AD3/100</f>
        <v>0</v>
      </c>
      <c r="AE3" s="28">
        <f>ParticipationFemaleRate!AE3*FemaleSingleAge!AE3/100</f>
        <v>0</v>
      </c>
      <c r="AF3" s="28">
        <f>ParticipationFemaleRate!AF3*FemaleSingleAge!AF3/100</f>
        <v>0</v>
      </c>
      <c r="AG3" s="25">
        <f>ParticipationFemaleRate!AG3*FemaleSingleAge!AG3/100</f>
        <v>0</v>
      </c>
      <c r="AH3" s="25">
        <f>ParticipationFemaleRate!AH3*FemaleSingleAge!AH3/100</f>
        <v>0</v>
      </c>
      <c r="AI3" s="25">
        <f>ParticipationFemaleRate!AI3*FemaleSingleAge!AI3/100</f>
        <v>0</v>
      </c>
      <c r="AJ3" s="25">
        <f>ParticipationFemaleRate!AJ3*FemaleSingleAge!AJ3/100</f>
        <v>0</v>
      </c>
      <c r="AK3" s="25">
        <f>ParticipationFemaleRate!AK3*FemaleSingleAge!AK3/100</f>
        <v>0</v>
      </c>
      <c r="AL3" s="25">
        <f>ParticipationFemaleRate!AL3*FemaleSingleAge!AL3/100</f>
        <v>0</v>
      </c>
      <c r="AM3" s="25">
        <f>ParticipationFemaleRate!AM3*FemaleSingleAge!AM3/100</f>
        <v>0</v>
      </c>
      <c r="AN3" s="25">
        <f>ParticipationFemaleRate!AN3*FemaleSingleAge!AN3/100</f>
        <v>0</v>
      </c>
      <c r="AO3" s="25">
        <f>ParticipationFemaleRate!AO3*FemaleSingleAge!AO3/100</f>
        <v>0</v>
      </c>
      <c r="AP3" s="25">
        <f>ParticipationFemaleRate!AP3*FemaleSingleAge!AP3/100</f>
        <v>0</v>
      </c>
      <c r="AQ3" s="25">
        <f>ParticipationFemaleRate!AQ3*FemaleSingleAge!AQ3/100</f>
        <v>0</v>
      </c>
      <c r="AR3" s="25">
        <f>ParticipationFemaleRate!AR3*FemaleSingleAge!AR3/100</f>
        <v>0</v>
      </c>
      <c r="AS3" s="25">
        <f>ParticipationFemaleRate!AS3*FemaleSingleAge!AS3/100</f>
        <v>0</v>
      </c>
      <c r="AT3" s="25">
        <f>ParticipationFemaleRate!AT3*FemaleSingleAge!AT3/100</f>
        <v>0</v>
      </c>
      <c r="AU3" s="25">
        <f>ParticipationFemaleRate!AU3*FemaleSingleAge!AU3/100</f>
        <v>0</v>
      </c>
      <c r="AV3" s="25">
        <f>ParticipationFemaleRate!AV3*FemaleSingleAge!AV3/100</f>
        <v>0</v>
      </c>
      <c r="AW3" s="25">
        <f>ParticipationFemaleRate!AW3*FemaleSingleAge!AW3/100</f>
        <v>0</v>
      </c>
      <c r="AX3" s="25">
        <f>ParticipationFemaleRate!AX3*FemaleSingleAge!AX3/100</f>
        <v>0</v>
      </c>
      <c r="AY3" s="25">
        <f>ParticipationFemaleRate!AY3*FemaleSingleAge!AY3/100</f>
        <v>0</v>
      </c>
      <c r="AZ3" s="25">
        <f>ParticipationFemaleRate!AZ3*FemaleSingleAge!AZ3/100</f>
        <v>0</v>
      </c>
    </row>
    <row r="4" spans="1:5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ParticipationFemaleRate!AA4*FemaleSingleAge!AA4/100</f>
        <v>0</v>
      </c>
      <c r="AB4" s="28">
        <f>ParticipationFemaleRate!AB4*FemaleSingleAge!AB4/100</f>
        <v>0</v>
      </c>
      <c r="AC4" s="28">
        <f>ParticipationFemaleRate!AC4*FemaleSingleAge!AC4/100</f>
        <v>0</v>
      </c>
      <c r="AD4" s="28">
        <f>ParticipationFemaleRate!AD4*FemaleSingleAge!AD4/100</f>
        <v>0</v>
      </c>
      <c r="AE4" s="28">
        <f>ParticipationFemaleRate!AE4*FemaleSingleAge!AE4/100</f>
        <v>0</v>
      </c>
      <c r="AF4" s="28">
        <f>ParticipationFemaleRate!AF4*FemaleSingleAge!AF4/100</f>
        <v>0</v>
      </c>
      <c r="AG4" s="25">
        <f>ParticipationFemaleRate!AG4*FemaleSingleAge!AG4/100</f>
        <v>0</v>
      </c>
      <c r="AH4" s="25">
        <f>ParticipationFemaleRate!AH4*FemaleSingleAge!AH4/100</f>
        <v>0</v>
      </c>
      <c r="AI4" s="25">
        <f>ParticipationFemaleRate!AI4*FemaleSingleAge!AI4/100</f>
        <v>0</v>
      </c>
      <c r="AJ4" s="25">
        <f>ParticipationFemaleRate!AJ4*FemaleSingleAge!AJ4/100</f>
        <v>0</v>
      </c>
      <c r="AK4" s="25">
        <f>ParticipationFemaleRate!AK4*FemaleSingleAge!AK4/100</f>
        <v>0</v>
      </c>
      <c r="AL4" s="25">
        <f>ParticipationFemaleRate!AL4*FemaleSingleAge!AL4/100</f>
        <v>0</v>
      </c>
      <c r="AM4" s="25">
        <f>ParticipationFemaleRate!AM4*FemaleSingleAge!AM4/100</f>
        <v>0</v>
      </c>
      <c r="AN4" s="25">
        <f>ParticipationFemaleRate!AN4*FemaleSingleAge!AN4/100</f>
        <v>0</v>
      </c>
      <c r="AO4" s="25">
        <f>ParticipationFemaleRate!AO4*FemaleSingleAge!AO4/100</f>
        <v>0</v>
      </c>
      <c r="AP4" s="25">
        <f>ParticipationFemaleRate!AP4*FemaleSingleAge!AP4/100</f>
        <v>0</v>
      </c>
      <c r="AQ4" s="25">
        <f>ParticipationFemaleRate!AQ4*FemaleSingleAge!AQ4/100</f>
        <v>0</v>
      </c>
      <c r="AR4" s="25">
        <f>ParticipationFemaleRate!AR4*FemaleSingleAge!AR4/100</f>
        <v>0</v>
      </c>
      <c r="AS4" s="25">
        <f>ParticipationFemaleRate!AS4*FemaleSingleAge!AS4/100</f>
        <v>0</v>
      </c>
      <c r="AT4" s="25">
        <f>ParticipationFemaleRate!AT4*FemaleSingleAge!AT4/100</f>
        <v>0</v>
      </c>
      <c r="AU4" s="25">
        <f>ParticipationFemaleRate!AU4*FemaleSingleAge!AU4/100</f>
        <v>0</v>
      </c>
      <c r="AV4" s="25">
        <f>ParticipationFemaleRate!AV4*FemaleSingleAge!AV4/100</f>
        <v>0</v>
      </c>
      <c r="AW4" s="25">
        <f>ParticipationFemaleRate!AW4*FemaleSingleAge!AW4/100</f>
        <v>0</v>
      </c>
      <c r="AX4" s="25">
        <f>ParticipationFemaleRate!AX4*FemaleSingleAge!AX4/100</f>
        <v>0</v>
      </c>
      <c r="AY4" s="25">
        <f>ParticipationFemaleRate!AY4*FemaleSingleAge!AY4/100</f>
        <v>0</v>
      </c>
      <c r="AZ4" s="25">
        <f>ParticipationFemaleRate!AZ4*FemaleSingleAge!AZ4/100</f>
        <v>0</v>
      </c>
    </row>
    <row r="5" spans="1:5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ParticipationFemaleRate!AA5*FemaleSingleAge!AA5/100</f>
        <v>0</v>
      </c>
      <c r="AB5" s="28">
        <f>ParticipationFemaleRate!AB5*FemaleSingleAge!AB5/100</f>
        <v>0</v>
      </c>
      <c r="AC5" s="28">
        <f>ParticipationFemaleRate!AC5*FemaleSingleAge!AC5/100</f>
        <v>0</v>
      </c>
      <c r="AD5" s="28">
        <f>ParticipationFemaleRate!AD5*FemaleSingleAge!AD5/100</f>
        <v>0</v>
      </c>
      <c r="AE5" s="28">
        <f>ParticipationFemaleRate!AE5*FemaleSingleAge!AE5/100</f>
        <v>0</v>
      </c>
      <c r="AF5" s="28">
        <f>ParticipationFemaleRate!AF5*FemaleSingleAge!AF5/100</f>
        <v>0</v>
      </c>
      <c r="AG5" s="25">
        <f>ParticipationFemaleRate!AG5*FemaleSingleAge!AG5/100</f>
        <v>0</v>
      </c>
      <c r="AH5" s="25">
        <f>ParticipationFemaleRate!AH5*FemaleSingleAge!AH5/100</f>
        <v>0</v>
      </c>
      <c r="AI5" s="25">
        <f>ParticipationFemaleRate!AI5*FemaleSingleAge!AI5/100</f>
        <v>0</v>
      </c>
      <c r="AJ5" s="25">
        <f>ParticipationFemaleRate!AJ5*FemaleSingleAge!AJ5/100</f>
        <v>0</v>
      </c>
      <c r="AK5" s="25">
        <f>ParticipationFemaleRate!AK5*FemaleSingleAge!AK5/100</f>
        <v>0</v>
      </c>
      <c r="AL5" s="25">
        <f>ParticipationFemaleRate!AL5*FemaleSingleAge!AL5/100</f>
        <v>0</v>
      </c>
      <c r="AM5" s="25">
        <f>ParticipationFemaleRate!AM5*FemaleSingleAge!AM5/100</f>
        <v>0</v>
      </c>
      <c r="AN5" s="25">
        <f>ParticipationFemaleRate!AN5*FemaleSingleAge!AN5/100</f>
        <v>0</v>
      </c>
      <c r="AO5" s="25">
        <f>ParticipationFemaleRate!AO5*FemaleSingleAge!AO5/100</f>
        <v>0</v>
      </c>
      <c r="AP5" s="25">
        <f>ParticipationFemaleRate!AP5*FemaleSingleAge!AP5/100</f>
        <v>0</v>
      </c>
      <c r="AQ5" s="25">
        <f>ParticipationFemaleRate!AQ5*FemaleSingleAge!AQ5/100</f>
        <v>0</v>
      </c>
      <c r="AR5" s="25">
        <f>ParticipationFemaleRate!AR5*FemaleSingleAge!AR5/100</f>
        <v>0</v>
      </c>
      <c r="AS5" s="25">
        <f>ParticipationFemaleRate!AS5*FemaleSingleAge!AS5/100</f>
        <v>0</v>
      </c>
      <c r="AT5" s="25">
        <f>ParticipationFemaleRate!AT5*FemaleSingleAge!AT5/100</f>
        <v>0</v>
      </c>
      <c r="AU5" s="25">
        <f>ParticipationFemaleRate!AU5*FemaleSingleAge!AU5/100</f>
        <v>0</v>
      </c>
      <c r="AV5" s="25">
        <f>ParticipationFemaleRate!AV5*FemaleSingleAge!AV5/100</f>
        <v>0</v>
      </c>
      <c r="AW5" s="25">
        <f>ParticipationFemaleRate!AW5*FemaleSingleAge!AW5/100</f>
        <v>0</v>
      </c>
      <c r="AX5" s="25">
        <f>ParticipationFemaleRate!AX5*FemaleSingleAge!AX5/100</f>
        <v>0</v>
      </c>
      <c r="AY5" s="25">
        <f>ParticipationFemaleRate!AY5*FemaleSingleAge!AY5/100</f>
        <v>0</v>
      </c>
      <c r="AZ5" s="25">
        <f>ParticipationFemaleRate!AZ5*FemaleSingleAge!AZ5/100</f>
        <v>0</v>
      </c>
    </row>
    <row r="6" spans="1:5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ParticipationFemaleRate!AA6*FemaleSingleAge!AA6/100</f>
        <v>0</v>
      </c>
      <c r="AB6" s="28">
        <f>ParticipationFemaleRate!AB6*FemaleSingleAge!AB6/100</f>
        <v>0</v>
      </c>
      <c r="AC6" s="28">
        <f>ParticipationFemaleRate!AC6*FemaleSingleAge!AC6/100</f>
        <v>0</v>
      </c>
      <c r="AD6" s="28">
        <f>ParticipationFemaleRate!AD6*FemaleSingleAge!AD6/100</f>
        <v>0</v>
      </c>
      <c r="AE6" s="28">
        <f>ParticipationFemaleRate!AE6*FemaleSingleAge!AE6/100</f>
        <v>0</v>
      </c>
      <c r="AF6" s="28">
        <f>ParticipationFemaleRate!AF6*FemaleSingleAge!AF6/100</f>
        <v>0</v>
      </c>
      <c r="AG6" s="25">
        <f>ParticipationFemaleRate!AG6*FemaleSingleAge!AG6/100</f>
        <v>0</v>
      </c>
      <c r="AH6" s="25">
        <f>ParticipationFemaleRate!AH6*FemaleSingleAge!AH6/100</f>
        <v>0</v>
      </c>
      <c r="AI6" s="25">
        <f>ParticipationFemaleRate!AI6*FemaleSingleAge!AI6/100</f>
        <v>0</v>
      </c>
      <c r="AJ6" s="25">
        <f>ParticipationFemaleRate!AJ6*FemaleSingleAge!AJ6/100</f>
        <v>0</v>
      </c>
      <c r="AK6" s="25">
        <f>ParticipationFemaleRate!AK6*FemaleSingleAge!AK6/100</f>
        <v>0</v>
      </c>
      <c r="AL6" s="25">
        <f>ParticipationFemaleRate!AL6*FemaleSingleAge!AL6/100</f>
        <v>0</v>
      </c>
      <c r="AM6" s="25">
        <f>ParticipationFemaleRate!AM6*FemaleSingleAge!AM6/100</f>
        <v>0</v>
      </c>
      <c r="AN6" s="25">
        <f>ParticipationFemaleRate!AN6*FemaleSingleAge!AN6/100</f>
        <v>0</v>
      </c>
      <c r="AO6" s="25">
        <f>ParticipationFemaleRate!AO6*FemaleSingleAge!AO6/100</f>
        <v>0</v>
      </c>
      <c r="AP6" s="25">
        <f>ParticipationFemaleRate!AP6*FemaleSingleAge!AP6/100</f>
        <v>0</v>
      </c>
      <c r="AQ6" s="25">
        <f>ParticipationFemaleRate!AQ6*FemaleSingleAge!AQ6/100</f>
        <v>0</v>
      </c>
      <c r="AR6" s="25">
        <f>ParticipationFemaleRate!AR6*FemaleSingleAge!AR6/100</f>
        <v>0</v>
      </c>
      <c r="AS6" s="25">
        <f>ParticipationFemaleRate!AS6*FemaleSingleAge!AS6/100</f>
        <v>0</v>
      </c>
      <c r="AT6" s="25">
        <f>ParticipationFemaleRate!AT6*FemaleSingleAge!AT6/100</f>
        <v>0</v>
      </c>
      <c r="AU6" s="25">
        <f>ParticipationFemaleRate!AU6*FemaleSingleAge!AU6/100</f>
        <v>0</v>
      </c>
      <c r="AV6" s="25">
        <f>ParticipationFemaleRate!AV6*FemaleSingleAge!AV6/100</f>
        <v>0</v>
      </c>
      <c r="AW6" s="25">
        <f>ParticipationFemaleRate!AW6*FemaleSingleAge!AW6/100</f>
        <v>0</v>
      </c>
      <c r="AX6" s="25">
        <f>ParticipationFemaleRate!AX6*FemaleSingleAge!AX6/100</f>
        <v>0</v>
      </c>
      <c r="AY6" s="25">
        <f>ParticipationFemaleRate!AY6*FemaleSingleAge!AY6/100</f>
        <v>0</v>
      </c>
      <c r="AZ6" s="25">
        <f>ParticipationFemaleRate!AZ6*FemaleSingleAge!AZ6/100</f>
        <v>0</v>
      </c>
    </row>
    <row r="7" spans="1:5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ParticipationFemaleRate!AA7*FemaleSingleAge!AA7/100</f>
        <v>0</v>
      </c>
      <c r="AB7" s="28">
        <f>ParticipationFemaleRate!AB7*FemaleSingleAge!AB7/100</f>
        <v>0</v>
      </c>
      <c r="AC7" s="28">
        <f>ParticipationFemaleRate!AC7*FemaleSingleAge!AC7/100</f>
        <v>0</v>
      </c>
      <c r="AD7" s="28">
        <f>ParticipationFemaleRate!AD7*FemaleSingleAge!AD7/100</f>
        <v>0</v>
      </c>
      <c r="AE7" s="28">
        <f>ParticipationFemaleRate!AE7*FemaleSingleAge!AE7/100</f>
        <v>0</v>
      </c>
      <c r="AF7" s="28">
        <f>ParticipationFemaleRate!AF7*FemaleSingleAge!AF7/100</f>
        <v>0</v>
      </c>
      <c r="AG7" s="25">
        <f>ParticipationFemaleRate!AG7*FemaleSingleAge!AG7/100</f>
        <v>0</v>
      </c>
      <c r="AH7" s="25">
        <f>ParticipationFemaleRate!AH7*FemaleSingleAge!AH7/100</f>
        <v>0</v>
      </c>
      <c r="AI7" s="25">
        <f>ParticipationFemaleRate!AI7*FemaleSingleAge!AI7/100</f>
        <v>0</v>
      </c>
      <c r="AJ7" s="25">
        <f>ParticipationFemaleRate!AJ7*FemaleSingleAge!AJ7/100</f>
        <v>0</v>
      </c>
      <c r="AK7" s="25">
        <f>ParticipationFemaleRate!AK7*FemaleSingleAge!AK7/100</f>
        <v>0</v>
      </c>
      <c r="AL7" s="25">
        <f>ParticipationFemaleRate!AL7*FemaleSingleAge!AL7/100</f>
        <v>0</v>
      </c>
      <c r="AM7" s="25">
        <f>ParticipationFemaleRate!AM7*FemaleSingleAge!AM7/100</f>
        <v>0</v>
      </c>
      <c r="AN7" s="25">
        <f>ParticipationFemaleRate!AN7*FemaleSingleAge!AN7/100</f>
        <v>0</v>
      </c>
      <c r="AO7" s="25">
        <f>ParticipationFemaleRate!AO7*FemaleSingleAge!AO7/100</f>
        <v>0</v>
      </c>
      <c r="AP7" s="25">
        <f>ParticipationFemaleRate!AP7*FemaleSingleAge!AP7/100</f>
        <v>0</v>
      </c>
      <c r="AQ7" s="25">
        <f>ParticipationFemaleRate!AQ7*FemaleSingleAge!AQ7/100</f>
        <v>0</v>
      </c>
      <c r="AR7" s="25">
        <f>ParticipationFemaleRate!AR7*FemaleSingleAge!AR7/100</f>
        <v>0</v>
      </c>
      <c r="AS7" s="25">
        <f>ParticipationFemaleRate!AS7*FemaleSingleAge!AS7/100</f>
        <v>0</v>
      </c>
      <c r="AT7" s="25">
        <f>ParticipationFemaleRate!AT7*FemaleSingleAge!AT7/100</f>
        <v>0</v>
      </c>
      <c r="AU7" s="25">
        <f>ParticipationFemaleRate!AU7*FemaleSingleAge!AU7/100</f>
        <v>0</v>
      </c>
      <c r="AV7" s="25">
        <f>ParticipationFemaleRate!AV7*FemaleSingleAge!AV7/100</f>
        <v>0</v>
      </c>
      <c r="AW7" s="25">
        <f>ParticipationFemaleRate!AW7*FemaleSingleAge!AW7/100</f>
        <v>0</v>
      </c>
      <c r="AX7" s="25">
        <f>ParticipationFemaleRate!AX7*FemaleSingleAge!AX7/100</f>
        <v>0</v>
      </c>
      <c r="AY7" s="25">
        <f>ParticipationFemaleRate!AY7*FemaleSingleAge!AY7/100</f>
        <v>0</v>
      </c>
      <c r="AZ7" s="25">
        <f>ParticipationFemaleRate!AZ7*FemaleSingleAge!AZ7/100</f>
        <v>0</v>
      </c>
    </row>
    <row r="8" spans="1:5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ParticipationFemaleRate!AA8*FemaleSingleAge!AA8/100</f>
        <v>0</v>
      </c>
      <c r="AB8" s="28">
        <f>ParticipationFemaleRate!AB8*FemaleSingleAge!AB8/100</f>
        <v>0</v>
      </c>
      <c r="AC8" s="28">
        <f>ParticipationFemaleRate!AC8*FemaleSingleAge!AC8/100</f>
        <v>0</v>
      </c>
      <c r="AD8" s="28">
        <f>ParticipationFemaleRate!AD8*FemaleSingleAge!AD8/100</f>
        <v>0</v>
      </c>
      <c r="AE8" s="28">
        <f>ParticipationFemaleRate!AE8*FemaleSingleAge!AE8/100</f>
        <v>0</v>
      </c>
      <c r="AF8" s="28">
        <f>ParticipationFemaleRate!AF8*FemaleSingleAge!AF8/100</f>
        <v>0</v>
      </c>
      <c r="AG8" s="25">
        <f>ParticipationFemaleRate!AG8*FemaleSingleAge!AG8/100</f>
        <v>0</v>
      </c>
      <c r="AH8" s="25">
        <f>ParticipationFemaleRate!AH8*FemaleSingleAge!AH8/100</f>
        <v>0</v>
      </c>
      <c r="AI8" s="25">
        <f>ParticipationFemaleRate!AI8*FemaleSingleAge!AI8/100</f>
        <v>0</v>
      </c>
      <c r="AJ8" s="25">
        <f>ParticipationFemaleRate!AJ8*FemaleSingleAge!AJ8/100</f>
        <v>0</v>
      </c>
      <c r="AK8" s="25">
        <f>ParticipationFemaleRate!AK8*FemaleSingleAge!AK8/100</f>
        <v>0</v>
      </c>
      <c r="AL8" s="25">
        <f>ParticipationFemaleRate!AL8*FemaleSingleAge!AL8/100</f>
        <v>0</v>
      </c>
      <c r="AM8" s="25">
        <f>ParticipationFemaleRate!AM8*FemaleSingleAge!AM8/100</f>
        <v>0</v>
      </c>
      <c r="AN8" s="25">
        <f>ParticipationFemaleRate!AN8*FemaleSingleAge!AN8/100</f>
        <v>0</v>
      </c>
      <c r="AO8" s="25">
        <f>ParticipationFemaleRate!AO8*FemaleSingleAge!AO8/100</f>
        <v>0</v>
      </c>
      <c r="AP8" s="25">
        <f>ParticipationFemaleRate!AP8*FemaleSingleAge!AP8/100</f>
        <v>0</v>
      </c>
      <c r="AQ8" s="25">
        <f>ParticipationFemaleRate!AQ8*FemaleSingleAge!AQ8/100</f>
        <v>0</v>
      </c>
      <c r="AR8" s="25">
        <f>ParticipationFemaleRate!AR8*FemaleSingleAge!AR8/100</f>
        <v>0</v>
      </c>
      <c r="AS8" s="25">
        <f>ParticipationFemaleRate!AS8*FemaleSingleAge!AS8/100</f>
        <v>0</v>
      </c>
      <c r="AT8" s="25">
        <f>ParticipationFemaleRate!AT8*FemaleSingleAge!AT8/100</f>
        <v>0</v>
      </c>
      <c r="AU8" s="25">
        <f>ParticipationFemaleRate!AU8*FemaleSingleAge!AU8/100</f>
        <v>0</v>
      </c>
      <c r="AV8" s="25">
        <f>ParticipationFemaleRate!AV8*FemaleSingleAge!AV8/100</f>
        <v>0</v>
      </c>
      <c r="AW8" s="25">
        <f>ParticipationFemaleRate!AW8*FemaleSingleAge!AW8/100</f>
        <v>0</v>
      </c>
      <c r="AX8" s="25">
        <f>ParticipationFemaleRate!AX8*FemaleSingleAge!AX8/100</f>
        <v>0</v>
      </c>
      <c r="AY8" s="25">
        <f>ParticipationFemaleRate!AY8*FemaleSingleAge!AY8/100</f>
        <v>0</v>
      </c>
      <c r="AZ8" s="25">
        <f>ParticipationFemaleRate!AZ8*FemaleSingleAge!AZ8/100</f>
        <v>0</v>
      </c>
    </row>
    <row r="9" spans="1:5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ParticipationFemaleRate!AA9*FemaleSingleAge!AA9/100</f>
        <v>0</v>
      </c>
      <c r="AB9" s="28">
        <f>ParticipationFemaleRate!AB9*FemaleSingleAge!AB9/100</f>
        <v>0</v>
      </c>
      <c r="AC9" s="28">
        <f>ParticipationFemaleRate!AC9*FemaleSingleAge!AC9/100</f>
        <v>0</v>
      </c>
      <c r="AD9" s="28">
        <f>ParticipationFemaleRate!AD9*FemaleSingleAge!AD9/100</f>
        <v>0</v>
      </c>
      <c r="AE9" s="28">
        <f>ParticipationFemaleRate!AE9*FemaleSingleAge!AE9/100</f>
        <v>0</v>
      </c>
      <c r="AF9" s="28">
        <f>ParticipationFemaleRate!AF9*FemaleSingleAge!AF9/100</f>
        <v>0</v>
      </c>
      <c r="AG9" s="25">
        <f>ParticipationFemaleRate!AG9*FemaleSingleAge!AG9/100</f>
        <v>0</v>
      </c>
      <c r="AH9" s="25">
        <f>ParticipationFemaleRate!AH9*FemaleSingleAge!AH9/100</f>
        <v>0</v>
      </c>
      <c r="AI9" s="25">
        <f>ParticipationFemaleRate!AI9*FemaleSingleAge!AI9/100</f>
        <v>0</v>
      </c>
      <c r="AJ9" s="25">
        <f>ParticipationFemaleRate!AJ9*FemaleSingleAge!AJ9/100</f>
        <v>0</v>
      </c>
      <c r="AK9" s="25">
        <f>ParticipationFemaleRate!AK9*FemaleSingleAge!AK9/100</f>
        <v>0</v>
      </c>
      <c r="AL9" s="25">
        <f>ParticipationFemaleRate!AL9*FemaleSingleAge!AL9/100</f>
        <v>0</v>
      </c>
      <c r="AM9" s="25">
        <f>ParticipationFemaleRate!AM9*FemaleSingleAge!AM9/100</f>
        <v>0</v>
      </c>
      <c r="AN9" s="25">
        <f>ParticipationFemaleRate!AN9*FemaleSingleAge!AN9/100</f>
        <v>0</v>
      </c>
      <c r="AO9" s="25">
        <f>ParticipationFemaleRate!AO9*FemaleSingleAge!AO9/100</f>
        <v>0</v>
      </c>
      <c r="AP9" s="25">
        <f>ParticipationFemaleRate!AP9*FemaleSingleAge!AP9/100</f>
        <v>0</v>
      </c>
      <c r="AQ9" s="25">
        <f>ParticipationFemaleRate!AQ9*FemaleSingleAge!AQ9/100</f>
        <v>0</v>
      </c>
      <c r="AR9" s="25">
        <f>ParticipationFemaleRate!AR9*FemaleSingleAge!AR9/100</f>
        <v>0</v>
      </c>
      <c r="AS9" s="25">
        <f>ParticipationFemaleRate!AS9*FemaleSingleAge!AS9/100</f>
        <v>0</v>
      </c>
      <c r="AT9" s="25">
        <f>ParticipationFemaleRate!AT9*FemaleSingleAge!AT9/100</f>
        <v>0</v>
      </c>
      <c r="AU9" s="25">
        <f>ParticipationFemaleRate!AU9*FemaleSingleAge!AU9/100</f>
        <v>0</v>
      </c>
      <c r="AV9" s="25">
        <f>ParticipationFemaleRate!AV9*FemaleSingleAge!AV9/100</f>
        <v>0</v>
      </c>
      <c r="AW9" s="25">
        <f>ParticipationFemaleRate!AW9*FemaleSingleAge!AW9/100</f>
        <v>0</v>
      </c>
      <c r="AX9" s="25">
        <f>ParticipationFemaleRate!AX9*FemaleSingleAge!AX9/100</f>
        <v>0</v>
      </c>
      <c r="AY9" s="25">
        <f>ParticipationFemaleRate!AY9*FemaleSingleAge!AY9/100</f>
        <v>0</v>
      </c>
      <c r="AZ9" s="25">
        <f>ParticipationFemaleRate!AZ9*FemaleSingleAge!AZ9/100</f>
        <v>0</v>
      </c>
    </row>
    <row r="10" spans="1:5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ParticipationFemaleRate!AA10*FemaleSingleAge!AA10/100</f>
        <v>0</v>
      </c>
      <c r="AB10" s="28">
        <f>ParticipationFemaleRate!AB10*FemaleSingleAge!AB10/100</f>
        <v>0</v>
      </c>
      <c r="AC10" s="28">
        <f>ParticipationFemaleRate!AC10*FemaleSingleAge!AC10/100</f>
        <v>0</v>
      </c>
      <c r="AD10" s="28">
        <f>ParticipationFemaleRate!AD10*FemaleSingleAge!AD10/100</f>
        <v>0</v>
      </c>
      <c r="AE10" s="28">
        <f>ParticipationFemaleRate!AE10*FemaleSingleAge!AE10/100</f>
        <v>0</v>
      </c>
      <c r="AF10" s="28">
        <f>ParticipationFemaleRate!AF10*FemaleSingleAge!AF10/100</f>
        <v>0</v>
      </c>
      <c r="AG10" s="25">
        <f>ParticipationFemaleRate!AG10*FemaleSingleAge!AG10/100</f>
        <v>0</v>
      </c>
      <c r="AH10" s="25">
        <f>ParticipationFemaleRate!AH10*FemaleSingleAge!AH10/100</f>
        <v>0</v>
      </c>
      <c r="AI10" s="25">
        <f>ParticipationFemaleRate!AI10*FemaleSingleAge!AI10/100</f>
        <v>0</v>
      </c>
      <c r="AJ10" s="25">
        <f>ParticipationFemaleRate!AJ10*FemaleSingleAge!AJ10/100</f>
        <v>0</v>
      </c>
      <c r="AK10" s="25">
        <f>ParticipationFemaleRate!AK10*FemaleSingleAge!AK10/100</f>
        <v>0</v>
      </c>
      <c r="AL10" s="25">
        <f>ParticipationFemaleRate!AL10*FemaleSingleAge!AL10/100</f>
        <v>0</v>
      </c>
      <c r="AM10" s="25">
        <f>ParticipationFemaleRate!AM10*FemaleSingleAge!AM10/100</f>
        <v>0</v>
      </c>
      <c r="AN10" s="25">
        <f>ParticipationFemaleRate!AN10*FemaleSingleAge!AN10/100</f>
        <v>0</v>
      </c>
      <c r="AO10" s="25">
        <f>ParticipationFemaleRate!AO10*FemaleSingleAge!AO10/100</f>
        <v>0</v>
      </c>
      <c r="AP10" s="25">
        <f>ParticipationFemaleRate!AP10*FemaleSingleAge!AP10/100</f>
        <v>0</v>
      </c>
      <c r="AQ10" s="25">
        <f>ParticipationFemaleRate!AQ10*FemaleSingleAge!AQ10/100</f>
        <v>0</v>
      </c>
      <c r="AR10" s="25">
        <f>ParticipationFemaleRate!AR10*FemaleSingleAge!AR10/100</f>
        <v>0</v>
      </c>
      <c r="AS10" s="25">
        <f>ParticipationFemaleRate!AS10*FemaleSingleAge!AS10/100</f>
        <v>0</v>
      </c>
      <c r="AT10" s="25">
        <f>ParticipationFemaleRate!AT10*FemaleSingleAge!AT10/100</f>
        <v>0</v>
      </c>
      <c r="AU10" s="25">
        <f>ParticipationFemaleRate!AU10*FemaleSingleAge!AU10/100</f>
        <v>0</v>
      </c>
      <c r="AV10" s="25">
        <f>ParticipationFemaleRate!AV10*FemaleSingleAge!AV10/100</f>
        <v>0</v>
      </c>
      <c r="AW10" s="25">
        <f>ParticipationFemaleRate!AW10*FemaleSingleAge!AW10/100</f>
        <v>0</v>
      </c>
      <c r="AX10" s="25">
        <f>ParticipationFemaleRate!AX10*FemaleSingleAge!AX10/100</f>
        <v>0</v>
      </c>
      <c r="AY10" s="25">
        <f>ParticipationFemaleRate!AY10*FemaleSingleAge!AY10/100</f>
        <v>0</v>
      </c>
      <c r="AZ10" s="25">
        <f>ParticipationFemaleRate!AZ10*FemaleSingleAge!AZ10/100</f>
        <v>0</v>
      </c>
    </row>
    <row r="11" spans="1:5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ParticipationFemaleRate!AA11*FemaleSingleAge!AA11/100</f>
        <v>0</v>
      </c>
      <c r="AB11" s="28">
        <f>ParticipationFemaleRate!AB11*FemaleSingleAge!AB11/100</f>
        <v>0</v>
      </c>
      <c r="AC11" s="28">
        <f>ParticipationFemaleRate!AC11*FemaleSingleAge!AC11/100</f>
        <v>0</v>
      </c>
      <c r="AD11" s="28">
        <f>ParticipationFemaleRate!AD11*FemaleSingleAge!AD11/100</f>
        <v>0</v>
      </c>
      <c r="AE11" s="28">
        <f>ParticipationFemaleRate!AE11*FemaleSingleAge!AE11/100</f>
        <v>0</v>
      </c>
      <c r="AF11" s="28">
        <f>ParticipationFemaleRate!AF11*FemaleSingleAge!AF11/100</f>
        <v>0</v>
      </c>
      <c r="AG11" s="25">
        <f>ParticipationFemaleRate!AG11*FemaleSingleAge!AG11/100</f>
        <v>0</v>
      </c>
      <c r="AH11" s="25">
        <f>ParticipationFemaleRate!AH11*FemaleSingleAge!AH11/100</f>
        <v>0</v>
      </c>
      <c r="AI11" s="25">
        <f>ParticipationFemaleRate!AI11*FemaleSingleAge!AI11/100</f>
        <v>0</v>
      </c>
      <c r="AJ11" s="25">
        <f>ParticipationFemaleRate!AJ11*FemaleSingleAge!AJ11/100</f>
        <v>0</v>
      </c>
      <c r="AK11" s="25">
        <f>ParticipationFemaleRate!AK11*FemaleSingleAge!AK11/100</f>
        <v>0</v>
      </c>
      <c r="AL11" s="25">
        <f>ParticipationFemaleRate!AL11*FemaleSingleAge!AL11/100</f>
        <v>0</v>
      </c>
      <c r="AM11" s="25">
        <f>ParticipationFemaleRate!AM11*FemaleSingleAge!AM11/100</f>
        <v>0</v>
      </c>
      <c r="AN11" s="25">
        <f>ParticipationFemaleRate!AN11*FemaleSingleAge!AN11/100</f>
        <v>0</v>
      </c>
      <c r="AO11" s="25">
        <f>ParticipationFemaleRate!AO11*FemaleSingleAge!AO11/100</f>
        <v>0</v>
      </c>
      <c r="AP11" s="25">
        <f>ParticipationFemaleRate!AP11*FemaleSingleAge!AP11/100</f>
        <v>0</v>
      </c>
      <c r="AQ11" s="25">
        <f>ParticipationFemaleRate!AQ11*FemaleSingleAge!AQ11/100</f>
        <v>0</v>
      </c>
      <c r="AR11" s="25">
        <f>ParticipationFemaleRate!AR11*FemaleSingleAge!AR11/100</f>
        <v>0</v>
      </c>
      <c r="AS11" s="25">
        <f>ParticipationFemaleRate!AS11*FemaleSingleAge!AS11/100</f>
        <v>0</v>
      </c>
      <c r="AT11" s="25">
        <f>ParticipationFemaleRate!AT11*FemaleSingleAge!AT11/100</f>
        <v>0</v>
      </c>
      <c r="AU11" s="25">
        <f>ParticipationFemaleRate!AU11*FemaleSingleAge!AU11/100</f>
        <v>0</v>
      </c>
      <c r="AV11" s="25">
        <f>ParticipationFemaleRate!AV11*FemaleSingleAge!AV11/100</f>
        <v>0</v>
      </c>
      <c r="AW11" s="25">
        <f>ParticipationFemaleRate!AW11*FemaleSingleAge!AW11/100</f>
        <v>0</v>
      </c>
      <c r="AX11" s="25">
        <f>ParticipationFemaleRate!AX11*FemaleSingleAge!AX11/100</f>
        <v>0</v>
      </c>
      <c r="AY11" s="25">
        <f>ParticipationFemaleRate!AY11*FemaleSingleAge!AY11/100</f>
        <v>0</v>
      </c>
      <c r="AZ11" s="25">
        <f>ParticipationFemaleRate!AZ11*FemaleSingleAge!AZ11/100</f>
        <v>0</v>
      </c>
    </row>
    <row r="12" spans="1:5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ParticipationFemaleRate!AA12*FemaleSingleAge!AA12/100</f>
        <v>0</v>
      </c>
      <c r="AB12" s="28">
        <f>ParticipationFemaleRate!AB12*FemaleSingleAge!AB12/100</f>
        <v>0</v>
      </c>
      <c r="AC12" s="28">
        <f>ParticipationFemaleRate!AC12*FemaleSingleAge!AC12/100</f>
        <v>0</v>
      </c>
      <c r="AD12" s="28">
        <f>ParticipationFemaleRate!AD12*FemaleSingleAge!AD12/100</f>
        <v>0</v>
      </c>
      <c r="AE12" s="28">
        <f>ParticipationFemaleRate!AE12*FemaleSingleAge!AE12/100</f>
        <v>0</v>
      </c>
      <c r="AF12" s="28">
        <f>ParticipationFemaleRate!AF12*FemaleSingleAge!AF12/100</f>
        <v>0</v>
      </c>
      <c r="AG12" s="25">
        <f>ParticipationFemaleRate!AG12*FemaleSingleAge!AG12/100</f>
        <v>0</v>
      </c>
      <c r="AH12" s="25">
        <f>ParticipationFemaleRate!AH12*FemaleSingleAge!AH12/100</f>
        <v>0</v>
      </c>
      <c r="AI12" s="25">
        <f>ParticipationFemaleRate!AI12*FemaleSingleAge!AI12/100</f>
        <v>0</v>
      </c>
      <c r="AJ12" s="25">
        <f>ParticipationFemaleRate!AJ12*FemaleSingleAge!AJ12/100</f>
        <v>0</v>
      </c>
      <c r="AK12" s="25">
        <f>ParticipationFemaleRate!AK12*FemaleSingleAge!AK12/100</f>
        <v>0</v>
      </c>
      <c r="AL12" s="25">
        <f>ParticipationFemaleRate!AL12*FemaleSingleAge!AL12/100</f>
        <v>0</v>
      </c>
      <c r="AM12" s="25">
        <f>ParticipationFemaleRate!AM12*FemaleSingleAge!AM12/100</f>
        <v>0</v>
      </c>
      <c r="AN12" s="25">
        <f>ParticipationFemaleRate!AN12*FemaleSingleAge!AN12/100</f>
        <v>0</v>
      </c>
      <c r="AO12" s="25">
        <f>ParticipationFemaleRate!AO12*FemaleSingleAge!AO12/100</f>
        <v>0</v>
      </c>
      <c r="AP12" s="25">
        <f>ParticipationFemaleRate!AP12*FemaleSingleAge!AP12/100</f>
        <v>0</v>
      </c>
      <c r="AQ12" s="25">
        <f>ParticipationFemaleRate!AQ12*FemaleSingleAge!AQ12/100</f>
        <v>0</v>
      </c>
      <c r="AR12" s="25">
        <f>ParticipationFemaleRate!AR12*FemaleSingleAge!AR12/100</f>
        <v>0</v>
      </c>
      <c r="AS12" s="25">
        <f>ParticipationFemaleRate!AS12*FemaleSingleAge!AS12/100</f>
        <v>0</v>
      </c>
      <c r="AT12" s="25">
        <f>ParticipationFemaleRate!AT12*FemaleSingleAge!AT12/100</f>
        <v>0</v>
      </c>
      <c r="AU12" s="25">
        <f>ParticipationFemaleRate!AU12*FemaleSingleAge!AU12/100</f>
        <v>0</v>
      </c>
      <c r="AV12" s="25">
        <f>ParticipationFemaleRate!AV12*FemaleSingleAge!AV12/100</f>
        <v>0</v>
      </c>
      <c r="AW12" s="25">
        <f>ParticipationFemaleRate!AW12*FemaleSingleAge!AW12/100</f>
        <v>0</v>
      </c>
      <c r="AX12" s="25">
        <f>ParticipationFemaleRate!AX12*FemaleSingleAge!AX12/100</f>
        <v>0</v>
      </c>
      <c r="AY12" s="25">
        <f>ParticipationFemaleRate!AY12*FemaleSingleAge!AY12/100</f>
        <v>0</v>
      </c>
      <c r="AZ12" s="25">
        <f>ParticipationFemaleRate!AZ12*FemaleSingleAge!AZ12/100</f>
        <v>0</v>
      </c>
    </row>
    <row r="13" spans="1:5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ParticipationFemaleRate!AA13*FemaleSingleAge!AA13/100</f>
        <v>0</v>
      </c>
      <c r="AB13" s="28">
        <f>ParticipationFemaleRate!AB13*FemaleSingleAge!AB13/100</f>
        <v>0</v>
      </c>
      <c r="AC13" s="28">
        <f>ParticipationFemaleRate!AC13*FemaleSingleAge!AC13/100</f>
        <v>0</v>
      </c>
      <c r="AD13" s="28">
        <f>ParticipationFemaleRate!AD13*FemaleSingleAge!AD13/100</f>
        <v>0</v>
      </c>
      <c r="AE13" s="28">
        <f>ParticipationFemaleRate!AE13*FemaleSingleAge!AE13/100</f>
        <v>0</v>
      </c>
      <c r="AF13" s="28">
        <f>ParticipationFemaleRate!AF13*FemaleSingleAge!AF13/100</f>
        <v>0</v>
      </c>
      <c r="AG13" s="25">
        <f>ParticipationFemaleRate!AG13*FemaleSingleAge!AG13/100</f>
        <v>0</v>
      </c>
      <c r="AH13" s="25">
        <f>ParticipationFemaleRate!AH13*FemaleSingleAge!AH13/100</f>
        <v>0</v>
      </c>
      <c r="AI13" s="25">
        <f>ParticipationFemaleRate!AI13*FemaleSingleAge!AI13/100</f>
        <v>0</v>
      </c>
      <c r="AJ13" s="25">
        <f>ParticipationFemaleRate!AJ13*FemaleSingleAge!AJ13/100</f>
        <v>0</v>
      </c>
      <c r="AK13" s="25">
        <f>ParticipationFemaleRate!AK13*FemaleSingleAge!AK13/100</f>
        <v>0</v>
      </c>
      <c r="AL13" s="25">
        <f>ParticipationFemaleRate!AL13*FemaleSingleAge!AL13/100</f>
        <v>0</v>
      </c>
      <c r="AM13" s="25">
        <f>ParticipationFemaleRate!AM13*FemaleSingleAge!AM13/100</f>
        <v>0</v>
      </c>
      <c r="AN13" s="25">
        <f>ParticipationFemaleRate!AN13*FemaleSingleAge!AN13/100</f>
        <v>0</v>
      </c>
      <c r="AO13" s="25">
        <f>ParticipationFemaleRate!AO13*FemaleSingleAge!AO13/100</f>
        <v>0</v>
      </c>
      <c r="AP13" s="25">
        <f>ParticipationFemaleRate!AP13*FemaleSingleAge!AP13/100</f>
        <v>0</v>
      </c>
      <c r="AQ13" s="25">
        <f>ParticipationFemaleRate!AQ13*FemaleSingleAge!AQ13/100</f>
        <v>0</v>
      </c>
      <c r="AR13" s="25">
        <f>ParticipationFemaleRate!AR13*FemaleSingleAge!AR13/100</f>
        <v>0</v>
      </c>
      <c r="AS13" s="25">
        <f>ParticipationFemaleRate!AS13*FemaleSingleAge!AS13/100</f>
        <v>0</v>
      </c>
      <c r="AT13" s="25">
        <f>ParticipationFemaleRate!AT13*FemaleSingleAge!AT13/100</f>
        <v>0</v>
      </c>
      <c r="AU13" s="25">
        <f>ParticipationFemaleRate!AU13*FemaleSingleAge!AU13/100</f>
        <v>0</v>
      </c>
      <c r="AV13" s="25">
        <f>ParticipationFemaleRate!AV13*FemaleSingleAge!AV13/100</f>
        <v>0</v>
      </c>
      <c r="AW13" s="25">
        <f>ParticipationFemaleRate!AW13*FemaleSingleAge!AW13/100</f>
        <v>0</v>
      </c>
      <c r="AX13" s="25">
        <f>ParticipationFemaleRate!AX13*FemaleSingleAge!AX13/100</f>
        <v>0</v>
      </c>
      <c r="AY13" s="25">
        <f>ParticipationFemaleRate!AY13*FemaleSingleAge!AY13/100</f>
        <v>0</v>
      </c>
      <c r="AZ13" s="25">
        <f>ParticipationFemaleRate!AZ13*FemaleSingleAge!AZ13/100</f>
        <v>0</v>
      </c>
    </row>
    <row r="14" spans="1:5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ParticipationFemaleRate!AA14*FemaleSingleAge!AA14/100</f>
        <v>0</v>
      </c>
      <c r="AB14" s="28">
        <f>ParticipationFemaleRate!AB14*FemaleSingleAge!AB14/100</f>
        <v>0</v>
      </c>
      <c r="AC14" s="28">
        <f>ParticipationFemaleRate!AC14*FemaleSingleAge!AC14/100</f>
        <v>0</v>
      </c>
      <c r="AD14" s="28">
        <f>ParticipationFemaleRate!AD14*FemaleSingleAge!AD14/100</f>
        <v>0</v>
      </c>
      <c r="AE14" s="28">
        <f>ParticipationFemaleRate!AE14*FemaleSingleAge!AE14/100</f>
        <v>0</v>
      </c>
      <c r="AF14" s="28">
        <f>ParticipationFemaleRate!AF14*FemaleSingleAge!AF14/100</f>
        <v>0</v>
      </c>
      <c r="AG14" s="25">
        <f>ParticipationFemaleRate!AG14*FemaleSingleAge!AG14/100</f>
        <v>0</v>
      </c>
      <c r="AH14" s="25">
        <f>ParticipationFemaleRate!AH14*FemaleSingleAge!AH14/100</f>
        <v>0</v>
      </c>
      <c r="AI14" s="25">
        <f>ParticipationFemaleRate!AI14*FemaleSingleAge!AI14/100</f>
        <v>0</v>
      </c>
      <c r="AJ14" s="25">
        <f>ParticipationFemaleRate!AJ14*FemaleSingleAge!AJ14/100</f>
        <v>0</v>
      </c>
      <c r="AK14" s="25">
        <f>ParticipationFemaleRate!AK14*FemaleSingleAge!AK14/100</f>
        <v>0</v>
      </c>
      <c r="AL14" s="25">
        <f>ParticipationFemaleRate!AL14*FemaleSingleAge!AL14/100</f>
        <v>0</v>
      </c>
      <c r="AM14" s="25">
        <f>ParticipationFemaleRate!AM14*FemaleSingleAge!AM14/100</f>
        <v>0</v>
      </c>
      <c r="AN14" s="25">
        <f>ParticipationFemaleRate!AN14*FemaleSingleAge!AN14/100</f>
        <v>0</v>
      </c>
      <c r="AO14" s="25">
        <f>ParticipationFemaleRate!AO14*FemaleSingleAge!AO14/100</f>
        <v>0</v>
      </c>
      <c r="AP14" s="25">
        <f>ParticipationFemaleRate!AP14*FemaleSingleAge!AP14/100</f>
        <v>0</v>
      </c>
      <c r="AQ14" s="25">
        <f>ParticipationFemaleRate!AQ14*FemaleSingleAge!AQ14/100</f>
        <v>0</v>
      </c>
      <c r="AR14" s="25">
        <f>ParticipationFemaleRate!AR14*FemaleSingleAge!AR14/100</f>
        <v>0</v>
      </c>
      <c r="AS14" s="25">
        <f>ParticipationFemaleRate!AS14*FemaleSingleAge!AS14/100</f>
        <v>0</v>
      </c>
      <c r="AT14" s="25">
        <f>ParticipationFemaleRate!AT14*FemaleSingleAge!AT14/100</f>
        <v>0</v>
      </c>
      <c r="AU14" s="25">
        <f>ParticipationFemaleRate!AU14*FemaleSingleAge!AU14/100</f>
        <v>0</v>
      </c>
      <c r="AV14" s="25">
        <f>ParticipationFemaleRate!AV14*FemaleSingleAge!AV14/100</f>
        <v>0</v>
      </c>
      <c r="AW14" s="25">
        <f>ParticipationFemaleRate!AW14*FemaleSingleAge!AW14/100</f>
        <v>0</v>
      </c>
      <c r="AX14" s="25">
        <f>ParticipationFemaleRate!AX14*FemaleSingleAge!AX14/100</f>
        <v>0</v>
      </c>
      <c r="AY14" s="25">
        <f>ParticipationFemaleRate!AY14*FemaleSingleAge!AY14/100</f>
        <v>0</v>
      </c>
      <c r="AZ14" s="25">
        <f>ParticipationFemaleRate!AZ14*FemaleSingleAge!AZ14/100</f>
        <v>0</v>
      </c>
    </row>
    <row r="15" spans="1:5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ParticipationFemaleRate!AA15*FemaleSingleAge!AA15/100</f>
        <v>0</v>
      </c>
      <c r="AB15" s="28">
        <f>ParticipationFemaleRate!AB15*FemaleSingleAge!AB15/100</f>
        <v>0</v>
      </c>
      <c r="AC15" s="28">
        <f>ParticipationFemaleRate!AC15*FemaleSingleAge!AC15/100</f>
        <v>0</v>
      </c>
      <c r="AD15" s="28">
        <f>ParticipationFemaleRate!AD15*FemaleSingleAge!AD15/100</f>
        <v>0</v>
      </c>
      <c r="AE15" s="28">
        <f>ParticipationFemaleRate!AE15*FemaleSingleAge!AE15/100</f>
        <v>0</v>
      </c>
      <c r="AF15" s="28">
        <f>ParticipationFemaleRate!AF15*FemaleSingleAge!AF15/100</f>
        <v>0</v>
      </c>
      <c r="AG15" s="25">
        <f>ParticipationFemaleRate!AG15*FemaleSingleAge!AG15/100</f>
        <v>0</v>
      </c>
      <c r="AH15" s="25">
        <f>ParticipationFemaleRate!AH15*FemaleSingleAge!AH15/100</f>
        <v>0</v>
      </c>
      <c r="AI15" s="25">
        <f>ParticipationFemaleRate!AI15*FemaleSingleAge!AI15/100</f>
        <v>0</v>
      </c>
      <c r="AJ15" s="25">
        <f>ParticipationFemaleRate!AJ15*FemaleSingleAge!AJ15/100</f>
        <v>0</v>
      </c>
      <c r="AK15" s="25">
        <f>ParticipationFemaleRate!AK15*FemaleSingleAge!AK15/100</f>
        <v>0</v>
      </c>
      <c r="AL15" s="25">
        <f>ParticipationFemaleRate!AL15*FemaleSingleAge!AL15/100</f>
        <v>0</v>
      </c>
      <c r="AM15" s="25">
        <f>ParticipationFemaleRate!AM15*FemaleSingleAge!AM15/100</f>
        <v>0</v>
      </c>
      <c r="AN15" s="25">
        <f>ParticipationFemaleRate!AN15*FemaleSingleAge!AN15/100</f>
        <v>0</v>
      </c>
      <c r="AO15" s="25">
        <f>ParticipationFemaleRate!AO15*FemaleSingleAge!AO15/100</f>
        <v>0</v>
      </c>
      <c r="AP15" s="25">
        <f>ParticipationFemaleRate!AP15*FemaleSingleAge!AP15/100</f>
        <v>0</v>
      </c>
      <c r="AQ15" s="25">
        <f>ParticipationFemaleRate!AQ15*FemaleSingleAge!AQ15/100</f>
        <v>0</v>
      </c>
      <c r="AR15" s="25">
        <f>ParticipationFemaleRate!AR15*FemaleSingleAge!AR15/100</f>
        <v>0</v>
      </c>
      <c r="AS15" s="25">
        <f>ParticipationFemaleRate!AS15*FemaleSingleAge!AS15/100</f>
        <v>0</v>
      </c>
      <c r="AT15" s="25">
        <f>ParticipationFemaleRate!AT15*FemaleSingleAge!AT15/100</f>
        <v>0</v>
      </c>
      <c r="AU15" s="25">
        <f>ParticipationFemaleRate!AU15*FemaleSingleAge!AU15/100</f>
        <v>0</v>
      </c>
      <c r="AV15" s="25">
        <f>ParticipationFemaleRate!AV15*FemaleSingleAge!AV15/100</f>
        <v>0</v>
      </c>
      <c r="AW15" s="25">
        <f>ParticipationFemaleRate!AW15*FemaleSingleAge!AW15/100</f>
        <v>0</v>
      </c>
      <c r="AX15" s="25">
        <f>ParticipationFemaleRate!AX15*FemaleSingleAge!AX15/100</f>
        <v>0</v>
      </c>
      <c r="AY15" s="25">
        <f>ParticipationFemaleRate!AY15*FemaleSingleAge!AY15/100</f>
        <v>0</v>
      </c>
      <c r="AZ15" s="25">
        <f>ParticipationFemaleRate!AZ15*FemaleSingleAge!AZ15/100</f>
        <v>0</v>
      </c>
    </row>
    <row r="16" spans="1:5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ParticipationFemaleRate!AA16*FemaleSingleAge!AA16/100</f>
        <v>0</v>
      </c>
      <c r="AB16" s="28">
        <f>ParticipationFemaleRate!AB16*FemaleSingleAge!AB16/100</f>
        <v>0</v>
      </c>
      <c r="AC16" s="28">
        <f>ParticipationFemaleRate!AC16*FemaleSingleAge!AC16/100</f>
        <v>0</v>
      </c>
      <c r="AD16" s="28">
        <f>ParticipationFemaleRate!AD16*FemaleSingleAge!AD16/100</f>
        <v>0</v>
      </c>
      <c r="AE16" s="28">
        <f>ParticipationFemaleRate!AE16*FemaleSingleAge!AE16/100</f>
        <v>0</v>
      </c>
      <c r="AF16" s="28">
        <f>ParticipationFemaleRate!AF16*FemaleSingleAge!AF16/100</f>
        <v>0</v>
      </c>
      <c r="AG16" s="25">
        <f>ParticipationFemaleRate!AG16*FemaleSingleAge!AG16/100</f>
        <v>0</v>
      </c>
      <c r="AH16" s="25">
        <f>ParticipationFemaleRate!AH16*FemaleSingleAge!AH16/100</f>
        <v>0</v>
      </c>
      <c r="AI16" s="25">
        <f>ParticipationFemaleRate!AI16*FemaleSingleAge!AI16/100</f>
        <v>0</v>
      </c>
      <c r="AJ16" s="25">
        <f>ParticipationFemaleRate!AJ16*FemaleSingleAge!AJ16/100</f>
        <v>0</v>
      </c>
      <c r="AK16" s="25">
        <f>ParticipationFemaleRate!AK16*FemaleSingleAge!AK16/100</f>
        <v>0</v>
      </c>
      <c r="AL16" s="25">
        <f>ParticipationFemaleRate!AL16*FemaleSingleAge!AL16/100</f>
        <v>0</v>
      </c>
      <c r="AM16" s="25">
        <f>ParticipationFemaleRate!AM16*FemaleSingleAge!AM16/100</f>
        <v>0</v>
      </c>
      <c r="AN16" s="25">
        <f>ParticipationFemaleRate!AN16*FemaleSingleAge!AN16/100</f>
        <v>0</v>
      </c>
      <c r="AO16" s="25">
        <f>ParticipationFemaleRate!AO16*FemaleSingleAge!AO16/100</f>
        <v>0</v>
      </c>
      <c r="AP16" s="25">
        <f>ParticipationFemaleRate!AP16*FemaleSingleAge!AP16/100</f>
        <v>0</v>
      </c>
      <c r="AQ16" s="25">
        <f>ParticipationFemaleRate!AQ16*FemaleSingleAge!AQ16/100</f>
        <v>0</v>
      </c>
      <c r="AR16" s="25">
        <f>ParticipationFemaleRate!AR16*FemaleSingleAge!AR16/100</f>
        <v>0</v>
      </c>
      <c r="AS16" s="25">
        <f>ParticipationFemaleRate!AS16*FemaleSingleAge!AS16/100</f>
        <v>0</v>
      </c>
      <c r="AT16" s="25">
        <f>ParticipationFemaleRate!AT16*FemaleSingleAge!AT16/100</f>
        <v>0</v>
      </c>
      <c r="AU16" s="25">
        <f>ParticipationFemaleRate!AU16*FemaleSingleAge!AU16/100</f>
        <v>0</v>
      </c>
      <c r="AV16" s="25">
        <f>ParticipationFemaleRate!AV16*FemaleSingleAge!AV16/100</f>
        <v>0</v>
      </c>
      <c r="AW16" s="25">
        <f>ParticipationFemaleRate!AW16*FemaleSingleAge!AW16/100</f>
        <v>0</v>
      </c>
      <c r="AX16" s="25">
        <f>ParticipationFemaleRate!AX16*FemaleSingleAge!AX16/100</f>
        <v>0</v>
      </c>
      <c r="AY16" s="25">
        <f>ParticipationFemaleRate!AY16*FemaleSingleAge!AY16/100</f>
        <v>0</v>
      </c>
      <c r="AZ16" s="25">
        <f>ParticipationFemaleRate!AZ16*FemaleSingleAge!AZ16/100</f>
        <v>0</v>
      </c>
    </row>
    <row r="17" spans="1:5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ParticipationFemaleRate!AA17*FemaleSingleAge!AA17/100</f>
        <v>0</v>
      </c>
      <c r="AB17" s="28">
        <f>ParticipationFemaleRate!AB17*FemaleSingleAge!AB17/100</f>
        <v>0</v>
      </c>
      <c r="AC17" s="28">
        <f>ParticipationFemaleRate!AC17*FemaleSingleAge!AC17/100</f>
        <v>0</v>
      </c>
      <c r="AD17" s="28">
        <f>ParticipationFemaleRate!AD17*FemaleSingleAge!AD17/100</f>
        <v>0</v>
      </c>
      <c r="AE17" s="28">
        <f>ParticipationFemaleRate!AE17*FemaleSingleAge!AE17/100</f>
        <v>0</v>
      </c>
      <c r="AF17" s="28">
        <f>ParticipationFemaleRate!AF17*FemaleSingleAge!AF17/100</f>
        <v>0</v>
      </c>
      <c r="AG17" s="25">
        <f>ParticipationFemaleRate!AG17*FemaleSingleAge!AG17/100</f>
        <v>0</v>
      </c>
      <c r="AH17" s="25">
        <f>ParticipationFemaleRate!AH17*FemaleSingleAge!AH17/100</f>
        <v>0</v>
      </c>
      <c r="AI17" s="25">
        <f>ParticipationFemaleRate!AI17*FemaleSingleAge!AI17/100</f>
        <v>0</v>
      </c>
      <c r="AJ17" s="25">
        <f>ParticipationFemaleRate!AJ17*FemaleSingleAge!AJ17/100</f>
        <v>0</v>
      </c>
      <c r="AK17" s="25">
        <f>ParticipationFemaleRate!AK17*FemaleSingleAge!AK17/100</f>
        <v>0</v>
      </c>
      <c r="AL17" s="25">
        <f>ParticipationFemaleRate!AL17*FemaleSingleAge!AL17/100</f>
        <v>0</v>
      </c>
      <c r="AM17" s="25">
        <f>ParticipationFemaleRate!AM17*FemaleSingleAge!AM17/100</f>
        <v>0</v>
      </c>
      <c r="AN17" s="25">
        <f>ParticipationFemaleRate!AN17*FemaleSingleAge!AN17/100</f>
        <v>0</v>
      </c>
      <c r="AO17" s="25">
        <f>ParticipationFemaleRate!AO17*FemaleSingleAge!AO17/100</f>
        <v>0</v>
      </c>
      <c r="AP17" s="25">
        <f>ParticipationFemaleRate!AP17*FemaleSingleAge!AP17/100</f>
        <v>0</v>
      </c>
      <c r="AQ17" s="25">
        <f>ParticipationFemaleRate!AQ17*FemaleSingleAge!AQ17/100</f>
        <v>0</v>
      </c>
      <c r="AR17" s="25">
        <f>ParticipationFemaleRate!AR17*FemaleSingleAge!AR17/100</f>
        <v>0</v>
      </c>
      <c r="AS17" s="25">
        <f>ParticipationFemaleRate!AS17*FemaleSingleAge!AS17/100</f>
        <v>0</v>
      </c>
      <c r="AT17" s="25">
        <f>ParticipationFemaleRate!AT17*FemaleSingleAge!AT17/100</f>
        <v>0</v>
      </c>
      <c r="AU17" s="25">
        <f>ParticipationFemaleRate!AU17*FemaleSingleAge!AU17/100</f>
        <v>0</v>
      </c>
      <c r="AV17" s="25">
        <f>ParticipationFemaleRate!AV17*FemaleSingleAge!AV17/100</f>
        <v>0</v>
      </c>
      <c r="AW17" s="25">
        <f>ParticipationFemaleRate!AW17*FemaleSingleAge!AW17/100</f>
        <v>0</v>
      </c>
      <c r="AX17" s="25">
        <f>ParticipationFemaleRate!AX17*FemaleSingleAge!AX17/100</f>
        <v>0</v>
      </c>
      <c r="AY17" s="25">
        <f>ParticipationFemaleRate!AY17*FemaleSingleAge!AY17/100</f>
        <v>0</v>
      </c>
      <c r="AZ17" s="25">
        <f>ParticipationFemaleRate!AZ17*FemaleSingleAge!AZ17/100</f>
        <v>0</v>
      </c>
    </row>
    <row r="18" spans="1:5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ParticipationFemaleRate!AA18*FemaleSingleAge!AA18/100</f>
        <v>126.22015616220001</v>
      </c>
      <c r="AB18" s="28">
        <f>ParticipationFemaleRate!AB18*FemaleSingleAge!AB18/100</f>
        <v>131.13165282369999</v>
      </c>
      <c r="AC18" s="28">
        <f>ParticipationFemaleRate!AC18*FemaleSingleAge!AC18/100</f>
        <v>135.75713988940001</v>
      </c>
      <c r="AD18" s="28">
        <f>ParticipationFemaleRate!AD18*FemaleSingleAge!AD18/100</f>
        <v>140.12909006450002</v>
      </c>
      <c r="AE18" s="28">
        <f>ParticipationFemaleRate!AE18*FemaleSingleAge!AE18/100</f>
        <v>144.33368091279999</v>
      </c>
      <c r="AF18" s="28">
        <f>ParticipationFemaleRate!AF18*FemaleSingleAge!AF18/100</f>
        <v>148.4296130937</v>
      </c>
      <c r="AG18" s="25">
        <f>ParticipationFemaleRate!AG18*FemaleSingleAge!AG18/100</f>
        <v>151.507401525495</v>
      </c>
      <c r="AH18" s="25">
        <f>ParticipationFemaleRate!AH18*FemaleSingleAge!AH18/100</f>
        <v>154.38153707318003</v>
      </c>
      <c r="AI18" s="25">
        <f>ParticipationFemaleRate!AI18*FemaleSingleAge!AI18/100</f>
        <v>157.02418087505001</v>
      </c>
      <c r="AJ18" s="25">
        <f>ParticipationFemaleRate!AJ18*FemaleSingleAge!AJ18/100</f>
        <v>159.39543763872004</v>
      </c>
      <c r="AK18" s="25">
        <f>ParticipationFemaleRate!AK18*FemaleSingleAge!AK18/100</f>
        <v>161.47949215857506</v>
      </c>
      <c r="AL18" s="25">
        <f>ParticipationFemaleRate!AL18*FemaleSingleAge!AL18/100</f>
        <v>163.26102076466003</v>
      </c>
      <c r="AM18" s="25">
        <f>ParticipationFemaleRate!AM18*FemaleSingleAge!AM18/100</f>
        <v>164.77725288958507</v>
      </c>
      <c r="AN18" s="25">
        <f>ParticipationFemaleRate!AN18*FemaleSingleAge!AN18/100</f>
        <v>166.12051403052007</v>
      </c>
      <c r="AO18" s="25">
        <f>ParticipationFemaleRate!AO18*FemaleSingleAge!AO18/100</f>
        <v>167.41579193867008</v>
      </c>
      <c r="AP18" s="25">
        <f>ParticipationFemaleRate!AP18*FemaleSingleAge!AP18/100</f>
        <v>168.74858236800009</v>
      </c>
      <c r="AQ18" s="25">
        <f>ParticipationFemaleRate!AQ18*FemaleSingleAge!AQ18/100</f>
        <v>170.15203910820509</v>
      </c>
      <c r="AR18" s="25">
        <f>ParticipationFemaleRate!AR18*FemaleSingleAge!AR18/100</f>
        <v>171.60277729896009</v>
      </c>
      <c r="AS18" s="25">
        <f>ParticipationFemaleRate!AS18*FemaleSingleAge!AS18/100</f>
        <v>173.06471367112513</v>
      </c>
      <c r="AT18" s="25">
        <f>ParticipationFemaleRate!AT18*FemaleSingleAge!AT18/100</f>
        <v>174.47976495556014</v>
      </c>
      <c r="AU18" s="25">
        <f>ParticipationFemaleRate!AU18*FemaleSingleAge!AU18/100</f>
        <v>175.80498423572513</v>
      </c>
      <c r="AV18" s="25">
        <f>ParticipationFemaleRate!AV18*FemaleSingleAge!AV18/100</f>
        <v>177.03414500286013</v>
      </c>
      <c r="AW18" s="25">
        <f>ParticipationFemaleRate!AW18*FemaleSingleAge!AW18/100</f>
        <v>178.17917186394516</v>
      </c>
      <c r="AX18" s="25">
        <f>ParticipationFemaleRate!AX18*FemaleSingleAge!AX18/100</f>
        <v>179.2344255477702</v>
      </c>
      <c r="AY18" s="25">
        <f>ParticipationFemaleRate!AY18*FemaleSingleAge!AY18/100</f>
        <v>180.19776786589517</v>
      </c>
      <c r="AZ18" s="25">
        <f>ParticipationFemaleRate!AZ18*FemaleSingleAge!AZ18/100</f>
        <v>181.06549999999999</v>
      </c>
    </row>
    <row r="19" spans="1:5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ParticipationFemaleRate!AA19*FemaleSingleAge!AA19/100</f>
        <v>121.75391024700001</v>
      </c>
      <c r="AB19" s="28">
        <f>ParticipationFemaleRate!AB19*FemaleSingleAge!AB19/100</f>
        <v>126.74034392050002</v>
      </c>
      <c r="AC19" s="28">
        <f>ParticipationFemaleRate!AC19*FemaleSingleAge!AC19/100</f>
        <v>131.25092756780001</v>
      </c>
      <c r="AD19" s="28">
        <f>ParticipationFemaleRate!AD19*FemaleSingleAge!AD19/100</f>
        <v>135.4217967607</v>
      </c>
      <c r="AE19" s="28">
        <f>ParticipationFemaleRate!AE19*FemaleSingleAge!AE19/100</f>
        <v>139.50086811390003</v>
      </c>
      <c r="AF19" s="28">
        <f>ParticipationFemaleRate!AF19*FemaleSingleAge!AF19/100</f>
        <v>143.65862332969999</v>
      </c>
      <c r="AG19" s="25">
        <f>ParticipationFemaleRate!AG19*FemaleSingleAge!AG19/100</f>
        <v>147.047923863015</v>
      </c>
      <c r="AH19" s="25">
        <f>ParticipationFemaleRate!AH19*FemaleSingleAge!AH19/100</f>
        <v>150.39245370383003</v>
      </c>
      <c r="AI19" s="25">
        <f>ParticipationFemaleRate!AI19*FemaleSingleAge!AI19/100</f>
        <v>153.56760046099004</v>
      </c>
      <c r="AJ19" s="25">
        <f>ParticipationFemaleRate!AJ19*FemaleSingleAge!AJ19/100</f>
        <v>156.39935154552003</v>
      </c>
      <c r="AK19" s="25">
        <f>ParticipationFemaleRate!AK19*FemaleSingleAge!AK19/100</f>
        <v>158.77919051805006</v>
      </c>
      <c r="AL19" s="25">
        <f>ParticipationFemaleRate!AL19*FemaleSingleAge!AL19/100</f>
        <v>160.66221659254006</v>
      </c>
      <c r="AM19" s="25">
        <f>ParticipationFemaleRate!AM19*FemaleSingleAge!AM19/100</f>
        <v>162.12330979506004</v>
      </c>
      <c r="AN19" s="25">
        <f>ParticipationFemaleRate!AN19*FemaleSingleAge!AN19/100</f>
        <v>163.32133145310007</v>
      </c>
      <c r="AO19" s="25">
        <f>ParticipationFemaleRate!AO19*FemaleSingleAge!AO19/100</f>
        <v>164.47044079455009</v>
      </c>
      <c r="AP19" s="25">
        <f>ParticipationFemaleRate!AP19*FemaleSingleAge!AP19/100</f>
        <v>165.72548346060009</v>
      </c>
      <c r="AQ19" s="25">
        <f>ParticipationFemaleRate!AQ19*FemaleSingleAge!AQ19/100</f>
        <v>167.1341057604651</v>
      </c>
      <c r="AR19" s="25">
        <f>ParticipationFemaleRate!AR19*FemaleSingleAge!AR19/100</f>
        <v>168.65106620532009</v>
      </c>
      <c r="AS19" s="25">
        <f>ParticipationFemaleRate!AS19*FemaleSingleAge!AS19/100</f>
        <v>170.21952228951014</v>
      </c>
      <c r="AT19" s="25">
        <f>ParticipationFemaleRate!AT19*FemaleSingleAge!AT19/100</f>
        <v>171.74625703228014</v>
      </c>
      <c r="AU19" s="25">
        <f>ParticipationFemaleRate!AU19*FemaleSingleAge!AU19/100</f>
        <v>173.16545588217511</v>
      </c>
      <c r="AV19" s="25">
        <f>ParticipationFemaleRate!AV19*FemaleSingleAge!AV19/100</f>
        <v>174.46726203198014</v>
      </c>
      <c r="AW19" s="25">
        <f>ParticipationFemaleRate!AW19*FemaleSingleAge!AW19/100</f>
        <v>175.67354216572016</v>
      </c>
      <c r="AX19" s="25">
        <f>ParticipationFemaleRate!AX19*FemaleSingleAge!AX19/100</f>
        <v>176.78778842638019</v>
      </c>
      <c r="AY19" s="25">
        <f>ParticipationFemaleRate!AY19*FemaleSingleAge!AY19/100</f>
        <v>177.81841689066019</v>
      </c>
      <c r="AZ19" s="25">
        <f>ParticipationFemaleRate!AZ19*FemaleSingleAge!AZ19/100</f>
        <v>178.7698</v>
      </c>
    </row>
    <row r="20" spans="1:5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ParticipationFemaleRate!AA20*FemaleSingleAge!AA20/100</f>
        <v>116.8411646353</v>
      </c>
      <c r="AB20" s="28">
        <f>ParticipationFemaleRate!AB20*FemaleSingleAge!AB20/100</f>
        <v>121.78513400200001</v>
      </c>
      <c r="AC20" s="28">
        <f>ParticipationFemaleRate!AC20*FemaleSingleAge!AC20/100</f>
        <v>126.25512676779999</v>
      </c>
      <c r="AD20" s="28">
        <f>ParticipationFemaleRate!AD20*FemaleSingleAge!AD20/100</f>
        <v>130.41413093380001</v>
      </c>
      <c r="AE20" s="28">
        <f>ParticipationFemaleRate!AE20*FemaleSingleAge!AE20/100</f>
        <v>134.54690714559999</v>
      </c>
      <c r="AF20" s="28">
        <f>ParticipationFemaleRate!AF20*FemaleSingleAge!AF20/100</f>
        <v>138.84891610950001</v>
      </c>
      <c r="AG20" s="25">
        <f>ParticipationFemaleRate!AG20*FemaleSingleAge!AG20/100</f>
        <v>142.50712777434001</v>
      </c>
      <c r="AH20" s="25">
        <f>ParticipationFemaleRate!AH20*FemaleSingleAge!AH20/100</f>
        <v>146.19666609183002</v>
      </c>
      <c r="AI20" s="25">
        <f>ParticipationFemaleRate!AI20*FemaleSingleAge!AI20/100</f>
        <v>149.74303774593002</v>
      </c>
      <c r="AJ20" s="25">
        <f>ParticipationFemaleRate!AJ20*FemaleSingleAge!AJ20/100</f>
        <v>152.91377264808003</v>
      </c>
      <c r="AK20" s="25">
        <f>ParticipationFemaleRate!AK20*FemaleSingleAge!AK20/100</f>
        <v>155.55603486905005</v>
      </c>
      <c r="AL20" s="25">
        <f>ParticipationFemaleRate!AL20*FemaleSingleAge!AL20/100</f>
        <v>157.60940446264004</v>
      </c>
      <c r="AM20" s="25">
        <f>ParticipationFemaleRate!AM20*FemaleSingleAge!AM20/100</f>
        <v>159.16537502251506</v>
      </c>
      <c r="AN20" s="25">
        <f>ParticipationFemaleRate!AN20*FemaleSingleAge!AN20/100</f>
        <v>160.40142780850007</v>
      </c>
      <c r="AO20" s="25">
        <f>ParticipationFemaleRate!AO20*FemaleSingleAge!AO20/100</f>
        <v>161.56882078700005</v>
      </c>
      <c r="AP20" s="25">
        <f>ParticipationFemaleRate!AP20*FemaleSingleAge!AP20/100</f>
        <v>162.84625775295012</v>
      </c>
      <c r="AQ20" s="25">
        <f>ParticipationFemaleRate!AQ20*FemaleSingleAge!AQ20/100</f>
        <v>164.28539141327511</v>
      </c>
      <c r="AR20" s="25">
        <f>ParticipationFemaleRate!AR20*FemaleSingleAge!AR20/100</f>
        <v>165.83560577108011</v>
      </c>
      <c r="AS20" s="25">
        <f>ParticipationFemaleRate!AS20*FemaleSingleAge!AS20/100</f>
        <v>167.44115459695513</v>
      </c>
      <c r="AT20" s="25">
        <f>ParticipationFemaleRate!AT20*FemaleSingleAge!AT20/100</f>
        <v>169.00874271129015</v>
      </c>
      <c r="AU20" s="25">
        <f>ParticipationFemaleRate!AU20*FemaleSingleAge!AU20/100</f>
        <v>170.47077150745017</v>
      </c>
      <c r="AV20" s="25">
        <f>ParticipationFemaleRate!AV20*FemaleSingleAge!AV20/100</f>
        <v>171.81903417822016</v>
      </c>
      <c r="AW20" s="25">
        <f>ParticipationFemaleRate!AW20*FemaleSingleAge!AW20/100</f>
        <v>173.07980857889015</v>
      </c>
      <c r="AX20" s="25">
        <f>ParticipationFemaleRate!AX20*FemaleSingleAge!AX20/100</f>
        <v>174.25641928347017</v>
      </c>
      <c r="AY20" s="25">
        <f>ParticipationFemaleRate!AY20*FemaleSingleAge!AY20/100</f>
        <v>175.35877597095021</v>
      </c>
      <c r="AZ20" s="25">
        <f>ParticipationFemaleRate!AZ20*FemaleSingleAge!AZ20/100</f>
        <v>176.39215000000002</v>
      </c>
    </row>
    <row r="21" spans="1:5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ParticipationFemaleRate!AA21*FemaleSingleAge!AA21/100</f>
        <v>111.20590133290001</v>
      </c>
      <c r="AB21" s="28">
        <f>ParticipationFemaleRate!AB21*FemaleSingleAge!AB21/100</f>
        <v>115.94878971740002</v>
      </c>
      <c r="AC21" s="28">
        <f>ParticipationFemaleRate!AC21*FemaleSingleAge!AC21/100</f>
        <v>120.53118800120001</v>
      </c>
      <c r="AD21" s="28">
        <f>ParticipationFemaleRate!AD21*FemaleSingleAge!AD21/100</f>
        <v>125.00742551800001</v>
      </c>
      <c r="AE21" s="28">
        <f>ParticipationFemaleRate!AE21*FemaleSingleAge!AE21/100</f>
        <v>129.50239728779999</v>
      </c>
      <c r="AF21" s="28">
        <f>ParticipationFemaleRate!AF21*FemaleSingleAge!AF21/100</f>
        <v>134.0904158475</v>
      </c>
      <c r="AG21" s="25">
        <f>ParticipationFemaleRate!AG21*FemaleSingleAge!AG21/100</f>
        <v>137.95453741010999</v>
      </c>
      <c r="AH21" s="25">
        <f>ParticipationFemaleRate!AH21*FemaleSingleAge!AH21/100</f>
        <v>141.77566340947999</v>
      </c>
      <c r="AI21" s="25">
        <f>ParticipationFemaleRate!AI21*FemaleSingleAge!AI21/100</f>
        <v>145.42047231685004</v>
      </c>
      <c r="AJ21" s="25">
        <f>ParticipationFemaleRate!AJ21*FemaleSingleAge!AJ21/100</f>
        <v>148.71681379728005</v>
      </c>
      <c r="AK21" s="25">
        <f>ParticipationFemaleRate!AK21*FemaleSingleAge!AK21/100</f>
        <v>151.55253627345004</v>
      </c>
      <c r="AL21" s="25">
        <f>ParticipationFemaleRate!AL21*FemaleSingleAge!AL21/100</f>
        <v>153.87919319149006</v>
      </c>
      <c r="AM21" s="25">
        <f>ParticipationFemaleRate!AM21*FemaleSingleAge!AM21/100</f>
        <v>155.75624000346005</v>
      </c>
      <c r="AN21" s="25">
        <f>ParticipationFemaleRate!AN21*FemaleSingleAge!AN21/100</f>
        <v>157.32095919770009</v>
      </c>
      <c r="AO21" s="25">
        <f>ParticipationFemaleRate!AO21*FemaleSingleAge!AO21/100</f>
        <v>158.76234554955508</v>
      </c>
      <c r="AP21" s="25">
        <f>ParticipationFemaleRate!AP21*FemaleSingleAge!AP21/100</f>
        <v>160.21954419180011</v>
      </c>
      <c r="AQ21" s="25">
        <f>ParticipationFemaleRate!AQ21*FemaleSingleAge!AQ21/100</f>
        <v>161.73018450497008</v>
      </c>
      <c r="AR21" s="25">
        <f>ParticipationFemaleRate!AR21*FemaleSingleAge!AR21/100</f>
        <v>163.2624975735601</v>
      </c>
      <c r="AS21" s="25">
        <f>ParticipationFemaleRate!AS21*FemaleSingleAge!AS21/100</f>
        <v>164.79585821623513</v>
      </c>
      <c r="AT21" s="25">
        <f>ParticipationFemaleRate!AT21*FemaleSingleAge!AT21/100</f>
        <v>166.29183272138013</v>
      </c>
      <c r="AU21" s="25">
        <f>ParticipationFemaleRate!AU21*FemaleSingleAge!AU21/100</f>
        <v>167.71808801767514</v>
      </c>
      <c r="AV21" s="25">
        <f>ParticipationFemaleRate!AV21*FemaleSingleAge!AV21/100</f>
        <v>169.07816354118017</v>
      </c>
      <c r="AW21" s="25">
        <f>ParticipationFemaleRate!AW21*FemaleSingleAge!AW21/100</f>
        <v>170.38506416436019</v>
      </c>
      <c r="AX21" s="25">
        <f>ParticipationFemaleRate!AX21*FemaleSingleAge!AX21/100</f>
        <v>171.63418619643016</v>
      </c>
      <c r="AY21" s="25">
        <f>ParticipationFemaleRate!AY21*FemaleSingleAge!AY21/100</f>
        <v>172.8188451067652</v>
      </c>
      <c r="AZ21" s="25">
        <f>ParticipationFemaleRate!AZ21*FemaleSingleAge!AZ21/100</f>
        <v>173.93310000000002</v>
      </c>
    </row>
    <row r="22" spans="1:5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ParticipationFemaleRate!AA22*FemaleSingleAge!AA22/100</f>
        <v>105.28025710900002</v>
      </c>
      <c r="AB22" s="28">
        <f>ParticipationFemaleRate!AB22*FemaleSingleAge!AB22/100</f>
        <v>109.70716109290001</v>
      </c>
      <c r="AC22" s="28">
        <f>ParticipationFemaleRate!AC22*FemaleSingleAge!AC22/100</f>
        <v>114.4581676537</v>
      </c>
      <c r="AD22" s="28">
        <f>ParticipationFemaleRate!AD22*FemaleSingleAge!AD22/100</f>
        <v>119.41275309710001</v>
      </c>
      <c r="AE22" s="28">
        <f>ParticipationFemaleRate!AE22*FemaleSingleAge!AE22/100</f>
        <v>124.41667207340001</v>
      </c>
      <c r="AF22" s="28">
        <f>ParticipationFemaleRate!AF22*FemaleSingleAge!AF22/100</f>
        <v>129.34690298789999</v>
      </c>
      <c r="AG22" s="25">
        <f>ParticipationFemaleRate!AG22*FemaleSingleAge!AG22/100</f>
        <v>133.35352844097</v>
      </c>
      <c r="AH22" s="25">
        <f>ParticipationFemaleRate!AH22*FemaleSingleAge!AH22/100</f>
        <v>137.16523325700001</v>
      </c>
      <c r="AI22" s="25">
        <f>ParticipationFemaleRate!AI22*FemaleSingleAge!AI22/100</f>
        <v>140.73483101745001</v>
      </c>
      <c r="AJ22" s="25">
        <f>ParticipationFemaleRate!AJ22*FemaleSingleAge!AJ22/100</f>
        <v>144.02548550160003</v>
      </c>
      <c r="AK22" s="25">
        <f>ParticipationFemaleRate!AK22*FemaleSingleAge!AK22/100</f>
        <v>147.01103726125004</v>
      </c>
      <c r="AL22" s="25">
        <f>ParticipationFemaleRate!AL22*FemaleSingleAge!AL22/100</f>
        <v>149.66968439462005</v>
      </c>
      <c r="AM22" s="25">
        <f>ParticipationFemaleRate!AM22*FemaleSingleAge!AM22/100</f>
        <v>152.00720877748506</v>
      </c>
      <c r="AN22" s="25">
        <f>ParticipationFemaleRate!AN22*FemaleSingleAge!AN22/100</f>
        <v>154.07576282528009</v>
      </c>
      <c r="AO22" s="25">
        <f>ParticipationFemaleRate!AO22*FemaleSingleAge!AO22/100</f>
        <v>155.94996069906009</v>
      </c>
      <c r="AP22" s="25">
        <f>ParticipationFemaleRate!AP22*FemaleSingleAge!AP22/100</f>
        <v>157.68913758885009</v>
      </c>
      <c r="AQ22" s="25">
        <f>ParticipationFemaleRate!AQ22*FemaleSingleAge!AQ22/100</f>
        <v>159.3045176591551</v>
      </c>
      <c r="AR22" s="25">
        <f>ParticipationFemaleRate!AR22*FemaleSingleAge!AR22/100</f>
        <v>160.79781011352011</v>
      </c>
      <c r="AS22" s="25">
        <f>ParticipationFemaleRate!AS22*FemaleSingleAge!AS22/100</f>
        <v>162.20701633144512</v>
      </c>
      <c r="AT22" s="25">
        <f>ParticipationFemaleRate!AT22*FemaleSingleAge!AT22/100</f>
        <v>163.57148867629013</v>
      </c>
      <c r="AU22" s="25">
        <f>ParticipationFemaleRate!AU22*FemaleSingleAge!AU22/100</f>
        <v>164.92105226345015</v>
      </c>
      <c r="AV22" s="25">
        <f>ParticipationFemaleRate!AV22*FemaleSingleAge!AV22/100</f>
        <v>166.27176508182015</v>
      </c>
      <c r="AW22" s="25">
        <f>ParticipationFemaleRate!AW22*FemaleSingleAge!AW22/100</f>
        <v>167.61905099917516</v>
      </c>
      <c r="AX22" s="25">
        <f>ParticipationFemaleRate!AX22*FemaleSingleAge!AX22/100</f>
        <v>168.94338706566018</v>
      </c>
      <c r="AY22" s="25">
        <f>ParticipationFemaleRate!AY22*FemaleSingleAge!AY22/100</f>
        <v>170.21302111573516</v>
      </c>
      <c r="AZ22" s="25">
        <f>ParticipationFemaleRate!AZ22*FemaleSingleAge!AZ22/100</f>
        <v>171.40420000000003</v>
      </c>
    </row>
    <row r="23" spans="1:5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ParticipationFemaleRate!AA23*FemaleSingleAge!AA23/100</f>
        <v>135.95381835199998</v>
      </c>
      <c r="AB23" s="28">
        <f>ParticipationFemaleRate!AB23*FemaleSingleAge!AB23/100</f>
        <v>141.57137828239999</v>
      </c>
      <c r="AC23" s="28">
        <f>ParticipationFemaleRate!AC23*FemaleSingleAge!AC23/100</f>
        <v>148.24713370060002</v>
      </c>
      <c r="AD23" s="28">
        <f>ParticipationFemaleRate!AD23*FemaleSingleAge!AD23/100</f>
        <v>155.58969723439998</v>
      </c>
      <c r="AE23" s="28">
        <f>ParticipationFemaleRate!AE23*FemaleSingleAge!AE23/100</f>
        <v>163.03970043900003</v>
      </c>
      <c r="AF23" s="28">
        <f>ParticipationFemaleRate!AF23*FemaleSingleAge!AF23/100</f>
        <v>170.17932237240001</v>
      </c>
      <c r="AG23" s="25">
        <f>ParticipationFemaleRate!AG23*FemaleSingleAge!AG23/100</f>
        <v>176.63163625521</v>
      </c>
      <c r="AH23" s="25">
        <f>ParticipationFemaleRate!AH23*FemaleSingleAge!AH23/100</f>
        <v>182.68600930174</v>
      </c>
      <c r="AI23" s="25">
        <f>ParticipationFemaleRate!AI23*FemaleSingleAge!AI23/100</f>
        <v>188.38472925402002</v>
      </c>
      <c r="AJ23" s="25">
        <f>ParticipationFemaleRate!AJ23*FemaleSingleAge!AJ23/100</f>
        <v>193.84365560208005</v>
      </c>
      <c r="AK23" s="25">
        <f>ParticipationFemaleRate!AK23*FemaleSingleAge!AK23/100</f>
        <v>199.14246013165004</v>
      </c>
      <c r="AL23" s="25">
        <f>ParticipationFemaleRate!AL23*FemaleSingleAge!AL23/100</f>
        <v>204.27664966764004</v>
      </c>
      <c r="AM23" s="25">
        <f>ParticipationFemaleRate!AM23*FemaleSingleAge!AM23/100</f>
        <v>209.18684937237006</v>
      </c>
      <c r="AN23" s="25">
        <f>ParticipationFemaleRate!AN23*FemaleSingleAge!AN23/100</f>
        <v>213.82750456820006</v>
      </c>
      <c r="AO23" s="25">
        <f>ParticipationFemaleRate!AO23*FemaleSingleAge!AO23/100</f>
        <v>218.14488540439004</v>
      </c>
      <c r="AP23" s="25">
        <f>ParticipationFemaleRate!AP23*FemaleSingleAge!AP23/100</f>
        <v>222.11248020840006</v>
      </c>
      <c r="AQ23" s="25">
        <f>ParticipationFemaleRate!AQ23*FemaleSingleAge!AQ23/100</f>
        <v>225.70560752619008</v>
      </c>
      <c r="AR23" s="25">
        <f>ParticipationFemaleRate!AR23*FemaleSingleAge!AR23/100</f>
        <v>228.96601380496006</v>
      </c>
      <c r="AS23" s="25">
        <f>ParticipationFemaleRate!AS23*FemaleSingleAge!AS23/100</f>
        <v>232.02237373935009</v>
      </c>
      <c r="AT23" s="25">
        <f>ParticipationFemaleRate!AT23*FemaleSingleAge!AT23/100</f>
        <v>235.04367569994008</v>
      </c>
      <c r="AU23" s="25">
        <f>ParticipationFemaleRate!AU23*FemaleSingleAge!AU23/100</f>
        <v>238.15119794495007</v>
      </c>
      <c r="AV23" s="25">
        <f>ParticipationFemaleRate!AV23*FemaleSingleAge!AV23/100</f>
        <v>241.39045203000009</v>
      </c>
      <c r="AW23" s="25">
        <f>ParticipationFemaleRate!AW23*FemaleSingleAge!AW23/100</f>
        <v>244.73252686798011</v>
      </c>
      <c r="AX23" s="25">
        <f>ParticipationFemaleRate!AX23*FemaleSingleAge!AX23/100</f>
        <v>248.12785896372014</v>
      </c>
      <c r="AY23" s="25">
        <f>ParticipationFemaleRate!AY23*FemaleSingleAge!AY23/100</f>
        <v>251.49307610610009</v>
      </c>
      <c r="AZ23" s="25">
        <f>ParticipationFemaleRate!AZ23*FemaleSingleAge!AZ23/100</f>
        <v>254.76434999999998</v>
      </c>
    </row>
    <row r="24" spans="1:5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ParticipationFemaleRate!AA24*FemaleSingleAge!AA24/100</f>
        <v>127.97514375140001</v>
      </c>
      <c r="AB24" s="28">
        <f>ParticipationFemaleRate!AB24*FemaleSingleAge!AB24/100</f>
        <v>133.19875822220001</v>
      </c>
      <c r="AC24" s="28">
        <f>ParticipationFemaleRate!AC24*FemaleSingleAge!AC24/100</f>
        <v>140.1695463872</v>
      </c>
      <c r="AD24" s="28">
        <f>ParticipationFemaleRate!AD24*FemaleSingleAge!AD24/100</f>
        <v>148.23178517620002</v>
      </c>
      <c r="AE24" s="28">
        <f>ParticipationFemaleRate!AE24*FemaleSingleAge!AE24/100</f>
        <v>156.41851755200003</v>
      </c>
      <c r="AF24" s="28">
        <f>ParticipationFemaleRate!AF24*FemaleSingleAge!AF24/100</f>
        <v>164.01774252160001</v>
      </c>
      <c r="AG24" s="25">
        <f>ParticipationFemaleRate!AG24*FemaleSingleAge!AG24/100</f>
        <v>170.57363123006999</v>
      </c>
      <c r="AH24" s="25">
        <f>ParticipationFemaleRate!AH24*FemaleSingleAge!AH24/100</f>
        <v>176.47534661708002</v>
      </c>
      <c r="AI24" s="25">
        <f>ParticipationFemaleRate!AI24*FemaleSingleAge!AI24/100</f>
        <v>181.91058068313004</v>
      </c>
      <c r="AJ24" s="25">
        <f>ParticipationFemaleRate!AJ24*FemaleSingleAge!AJ24/100</f>
        <v>187.20767805072003</v>
      </c>
      <c r="AK24" s="25">
        <f>ParticipationFemaleRate!AK24*FemaleSingleAge!AK24/100</f>
        <v>192.59498123115</v>
      </c>
      <c r="AL24" s="25">
        <f>ParticipationFemaleRate!AL24*FemaleSingleAge!AL24/100</f>
        <v>198.11774598378005</v>
      </c>
      <c r="AM24" s="25">
        <f>ParticipationFemaleRate!AM24*FemaleSingleAge!AM24/100</f>
        <v>203.63429270166006</v>
      </c>
      <c r="AN24" s="25">
        <f>ParticipationFemaleRate!AN24*FemaleSingleAge!AN24/100</f>
        <v>208.97332958828008</v>
      </c>
      <c r="AO24" s="25">
        <f>ParticipationFemaleRate!AO24*FemaleSingleAge!AO24/100</f>
        <v>213.89708768141006</v>
      </c>
      <c r="AP24" s="25">
        <f>ParticipationFemaleRate!AP24*FemaleSingleAge!AP24/100</f>
        <v>218.24985199950004</v>
      </c>
      <c r="AQ24" s="25">
        <f>ParticipationFemaleRate!AQ24*FemaleSingleAge!AQ24/100</f>
        <v>221.96161790803006</v>
      </c>
      <c r="AR24" s="25">
        <f>ParticipationFemaleRate!AR24*FemaleSingleAge!AR24/100</f>
        <v>225.12974772592005</v>
      </c>
      <c r="AS24" s="25">
        <f>ParticipationFemaleRate!AS24*FemaleSingleAge!AS24/100</f>
        <v>227.96337528003008</v>
      </c>
      <c r="AT24" s="25">
        <f>ParticipationFemaleRate!AT24*FemaleSingleAge!AT24/100</f>
        <v>230.76005175988007</v>
      </c>
      <c r="AU24" s="25">
        <f>ParticipationFemaleRate!AU24*FemaleSingleAge!AU24/100</f>
        <v>233.73549679315008</v>
      </c>
      <c r="AV24" s="25">
        <f>ParticipationFemaleRate!AV24*FemaleSingleAge!AV24/100</f>
        <v>236.96071816872012</v>
      </c>
      <c r="AW24" s="25">
        <f>ParticipationFemaleRate!AW24*FemaleSingleAge!AW24/100</f>
        <v>240.37382201288008</v>
      </c>
      <c r="AX24" s="25">
        <f>ParticipationFemaleRate!AX24*FemaleSingleAge!AX24/100</f>
        <v>243.89826495816015</v>
      </c>
      <c r="AY24" s="25">
        <f>ParticipationFemaleRate!AY24*FemaleSingleAge!AY24/100</f>
        <v>247.40223066972013</v>
      </c>
      <c r="AZ24" s="25">
        <f>ParticipationFemaleRate!AZ24*FemaleSingleAge!AZ24/100</f>
        <v>250.78948</v>
      </c>
    </row>
    <row r="25" spans="1:5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ParticipationFemaleRate!AA25*FemaleSingleAge!AA25/100</f>
        <v>122.21944710140001</v>
      </c>
      <c r="AB25" s="28">
        <f>ParticipationFemaleRate!AB25*FemaleSingleAge!AB25/100</f>
        <v>126.8802823442</v>
      </c>
      <c r="AC25" s="28">
        <f>ParticipationFemaleRate!AC25*FemaleSingleAge!AC25/100</f>
        <v>133.5603012414</v>
      </c>
      <c r="AD25" s="28">
        <f>ParticipationFemaleRate!AD25*FemaleSingleAge!AD25/100</f>
        <v>141.53215427559999</v>
      </c>
      <c r="AE25" s="28">
        <f>ParticipationFemaleRate!AE25*FemaleSingleAge!AE25/100</f>
        <v>149.7026854312</v>
      </c>
      <c r="AF25" s="28">
        <f>ParticipationFemaleRate!AF25*FemaleSingleAge!AF25/100</f>
        <v>157.27291874360003</v>
      </c>
      <c r="AG25" s="25">
        <f>ParticipationFemaleRate!AG25*FemaleSingleAge!AG25/100</f>
        <v>163.77561968724004</v>
      </c>
      <c r="AH25" s="25">
        <f>ParticipationFemaleRate!AH25*FemaleSingleAge!AH25/100</f>
        <v>169.62856511985999</v>
      </c>
      <c r="AI25" s="25">
        <f>ParticipationFemaleRate!AI25*FemaleSingleAge!AI25/100</f>
        <v>175.05085380302003</v>
      </c>
      <c r="AJ25" s="25">
        <f>ParticipationFemaleRate!AJ25*FemaleSingleAge!AJ25/100</f>
        <v>180.42581755728003</v>
      </c>
      <c r="AK25" s="25">
        <f>ParticipationFemaleRate!AK25*FemaleSingleAge!AK25/100</f>
        <v>186.01192741295003</v>
      </c>
      <c r="AL25" s="25">
        <f>ParticipationFemaleRate!AL25*FemaleSingleAge!AL25/100</f>
        <v>191.86664061038005</v>
      </c>
      <c r="AM25" s="25">
        <f>ParticipationFemaleRate!AM25*FemaleSingleAge!AM25/100</f>
        <v>197.81732857044005</v>
      </c>
      <c r="AN25" s="25">
        <f>ParticipationFemaleRate!AN25*FemaleSingleAge!AN25/100</f>
        <v>203.63323093988004</v>
      </c>
      <c r="AO25" s="25">
        <f>ParticipationFemaleRate!AO25*FemaleSingleAge!AO25/100</f>
        <v>208.99383842561005</v>
      </c>
      <c r="AP25" s="25">
        <f>ParticipationFemaleRate!AP25*FemaleSingleAge!AP25/100</f>
        <v>213.68301559830007</v>
      </c>
      <c r="AQ25" s="25">
        <f>ParticipationFemaleRate!AQ25*FemaleSingleAge!AQ25/100</f>
        <v>217.60847378512008</v>
      </c>
      <c r="AR25" s="25">
        <f>ParticipationFemaleRate!AR25*FemaleSingleAge!AR25/100</f>
        <v>220.88401142672006</v>
      </c>
      <c r="AS25" s="25">
        <f>ParticipationFemaleRate!AS25*FemaleSingleAge!AS25/100</f>
        <v>223.74935726766009</v>
      </c>
      <c r="AT25" s="25">
        <f>ParticipationFemaleRate!AT25*FemaleSingleAge!AT25/100</f>
        <v>226.5500669889401</v>
      </c>
      <c r="AU25" s="25">
        <f>ParticipationFemaleRate!AU25*FemaleSingleAge!AU25/100</f>
        <v>229.53539952045008</v>
      </c>
      <c r="AV25" s="25">
        <f>ParticipationFemaleRate!AV25*FemaleSingleAge!AV25/100</f>
        <v>232.7830151337601</v>
      </c>
      <c r="AW25" s="25">
        <f>ParticipationFemaleRate!AW25*FemaleSingleAge!AW25/100</f>
        <v>236.22346825028012</v>
      </c>
      <c r="AX25" s="25">
        <f>ParticipationFemaleRate!AX25*FemaleSingleAge!AX25/100</f>
        <v>239.77853053716007</v>
      </c>
      <c r="AY25" s="25">
        <f>ParticipationFemaleRate!AY25*FemaleSingleAge!AY25/100</f>
        <v>243.31969658124009</v>
      </c>
      <c r="AZ25" s="25">
        <f>ParticipationFemaleRate!AZ25*FemaleSingleAge!AZ25/100</f>
        <v>246.74821</v>
      </c>
    </row>
    <row r="26" spans="1:5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ParticipationFemaleRate!AA26*FemaleSingleAge!AA26/100</f>
        <v>119.84639469000001</v>
      </c>
      <c r="AB26" s="28">
        <f>ParticipationFemaleRate!AB26*FemaleSingleAge!AB26/100</f>
        <v>123.709106664</v>
      </c>
      <c r="AC26" s="28">
        <f>ParticipationFemaleRate!AC26*FemaleSingleAge!AC26/100</f>
        <v>129.19449874540001</v>
      </c>
      <c r="AD26" s="28">
        <f>ParticipationFemaleRate!AD26*FemaleSingleAge!AD26/100</f>
        <v>135.81141815340001</v>
      </c>
      <c r="AE26" s="28">
        <f>ParticipationFemaleRate!AE26*FemaleSingleAge!AE26/100</f>
        <v>142.80096562600002</v>
      </c>
      <c r="AF26" s="28">
        <f>ParticipationFemaleRate!AF26*FemaleSingleAge!AF26/100</f>
        <v>149.59780384780001</v>
      </c>
      <c r="AG26" s="25">
        <f>ParticipationFemaleRate!AG26*FemaleSingleAge!AG26/100</f>
        <v>155.83651639101001</v>
      </c>
      <c r="AH26" s="25">
        <f>ParticipationFemaleRate!AH26*FemaleSingleAge!AH26/100</f>
        <v>161.8446139282</v>
      </c>
      <c r="AI26" s="25">
        <f>ParticipationFemaleRate!AI26*FemaleSingleAge!AI26/100</f>
        <v>167.69853789351001</v>
      </c>
      <c r="AJ26" s="25">
        <f>ParticipationFemaleRate!AJ26*FemaleSingleAge!AJ26/100</f>
        <v>173.56168586976</v>
      </c>
      <c r="AK26" s="25">
        <f>ParticipationFemaleRate!AK26*FemaleSingleAge!AK26/100</f>
        <v>179.53559834785003</v>
      </c>
      <c r="AL26" s="25">
        <f>ParticipationFemaleRate!AL26*FemaleSingleAge!AL26/100</f>
        <v>185.63076120406004</v>
      </c>
      <c r="AM26" s="25">
        <f>ParticipationFemaleRate!AM26*FemaleSingleAge!AM26/100</f>
        <v>191.72835420828002</v>
      </c>
      <c r="AN26" s="25">
        <f>ParticipationFemaleRate!AN26*FemaleSingleAge!AN26/100</f>
        <v>197.64776491928006</v>
      </c>
      <c r="AO26" s="25">
        <f>ParticipationFemaleRate!AO26*FemaleSingleAge!AO26/100</f>
        <v>203.14869352239006</v>
      </c>
      <c r="AP26" s="25">
        <f>ParticipationFemaleRate!AP26*FemaleSingleAge!AP26/100</f>
        <v>208.07374914900007</v>
      </c>
      <c r="AQ26" s="25">
        <f>ParticipationFemaleRate!AQ26*FemaleSingleAge!AQ26/100</f>
        <v>212.34789950341005</v>
      </c>
      <c r="AR26" s="25">
        <f>ParticipationFemaleRate!AR26*FemaleSingleAge!AR26/100</f>
        <v>216.04336859864006</v>
      </c>
      <c r="AS26" s="25">
        <f>ParticipationFemaleRate!AS26*FemaleSingleAge!AS26/100</f>
        <v>219.34177429986008</v>
      </c>
      <c r="AT26" s="25">
        <f>ParticipationFemaleRate!AT26*FemaleSingleAge!AT26/100</f>
        <v>222.50325992230006</v>
      </c>
      <c r="AU26" s="25">
        <f>ParticipationFemaleRate!AU26*FemaleSingleAge!AU26/100</f>
        <v>225.7213836126501</v>
      </c>
      <c r="AV26" s="25">
        <f>ParticipationFemaleRate!AV26*FemaleSingleAge!AV26/100</f>
        <v>229.05012147108013</v>
      </c>
      <c r="AW26" s="25">
        <f>ParticipationFemaleRate!AW26*FemaleSingleAge!AW26/100</f>
        <v>232.44397943233008</v>
      </c>
      <c r="AX26" s="25">
        <f>ParticipationFemaleRate!AX26*FemaleSingleAge!AX26/100</f>
        <v>235.87934755486012</v>
      </c>
      <c r="AY26" s="25">
        <f>ParticipationFemaleRate!AY26*FemaleSingleAge!AY26/100</f>
        <v>239.29700419764012</v>
      </c>
      <c r="AZ26" s="25">
        <f>ParticipationFemaleRate!AZ26*FemaleSingleAge!AZ26/100</f>
        <v>242.65215999999998</v>
      </c>
    </row>
    <row r="27" spans="1:5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ParticipationFemaleRate!AA27*FemaleSingleAge!AA27/100</f>
        <v>119.62469378199999</v>
      </c>
      <c r="AB27" s="28">
        <f>ParticipationFemaleRate!AB27*FemaleSingleAge!AB27/100</f>
        <v>122.583548208</v>
      </c>
      <c r="AC27" s="28">
        <f>ParticipationFemaleRate!AC27*FemaleSingleAge!AC27/100</f>
        <v>126.36013790619999</v>
      </c>
      <c r="AD27" s="28">
        <f>ParticipationFemaleRate!AD27*FemaleSingleAge!AD27/100</f>
        <v>130.88113103780003</v>
      </c>
      <c r="AE27" s="28">
        <f>ParticipationFemaleRate!AE27*FemaleSingleAge!AE27/100</f>
        <v>135.99218966300003</v>
      </c>
      <c r="AF27" s="28">
        <f>ParticipationFemaleRate!AF27*FemaleSingleAge!AF27/100</f>
        <v>141.55773514960001</v>
      </c>
      <c r="AG27" s="25">
        <f>ParticipationFemaleRate!AG27*FemaleSingleAge!AG27/100</f>
        <v>147.37796087868003</v>
      </c>
      <c r="AH27" s="25">
        <f>ParticipationFemaleRate!AH27*FemaleSingleAge!AH27/100</f>
        <v>153.62014195458002</v>
      </c>
      <c r="AI27" s="25">
        <f>ParticipationFemaleRate!AI27*FemaleSingleAge!AI27/100</f>
        <v>160.11861188076003</v>
      </c>
      <c r="AJ27" s="25">
        <f>ParticipationFemaleRate!AJ27*FemaleSingleAge!AJ27/100</f>
        <v>166.66786869984003</v>
      </c>
      <c r="AK27" s="25">
        <f>ParticipationFemaleRate!AK27*FemaleSingleAge!AK27/100</f>
        <v>173.10077335340003</v>
      </c>
      <c r="AL27" s="25">
        <f>ParticipationFemaleRate!AL27*FemaleSingleAge!AL27/100</f>
        <v>179.35427921886003</v>
      </c>
      <c r="AM27" s="25">
        <f>ParticipationFemaleRate!AM27*FemaleSingleAge!AM27/100</f>
        <v>185.40538346733007</v>
      </c>
      <c r="AN27" s="25">
        <f>ParticipationFemaleRate!AN27*FemaleSingleAge!AN27/100</f>
        <v>191.18987310988007</v>
      </c>
      <c r="AO27" s="25">
        <f>ParticipationFemaleRate!AO27*FemaleSingleAge!AO27/100</f>
        <v>196.65062453442005</v>
      </c>
      <c r="AP27" s="25">
        <f>ParticipationFemaleRate!AP27*FemaleSingleAge!AP27/100</f>
        <v>201.74849563680007</v>
      </c>
      <c r="AQ27" s="25">
        <f>ParticipationFemaleRate!AQ27*FemaleSingleAge!AQ27/100</f>
        <v>206.44624261877004</v>
      </c>
      <c r="AR27" s="25">
        <f>ParticipationFemaleRate!AR27*FemaleSingleAge!AR27/100</f>
        <v>210.75046255608009</v>
      </c>
      <c r="AS27" s="25">
        <f>ParticipationFemaleRate!AS27*FemaleSingleAge!AS27/100</f>
        <v>214.7247054495601</v>
      </c>
      <c r="AT27" s="25">
        <f>ParticipationFemaleRate!AT27*FemaleSingleAge!AT27/100</f>
        <v>218.46900498676007</v>
      </c>
      <c r="AU27" s="25">
        <f>ParticipationFemaleRate!AU27*FemaleSingleAge!AU27/100</f>
        <v>222.0619673856001</v>
      </c>
      <c r="AV27" s="25">
        <f>ParticipationFemaleRate!AV27*FemaleSingleAge!AV27/100</f>
        <v>225.51918628512013</v>
      </c>
      <c r="AW27" s="25">
        <f>ParticipationFemaleRate!AW27*FemaleSingleAge!AW27/100</f>
        <v>228.84117234082012</v>
      </c>
      <c r="AX27" s="25">
        <f>ParticipationFemaleRate!AX27*FemaleSingleAge!AX27/100</f>
        <v>232.07837238300013</v>
      </c>
      <c r="AY27" s="25">
        <f>ParticipationFemaleRate!AY27*FemaleSingleAge!AY27/100</f>
        <v>235.28760997068011</v>
      </c>
      <c r="AZ27" s="25">
        <f>ParticipationFemaleRate!AZ27*FemaleSingleAge!AZ27/100</f>
        <v>238.51295000000002</v>
      </c>
    </row>
    <row r="28" spans="1:5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ParticipationFemaleRate!AA28*FemaleSingleAge!AA28/100</f>
        <v>128.19431434680001</v>
      </c>
      <c r="AB28" s="28">
        <f>ParticipationFemaleRate!AB28*FemaleSingleAge!AB28/100</f>
        <v>130.42651488480001</v>
      </c>
      <c r="AC28" s="28">
        <f>ParticipationFemaleRate!AC28*FemaleSingleAge!AC28/100</f>
        <v>132.7513036176</v>
      </c>
      <c r="AD28" s="28">
        <f>ParticipationFemaleRate!AD28*FemaleSingleAge!AD28/100</f>
        <v>135.5023647324</v>
      </c>
      <c r="AE28" s="28">
        <f>ParticipationFemaleRate!AE28*FemaleSingleAge!AE28/100</f>
        <v>139.10780404080003</v>
      </c>
      <c r="AF28" s="28">
        <f>ParticipationFemaleRate!AF28*FemaleSingleAge!AF28/100</f>
        <v>143.84080255319998</v>
      </c>
      <c r="AG28" s="25">
        <f>ParticipationFemaleRate!AG28*FemaleSingleAge!AG28/100</f>
        <v>149.30733480102003</v>
      </c>
      <c r="AH28" s="25">
        <f>ParticipationFemaleRate!AH28*FemaleSingleAge!AH28/100</f>
        <v>155.84400850668001</v>
      </c>
      <c r="AI28" s="25">
        <f>ParticipationFemaleRate!AI28*FemaleSingleAge!AI28/100</f>
        <v>163.02874300674</v>
      </c>
      <c r="AJ28" s="25">
        <f>ParticipationFemaleRate!AJ28*FemaleSingleAge!AJ28/100</f>
        <v>170.27023451872003</v>
      </c>
      <c r="AK28" s="25">
        <f>ParticipationFemaleRate!AK28*FemaleSingleAge!AK28/100</f>
        <v>177.13250469660005</v>
      </c>
      <c r="AL28" s="25">
        <f>ParticipationFemaleRate!AL28*FemaleSingleAge!AL28/100</f>
        <v>183.47475735996002</v>
      </c>
      <c r="AM28" s="25">
        <f>ParticipationFemaleRate!AM28*FemaleSingleAge!AM28/100</f>
        <v>189.37275205374004</v>
      </c>
      <c r="AN28" s="25">
        <f>ParticipationFemaleRate!AN28*FemaleSingleAge!AN28/100</f>
        <v>194.87449336264001</v>
      </c>
      <c r="AO28" s="25">
        <f>ParticipationFemaleRate!AO28*FemaleSingleAge!AO28/100</f>
        <v>200.10181429008003</v>
      </c>
      <c r="AP28" s="25">
        <f>ParticipationFemaleRate!AP28*FemaleSingleAge!AP28/100</f>
        <v>205.13502214280004</v>
      </c>
      <c r="AQ28" s="25">
        <f>ParticipationFemaleRate!AQ28*FemaleSingleAge!AQ28/100</f>
        <v>209.97316807600004</v>
      </c>
      <c r="AR28" s="25">
        <f>ParticipationFemaleRate!AR28*FemaleSingleAge!AR28/100</f>
        <v>214.55572863120008</v>
      </c>
      <c r="AS28" s="25">
        <f>ParticipationFemaleRate!AS28*FemaleSingleAge!AS28/100</f>
        <v>218.83710130296004</v>
      </c>
      <c r="AT28" s="25">
        <f>ParticipationFemaleRate!AT28*FemaleSingleAge!AT28/100</f>
        <v>222.76371730424006</v>
      </c>
      <c r="AU28" s="25">
        <f>ParticipationFemaleRate!AU28*FemaleSingleAge!AU28/100</f>
        <v>226.31234221620005</v>
      </c>
      <c r="AV28" s="25">
        <f>ParticipationFemaleRate!AV28*FemaleSingleAge!AV28/100</f>
        <v>229.45583853696007</v>
      </c>
      <c r="AW28" s="25">
        <f>ParticipationFemaleRate!AW28*FemaleSingleAge!AW28/100</f>
        <v>232.24580976822006</v>
      </c>
      <c r="AX28" s="25">
        <f>ParticipationFemaleRate!AX28*FemaleSingleAge!AX28/100</f>
        <v>234.80936931060009</v>
      </c>
      <c r="AY28" s="25">
        <f>ParticipationFemaleRate!AY28*FemaleSingleAge!AY28/100</f>
        <v>237.31949597992008</v>
      </c>
      <c r="AZ28" s="25">
        <f>ParticipationFemaleRate!AZ28*FemaleSingleAge!AZ28/100</f>
        <v>239.90059999999997</v>
      </c>
    </row>
    <row r="29" spans="1:5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ParticipationFemaleRate!AA29*FemaleSingleAge!AA29/100</f>
        <v>128.20439820960001</v>
      </c>
      <c r="AB29" s="28">
        <f>ParticipationFemaleRate!AB29*FemaleSingleAge!AB29/100</f>
        <v>129.39796087920001</v>
      </c>
      <c r="AC29" s="28">
        <f>ParticipationFemaleRate!AC29*FemaleSingleAge!AC29/100</f>
        <v>129.83523383880001</v>
      </c>
      <c r="AD29" s="28">
        <f>ParticipationFemaleRate!AD29*FemaleSingleAge!AD29/100</f>
        <v>130.30550853120002</v>
      </c>
      <c r="AE29" s="28">
        <f>ParticipationFemaleRate!AE29*FemaleSingleAge!AE29/100</f>
        <v>131.88225798720001</v>
      </c>
      <c r="AF29" s="28">
        <f>ParticipationFemaleRate!AF29*FemaleSingleAge!AF29/100</f>
        <v>135.30710447999999</v>
      </c>
      <c r="AG29" s="25">
        <f>ParticipationFemaleRate!AG29*FemaleSingleAge!AG29/100</f>
        <v>140.38544814294002</v>
      </c>
      <c r="AH29" s="25">
        <f>ParticipationFemaleRate!AH29*FemaleSingleAge!AH29/100</f>
        <v>147.25956986912001</v>
      </c>
      <c r="AI29" s="25">
        <f>ParticipationFemaleRate!AI29*FemaleSingleAge!AI29/100</f>
        <v>155.22199074294002</v>
      </c>
      <c r="AJ29" s="25">
        <f>ParticipationFemaleRate!AJ29*FemaleSingleAge!AJ29/100</f>
        <v>163.25374543744002</v>
      </c>
      <c r="AK29" s="25">
        <f>ParticipationFemaleRate!AK29*FemaleSingleAge!AK29/100</f>
        <v>170.61444326040001</v>
      </c>
      <c r="AL29" s="25">
        <f>ParticipationFemaleRate!AL29*FemaleSingleAge!AL29/100</f>
        <v>177.07411019028004</v>
      </c>
      <c r="AM29" s="25">
        <f>ParticipationFemaleRate!AM29*FemaleSingleAge!AM29/100</f>
        <v>182.827069483</v>
      </c>
      <c r="AN29" s="25">
        <f>ParticipationFemaleRate!AN29*FemaleSingleAge!AN29/100</f>
        <v>188.06844251728006</v>
      </c>
      <c r="AO29" s="25">
        <f>ParticipationFemaleRate!AO29*FemaleSingleAge!AO29/100</f>
        <v>193.14215983422002</v>
      </c>
      <c r="AP29" s="25">
        <f>ParticipationFemaleRate!AP29*FemaleSingleAge!AP29/100</f>
        <v>198.28370214840004</v>
      </c>
      <c r="AQ29" s="25">
        <f>ParticipationFemaleRate!AQ29*FemaleSingleAge!AQ29/100</f>
        <v>203.53580963310003</v>
      </c>
      <c r="AR29" s="25">
        <f>ParticipationFemaleRate!AR29*FemaleSingleAge!AR29/100</f>
        <v>208.75382121264002</v>
      </c>
      <c r="AS29" s="25">
        <f>ParticipationFemaleRate!AS29*FemaleSingleAge!AS29/100</f>
        <v>213.76293675716005</v>
      </c>
      <c r="AT29" s="25">
        <f>ParticipationFemaleRate!AT29*FemaleSingleAge!AT29/100</f>
        <v>218.32055355916003</v>
      </c>
      <c r="AU29" s="25">
        <f>ParticipationFemaleRate!AU29*FemaleSingleAge!AU29/100</f>
        <v>222.27015275940005</v>
      </c>
      <c r="AV29" s="25">
        <f>ParticipationFemaleRate!AV29*FemaleSingleAge!AV29/100</f>
        <v>225.54662161408007</v>
      </c>
      <c r="AW29" s="25">
        <f>ParticipationFemaleRate!AW29*FemaleSingleAge!AW29/100</f>
        <v>228.24935621688007</v>
      </c>
      <c r="AX29" s="25">
        <f>ParticipationFemaleRate!AX29*FemaleSingleAge!AX29/100</f>
        <v>230.59711564344008</v>
      </c>
      <c r="AY29" s="25">
        <f>ParticipationFemaleRate!AY29*FemaleSingleAge!AY29/100</f>
        <v>232.89153682506006</v>
      </c>
      <c r="AZ29" s="25">
        <f>ParticipationFemaleRate!AZ29*FemaleSingleAge!AZ29/100</f>
        <v>235.34884999999997</v>
      </c>
    </row>
    <row r="30" spans="1:5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ParticipationFemaleRate!AA30*FemaleSingleAge!AA30/100</f>
        <v>126.97141680360001</v>
      </c>
      <c r="AB30" s="28">
        <f>ParticipationFemaleRate!AB30*FemaleSingleAge!AB30/100</f>
        <v>127.68003734400001</v>
      </c>
      <c r="AC30" s="28">
        <f>ParticipationFemaleRate!AC30*FemaleSingleAge!AC30/100</f>
        <v>127.1263416048</v>
      </c>
      <c r="AD30" s="28">
        <f>ParticipationFemaleRate!AD30*FemaleSingleAge!AD30/100</f>
        <v>126.31963258079999</v>
      </c>
      <c r="AE30" s="28">
        <f>ParticipationFemaleRate!AE30*FemaleSingleAge!AE30/100</f>
        <v>126.6643173456</v>
      </c>
      <c r="AF30" s="28">
        <f>ParticipationFemaleRate!AF30*FemaleSingleAge!AF30/100</f>
        <v>129.13578044639999</v>
      </c>
      <c r="AG30" s="25">
        <f>ParticipationFemaleRate!AG30*FemaleSingleAge!AG30/100</f>
        <v>133.6410571639</v>
      </c>
      <c r="AH30" s="25">
        <f>ParticipationFemaleRate!AH30*FemaleSingleAge!AH30/100</f>
        <v>140.23039526544002</v>
      </c>
      <c r="AI30" s="25">
        <f>ParticipationFemaleRate!AI30*FemaleSingleAge!AI30/100</f>
        <v>148.1197502688</v>
      </c>
      <c r="AJ30" s="25">
        <f>ParticipationFemaleRate!AJ30*FemaleSingleAge!AJ30/100</f>
        <v>156.15685626240003</v>
      </c>
      <c r="AK30" s="25">
        <f>ParticipationFemaleRate!AK30*FemaleSingleAge!AK30/100</f>
        <v>163.509558287</v>
      </c>
      <c r="AL30" s="25">
        <f>ParticipationFemaleRate!AL30*FemaleSingleAge!AL30/100</f>
        <v>169.92740832108001</v>
      </c>
      <c r="AM30" s="25">
        <f>ParticipationFemaleRate!AM30*FemaleSingleAge!AM30/100</f>
        <v>175.64173784434001</v>
      </c>
      <c r="AN30" s="25">
        <f>ParticipationFemaleRate!AN30*FemaleSingleAge!AN30/100</f>
        <v>180.88412939792005</v>
      </c>
      <c r="AO30" s="25">
        <f>ParticipationFemaleRate!AO30*FemaleSingleAge!AO30/100</f>
        <v>186.05304817992004</v>
      </c>
      <c r="AP30" s="25">
        <f>ParticipationFemaleRate!AP30*FemaleSingleAge!AP30/100</f>
        <v>191.41206493380002</v>
      </c>
      <c r="AQ30" s="25">
        <f>ParticipationFemaleRate!AQ30*FemaleSingleAge!AQ30/100</f>
        <v>197.02012926246005</v>
      </c>
      <c r="AR30" s="25">
        <f>ParticipationFemaleRate!AR30*FemaleSingleAge!AR30/100</f>
        <v>202.69855156320006</v>
      </c>
      <c r="AS30" s="25">
        <f>ParticipationFemaleRate!AS30*FemaleSingleAge!AS30/100</f>
        <v>208.20842961236005</v>
      </c>
      <c r="AT30" s="25">
        <f>ParticipationFemaleRate!AT30*FemaleSingleAge!AT30/100</f>
        <v>213.22400896964007</v>
      </c>
      <c r="AU30" s="25">
        <f>ParticipationFemaleRate!AU30*FemaleSingleAge!AU30/100</f>
        <v>217.52682023430006</v>
      </c>
      <c r="AV30" s="25">
        <f>ParticipationFemaleRate!AV30*FemaleSingleAge!AV30/100</f>
        <v>221.03047459032004</v>
      </c>
      <c r="AW30" s="25">
        <f>ParticipationFemaleRate!AW30*FemaleSingleAge!AW30/100</f>
        <v>223.85471932268007</v>
      </c>
      <c r="AX30" s="25">
        <f>ParticipationFemaleRate!AX30*FemaleSingleAge!AX30/100</f>
        <v>226.24522452504007</v>
      </c>
      <c r="AY30" s="25">
        <f>ParticipationFemaleRate!AY30*FemaleSingleAge!AY30/100</f>
        <v>228.55488459438004</v>
      </c>
      <c r="AZ30" s="25">
        <f>ParticipationFemaleRate!AZ30*FemaleSingleAge!AZ30/100</f>
        <v>231.03339999999997</v>
      </c>
    </row>
    <row r="31" spans="1:5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ParticipationFemaleRate!AA31*FemaleSingleAge!AA31/100</f>
        <v>123.45398211599999</v>
      </c>
      <c r="AB31" s="28">
        <f>ParticipationFemaleRate!AB31*FemaleSingleAge!AB31/100</f>
        <v>124.53387215040001</v>
      </c>
      <c r="AC31" s="28">
        <f>ParticipationFemaleRate!AC31*FemaleSingleAge!AC31/100</f>
        <v>124.4312000928</v>
      </c>
      <c r="AD31" s="28">
        <f>ParticipationFemaleRate!AD31*FemaleSingleAge!AD31/100</f>
        <v>123.99759399240001</v>
      </c>
      <c r="AE31" s="28">
        <f>ParticipationFemaleRate!AE31*FemaleSingleAge!AE31/100</f>
        <v>124.42569980399999</v>
      </c>
      <c r="AF31" s="28">
        <f>ParticipationFemaleRate!AF31*FemaleSingleAge!AF31/100</f>
        <v>126.55797842880001</v>
      </c>
      <c r="AG31" s="25">
        <f>ParticipationFemaleRate!AG31*FemaleSingleAge!AG31/100</f>
        <v>130.23049975386002</v>
      </c>
      <c r="AH31" s="25">
        <f>ParticipationFemaleRate!AH31*FemaleSingleAge!AH31/100</f>
        <v>135.57643372696003</v>
      </c>
      <c r="AI31" s="25">
        <f>ParticipationFemaleRate!AI31*FemaleSingleAge!AI31/100</f>
        <v>142.06385034198001</v>
      </c>
      <c r="AJ31" s="25">
        <f>ParticipationFemaleRate!AJ31*FemaleSingleAge!AJ31/100</f>
        <v>148.88922980960001</v>
      </c>
      <c r="AK31" s="25">
        <f>ParticipationFemaleRate!AK31*FemaleSingleAge!AK31/100</f>
        <v>155.46233551690003</v>
      </c>
      <c r="AL31" s="25">
        <f>ParticipationFemaleRate!AL31*FemaleSingleAge!AL31/100</f>
        <v>161.62216958676004</v>
      </c>
      <c r="AM31" s="25">
        <f>ParticipationFemaleRate!AM31*FemaleSingleAge!AM31/100</f>
        <v>167.51390653158001</v>
      </c>
      <c r="AN31" s="25">
        <f>ParticipationFemaleRate!AN31*FemaleSingleAge!AN31/100</f>
        <v>173.21742062560003</v>
      </c>
      <c r="AO31" s="25">
        <f>ParticipationFemaleRate!AO31*FemaleSingleAge!AO31/100</f>
        <v>178.90275469896005</v>
      </c>
      <c r="AP31" s="25">
        <f>ParticipationFemaleRate!AP31*FemaleSingleAge!AP31/100</f>
        <v>184.67381468660002</v>
      </c>
      <c r="AQ31" s="25">
        <f>ParticipationFemaleRate!AQ31*FemaleSingleAge!AQ31/100</f>
        <v>190.54316984486002</v>
      </c>
      <c r="AR31" s="25">
        <f>ParticipationFemaleRate!AR31*FemaleSingleAge!AR31/100</f>
        <v>196.38553625328004</v>
      </c>
      <c r="AS31" s="25">
        <f>ParticipationFemaleRate!AS31*FemaleSingleAge!AS31/100</f>
        <v>202.01550348598005</v>
      </c>
      <c r="AT31" s="25">
        <f>ParticipationFemaleRate!AT31*FemaleSingleAge!AT31/100</f>
        <v>207.18871879936006</v>
      </c>
      <c r="AU31" s="25">
        <f>ParticipationFemaleRate!AU31*FemaleSingleAge!AU31/100</f>
        <v>211.74780666270007</v>
      </c>
      <c r="AV31" s="25">
        <f>ParticipationFemaleRate!AV31*FemaleSingleAge!AV31/100</f>
        <v>215.61731423112008</v>
      </c>
      <c r="AW31" s="25">
        <f>ParticipationFemaleRate!AW31*FemaleSingleAge!AW31/100</f>
        <v>218.87871754776006</v>
      </c>
      <c r="AX31" s="25">
        <f>ParticipationFemaleRate!AX31*FemaleSingleAge!AX31/100</f>
        <v>221.71942909620009</v>
      </c>
      <c r="AY31" s="25">
        <f>ParticipationFemaleRate!AY31*FemaleSingleAge!AY31/100</f>
        <v>224.40340621928004</v>
      </c>
      <c r="AZ31" s="25">
        <f>ParticipationFemaleRate!AZ31*FemaleSingleAge!AZ31/100</f>
        <v>227.12595000000002</v>
      </c>
    </row>
    <row r="32" spans="1:5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ParticipationFemaleRate!AA32*FemaleSingleAge!AA32/100</f>
        <v>118.47988761120001</v>
      </c>
      <c r="AB32" s="28">
        <f>ParticipationFemaleRate!AB32*FemaleSingleAge!AB32/100</f>
        <v>120.4691587272</v>
      </c>
      <c r="AC32" s="28">
        <f>ParticipationFemaleRate!AC32*FemaleSingleAge!AC32/100</f>
        <v>121.72322457360002</v>
      </c>
      <c r="AD32" s="28">
        <f>ParticipationFemaleRate!AD32*FemaleSingleAge!AD32/100</f>
        <v>122.70410940960001</v>
      </c>
      <c r="AE32" s="28">
        <f>ParticipationFemaleRate!AE32*FemaleSingleAge!AE32/100</f>
        <v>124.05993059880001</v>
      </c>
      <c r="AF32" s="28">
        <f>ParticipationFemaleRate!AF32*FemaleSingleAge!AF32/100</f>
        <v>126.26737983720001</v>
      </c>
      <c r="AG32" s="25">
        <f>ParticipationFemaleRate!AG32*FemaleSingleAge!AG32/100</f>
        <v>128.98739085320003</v>
      </c>
      <c r="AH32" s="25">
        <f>ParticipationFemaleRate!AH32*FemaleSingleAge!AH32/100</f>
        <v>132.54234929808001</v>
      </c>
      <c r="AI32" s="25">
        <f>ParticipationFemaleRate!AI32*FemaleSingleAge!AI32/100</f>
        <v>136.84846834181999</v>
      </c>
      <c r="AJ32" s="25">
        <f>ParticipationFemaleRate!AJ32*FemaleSingleAge!AJ32/100</f>
        <v>141.73452483680003</v>
      </c>
      <c r="AK32" s="25">
        <f>ParticipationFemaleRate!AK32*FemaleSingleAge!AK32/100</f>
        <v>147.05509830680003</v>
      </c>
      <c r="AL32" s="25">
        <f>ParticipationFemaleRate!AL32*FemaleSingleAge!AL32/100</f>
        <v>152.79863804436002</v>
      </c>
      <c r="AM32" s="25">
        <f>ParticipationFemaleRate!AM32*FemaleSingleAge!AM32/100</f>
        <v>158.95011328426003</v>
      </c>
      <c r="AN32" s="25">
        <f>ParticipationFemaleRate!AN32*FemaleSingleAge!AN32/100</f>
        <v>165.33532486432003</v>
      </c>
      <c r="AO32" s="25">
        <f>ParticipationFemaleRate!AO32*FemaleSingleAge!AO32/100</f>
        <v>171.74093420718003</v>
      </c>
      <c r="AP32" s="25">
        <f>ParticipationFemaleRate!AP32*FemaleSingleAge!AP32/100</f>
        <v>177.99828281480004</v>
      </c>
      <c r="AQ32" s="25">
        <f>ParticipationFemaleRate!AQ32*FemaleSingleAge!AQ32/100</f>
        <v>184.04156982078007</v>
      </c>
      <c r="AR32" s="25">
        <f>ParticipationFemaleRate!AR32*FemaleSingleAge!AR32/100</f>
        <v>189.84896603376004</v>
      </c>
      <c r="AS32" s="25">
        <f>ParticipationFemaleRate!AS32*FemaleSingleAge!AS32/100</f>
        <v>195.35620836348005</v>
      </c>
      <c r="AT32" s="25">
        <f>ParticipationFemaleRate!AT32*FemaleSingleAge!AT32/100</f>
        <v>200.50265782796006</v>
      </c>
      <c r="AU32" s="25">
        <f>ParticipationFemaleRate!AU32*FemaleSingleAge!AU32/100</f>
        <v>205.25204980620003</v>
      </c>
      <c r="AV32" s="25">
        <f>ParticipationFemaleRate!AV32*FemaleSingleAge!AV32/100</f>
        <v>209.56959679632004</v>
      </c>
      <c r="AW32" s="25">
        <f>ParticipationFemaleRate!AW32*FemaleSingleAge!AW32/100</f>
        <v>213.46153206898006</v>
      </c>
      <c r="AX32" s="25">
        <f>ParticipationFemaleRate!AX32*FemaleSingleAge!AX32/100</f>
        <v>216.99745589844005</v>
      </c>
      <c r="AY32" s="25">
        <f>ParticipationFemaleRate!AY32*FemaleSingleAge!AY32/100</f>
        <v>220.28094125934007</v>
      </c>
      <c r="AZ32" s="25">
        <f>ParticipationFemaleRate!AZ32*FemaleSingleAge!AZ32/100</f>
        <v>223.39105000000001</v>
      </c>
    </row>
    <row r="33" spans="1:5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ParticipationFemaleRate!AA33*FemaleSingleAge!AA33/100</f>
        <v>116.24031676360001</v>
      </c>
      <c r="AB33" s="28">
        <f>ParticipationFemaleRate!AB33*FemaleSingleAge!AB33/100</f>
        <v>119.12566164899999</v>
      </c>
      <c r="AC33" s="28">
        <f>ParticipationFemaleRate!AC33*FemaleSingleAge!AC33/100</f>
        <v>121.6360799955</v>
      </c>
      <c r="AD33" s="28">
        <f>ParticipationFemaleRate!AD33*FemaleSingleAge!AD33/100</f>
        <v>123.8893791445</v>
      </c>
      <c r="AE33" s="28">
        <f>ParticipationFemaleRate!AE33*FemaleSingleAge!AE33/100</f>
        <v>126.06414006589999</v>
      </c>
      <c r="AF33" s="28">
        <f>ParticipationFemaleRate!AF33*FemaleSingleAge!AF33/100</f>
        <v>128.31743921489999</v>
      </c>
      <c r="AG33" s="25">
        <f>ParticipationFemaleRate!AG33*FemaleSingleAge!AG33/100</f>
        <v>130.233456943455</v>
      </c>
      <c r="AH33" s="25">
        <f>ParticipationFemaleRate!AH33*FemaleSingleAge!AH33/100</f>
        <v>132.23075692563</v>
      </c>
      <c r="AI33" s="25">
        <f>ParticipationFemaleRate!AI33*FemaleSingleAge!AI33/100</f>
        <v>134.63841459939499</v>
      </c>
      <c r="AJ33" s="25">
        <f>ParticipationFemaleRate!AJ33*FemaleSingleAge!AJ33/100</f>
        <v>137.8767611664</v>
      </c>
      <c r="AK33" s="25">
        <f>ParticipationFemaleRate!AK33*FemaleSingleAge!AK33/100</f>
        <v>142.20999836057499</v>
      </c>
      <c r="AL33" s="25">
        <f>ParticipationFemaleRate!AL33*FemaleSingleAge!AL33/100</f>
        <v>147.77508865469997</v>
      </c>
      <c r="AM33" s="25">
        <f>ParticipationFemaleRate!AM33*FemaleSingleAge!AM33/100</f>
        <v>154.40687369527498</v>
      </c>
      <c r="AN33" s="25">
        <f>ParticipationFemaleRate!AN33*FemaleSingleAge!AN33/100</f>
        <v>161.69188388867997</v>
      </c>
      <c r="AO33" s="25">
        <f>ParticipationFemaleRate!AO33*FemaleSingleAge!AO33/100</f>
        <v>169.04583376581996</v>
      </c>
      <c r="AP33" s="25">
        <f>ParticipationFemaleRate!AP33*FemaleSingleAge!AP33/100</f>
        <v>176.03843346879995</v>
      </c>
      <c r="AQ33" s="25">
        <f>ParticipationFemaleRate!AQ33*FemaleSingleAge!AQ33/100</f>
        <v>182.52868266223496</v>
      </c>
      <c r="AR33" s="25">
        <f>ParticipationFemaleRate!AR33*FemaleSingleAge!AR33/100</f>
        <v>188.59200333103996</v>
      </c>
      <c r="AS33" s="25">
        <f>ParticipationFemaleRate!AS33*FemaleSingleAge!AS33/100</f>
        <v>194.27327378721492</v>
      </c>
      <c r="AT33" s="25">
        <f>ParticipationFemaleRate!AT33*FemaleSingleAge!AT33/100</f>
        <v>199.69037901781994</v>
      </c>
      <c r="AU33" s="25">
        <f>ParticipationFemaleRate!AU33*FemaleSingleAge!AU33/100</f>
        <v>204.92315301634994</v>
      </c>
      <c r="AV33" s="25">
        <f>ParticipationFemaleRate!AV33*FemaleSingleAge!AV33/100</f>
        <v>209.96850153167995</v>
      </c>
      <c r="AW33" s="25">
        <f>ParticipationFemaleRate!AW33*FemaleSingleAge!AW33/100</f>
        <v>214.7665374941449</v>
      </c>
      <c r="AX33" s="25">
        <f>ParticipationFemaleRate!AX33*FemaleSingleAge!AX33/100</f>
        <v>219.27318600702992</v>
      </c>
      <c r="AY33" s="25">
        <f>ParticipationFemaleRate!AY33*FemaleSingleAge!AY33/100</f>
        <v>223.43258546894992</v>
      </c>
      <c r="AZ33" s="25">
        <f>ParticipationFemaleRate!AZ33*FemaleSingleAge!AZ33/100</f>
        <v>227.21688000000003</v>
      </c>
    </row>
    <row r="34" spans="1:5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ParticipationFemaleRate!AA34*FemaleSingleAge!AA34/100</f>
        <v>111.7664427271</v>
      </c>
      <c r="AB34" s="28">
        <f>ParticipationFemaleRate!AB34*FemaleSingleAge!AB34/100</f>
        <v>115.58863647029999</v>
      </c>
      <c r="AC34" s="28">
        <f>ParticipationFemaleRate!AC34*FemaleSingleAge!AC34/100</f>
        <v>119.42859481259998</v>
      </c>
      <c r="AD34" s="28">
        <f>ParticipationFemaleRate!AD34*FemaleSingleAge!AD34/100</f>
        <v>123.0235886831</v>
      </c>
      <c r="AE34" s="28">
        <f>ParticipationFemaleRate!AE34*FemaleSingleAge!AE34/100</f>
        <v>126.0342207411</v>
      </c>
      <c r="AF34" s="28">
        <f>ParticipationFemaleRate!AF34*FemaleSingleAge!AF34/100</f>
        <v>128.27630014330001</v>
      </c>
      <c r="AG34" s="25">
        <f>ParticipationFemaleRate!AG34*FemaleSingleAge!AG34/100</f>
        <v>129.15486688551999</v>
      </c>
      <c r="AH34" s="25">
        <f>ParticipationFemaleRate!AH34*FemaleSingleAge!AH34/100</f>
        <v>129.27314835180997</v>
      </c>
      <c r="AI34" s="25">
        <f>ParticipationFemaleRate!AI34*FemaleSingleAge!AI34/100</f>
        <v>129.41905960931498</v>
      </c>
      <c r="AJ34" s="25">
        <f>ParticipationFemaleRate!AJ34*FemaleSingleAge!AJ34/100</f>
        <v>130.66045299919998</v>
      </c>
      <c r="AK34" s="25">
        <f>ParticipationFemaleRate!AK34*FemaleSingleAge!AK34/100</f>
        <v>133.71806173542501</v>
      </c>
      <c r="AL34" s="25">
        <f>ParticipationFemaleRate!AL34*FemaleSingleAge!AL34/100</f>
        <v>138.89241799536998</v>
      </c>
      <c r="AM34" s="25">
        <f>ParticipationFemaleRate!AM34*FemaleSingleAge!AM34/100</f>
        <v>145.84931811194997</v>
      </c>
      <c r="AN34" s="25">
        <f>ParticipationFemaleRate!AN34*FemaleSingleAge!AN34/100</f>
        <v>153.89497200507998</v>
      </c>
      <c r="AO34" s="25">
        <f>ParticipationFemaleRate!AO34*FemaleSingleAge!AO34/100</f>
        <v>162.02334454839496</v>
      </c>
      <c r="AP34" s="25">
        <f>ParticipationFemaleRate!AP34*FemaleSingleAge!AP34/100</f>
        <v>169.50178696044998</v>
      </c>
      <c r="AQ34" s="25">
        <f>ParticipationFemaleRate!AQ34*FemaleSingleAge!AQ34/100</f>
        <v>176.10231085521994</v>
      </c>
      <c r="AR34" s="25">
        <f>ParticipationFemaleRate!AR34*FemaleSingleAge!AR34/100</f>
        <v>182.01197490083993</v>
      </c>
      <c r="AS34" s="25">
        <f>ParticipationFemaleRate!AS34*FemaleSingleAge!AS34/100</f>
        <v>187.42733975921993</v>
      </c>
      <c r="AT34" s="25">
        <f>ParticipationFemaleRate!AT34*FemaleSingleAge!AT34/100</f>
        <v>192.68607397410995</v>
      </c>
      <c r="AU34" s="25">
        <f>ParticipationFemaleRate!AU34*FemaleSingleAge!AU34/100</f>
        <v>198.01986876044992</v>
      </c>
      <c r="AV34" s="25">
        <f>ParticipationFemaleRate!AV34*FemaleSingleAge!AV34/100</f>
        <v>203.47581528281992</v>
      </c>
      <c r="AW34" s="25">
        <f>ParticipationFemaleRate!AW34*FemaleSingleAge!AW34/100</f>
        <v>208.90588487681492</v>
      </c>
      <c r="AX34" s="25">
        <f>ParticipationFemaleRate!AX34*FemaleSingleAge!AX34/100</f>
        <v>214.13552724924989</v>
      </c>
      <c r="AY34" s="25">
        <f>ParticipationFemaleRate!AY34*FemaleSingleAge!AY34/100</f>
        <v>218.92173835999992</v>
      </c>
      <c r="AZ34" s="25">
        <f>ParticipationFemaleRate!AZ34*FemaleSingleAge!AZ34/100</f>
        <v>223.10640000000001</v>
      </c>
    </row>
    <row r="35" spans="1:5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ParticipationFemaleRate!AA35*FemaleSingleAge!AA35/100</f>
        <v>107.3393176356</v>
      </c>
      <c r="AB35" s="28">
        <f>ParticipationFemaleRate!AB35*FemaleSingleAge!AB35/100</f>
        <v>111.76270281150001</v>
      </c>
      <c r="AC35" s="28">
        <f>ParticipationFemaleRate!AC35*FemaleSingleAge!AC35/100</f>
        <v>116.47873638309999</v>
      </c>
      <c r="AD35" s="28">
        <f>ParticipationFemaleRate!AD35*FemaleSingleAge!AD35/100</f>
        <v>120.99281451230001</v>
      </c>
      <c r="AE35" s="28">
        <f>ParticipationFemaleRate!AE35*FemaleSingleAge!AE35/100</f>
        <v>124.63362234889999</v>
      </c>
      <c r="AF35" s="28">
        <f>ParticipationFemaleRate!AF35*FemaleSingleAge!AF35/100</f>
        <v>126.99631402920001</v>
      </c>
      <c r="AG35" s="25">
        <f>ParticipationFemaleRate!AG35*FemaleSingleAge!AG35/100</f>
        <v>127.39202004061499</v>
      </c>
      <c r="AH35" s="25">
        <f>ParticipationFemaleRate!AH35*FemaleSingleAge!AH35/100</f>
        <v>126.52374352422997</v>
      </c>
      <c r="AI35" s="25">
        <f>ParticipationFemaleRate!AI35*FemaleSingleAge!AI35/100</f>
        <v>125.408163231995</v>
      </c>
      <c r="AJ35" s="25">
        <f>ParticipationFemaleRate!AJ35*FemaleSingleAge!AJ35/100</f>
        <v>125.43902438807999</v>
      </c>
      <c r="AK35" s="25">
        <f>ParticipationFemaleRate!AK35*FemaleSingleAge!AK35/100</f>
        <v>127.56882361729998</v>
      </c>
      <c r="AL35" s="25">
        <f>ParticipationFemaleRate!AL35*FemaleSingleAge!AL35/100</f>
        <v>132.16818762653998</v>
      </c>
      <c r="AM35" s="25">
        <f>ParticipationFemaleRate!AM35*FemaleSingleAge!AM35/100</f>
        <v>138.83660964141995</v>
      </c>
      <c r="AN35" s="25">
        <f>ParticipationFemaleRate!AN35*FemaleSingleAge!AN35/100</f>
        <v>146.80197336061997</v>
      </c>
      <c r="AO35" s="25">
        <f>ParticipationFemaleRate!AO35*FemaleSingleAge!AO35/100</f>
        <v>154.92803625936995</v>
      </c>
      <c r="AP35" s="25">
        <f>ParticipationFemaleRate!AP35*FemaleSingleAge!AP35/100</f>
        <v>162.39069963024994</v>
      </c>
      <c r="AQ35" s="25">
        <f>ParticipationFemaleRate!AQ35*FemaleSingleAge!AQ35/100</f>
        <v>168.94038501763995</v>
      </c>
      <c r="AR35" s="25">
        <f>ParticipationFemaleRate!AR35*FemaleSingleAge!AR35/100</f>
        <v>174.80686631955993</v>
      </c>
      <c r="AS35" s="25">
        <f>ParticipationFemaleRate!AS35*FemaleSingleAge!AS35/100</f>
        <v>180.21451474430495</v>
      </c>
      <c r="AT35" s="25">
        <f>ParticipationFemaleRate!AT35*FemaleSingleAge!AT35/100</f>
        <v>185.56074228494995</v>
      </c>
      <c r="AU35" s="25">
        <f>ParticipationFemaleRate!AU35*FemaleSingleAge!AU35/100</f>
        <v>191.10764705729994</v>
      </c>
      <c r="AV35" s="25">
        <f>ParticipationFemaleRate!AV35*FemaleSingleAge!AV35/100</f>
        <v>196.91095837577993</v>
      </c>
      <c r="AW35" s="25">
        <f>ParticipationFemaleRate!AW35*FemaleSingleAge!AW35/100</f>
        <v>202.79652314568492</v>
      </c>
      <c r="AX35" s="25">
        <f>ParticipationFemaleRate!AX35*FemaleSingleAge!AX35/100</f>
        <v>208.52412712031989</v>
      </c>
      <c r="AY35" s="25">
        <f>ParticipationFemaleRate!AY35*FemaleSingleAge!AY35/100</f>
        <v>213.76383627436491</v>
      </c>
      <c r="AZ35" s="25">
        <f>ParticipationFemaleRate!AZ35*FemaleSingleAge!AZ35/100</f>
        <v>218.29984000000002</v>
      </c>
    </row>
    <row r="36" spans="1:5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ParticipationFemaleRate!AA36*FemaleSingleAge!AA36/100</f>
        <v>103.1309776067</v>
      </c>
      <c r="AB36" s="28">
        <f>ParticipationFemaleRate!AB36*FemaleSingleAge!AB36/100</f>
        <v>107.55436278259999</v>
      </c>
      <c r="AC36" s="28">
        <f>ParticipationFemaleRate!AC36*FemaleSingleAge!AC36/100</f>
        <v>112.328365046</v>
      </c>
      <c r="AD36" s="28">
        <f>ParticipationFemaleRate!AD36*FemaleSingleAge!AD36/100</f>
        <v>116.9621204744</v>
      </c>
      <c r="AE36" s="28">
        <f>ParticipationFemaleRate!AE36*FemaleSingleAge!AE36/100</f>
        <v>120.79927387999999</v>
      </c>
      <c r="AF36" s="28">
        <f>ParticipationFemaleRate!AF36*FemaleSingleAge!AF36/100</f>
        <v>123.42562961009999</v>
      </c>
      <c r="AG36" s="25">
        <f>ParticipationFemaleRate!AG36*FemaleSingleAge!AG36/100</f>
        <v>124.200064674695</v>
      </c>
      <c r="AH36" s="25">
        <f>ParticipationFemaleRate!AH36*FemaleSingleAge!AH36/100</f>
        <v>123.79013987382</v>
      </c>
      <c r="AI36" s="25">
        <f>ParticipationFemaleRate!AI36*FemaleSingleAge!AI36/100</f>
        <v>123.05333705483001</v>
      </c>
      <c r="AJ36" s="25">
        <f>ParticipationFemaleRate!AJ36*FemaleSingleAge!AJ36/100</f>
        <v>123.17249379472</v>
      </c>
      <c r="AK36" s="25">
        <f>ParticipationFemaleRate!AK36*FemaleSingleAge!AK36/100</f>
        <v>124.97278571214999</v>
      </c>
      <c r="AL36" s="25">
        <f>ParticipationFemaleRate!AL36*FemaleSingleAge!AL36/100</f>
        <v>128.74499317432998</v>
      </c>
      <c r="AM36" s="25">
        <f>ParticipationFemaleRate!AM36*FemaleSingleAge!AM36/100</f>
        <v>134.17917489590999</v>
      </c>
      <c r="AN36" s="25">
        <f>ParticipationFemaleRate!AN36*FemaleSingleAge!AN36/100</f>
        <v>140.75160625843998</v>
      </c>
      <c r="AO36" s="25">
        <f>ParticipationFemaleRate!AO36*FemaleSingleAge!AO36/100</f>
        <v>147.67161577442997</v>
      </c>
      <c r="AP36" s="25">
        <f>ParticipationFemaleRate!AP36*FemaleSingleAge!AP36/100</f>
        <v>154.35578803994997</v>
      </c>
      <c r="AQ36" s="25">
        <f>ParticipationFemaleRate!AQ36*FemaleSingleAge!AQ36/100</f>
        <v>160.64120036527495</v>
      </c>
      <c r="AR36" s="25">
        <f>ParticipationFemaleRate!AR36*FemaleSingleAge!AR36/100</f>
        <v>166.67451041459992</v>
      </c>
      <c r="AS36" s="25">
        <f>ParticipationFemaleRate!AS36*FemaleSingleAge!AS36/100</f>
        <v>172.53228508435993</v>
      </c>
      <c r="AT36" s="25">
        <f>ParticipationFemaleRate!AT36*FemaleSingleAge!AT36/100</f>
        <v>178.38341396292995</v>
      </c>
      <c r="AU36" s="25">
        <f>ParticipationFemaleRate!AU36*FemaleSingleAge!AU36/100</f>
        <v>184.33306204179993</v>
      </c>
      <c r="AV36" s="25">
        <f>ParticipationFemaleRate!AV36*FemaleSingleAge!AV36/100</f>
        <v>190.3915422535199</v>
      </c>
      <c r="AW36" s="25">
        <f>ParticipationFemaleRate!AW36*FemaleSingleAge!AW36/100</f>
        <v>196.43489931341495</v>
      </c>
      <c r="AX36" s="25">
        <f>ParticipationFemaleRate!AX36*FemaleSingleAge!AX36/100</f>
        <v>202.27516851058994</v>
      </c>
      <c r="AY36" s="25">
        <f>ParticipationFemaleRate!AY36*FemaleSingleAge!AY36/100</f>
        <v>207.67022030702989</v>
      </c>
      <c r="AZ36" s="25">
        <f>ParticipationFemaleRate!AZ36*FemaleSingleAge!AZ36/100</f>
        <v>212.45752000000002</v>
      </c>
    </row>
    <row r="37" spans="1:5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ParticipationFemaleRate!AA37*FemaleSingleAge!AA37/100</f>
        <v>99.089998800899991</v>
      </c>
      <c r="AB37" s="28">
        <f>ParticipationFemaleRate!AB37*FemaleSingleAge!AB37/100</f>
        <v>103.1263027122</v>
      </c>
      <c r="AC37" s="28">
        <f>ParticipationFemaleRate!AC37*FemaleSingleAge!AC37/100</f>
        <v>107.43001058889999</v>
      </c>
      <c r="AD37" s="28">
        <f>ParticipationFemaleRate!AD37*FemaleSingleAge!AD37/100</f>
        <v>111.67574977379999</v>
      </c>
      <c r="AE37" s="28">
        <f>ParticipationFemaleRate!AE37*FemaleSingleAge!AE37/100</f>
        <v>115.42408018389999</v>
      </c>
      <c r="AF37" s="28">
        <f>ParticipationFemaleRate!AF37*FemaleSingleAge!AF37/100</f>
        <v>118.396378107</v>
      </c>
      <c r="AG37" s="25">
        <f>ParticipationFemaleRate!AG37*FemaleSingleAge!AG37/100</f>
        <v>120.09359172292001</v>
      </c>
      <c r="AH37" s="25">
        <f>ParticipationFemaleRate!AH37*FemaleSingleAge!AH37/100</f>
        <v>121.04724141330999</v>
      </c>
      <c r="AI37" s="25">
        <f>ParticipationFemaleRate!AI37*FemaleSingleAge!AI37/100</f>
        <v>121.72347654155499</v>
      </c>
      <c r="AJ37" s="25">
        <f>ParticipationFemaleRate!AJ37*FemaleSingleAge!AJ37/100</f>
        <v>122.7650172388</v>
      </c>
      <c r="AK37" s="25">
        <f>ParticipationFemaleRate!AK37*FemaleSingleAge!AK37/100</f>
        <v>124.64022017497498</v>
      </c>
      <c r="AL37" s="25">
        <f>ParticipationFemaleRate!AL37*FemaleSingleAge!AL37/100</f>
        <v>127.46921718985999</v>
      </c>
      <c r="AM37" s="25">
        <f>ParticipationFemaleRate!AM37*FemaleSingleAge!AM37/100</f>
        <v>131.12977306685997</v>
      </c>
      <c r="AN37" s="25">
        <f>ParticipationFemaleRate!AN37*FemaleSingleAge!AN37/100</f>
        <v>135.53844854703996</v>
      </c>
      <c r="AO37" s="25">
        <f>ParticipationFemaleRate!AO37*FemaleSingleAge!AO37/100</f>
        <v>140.53170580404995</v>
      </c>
      <c r="AP37" s="25">
        <f>ParticipationFemaleRate!AP37*FemaleSingleAge!AP37/100</f>
        <v>145.96514058524997</v>
      </c>
      <c r="AQ37" s="25">
        <f>ParticipationFemaleRate!AQ37*FemaleSingleAge!AQ37/100</f>
        <v>151.83174206808997</v>
      </c>
      <c r="AR37" s="25">
        <f>ParticipationFemaleRate!AR37*FemaleSingleAge!AR37/100</f>
        <v>158.11280652707995</v>
      </c>
      <c r="AS37" s="25">
        <f>ParticipationFemaleRate!AS37*FemaleSingleAge!AS37/100</f>
        <v>164.63963265250496</v>
      </c>
      <c r="AT37" s="25">
        <f>ParticipationFemaleRate!AT37*FemaleSingleAge!AT37/100</f>
        <v>171.19981018521995</v>
      </c>
      <c r="AU37" s="25">
        <f>ParticipationFemaleRate!AU37*FemaleSingleAge!AU37/100</f>
        <v>177.62372039122496</v>
      </c>
      <c r="AV37" s="25">
        <f>ParticipationFemaleRate!AV37*FemaleSingleAge!AV37/100</f>
        <v>183.84896024097995</v>
      </c>
      <c r="AW37" s="25">
        <f>ParticipationFemaleRate!AW37*FemaleSingleAge!AW37/100</f>
        <v>189.85121377239491</v>
      </c>
      <c r="AX37" s="25">
        <f>ParticipationFemaleRate!AX37*FemaleSingleAge!AX37/100</f>
        <v>195.56398000227992</v>
      </c>
      <c r="AY37" s="25">
        <f>ParticipationFemaleRate!AY37*FemaleSingleAge!AY37/100</f>
        <v>200.92601836722991</v>
      </c>
      <c r="AZ37" s="25">
        <f>ParticipationFemaleRate!AZ37*FemaleSingleAge!AZ37/100</f>
        <v>205.89975999999999</v>
      </c>
    </row>
    <row r="38" spans="1:5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ParticipationFemaleRate!AA38*FemaleSingleAge!AA38/100</f>
        <v>94.011420720000004</v>
      </c>
      <c r="AB38" s="28">
        <f>ParticipationFemaleRate!AB38*FemaleSingleAge!AB38/100</f>
        <v>97.716942540000005</v>
      </c>
      <c r="AC38" s="28">
        <f>ParticipationFemaleRate!AC38*FemaleSingleAge!AC38/100</f>
        <v>101.65475356500001</v>
      </c>
      <c r="AD38" s="28">
        <f>ParticipationFemaleRate!AD38*FemaleSingleAge!AD38/100</f>
        <v>105.624955515</v>
      </c>
      <c r="AE38" s="28">
        <f>ParticipationFemaleRate!AE38*FemaleSingleAge!AE38/100</f>
        <v>109.36009189500001</v>
      </c>
      <c r="AF38" s="28">
        <f>ParticipationFemaleRate!AF38*FemaleSingleAge!AF38/100</f>
        <v>112.67599716000001</v>
      </c>
      <c r="AG38" s="25">
        <f>ParticipationFemaleRate!AG38*FemaleSingleAge!AG38/100</f>
        <v>115.191342819</v>
      </c>
      <c r="AH38" s="25">
        <f>ParticipationFemaleRate!AH38*FemaleSingleAge!AH38/100</f>
        <v>117.3298571775</v>
      </c>
      <c r="AI38" s="25">
        <f>ParticipationFemaleRate!AI38*FemaleSingleAge!AI38/100</f>
        <v>119.2076004915</v>
      </c>
      <c r="AJ38" s="25">
        <f>ParticipationFemaleRate!AJ38*FemaleSingleAge!AJ38/100</f>
        <v>120.99504502799999</v>
      </c>
      <c r="AK38" s="25">
        <f>ParticipationFemaleRate!AK38*FemaleSingleAge!AK38/100</f>
        <v>122.84603684999998</v>
      </c>
      <c r="AL38" s="25">
        <f>ParticipationFemaleRate!AL38*FemaleSingleAge!AL38/100</f>
        <v>124.72715975850001</v>
      </c>
      <c r="AM38" s="25">
        <f>ParticipationFemaleRate!AM38*FemaleSingleAge!AM38/100</f>
        <v>126.68603490224997</v>
      </c>
      <c r="AN38" s="25">
        <f>ParticipationFemaleRate!AN38*FemaleSingleAge!AN38/100</f>
        <v>129.03706441499997</v>
      </c>
      <c r="AO38" s="25">
        <f>ParticipationFemaleRate!AO38*FemaleSingleAge!AO38/100</f>
        <v>132.18533219774997</v>
      </c>
      <c r="AP38" s="25">
        <f>ParticipationFemaleRate!AP38*FemaleSingleAge!AP38/100</f>
        <v>136.38455725499998</v>
      </c>
      <c r="AQ38" s="25">
        <f>ParticipationFemaleRate!AQ38*FemaleSingleAge!AQ38/100</f>
        <v>141.76620212849994</v>
      </c>
      <c r="AR38" s="25">
        <f>ParticipationFemaleRate!AR38*FemaleSingleAge!AR38/100</f>
        <v>148.17269437799996</v>
      </c>
      <c r="AS38" s="25">
        <f>ParticipationFemaleRate!AS38*FemaleSingleAge!AS38/100</f>
        <v>155.20547176199992</v>
      </c>
      <c r="AT38" s="25">
        <f>ParticipationFemaleRate!AT38*FemaleSingleAge!AT38/100</f>
        <v>162.30679105349992</v>
      </c>
      <c r="AU38" s="25">
        <f>ParticipationFemaleRate!AU38*FemaleSingleAge!AU38/100</f>
        <v>169.06192264499995</v>
      </c>
      <c r="AV38" s="25">
        <f>ParticipationFemaleRate!AV38*FemaleSingleAge!AV38/100</f>
        <v>175.33887118199993</v>
      </c>
      <c r="AW38" s="25">
        <f>ParticipationFemaleRate!AW38*FemaleSingleAge!AW38/100</f>
        <v>181.20935143049988</v>
      </c>
      <c r="AX38" s="25">
        <f>ParticipationFemaleRate!AX38*FemaleSingleAge!AX38/100</f>
        <v>186.71358005699989</v>
      </c>
      <c r="AY38" s="25">
        <f>ParticipationFemaleRate!AY38*FemaleSingleAge!AY38/100</f>
        <v>191.96462081699988</v>
      </c>
      <c r="AZ38" s="25">
        <f>ParticipationFemaleRate!AZ38*FemaleSingleAge!AZ38/100</f>
        <v>197.03846999999999</v>
      </c>
    </row>
    <row r="39" spans="1:5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ParticipationFemaleRate!AA39*FemaleSingleAge!AA39/100</f>
        <v>89.898698700000011</v>
      </c>
      <c r="AB39" s="28">
        <f>ParticipationFemaleRate!AB39*FemaleSingleAge!AB39/100</f>
        <v>93.321031289999993</v>
      </c>
      <c r="AC39" s="28">
        <f>ParticipationFemaleRate!AC39*FemaleSingleAge!AC39/100</f>
        <v>96.955293075000014</v>
      </c>
      <c r="AD39" s="28">
        <f>ParticipationFemaleRate!AD39*FemaleSingleAge!AD39/100</f>
        <v>100.72837311000001</v>
      </c>
      <c r="AE39" s="28">
        <f>ParticipationFemaleRate!AE39*FemaleSingleAge!AE39/100</f>
        <v>104.53569498</v>
      </c>
      <c r="AF39" s="28">
        <f>ParticipationFemaleRate!AF39*FemaleSingleAge!AF39/100</f>
        <v>108.28748955</v>
      </c>
      <c r="AG39" s="25">
        <f>ParticipationFemaleRate!AG39*FemaleSingleAge!AG39/100</f>
        <v>111.72482560575001</v>
      </c>
      <c r="AH39" s="25">
        <f>ParticipationFemaleRate!AH39*FemaleSingleAge!AH39/100</f>
        <v>115.15887075750001</v>
      </c>
      <c r="AI39" s="25">
        <f>ParticipationFemaleRate!AI39*FemaleSingleAge!AI39/100</f>
        <v>118.33632057899999</v>
      </c>
      <c r="AJ39" s="25">
        <f>ParticipationFemaleRate!AJ39*FemaleSingleAge!AJ39/100</f>
        <v>120.93103954799999</v>
      </c>
      <c r="AK39" s="25">
        <f>ParticipationFemaleRate!AK39*FemaleSingleAge!AK39/100</f>
        <v>122.77037477624998</v>
      </c>
      <c r="AL39" s="25">
        <f>ParticipationFemaleRate!AL39*FemaleSingleAge!AL39/100</f>
        <v>123.65566274699999</v>
      </c>
      <c r="AM39" s="25">
        <f>ParticipationFemaleRate!AM39*FemaleSingleAge!AM39/100</f>
        <v>123.81024569174997</v>
      </c>
      <c r="AN39" s="25">
        <f>ParticipationFemaleRate!AN39*FemaleSingleAge!AN39/100</f>
        <v>123.99318798299996</v>
      </c>
      <c r="AO39" s="25">
        <f>ParticipationFemaleRate!AO39*FemaleSingleAge!AO39/100</f>
        <v>125.22716676599995</v>
      </c>
      <c r="AP39" s="25">
        <f>ParticipationFemaleRate!AP39*FemaleSingleAge!AP39/100</f>
        <v>128.20356654749995</v>
      </c>
      <c r="AQ39" s="25">
        <f>ParticipationFemaleRate!AQ39*FemaleSingleAge!AQ39/100</f>
        <v>133.20864480899994</v>
      </c>
      <c r="AR39" s="25">
        <f>ParticipationFemaleRate!AR39*FemaleSingleAge!AR39/100</f>
        <v>139.92179524199994</v>
      </c>
      <c r="AS39" s="25">
        <f>ParticipationFemaleRate!AS39*FemaleSingleAge!AS39/100</f>
        <v>147.68106950699996</v>
      </c>
      <c r="AT39" s="25">
        <f>ParticipationFemaleRate!AT39*FemaleSingleAge!AT39/100</f>
        <v>155.52047528249994</v>
      </c>
      <c r="AU39" s="25">
        <f>ParticipationFemaleRate!AU39*FemaleSingleAge!AU39/100</f>
        <v>162.74052910499992</v>
      </c>
      <c r="AV39" s="25">
        <f>ParticipationFemaleRate!AV39*FemaleSingleAge!AV39/100</f>
        <v>169.12101199499989</v>
      </c>
      <c r="AW39" s="25">
        <f>ParticipationFemaleRate!AW39*FemaleSingleAge!AW39/100</f>
        <v>174.84330075449989</v>
      </c>
      <c r="AX39" s="25">
        <f>ParticipationFemaleRate!AX39*FemaleSingleAge!AX39/100</f>
        <v>180.09182944049991</v>
      </c>
      <c r="AY39" s="25">
        <f>ParticipationFemaleRate!AY39*FemaleSingleAge!AY39/100</f>
        <v>185.19190427699988</v>
      </c>
      <c r="AZ39" s="25">
        <f>ParticipationFemaleRate!AZ39*FemaleSingleAge!AZ39/100</f>
        <v>190.3647</v>
      </c>
    </row>
    <row r="40" spans="1:5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ParticipationFemaleRate!AA40*FemaleSingleAge!AA40/100</f>
        <v>86.097855015000007</v>
      </c>
      <c r="AB40" s="28">
        <f>ParticipationFemaleRate!AB40*FemaleSingleAge!AB40/100</f>
        <v>89.255507475000002</v>
      </c>
      <c r="AC40" s="28">
        <f>ParticipationFemaleRate!AC40*FemaleSingleAge!AC40/100</f>
        <v>92.603803665000015</v>
      </c>
      <c r="AD40" s="28">
        <f>ParticipationFemaleRate!AD40*FemaleSingleAge!AD40/100</f>
        <v>96.159401775000006</v>
      </c>
      <c r="AE40" s="28">
        <f>ParticipationFemaleRate!AE40*FemaleSingleAge!AE40/100</f>
        <v>99.943587270000009</v>
      </c>
      <c r="AF40" s="28">
        <f>ParticipationFemaleRate!AF40*FemaleSingleAge!AF40/100</f>
        <v>103.93970196000001</v>
      </c>
      <c r="AG40" s="25">
        <f>ParticipationFemaleRate!AG40*FemaleSingleAge!AG40/100</f>
        <v>107.97043153050001</v>
      </c>
      <c r="AH40" s="25">
        <f>ParticipationFemaleRate!AH40*FemaleSingleAge!AH40/100</f>
        <v>112.26207574199999</v>
      </c>
      <c r="AI40" s="25">
        <f>ParticipationFemaleRate!AI40*FemaleSingleAge!AI40/100</f>
        <v>116.33145964349998</v>
      </c>
      <c r="AJ40" s="25">
        <f>ParticipationFemaleRate!AJ40*FemaleSingleAge!AJ40/100</f>
        <v>119.53663444799999</v>
      </c>
      <c r="AK40" s="25">
        <f>ParticipationFemaleRate!AK40*FemaleSingleAge!AK40/100</f>
        <v>121.49414702624998</v>
      </c>
      <c r="AL40" s="25">
        <f>ParticipationFemaleRate!AL40*FemaleSingleAge!AL40/100</f>
        <v>121.91436650099996</v>
      </c>
      <c r="AM40" s="25">
        <f>ParticipationFemaleRate!AM40*FemaleSingleAge!AM40/100</f>
        <v>121.12291399724997</v>
      </c>
      <c r="AN40" s="25">
        <f>ParticipationFemaleRate!AN40*FemaleSingleAge!AN40/100</f>
        <v>120.09556498799996</v>
      </c>
      <c r="AO40" s="25">
        <f>ParticipationFemaleRate!AO40*FemaleSingleAge!AO40/100</f>
        <v>120.16635536099994</v>
      </c>
      <c r="AP40" s="25">
        <f>ParticipationFemaleRate!AP40*FemaleSingleAge!AP40/100</f>
        <v>122.25073549499996</v>
      </c>
      <c r="AQ40" s="25">
        <f>ParticipationFemaleRate!AQ40*FemaleSingleAge!AQ40/100</f>
        <v>126.70411368599994</v>
      </c>
      <c r="AR40" s="25">
        <f>ParticipationFemaleRate!AR40*FemaleSingleAge!AR40/100</f>
        <v>133.14031985999995</v>
      </c>
      <c r="AS40" s="25">
        <f>ParticipationFemaleRate!AS40*FemaleSingleAge!AS40/100</f>
        <v>140.81927714324993</v>
      </c>
      <c r="AT40" s="25">
        <f>ParticipationFemaleRate!AT40*FemaleSingleAge!AT40/100</f>
        <v>148.65524886299994</v>
      </c>
      <c r="AU40" s="25">
        <f>ParticipationFemaleRate!AU40*FemaleSingleAge!AU40/100</f>
        <v>155.85699821999992</v>
      </c>
      <c r="AV40" s="25">
        <f>ParticipationFemaleRate!AV40*FemaleSingleAge!AV40/100</f>
        <v>162.18594473399992</v>
      </c>
      <c r="AW40" s="25">
        <f>ParticipationFemaleRate!AW40*FemaleSingleAge!AW40/100</f>
        <v>167.86242730349989</v>
      </c>
      <c r="AX40" s="25">
        <f>ParticipationFemaleRate!AX40*FemaleSingleAge!AX40/100</f>
        <v>173.10410080499992</v>
      </c>
      <c r="AY40" s="25">
        <f>ParticipationFemaleRate!AY40*FemaleSingleAge!AY40/100</f>
        <v>178.2856535062499</v>
      </c>
      <c r="AZ40" s="25">
        <f>ParticipationFemaleRate!AZ40*FemaleSingleAge!AZ40/100</f>
        <v>183.65960999999999</v>
      </c>
    </row>
    <row r="41" spans="1:5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ParticipationFemaleRate!AA41*FemaleSingleAge!AA41/100</f>
        <v>82.754186100000013</v>
      </c>
      <c r="AB41" s="28">
        <f>ParticipationFemaleRate!AB41*FemaleSingleAge!AB41/100</f>
        <v>85.727673014999993</v>
      </c>
      <c r="AC41" s="28">
        <f>ParticipationFemaleRate!AC41*FemaleSingleAge!AC41/100</f>
        <v>88.871443650000003</v>
      </c>
      <c r="AD41" s="28">
        <f>ParticipationFemaleRate!AD41*FemaleSingleAge!AD41/100</f>
        <v>92.231770754999999</v>
      </c>
      <c r="AE41" s="28">
        <f>ParticipationFemaleRate!AE41*FemaleSingleAge!AE41/100</f>
        <v>95.868808905000009</v>
      </c>
      <c r="AF41" s="28">
        <f>ParticipationFemaleRate!AF41*FemaleSingleAge!AF41/100</f>
        <v>99.792738105000012</v>
      </c>
      <c r="AG41" s="25">
        <f>ParticipationFemaleRate!AG41*FemaleSingleAge!AG41/100</f>
        <v>103.83220163925</v>
      </c>
      <c r="AH41" s="25">
        <f>ParticipationFemaleRate!AH41*FemaleSingleAge!AH41/100</f>
        <v>108.1877965665</v>
      </c>
      <c r="AI41" s="25">
        <f>ParticipationFemaleRate!AI41*FemaleSingleAge!AI41/100</f>
        <v>112.38410307149999</v>
      </c>
      <c r="AJ41" s="25">
        <f>ParticipationFemaleRate!AJ41*FemaleSingleAge!AJ41/100</f>
        <v>115.78408459199999</v>
      </c>
      <c r="AK41" s="25">
        <f>ParticipationFemaleRate!AK41*FemaleSingleAge!AK41/100</f>
        <v>118.00092935624998</v>
      </c>
      <c r="AL41" s="25">
        <f>ParticipationFemaleRate!AL41*FemaleSingleAge!AL41/100</f>
        <v>118.78348676849997</v>
      </c>
      <c r="AM41" s="25">
        <f>ParticipationFemaleRate!AM41*FemaleSingleAge!AM41/100</f>
        <v>118.42923998249998</v>
      </c>
      <c r="AN41" s="25">
        <f>ParticipationFemaleRate!AN41*FemaleSingleAge!AN41/100</f>
        <v>117.76150755599998</v>
      </c>
      <c r="AO41" s="25">
        <f>ParticipationFemaleRate!AO41*FemaleSingleAge!AO41/100</f>
        <v>117.91600523624997</v>
      </c>
      <c r="AP41" s="25">
        <f>ParticipationFemaleRate!AP41*FemaleSingleAge!AP41/100</f>
        <v>119.68323484499997</v>
      </c>
      <c r="AQ41" s="25">
        <f>ParticipationFemaleRate!AQ41*FemaleSingleAge!AQ41/100</f>
        <v>123.34176869024995</v>
      </c>
      <c r="AR41" s="25">
        <f>ParticipationFemaleRate!AR41*FemaleSingleAge!AR41/100</f>
        <v>128.59376038799994</v>
      </c>
      <c r="AS41" s="25">
        <f>ParticipationFemaleRate!AS41*FemaleSingleAge!AS41/100</f>
        <v>134.93761377299995</v>
      </c>
      <c r="AT41" s="25">
        <f>ParticipationFemaleRate!AT41*FemaleSingleAge!AT41/100</f>
        <v>141.61446841649996</v>
      </c>
      <c r="AU41" s="25">
        <f>ParticipationFemaleRate!AU41*FemaleSingleAge!AU41/100</f>
        <v>148.06662312749992</v>
      </c>
      <c r="AV41" s="25">
        <f>ParticipationFemaleRate!AV41*FemaleSingleAge!AV41/100</f>
        <v>154.14070281299993</v>
      </c>
      <c r="AW41" s="25">
        <f>ParticipationFemaleRate!AW41*FemaleSingleAge!AW41/100</f>
        <v>159.97249446374991</v>
      </c>
      <c r="AX41" s="25">
        <f>ParticipationFemaleRate!AX41*FemaleSingleAge!AX41/100</f>
        <v>165.63744878099988</v>
      </c>
      <c r="AY41" s="25">
        <f>ParticipationFemaleRate!AY41*FemaleSingleAge!AY41/100</f>
        <v>171.29998041524988</v>
      </c>
      <c r="AZ41" s="25">
        <f>ParticipationFemaleRate!AZ41*FemaleSingleAge!AZ41/100</f>
        <v>177.05631000000002</v>
      </c>
    </row>
    <row r="42" spans="1:5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ParticipationFemaleRate!AA42*FemaleSingleAge!AA42/100</f>
        <v>79.743680984999997</v>
      </c>
      <c r="AB42" s="28">
        <f>ParticipationFemaleRate!AB42*FemaleSingleAge!AB42/100</f>
        <v>82.581126015000009</v>
      </c>
      <c r="AC42" s="28">
        <f>ParticipationFemaleRate!AC42*FemaleSingleAge!AC42/100</f>
        <v>85.572196574999992</v>
      </c>
      <c r="AD42" s="28">
        <f>ParticipationFemaleRate!AD42*FemaleSingleAge!AD42/100</f>
        <v>88.74928358999999</v>
      </c>
      <c r="AE42" s="28">
        <f>ParticipationFemaleRate!AE42*FemaleSingleAge!AE42/100</f>
        <v>92.156808900000001</v>
      </c>
      <c r="AF42" s="28">
        <f>ParticipationFemaleRate!AF42*FemaleSingleAge!AF42/100</f>
        <v>95.803101600000005</v>
      </c>
      <c r="AG42" s="25">
        <f>ParticipationFemaleRate!AG42*FemaleSingleAge!AG42/100</f>
        <v>99.476218736999996</v>
      </c>
      <c r="AH42" s="25">
        <f>ParticipationFemaleRate!AH42*FemaleSingleAge!AH42/100</f>
        <v>103.38494906699999</v>
      </c>
      <c r="AI42" s="25">
        <f>ParticipationFemaleRate!AI42*FemaleSingleAge!AI42/100</f>
        <v>107.21236893824999</v>
      </c>
      <c r="AJ42" s="25">
        <f>ParticipationFemaleRate!AJ42*FemaleSingleAge!AJ42/100</f>
        <v>110.53929268799999</v>
      </c>
      <c r="AK42" s="25">
        <f>ParticipationFemaleRate!AK42*FemaleSingleAge!AK42/100</f>
        <v>113.09930320499998</v>
      </c>
      <c r="AL42" s="25">
        <f>ParticipationFemaleRate!AL42*FemaleSingleAge!AL42/100</f>
        <v>114.76196490599997</v>
      </c>
      <c r="AM42" s="25">
        <f>ParticipationFemaleRate!AM42*FemaleSingleAge!AM42/100</f>
        <v>115.71200877824998</v>
      </c>
      <c r="AN42" s="25">
        <f>ParticipationFemaleRate!AN42*FemaleSingleAge!AN42/100</f>
        <v>116.39575877999998</v>
      </c>
      <c r="AO42" s="25">
        <f>ParticipationFemaleRate!AO42*FemaleSingleAge!AO42/100</f>
        <v>117.43243660199997</v>
      </c>
      <c r="AP42" s="25">
        <f>ParticipationFemaleRate!AP42*FemaleSingleAge!AP42/100</f>
        <v>119.26938246749997</v>
      </c>
      <c r="AQ42" s="25">
        <f>ParticipationFemaleRate!AQ42*FemaleSingleAge!AQ42/100</f>
        <v>122.02260538874997</v>
      </c>
      <c r="AR42" s="25">
        <f>ParticipationFemaleRate!AR42*FemaleSingleAge!AR42/100</f>
        <v>125.57372431799995</v>
      </c>
      <c r="AS42" s="25">
        <f>ParticipationFemaleRate!AS42*FemaleSingleAge!AS42/100</f>
        <v>129.84307758899996</v>
      </c>
      <c r="AT42" s="25">
        <f>ParticipationFemaleRate!AT42*FemaleSingleAge!AT42/100</f>
        <v>134.67299125799994</v>
      </c>
      <c r="AU42" s="25">
        <f>ParticipationFemaleRate!AU42*FemaleSingleAge!AU42/100</f>
        <v>139.92623798999995</v>
      </c>
      <c r="AV42" s="25">
        <f>ParticipationFemaleRate!AV42*FemaleSingleAge!AV42/100</f>
        <v>145.59235793099992</v>
      </c>
      <c r="AW42" s="25">
        <f>ParticipationFemaleRate!AW42*FemaleSingleAge!AW42/100</f>
        <v>151.65657727274993</v>
      </c>
      <c r="AX42" s="25">
        <f>ParticipationFemaleRate!AX42*FemaleSingleAge!AX42/100</f>
        <v>157.9571636549999</v>
      </c>
      <c r="AY42" s="25">
        <f>ParticipationFemaleRate!AY42*FemaleSingleAge!AY42/100</f>
        <v>164.28986968724993</v>
      </c>
      <c r="AZ42" s="25">
        <f>ParticipationFemaleRate!AZ42*FemaleSingleAge!AZ42/100</f>
        <v>170.49564000000001</v>
      </c>
    </row>
    <row r="43" spans="1:5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ParticipationFemaleRate!AA43*FemaleSingleAge!AA43/100</f>
        <v>77.861493832799994</v>
      </c>
      <c r="AB43" s="28">
        <f>ParticipationFemaleRate!AB43*FemaleSingleAge!AB43/100</f>
        <v>80.562358976599995</v>
      </c>
      <c r="AC43" s="28">
        <f>ParticipationFemaleRate!AC43*FemaleSingleAge!AC43/100</f>
        <v>83.388976701800004</v>
      </c>
      <c r="AD43" s="28">
        <f>ParticipationFemaleRate!AD43*FemaleSingleAge!AD43/100</f>
        <v>86.377946640299996</v>
      </c>
      <c r="AE43" s="28">
        <f>ParticipationFemaleRate!AE43*FemaleSingleAge!AE43/100</f>
        <v>89.586514370200007</v>
      </c>
      <c r="AF43" s="28">
        <f>ParticipationFemaleRate!AF43*FemaleSingleAge!AF43/100</f>
        <v>93.0353258377</v>
      </c>
      <c r="AG43" s="25">
        <f>ParticipationFemaleRate!AG43*FemaleSingleAge!AG43/100</f>
        <v>96.415566376925</v>
      </c>
      <c r="AH43" s="25">
        <f>ParticipationFemaleRate!AH43*FemaleSingleAge!AH43/100</f>
        <v>100.00054678638</v>
      </c>
      <c r="AI43" s="25">
        <f>ParticipationFemaleRate!AI43*FemaleSingleAge!AI43/100</f>
        <v>103.58815075885501</v>
      </c>
      <c r="AJ43" s="25">
        <f>ParticipationFemaleRate!AJ43*FemaleSingleAge!AJ43/100</f>
        <v>106.91724639488002</v>
      </c>
      <c r="AK43" s="25">
        <f>ParticipationFemaleRate!AK43*FemaleSingleAge!AK43/100</f>
        <v>109.80979765387502</v>
      </c>
      <c r="AL43" s="25">
        <f>ParticipationFemaleRate!AL43*FemaleSingleAge!AL43/100</f>
        <v>112.23640053631003</v>
      </c>
      <c r="AM43" s="25">
        <f>ParticipationFemaleRate!AM43*FemaleSingleAge!AM43/100</f>
        <v>114.29069976610505</v>
      </c>
      <c r="AN43" s="25">
        <f>ParticipationFemaleRate!AN43*FemaleSingleAge!AN43/100</f>
        <v>116.08687780668006</v>
      </c>
      <c r="AO43" s="25">
        <f>ParticipationFemaleRate!AO43*FemaleSingleAge!AO43/100</f>
        <v>117.79373479724505</v>
      </c>
      <c r="AP43" s="25">
        <f>ParticipationFemaleRate!AP43*FemaleSingleAge!AP43/100</f>
        <v>119.56128946125006</v>
      </c>
      <c r="AQ43" s="25">
        <f>ParticipationFemaleRate!AQ43*FemaleSingleAge!AQ43/100</f>
        <v>121.36074412762505</v>
      </c>
      <c r="AR43" s="25">
        <f>ParticipationFemaleRate!AR43*FemaleSingleAge!AR43/100</f>
        <v>123.23192647216008</v>
      </c>
      <c r="AS43" s="25">
        <f>ParticipationFemaleRate!AS43*FemaleSingleAge!AS43/100</f>
        <v>125.48491744695009</v>
      </c>
      <c r="AT43" s="25">
        <f>ParticipationFemaleRate!AT43*FemaleSingleAge!AT43/100</f>
        <v>128.50874408715009</v>
      </c>
      <c r="AU43" s="25">
        <f>ParticipationFemaleRate!AU43*FemaleSingleAge!AU43/100</f>
        <v>132.55065396945011</v>
      </c>
      <c r="AV43" s="25">
        <f>ParticipationFemaleRate!AV43*FemaleSingleAge!AV43/100</f>
        <v>137.73287255162012</v>
      </c>
      <c r="AW43" s="25">
        <f>ParticipationFemaleRate!AW43*FemaleSingleAge!AW43/100</f>
        <v>143.89914025368014</v>
      </c>
      <c r="AX43" s="25">
        <f>ParticipationFemaleRate!AX43*FemaleSingleAge!AX43/100</f>
        <v>150.66480505346016</v>
      </c>
      <c r="AY43" s="25">
        <f>ParticipationFemaleRate!AY43*FemaleSingleAge!AY43/100</f>
        <v>157.48770333015517</v>
      </c>
      <c r="AZ43" s="25">
        <f>ParticipationFemaleRate!AZ43*FemaleSingleAge!AZ43/100</f>
        <v>163.96889999999999</v>
      </c>
    </row>
    <row r="44" spans="1:5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ParticipationFemaleRate!AA44*FemaleSingleAge!AA44/100</f>
        <v>74.955107679099996</v>
      </c>
      <c r="AB44" s="28">
        <f>ParticipationFemaleRate!AB44*FemaleSingleAge!AB44/100</f>
        <v>77.462651690299992</v>
      </c>
      <c r="AC44" s="28">
        <f>ParticipationFemaleRate!AC44*FemaleSingleAge!AC44/100</f>
        <v>80.0462103216</v>
      </c>
      <c r="AD44" s="28">
        <f>ParticipationFemaleRate!AD44*FemaleSingleAge!AD44/100</f>
        <v>82.763967603199987</v>
      </c>
      <c r="AE44" s="28">
        <f>ParticipationFemaleRate!AE44*FemaleSingleAge!AE44/100</f>
        <v>85.691938155199992</v>
      </c>
      <c r="AF44" s="28">
        <f>ParticipationFemaleRate!AF44*FemaleSingleAge!AF44/100</f>
        <v>88.877044582599993</v>
      </c>
      <c r="AG44" s="25">
        <f>ParticipationFemaleRate!AG44*FemaleSingleAge!AG44/100</f>
        <v>91.986331659110007</v>
      </c>
      <c r="AH44" s="25">
        <f>ParticipationFemaleRate!AH44*FemaleSingleAge!AH44/100</f>
        <v>95.28102628164001</v>
      </c>
      <c r="AI44" s="25">
        <f>ParticipationFemaleRate!AI44*FemaleSingleAge!AI44/100</f>
        <v>98.687337734055006</v>
      </c>
      <c r="AJ44" s="25">
        <f>ParticipationFemaleRate!AJ44*FemaleSingleAge!AJ44/100</f>
        <v>102.10016280376001</v>
      </c>
      <c r="AK44" s="25">
        <f>ParticipationFemaleRate!AK44*FemaleSingleAge!AK44/100</f>
        <v>105.43251570855001</v>
      </c>
      <c r="AL44" s="25">
        <f>ParticipationFemaleRate!AL44*FemaleSingleAge!AL44/100</f>
        <v>108.75933294795003</v>
      </c>
      <c r="AM44" s="25">
        <f>ParticipationFemaleRate!AM44*FemaleSingleAge!AM44/100</f>
        <v>112.07853910667005</v>
      </c>
      <c r="AN44" s="25">
        <f>ParticipationFemaleRate!AN44*FemaleSingleAge!AN44/100</f>
        <v>115.14391905258005</v>
      </c>
      <c r="AO44" s="25">
        <f>ParticipationFemaleRate!AO44*FemaleSingleAge!AO44/100</f>
        <v>117.63761922858504</v>
      </c>
      <c r="AP44" s="25">
        <f>ParticipationFemaleRate!AP44*FemaleSingleAge!AP44/100</f>
        <v>119.39310341595005</v>
      </c>
      <c r="AQ44" s="25">
        <f>ParticipationFemaleRate!AQ44*FemaleSingleAge!AQ44/100</f>
        <v>120.21672375247508</v>
      </c>
      <c r="AR44" s="25">
        <f>ParticipationFemaleRate!AR44*FemaleSingleAge!AR44/100</f>
        <v>120.3315915972801</v>
      </c>
      <c r="AS44" s="25">
        <f>ParticipationFemaleRate!AS44*FemaleSingleAge!AS44/100</f>
        <v>120.47428153977508</v>
      </c>
      <c r="AT44" s="25">
        <f>ParticipationFemaleRate!AT44*FemaleSingleAge!AT44/100</f>
        <v>121.6382617017001</v>
      </c>
      <c r="AU44" s="25">
        <f>ParticipationFemaleRate!AU44*FemaleSingleAge!AU44/100</f>
        <v>124.4912321373251</v>
      </c>
      <c r="AV44" s="25">
        <f>ParticipationFemaleRate!AV44*FemaleSingleAge!AV44/100</f>
        <v>129.30688439692011</v>
      </c>
      <c r="AW44" s="25">
        <f>ParticipationFemaleRate!AW44*FemaleSingleAge!AW44/100</f>
        <v>135.77162751778513</v>
      </c>
      <c r="AX44" s="25">
        <f>ParticipationFemaleRate!AX44*FemaleSingleAge!AX44/100</f>
        <v>143.23967981518015</v>
      </c>
      <c r="AY44" s="25">
        <f>ParticipationFemaleRate!AY44*FemaleSingleAge!AY44/100</f>
        <v>150.77632403333516</v>
      </c>
      <c r="AZ44" s="25">
        <f>ParticipationFemaleRate!AZ44*FemaleSingleAge!AZ44/100</f>
        <v>157.70490000000001</v>
      </c>
    </row>
    <row r="45" spans="1:5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ParticipationFemaleRate!AA45*FemaleSingleAge!AA45/100</f>
        <v>72.148197447999991</v>
      </c>
      <c r="AB45" s="28">
        <f>ParticipationFemaleRate!AB45*FemaleSingleAge!AB45/100</f>
        <v>74.487758533299996</v>
      </c>
      <c r="AC45" s="28">
        <f>ParticipationFemaleRate!AC45*FemaleSingleAge!AC45/100</f>
        <v>76.8789344841</v>
      </c>
      <c r="AD45" s="28">
        <f>ParticipationFemaleRate!AD45*FemaleSingleAge!AD45/100</f>
        <v>79.382724686899991</v>
      </c>
      <c r="AE45" s="28">
        <f>ParticipationFemaleRate!AE45*FemaleSingleAge!AE45/100</f>
        <v>82.083589830700006</v>
      </c>
      <c r="AF45" s="28">
        <f>ParticipationFemaleRate!AF45*FemaleSingleAge!AF45/100</f>
        <v>85.035021685199993</v>
      </c>
      <c r="AG45" s="25">
        <f>ParticipationFemaleRate!AG45*FemaleSingleAge!AG45/100</f>
        <v>87.893707559494999</v>
      </c>
      <c r="AH45" s="25">
        <f>ParticipationFemaleRate!AH45*FemaleSingleAge!AH45/100</f>
        <v>90.915516395099999</v>
      </c>
      <c r="AI45" s="25">
        <f>ParticipationFemaleRate!AI45*FemaleSingleAge!AI45/100</f>
        <v>94.118814683284995</v>
      </c>
      <c r="AJ45" s="25">
        <f>ParticipationFemaleRate!AJ45*FemaleSingleAge!AJ45/100</f>
        <v>97.520742964400014</v>
      </c>
      <c r="AK45" s="25">
        <f>ParticipationFemaleRate!AK45*FemaleSingleAge!AK45/100</f>
        <v>101.10498607327501</v>
      </c>
      <c r="AL45" s="25">
        <f>ParticipationFemaleRate!AL45*FemaleSingleAge!AL45/100</f>
        <v>105.01148000094003</v>
      </c>
      <c r="AM45" s="25">
        <f>ParticipationFemaleRate!AM45*FemaleSingleAge!AM45/100</f>
        <v>109.16861962824005</v>
      </c>
      <c r="AN45" s="25">
        <f>ParticipationFemaleRate!AN45*FemaleSingleAge!AN45/100</f>
        <v>113.10311943018004</v>
      </c>
      <c r="AO45" s="25">
        <f>ParticipationFemaleRate!AO45*FemaleSingleAge!AO45/100</f>
        <v>116.18991962386006</v>
      </c>
      <c r="AP45" s="25">
        <f>ParticipationFemaleRate!AP45*FemaleSingleAge!AP45/100</f>
        <v>118.05846576615005</v>
      </c>
      <c r="AQ45" s="25">
        <f>ParticipationFemaleRate!AQ45*FemaleSingleAge!AQ45/100</f>
        <v>118.42862891415007</v>
      </c>
      <c r="AR45" s="25">
        <f>ParticipationFemaleRate!AR45*FemaleSingleAge!AR45/100</f>
        <v>117.62060407964007</v>
      </c>
      <c r="AS45" s="25">
        <f>ParticipationFemaleRate!AS45*FemaleSingleAge!AS45/100</f>
        <v>116.58377530105508</v>
      </c>
      <c r="AT45" s="25">
        <f>ParticipationFemaleRate!AT45*FemaleSingleAge!AT45/100</f>
        <v>116.6174218197601</v>
      </c>
      <c r="AU45" s="25">
        <f>ParticipationFemaleRate!AU45*FemaleSingleAge!AU45/100</f>
        <v>118.60257587737509</v>
      </c>
      <c r="AV45" s="25">
        <f>ParticipationFemaleRate!AV45*FemaleSingleAge!AV45/100</f>
        <v>122.88333873394009</v>
      </c>
      <c r="AW45" s="25">
        <f>ParticipationFemaleRate!AW45*FemaleSingleAge!AW45/100</f>
        <v>129.07807105252513</v>
      </c>
      <c r="AX45" s="25">
        <f>ParticipationFemaleRate!AX45*FemaleSingleAge!AX45/100</f>
        <v>136.46780425835013</v>
      </c>
      <c r="AY45" s="25">
        <f>ParticipationFemaleRate!AY45*FemaleSingleAge!AY45/100</f>
        <v>143.99943804114014</v>
      </c>
      <c r="AZ45" s="25">
        <f>ParticipationFemaleRate!AZ45*FemaleSingleAge!AZ45/100</f>
        <v>150.90933000000001</v>
      </c>
    </row>
    <row r="46" spans="1:5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ParticipationFemaleRate!AA46*FemaleSingleAge!AA46/100</f>
        <v>69.406978863899994</v>
      </c>
      <c r="AB46" s="28">
        <f>ParticipationFemaleRate!AB46*FemaleSingleAge!AB46/100</f>
        <v>71.622664271999994</v>
      </c>
      <c r="AC46" s="28">
        <f>ParticipationFemaleRate!AC46*FemaleSingleAge!AC46/100</f>
        <v>73.902164422899986</v>
      </c>
      <c r="AD46" s="28">
        <f>ParticipationFemaleRate!AD46*FemaleSingleAge!AD46/100</f>
        <v>76.295217277900008</v>
      </c>
      <c r="AE46" s="28">
        <f>ParticipationFemaleRate!AE46*FemaleSingleAge!AE46/100</f>
        <v>78.866576031899996</v>
      </c>
      <c r="AF46" s="28">
        <f>ParticipationFemaleRate!AF46*FemaleSingleAge!AF46/100</f>
        <v>81.663163289899998</v>
      </c>
      <c r="AG46" s="25">
        <f>ParticipationFemaleRate!AG46*FemaleSingleAge!AG46/100</f>
        <v>84.346205655464999</v>
      </c>
      <c r="AH46" s="25">
        <f>ParticipationFemaleRate!AH46*FemaleSingleAge!AH46/100</f>
        <v>87.176977945529998</v>
      </c>
      <c r="AI46" s="25">
        <f>ParticipationFemaleRate!AI46*FemaleSingleAge!AI46/100</f>
        <v>90.197236079160007</v>
      </c>
      <c r="AJ46" s="25">
        <f>ParticipationFemaleRate!AJ46*FemaleSingleAge!AJ46/100</f>
        <v>93.466587759280003</v>
      </c>
      <c r="AK46" s="25">
        <f>ParticipationFemaleRate!AK46*FemaleSingleAge!AK46/100</f>
        <v>96.991207103400029</v>
      </c>
      <c r="AL46" s="25">
        <f>ParticipationFemaleRate!AL46*FemaleSingleAge!AL46/100</f>
        <v>100.90563963063003</v>
      </c>
      <c r="AM46" s="25">
        <f>ParticipationFemaleRate!AM46*FemaleSingleAge!AM46/100</f>
        <v>105.12289876948003</v>
      </c>
      <c r="AN46" s="25">
        <f>ParticipationFemaleRate!AN46*FemaleSingleAge!AN46/100</f>
        <v>109.17913551336004</v>
      </c>
      <c r="AO46" s="25">
        <f>ParticipationFemaleRate!AO46*FemaleSingleAge!AO46/100</f>
        <v>112.45585305719005</v>
      </c>
      <c r="AP46" s="25">
        <f>ParticipationFemaleRate!AP46*FemaleSingleAge!AP46/100</f>
        <v>114.57448279550006</v>
      </c>
      <c r="AQ46" s="25">
        <f>ParticipationFemaleRate!AQ46*FemaleSingleAge!AQ46/100</f>
        <v>115.29563453244008</v>
      </c>
      <c r="AR46" s="25">
        <f>ParticipationFemaleRate!AR46*FemaleSingleAge!AR46/100</f>
        <v>114.91051394284005</v>
      </c>
      <c r="AS46" s="25">
        <f>ParticipationFemaleRate!AS46*FemaleSingleAge!AS46/100</f>
        <v>114.22193764418508</v>
      </c>
      <c r="AT46" s="25">
        <f>ParticipationFemaleRate!AT46*FemaleSingleAge!AT46/100</f>
        <v>114.33408846444009</v>
      </c>
      <c r="AU46" s="25">
        <f>ParticipationFemaleRate!AU46*FemaleSingleAge!AU46/100</f>
        <v>116.01131873135009</v>
      </c>
      <c r="AV46" s="25">
        <f>ParticipationFemaleRate!AV46*FemaleSingleAge!AV46/100</f>
        <v>119.52001299542012</v>
      </c>
      <c r="AW46" s="25">
        <f>ParticipationFemaleRate!AW46*FemaleSingleAge!AW46/100</f>
        <v>124.56757876846513</v>
      </c>
      <c r="AX46" s="25">
        <f>ParticipationFemaleRate!AX46*FemaleSingleAge!AX46/100</f>
        <v>130.66571950378014</v>
      </c>
      <c r="AY46" s="25">
        <f>ParticipationFemaleRate!AY46*FemaleSingleAge!AY46/100</f>
        <v>137.07843731912013</v>
      </c>
      <c r="AZ46" s="25">
        <f>ParticipationFemaleRate!AZ46*FemaleSingleAge!AZ46/100</f>
        <v>143.26551000000001</v>
      </c>
    </row>
    <row r="47" spans="1:5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ParticipationFemaleRate!AA47*FemaleSingleAge!AA47/100</f>
        <v>66.735205735199983</v>
      </c>
      <c r="AB47" s="28">
        <f>ParticipationFemaleRate!AB47*FemaleSingleAge!AB47/100</f>
        <v>68.863615097999997</v>
      </c>
      <c r="AC47" s="28">
        <f>ParticipationFemaleRate!AC47*FemaleSingleAge!AC47/100</f>
        <v>71.084931218699992</v>
      </c>
      <c r="AD47" s="28">
        <f>ParticipationFemaleRate!AD47*FemaleSingleAge!AD47/100</f>
        <v>73.432938372899983</v>
      </c>
      <c r="AE47" s="28">
        <f>ParticipationFemaleRate!AE47*FemaleSingleAge!AE47/100</f>
        <v>75.938605479899991</v>
      </c>
      <c r="AF47" s="28">
        <f>ParticipationFemaleRate!AF47*FemaleSingleAge!AF47/100</f>
        <v>78.628209198499988</v>
      </c>
      <c r="AG47" s="25">
        <f>ParticipationFemaleRate!AG47*FemaleSingleAge!AG47/100</f>
        <v>81.185805962365009</v>
      </c>
      <c r="AH47" s="25">
        <f>ParticipationFemaleRate!AH47*FemaleSingleAge!AH47/100</f>
        <v>83.87349991359001</v>
      </c>
      <c r="AI47" s="25">
        <f>ParticipationFemaleRate!AI47*FemaleSingleAge!AI47/100</f>
        <v>86.724898668975015</v>
      </c>
      <c r="AJ47" s="25">
        <f>ParticipationFemaleRate!AJ47*FemaleSingleAge!AJ47/100</f>
        <v>89.778638179440023</v>
      </c>
      <c r="AK47" s="25">
        <f>ParticipationFemaleRate!AK47*FemaleSingleAge!AK47/100</f>
        <v>93.041426488875018</v>
      </c>
      <c r="AL47" s="25">
        <f>ParticipationFemaleRate!AL47*FemaleSingleAge!AL47/100</f>
        <v>96.594185971040019</v>
      </c>
      <c r="AM47" s="25">
        <f>ParticipationFemaleRate!AM47*FemaleSingleAge!AM47/100</f>
        <v>100.37301763467003</v>
      </c>
      <c r="AN47" s="25">
        <f>ParticipationFemaleRate!AN47*FemaleSingleAge!AN47/100</f>
        <v>104.06893681602006</v>
      </c>
      <c r="AO47" s="25">
        <f>ParticipationFemaleRate!AO47*FemaleSingleAge!AO47/100</f>
        <v>107.27136393983007</v>
      </c>
      <c r="AP47" s="25">
        <f>ParticipationFemaleRate!AP47*FemaleSingleAge!AP47/100</f>
        <v>109.72421426330006</v>
      </c>
      <c r="AQ47" s="25">
        <f>ParticipationFemaleRate!AQ47*FemaleSingleAge!AQ47/100</f>
        <v>111.29967045042005</v>
      </c>
      <c r="AR47" s="25">
        <f>ParticipationFemaleRate!AR47*FemaleSingleAge!AR47/100</f>
        <v>112.18247618924006</v>
      </c>
      <c r="AS47" s="25">
        <f>ParticipationFemaleRate!AS47*FemaleSingleAge!AS47/100</f>
        <v>112.80680175818009</v>
      </c>
      <c r="AT47" s="25">
        <f>ParticipationFemaleRate!AT47*FemaleSingleAge!AT47/100</f>
        <v>113.77305101754007</v>
      </c>
      <c r="AU47" s="25">
        <f>ParticipationFemaleRate!AU47*FemaleSingleAge!AU47/100</f>
        <v>115.51630966340009</v>
      </c>
      <c r="AV47" s="25">
        <f>ParticipationFemaleRate!AV47*FemaleSingleAge!AV47/100</f>
        <v>118.14675808274011</v>
      </c>
      <c r="AW47" s="25">
        <f>ParticipationFemaleRate!AW47*FemaleSingleAge!AW47/100</f>
        <v>121.54737989520012</v>
      </c>
      <c r="AX47" s="25">
        <f>ParticipationFemaleRate!AX47*FemaleSingleAge!AX47/100</f>
        <v>125.63876591485013</v>
      </c>
      <c r="AY47" s="25">
        <f>ParticipationFemaleRate!AY47*FemaleSingleAge!AY47/100</f>
        <v>130.26661442272516</v>
      </c>
      <c r="AZ47" s="25">
        <f>ParticipationFemaleRate!AZ47*FemaleSingleAge!AZ47/100</f>
        <v>135.29543999999999</v>
      </c>
    </row>
    <row r="48" spans="1:5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ParticipationFemaleRate!AA48*FemaleSingleAge!AA48/100</f>
        <v>63.481895791999996</v>
      </c>
      <c r="AB48" s="28">
        <f>ParticipationFemaleRate!AB48*FemaleSingleAge!AB48/100</f>
        <v>65.503902100000005</v>
      </c>
      <c r="AC48" s="28">
        <f>ParticipationFemaleRate!AC48*FemaleSingleAge!AC48/100</f>
        <v>67.647581731999992</v>
      </c>
      <c r="AD48" s="28">
        <f>ParticipationFemaleRate!AD48*FemaleSingleAge!AD48/100</f>
        <v>69.922222727999994</v>
      </c>
      <c r="AE48" s="28">
        <f>ParticipationFemaleRate!AE48*FemaleSingleAge!AE48/100</f>
        <v>72.327825087999997</v>
      </c>
      <c r="AF48" s="28">
        <f>ParticipationFemaleRate!AF48*FemaleSingleAge!AF48/100</f>
        <v>74.863460008000004</v>
      </c>
      <c r="AG48" s="25">
        <f>ParticipationFemaleRate!AG48*FemaleSingleAge!AG48/100</f>
        <v>77.269815156599989</v>
      </c>
      <c r="AH48" s="25">
        <f>ParticipationFemaleRate!AH48*FemaleSingleAge!AH48/100</f>
        <v>79.779361831199992</v>
      </c>
      <c r="AI48" s="25">
        <f>ParticipationFemaleRate!AI48*FemaleSingleAge!AI48/100</f>
        <v>82.429592656599993</v>
      </c>
      <c r="AJ48" s="25">
        <f>ParticipationFemaleRate!AJ48*FemaleSingleAge!AJ48/100</f>
        <v>85.272178995199994</v>
      </c>
      <c r="AK48" s="25">
        <f>ParticipationFemaleRate!AK48*FemaleSingleAge!AK48/100</f>
        <v>88.323374168999976</v>
      </c>
      <c r="AL48" s="25">
        <f>ParticipationFemaleRate!AL48*FemaleSingleAge!AL48/100</f>
        <v>91.625620005199977</v>
      </c>
      <c r="AM48" s="25">
        <f>ParticipationFemaleRate!AM48*FemaleSingleAge!AM48/100</f>
        <v>95.124510456199971</v>
      </c>
      <c r="AN48" s="25">
        <f>ParticipationFemaleRate!AN48*FemaleSingleAge!AN48/100</f>
        <v>98.632328044799962</v>
      </c>
      <c r="AO48" s="25">
        <f>ParticipationFemaleRate!AO48*FemaleSingleAge!AO48/100</f>
        <v>101.89518825059997</v>
      </c>
      <c r="AP48" s="25">
        <f>ParticipationFemaleRate!AP48*FemaleSingleAge!AP48/100</f>
        <v>104.74705512599994</v>
      </c>
      <c r="AQ48" s="25">
        <f>ParticipationFemaleRate!AQ48*FemaleSingleAge!AQ48/100</f>
        <v>107.15497541579997</v>
      </c>
      <c r="AR48" s="25">
        <f>ParticipationFemaleRate!AR48*FemaleSingleAge!AR48/100</f>
        <v>109.21335812479994</v>
      </c>
      <c r="AS48" s="25">
        <f>ParticipationFemaleRate!AS48*FemaleSingleAge!AS48/100</f>
        <v>111.02789255659995</v>
      </c>
      <c r="AT48" s="25">
        <f>ParticipationFemaleRate!AT48*FemaleSingleAge!AT48/100</f>
        <v>112.76149984199994</v>
      </c>
      <c r="AU48" s="25">
        <f>ParticipationFemaleRate!AU48*FemaleSingleAge!AU48/100</f>
        <v>114.55816308799993</v>
      </c>
      <c r="AV48" s="25">
        <f>ParticipationFemaleRate!AV48*FemaleSingleAge!AV48/100</f>
        <v>116.38713503519992</v>
      </c>
      <c r="AW48" s="25">
        <f>ParticipationFemaleRate!AW48*FemaleSingleAge!AW48/100</f>
        <v>118.29188922179992</v>
      </c>
      <c r="AX48" s="25">
        <f>ParticipationFemaleRate!AX48*FemaleSingleAge!AX48/100</f>
        <v>120.5666888207999</v>
      </c>
      <c r="AY48" s="25">
        <f>ParticipationFemaleRate!AY48*FemaleSingleAge!AY48/100</f>
        <v>123.5873817551999</v>
      </c>
      <c r="AZ48" s="25">
        <f>ParticipationFemaleRate!AZ48*FemaleSingleAge!AZ48/100</f>
        <v>127.58811</v>
      </c>
    </row>
    <row r="49" spans="1:5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ParticipationFemaleRate!AA49*FemaleSingleAge!AA49/100</f>
        <v>60.953691304000003</v>
      </c>
      <c r="AB49" s="28">
        <f>ParticipationFemaleRate!AB49*FemaleSingleAge!AB49/100</f>
        <v>62.891176447999996</v>
      </c>
      <c r="AC49" s="28">
        <f>ParticipationFemaleRate!AC49*FemaleSingleAge!AC49/100</f>
        <v>64.996775115999995</v>
      </c>
      <c r="AD49" s="28">
        <f>ParticipationFemaleRate!AD49*FemaleSingleAge!AD49/100</f>
        <v>67.246338403999985</v>
      </c>
      <c r="AE49" s="28">
        <f>ParticipationFemaleRate!AE49*FemaleSingleAge!AE49/100</f>
        <v>69.590639699999997</v>
      </c>
      <c r="AF49" s="28">
        <f>ParticipationFemaleRate!AF49*FemaleSingleAge!AF49/100</f>
        <v>71.999957276000004</v>
      </c>
      <c r="AG49" s="25">
        <f>ParticipationFemaleRate!AG49*FemaleSingleAge!AG49/100</f>
        <v>74.222797390799983</v>
      </c>
      <c r="AH49" s="25">
        <f>ParticipationFemaleRate!AH49*FemaleSingleAge!AH49/100</f>
        <v>76.505751821999979</v>
      </c>
      <c r="AI49" s="25">
        <f>ParticipationFemaleRate!AI49*FemaleSingleAge!AI49/100</f>
        <v>78.90237630099999</v>
      </c>
      <c r="AJ49" s="25">
        <f>ParticipationFemaleRate!AJ49*FemaleSingleAge!AJ49/100</f>
        <v>81.482956492799985</v>
      </c>
      <c r="AK49" s="25">
        <f>ParticipationFemaleRate!AK49*FemaleSingleAge!AK49/100</f>
        <v>84.29126583599998</v>
      </c>
      <c r="AL49" s="25">
        <f>ParticipationFemaleRate!AL49*FemaleSingleAge!AL49/100</f>
        <v>87.32675391479998</v>
      </c>
      <c r="AM49" s="25">
        <f>ParticipationFemaleRate!AM49*FemaleSingleAge!AM49/100</f>
        <v>90.542527439199972</v>
      </c>
      <c r="AN49" s="25">
        <f>ParticipationFemaleRate!AN49*FemaleSingleAge!AN49/100</f>
        <v>93.866921491199975</v>
      </c>
      <c r="AO49" s="25">
        <f>ParticipationFemaleRate!AO49*FemaleSingleAge!AO49/100</f>
        <v>97.203911152799975</v>
      </c>
      <c r="AP49" s="25">
        <f>ParticipationFemaleRate!AP49*FemaleSingleAge!AP49/100</f>
        <v>100.46949921399995</v>
      </c>
      <c r="AQ49" s="25">
        <f>ParticipationFemaleRate!AQ49*FemaleSingleAge!AQ49/100</f>
        <v>103.73676657239996</v>
      </c>
      <c r="AR49" s="25">
        <f>ParticipationFemaleRate!AR49*FemaleSingleAge!AR49/100</f>
        <v>107.00189216479994</v>
      </c>
      <c r="AS49" s="25">
        <f>ParticipationFemaleRate!AS49*FemaleSingleAge!AS49/100</f>
        <v>110.03044138859994</v>
      </c>
      <c r="AT49" s="25">
        <f>ParticipationFemaleRate!AT49*FemaleSingleAge!AT49/100</f>
        <v>112.51562322959994</v>
      </c>
      <c r="AU49" s="25">
        <f>ParticipationFemaleRate!AU49*FemaleSingleAge!AU49/100</f>
        <v>114.29629159199995</v>
      </c>
      <c r="AV49" s="25">
        <f>ParticipationFemaleRate!AV49*FemaleSingleAge!AV49/100</f>
        <v>115.18970386879991</v>
      </c>
      <c r="AW49" s="25">
        <f>ParticipationFemaleRate!AW49*FemaleSingleAge!AW49/100</f>
        <v>115.40320590959993</v>
      </c>
      <c r="AX49" s="25">
        <f>ParticipationFemaleRate!AX49*FemaleSingleAge!AX49/100</f>
        <v>115.64599273359991</v>
      </c>
      <c r="AY49" s="25">
        <f>ParticipationFemaleRate!AY49*FemaleSingleAge!AY49/100</f>
        <v>116.87010691619992</v>
      </c>
      <c r="AZ49" s="25">
        <f>ParticipationFemaleRate!AZ49*FemaleSingleAge!AZ49/100</f>
        <v>119.71896000000001</v>
      </c>
    </row>
    <row r="50" spans="1:5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ParticipationFemaleRate!AA50*FemaleSingleAge!AA50/100</f>
        <v>58.554590571999995</v>
      </c>
      <c r="AB50" s="28">
        <f>ParticipationFemaleRate!AB50*FemaleSingleAge!AB50/100</f>
        <v>60.451208339999994</v>
      </c>
      <c r="AC50" s="28">
        <f>ParticipationFemaleRate!AC50*FemaleSingleAge!AC50/100</f>
        <v>62.509438003999996</v>
      </c>
      <c r="AD50" s="28">
        <f>ParticipationFemaleRate!AD50*FemaleSingleAge!AD50/100</f>
        <v>64.695842619999993</v>
      </c>
      <c r="AE50" s="28">
        <f>ParticipationFemaleRate!AE50*FemaleSingleAge!AE50/100</f>
        <v>66.949121124000001</v>
      </c>
      <c r="AF50" s="28">
        <f>ParticipationFemaleRate!AF50*FemaleSingleAge!AF50/100</f>
        <v>69.226548531999995</v>
      </c>
      <c r="AG50" s="25">
        <f>ParticipationFemaleRate!AG50*FemaleSingleAge!AG50/100</f>
        <v>71.294290191399995</v>
      </c>
      <c r="AH50" s="25">
        <f>ParticipationFemaleRate!AH50*FemaleSingleAge!AH50/100</f>
        <v>73.398268060799992</v>
      </c>
      <c r="AI50" s="25">
        <f>ParticipationFemaleRate!AI50*FemaleSingleAge!AI50/100</f>
        <v>75.59687594479999</v>
      </c>
      <c r="AJ50" s="25">
        <f>ParticipationFemaleRate!AJ50*FemaleSingleAge!AJ50/100</f>
        <v>77.966095820799993</v>
      </c>
      <c r="AK50" s="25">
        <f>ParticipationFemaleRate!AK50*FemaleSingleAge!AK50/100</f>
        <v>80.558069183999976</v>
      </c>
      <c r="AL50" s="25">
        <f>ParticipationFemaleRate!AL50*FemaleSingleAge!AL50/100</f>
        <v>83.346794804399977</v>
      </c>
      <c r="AM50" s="25">
        <f>ParticipationFemaleRate!AM50*FemaleSingleAge!AM50/100</f>
        <v>86.294770338999967</v>
      </c>
      <c r="AN50" s="25">
        <f>ParticipationFemaleRate!AN50*FemaleSingleAge!AN50/100</f>
        <v>89.418363777599964</v>
      </c>
      <c r="AO50" s="25">
        <f>ParticipationFemaleRate!AO50*FemaleSingleAge!AO50/100</f>
        <v>92.737317262799976</v>
      </c>
      <c r="AP50" s="25">
        <f>ParticipationFemaleRate!AP50*FemaleSingleAge!AP50/100</f>
        <v>96.237812803999944</v>
      </c>
      <c r="AQ50" s="25">
        <f>ParticipationFemaleRate!AQ50*FemaleSingleAge!AQ50/100</f>
        <v>100.05410149799995</v>
      </c>
      <c r="AR50" s="25">
        <f>ParticipationFemaleRate!AR50*FemaleSingleAge!AR50/100</f>
        <v>104.11760443999997</v>
      </c>
      <c r="AS50" s="25">
        <f>ParticipationFemaleRate!AS50*FemaleSingleAge!AS50/100</f>
        <v>107.97497951739993</v>
      </c>
      <c r="AT50" s="25">
        <f>ParticipationFemaleRate!AT50*FemaleSingleAge!AT50/100</f>
        <v>111.02616129599994</v>
      </c>
      <c r="AU50" s="25">
        <f>ParticipationFemaleRate!AU50*FemaleSingleAge!AU50/100</f>
        <v>112.91173452699994</v>
      </c>
      <c r="AV50" s="25">
        <f>ParticipationFemaleRate!AV50*FemaleSingleAge!AV50/100</f>
        <v>113.36269549119991</v>
      </c>
      <c r="AW50" s="25">
        <f>ParticipationFemaleRate!AW50*FemaleSingleAge!AW50/100</f>
        <v>112.6858926143999</v>
      </c>
      <c r="AX50" s="25">
        <f>ParticipationFemaleRate!AX50*FemaleSingleAge!AX50/100</f>
        <v>111.78949133239992</v>
      </c>
      <c r="AY50" s="25">
        <f>ParticipationFemaleRate!AY50*FemaleSingleAge!AY50/100</f>
        <v>111.91966304199993</v>
      </c>
      <c r="AZ50" s="25">
        <f>ParticipationFemaleRate!AZ50*FemaleSingleAge!AZ50/100</f>
        <v>113.92737</v>
      </c>
    </row>
    <row r="51" spans="1:5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ParticipationFemaleRate!AA51*FemaleSingleAge!AA51/100</f>
        <v>56.317101735999998</v>
      </c>
      <c r="AB51" s="28">
        <f>ParticipationFemaleRate!AB51*FemaleSingleAge!AB51/100</f>
        <v>58.232295583999992</v>
      </c>
      <c r="AC51" s="28">
        <f>ParticipationFemaleRate!AC51*FemaleSingleAge!AC51/100</f>
        <v>60.219936143999995</v>
      </c>
      <c r="AD51" s="28">
        <f>ParticipationFemaleRate!AD51*FemaleSingleAge!AD51/100</f>
        <v>62.274450591999994</v>
      </c>
      <c r="AE51" s="28">
        <f>ParticipationFemaleRate!AE51*FemaleSingleAge!AE51/100</f>
        <v>64.373547631999998</v>
      </c>
      <c r="AF51" s="28">
        <f>ParticipationFemaleRate!AF51*FemaleSingleAge!AF51/100</f>
        <v>66.509796832000006</v>
      </c>
      <c r="AG51" s="25">
        <f>ParticipationFemaleRate!AG51*FemaleSingleAge!AG51/100</f>
        <v>68.463924554799988</v>
      </c>
      <c r="AH51" s="25">
        <f>ParticipationFemaleRate!AH51*FemaleSingleAge!AH51/100</f>
        <v>70.465216859999984</v>
      </c>
      <c r="AI51" s="25">
        <f>ParticipationFemaleRate!AI51*FemaleSingleAge!AI51/100</f>
        <v>72.561850708199984</v>
      </c>
      <c r="AJ51" s="25">
        <f>ParticipationFemaleRate!AJ51*FemaleSingleAge!AJ51/100</f>
        <v>74.814218342399982</v>
      </c>
      <c r="AK51" s="25">
        <f>ParticipationFemaleRate!AK51*FemaleSingleAge!AK51/100</f>
        <v>77.264556074999987</v>
      </c>
      <c r="AL51" s="25">
        <f>ParticipationFemaleRate!AL51*FemaleSingleAge!AL51/100</f>
        <v>79.881642675999984</v>
      </c>
      <c r="AM51" s="25">
        <f>ParticipationFemaleRate!AM51*FemaleSingleAge!AM51/100</f>
        <v>82.641899041799974</v>
      </c>
      <c r="AN51" s="25">
        <f>ParticipationFemaleRate!AN51*FemaleSingleAge!AN51/100</f>
        <v>85.585398095999977</v>
      </c>
      <c r="AO51" s="25">
        <f>ParticipationFemaleRate!AO51*FemaleSingleAge!AO51/100</f>
        <v>88.772425635999952</v>
      </c>
      <c r="AP51" s="25">
        <f>ParticipationFemaleRate!AP51*FemaleSingleAge!AP51/100</f>
        <v>92.209391245999953</v>
      </c>
      <c r="AQ51" s="25">
        <f>ParticipationFemaleRate!AQ51*FemaleSingleAge!AQ51/100</f>
        <v>96.026298630599953</v>
      </c>
      <c r="AR51" s="25">
        <f>ParticipationFemaleRate!AR51*FemaleSingleAge!AR51/100</f>
        <v>100.13964627679994</v>
      </c>
      <c r="AS51" s="25">
        <f>ParticipationFemaleRate!AS51*FemaleSingleAge!AS51/100</f>
        <v>104.10629391579994</v>
      </c>
      <c r="AT51" s="25">
        <f>ParticipationFemaleRate!AT51*FemaleSingleAge!AT51/100</f>
        <v>107.33091098039993</v>
      </c>
      <c r="AU51" s="25">
        <f>ParticipationFemaleRate!AU51*FemaleSingleAge!AU51/100</f>
        <v>109.44989951399994</v>
      </c>
      <c r="AV51" s="25">
        <f>ParticipationFemaleRate!AV51*FemaleSingleAge!AV51/100</f>
        <v>110.23156289039993</v>
      </c>
      <c r="AW51" s="25">
        <f>ParticipationFemaleRate!AW51*FemaleSingleAge!AW51/100</f>
        <v>109.95276054839992</v>
      </c>
      <c r="AX51" s="25">
        <f>ParticipationFemaleRate!AX51*FemaleSingleAge!AX51/100</f>
        <v>109.38432375399992</v>
      </c>
      <c r="AY51" s="25">
        <f>ParticipationFemaleRate!AY51*FemaleSingleAge!AY51/100</f>
        <v>109.58542094719991</v>
      </c>
      <c r="AZ51" s="25">
        <f>ParticipationFemaleRate!AZ51*FemaleSingleAge!AZ51/100</f>
        <v>111.29127</v>
      </c>
    </row>
    <row r="52" spans="1:5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ParticipationFemaleRate!AA52*FemaleSingleAge!AA52/100</f>
        <v>54.170635691999998</v>
      </c>
      <c r="AB52" s="28">
        <f>ParticipationFemaleRate!AB52*FemaleSingleAge!AB52/100</f>
        <v>56.138771368</v>
      </c>
      <c r="AC52" s="28">
        <f>ParticipationFemaleRate!AC52*FemaleSingleAge!AC52/100</f>
        <v>58.049321196000001</v>
      </c>
      <c r="AD52" s="28">
        <f>ParticipationFemaleRate!AD52*FemaleSingleAge!AD52/100</f>
        <v>59.937579727999989</v>
      </c>
      <c r="AE52" s="28">
        <f>ParticipationFemaleRate!AE52*FemaleSingleAge!AE52/100</f>
        <v>61.858346399999988</v>
      </c>
      <c r="AF52" s="28">
        <f>ParticipationFemaleRate!AF52*FemaleSingleAge!AF52/100</f>
        <v>63.855274999999992</v>
      </c>
      <c r="AG52" s="25">
        <f>ParticipationFemaleRate!AG52*FemaleSingleAge!AG52/100</f>
        <v>65.729848753399992</v>
      </c>
      <c r="AH52" s="25">
        <f>ParticipationFemaleRate!AH52*FemaleSingleAge!AH52/100</f>
        <v>67.681679282399998</v>
      </c>
      <c r="AI52" s="25">
        <f>ParticipationFemaleRate!AI52*FemaleSingleAge!AI52/100</f>
        <v>69.739341636999995</v>
      </c>
      <c r="AJ52" s="25">
        <f>ParticipationFemaleRate!AJ52*FemaleSingleAge!AJ52/100</f>
        <v>71.933785651199983</v>
      </c>
      <c r="AK52" s="25">
        <f>ParticipationFemaleRate!AK52*FemaleSingleAge!AK52/100</f>
        <v>74.287322603999982</v>
      </c>
      <c r="AL52" s="25">
        <f>ParticipationFemaleRate!AL52*FemaleSingleAge!AL52/100</f>
        <v>76.780955667599969</v>
      </c>
      <c r="AM52" s="25">
        <f>ParticipationFemaleRate!AM52*FemaleSingleAge!AM52/100</f>
        <v>79.400452582399978</v>
      </c>
      <c r="AN52" s="25">
        <f>ParticipationFemaleRate!AN52*FemaleSingleAge!AN52/100</f>
        <v>82.17882042479998</v>
      </c>
      <c r="AO52" s="25">
        <f>ParticipationFemaleRate!AO52*FemaleSingleAge!AO52/100</f>
        <v>85.154935756199961</v>
      </c>
      <c r="AP52" s="25">
        <f>ParticipationFemaleRate!AP52*FemaleSingleAge!AP52/100</f>
        <v>88.334767429999971</v>
      </c>
      <c r="AQ52" s="25">
        <f>ParticipationFemaleRate!AQ52*FemaleSingleAge!AQ52/100</f>
        <v>91.799481243599971</v>
      </c>
      <c r="AR52" s="25">
        <f>ParticipationFemaleRate!AR52*FemaleSingleAge!AR52/100</f>
        <v>95.485292262399966</v>
      </c>
      <c r="AS52" s="25">
        <f>ParticipationFemaleRate!AS52*FemaleSingleAge!AS52/100</f>
        <v>99.095882959399944</v>
      </c>
      <c r="AT52" s="25">
        <f>ParticipationFemaleRate!AT52*FemaleSingleAge!AT52/100</f>
        <v>102.23851341599995</v>
      </c>
      <c r="AU52" s="25">
        <f>ParticipationFemaleRate!AU52*FemaleSingleAge!AU52/100</f>
        <v>104.66897530999994</v>
      </c>
      <c r="AV52" s="25">
        <f>ParticipationFemaleRate!AV52*FemaleSingleAge!AV52/100</f>
        <v>106.26187576879992</v>
      </c>
      <c r="AW52" s="25">
        <f>ParticipationFemaleRate!AW52*FemaleSingleAge!AW52/100</f>
        <v>107.19326386439992</v>
      </c>
      <c r="AX52" s="25">
        <f>ParticipationFemaleRate!AX52*FemaleSingleAge!AX52/100</f>
        <v>107.87868534639992</v>
      </c>
      <c r="AY52" s="25">
        <f>ParticipationFemaleRate!AY52*FemaleSingleAge!AY52/100</f>
        <v>108.89579818919991</v>
      </c>
      <c r="AZ52" s="25">
        <f>ParticipationFemaleRate!AZ52*FemaleSingleAge!AZ52/100</f>
        <v>110.66313</v>
      </c>
    </row>
    <row r="53" spans="1:5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ParticipationFemaleRate!AA53*FemaleSingleAge!AA53/100</f>
        <v>54.511711071199997</v>
      </c>
      <c r="AB53" s="28">
        <f>ParticipationFemaleRate!AB53*FemaleSingleAge!AB53/100</f>
        <v>56.622224405999994</v>
      </c>
      <c r="AC53" s="28">
        <f>ParticipationFemaleRate!AC53*FemaleSingleAge!AC53/100</f>
        <v>58.541226397200006</v>
      </c>
      <c r="AD53" s="28">
        <f>ParticipationFemaleRate!AD53*FemaleSingleAge!AD53/100</f>
        <v>60.353293120400004</v>
      </c>
      <c r="AE53" s="28">
        <f>ParticipationFemaleRate!AE53*FemaleSingleAge!AE53/100</f>
        <v>62.186746897200003</v>
      </c>
      <c r="AF53" s="28">
        <f>ParticipationFemaleRate!AF53*FemaleSingleAge!AF53/100</f>
        <v>64.135885191200003</v>
      </c>
      <c r="AG53" s="25">
        <f>ParticipationFemaleRate!AG53*FemaleSingleAge!AG53/100</f>
        <v>65.981232962500002</v>
      </c>
      <c r="AH53" s="25">
        <f>ParticipationFemaleRate!AH53*FemaleSingleAge!AH53/100</f>
        <v>67.934574067680003</v>
      </c>
      <c r="AI53" s="25">
        <f>ParticipationFemaleRate!AI53*FemaleSingleAge!AI53/100</f>
        <v>70.001252667640017</v>
      </c>
      <c r="AJ53" s="25">
        <f>ParticipationFemaleRate!AJ53*FemaleSingleAge!AJ53/100</f>
        <v>72.182681084800024</v>
      </c>
      <c r="AK53" s="25">
        <f>ParticipationFemaleRate!AK53*FemaleSingleAge!AK53/100</f>
        <v>74.478320150100032</v>
      </c>
      <c r="AL53" s="25">
        <f>ParticipationFemaleRate!AL53*FemaleSingleAge!AL53/100</f>
        <v>76.869556820680032</v>
      </c>
      <c r="AM53" s="25">
        <f>ParticipationFemaleRate!AM53*FemaleSingleAge!AM53/100</f>
        <v>79.359816228420044</v>
      </c>
      <c r="AN53" s="25">
        <f>ParticipationFemaleRate!AN53*FemaleSingleAge!AN53/100</f>
        <v>81.989239414320039</v>
      </c>
      <c r="AO53" s="25">
        <f>ParticipationFemaleRate!AO53*FemaleSingleAge!AO53/100</f>
        <v>84.807669037680043</v>
      </c>
      <c r="AP53" s="25">
        <f>ParticipationFemaleRate!AP53*FemaleSingleAge!AP53/100</f>
        <v>87.832327871400054</v>
      </c>
      <c r="AQ53" s="25">
        <f>ParticipationFemaleRate!AQ53*FemaleSingleAge!AQ53/100</f>
        <v>91.106244654300042</v>
      </c>
      <c r="AR53" s="25">
        <f>ParticipationFemaleRate!AR53*FemaleSingleAge!AR53/100</f>
        <v>94.575140190880063</v>
      </c>
      <c r="AS53" s="25">
        <f>ParticipationFemaleRate!AS53*FemaleSingleAge!AS53/100</f>
        <v>98.047666774020072</v>
      </c>
      <c r="AT53" s="25">
        <f>ParticipationFemaleRate!AT53*FemaleSingleAge!AT53/100</f>
        <v>101.27366996976008</v>
      </c>
      <c r="AU53" s="25">
        <f>ParticipationFemaleRate!AU53*FemaleSingleAge!AU53/100</f>
        <v>104.08402018190009</v>
      </c>
      <c r="AV53" s="25">
        <f>ParticipationFemaleRate!AV53*FemaleSingleAge!AV53/100</f>
        <v>106.4503643971201</v>
      </c>
      <c r="AW53" s="25">
        <f>ParticipationFemaleRate!AW53*FemaleSingleAge!AW53/100</f>
        <v>108.4632757080601</v>
      </c>
      <c r="AX53" s="25">
        <f>ParticipationFemaleRate!AX53*FemaleSingleAge!AX53/100</f>
        <v>110.23374413104011</v>
      </c>
      <c r="AY53" s="25">
        <f>ParticipationFemaleRate!AY53*FemaleSingleAge!AY53/100</f>
        <v>111.92437001616013</v>
      </c>
      <c r="AZ53" s="25">
        <f>ParticipationFemaleRate!AZ53*FemaleSingleAge!AZ53/100</f>
        <v>113.67720000000001</v>
      </c>
    </row>
    <row r="54" spans="1:5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ParticipationFemaleRate!AA54*FemaleSingleAge!AA54/100</f>
        <v>52.489662367199998</v>
      </c>
      <c r="AB54" s="28">
        <f>ParticipationFemaleRate!AB54*FemaleSingleAge!AB54/100</f>
        <v>54.643921948000006</v>
      </c>
      <c r="AC54" s="28">
        <f>ParticipationFemaleRate!AC54*FemaleSingleAge!AC54/100</f>
        <v>56.4579329488</v>
      </c>
      <c r="AD54" s="28">
        <f>ParticipationFemaleRate!AD54*FemaleSingleAge!AD54/100</f>
        <v>58.066822662800007</v>
      </c>
      <c r="AE54" s="28">
        <f>ParticipationFemaleRate!AE54*FemaleSingleAge!AE54/100</f>
        <v>59.686405903599997</v>
      </c>
      <c r="AF54" s="28">
        <f>ParticipationFemaleRate!AF54*FemaleSingleAge!AF54/100</f>
        <v>61.4770855732</v>
      </c>
      <c r="AG54" s="25">
        <f>ParticipationFemaleRate!AG54*FemaleSingleAge!AG54/100</f>
        <v>63.243193394280006</v>
      </c>
      <c r="AH54" s="25">
        <f>ParticipationFemaleRate!AH54*FemaleSingleAge!AH54/100</f>
        <v>65.162344772520015</v>
      </c>
      <c r="AI54" s="25">
        <f>ParticipationFemaleRate!AI54*FemaleSingleAge!AI54/100</f>
        <v>67.210546571700021</v>
      </c>
      <c r="AJ54" s="25">
        <f>ParticipationFemaleRate!AJ54*FemaleSingleAge!AJ54/100</f>
        <v>69.336363873920007</v>
      </c>
      <c r="AK54" s="25">
        <f>ParticipationFemaleRate!AK54*FemaleSingleAge!AK54/100</f>
        <v>71.508194086800017</v>
      </c>
      <c r="AL54" s="25">
        <f>ParticipationFemaleRate!AL54*FemaleSingleAge!AL54/100</f>
        <v>73.712955752320028</v>
      </c>
      <c r="AM54" s="25">
        <f>ParticipationFemaleRate!AM54*FemaleSingleAge!AM54/100</f>
        <v>75.976577472360034</v>
      </c>
      <c r="AN54" s="25">
        <f>ParticipationFemaleRate!AN54*FemaleSingleAge!AN54/100</f>
        <v>78.349109236800047</v>
      </c>
      <c r="AO54" s="25">
        <f>ParticipationFemaleRate!AO54*FemaleSingleAge!AO54/100</f>
        <v>80.904253521320044</v>
      </c>
      <c r="AP54" s="25">
        <f>ParticipationFemaleRate!AP54*FemaleSingleAge!AP54/100</f>
        <v>83.682732221200041</v>
      </c>
      <c r="AQ54" s="25">
        <f>ParticipationFemaleRate!AQ54*FemaleSingleAge!AQ54/100</f>
        <v>86.685440131440046</v>
      </c>
      <c r="AR54" s="25">
        <f>ParticipationFemaleRate!AR54*FemaleSingleAge!AR54/100</f>
        <v>89.865842704480059</v>
      </c>
      <c r="AS54" s="25">
        <f>ParticipationFemaleRate!AS54*FemaleSingleAge!AS54/100</f>
        <v>93.151251288660077</v>
      </c>
      <c r="AT54" s="25">
        <f>ParticipationFemaleRate!AT54*FemaleSingleAge!AT54/100</f>
        <v>96.445189417800066</v>
      </c>
      <c r="AU54" s="25">
        <f>ParticipationFemaleRate!AU54*FemaleSingleAge!AU54/100</f>
        <v>99.666437205500074</v>
      </c>
      <c r="AV54" s="25">
        <f>ParticipationFemaleRate!AV54*FemaleSingleAge!AV54/100</f>
        <v>102.88775384416009</v>
      </c>
      <c r="AW54" s="25">
        <f>ParticipationFemaleRate!AW54*FemaleSingleAge!AW54/100</f>
        <v>106.10424978426011</v>
      </c>
      <c r="AX54" s="25">
        <f>ParticipationFemaleRate!AX54*FemaleSingleAge!AX54/100</f>
        <v>109.0833969312001</v>
      </c>
      <c r="AY54" s="25">
        <f>ParticipationFemaleRate!AY54*FemaleSingleAge!AY54/100</f>
        <v>111.51955410704011</v>
      </c>
      <c r="AZ54" s="25">
        <f>ParticipationFemaleRate!AZ54*FemaleSingleAge!AZ54/100</f>
        <v>113.25689999999999</v>
      </c>
    </row>
    <row r="55" spans="1:5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ParticipationFemaleRate!AA55*FemaleSingleAge!AA55/100</f>
        <v>50.056398950800002</v>
      </c>
      <c r="AB55" s="28">
        <f>ParticipationFemaleRate!AB55*FemaleSingleAge!AB55/100</f>
        <v>52.247599805999997</v>
      </c>
      <c r="AC55" s="28">
        <f>ParticipationFemaleRate!AC55*FemaleSingleAge!AC55/100</f>
        <v>54.055777974000002</v>
      </c>
      <c r="AD55" s="28">
        <f>ParticipationFemaleRate!AD55*FemaleSingleAge!AD55/100</f>
        <v>55.628698552400003</v>
      </c>
      <c r="AE55" s="28">
        <f>ParticipationFemaleRate!AE55*FemaleSingleAge!AE55/100</f>
        <v>57.200646992000003</v>
      </c>
      <c r="AF55" s="28">
        <f>ParticipationFemaleRate!AF55*FemaleSingleAge!AF55/100</f>
        <v>58.9427197216</v>
      </c>
      <c r="AG55" s="25">
        <f>ParticipationFemaleRate!AG55*FemaleSingleAge!AG55/100</f>
        <v>60.672709837840003</v>
      </c>
      <c r="AH55" s="25">
        <f>ParticipationFemaleRate!AH55*FemaleSingleAge!AH55/100</f>
        <v>62.549328089159999</v>
      </c>
      <c r="AI55" s="25">
        <f>ParticipationFemaleRate!AI55*FemaleSingleAge!AI55/100</f>
        <v>64.538082587300011</v>
      </c>
      <c r="AJ55" s="25">
        <f>ParticipationFemaleRate!AJ55*FemaleSingleAge!AJ55/100</f>
        <v>66.577198367680012</v>
      </c>
      <c r="AK55" s="25">
        <f>ParticipationFemaleRate!AK55*FemaleSingleAge!AK55/100</f>
        <v>68.625845600700018</v>
      </c>
      <c r="AL55" s="25">
        <f>ParticipationFemaleRate!AL55*FemaleSingleAge!AL55/100</f>
        <v>70.672315337480029</v>
      </c>
      <c r="AM55" s="25">
        <f>ParticipationFemaleRate!AM55*FemaleSingleAge!AM55/100</f>
        <v>72.752416273260025</v>
      </c>
      <c r="AN55" s="25">
        <f>ParticipationFemaleRate!AN55*FemaleSingleAge!AN55/100</f>
        <v>74.926877496960032</v>
      </c>
      <c r="AO55" s="25">
        <f>ParticipationFemaleRate!AO55*FemaleSingleAge!AO55/100</f>
        <v>77.267706085520032</v>
      </c>
      <c r="AP55" s="25">
        <f>ParticipationFemaleRate!AP55*FemaleSingleAge!AP55/100</f>
        <v>79.828934501400056</v>
      </c>
      <c r="AQ55" s="25">
        <f>ParticipationFemaleRate!AQ55*FemaleSingleAge!AQ55/100</f>
        <v>82.581672844980062</v>
      </c>
      <c r="AR55" s="25">
        <f>ParticipationFemaleRate!AR55*FemaleSingleAge!AR55/100</f>
        <v>85.489075494240055</v>
      </c>
      <c r="AS55" s="25">
        <f>ParticipationFemaleRate!AS55*FemaleSingleAge!AS55/100</f>
        <v>88.569420320500072</v>
      </c>
      <c r="AT55" s="25">
        <f>ParticipationFemaleRate!AT55*FemaleSingleAge!AT55/100</f>
        <v>91.844354350920071</v>
      </c>
      <c r="AU55" s="25">
        <f>ParticipationFemaleRate!AU55*FemaleSingleAge!AU55/100</f>
        <v>95.29659203350009</v>
      </c>
      <c r="AV55" s="25">
        <f>ParticipationFemaleRate!AV55*FemaleSingleAge!AV55/100</f>
        <v>99.06270252408008</v>
      </c>
      <c r="AW55" s="25">
        <f>ParticipationFemaleRate!AW55*FemaleSingleAge!AW55/100</f>
        <v>103.0739489161201</v>
      </c>
      <c r="AX55" s="25">
        <f>ParticipationFemaleRate!AX55*FemaleSingleAge!AX55/100</f>
        <v>106.8761455611601</v>
      </c>
      <c r="AY55" s="25">
        <f>ParticipationFemaleRate!AY55*FemaleSingleAge!AY55/100</f>
        <v>109.8740858693001</v>
      </c>
      <c r="AZ55" s="25">
        <f>ParticipationFemaleRate!AZ55*FemaleSingleAge!AZ55/100</f>
        <v>111.7116</v>
      </c>
    </row>
    <row r="56" spans="1:5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ParticipationFemaleRate!AA56*FemaleSingleAge!AA56/100</f>
        <v>46.947499068399999</v>
      </c>
      <c r="AB56" s="28">
        <f>ParticipationFemaleRate!AB56*FemaleSingleAge!AB56/100</f>
        <v>49.162031254800006</v>
      </c>
      <c r="AC56" s="28">
        <f>ParticipationFemaleRate!AC56*FemaleSingleAge!AC56/100</f>
        <v>51.125751630800004</v>
      </c>
      <c r="AD56" s="28">
        <f>ParticipationFemaleRate!AD56*FemaleSingleAge!AD56/100</f>
        <v>52.924208410799999</v>
      </c>
      <c r="AE56" s="28">
        <f>ParticipationFemaleRate!AE56*FemaleSingleAge!AE56/100</f>
        <v>54.699333859600003</v>
      </c>
      <c r="AF56" s="28">
        <f>ParticipationFemaleRate!AF56*FemaleSingleAge!AF56/100</f>
        <v>56.560007522799999</v>
      </c>
      <c r="AG56" s="25">
        <f>ParticipationFemaleRate!AG56*FemaleSingleAge!AG56/100</f>
        <v>58.310460631300003</v>
      </c>
      <c r="AH56" s="25">
        <f>ParticipationFemaleRate!AH56*FemaleSingleAge!AH56/100</f>
        <v>60.12254191536001</v>
      </c>
      <c r="AI56" s="25">
        <f>ParticipationFemaleRate!AI56*FemaleSingleAge!AI56/100</f>
        <v>61.985783350400013</v>
      </c>
      <c r="AJ56" s="25">
        <f>ParticipationFemaleRate!AJ56*FemaleSingleAge!AJ56/100</f>
        <v>63.879326368000022</v>
      </c>
      <c r="AK56" s="25">
        <f>ParticipationFemaleRate!AK56*FemaleSingleAge!AK56/100</f>
        <v>65.793110527800025</v>
      </c>
      <c r="AL56" s="25">
        <f>ParticipationFemaleRate!AL56*FemaleSingleAge!AL56/100</f>
        <v>67.725774141480031</v>
      </c>
      <c r="AM56" s="25">
        <f>ParticipationFemaleRate!AM56*FemaleSingleAge!AM56/100</f>
        <v>69.703429764860033</v>
      </c>
      <c r="AN56" s="25">
        <f>ParticipationFemaleRate!AN56*FemaleSingleAge!AN56/100</f>
        <v>71.771594925360034</v>
      </c>
      <c r="AO56" s="25">
        <f>ParticipationFemaleRate!AO56*FemaleSingleAge!AO56/100</f>
        <v>73.993873716960039</v>
      </c>
      <c r="AP56" s="25">
        <f>ParticipationFemaleRate!AP56*FemaleSingleAge!AP56/100</f>
        <v>76.409472983200033</v>
      </c>
      <c r="AQ56" s="25">
        <f>ParticipationFemaleRate!AQ56*FemaleSingleAge!AQ56/100</f>
        <v>78.989827449060044</v>
      </c>
      <c r="AR56" s="25">
        <f>ParticipationFemaleRate!AR56*FemaleSingleAge!AR56/100</f>
        <v>81.70863352784005</v>
      </c>
      <c r="AS56" s="25">
        <f>ParticipationFemaleRate!AS56*FemaleSingleAge!AS56/100</f>
        <v>84.609356398100061</v>
      </c>
      <c r="AT56" s="25">
        <f>ParticipationFemaleRate!AT56*FemaleSingleAge!AT56/100</f>
        <v>87.748578902760073</v>
      </c>
      <c r="AU56" s="25">
        <f>ParticipationFemaleRate!AU56*FemaleSingleAge!AU56/100</f>
        <v>91.136058773100061</v>
      </c>
      <c r="AV56" s="25">
        <f>ParticipationFemaleRate!AV56*FemaleSingleAge!AV56/100</f>
        <v>94.900227360560095</v>
      </c>
      <c r="AW56" s="25">
        <f>ParticipationFemaleRate!AW56*FemaleSingleAge!AW56/100</f>
        <v>98.957038809720089</v>
      </c>
      <c r="AX56" s="25">
        <f>ParticipationFemaleRate!AX56*FemaleSingleAge!AX56/100</f>
        <v>102.86444578380011</v>
      </c>
      <c r="AY56" s="25">
        <f>ParticipationFemaleRate!AY56*FemaleSingleAge!AY56/100</f>
        <v>106.0301419465401</v>
      </c>
      <c r="AZ56" s="25">
        <f>ParticipationFemaleRate!AZ56*FemaleSingleAge!AZ56/100</f>
        <v>108.09450000000001</v>
      </c>
    </row>
    <row r="57" spans="1:5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ParticipationFemaleRate!AA57*FemaleSingleAge!AA57/100</f>
        <v>43.473074997200001</v>
      </c>
      <c r="AB57" s="28">
        <f>ParticipationFemaleRate!AB57*FemaleSingleAge!AB57/100</f>
        <v>45.691495738799993</v>
      </c>
      <c r="AC57" s="28">
        <f>ParticipationFemaleRate!AC57*FemaleSingleAge!AC57/100</f>
        <v>47.893390120800007</v>
      </c>
      <c r="AD57" s="28">
        <f>ParticipationFemaleRate!AD57*FemaleSingleAge!AD57/100</f>
        <v>50.061259644800003</v>
      </c>
      <c r="AE57" s="28">
        <f>ParticipationFemaleRate!AE57*FemaleSingleAge!AE57/100</f>
        <v>52.184410784000001</v>
      </c>
      <c r="AF57" s="28">
        <f>ParticipationFemaleRate!AF57*FemaleSingleAge!AF57/100</f>
        <v>54.260899260800009</v>
      </c>
      <c r="AG57" s="25">
        <f>ParticipationFemaleRate!AG57*FemaleSingleAge!AG57/100</f>
        <v>56.069277907260002</v>
      </c>
      <c r="AH57" s="25">
        <f>ParticipationFemaleRate!AH57*FemaleSingleAge!AH57/100</f>
        <v>57.806722107360009</v>
      </c>
      <c r="AI57" s="25">
        <f>ParticipationFemaleRate!AI57*FemaleSingleAge!AI57/100</f>
        <v>59.512312187860005</v>
      </c>
      <c r="AJ57" s="25">
        <f>ParticipationFemaleRate!AJ57*FemaleSingleAge!AJ57/100</f>
        <v>61.236043897600013</v>
      </c>
      <c r="AK57" s="25">
        <f>ParticipationFemaleRate!AK57*FemaleSingleAge!AK57/100</f>
        <v>63.018575805000019</v>
      </c>
      <c r="AL57" s="25">
        <f>ParticipationFemaleRate!AL57*FemaleSingleAge!AL57/100</f>
        <v>64.872381667160028</v>
      </c>
      <c r="AM57" s="25">
        <f>ParticipationFemaleRate!AM57*FemaleSingleAge!AM57/100</f>
        <v>66.797423679680023</v>
      </c>
      <c r="AN57" s="25">
        <f>ParticipationFemaleRate!AN57*FemaleSingleAge!AN57/100</f>
        <v>68.825721241920021</v>
      </c>
      <c r="AO57" s="25">
        <f>ParticipationFemaleRate!AO57*FemaleSingleAge!AO57/100</f>
        <v>70.986909428960033</v>
      </c>
      <c r="AP57" s="25">
        <f>ParticipationFemaleRate!AP57*FemaleSingleAge!AP57/100</f>
        <v>73.306402922200036</v>
      </c>
      <c r="AQ57" s="25">
        <f>ParticipationFemaleRate!AQ57*FemaleSingleAge!AQ57/100</f>
        <v>75.761642412540041</v>
      </c>
      <c r="AR57" s="25">
        <f>ParticipationFemaleRate!AR57*FemaleSingleAge!AR57/100</f>
        <v>78.339674556800048</v>
      </c>
      <c r="AS57" s="25">
        <f>ParticipationFemaleRate!AS57*FemaleSingleAge!AS57/100</f>
        <v>81.073056325340062</v>
      </c>
      <c r="AT57" s="25">
        <f>ParticipationFemaleRate!AT57*FemaleSingleAge!AT57/100</f>
        <v>84.001183994520076</v>
      </c>
      <c r="AU57" s="25">
        <f>ParticipationFemaleRate!AU57*FemaleSingleAge!AU57/100</f>
        <v>87.131591411700072</v>
      </c>
      <c r="AV57" s="25">
        <f>ParticipationFemaleRate!AV57*FemaleSingleAge!AV57/100</f>
        <v>90.539321373120075</v>
      </c>
      <c r="AW57" s="25">
        <f>ParticipationFemaleRate!AW57*FemaleSingleAge!AW57/100</f>
        <v>94.165210475700093</v>
      </c>
      <c r="AX57" s="25">
        <f>ParticipationFemaleRate!AX57*FemaleSingleAge!AX57/100</f>
        <v>97.712378159280107</v>
      </c>
      <c r="AY57" s="25">
        <f>ParticipationFemaleRate!AY57*FemaleSingleAge!AY57/100</f>
        <v>100.79193251536009</v>
      </c>
      <c r="AZ57" s="25">
        <f>ParticipationFemaleRate!AZ57*FemaleSingleAge!AZ57/100</f>
        <v>103.16069999999999</v>
      </c>
    </row>
    <row r="58" spans="1:5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ParticipationFemaleRate!AA58*FemaleSingleAge!AA58/100</f>
        <v>40.280991610000001</v>
      </c>
      <c r="AB58" s="28">
        <f>ParticipationFemaleRate!AB58*FemaleSingleAge!AB58/100</f>
        <v>42.508314150000004</v>
      </c>
      <c r="AC58" s="28">
        <f>ParticipationFemaleRate!AC58*FemaleSingleAge!AC58/100</f>
        <v>44.936524800000001</v>
      </c>
      <c r="AD58" s="28">
        <f>ParticipationFemaleRate!AD58*FemaleSingleAge!AD58/100</f>
        <v>47.451526915000002</v>
      </c>
      <c r="AE58" s="28">
        <f>ParticipationFemaleRate!AE58*FemaleSingleAge!AE58/100</f>
        <v>49.902166820000005</v>
      </c>
      <c r="AF58" s="28">
        <f>ParticipationFemaleRate!AF58*FemaleSingleAge!AF58/100</f>
        <v>52.183124535000005</v>
      </c>
      <c r="AG58" s="25">
        <f>ParticipationFemaleRate!AG58*FemaleSingleAge!AG58/100</f>
        <v>54.039443046750002</v>
      </c>
      <c r="AH58" s="25">
        <f>ParticipationFemaleRate!AH58*FemaleSingleAge!AH58/100</f>
        <v>55.703722072500007</v>
      </c>
      <c r="AI58" s="25">
        <f>ParticipationFemaleRate!AI58*FemaleSingleAge!AI58/100</f>
        <v>57.254162835500011</v>
      </c>
      <c r="AJ58" s="25">
        <f>ParticipationFemaleRate!AJ58*FemaleSingleAge!AJ58/100</f>
        <v>58.81194544400001</v>
      </c>
      <c r="AK58" s="25">
        <f>ParticipationFemaleRate!AK58*FemaleSingleAge!AK58/100</f>
        <v>60.463853163750017</v>
      </c>
      <c r="AL58" s="25">
        <f>ParticipationFemaleRate!AL58*FemaleSingleAge!AL58/100</f>
        <v>62.234332605500015</v>
      </c>
      <c r="AM58" s="25">
        <f>ParticipationFemaleRate!AM58*FemaleSingleAge!AM58/100</f>
        <v>64.101878609000025</v>
      </c>
      <c r="AN58" s="25">
        <f>ParticipationFemaleRate!AN58*FemaleSingleAge!AN58/100</f>
        <v>66.078380676000023</v>
      </c>
      <c r="AO58" s="25">
        <f>ParticipationFemaleRate!AO58*FemaleSingleAge!AO58/100</f>
        <v>68.162338865750044</v>
      </c>
      <c r="AP58" s="25">
        <f>ParticipationFemaleRate!AP58*FemaleSingleAge!AP58/100</f>
        <v>70.355066015000034</v>
      </c>
      <c r="AQ58" s="25">
        <f>ParticipationFemaleRate!AQ58*FemaleSingleAge!AQ58/100</f>
        <v>72.640087017750048</v>
      </c>
      <c r="AR58" s="25">
        <f>ParticipationFemaleRate!AR58*FemaleSingleAge!AR58/100</f>
        <v>75.02162898800006</v>
      </c>
      <c r="AS58" s="25">
        <f>ParticipationFemaleRate!AS58*FemaleSingleAge!AS58/100</f>
        <v>77.536249834000046</v>
      </c>
      <c r="AT58" s="25">
        <f>ParticipationFemaleRate!AT58*FemaleSingleAge!AT58/100</f>
        <v>80.228193946500056</v>
      </c>
      <c r="AU58" s="25">
        <f>ParticipationFemaleRate!AU58*FemaleSingleAge!AU58/100</f>
        <v>83.118902756250066</v>
      </c>
      <c r="AV58" s="25">
        <f>ParticipationFemaleRate!AV58*FemaleSingleAge!AV58/100</f>
        <v>86.245897398000082</v>
      </c>
      <c r="AW58" s="25">
        <f>ParticipationFemaleRate!AW58*FemaleSingleAge!AW58/100</f>
        <v>89.557643436750084</v>
      </c>
      <c r="AX58" s="25">
        <f>ParticipationFemaleRate!AX58*FemaleSingleAge!AX58/100</f>
        <v>92.872720734500092</v>
      </c>
      <c r="AY58" s="25">
        <f>ParticipationFemaleRate!AY58*FemaleSingleAge!AY58/100</f>
        <v>95.952119572500109</v>
      </c>
      <c r="AZ58" s="25">
        <f>ParticipationFemaleRate!AZ58*FemaleSingleAge!AZ58/100</f>
        <v>98.634599999999992</v>
      </c>
    </row>
    <row r="59" spans="1:5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ParticipationFemaleRate!AA59*FemaleSingleAge!AA59/100</f>
        <v>36.945858909999998</v>
      </c>
      <c r="AB59" s="28">
        <f>ParticipationFemaleRate!AB59*FemaleSingleAge!AB59/100</f>
        <v>39.193660335000004</v>
      </c>
      <c r="AC59" s="28">
        <f>ParticipationFemaleRate!AC59*FemaleSingleAge!AC59/100</f>
        <v>41.880295009999998</v>
      </c>
      <c r="AD59" s="28">
        <f>ParticipationFemaleRate!AD59*FemaleSingleAge!AD59/100</f>
        <v>44.783420755000009</v>
      </c>
      <c r="AE59" s="28">
        <f>ParticipationFemaleRate!AE59*FemaleSingleAge!AE59/100</f>
        <v>47.591953555000003</v>
      </c>
      <c r="AF59" s="28">
        <f>ParticipationFemaleRate!AF59*FemaleSingleAge!AF59/100</f>
        <v>50.088427154999998</v>
      </c>
      <c r="AG59" s="25">
        <f>ParticipationFemaleRate!AG59*FemaleSingleAge!AG59/100</f>
        <v>51.989734714249998</v>
      </c>
      <c r="AH59" s="25">
        <f>ParticipationFemaleRate!AH59*FemaleSingleAge!AH59/100</f>
        <v>53.557437775500013</v>
      </c>
      <c r="AI59" s="25">
        <f>ParticipationFemaleRate!AI59*FemaleSingleAge!AI59/100</f>
        <v>54.922471197750014</v>
      </c>
      <c r="AJ59" s="25">
        <f>ParticipationFemaleRate!AJ59*FemaleSingleAge!AJ59/100</f>
        <v>56.286756204000014</v>
      </c>
      <c r="AK59" s="25">
        <f>ParticipationFemaleRate!AK59*FemaleSingleAge!AK59/100</f>
        <v>57.797441328750018</v>
      </c>
      <c r="AL59" s="25">
        <f>ParticipationFemaleRate!AL59*FemaleSingleAge!AL59/100</f>
        <v>59.487901757000017</v>
      </c>
      <c r="AM59" s="25">
        <f>ParticipationFemaleRate!AM59*FemaleSingleAge!AM59/100</f>
        <v>61.320739906250026</v>
      </c>
      <c r="AN59" s="25">
        <f>ParticipationFemaleRate!AN59*FemaleSingleAge!AN59/100</f>
        <v>63.271401006000026</v>
      </c>
      <c r="AO59" s="25">
        <f>ParticipationFemaleRate!AO59*FemaleSingleAge!AO59/100</f>
        <v>65.295922787000038</v>
      </c>
      <c r="AP59" s="25">
        <f>ParticipationFemaleRate!AP59*FemaleSingleAge!AP59/100</f>
        <v>67.36695871750004</v>
      </c>
      <c r="AQ59" s="25">
        <f>ParticipationFemaleRate!AQ59*FemaleSingleAge!AQ59/100</f>
        <v>69.470656967250036</v>
      </c>
      <c r="AR59" s="25">
        <f>ParticipationFemaleRate!AR59*FemaleSingleAge!AR59/100</f>
        <v>71.630579184000055</v>
      </c>
      <c r="AS59" s="25">
        <f>ParticipationFemaleRate!AS59*FemaleSingleAge!AS59/100</f>
        <v>73.89490655175004</v>
      </c>
      <c r="AT59" s="25">
        <f>ParticipationFemaleRate!AT59*FemaleSingleAge!AT59/100</f>
        <v>76.333164625500061</v>
      </c>
      <c r="AU59" s="25">
        <f>ParticipationFemaleRate!AU59*FemaleSingleAge!AU59/100</f>
        <v>78.982482038750064</v>
      </c>
      <c r="AV59" s="25">
        <f>ParticipationFemaleRate!AV59*FemaleSingleAge!AV59/100</f>
        <v>81.843654391000072</v>
      </c>
      <c r="AW59" s="25">
        <f>ParticipationFemaleRate!AW59*FemaleSingleAge!AW59/100</f>
        <v>84.872764524000061</v>
      </c>
      <c r="AX59" s="25">
        <f>ParticipationFemaleRate!AX59*FemaleSingleAge!AX59/100</f>
        <v>88.001161426500076</v>
      </c>
      <c r="AY59" s="25">
        <f>ParticipationFemaleRate!AY59*FemaleSingleAge!AY59/100</f>
        <v>91.138697807000099</v>
      </c>
      <c r="AZ59" s="25">
        <f>ParticipationFemaleRate!AZ59*FemaleSingleAge!AZ59/100</f>
        <v>94.206599999999995</v>
      </c>
    </row>
    <row r="60" spans="1:5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ParticipationFemaleRate!AA60*FemaleSingleAge!AA60/100</f>
        <v>34.225092759999995</v>
      </c>
      <c r="AB60" s="28">
        <f>ParticipationFemaleRate!AB60*FemaleSingleAge!AB60/100</f>
        <v>36.373425314999999</v>
      </c>
      <c r="AC60" s="28">
        <f>ParticipationFemaleRate!AC60*FemaleSingleAge!AC60/100</f>
        <v>39.086389985000004</v>
      </c>
      <c r="AD60" s="28">
        <f>ParticipationFemaleRate!AD60*FemaleSingleAge!AD60/100</f>
        <v>42.098736450000004</v>
      </c>
      <c r="AE60" s="28">
        <f>ParticipationFemaleRate!AE60*FemaleSingleAge!AE60/100</f>
        <v>45.030142560000002</v>
      </c>
      <c r="AF60" s="28">
        <f>ParticipationFemaleRate!AF60*FemaleSingleAge!AF60/100</f>
        <v>47.609506885000002</v>
      </c>
      <c r="AG60" s="25">
        <f>ParticipationFemaleRate!AG60*FemaleSingleAge!AG60/100</f>
        <v>49.549513230250007</v>
      </c>
      <c r="AH60" s="25">
        <f>ParticipationFemaleRate!AH60*FemaleSingleAge!AH60/100</f>
        <v>51.115047529500004</v>
      </c>
      <c r="AI60" s="25">
        <f>ParticipationFemaleRate!AI60*FemaleSingleAge!AI60/100</f>
        <v>52.450049101500007</v>
      </c>
      <c r="AJ60" s="25">
        <f>ParticipationFemaleRate!AJ60*FemaleSingleAge!AJ60/100</f>
        <v>53.771168444000011</v>
      </c>
      <c r="AK60" s="25">
        <f>ParticipationFemaleRate!AK60*FemaleSingleAge!AK60/100</f>
        <v>55.239101422500013</v>
      </c>
      <c r="AL60" s="25">
        <f>ParticipationFemaleRate!AL60*FemaleSingleAge!AL60/100</f>
        <v>56.891986369500017</v>
      </c>
      <c r="AM60" s="25">
        <f>ParticipationFemaleRate!AM60*FemaleSingleAge!AM60/100</f>
        <v>58.680034000500015</v>
      </c>
      <c r="AN60" s="25">
        <f>ParticipationFemaleRate!AN60*FemaleSingleAge!AN60/100</f>
        <v>60.572163990000028</v>
      </c>
      <c r="AO60" s="25">
        <f>ParticipationFemaleRate!AO60*FemaleSingleAge!AO60/100</f>
        <v>62.511404310500041</v>
      </c>
      <c r="AP60" s="25">
        <f>ParticipationFemaleRate!AP60*FemaleSingleAge!AP60/100</f>
        <v>64.460421967500039</v>
      </c>
      <c r="AQ60" s="25">
        <f>ParticipationFemaleRate!AQ60*FemaleSingleAge!AQ60/100</f>
        <v>66.409551573750036</v>
      </c>
      <c r="AR60" s="25">
        <f>ParticipationFemaleRate!AR60*FemaleSingleAge!AR60/100</f>
        <v>68.392061516000055</v>
      </c>
      <c r="AS60" s="25">
        <f>ParticipationFemaleRate!AS60*FemaleSingleAge!AS60/100</f>
        <v>70.462910403000052</v>
      </c>
      <c r="AT60" s="25">
        <f>ParticipationFemaleRate!AT60*FemaleSingleAge!AT60/100</f>
        <v>72.69276062250006</v>
      </c>
      <c r="AU60" s="25">
        <f>ParticipationFemaleRate!AU60*FemaleSingleAge!AU60/100</f>
        <v>75.129050566250072</v>
      </c>
      <c r="AV60" s="25">
        <f>ParticipationFemaleRate!AV60*FemaleSingleAge!AV60/100</f>
        <v>77.746118705000072</v>
      </c>
      <c r="AW60" s="25">
        <f>ParticipationFemaleRate!AW60*FemaleSingleAge!AW60/100</f>
        <v>80.508655379250072</v>
      </c>
      <c r="AX60" s="25">
        <f>ParticipationFemaleRate!AX60*FemaleSingleAge!AX60/100</f>
        <v>83.435435853000087</v>
      </c>
      <c r="AY60" s="25">
        <f>ParticipationFemaleRate!AY60*FemaleSingleAge!AY60/100</f>
        <v>86.546697057750094</v>
      </c>
      <c r="AZ60" s="25">
        <f>ParticipationFemaleRate!AZ60*FemaleSingleAge!AZ60/100</f>
        <v>89.830799999999996</v>
      </c>
    </row>
    <row r="61" spans="1:5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ParticipationFemaleRate!AA61*FemaleSingleAge!AA61/100</f>
        <v>32.467809389999999</v>
      </c>
      <c r="AB61" s="28">
        <f>ParticipationFemaleRate!AB61*FemaleSingleAge!AB61/100</f>
        <v>34.327487185000003</v>
      </c>
      <c r="AC61" s="28">
        <f>ParticipationFemaleRate!AC61*FemaleSingleAge!AC61/100</f>
        <v>36.704988215</v>
      </c>
      <c r="AD61" s="28">
        <f>ParticipationFemaleRate!AD61*FemaleSingleAge!AD61/100</f>
        <v>39.384796595000005</v>
      </c>
      <c r="AE61" s="28">
        <f>ParticipationFemaleRate!AE61*FemaleSingleAge!AE61/100</f>
        <v>42.058753865</v>
      </c>
      <c r="AF61" s="28">
        <f>ParticipationFemaleRate!AF61*FemaleSingleAge!AF61/100</f>
        <v>44.503542660000001</v>
      </c>
      <c r="AG61" s="25">
        <f>ParticipationFemaleRate!AG61*FemaleSingleAge!AG61/100</f>
        <v>46.468150751250008</v>
      </c>
      <c r="AH61" s="25">
        <f>ParticipationFemaleRate!AH61*FemaleSingleAge!AH61/100</f>
        <v>48.181082701500003</v>
      </c>
      <c r="AI61" s="25">
        <f>ParticipationFemaleRate!AI61*FemaleSingleAge!AI61/100</f>
        <v>49.726047213000008</v>
      </c>
      <c r="AJ61" s="25">
        <f>ParticipationFemaleRate!AJ61*FemaleSingleAge!AJ61/100</f>
        <v>51.239258168000013</v>
      </c>
      <c r="AK61" s="25">
        <f>ParticipationFemaleRate!AK61*FemaleSingleAge!AK61/100</f>
        <v>52.818481496250016</v>
      </c>
      <c r="AL61" s="25">
        <f>ParticipationFemaleRate!AL61*FemaleSingleAge!AL61/100</f>
        <v>54.485644252500016</v>
      </c>
      <c r="AM61" s="25">
        <f>ParticipationFemaleRate!AM61*FemaleSingleAge!AM61/100</f>
        <v>56.209175869500022</v>
      </c>
      <c r="AN61" s="25">
        <f>ParticipationFemaleRate!AN61*FemaleSingleAge!AN61/100</f>
        <v>57.980669628000022</v>
      </c>
      <c r="AO61" s="25">
        <f>ParticipationFemaleRate!AO61*FemaleSingleAge!AO61/100</f>
        <v>59.781484235500031</v>
      </c>
      <c r="AP61" s="25">
        <f>ParticipationFemaleRate!AP61*FemaleSingleAge!AP61/100</f>
        <v>61.600764842500027</v>
      </c>
      <c r="AQ61" s="25">
        <f>ParticipationFemaleRate!AQ61*FemaleSingleAge!AQ61/100</f>
        <v>63.439961838750044</v>
      </c>
      <c r="AR61" s="25">
        <f>ParticipationFemaleRate!AR61*FemaleSingleAge!AR61/100</f>
        <v>65.320027094000039</v>
      </c>
      <c r="AS61" s="25">
        <f>ParticipationFemaleRate!AS61*FemaleSingleAge!AS61/100</f>
        <v>67.287503440000052</v>
      </c>
      <c r="AT61" s="25">
        <f>ParticipationFemaleRate!AT61*FemaleSingleAge!AT61/100</f>
        <v>69.399237487500045</v>
      </c>
      <c r="AU61" s="25">
        <f>ParticipationFemaleRate!AU61*FemaleSingleAge!AU61/100</f>
        <v>71.694590183750066</v>
      </c>
      <c r="AV61" s="25">
        <f>ParticipationFemaleRate!AV61*FemaleSingleAge!AV61/100</f>
        <v>74.143618036000078</v>
      </c>
      <c r="AW61" s="25">
        <f>ParticipationFemaleRate!AW61*FemaleSingleAge!AW61/100</f>
        <v>76.72229632800007</v>
      </c>
      <c r="AX61" s="25">
        <f>ParticipationFemaleRate!AX61*FemaleSingleAge!AX61/100</f>
        <v>79.47411760050008</v>
      </c>
      <c r="AY61" s="25">
        <f>ParticipationFemaleRate!AY61*FemaleSingleAge!AY61/100</f>
        <v>82.452667655250096</v>
      </c>
      <c r="AZ61" s="25">
        <f>ParticipationFemaleRate!AZ61*FemaleSingleAge!AZ61/100</f>
        <v>85.669200000000004</v>
      </c>
    </row>
    <row r="62" spans="1:5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ParticipationFemaleRate!AA62*FemaleSingleAge!AA62/100</f>
        <v>31.359999230000003</v>
      </c>
      <c r="AB62" s="28">
        <f>ParticipationFemaleRate!AB62*FemaleSingleAge!AB62/100</f>
        <v>32.821801545</v>
      </c>
      <c r="AC62" s="28">
        <f>ParticipationFemaleRate!AC62*FemaleSingleAge!AC62/100</f>
        <v>34.639546385000003</v>
      </c>
      <c r="AD62" s="28">
        <f>ParticipationFemaleRate!AD62*FemaleSingleAge!AD62/100</f>
        <v>36.711814510000004</v>
      </c>
      <c r="AE62" s="28">
        <f>ParticipationFemaleRate!AE62*FemaleSingleAge!AE62/100</f>
        <v>38.889402615000002</v>
      </c>
      <c r="AF62" s="28">
        <f>ParticipationFemaleRate!AF62*FemaleSingleAge!AF62/100</f>
        <v>41.059189239999995</v>
      </c>
      <c r="AG62" s="25">
        <f>ParticipationFemaleRate!AG62*FemaleSingleAge!AG62/100</f>
        <v>43.027360744750005</v>
      </c>
      <c r="AH62" s="25">
        <f>ParticipationFemaleRate!AH62*FemaleSingleAge!AH62/100</f>
        <v>44.964559255500006</v>
      </c>
      <c r="AI62" s="25">
        <f>ParticipationFemaleRate!AI62*FemaleSingleAge!AI62/100</f>
        <v>46.855531422500007</v>
      </c>
      <c r="AJ62" s="25">
        <f>ParticipationFemaleRate!AJ62*FemaleSingleAge!AJ62/100</f>
        <v>48.690065228000009</v>
      </c>
      <c r="AK62" s="25">
        <f>ParticipationFemaleRate!AK62*FemaleSingleAge!AK62/100</f>
        <v>50.470547115000009</v>
      </c>
      <c r="AL62" s="25">
        <f>ParticipationFemaleRate!AL62*FemaleSingleAge!AL62/100</f>
        <v>52.183138751000016</v>
      </c>
      <c r="AM62" s="25">
        <f>ParticipationFemaleRate!AM62*FemaleSingleAge!AM62/100</f>
        <v>53.835102504000012</v>
      </c>
      <c r="AN62" s="25">
        <f>ParticipationFemaleRate!AN62*FemaleSingleAge!AN62/100</f>
        <v>55.45722325800002</v>
      </c>
      <c r="AO62" s="25">
        <f>ParticipationFemaleRate!AO62*FemaleSingleAge!AO62/100</f>
        <v>57.098631748000024</v>
      </c>
      <c r="AP62" s="25">
        <f>ParticipationFemaleRate!AP62*FemaleSingleAge!AP62/100</f>
        <v>58.795488082500036</v>
      </c>
      <c r="AQ62" s="25">
        <f>ParticipationFemaleRate!AQ62*FemaleSingleAge!AQ62/100</f>
        <v>60.556284762750032</v>
      </c>
      <c r="AR62" s="25">
        <f>ParticipationFemaleRate!AR62*FemaleSingleAge!AR62/100</f>
        <v>62.384713550000043</v>
      </c>
      <c r="AS62" s="25">
        <f>ParticipationFemaleRate!AS62*FemaleSingleAge!AS62/100</f>
        <v>64.307548889250043</v>
      </c>
      <c r="AT62" s="25">
        <f>ParticipationFemaleRate!AT62*FemaleSingleAge!AT62/100</f>
        <v>66.358494559500045</v>
      </c>
      <c r="AU62" s="25">
        <f>ParticipationFemaleRate!AU62*FemaleSingleAge!AU62/100</f>
        <v>68.556900990000059</v>
      </c>
      <c r="AV62" s="25">
        <f>ParticipationFemaleRate!AV62*FemaleSingleAge!AV62/100</f>
        <v>70.885171279000062</v>
      </c>
      <c r="AW62" s="25">
        <f>ParticipationFemaleRate!AW62*FemaleSingleAge!AW62/100</f>
        <v>73.329609264750061</v>
      </c>
      <c r="AX62" s="25">
        <f>ParticipationFemaleRate!AX62*FemaleSingleAge!AX62/100</f>
        <v>75.920275154500075</v>
      </c>
      <c r="AY62" s="25">
        <f>ParticipationFemaleRate!AY62*FemaleSingleAge!AY62/100</f>
        <v>78.695740453000084</v>
      </c>
      <c r="AZ62" s="25">
        <f>ParticipationFemaleRate!AZ62*FemaleSingleAge!AZ62/100</f>
        <v>81.660599999999988</v>
      </c>
    </row>
    <row r="63" spans="1:5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ParticipationFemaleRate!AA63*FemaleSingleAge!AA63/100</f>
        <v>29.453417593400001</v>
      </c>
      <c r="AB63" s="28">
        <f>ParticipationFemaleRate!AB63*FemaleSingleAge!AB63/100</f>
        <v>30.5071918332</v>
      </c>
      <c r="AC63" s="28">
        <f>ParticipationFemaleRate!AC63*FemaleSingleAge!AC63/100</f>
        <v>31.770010556999999</v>
      </c>
      <c r="AD63" s="28">
        <f>ParticipationFemaleRate!AD63*FemaleSingleAge!AD63/100</f>
        <v>33.244724371399997</v>
      </c>
      <c r="AE63" s="28">
        <f>ParticipationFemaleRate!AE63*FemaleSingleAge!AE63/100</f>
        <v>34.923731658799994</v>
      </c>
      <c r="AF63" s="28">
        <f>ParticipationFemaleRate!AF63*FemaleSingleAge!AF63/100</f>
        <v>36.789928779599997</v>
      </c>
      <c r="AG63" s="25">
        <f>ParticipationFemaleRate!AG63*FemaleSingleAge!AG63/100</f>
        <v>38.555163788909994</v>
      </c>
      <c r="AH63" s="25">
        <f>ParticipationFemaleRate!AH63*FemaleSingleAge!AH63/100</f>
        <v>40.467194638559988</v>
      </c>
      <c r="AI63" s="25">
        <f>ParticipationFemaleRate!AI63*FemaleSingleAge!AI63/100</f>
        <v>42.423362286969997</v>
      </c>
      <c r="AJ63" s="25">
        <f>ParticipationFemaleRate!AJ63*FemaleSingleAge!AJ63/100</f>
        <v>44.288305670559986</v>
      </c>
      <c r="AK63" s="25">
        <f>ParticipationFemaleRate!AK63*FemaleSingleAge!AK63/100</f>
        <v>45.972088913799979</v>
      </c>
      <c r="AL63" s="25">
        <f>ParticipationFemaleRate!AL63*FemaleSingleAge!AL63/100</f>
        <v>47.441183536019977</v>
      </c>
      <c r="AM63" s="25">
        <f>ParticipationFemaleRate!AM63*FemaleSingleAge!AM63/100</f>
        <v>48.730615071839978</v>
      </c>
      <c r="AN63" s="25">
        <f>ParticipationFemaleRate!AN63*FemaleSingleAge!AN63/100</f>
        <v>49.909992533719972</v>
      </c>
      <c r="AO63" s="25">
        <f>ParticipationFemaleRate!AO63*FemaleSingleAge!AO63/100</f>
        <v>51.082006389959972</v>
      </c>
      <c r="AP63" s="25">
        <f>ParticipationFemaleRate!AP63*FemaleSingleAge!AP63/100</f>
        <v>52.322294768999967</v>
      </c>
      <c r="AQ63" s="25">
        <f>ParticipationFemaleRate!AQ63*FemaleSingleAge!AQ63/100</f>
        <v>53.64662127565996</v>
      </c>
      <c r="AR63" s="25">
        <f>ParticipationFemaleRate!AR63*FemaleSingleAge!AR63/100</f>
        <v>55.038295672959947</v>
      </c>
      <c r="AS63" s="25">
        <f>ParticipationFemaleRate!AS63*FemaleSingleAge!AS63/100</f>
        <v>56.505832923289951</v>
      </c>
      <c r="AT63" s="25">
        <f>ParticipationFemaleRate!AT63*FemaleSingleAge!AT63/100</f>
        <v>58.047216735399942</v>
      </c>
      <c r="AU63" s="25">
        <f>ParticipationFemaleRate!AU63*FemaleSingleAge!AU63/100</f>
        <v>59.664588530349938</v>
      </c>
      <c r="AV63" s="25">
        <f>ParticipationFemaleRate!AV63*FemaleSingleAge!AV63/100</f>
        <v>61.340818556439928</v>
      </c>
      <c r="AW63" s="25">
        <f>ParticipationFemaleRate!AW63*FemaleSingleAge!AW63/100</f>
        <v>63.077383416709928</v>
      </c>
      <c r="AX63" s="25">
        <f>ParticipationFemaleRate!AX63*FemaleSingleAge!AX63/100</f>
        <v>64.904950239919913</v>
      </c>
      <c r="AY63" s="25">
        <f>ParticipationFemaleRate!AY63*FemaleSingleAge!AY63/100</f>
        <v>66.857799557449908</v>
      </c>
      <c r="AZ63" s="25">
        <f>ParticipationFemaleRate!AZ63*FemaleSingleAge!AZ63/100</f>
        <v>68.950400000000002</v>
      </c>
    </row>
    <row r="64" spans="1:5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ParticipationFemaleRate!AA64*FemaleSingleAge!AA64/100</f>
        <v>28.441452250399998</v>
      </c>
      <c r="AB64" s="28">
        <f>ParticipationFemaleRate!AB64*FemaleSingleAge!AB64/100</f>
        <v>29.104693385999997</v>
      </c>
      <c r="AC64" s="28">
        <f>ParticipationFemaleRate!AC64*FemaleSingleAge!AC64/100</f>
        <v>29.833498473399995</v>
      </c>
      <c r="AD64" s="28">
        <f>ParticipationFemaleRate!AD64*FemaleSingleAge!AD64/100</f>
        <v>30.732389754600003</v>
      </c>
      <c r="AE64" s="28">
        <f>ParticipationFemaleRate!AE64*FemaleSingleAge!AE64/100</f>
        <v>31.946748166199999</v>
      </c>
      <c r="AF64" s="28">
        <f>ParticipationFemaleRate!AF64*FemaleSingleAge!AF64/100</f>
        <v>33.5639923106</v>
      </c>
      <c r="AG64" s="25">
        <f>ParticipationFemaleRate!AG64*FemaleSingleAge!AG64/100</f>
        <v>35.363208372169993</v>
      </c>
      <c r="AH64" s="25">
        <f>ParticipationFemaleRate!AH64*FemaleSingleAge!AH64/100</f>
        <v>37.523241765519998</v>
      </c>
      <c r="AI64" s="25">
        <f>ParticipationFemaleRate!AI64*FemaleSingleAge!AI64/100</f>
        <v>39.837013113409988</v>
      </c>
      <c r="AJ64" s="25">
        <f>ParticipationFemaleRate!AJ64*FemaleSingleAge!AJ64/100</f>
        <v>42.030228711519982</v>
      </c>
      <c r="AK64" s="25">
        <f>ParticipationFemaleRate!AK64*FemaleSingleAge!AK64/100</f>
        <v>43.916797397999979</v>
      </c>
      <c r="AL64" s="25">
        <f>ParticipationFemaleRate!AL64*FemaleSingleAge!AL64/100</f>
        <v>45.429053892599974</v>
      </c>
      <c r="AM64" s="25">
        <f>ParticipationFemaleRate!AM64*FemaleSingleAge!AM64/100</f>
        <v>46.64092910279998</v>
      </c>
      <c r="AN64" s="25">
        <f>ParticipationFemaleRate!AN64*FemaleSingleAge!AN64/100</f>
        <v>47.668667049959964</v>
      </c>
      <c r="AO64" s="25">
        <f>ParticipationFemaleRate!AO64*FemaleSingleAge!AO64/100</f>
        <v>48.683951732389971</v>
      </c>
      <c r="AP64" s="25">
        <f>ParticipationFemaleRate!AP64*FemaleSingleAge!AP64/100</f>
        <v>49.808129308699961</v>
      </c>
      <c r="AQ64" s="25">
        <f>ParticipationFemaleRate!AQ64*FemaleSingleAge!AQ64/100</f>
        <v>51.071611217339957</v>
      </c>
      <c r="AR64" s="25">
        <f>ParticipationFemaleRate!AR64*FemaleSingleAge!AR64/100</f>
        <v>52.438271172719958</v>
      </c>
      <c r="AS64" s="25">
        <f>ParticipationFemaleRate!AS64*FemaleSingleAge!AS64/100</f>
        <v>53.887588088619957</v>
      </c>
      <c r="AT64" s="25">
        <f>ParticipationFemaleRate!AT64*FemaleSingleAge!AT64/100</f>
        <v>55.38443059573995</v>
      </c>
      <c r="AU64" s="25">
        <f>ParticipationFemaleRate!AU64*FemaleSingleAge!AU64/100</f>
        <v>56.902346816449935</v>
      </c>
      <c r="AV64" s="25">
        <f>ParticipationFemaleRate!AV64*FemaleSingleAge!AV64/100</f>
        <v>58.43152681423993</v>
      </c>
      <c r="AW64" s="25">
        <f>ParticipationFemaleRate!AW64*FemaleSingleAge!AW64/100</f>
        <v>59.989604557889933</v>
      </c>
      <c r="AX64" s="25">
        <f>ParticipationFemaleRate!AX64*FemaleSingleAge!AX64/100</f>
        <v>61.616343652219918</v>
      </c>
      <c r="AY64" s="25">
        <f>ParticipationFemaleRate!AY64*FemaleSingleAge!AY64/100</f>
        <v>63.366125841809918</v>
      </c>
      <c r="AZ64" s="25">
        <f>ParticipationFemaleRate!AZ64*FemaleSingleAge!AZ64/100</f>
        <v>65.267200000000003</v>
      </c>
    </row>
    <row r="65" spans="1:5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ParticipationFemaleRate!AA65*FemaleSingleAge!AA65/100</f>
        <v>27.431387311799998</v>
      </c>
      <c r="AB65" s="28">
        <f>ParticipationFemaleRate!AB65*FemaleSingleAge!AB65/100</f>
        <v>27.819069809399998</v>
      </c>
      <c r="AC65" s="28">
        <f>ParticipationFemaleRate!AC65*FemaleSingleAge!AC65/100</f>
        <v>28.1715948256</v>
      </c>
      <c r="AD65" s="28">
        <f>ParticipationFemaleRate!AD65*FemaleSingleAge!AD65/100</f>
        <v>28.660948958599999</v>
      </c>
      <c r="AE65" s="28">
        <f>ParticipationFemaleRate!AE65*FemaleSingleAge!AE65/100</f>
        <v>29.518981545199999</v>
      </c>
      <c r="AF65" s="28">
        <f>ParticipationFemaleRate!AF65*FemaleSingleAge!AF65/100</f>
        <v>30.893924128599998</v>
      </c>
      <c r="AG65" s="25">
        <f>ParticipationFemaleRate!AG65*FemaleSingleAge!AG65/100</f>
        <v>32.616203621909996</v>
      </c>
      <c r="AH65" s="25">
        <f>ParticipationFemaleRate!AH65*FemaleSingleAge!AH65/100</f>
        <v>34.814019569459994</v>
      </c>
      <c r="AI65" s="25">
        <f>ParticipationFemaleRate!AI65*FemaleSingleAge!AI65/100</f>
        <v>37.239531877409988</v>
      </c>
      <c r="AJ65" s="25">
        <f>ParticipationFemaleRate!AJ65*FemaleSingleAge!AJ65/100</f>
        <v>39.554073415359987</v>
      </c>
      <c r="AK65" s="25">
        <f>ParticipationFemaleRate!AK65*FemaleSingleAge!AK65/100</f>
        <v>41.523824771699985</v>
      </c>
      <c r="AL65" s="25">
        <f>ParticipationFemaleRate!AL65*FemaleSingleAge!AL65/100</f>
        <v>43.072970463979985</v>
      </c>
      <c r="AM65" s="25">
        <f>ParticipationFemaleRate!AM65*FemaleSingleAge!AM65/100</f>
        <v>44.286441861909978</v>
      </c>
      <c r="AN65" s="25">
        <f>ParticipationFemaleRate!AN65*FemaleSingleAge!AN65/100</f>
        <v>45.289372761599978</v>
      </c>
      <c r="AO65" s="25">
        <f>ParticipationFemaleRate!AO65*FemaleSingleAge!AO65/100</f>
        <v>46.270010073039977</v>
      </c>
      <c r="AP65" s="25">
        <f>ParticipationFemaleRate!AP65*FemaleSingleAge!AP65/100</f>
        <v>47.363096835299963</v>
      </c>
      <c r="AQ65" s="25">
        <f>ParticipationFemaleRate!AQ65*FemaleSingleAge!AQ65/100</f>
        <v>48.59810930484997</v>
      </c>
      <c r="AR65" s="25">
        <f>ParticipationFemaleRate!AR65*FemaleSingleAge!AR65/100</f>
        <v>49.932855569279951</v>
      </c>
      <c r="AS65" s="25">
        <f>ParticipationFemaleRate!AS65*FemaleSingleAge!AS65/100</f>
        <v>51.338401486319952</v>
      </c>
      <c r="AT65" s="25">
        <f>ParticipationFemaleRate!AT65*FemaleSingleAge!AT65/100</f>
        <v>52.766432671059945</v>
      </c>
      <c r="AU65" s="25">
        <f>ParticipationFemaleRate!AU65*FemaleSingleAge!AU65/100</f>
        <v>54.187007933349953</v>
      </c>
      <c r="AV65" s="25">
        <f>ParticipationFemaleRate!AV65*FemaleSingleAge!AV65/100</f>
        <v>55.591958468999934</v>
      </c>
      <c r="AW65" s="25">
        <f>ParticipationFemaleRate!AW65*FemaleSingleAge!AW65/100</f>
        <v>57.007932111639938</v>
      </c>
      <c r="AX65" s="25">
        <f>ParticipationFemaleRate!AX65*FemaleSingleAge!AX65/100</f>
        <v>58.478515805219928</v>
      </c>
      <c r="AY65" s="25">
        <f>ParticipationFemaleRate!AY65*FemaleSingleAge!AY65/100</f>
        <v>60.062601981799915</v>
      </c>
      <c r="AZ65" s="25">
        <f>ParticipationFemaleRate!AZ65*FemaleSingleAge!AZ65/100</f>
        <v>61.794399999999996</v>
      </c>
    </row>
    <row r="66" spans="1:5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ParticipationFemaleRate!AA66*FemaleSingleAge!AA66/100</f>
        <v>26.3034973004</v>
      </c>
      <c r="AB66" s="28">
        <f>ParticipationFemaleRate!AB66*FemaleSingleAge!AB66/100</f>
        <v>26.6066118022</v>
      </c>
      <c r="AC66" s="28">
        <f>ParticipationFemaleRate!AC66*FemaleSingleAge!AC66/100</f>
        <v>26.861265991799996</v>
      </c>
      <c r="AD66" s="28">
        <f>ParticipationFemaleRate!AD66*FemaleSingleAge!AD66/100</f>
        <v>27.228994243199995</v>
      </c>
      <c r="AE66" s="28">
        <f>ParticipationFemaleRate!AE66*FemaleSingleAge!AE66/100</f>
        <v>27.925492455800001</v>
      </c>
      <c r="AF66" s="28">
        <f>ParticipationFemaleRate!AF66*FemaleSingleAge!AF66/100</f>
        <v>29.095191363999998</v>
      </c>
      <c r="AG66" s="25">
        <f>ParticipationFemaleRate!AG66*FemaleSingleAge!AG66/100</f>
        <v>30.56679101824999</v>
      </c>
      <c r="AH66" s="25">
        <f>ParticipationFemaleRate!AH66*FemaleSingleAge!AH66/100</f>
        <v>32.476999801439995</v>
      </c>
      <c r="AI66" s="25">
        <f>ParticipationFemaleRate!AI66*FemaleSingleAge!AI66/100</f>
        <v>34.619786516529992</v>
      </c>
      <c r="AJ66" s="25">
        <f>ParticipationFemaleRate!AJ66*FemaleSingleAge!AJ66/100</f>
        <v>36.721815518079985</v>
      </c>
      <c r="AK66" s="25">
        <f>ParticipationFemaleRate!AK66*FemaleSingleAge!AK66/100</f>
        <v>38.585086458699983</v>
      </c>
      <c r="AL66" s="25">
        <f>ParticipationFemaleRate!AL66*FemaleSingleAge!AL66/100</f>
        <v>40.153888997479982</v>
      </c>
      <c r="AM66" s="25">
        <f>ParticipationFemaleRate!AM66*FemaleSingleAge!AM66/100</f>
        <v>41.491217588889974</v>
      </c>
      <c r="AN66" s="25">
        <f>ParticipationFemaleRate!AN66*FemaleSingleAge!AN66/100</f>
        <v>42.670635838159981</v>
      </c>
      <c r="AO66" s="25">
        <f>ParticipationFemaleRate!AO66*FemaleSingleAge!AO66/100</f>
        <v>43.809290019559974</v>
      </c>
      <c r="AP66" s="25">
        <f>ParticipationFemaleRate!AP66*FemaleSingleAge!AP66/100</f>
        <v>44.995073258699968</v>
      </c>
      <c r="AQ66" s="25">
        <f>ParticipationFemaleRate!AQ66*FemaleSingleAge!AQ66/100</f>
        <v>46.242599766999966</v>
      </c>
      <c r="AR66" s="25">
        <f>ParticipationFemaleRate!AR66*FemaleSingleAge!AR66/100</f>
        <v>47.526349267039961</v>
      </c>
      <c r="AS66" s="25">
        <f>ParticipationFemaleRate!AS66*FemaleSingleAge!AS66/100</f>
        <v>48.836958847139947</v>
      </c>
      <c r="AT66" s="25">
        <f>ParticipationFemaleRate!AT66*FemaleSingleAge!AT66/100</f>
        <v>50.156885352979955</v>
      </c>
      <c r="AU66" s="25">
        <f>ParticipationFemaleRate!AU66*FemaleSingleAge!AU66/100</f>
        <v>51.475856802999949</v>
      </c>
      <c r="AV66" s="25">
        <f>ParticipationFemaleRate!AV66*FemaleSingleAge!AV66/100</f>
        <v>52.794722186199941</v>
      </c>
      <c r="AW66" s="25">
        <f>ParticipationFemaleRate!AW66*FemaleSingleAge!AW66/100</f>
        <v>54.13072101729994</v>
      </c>
      <c r="AX66" s="25">
        <f>ParticipationFemaleRate!AX66*FemaleSingleAge!AX66/100</f>
        <v>55.521622447059933</v>
      </c>
      <c r="AY66" s="25">
        <f>ParticipationFemaleRate!AY66*FemaleSingleAge!AY66/100</f>
        <v>57.012636296329923</v>
      </c>
      <c r="AZ66" s="25">
        <f>ParticipationFemaleRate!AZ66*FemaleSingleAge!AZ66/100</f>
        <v>58.635199999999998</v>
      </c>
    </row>
    <row r="67" spans="1:5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ParticipationFemaleRate!AA67*FemaleSingleAge!AA67/100</f>
        <v>25.112893943799996</v>
      </c>
      <c r="AB67" s="28">
        <f>ParticipationFemaleRate!AB67*FemaleSingleAge!AB67/100</f>
        <v>25.457817342399998</v>
      </c>
      <c r="AC67" s="28">
        <f>ParticipationFemaleRate!AC67*FemaleSingleAge!AC67/100</f>
        <v>25.795139123399998</v>
      </c>
      <c r="AD67" s="28">
        <f>ParticipationFemaleRate!AD67*FemaleSingleAge!AD67/100</f>
        <v>26.228431326599999</v>
      </c>
      <c r="AE67" s="28">
        <f>ParticipationFemaleRate!AE67*FemaleSingleAge!AE67/100</f>
        <v>26.892622664399997</v>
      </c>
      <c r="AF67" s="28">
        <f>ParticipationFemaleRate!AF67*FemaleSingleAge!AF67/100</f>
        <v>27.880832952399995</v>
      </c>
      <c r="AG67" s="25">
        <f>ParticipationFemaleRate!AG67*FemaleSingleAge!AG67/100</f>
        <v>29.002864840939996</v>
      </c>
      <c r="AH67" s="25">
        <f>ParticipationFemaleRate!AH67*FemaleSingleAge!AH67/100</f>
        <v>30.421469809399994</v>
      </c>
      <c r="AI67" s="25">
        <f>ParticipationFemaleRate!AI67*FemaleSingleAge!AI67/100</f>
        <v>32.039003374189996</v>
      </c>
      <c r="AJ67" s="25">
        <f>ParticipationFemaleRate!AJ67*FemaleSingleAge!AJ67/100</f>
        <v>33.715647048159987</v>
      </c>
      <c r="AK67" s="25">
        <f>ParticipationFemaleRate!AK67*FemaleSingleAge!AK67/100</f>
        <v>35.349736359449984</v>
      </c>
      <c r="AL67" s="25">
        <f>ParticipationFemaleRate!AL67*FemaleSingleAge!AL67/100</f>
        <v>36.920723416599984</v>
      </c>
      <c r="AM67" s="25">
        <f>ParticipationFemaleRate!AM67*FemaleSingleAge!AM67/100</f>
        <v>38.443758884039987</v>
      </c>
      <c r="AN67" s="25">
        <f>ParticipationFemaleRate!AN67*FemaleSingleAge!AN67/100</f>
        <v>39.909479503519975</v>
      </c>
      <c r="AO67" s="25">
        <f>ParticipationFemaleRate!AO67*FemaleSingleAge!AO67/100</f>
        <v>41.317678573729971</v>
      </c>
      <c r="AP67" s="25">
        <f>ParticipationFemaleRate!AP67*FemaleSingleAge!AP67/100</f>
        <v>42.66817943379997</v>
      </c>
      <c r="AQ67" s="25">
        <f>ParticipationFemaleRate!AQ67*FemaleSingleAge!AQ67/100</f>
        <v>43.954762326369966</v>
      </c>
      <c r="AR67" s="25">
        <f>ParticipationFemaleRate!AR67*FemaleSingleAge!AR67/100</f>
        <v>45.180908707279961</v>
      </c>
      <c r="AS67" s="25">
        <f>ParticipationFemaleRate!AS67*FemaleSingleAge!AS67/100</f>
        <v>46.372176751069958</v>
      </c>
      <c r="AT67" s="25">
        <f>ParticipationFemaleRate!AT67*FemaleSingleAge!AT67/100</f>
        <v>47.564239248099945</v>
      </c>
      <c r="AU67" s="25">
        <f>ParticipationFemaleRate!AU67*FemaleSingleAge!AU67/100</f>
        <v>48.78815708804995</v>
      </c>
      <c r="AV67" s="25">
        <f>ParticipationFemaleRate!AV67*FemaleSingleAge!AV67/100</f>
        <v>50.047288329799947</v>
      </c>
      <c r="AW67" s="25">
        <f>ParticipationFemaleRate!AW67*FemaleSingleAge!AW67/100</f>
        <v>51.345633319919934</v>
      </c>
      <c r="AX67" s="25">
        <f>ParticipationFemaleRate!AX67*FemaleSingleAge!AX67/100</f>
        <v>52.704912566739928</v>
      </c>
      <c r="AY67" s="25">
        <f>ParticipationFemaleRate!AY67*FemaleSingleAge!AY67/100</f>
        <v>54.150820466489925</v>
      </c>
      <c r="AZ67" s="25">
        <f>ParticipationFemaleRate!AZ67*FemaleSingleAge!AZ67/100</f>
        <v>55.7</v>
      </c>
    </row>
    <row r="68" spans="1:5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ParticipationFemaleRate!AA68*FemaleSingleAge!AA68/100</f>
        <v>13.387087879999999</v>
      </c>
      <c r="AB68" s="28">
        <f>ParticipationFemaleRate!AB68*FemaleSingleAge!AB68/100</f>
        <v>13.592489259999997</v>
      </c>
      <c r="AC68" s="28">
        <f>ParticipationFemaleRate!AC68*FemaleSingleAge!AC68/100</f>
        <v>13.808478339999999</v>
      </c>
      <c r="AD68" s="28">
        <f>ParticipationFemaleRate!AD68*FemaleSingleAge!AD68/100</f>
        <v>14.065230064999998</v>
      </c>
      <c r="AE68" s="28">
        <f>ParticipationFemaleRate!AE68*FemaleSingleAge!AE68/100</f>
        <v>14.40138954</v>
      </c>
      <c r="AF68" s="28">
        <f>ParticipationFemaleRate!AF68*FemaleSingleAge!AF68/100</f>
        <v>14.845543554999999</v>
      </c>
      <c r="AG68" s="25">
        <f>ParticipationFemaleRate!AG68*FemaleSingleAge!AG68/100</f>
        <v>15.216848324999999</v>
      </c>
      <c r="AH68" s="25">
        <f>ParticipationFemaleRate!AH68*FemaleSingleAge!AH68/100</f>
        <v>15.680348632999996</v>
      </c>
      <c r="AI68" s="25">
        <f>ParticipationFemaleRate!AI68*FemaleSingleAge!AI68/100</f>
        <v>16.232065890249995</v>
      </c>
      <c r="AJ68" s="25">
        <f>ParticipationFemaleRate!AJ68*FemaleSingleAge!AJ68/100</f>
        <v>16.862482919999994</v>
      </c>
      <c r="AK68" s="25">
        <f>ParticipationFemaleRate!AK68*FemaleSingleAge!AK68/100</f>
        <v>17.558887921249994</v>
      </c>
      <c r="AL68" s="25">
        <f>ParticipationFemaleRate!AL68*FemaleSingleAge!AL68/100</f>
        <v>18.325714241999993</v>
      </c>
      <c r="AM68" s="25">
        <f>ParticipationFemaleRate!AM68*FemaleSingleAge!AM68/100</f>
        <v>19.149553589249994</v>
      </c>
      <c r="AN68" s="25">
        <f>ParticipationFemaleRate!AN68*FemaleSingleAge!AN68/100</f>
        <v>19.981215253999991</v>
      </c>
      <c r="AO68" s="25">
        <f>ParticipationFemaleRate!AO68*FemaleSingleAge!AO68/100</f>
        <v>20.760800190249988</v>
      </c>
      <c r="AP68" s="25">
        <f>ParticipationFemaleRate!AP68*FemaleSingleAge!AP68/100</f>
        <v>21.449741107499985</v>
      </c>
      <c r="AQ68" s="25">
        <f>ParticipationFemaleRate!AQ68*FemaleSingleAge!AQ68/100</f>
        <v>22.031832083249984</v>
      </c>
      <c r="AR68" s="25">
        <f>ParticipationFemaleRate!AR68*FemaleSingleAge!AR68/100</f>
        <v>22.525357947999982</v>
      </c>
      <c r="AS68" s="25">
        <f>ParticipationFemaleRate!AS68*FemaleSingleAge!AS68/100</f>
        <v>22.961553418499978</v>
      </c>
      <c r="AT68" s="25">
        <f>ParticipationFemaleRate!AT68*FemaleSingleAge!AT68/100</f>
        <v>23.386672072499977</v>
      </c>
      <c r="AU68" s="25">
        <f>ParticipationFemaleRate!AU68*FemaleSingleAge!AU68/100</f>
        <v>23.831789992499971</v>
      </c>
      <c r="AV68" s="25">
        <f>ParticipationFemaleRate!AV68*FemaleSingleAge!AV68/100</f>
        <v>24.302671004999969</v>
      </c>
      <c r="AW68" s="25">
        <f>ParticipationFemaleRate!AW68*FemaleSingleAge!AW68/100</f>
        <v>24.793708548999966</v>
      </c>
      <c r="AX68" s="25">
        <f>ParticipationFemaleRate!AX68*FemaleSingleAge!AX68/100</f>
        <v>25.306110095499967</v>
      </c>
      <c r="AY68" s="25">
        <f>ParticipationFemaleRate!AY68*FemaleSingleAge!AY68/100</f>
        <v>25.840469630249963</v>
      </c>
      <c r="AZ68" s="25">
        <f>ParticipationFemaleRate!AZ68*FemaleSingleAge!AZ68/100</f>
        <v>26.396000000000001</v>
      </c>
    </row>
    <row r="69" spans="1:5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ParticipationFemaleRate!AA69*FemaleSingleAge!AA69/100</f>
        <v>12.821704699999998</v>
      </c>
      <c r="AB69" s="28">
        <f>ParticipationFemaleRate!AB69*FemaleSingleAge!AB69/100</f>
        <v>13.04616394</v>
      </c>
      <c r="AC69" s="28">
        <f>ParticipationFemaleRate!AC69*FemaleSingleAge!AC69/100</f>
        <v>13.294974890000001</v>
      </c>
      <c r="AD69" s="28">
        <f>ParticipationFemaleRate!AD69*FemaleSingleAge!AD69/100</f>
        <v>13.57025509</v>
      </c>
      <c r="AE69" s="28">
        <f>ParticipationFemaleRate!AE69*FemaleSingleAge!AE69/100</f>
        <v>13.873063309999999</v>
      </c>
      <c r="AF69" s="28">
        <f>ParticipationFemaleRate!AF69*FemaleSingleAge!AF69/100</f>
        <v>14.207634629999999</v>
      </c>
      <c r="AG69" s="25">
        <f>ParticipationFemaleRate!AG69*FemaleSingleAge!AG69/100</f>
        <v>14.384889366749999</v>
      </c>
      <c r="AH69" s="25">
        <f>ParticipationFemaleRate!AH69*FemaleSingleAge!AH69/100</f>
        <v>14.585998499499997</v>
      </c>
      <c r="AI69" s="25">
        <f>ParticipationFemaleRate!AI69*FemaleSingleAge!AI69/100</f>
        <v>14.861247042249994</v>
      </c>
      <c r="AJ69" s="25">
        <f>ParticipationFemaleRate!AJ69*FemaleSingleAge!AJ69/100</f>
        <v>15.275425703999996</v>
      </c>
      <c r="AK69" s="25">
        <f>ParticipationFemaleRate!AK69*FemaleSingleAge!AK69/100</f>
        <v>15.862991706249993</v>
      </c>
      <c r="AL69" s="25">
        <f>ParticipationFemaleRate!AL69*FemaleSingleAge!AL69/100</f>
        <v>16.646004273999996</v>
      </c>
      <c r="AM69" s="25">
        <f>ParticipationFemaleRate!AM69*FemaleSingleAge!AM69/100</f>
        <v>17.586393881999992</v>
      </c>
      <c r="AN69" s="25">
        <f>ParticipationFemaleRate!AN69*FemaleSingleAge!AN69/100</f>
        <v>18.587487995999989</v>
      </c>
      <c r="AO69" s="25">
        <f>ParticipationFemaleRate!AO69*FemaleSingleAge!AO69/100</f>
        <v>19.521644787749988</v>
      </c>
      <c r="AP69" s="25">
        <f>ParticipationFemaleRate!AP69*FemaleSingleAge!AP69/100</f>
        <v>20.304274094999986</v>
      </c>
      <c r="AQ69" s="25">
        <f>ParticipationFemaleRate!AQ69*FemaleSingleAge!AQ69/100</f>
        <v>20.910101567249985</v>
      </c>
      <c r="AR69" s="25">
        <f>ParticipationFemaleRate!AR69*FemaleSingleAge!AR69/100</f>
        <v>21.37248173999998</v>
      </c>
      <c r="AS69" s="25">
        <f>ParticipationFemaleRate!AS69*FemaleSingleAge!AS69/100</f>
        <v>21.74548076624998</v>
      </c>
      <c r="AT69" s="25">
        <f>ParticipationFemaleRate!AT69*FemaleSingleAge!AT69/100</f>
        <v>22.10401436599998</v>
      </c>
      <c r="AU69" s="25">
        <f>ParticipationFemaleRate!AU69*FemaleSingleAge!AU69/100</f>
        <v>22.501892927499977</v>
      </c>
      <c r="AV69" s="25">
        <f>ParticipationFemaleRate!AV69*FemaleSingleAge!AV69/100</f>
        <v>22.951363283999971</v>
      </c>
      <c r="AW69" s="25">
        <f>ParticipationFemaleRate!AW69*FemaleSingleAge!AW69/100</f>
        <v>23.434408031249969</v>
      </c>
      <c r="AX69" s="25">
        <f>ParticipationFemaleRate!AX69*FemaleSingleAge!AX69/100</f>
        <v>23.942174229999964</v>
      </c>
      <c r="AY69" s="25">
        <f>ParticipationFemaleRate!AY69*FemaleSingleAge!AY69/100</f>
        <v>24.459287118749963</v>
      </c>
      <c r="AZ69" s="25">
        <f>ParticipationFemaleRate!AZ69*FemaleSingleAge!AZ69/100</f>
        <v>24.974399999999999</v>
      </c>
    </row>
    <row r="70" spans="1:5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ParticipationFemaleRate!AA70*FemaleSingleAge!AA70/100</f>
        <v>12.23514612</v>
      </c>
      <c r="AB70" s="28">
        <f>ParticipationFemaleRate!AB70*FemaleSingleAge!AB70/100</f>
        <v>12.477075064999999</v>
      </c>
      <c r="AC70" s="28">
        <f>ParticipationFemaleRate!AC70*FemaleSingleAge!AC70/100</f>
        <v>12.748120184999999</v>
      </c>
      <c r="AD70" s="28">
        <f>ParticipationFemaleRate!AD70*FemaleSingleAge!AD70/100</f>
        <v>13.033458700000001</v>
      </c>
      <c r="AE70" s="28">
        <f>ParticipationFemaleRate!AE70*FemaleSingleAge!AE70/100</f>
        <v>13.308738900000002</v>
      </c>
      <c r="AF70" s="28">
        <f>ParticipationFemaleRate!AF70*FemaleSingleAge!AF70/100</f>
        <v>13.562314314999998</v>
      </c>
      <c r="AG70" s="25">
        <f>ParticipationFemaleRate!AG70*FemaleSingleAge!AG70/100</f>
        <v>13.605221983499998</v>
      </c>
      <c r="AH70" s="25">
        <f>ParticipationFemaleRate!AH70*FemaleSingleAge!AH70/100</f>
        <v>13.624375116499998</v>
      </c>
      <c r="AI70" s="25">
        <f>ParticipationFemaleRate!AI70*FemaleSingleAge!AI70/100</f>
        <v>13.704108661999996</v>
      </c>
      <c r="AJ70" s="25">
        <f>ParticipationFemaleRate!AJ70*FemaleSingleAge!AJ70/100</f>
        <v>13.952710187999994</v>
      </c>
      <c r="AK70" s="25">
        <f>ParticipationFemaleRate!AK70*FemaleSingleAge!AK70/100</f>
        <v>14.435993454999995</v>
      </c>
      <c r="AL70" s="25">
        <f>ParticipationFemaleRate!AL70*FemaleSingleAge!AL70/100</f>
        <v>15.183616594499995</v>
      </c>
      <c r="AM70" s="25">
        <f>ParticipationFemaleRate!AM70*FemaleSingleAge!AM70/100</f>
        <v>16.14425923724999</v>
      </c>
      <c r="AN70" s="25">
        <f>ParticipationFemaleRate!AN70*FemaleSingleAge!AN70/100</f>
        <v>17.19901467899999</v>
      </c>
      <c r="AO70" s="25">
        <f>ParticipationFemaleRate!AO70*FemaleSingleAge!AO70/100</f>
        <v>18.191555167499988</v>
      </c>
      <c r="AP70" s="25">
        <f>ParticipationFemaleRate!AP70*FemaleSingleAge!AP70/100</f>
        <v>19.015217099999987</v>
      </c>
      <c r="AQ70" s="25">
        <f>ParticipationFemaleRate!AQ70*FemaleSingleAge!AQ70/100</f>
        <v>19.638990271749986</v>
      </c>
      <c r="AR70" s="25">
        <f>ParticipationFemaleRate!AR70*FemaleSingleAge!AR70/100</f>
        <v>20.103504753999982</v>
      </c>
      <c r="AS70" s="25">
        <f>ParticipationFemaleRate!AS70*FemaleSingleAge!AS70/100</f>
        <v>20.465732394749981</v>
      </c>
      <c r="AT70" s="25">
        <f>ParticipationFemaleRate!AT70*FemaleSingleAge!AT70/100</f>
        <v>20.811263902999983</v>
      </c>
      <c r="AU70" s="25">
        <f>ParticipationFemaleRate!AU70*FemaleSingleAge!AU70/100</f>
        <v>21.197504291249981</v>
      </c>
      <c r="AV70" s="25">
        <f>ParticipationFemaleRate!AV70*FemaleSingleAge!AV70/100</f>
        <v>21.637106861999975</v>
      </c>
      <c r="AW70" s="25">
        <f>ParticipationFemaleRate!AW70*FemaleSingleAge!AW70/100</f>
        <v>22.10949894899997</v>
      </c>
      <c r="AX70" s="25">
        <f>ParticipationFemaleRate!AX70*FemaleSingleAge!AX70/100</f>
        <v>22.602188797499966</v>
      </c>
      <c r="AY70" s="25">
        <f>ParticipationFemaleRate!AY70*FemaleSingleAge!AY70/100</f>
        <v>23.092737500249967</v>
      </c>
      <c r="AZ70" s="25">
        <f>ParticipationFemaleRate!AZ70*FemaleSingleAge!AZ70/100</f>
        <v>23.569600000000001</v>
      </c>
    </row>
    <row r="71" spans="1:5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ParticipationFemaleRate!AA71*FemaleSingleAge!AA71/100</f>
        <v>11.607824894999998</v>
      </c>
      <c r="AB71" s="28">
        <f>ParticipationFemaleRate!AB71*FemaleSingleAge!AB71/100</f>
        <v>11.852930149999999</v>
      </c>
      <c r="AC71" s="28">
        <f>ParticipationFemaleRate!AC71*FemaleSingleAge!AC71/100</f>
        <v>12.116034494999999</v>
      </c>
      <c r="AD71" s="28">
        <f>ParticipationFemaleRate!AD71*FemaleSingleAge!AD71/100</f>
        <v>12.382844534999998</v>
      </c>
      <c r="AE71" s="28">
        <f>ParticipationFemaleRate!AE71*FemaleSingleAge!AE71/100</f>
        <v>12.629008559999999</v>
      </c>
      <c r="AF71" s="28">
        <f>ParticipationFemaleRate!AF71*FemaleSingleAge!AF71/100</f>
        <v>12.844468254999999</v>
      </c>
      <c r="AG71" s="25">
        <f>ParticipationFemaleRate!AG71*FemaleSingleAge!AG71/100</f>
        <v>12.85170038775</v>
      </c>
      <c r="AH71" s="25">
        <f>ParticipationFemaleRate!AH71*FemaleSingleAge!AH71/100</f>
        <v>12.829047506499998</v>
      </c>
      <c r="AI71" s="25">
        <f>ParticipationFemaleRate!AI71*FemaleSingleAge!AI71/100</f>
        <v>12.856526472499997</v>
      </c>
      <c r="AJ71" s="25">
        <f>ParticipationFemaleRate!AJ71*FemaleSingleAge!AJ71/100</f>
        <v>13.035822119999995</v>
      </c>
      <c r="AK71" s="25">
        <f>ParticipationFemaleRate!AK71*FemaleSingleAge!AK71/100</f>
        <v>13.428992947499996</v>
      </c>
      <c r="AL71" s="25">
        <f>ParticipationFemaleRate!AL71*FemaleSingleAge!AL71/100</f>
        <v>14.062174717499992</v>
      </c>
      <c r="AM71" s="25">
        <f>ParticipationFemaleRate!AM71*FemaleSingleAge!AM71/100</f>
        <v>14.890923689999992</v>
      </c>
      <c r="AN71" s="25">
        <f>ParticipationFemaleRate!AN71*FemaleSingleAge!AN71/100</f>
        <v>15.81866108899999</v>
      </c>
      <c r="AO71" s="25">
        <f>ParticipationFemaleRate!AO71*FemaleSingleAge!AO71/100</f>
        <v>16.714934242999988</v>
      </c>
      <c r="AP71" s="25">
        <f>ParticipationFemaleRate!AP71*FemaleSingleAge!AP71/100</f>
        <v>17.491490392499987</v>
      </c>
      <c r="AQ71" s="25">
        <f>ParticipationFemaleRate!AQ71*FemaleSingleAge!AQ71/100</f>
        <v>18.122729537499982</v>
      </c>
      <c r="AR71" s="25">
        <f>ParticipationFemaleRate!AR71*FemaleSingleAge!AR71/100</f>
        <v>18.640273547999985</v>
      </c>
      <c r="AS71" s="25">
        <f>ParticipationFemaleRate!AS71*FemaleSingleAge!AS71/100</f>
        <v>19.07867039849998</v>
      </c>
      <c r="AT71" s="25">
        <f>ParticipationFemaleRate!AT71*FemaleSingleAge!AT71/100</f>
        <v>19.491306878999978</v>
      </c>
      <c r="AU71" s="25">
        <f>ParticipationFemaleRate!AU71*FemaleSingleAge!AU71/100</f>
        <v>19.918191737499978</v>
      </c>
      <c r="AV71" s="25">
        <f>ParticipationFemaleRate!AV71*FemaleSingleAge!AV71/100</f>
        <v>20.364586385999974</v>
      </c>
      <c r="AW71" s="25">
        <f>ParticipationFemaleRate!AW71*FemaleSingleAge!AW71/100</f>
        <v>20.81814248674997</v>
      </c>
      <c r="AX71" s="25">
        <f>ParticipationFemaleRate!AX71*FemaleSingleAge!AX71/100</f>
        <v>21.274178581499967</v>
      </c>
      <c r="AY71" s="25">
        <f>ParticipationFemaleRate!AY71*FemaleSingleAge!AY71/100</f>
        <v>21.723749066249965</v>
      </c>
      <c r="AZ71" s="25">
        <f>ParticipationFemaleRate!AZ71*FemaleSingleAge!AZ71/100</f>
        <v>22.161600000000004</v>
      </c>
    </row>
    <row r="72" spans="1:5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ParticipationFemaleRate!AA72*FemaleSingleAge!AA72/100</f>
        <v>10.950858109999999</v>
      </c>
      <c r="AB72" s="28">
        <f>ParticipationFemaleRate!AB72*FemaleSingleAge!AB72/100</f>
        <v>11.1911989</v>
      </c>
      <c r="AC72" s="28">
        <f>ParticipationFemaleRate!AC72*FemaleSingleAge!AC72/100</f>
        <v>11.429422150000001</v>
      </c>
      <c r="AD72" s="28">
        <f>ParticipationFemaleRate!AD72*FemaleSingleAge!AD72/100</f>
        <v>11.661292779999998</v>
      </c>
      <c r="AE72" s="28">
        <f>ParticipationFemaleRate!AE72*FemaleSingleAge!AE72/100</f>
        <v>11.880987554999999</v>
      </c>
      <c r="AF72" s="28">
        <f>ParticipationFemaleRate!AF72*FemaleSingleAge!AF72/100</f>
        <v>12.088506474999999</v>
      </c>
      <c r="AG72" s="25">
        <f>ParticipationFemaleRate!AG72*FemaleSingleAge!AG72/100</f>
        <v>12.124847495249998</v>
      </c>
      <c r="AH72" s="25">
        <f>ParticipationFemaleRate!AH72*FemaleSingleAge!AH72/100</f>
        <v>12.151986144999999</v>
      </c>
      <c r="AI72" s="25">
        <f>ParticipationFemaleRate!AI72*FemaleSingleAge!AI72/100</f>
        <v>12.219054909999997</v>
      </c>
      <c r="AJ72" s="25">
        <f>ParticipationFemaleRate!AJ72*FemaleSingleAge!AJ72/100</f>
        <v>12.390324863999997</v>
      </c>
      <c r="AK72" s="25">
        <f>ParticipationFemaleRate!AK72*FemaleSingleAge!AK72/100</f>
        <v>12.705304527499996</v>
      </c>
      <c r="AL72" s="25">
        <f>ParticipationFemaleRate!AL72*FemaleSingleAge!AL72/100</f>
        <v>13.178168478499995</v>
      </c>
      <c r="AM72" s="25">
        <f>ParticipationFemaleRate!AM72*FemaleSingleAge!AM72/100</f>
        <v>13.781850017249994</v>
      </c>
      <c r="AN72" s="25">
        <f>ParticipationFemaleRate!AN72*FemaleSingleAge!AN72/100</f>
        <v>14.468875882999992</v>
      </c>
      <c r="AO72" s="25">
        <f>ParticipationFemaleRate!AO72*FemaleSingleAge!AO72/100</f>
        <v>15.171879511749989</v>
      </c>
      <c r="AP72" s="25">
        <f>ParticipationFemaleRate!AP72*FemaleSingleAge!AP72/100</f>
        <v>15.843226094999988</v>
      </c>
      <c r="AQ72" s="25">
        <f>ParticipationFemaleRate!AQ72*FemaleSingleAge!AQ72/100</f>
        <v>16.473125837499989</v>
      </c>
      <c r="AR72" s="25">
        <f>ParticipationFemaleRate!AR72*FemaleSingleAge!AR72/100</f>
        <v>17.069524889999983</v>
      </c>
      <c r="AS72" s="25">
        <f>ParticipationFemaleRate!AS72*FemaleSingleAge!AS72/100</f>
        <v>17.630604391499983</v>
      </c>
      <c r="AT72" s="25">
        <f>ParticipationFemaleRate!AT72*FemaleSingleAge!AT72/100</f>
        <v>18.158185389999982</v>
      </c>
      <c r="AU72" s="25">
        <f>ParticipationFemaleRate!AU72*FemaleSingleAge!AU72/100</f>
        <v>18.65487599499998</v>
      </c>
      <c r="AV72" s="25">
        <f>ParticipationFemaleRate!AV72*FemaleSingleAge!AV72/100</f>
        <v>19.118470283999976</v>
      </c>
      <c r="AW72" s="25">
        <f>ParticipationFemaleRate!AW72*FemaleSingleAge!AW72/100</f>
        <v>19.549853450749975</v>
      </c>
      <c r="AX72" s="25">
        <f>ParticipationFemaleRate!AX72*FemaleSingleAge!AX72/100</f>
        <v>19.958969458999974</v>
      </c>
      <c r="AY72" s="25">
        <f>ParticipationFemaleRate!AY72*FemaleSingleAge!AY72/100</f>
        <v>20.35963826324997</v>
      </c>
      <c r="AZ72" s="25">
        <f>ParticipationFemaleRate!AZ72*FemaleSingleAge!AZ72/100</f>
        <v>20.762799999999999</v>
      </c>
    </row>
    <row r="73" spans="1:5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ParticipationFemaleRate!AA73*FemaleSingleAge!AA73/100</f>
        <v>10.306067179999999</v>
      </c>
      <c r="AB73" s="28">
        <f>ParticipationFemaleRate!AB73*FemaleSingleAge!AB73/100</f>
        <v>10.552231205</v>
      </c>
      <c r="AC73" s="28">
        <f>ParticipationFemaleRate!AC73*FemaleSingleAge!AC73/100</f>
        <v>10.778807985</v>
      </c>
      <c r="AD73" s="28">
        <f>ParticipationFemaleRate!AD73*FemaleSingleAge!AD73/100</f>
        <v>10.990561984999999</v>
      </c>
      <c r="AE73" s="28">
        <f>ParticipationFemaleRate!AE73*FemaleSingleAge!AE73/100</f>
        <v>11.193316439999998</v>
      </c>
      <c r="AF73" s="28">
        <f>ParticipationFemaleRate!AF73*FemaleSingleAge!AF73/100</f>
        <v>11.393423969999999</v>
      </c>
      <c r="AG73" s="25">
        <f>ParticipationFemaleRate!AG73*FemaleSingleAge!AG73/100</f>
        <v>11.449763261999999</v>
      </c>
      <c r="AH73" s="25">
        <f>ParticipationFemaleRate!AH73*FemaleSingleAge!AH73/100</f>
        <v>11.509010252499998</v>
      </c>
      <c r="AI73" s="25">
        <f>ParticipationFemaleRate!AI73*FemaleSingleAge!AI73/100</f>
        <v>11.596372687749998</v>
      </c>
      <c r="AJ73" s="25">
        <f>ParticipationFemaleRate!AJ73*FemaleSingleAge!AJ73/100</f>
        <v>11.744827607999996</v>
      </c>
      <c r="AK73" s="25">
        <f>ParticipationFemaleRate!AK73*FemaleSingleAge!AK73/100</f>
        <v>11.977142758749997</v>
      </c>
      <c r="AL73" s="25">
        <f>ParticipationFemaleRate!AL73*FemaleSingleAge!AL73/100</f>
        <v>12.294652808999995</v>
      </c>
      <c r="AM73" s="25">
        <f>ParticipationFemaleRate!AM73*FemaleSingleAge!AM73/100</f>
        <v>12.689719853249994</v>
      </c>
      <c r="AN73" s="25">
        <f>ParticipationFemaleRate!AN73*FemaleSingleAge!AN73/100</f>
        <v>13.154913001999994</v>
      </c>
      <c r="AO73" s="25">
        <f>ParticipationFemaleRate!AO73*FemaleSingleAge!AO73/100</f>
        <v>13.681594896499991</v>
      </c>
      <c r="AP73" s="25">
        <f>ParticipationFemaleRate!AP73*FemaleSingleAge!AP73/100</f>
        <v>14.256765899999989</v>
      </c>
      <c r="AQ73" s="25">
        <f>ParticipationFemaleRate!AQ73*FemaleSingleAge!AQ73/100</f>
        <v>14.884465829749987</v>
      </c>
      <c r="AR73" s="25">
        <f>ParticipationFemaleRate!AR73*FemaleSingleAge!AR73/100</f>
        <v>15.553890219999987</v>
      </c>
      <c r="AS73" s="25">
        <f>ParticipationFemaleRate!AS73*FemaleSingleAge!AS73/100</f>
        <v>16.227957428999986</v>
      </c>
      <c r="AT73" s="25">
        <f>ParticipationFemaleRate!AT73*FemaleSingleAge!AT73/100</f>
        <v>16.86104677199998</v>
      </c>
      <c r="AU73" s="25">
        <f>ParticipationFemaleRate!AU73*FemaleSingleAge!AU73/100</f>
        <v>17.422256836249979</v>
      </c>
      <c r="AV73" s="25">
        <f>ParticipationFemaleRate!AV73*FemaleSingleAge!AV73/100</f>
        <v>17.901739694999975</v>
      </c>
      <c r="AW73" s="25">
        <f>ParticipationFemaleRate!AW73*FemaleSingleAge!AW73/100</f>
        <v>18.313019995999976</v>
      </c>
      <c r="AX73" s="25">
        <f>ParticipationFemaleRate!AX73*FemaleSingleAge!AX73/100</f>
        <v>18.678447170499975</v>
      </c>
      <c r="AY73" s="25">
        <f>ParticipationFemaleRate!AY73*FemaleSingleAge!AY73/100</f>
        <v>19.032922631249974</v>
      </c>
      <c r="AZ73" s="25">
        <f>ParticipationFemaleRate!AZ73*FemaleSingleAge!AZ73/100</f>
        <v>19.401599999999998</v>
      </c>
    </row>
    <row r="74" spans="1:5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ParticipationFemaleRate!AA74*FemaleSingleAge!AA74/100</f>
        <v>0</v>
      </c>
      <c r="AB74" s="28">
        <f>ParticipationFemaleRate!AB74*FemaleSingleAge!AB74/100</f>
        <v>0</v>
      </c>
      <c r="AC74" s="28">
        <f>ParticipationFemaleRate!AC74*FemaleSingleAge!AC74/100</f>
        <v>0</v>
      </c>
      <c r="AD74" s="28">
        <f>ParticipationFemaleRate!AD74*FemaleSingleAge!AD74/100</f>
        <v>0</v>
      </c>
      <c r="AE74" s="28">
        <f>ParticipationFemaleRate!AE74*FemaleSingleAge!AE74/100</f>
        <v>0</v>
      </c>
      <c r="AF74" s="28">
        <f>ParticipationFemaleRate!AF74*FemaleSingleAge!AF74/100</f>
        <v>0</v>
      </c>
      <c r="AG74" s="25">
        <f>ParticipationFemaleRate!AG74*FemaleSingleAge!AG74/100</f>
        <v>0</v>
      </c>
      <c r="AH74" s="25">
        <f>ParticipationFemaleRate!AH74*FemaleSingleAge!AH74/100</f>
        <v>0</v>
      </c>
      <c r="AI74" s="25">
        <f>ParticipationFemaleRate!AI74*FemaleSingleAge!AI74/100</f>
        <v>0</v>
      </c>
      <c r="AJ74" s="25">
        <f>ParticipationFemaleRate!AJ74*FemaleSingleAge!AJ74/100</f>
        <v>0</v>
      </c>
      <c r="AK74" s="25">
        <f>ParticipationFemaleRate!AK74*FemaleSingleAge!AK74/100</f>
        <v>0</v>
      </c>
      <c r="AL74" s="25">
        <f>ParticipationFemaleRate!AL74*FemaleSingleAge!AL74/100</f>
        <v>0</v>
      </c>
      <c r="AM74" s="25">
        <f>ParticipationFemaleRate!AM74*FemaleSingleAge!AM74/100</f>
        <v>0</v>
      </c>
      <c r="AN74" s="25">
        <f>ParticipationFemaleRate!AN74*FemaleSingleAge!AN74/100</f>
        <v>0</v>
      </c>
      <c r="AO74" s="25">
        <f>ParticipationFemaleRate!AO74*FemaleSingleAge!AO74/100</f>
        <v>0</v>
      </c>
      <c r="AP74" s="25">
        <f>ParticipationFemaleRate!AP74*FemaleSingleAge!AP74/100</f>
        <v>0</v>
      </c>
      <c r="AQ74" s="25">
        <f>ParticipationFemaleRate!AQ74*FemaleSingleAge!AQ74/100</f>
        <v>0</v>
      </c>
      <c r="AR74" s="25">
        <f>ParticipationFemaleRate!AR74*FemaleSingleAge!AR74/100</f>
        <v>0</v>
      </c>
      <c r="AS74" s="25">
        <f>ParticipationFemaleRate!AS74*FemaleSingleAge!AS74/100</f>
        <v>0</v>
      </c>
      <c r="AT74" s="25">
        <f>ParticipationFemaleRate!AT74*FemaleSingleAge!AT74/100</f>
        <v>0</v>
      </c>
      <c r="AU74" s="25">
        <f>ParticipationFemaleRate!AU74*FemaleSingleAge!AU74/100</f>
        <v>0</v>
      </c>
      <c r="AV74" s="25">
        <f>ParticipationFemaleRate!AV74*FemaleSingleAge!AV74/100</f>
        <v>0</v>
      </c>
      <c r="AW74" s="25">
        <f>ParticipationFemaleRate!AW74*FemaleSingleAge!AW74/100</f>
        <v>0</v>
      </c>
      <c r="AX74" s="25">
        <f>ParticipationFemaleRate!AX74*FemaleSingleAge!AX74/100</f>
        <v>0</v>
      </c>
      <c r="AY74" s="25">
        <f>ParticipationFemaleRate!AY74*FemaleSingleAge!AY74/100</f>
        <v>0</v>
      </c>
      <c r="AZ74" s="25">
        <f>ParticipationFemaleRate!AZ74*FemaleSingleAge!AZ74/100</f>
        <v>0</v>
      </c>
    </row>
    <row r="75" spans="1:5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ParticipationFemaleRate!AA75*FemaleSingleAge!AA75/100</f>
        <v>0</v>
      </c>
      <c r="AB75" s="28">
        <f>ParticipationFemaleRate!AB75*FemaleSingleAge!AB75/100</f>
        <v>0</v>
      </c>
      <c r="AC75" s="28">
        <f>ParticipationFemaleRate!AC75*FemaleSingleAge!AC75/100</f>
        <v>0</v>
      </c>
      <c r="AD75" s="28">
        <f>ParticipationFemaleRate!AD75*FemaleSingleAge!AD75/100</f>
        <v>0</v>
      </c>
      <c r="AE75" s="28">
        <f>ParticipationFemaleRate!AE75*FemaleSingleAge!AE75/100</f>
        <v>0</v>
      </c>
      <c r="AF75" s="28">
        <f>ParticipationFemaleRate!AF75*FemaleSingleAge!AF75/100</f>
        <v>0</v>
      </c>
      <c r="AG75" s="25">
        <f>ParticipationFemaleRate!AG75*FemaleSingleAge!AG75/100</f>
        <v>0</v>
      </c>
      <c r="AH75" s="25">
        <f>ParticipationFemaleRate!AH75*FemaleSingleAge!AH75/100</f>
        <v>0</v>
      </c>
      <c r="AI75" s="25">
        <f>ParticipationFemaleRate!AI75*FemaleSingleAge!AI75/100</f>
        <v>0</v>
      </c>
      <c r="AJ75" s="25">
        <f>ParticipationFemaleRate!AJ75*FemaleSingleAge!AJ75/100</f>
        <v>0</v>
      </c>
      <c r="AK75" s="25">
        <f>ParticipationFemaleRate!AK75*FemaleSingleAge!AK75/100</f>
        <v>0</v>
      </c>
      <c r="AL75" s="25">
        <f>ParticipationFemaleRate!AL75*FemaleSingleAge!AL75/100</f>
        <v>0</v>
      </c>
      <c r="AM75" s="25">
        <f>ParticipationFemaleRate!AM75*FemaleSingleAge!AM75/100</f>
        <v>0</v>
      </c>
      <c r="AN75" s="25">
        <f>ParticipationFemaleRate!AN75*FemaleSingleAge!AN75/100</f>
        <v>0</v>
      </c>
      <c r="AO75" s="25">
        <f>ParticipationFemaleRate!AO75*FemaleSingleAge!AO75/100</f>
        <v>0</v>
      </c>
      <c r="AP75" s="25">
        <f>ParticipationFemaleRate!AP75*FemaleSingleAge!AP75/100</f>
        <v>0</v>
      </c>
      <c r="AQ75" s="25">
        <f>ParticipationFemaleRate!AQ75*FemaleSingleAge!AQ75/100</f>
        <v>0</v>
      </c>
      <c r="AR75" s="25">
        <f>ParticipationFemaleRate!AR75*FemaleSingleAge!AR75/100</f>
        <v>0</v>
      </c>
      <c r="AS75" s="25">
        <f>ParticipationFemaleRate!AS75*FemaleSingleAge!AS75/100</f>
        <v>0</v>
      </c>
      <c r="AT75" s="25">
        <f>ParticipationFemaleRate!AT75*FemaleSingleAge!AT75/100</f>
        <v>0</v>
      </c>
      <c r="AU75" s="25">
        <f>ParticipationFemaleRate!AU75*FemaleSingleAge!AU75/100</f>
        <v>0</v>
      </c>
      <c r="AV75" s="25">
        <f>ParticipationFemaleRate!AV75*FemaleSingleAge!AV75/100</f>
        <v>0</v>
      </c>
      <c r="AW75" s="25">
        <f>ParticipationFemaleRate!AW75*FemaleSingleAge!AW75/100</f>
        <v>0</v>
      </c>
      <c r="AX75" s="25">
        <f>ParticipationFemaleRate!AX75*FemaleSingleAge!AX75/100</f>
        <v>0</v>
      </c>
      <c r="AY75" s="25">
        <f>ParticipationFemaleRate!AY75*FemaleSingleAge!AY75/100</f>
        <v>0</v>
      </c>
      <c r="AZ75" s="25">
        <f>ParticipationFemaleRate!AZ75*FemaleSingleAge!AZ75/100</f>
        <v>0</v>
      </c>
    </row>
    <row r="76" spans="1:5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ParticipationFemaleRate!AA76*FemaleSingleAge!AA76/100</f>
        <v>0</v>
      </c>
      <c r="AB76" s="28">
        <f>ParticipationFemaleRate!AB76*FemaleSingleAge!AB76/100</f>
        <v>0</v>
      </c>
      <c r="AC76" s="28">
        <f>ParticipationFemaleRate!AC76*FemaleSingleAge!AC76/100</f>
        <v>0</v>
      </c>
      <c r="AD76" s="28">
        <f>ParticipationFemaleRate!AD76*FemaleSingleAge!AD76/100</f>
        <v>0</v>
      </c>
      <c r="AE76" s="28">
        <f>ParticipationFemaleRate!AE76*FemaleSingleAge!AE76/100</f>
        <v>0</v>
      </c>
      <c r="AF76" s="28">
        <f>ParticipationFemaleRate!AF76*FemaleSingleAge!AF76/100</f>
        <v>0</v>
      </c>
      <c r="AG76" s="25">
        <f>ParticipationFemaleRate!AG76*FemaleSingleAge!AG76/100</f>
        <v>0</v>
      </c>
      <c r="AH76" s="25">
        <f>ParticipationFemaleRate!AH76*FemaleSingleAge!AH76/100</f>
        <v>0</v>
      </c>
      <c r="AI76" s="25">
        <f>ParticipationFemaleRate!AI76*FemaleSingleAge!AI76/100</f>
        <v>0</v>
      </c>
      <c r="AJ76" s="25">
        <f>ParticipationFemaleRate!AJ76*FemaleSingleAge!AJ76/100</f>
        <v>0</v>
      </c>
      <c r="AK76" s="25">
        <f>ParticipationFemaleRate!AK76*FemaleSingleAge!AK76/100</f>
        <v>0</v>
      </c>
      <c r="AL76" s="25">
        <f>ParticipationFemaleRate!AL76*FemaleSingleAge!AL76/100</f>
        <v>0</v>
      </c>
      <c r="AM76" s="25">
        <f>ParticipationFemaleRate!AM76*FemaleSingleAge!AM76/100</f>
        <v>0</v>
      </c>
      <c r="AN76" s="25">
        <f>ParticipationFemaleRate!AN76*FemaleSingleAge!AN76/100</f>
        <v>0</v>
      </c>
      <c r="AO76" s="25">
        <f>ParticipationFemaleRate!AO76*FemaleSingleAge!AO76/100</f>
        <v>0</v>
      </c>
      <c r="AP76" s="25">
        <f>ParticipationFemaleRate!AP76*FemaleSingleAge!AP76/100</f>
        <v>0</v>
      </c>
      <c r="AQ76" s="25">
        <f>ParticipationFemaleRate!AQ76*FemaleSingleAge!AQ76/100</f>
        <v>0</v>
      </c>
      <c r="AR76" s="25">
        <f>ParticipationFemaleRate!AR76*FemaleSingleAge!AR76/100</f>
        <v>0</v>
      </c>
      <c r="AS76" s="25">
        <f>ParticipationFemaleRate!AS76*FemaleSingleAge!AS76/100</f>
        <v>0</v>
      </c>
      <c r="AT76" s="25">
        <f>ParticipationFemaleRate!AT76*FemaleSingleAge!AT76/100</f>
        <v>0</v>
      </c>
      <c r="AU76" s="25">
        <f>ParticipationFemaleRate!AU76*FemaleSingleAge!AU76/100</f>
        <v>0</v>
      </c>
      <c r="AV76" s="25">
        <f>ParticipationFemaleRate!AV76*FemaleSingleAge!AV76/100</f>
        <v>0</v>
      </c>
      <c r="AW76" s="25">
        <f>ParticipationFemaleRate!AW76*FemaleSingleAge!AW76/100</f>
        <v>0</v>
      </c>
      <c r="AX76" s="25">
        <f>ParticipationFemaleRate!AX76*FemaleSingleAge!AX76/100</f>
        <v>0</v>
      </c>
      <c r="AY76" s="25">
        <f>ParticipationFemaleRate!AY76*FemaleSingleAge!AY76/100</f>
        <v>0</v>
      </c>
      <c r="AZ76" s="25">
        <f>ParticipationFemaleRate!AZ76*FemaleSingleAge!AZ76/100</f>
        <v>0</v>
      </c>
    </row>
    <row r="77" spans="1:5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ParticipationFemaleRate!AA77*FemaleSingleAge!AA77/100</f>
        <v>0</v>
      </c>
      <c r="AB77" s="28">
        <f>ParticipationFemaleRate!AB77*FemaleSingleAge!AB77/100</f>
        <v>0</v>
      </c>
      <c r="AC77" s="28">
        <f>ParticipationFemaleRate!AC77*FemaleSingleAge!AC77/100</f>
        <v>0</v>
      </c>
      <c r="AD77" s="28">
        <f>ParticipationFemaleRate!AD77*FemaleSingleAge!AD77/100</f>
        <v>0</v>
      </c>
      <c r="AE77" s="28">
        <f>ParticipationFemaleRate!AE77*FemaleSingleAge!AE77/100</f>
        <v>0</v>
      </c>
      <c r="AF77" s="28">
        <f>ParticipationFemaleRate!AF77*FemaleSingleAge!AF77/100</f>
        <v>0</v>
      </c>
      <c r="AG77" s="25">
        <f>ParticipationFemaleRate!AG77*FemaleSingleAge!AG77/100</f>
        <v>0</v>
      </c>
      <c r="AH77" s="25">
        <f>ParticipationFemaleRate!AH77*FemaleSingleAge!AH77/100</f>
        <v>0</v>
      </c>
      <c r="AI77" s="25">
        <f>ParticipationFemaleRate!AI77*FemaleSingleAge!AI77/100</f>
        <v>0</v>
      </c>
      <c r="AJ77" s="25">
        <f>ParticipationFemaleRate!AJ77*FemaleSingleAge!AJ77/100</f>
        <v>0</v>
      </c>
      <c r="AK77" s="25">
        <f>ParticipationFemaleRate!AK77*FemaleSingleAge!AK77/100</f>
        <v>0</v>
      </c>
      <c r="AL77" s="25">
        <f>ParticipationFemaleRate!AL77*FemaleSingleAge!AL77/100</f>
        <v>0</v>
      </c>
      <c r="AM77" s="25">
        <f>ParticipationFemaleRate!AM77*FemaleSingleAge!AM77/100</f>
        <v>0</v>
      </c>
      <c r="AN77" s="25">
        <f>ParticipationFemaleRate!AN77*FemaleSingleAge!AN77/100</f>
        <v>0</v>
      </c>
      <c r="AO77" s="25">
        <f>ParticipationFemaleRate!AO77*FemaleSingleAge!AO77/100</f>
        <v>0</v>
      </c>
      <c r="AP77" s="25">
        <f>ParticipationFemaleRate!AP77*FemaleSingleAge!AP77/100</f>
        <v>0</v>
      </c>
      <c r="AQ77" s="25">
        <f>ParticipationFemaleRate!AQ77*FemaleSingleAge!AQ77/100</f>
        <v>0</v>
      </c>
      <c r="AR77" s="25">
        <f>ParticipationFemaleRate!AR77*FemaleSingleAge!AR77/100</f>
        <v>0</v>
      </c>
      <c r="AS77" s="25">
        <f>ParticipationFemaleRate!AS77*FemaleSingleAge!AS77/100</f>
        <v>0</v>
      </c>
      <c r="AT77" s="25">
        <f>ParticipationFemaleRate!AT77*FemaleSingleAge!AT77/100</f>
        <v>0</v>
      </c>
      <c r="AU77" s="25">
        <f>ParticipationFemaleRate!AU77*FemaleSingleAge!AU77/100</f>
        <v>0</v>
      </c>
      <c r="AV77" s="25">
        <f>ParticipationFemaleRate!AV77*FemaleSingleAge!AV77/100</f>
        <v>0</v>
      </c>
      <c r="AW77" s="25">
        <f>ParticipationFemaleRate!AW77*FemaleSingleAge!AW77/100</f>
        <v>0</v>
      </c>
      <c r="AX77" s="25">
        <f>ParticipationFemaleRate!AX77*FemaleSingleAge!AX77/100</f>
        <v>0</v>
      </c>
      <c r="AY77" s="25">
        <f>ParticipationFemaleRate!AY77*FemaleSingleAge!AY77/100</f>
        <v>0</v>
      </c>
      <c r="AZ77" s="25">
        <f>ParticipationFemaleRate!AZ77*FemaleSingleAge!AZ77/100</f>
        <v>0</v>
      </c>
    </row>
    <row r="78" spans="1:5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ParticipationFemaleRate!AA78*FemaleSingleAge!AA78/100</f>
        <v>0</v>
      </c>
      <c r="AB78" s="28">
        <f>ParticipationFemaleRate!AB78*FemaleSingleAge!AB78/100</f>
        <v>0</v>
      </c>
      <c r="AC78" s="28">
        <f>ParticipationFemaleRate!AC78*FemaleSingleAge!AC78/100</f>
        <v>0</v>
      </c>
      <c r="AD78" s="28">
        <f>ParticipationFemaleRate!AD78*FemaleSingleAge!AD78/100</f>
        <v>0</v>
      </c>
      <c r="AE78" s="28">
        <f>ParticipationFemaleRate!AE78*FemaleSingleAge!AE78/100</f>
        <v>0</v>
      </c>
      <c r="AF78" s="28">
        <f>ParticipationFemaleRate!AF78*FemaleSingleAge!AF78/100</f>
        <v>0</v>
      </c>
      <c r="AG78" s="25">
        <f>ParticipationFemaleRate!AG78*FemaleSingleAge!AG78/100</f>
        <v>0</v>
      </c>
      <c r="AH78" s="25">
        <f>ParticipationFemaleRate!AH78*FemaleSingleAge!AH78/100</f>
        <v>0</v>
      </c>
      <c r="AI78" s="25">
        <f>ParticipationFemaleRate!AI78*FemaleSingleAge!AI78/100</f>
        <v>0</v>
      </c>
      <c r="AJ78" s="25">
        <f>ParticipationFemaleRate!AJ78*FemaleSingleAge!AJ78/100</f>
        <v>0</v>
      </c>
      <c r="AK78" s="25">
        <f>ParticipationFemaleRate!AK78*FemaleSingleAge!AK78/100</f>
        <v>0</v>
      </c>
      <c r="AL78" s="25">
        <f>ParticipationFemaleRate!AL78*FemaleSingleAge!AL78/100</f>
        <v>0</v>
      </c>
      <c r="AM78" s="25">
        <f>ParticipationFemaleRate!AM78*FemaleSingleAge!AM78/100</f>
        <v>0</v>
      </c>
      <c r="AN78" s="25">
        <f>ParticipationFemaleRate!AN78*FemaleSingleAge!AN78/100</f>
        <v>0</v>
      </c>
      <c r="AO78" s="25">
        <f>ParticipationFemaleRate!AO78*FemaleSingleAge!AO78/100</f>
        <v>0</v>
      </c>
      <c r="AP78" s="25">
        <f>ParticipationFemaleRate!AP78*FemaleSingleAge!AP78/100</f>
        <v>0</v>
      </c>
      <c r="AQ78" s="25">
        <f>ParticipationFemaleRate!AQ78*FemaleSingleAge!AQ78/100</f>
        <v>0</v>
      </c>
      <c r="AR78" s="25">
        <f>ParticipationFemaleRate!AR78*FemaleSingleAge!AR78/100</f>
        <v>0</v>
      </c>
      <c r="AS78" s="25">
        <f>ParticipationFemaleRate!AS78*FemaleSingleAge!AS78/100</f>
        <v>0</v>
      </c>
      <c r="AT78" s="25">
        <f>ParticipationFemaleRate!AT78*FemaleSingleAge!AT78/100</f>
        <v>0</v>
      </c>
      <c r="AU78" s="25">
        <f>ParticipationFemaleRate!AU78*FemaleSingleAge!AU78/100</f>
        <v>0</v>
      </c>
      <c r="AV78" s="25">
        <f>ParticipationFemaleRate!AV78*FemaleSingleAge!AV78/100</f>
        <v>0</v>
      </c>
      <c r="AW78" s="25">
        <f>ParticipationFemaleRate!AW78*FemaleSingleAge!AW78/100</f>
        <v>0</v>
      </c>
      <c r="AX78" s="25">
        <f>ParticipationFemaleRate!AX78*FemaleSingleAge!AX78/100</f>
        <v>0</v>
      </c>
      <c r="AY78" s="25">
        <f>ParticipationFemaleRate!AY78*FemaleSingleAge!AY78/100</f>
        <v>0</v>
      </c>
      <c r="AZ78" s="25">
        <f>ParticipationFemaleRate!AZ78*FemaleSingleAge!AZ78/100</f>
        <v>0</v>
      </c>
    </row>
    <row r="79" spans="1:5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ParticipationFemaleRate!AA79*FemaleSingleAge!AA79/100</f>
        <v>0</v>
      </c>
      <c r="AB79" s="28">
        <f>ParticipationFemaleRate!AB79*FemaleSingleAge!AB79/100</f>
        <v>0</v>
      </c>
      <c r="AC79" s="28">
        <f>ParticipationFemaleRate!AC79*FemaleSingleAge!AC79/100</f>
        <v>0</v>
      </c>
      <c r="AD79" s="28">
        <f>ParticipationFemaleRate!AD79*FemaleSingleAge!AD79/100</f>
        <v>0</v>
      </c>
      <c r="AE79" s="28">
        <f>ParticipationFemaleRate!AE79*FemaleSingleAge!AE79/100</f>
        <v>0</v>
      </c>
      <c r="AF79" s="28">
        <f>ParticipationFemaleRate!AF79*FemaleSingleAge!AF79/100</f>
        <v>0</v>
      </c>
      <c r="AG79" s="25">
        <f>ParticipationFemaleRate!AG79*FemaleSingleAge!AG79/100</f>
        <v>0</v>
      </c>
      <c r="AH79" s="25">
        <f>ParticipationFemaleRate!AH79*FemaleSingleAge!AH79/100</f>
        <v>0</v>
      </c>
      <c r="AI79" s="25">
        <f>ParticipationFemaleRate!AI79*FemaleSingleAge!AI79/100</f>
        <v>0</v>
      </c>
      <c r="AJ79" s="25">
        <f>ParticipationFemaleRate!AJ79*FemaleSingleAge!AJ79/100</f>
        <v>0</v>
      </c>
      <c r="AK79" s="25">
        <f>ParticipationFemaleRate!AK79*FemaleSingleAge!AK79/100</f>
        <v>0</v>
      </c>
      <c r="AL79" s="25">
        <f>ParticipationFemaleRate!AL79*FemaleSingleAge!AL79/100</f>
        <v>0</v>
      </c>
      <c r="AM79" s="25">
        <f>ParticipationFemaleRate!AM79*FemaleSingleAge!AM79/100</f>
        <v>0</v>
      </c>
      <c r="AN79" s="25">
        <f>ParticipationFemaleRate!AN79*FemaleSingleAge!AN79/100</f>
        <v>0</v>
      </c>
      <c r="AO79" s="25">
        <f>ParticipationFemaleRate!AO79*FemaleSingleAge!AO79/100</f>
        <v>0</v>
      </c>
      <c r="AP79" s="25">
        <f>ParticipationFemaleRate!AP79*FemaleSingleAge!AP79/100</f>
        <v>0</v>
      </c>
      <c r="AQ79" s="25">
        <f>ParticipationFemaleRate!AQ79*FemaleSingleAge!AQ79/100</f>
        <v>0</v>
      </c>
      <c r="AR79" s="25">
        <f>ParticipationFemaleRate!AR79*FemaleSingleAge!AR79/100</f>
        <v>0</v>
      </c>
      <c r="AS79" s="25">
        <f>ParticipationFemaleRate!AS79*FemaleSingleAge!AS79/100</f>
        <v>0</v>
      </c>
      <c r="AT79" s="25">
        <f>ParticipationFemaleRate!AT79*FemaleSingleAge!AT79/100</f>
        <v>0</v>
      </c>
      <c r="AU79" s="25">
        <f>ParticipationFemaleRate!AU79*FemaleSingleAge!AU79/100</f>
        <v>0</v>
      </c>
      <c r="AV79" s="25">
        <f>ParticipationFemaleRate!AV79*FemaleSingleAge!AV79/100</f>
        <v>0</v>
      </c>
      <c r="AW79" s="25">
        <f>ParticipationFemaleRate!AW79*FemaleSingleAge!AW79/100</f>
        <v>0</v>
      </c>
      <c r="AX79" s="25">
        <f>ParticipationFemaleRate!AX79*FemaleSingleAge!AX79/100</f>
        <v>0</v>
      </c>
      <c r="AY79" s="25">
        <f>ParticipationFemaleRate!AY79*FemaleSingleAge!AY79/100</f>
        <v>0</v>
      </c>
      <c r="AZ79" s="25">
        <f>ParticipationFemaleRate!AZ79*FemaleSingleAge!AZ79/100</f>
        <v>0</v>
      </c>
    </row>
    <row r="80" spans="1:5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ParticipationFemaleRate!AA80*FemaleSingleAge!AA80/100</f>
        <v>0</v>
      </c>
      <c r="AB80" s="28">
        <f>ParticipationFemaleRate!AB80*FemaleSingleAge!AB80/100</f>
        <v>0</v>
      </c>
      <c r="AC80" s="28">
        <f>ParticipationFemaleRate!AC80*FemaleSingleAge!AC80/100</f>
        <v>0</v>
      </c>
      <c r="AD80" s="28">
        <f>ParticipationFemaleRate!AD80*FemaleSingleAge!AD80/100</f>
        <v>0</v>
      </c>
      <c r="AE80" s="28">
        <f>ParticipationFemaleRate!AE80*FemaleSingleAge!AE80/100</f>
        <v>0</v>
      </c>
      <c r="AF80" s="28">
        <f>ParticipationFemaleRate!AF80*FemaleSingleAge!AF80/100</f>
        <v>0</v>
      </c>
      <c r="AG80" s="25">
        <f>ParticipationFemaleRate!AG80*FemaleSingleAge!AG80/100</f>
        <v>0</v>
      </c>
      <c r="AH80" s="25">
        <f>ParticipationFemaleRate!AH80*FemaleSingleAge!AH80/100</f>
        <v>0</v>
      </c>
      <c r="AI80" s="25">
        <f>ParticipationFemaleRate!AI80*FemaleSingleAge!AI80/100</f>
        <v>0</v>
      </c>
      <c r="AJ80" s="25">
        <f>ParticipationFemaleRate!AJ80*FemaleSingleAge!AJ80/100</f>
        <v>0</v>
      </c>
      <c r="AK80" s="25">
        <f>ParticipationFemaleRate!AK80*FemaleSingleAge!AK80/100</f>
        <v>0</v>
      </c>
      <c r="AL80" s="25">
        <f>ParticipationFemaleRate!AL80*FemaleSingleAge!AL80/100</f>
        <v>0</v>
      </c>
      <c r="AM80" s="25">
        <f>ParticipationFemaleRate!AM80*FemaleSingleAge!AM80/100</f>
        <v>0</v>
      </c>
      <c r="AN80" s="25">
        <f>ParticipationFemaleRate!AN80*FemaleSingleAge!AN80/100</f>
        <v>0</v>
      </c>
      <c r="AO80" s="25">
        <f>ParticipationFemaleRate!AO80*FemaleSingleAge!AO80/100</f>
        <v>0</v>
      </c>
      <c r="AP80" s="25">
        <f>ParticipationFemaleRate!AP80*FemaleSingleAge!AP80/100</f>
        <v>0</v>
      </c>
      <c r="AQ80" s="25">
        <f>ParticipationFemaleRate!AQ80*FemaleSingleAge!AQ80/100</f>
        <v>0</v>
      </c>
      <c r="AR80" s="25">
        <f>ParticipationFemaleRate!AR80*FemaleSingleAge!AR80/100</f>
        <v>0</v>
      </c>
      <c r="AS80" s="25">
        <f>ParticipationFemaleRate!AS80*FemaleSingleAge!AS80/100</f>
        <v>0</v>
      </c>
      <c r="AT80" s="25">
        <f>ParticipationFemaleRate!AT80*FemaleSingleAge!AT80/100</f>
        <v>0</v>
      </c>
      <c r="AU80" s="25">
        <f>ParticipationFemaleRate!AU80*FemaleSingleAge!AU80/100</f>
        <v>0</v>
      </c>
      <c r="AV80" s="25">
        <f>ParticipationFemaleRate!AV80*FemaleSingleAge!AV80/100</f>
        <v>0</v>
      </c>
      <c r="AW80" s="25">
        <f>ParticipationFemaleRate!AW80*FemaleSingleAge!AW80/100</f>
        <v>0</v>
      </c>
      <c r="AX80" s="25">
        <f>ParticipationFemaleRate!AX80*FemaleSingleAge!AX80/100</f>
        <v>0</v>
      </c>
      <c r="AY80" s="25">
        <f>ParticipationFemaleRate!AY80*FemaleSingleAge!AY80/100</f>
        <v>0</v>
      </c>
      <c r="AZ80" s="25">
        <f>ParticipationFemaleRate!AZ80*FemaleSingleAge!AZ80/100</f>
        <v>0</v>
      </c>
    </row>
    <row r="81" spans="1:5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ParticipationFemaleRate!AA81*FemaleSingleAge!AA81/100</f>
        <v>0</v>
      </c>
      <c r="AB81" s="28">
        <f>ParticipationFemaleRate!AB81*FemaleSingleAge!AB81/100</f>
        <v>0</v>
      </c>
      <c r="AC81" s="28">
        <f>ParticipationFemaleRate!AC81*FemaleSingleAge!AC81/100</f>
        <v>0</v>
      </c>
      <c r="AD81" s="28">
        <f>ParticipationFemaleRate!AD81*FemaleSingleAge!AD81/100</f>
        <v>0</v>
      </c>
      <c r="AE81" s="28">
        <f>ParticipationFemaleRate!AE81*FemaleSingleAge!AE81/100</f>
        <v>0</v>
      </c>
      <c r="AF81" s="28">
        <f>ParticipationFemaleRate!AF81*FemaleSingleAge!AF81/100</f>
        <v>0</v>
      </c>
      <c r="AG81" s="25">
        <f>ParticipationFemaleRate!AG81*FemaleSingleAge!AG81/100</f>
        <v>0</v>
      </c>
      <c r="AH81" s="25">
        <f>ParticipationFemaleRate!AH81*FemaleSingleAge!AH81/100</f>
        <v>0</v>
      </c>
      <c r="AI81" s="25">
        <f>ParticipationFemaleRate!AI81*FemaleSingleAge!AI81/100</f>
        <v>0</v>
      </c>
      <c r="AJ81" s="25">
        <f>ParticipationFemaleRate!AJ81*FemaleSingleAge!AJ81/100</f>
        <v>0</v>
      </c>
      <c r="AK81" s="25">
        <f>ParticipationFemaleRate!AK81*FemaleSingleAge!AK81/100</f>
        <v>0</v>
      </c>
      <c r="AL81" s="25">
        <f>ParticipationFemaleRate!AL81*FemaleSingleAge!AL81/100</f>
        <v>0</v>
      </c>
      <c r="AM81" s="25">
        <f>ParticipationFemaleRate!AM81*FemaleSingleAge!AM81/100</f>
        <v>0</v>
      </c>
      <c r="AN81" s="25">
        <f>ParticipationFemaleRate!AN81*FemaleSingleAge!AN81/100</f>
        <v>0</v>
      </c>
      <c r="AO81" s="25">
        <f>ParticipationFemaleRate!AO81*FemaleSingleAge!AO81/100</f>
        <v>0</v>
      </c>
      <c r="AP81" s="25">
        <f>ParticipationFemaleRate!AP81*FemaleSingleAge!AP81/100</f>
        <v>0</v>
      </c>
      <c r="AQ81" s="25">
        <f>ParticipationFemaleRate!AQ81*FemaleSingleAge!AQ81/100</f>
        <v>0</v>
      </c>
      <c r="AR81" s="25">
        <f>ParticipationFemaleRate!AR81*FemaleSingleAge!AR81/100</f>
        <v>0</v>
      </c>
      <c r="AS81" s="25">
        <f>ParticipationFemaleRate!AS81*FemaleSingleAge!AS81/100</f>
        <v>0</v>
      </c>
      <c r="AT81" s="25">
        <f>ParticipationFemaleRate!AT81*FemaleSingleAge!AT81/100</f>
        <v>0</v>
      </c>
      <c r="AU81" s="25">
        <f>ParticipationFemaleRate!AU81*FemaleSingleAge!AU81/100</f>
        <v>0</v>
      </c>
      <c r="AV81" s="25">
        <f>ParticipationFemaleRate!AV81*FemaleSingleAge!AV81/100</f>
        <v>0</v>
      </c>
      <c r="AW81" s="25">
        <f>ParticipationFemaleRate!AW81*FemaleSingleAge!AW81/100</f>
        <v>0</v>
      </c>
      <c r="AX81" s="25">
        <f>ParticipationFemaleRate!AX81*FemaleSingleAge!AX81/100</f>
        <v>0</v>
      </c>
      <c r="AY81" s="25">
        <f>ParticipationFemaleRate!AY81*FemaleSingleAge!AY81/100</f>
        <v>0</v>
      </c>
      <c r="AZ81" s="25">
        <f>ParticipationFemaleRate!AZ81*FemaleSingleAge!AZ81/100</f>
        <v>0</v>
      </c>
    </row>
    <row r="82" spans="1:5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ParticipationFemaleRate!AA82*FemaleSingleAge!AA82/100</f>
        <v>0</v>
      </c>
      <c r="AB82" s="28">
        <f>ParticipationFemaleRate!AB82*FemaleSingleAge!AB82/100</f>
        <v>0</v>
      </c>
      <c r="AC82" s="28">
        <f>ParticipationFemaleRate!AC82*FemaleSingleAge!AC82/100</f>
        <v>0</v>
      </c>
      <c r="AD82" s="28">
        <f>ParticipationFemaleRate!AD82*FemaleSingleAge!AD82/100</f>
        <v>0</v>
      </c>
      <c r="AE82" s="28">
        <f>ParticipationFemaleRate!AE82*FemaleSingleAge!AE82/100</f>
        <v>0</v>
      </c>
      <c r="AF82" s="28">
        <f>ParticipationFemaleRate!AF82*FemaleSingleAge!AF82/100</f>
        <v>0</v>
      </c>
      <c r="AG82" s="25">
        <f>ParticipationFemaleRate!AG82*FemaleSingleAge!AG82/100</f>
        <v>0</v>
      </c>
      <c r="AH82" s="25">
        <f>ParticipationFemaleRate!AH82*FemaleSingleAge!AH82/100</f>
        <v>0</v>
      </c>
      <c r="AI82" s="25">
        <f>ParticipationFemaleRate!AI82*FemaleSingleAge!AI82/100</f>
        <v>0</v>
      </c>
      <c r="AJ82" s="25">
        <f>ParticipationFemaleRate!AJ82*FemaleSingleAge!AJ82/100</f>
        <v>0</v>
      </c>
      <c r="AK82" s="25">
        <f>ParticipationFemaleRate!AK82*FemaleSingleAge!AK82/100</f>
        <v>0</v>
      </c>
      <c r="AL82" s="25">
        <f>ParticipationFemaleRate!AL82*FemaleSingleAge!AL82/100</f>
        <v>0</v>
      </c>
      <c r="AM82" s="25">
        <f>ParticipationFemaleRate!AM82*FemaleSingleAge!AM82/100</f>
        <v>0</v>
      </c>
      <c r="AN82" s="25">
        <f>ParticipationFemaleRate!AN82*FemaleSingleAge!AN82/100</f>
        <v>0</v>
      </c>
      <c r="AO82" s="25">
        <f>ParticipationFemaleRate!AO82*FemaleSingleAge!AO82/100</f>
        <v>0</v>
      </c>
      <c r="AP82" s="25">
        <f>ParticipationFemaleRate!AP82*FemaleSingleAge!AP82/100</f>
        <v>0</v>
      </c>
      <c r="AQ82" s="25">
        <f>ParticipationFemaleRate!AQ82*FemaleSingleAge!AQ82/100</f>
        <v>0</v>
      </c>
      <c r="AR82" s="25">
        <f>ParticipationFemaleRate!AR82*FemaleSingleAge!AR82/100</f>
        <v>0</v>
      </c>
      <c r="AS82" s="25">
        <f>ParticipationFemaleRate!AS82*FemaleSingleAge!AS82/100</f>
        <v>0</v>
      </c>
      <c r="AT82" s="25">
        <f>ParticipationFemaleRate!AT82*FemaleSingleAge!AT82/100</f>
        <v>0</v>
      </c>
      <c r="AU82" s="25">
        <f>ParticipationFemaleRate!AU82*FemaleSingleAge!AU82/100</f>
        <v>0</v>
      </c>
      <c r="AV82" s="25">
        <f>ParticipationFemaleRate!AV82*FemaleSingleAge!AV82/100</f>
        <v>0</v>
      </c>
      <c r="AW82" s="25">
        <f>ParticipationFemaleRate!AW82*FemaleSingleAge!AW82/100</f>
        <v>0</v>
      </c>
      <c r="AX82" s="25">
        <f>ParticipationFemaleRate!AX82*FemaleSingleAge!AX82/100</f>
        <v>0</v>
      </c>
      <c r="AY82" s="25">
        <f>ParticipationFemaleRate!AY82*FemaleSingleAge!AY82/100</f>
        <v>0</v>
      </c>
      <c r="AZ82" s="25">
        <f>ParticipationFemaleRate!AZ82*FemaleSingleAge!AZ82/100</f>
        <v>0</v>
      </c>
    </row>
    <row r="83" spans="1:5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ParticipationFemaleRate!AA83*FemaleSingleAge!AA83/100</f>
        <v>0</v>
      </c>
      <c r="AB83" s="28">
        <f>ParticipationFemaleRate!AB83*FemaleSingleAge!AB83/100</f>
        <v>0</v>
      </c>
      <c r="AC83" s="28">
        <f>ParticipationFemaleRate!AC83*FemaleSingleAge!AC83/100</f>
        <v>0</v>
      </c>
      <c r="AD83" s="28">
        <f>ParticipationFemaleRate!AD83*FemaleSingleAge!AD83/100</f>
        <v>0</v>
      </c>
      <c r="AE83" s="28">
        <f>ParticipationFemaleRate!AE83*FemaleSingleAge!AE83/100</f>
        <v>0</v>
      </c>
      <c r="AF83" s="28">
        <f>ParticipationFemaleRate!AF83*FemaleSingleAge!AF83/100</f>
        <v>0</v>
      </c>
      <c r="AG83" s="25">
        <f>ParticipationFemaleRate!AG83*FemaleSingleAge!AG83/100</f>
        <v>0</v>
      </c>
      <c r="AH83" s="25">
        <f>ParticipationFemaleRate!AH83*FemaleSingleAge!AH83/100</f>
        <v>0</v>
      </c>
      <c r="AI83" s="25">
        <f>ParticipationFemaleRate!AI83*FemaleSingleAge!AI83/100</f>
        <v>0</v>
      </c>
      <c r="AJ83" s="25">
        <f>ParticipationFemaleRate!AJ83*FemaleSingleAge!AJ83/100</f>
        <v>0</v>
      </c>
      <c r="AK83" s="25">
        <f>ParticipationFemaleRate!AK83*FemaleSingleAge!AK83/100</f>
        <v>0</v>
      </c>
      <c r="AL83" s="25">
        <f>ParticipationFemaleRate!AL83*FemaleSingleAge!AL83/100</f>
        <v>0</v>
      </c>
      <c r="AM83" s="25">
        <f>ParticipationFemaleRate!AM83*FemaleSingleAge!AM83/100</f>
        <v>0</v>
      </c>
      <c r="AN83" s="25">
        <f>ParticipationFemaleRate!AN83*FemaleSingleAge!AN83/100</f>
        <v>0</v>
      </c>
      <c r="AO83" s="25">
        <f>ParticipationFemaleRate!AO83*FemaleSingleAge!AO83/100</f>
        <v>0</v>
      </c>
      <c r="AP83" s="25">
        <f>ParticipationFemaleRate!AP83*FemaleSingleAge!AP83/100</f>
        <v>0</v>
      </c>
      <c r="AQ83" s="25">
        <f>ParticipationFemaleRate!AQ83*FemaleSingleAge!AQ83/100</f>
        <v>0</v>
      </c>
      <c r="AR83" s="25">
        <f>ParticipationFemaleRate!AR83*FemaleSingleAge!AR83/100</f>
        <v>0</v>
      </c>
      <c r="AS83" s="25">
        <f>ParticipationFemaleRate!AS83*FemaleSingleAge!AS83/100</f>
        <v>0</v>
      </c>
      <c r="AT83" s="25">
        <f>ParticipationFemaleRate!AT83*FemaleSingleAge!AT83/100</f>
        <v>0</v>
      </c>
      <c r="AU83" s="25">
        <f>ParticipationFemaleRate!AU83*FemaleSingleAge!AU83/100</f>
        <v>0</v>
      </c>
      <c r="AV83" s="25">
        <f>ParticipationFemaleRate!AV83*FemaleSingleAge!AV83/100</f>
        <v>0</v>
      </c>
      <c r="AW83" s="25">
        <f>ParticipationFemaleRate!AW83*FemaleSingleAge!AW83/100</f>
        <v>0</v>
      </c>
      <c r="AX83" s="25">
        <f>ParticipationFemaleRate!AX83*FemaleSingleAge!AX83/100</f>
        <v>0</v>
      </c>
      <c r="AY83" s="25">
        <f>ParticipationFemaleRate!AY83*FemaleSingleAge!AY83/100</f>
        <v>0</v>
      </c>
      <c r="AZ83" s="25">
        <f>ParticipationFemaleRate!AZ83*FemaleSingleAge!AZ83/100</f>
        <v>0</v>
      </c>
    </row>
    <row r="84" spans="1:5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ParticipationFemaleRate!AA84*FemaleSingleAge!AA84/100</f>
        <v>0</v>
      </c>
      <c r="AB84" s="28">
        <f>ParticipationFemaleRate!AB84*FemaleSingleAge!AB84/100</f>
        <v>0</v>
      </c>
      <c r="AC84" s="28">
        <f>ParticipationFemaleRate!AC84*FemaleSingleAge!AC84/100</f>
        <v>0</v>
      </c>
      <c r="AD84" s="28">
        <f>ParticipationFemaleRate!AD84*FemaleSingleAge!AD84/100</f>
        <v>0</v>
      </c>
      <c r="AE84" s="28">
        <f>ParticipationFemaleRate!AE84*FemaleSingleAge!AE84/100</f>
        <v>0</v>
      </c>
      <c r="AF84" s="28">
        <f>ParticipationFemaleRate!AF84*FemaleSingleAge!AF84/100</f>
        <v>0</v>
      </c>
      <c r="AG84" s="25">
        <f>ParticipationFemaleRate!AG84*FemaleSingleAge!AG84/100</f>
        <v>0</v>
      </c>
      <c r="AH84" s="25">
        <f>ParticipationFemaleRate!AH84*FemaleSingleAge!AH84/100</f>
        <v>0</v>
      </c>
      <c r="AI84" s="25">
        <f>ParticipationFemaleRate!AI84*FemaleSingleAge!AI84/100</f>
        <v>0</v>
      </c>
      <c r="AJ84" s="25">
        <f>ParticipationFemaleRate!AJ84*FemaleSingleAge!AJ84/100</f>
        <v>0</v>
      </c>
      <c r="AK84" s="25">
        <f>ParticipationFemaleRate!AK84*FemaleSingleAge!AK84/100</f>
        <v>0</v>
      </c>
      <c r="AL84" s="25">
        <f>ParticipationFemaleRate!AL84*FemaleSingleAge!AL84/100</f>
        <v>0</v>
      </c>
      <c r="AM84" s="25">
        <f>ParticipationFemaleRate!AM84*FemaleSingleAge!AM84/100</f>
        <v>0</v>
      </c>
      <c r="AN84" s="25">
        <f>ParticipationFemaleRate!AN84*FemaleSingleAge!AN84/100</f>
        <v>0</v>
      </c>
      <c r="AO84" s="25">
        <f>ParticipationFemaleRate!AO84*FemaleSingleAge!AO84/100</f>
        <v>0</v>
      </c>
      <c r="AP84" s="25">
        <f>ParticipationFemaleRate!AP84*FemaleSingleAge!AP84/100</f>
        <v>0</v>
      </c>
      <c r="AQ84" s="25">
        <f>ParticipationFemaleRate!AQ84*FemaleSingleAge!AQ84/100</f>
        <v>0</v>
      </c>
      <c r="AR84" s="25">
        <f>ParticipationFemaleRate!AR84*FemaleSingleAge!AR84/100</f>
        <v>0</v>
      </c>
      <c r="AS84" s="25">
        <f>ParticipationFemaleRate!AS84*FemaleSingleAge!AS84/100</f>
        <v>0</v>
      </c>
      <c r="AT84" s="25">
        <f>ParticipationFemaleRate!AT84*FemaleSingleAge!AT84/100</f>
        <v>0</v>
      </c>
      <c r="AU84" s="25">
        <f>ParticipationFemaleRate!AU84*FemaleSingleAge!AU84/100</f>
        <v>0</v>
      </c>
      <c r="AV84" s="25">
        <f>ParticipationFemaleRate!AV84*FemaleSingleAge!AV84/100</f>
        <v>0</v>
      </c>
      <c r="AW84" s="25">
        <f>ParticipationFemaleRate!AW84*FemaleSingleAge!AW84/100</f>
        <v>0</v>
      </c>
      <c r="AX84" s="25">
        <f>ParticipationFemaleRate!AX84*FemaleSingleAge!AX84/100</f>
        <v>0</v>
      </c>
      <c r="AY84" s="25">
        <f>ParticipationFemaleRate!AY84*FemaleSingleAge!AY84/100</f>
        <v>0</v>
      </c>
      <c r="AZ84" s="25">
        <f>ParticipationFemaleRate!AZ84*FemaleSingleAge!AZ84/100</f>
        <v>0</v>
      </c>
    </row>
    <row r="85" spans="1:5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ParticipationFemaleRate!AA85*FemaleSingleAge!AA85/100</f>
        <v>0</v>
      </c>
      <c r="AB85" s="28">
        <f>ParticipationFemaleRate!AB85*FemaleSingleAge!AB85/100</f>
        <v>0</v>
      </c>
      <c r="AC85" s="28">
        <f>ParticipationFemaleRate!AC85*FemaleSingleAge!AC85/100</f>
        <v>0</v>
      </c>
      <c r="AD85" s="28">
        <f>ParticipationFemaleRate!AD85*FemaleSingleAge!AD85/100</f>
        <v>0</v>
      </c>
      <c r="AE85" s="28">
        <f>ParticipationFemaleRate!AE85*FemaleSingleAge!AE85/100</f>
        <v>0</v>
      </c>
      <c r="AF85" s="28">
        <f>ParticipationFemaleRate!AF85*FemaleSingleAge!AF85/100</f>
        <v>0</v>
      </c>
      <c r="AG85" s="25">
        <f>ParticipationFemaleRate!AG85*FemaleSingleAge!AG85/100</f>
        <v>0</v>
      </c>
      <c r="AH85" s="25">
        <f>ParticipationFemaleRate!AH85*FemaleSingleAge!AH85/100</f>
        <v>0</v>
      </c>
      <c r="AI85" s="25">
        <f>ParticipationFemaleRate!AI85*FemaleSingleAge!AI85/100</f>
        <v>0</v>
      </c>
      <c r="AJ85" s="25">
        <f>ParticipationFemaleRate!AJ85*FemaleSingleAge!AJ85/100</f>
        <v>0</v>
      </c>
      <c r="AK85" s="25">
        <f>ParticipationFemaleRate!AK85*FemaleSingleAge!AK85/100</f>
        <v>0</v>
      </c>
      <c r="AL85" s="25">
        <f>ParticipationFemaleRate!AL85*FemaleSingleAge!AL85/100</f>
        <v>0</v>
      </c>
      <c r="AM85" s="25">
        <f>ParticipationFemaleRate!AM85*FemaleSingleAge!AM85/100</f>
        <v>0</v>
      </c>
      <c r="AN85" s="25">
        <f>ParticipationFemaleRate!AN85*FemaleSingleAge!AN85/100</f>
        <v>0</v>
      </c>
      <c r="AO85" s="25">
        <f>ParticipationFemaleRate!AO85*FemaleSingleAge!AO85/100</f>
        <v>0</v>
      </c>
      <c r="AP85" s="25">
        <f>ParticipationFemaleRate!AP85*FemaleSingleAge!AP85/100</f>
        <v>0</v>
      </c>
      <c r="AQ85" s="25">
        <f>ParticipationFemaleRate!AQ85*FemaleSingleAge!AQ85/100</f>
        <v>0</v>
      </c>
      <c r="AR85" s="25">
        <f>ParticipationFemaleRate!AR85*FemaleSingleAge!AR85/100</f>
        <v>0</v>
      </c>
      <c r="AS85" s="25">
        <f>ParticipationFemaleRate!AS85*FemaleSingleAge!AS85/100</f>
        <v>0</v>
      </c>
      <c r="AT85" s="25">
        <f>ParticipationFemaleRate!AT85*FemaleSingleAge!AT85/100</f>
        <v>0</v>
      </c>
      <c r="AU85" s="25">
        <f>ParticipationFemaleRate!AU85*FemaleSingleAge!AU85/100</f>
        <v>0</v>
      </c>
      <c r="AV85" s="25">
        <f>ParticipationFemaleRate!AV85*FemaleSingleAge!AV85/100</f>
        <v>0</v>
      </c>
      <c r="AW85" s="25">
        <f>ParticipationFemaleRate!AW85*FemaleSingleAge!AW85/100</f>
        <v>0</v>
      </c>
      <c r="AX85" s="25">
        <f>ParticipationFemaleRate!AX85*FemaleSingleAge!AX85/100</f>
        <v>0</v>
      </c>
      <c r="AY85" s="25">
        <f>ParticipationFemaleRate!AY85*FemaleSingleAge!AY85/100</f>
        <v>0</v>
      </c>
      <c r="AZ85" s="25">
        <f>ParticipationFemaleRate!AZ85*FemaleSingleAge!AZ85/100</f>
        <v>0</v>
      </c>
    </row>
    <row r="86" spans="1:5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ParticipationFemaleRate!AA86*FemaleSingleAge!AA86/100</f>
        <v>0</v>
      </c>
      <c r="AB86" s="28">
        <f>ParticipationFemaleRate!AB86*FemaleSingleAge!AB86/100</f>
        <v>0</v>
      </c>
      <c r="AC86" s="28">
        <f>ParticipationFemaleRate!AC86*FemaleSingleAge!AC86/100</f>
        <v>0</v>
      </c>
      <c r="AD86" s="28">
        <f>ParticipationFemaleRate!AD86*FemaleSingleAge!AD86/100</f>
        <v>0</v>
      </c>
      <c r="AE86" s="28">
        <f>ParticipationFemaleRate!AE86*FemaleSingleAge!AE86/100</f>
        <v>0</v>
      </c>
      <c r="AF86" s="28">
        <f>ParticipationFemaleRate!AF86*FemaleSingleAge!AF86/100</f>
        <v>0</v>
      </c>
      <c r="AG86" s="25">
        <f>ParticipationFemaleRate!AG86*FemaleSingleAge!AG86/100</f>
        <v>0</v>
      </c>
      <c r="AH86" s="25">
        <f>ParticipationFemaleRate!AH86*FemaleSingleAge!AH86/100</f>
        <v>0</v>
      </c>
      <c r="AI86" s="25">
        <f>ParticipationFemaleRate!AI86*FemaleSingleAge!AI86/100</f>
        <v>0</v>
      </c>
      <c r="AJ86" s="25">
        <f>ParticipationFemaleRate!AJ86*FemaleSingleAge!AJ86/100</f>
        <v>0</v>
      </c>
      <c r="AK86" s="25">
        <f>ParticipationFemaleRate!AK86*FemaleSingleAge!AK86/100</f>
        <v>0</v>
      </c>
      <c r="AL86" s="25">
        <f>ParticipationFemaleRate!AL86*FemaleSingleAge!AL86/100</f>
        <v>0</v>
      </c>
      <c r="AM86" s="25">
        <f>ParticipationFemaleRate!AM86*FemaleSingleAge!AM86/100</f>
        <v>0</v>
      </c>
      <c r="AN86" s="25">
        <f>ParticipationFemaleRate!AN86*FemaleSingleAge!AN86/100</f>
        <v>0</v>
      </c>
      <c r="AO86" s="25">
        <f>ParticipationFemaleRate!AO86*FemaleSingleAge!AO86/100</f>
        <v>0</v>
      </c>
      <c r="AP86" s="25">
        <f>ParticipationFemaleRate!AP86*FemaleSingleAge!AP86/100</f>
        <v>0</v>
      </c>
      <c r="AQ86" s="25">
        <f>ParticipationFemaleRate!AQ86*FemaleSingleAge!AQ86/100</f>
        <v>0</v>
      </c>
      <c r="AR86" s="25">
        <f>ParticipationFemaleRate!AR86*FemaleSingleAge!AR86/100</f>
        <v>0</v>
      </c>
      <c r="AS86" s="25">
        <f>ParticipationFemaleRate!AS86*FemaleSingleAge!AS86/100</f>
        <v>0</v>
      </c>
      <c r="AT86" s="25">
        <f>ParticipationFemaleRate!AT86*FemaleSingleAge!AT86/100</f>
        <v>0</v>
      </c>
      <c r="AU86" s="25">
        <f>ParticipationFemaleRate!AU86*FemaleSingleAge!AU86/100</f>
        <v>0</v>
      </c>
      <c r="AV86" s="25">
        <f>ParticipationFemaleRate!AV86*FemaleSingleAge!AV86/100</f>
        <v>0</v>
      </c>
      <c r="AW86" s="25">
        <f>ParticipationFemaleRate!AW86*FemaleSingleAge!AW86/100</f>
        <v>0</v>
      </c>
      <c r="AX86" s="25">
        <f>ParticipationFemaleRate!AX86*FemaleSingleAge!AX86/100</f>
        <v>0</v>
      </c>
      <c r="AY86" s="25">
        <f>ParticipationFemaleRate!AY86*FemaleSingleAge!AY86/100</f>
        <v>0</v>
      </c>
      <c r="AZ86" s="25">
        <f>ParticipationFemaleRate!AZ86*FemaleSingleAge!AZ86/100</f>
        <v>0</v>
      </c>
    </row>
    <row r="87" spans="1:5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ParticipationFemaleRate!AA87*FemaleSingleAge!AA87/100</f>
        <v>0</v>
      </c>
      <c r="AB87" s="28">
        <f>ParticipationFemaleRate!AB87*FemaleSingleAge!AB87/100</f>
        <v>0</v>
      </c>
      <c r="AC87" s="28">
        <f>ParticipationFemaleRate!AC87*FemaleSingleAge!AC87/100</f>
        <v>0</v>
      </c>
      <c r="AD87" s="28">
        <f>ParticipationFemaleRate!AD87*FemaleSingleAge!AD87/100</f>
        <v>0</v>
      </c>
      <c r="AE87" s="28">
        <f>ParticipationFemaleRate!AE87*FemaleSingleAge!AE87/100</f>
        <v>0</v>
      </c>
      <c r="AF87" s="28">
        <f>ParticipationFemaleRate!AF87*FemaleSingleAge!AF87/100</f>
        <v>0</v>
      </c>
      <c r="AG87" s="25">
        <f>ParticipationFemaleRate!AG87*FemaleSingleAge!AG87/100</f>
        <v>0</v>
      </c>
      <c r="AH87" s="25">
        <f>ParticipationFemaleRate!AH87*FemaleSingleAge!AH87/100</f>
        <v>0</v>
      </c>
      <c r="AI87" s="25">
        <f>ParticipationFemaleRate!AI87*FemaleSingleAge!AI87/100</f>
        <v>0</v>
      </c>
      <c r="AJ87" s="25">
        <f>ParticipationFemaleRate!AJ87*FemaleSingleAge!AJ87/100</f>
        <v>0</v>
      </c>
      <c r="AK87" s="25">
        <f>ParticipationFemaleRate!AK87*FemaleSingleAge!AK87/100</f>
        <v>0</v>
      </c>
      <c r="AL87" s="25">
        <f>ParticipationFemaleRate!AL87*FemaleSingleAge!AL87/100</f>
        <v>0</v>
      </c>
      <c r="AM87" s="25">
        <f>ParticipationFemaleRate!AM87*FemaleSingleAge!AM87/100</f>
        <v>0</v>
      </c>
      <c r="AN87" s="25">
        <f>ParticipationFemaleRate!AN87*FemaleSingleAge!AN87/100</f>
        <v>0</v>
      </c>
      <c r="AO87" s="25">
        <f>ParticipationFemaleRate!AO87*FemaleSingleAge!AO87/100</f>
        <v>0</v>
      </c>
      <c r="AP87" s="25">
        <f>ParticipationFemaleRate!AP87*FemaleSingleAge!AP87/100</f>
        <v>0</v>
      </c>
      <c r="AQ87" s="25">
        <f>ParticipationFemaleRate!AQ87*FemaleSingleAge!AQ87/100</f>
        <v>0</v>
      </c>
      <c r="AR87" s="25">
        <f>ParticipationFemaleRate!AR87*FemaleSingleAge!AR87/100</f>
        <v>0</v>
      </c>
      <c r="AS87" s="25">
        <f>ParticipationFemaleRate!AS87*FemaleSingleAge!AS87/100</f>
        <v>0</v>
      </c>
      <c r="AT87" s="25">
        <f>ParticipationFemaleRate!AT87*FemaleSingleAge!AT87/100</f>
        <v>0</v>
      </c>
      <c r="AU87" s="25">
        <f>ParticipationFemaleRate!AU87*FemaleSingleAge!AU87/100</f>
        <v>0</v>
      </c>
      <c r="AV87" s="25">
        <f>ParticipationFemaleRate!AV87*FemaleSingleAge!AV87/100</f>
        <v>0</v>
      </c>
      <c r="AW87" s="25">
        <f>ParticipationFemaleRate!AW87*FemaleSingleAge!AW87/100</f>
        <v>0</v>
      </c>
      <c r="AX87" s="25">
        <f>ParticipationFemaleRate!AX87*FemaleSingleAge!AX87/100</f>
        <v>0</v>
      </c>
      <c r="AY87" s="25">
        <f>ParticipationFemaleRate!AY87*FemaleSingleAge!AY87/100</f>
        <v>0</v>
      </c>
      <c r="AZ87" s="25">
        <f>ParticipationFemaleRate!AZ87*FemaleSingleAge!AZ87/100</f>
        <v>0</v>
      </c>
    </row>
    <row r="88" spans="1:5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ParticipationFemaleRate!AA88*FemaleSingleAge!AA88/100</f>
        <v>0</v>
      </c>
      <c r="AB88" s="28">
        <f>ParticipationFemaleRate!AB88*FemaleSingleAge!AB88/100</f>
        <v>0</v>
      </c>
      <c r="AC88" s="28">
        <f>ParticipationFemaleRate!AC88*FemaleSingleAge!AC88/100</f>
        <v>0</v>
      </c>
      <c r="AD88" s="28">
        <f>ParticipationFemaleRate!AD88*FemaleSingleAge!AD88/100</f>
        <v>0</v>
      </c>
      <c r="AE88" s="28">
        <f>ParticipationFemaleRate!AE88*FemaleSingleAge!AE88/100</f>
        <v>0</v>
      </c>
      <c r="AF88" s="28">
        <f>ParticipationFemaleRate!AF88*FemaleSingleAge!AF88/100</f>
        <v>0</v>
      </c>
      <c r="AG88" s="25">
        <f>ParticipationFemaleRate!AG88*FemaleSingleAge!AG88/100</f>
        <v>0</v>
      </c>
      <c r="AH88" s="25">
        <f>ParticipationFemaleRate!AH88*FemaleSingleAge!AH88/100</f>
        <v>0</v>
      </c>
      <c r="AI88" s="25">
        <f>ParticipationFemaleRate!AI88*FemaleSingleAge!AI88/100</f>
        <v>0</v>
      </c>
      <c r="AJ88" s="25">
        <f>ParticipationFemaleRate!AJ88*FemaleSingleAge!AJ88/100</f>
        <v>0</v>
      </c>
      <c r="AK88" s="25">
        <f>ParticipationFemaleRate!AK88*FemaleSingleAge!AK88/100</f>
        <v>0</v>
      </c>
      <c r="AL88" s="25">
        <f>ParticipationFemaleRate!AL88*FemaleSingleAge!AL88/100</f>
        <v>0</v>
      </c>
      <c r="AM88" s="25">
        <f>ParticipationFemaleRate!AM88*FemaleSingleAge!AM88/100</f>
        <v>0</v>
      </c>
      <c r="AN88" s="25">
        <f>ParticipationFemaleRate!AN88*FemaleSingleAge!AN88/100</f>
        <v>0</v>
      </c>
      <c r="AO88" s="25">
        <f>ParticipationFemaleRate!AO88*FemaleSingleAge!AO88/100</f>
        <v>0</v>
      </c>
      <c r="AP88" s="25">
        <f>ParticipationFemaleRate!AP88*FemaleSingleAge!AP88/100</f>
        <v>0</v>
      </c>
      <c r="AQ88" s="25">
        <f>ParticipationFemaleRate!AQ88*FemaleSingleAge!AQ88/100</f>
        <v>0</v>
      </c>
      <c r="AR88" s="25">
        <f>ParticipationFemaleRate!AR88*FemaleSingleAge!AR88/100</f>
        <v>0</v>
      </c>
      <c r="AS88" s="25">
        <f>ParticipationFemaleRate!AS88*FemaleSingleAge!AS88/100</f>
        <v>0</v>
      </c>
      <c r="AT88" s="25">
        <f>ParticipationFemaleRate!AT88*FemaleSingleAge!AT88/100</f>
        <v>0</v>
      </c>
      <c r="AU88" s="25">
        <f>ParticipationFemaleRate!AU88*FemaleSingleAge!AU88/100</f>
        <v>0</v>
      </c>
      <c r="AV88" s="25">
        <f>ParticipationFemaleRate!AV88*FemaleSingleAge!AV88/100</f>
        <v>0</v>
      </c>
      <c r="AW88" s="25">
        <f>ParticipationFemaleRate!AW88*FemaleSingleAge!AW88/100</f>
        <v>0</v>
      </c>
      <c r="AX88" s="25">
        <f>ParticipationFemaleRate!AX88*FemaleSingleAge!AX88/100</f>
        <v>0</v>
      </c>
      <c r="AY88" s="25">
        <f>ParticipationFemaleRate!AY88*FemaleSingleAge!AY88/100</f>
        <v>0</v>
      </c>
      <c r="AZ88" s="25">
        <f>ParticipationFemaleRate!AZ88*FemaleSingleAge!AZ88/100</f>
        <v>0</v>
      </c>
    </row>
    <row r="89" spans="1:5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ParticipationFemaleRate!AA89*FemaleSingleAge!AA89/100</f>
        <v>0</v>
      </c>
      <c r="AB89" s="28">
        <f>ParticipationFemaleRate!AB89*FemaleSingleAge!AB89/100</f>
        <v>0</v>
      </c>
      <c r="AC89" s="28">
        <f>ParticipationFemaleRate!AC89*FemaleSingleAge!AC89/100</f>
        <v>0</v>
      </c>
      <c r="AD89" s="28">
        <f>ParticipationFemaleRate!AD89*FemaleSingleAge!AD89/100</f>
        <v>0</v>
      </c>
      <c r="AE89" s="28">
        <f>ParticipationFemaleRate!AE89*FemaleSingleAge!AE89/100</f>
        <v>0</v>
      </c>
      <c r="AF89" s="28">
        <f>ParticipationFemaleRate!AF89*FemaleSingleAge!AF89/100</f>
        <v>0</v>
      </c>
      <c r="AG89" s="25">
        <f>ParticipationFemaleRate!AG89*FemaleSingleAge!AG89/100</f>
        <v>0</v>
      </c>
      <c r="AH89" s="25">
        <f>ParticipationFemaleRate!AH89*FemaleSingleAge!AH89/100</f>
        <v>0</v>
      </c>
      <c r="AI89" s="25">
        <f>ParticipationFemaleRate!AI89*FemaleSingleAge!AI89/100</f>
        <v>0</v>
      </c>
      <c r="AJ89" s="25">
        <f>ParticipationFemaleRate!AJ89*FemaleSingleAge!AJ89/100</f>
        <v>0</v>
      </c>
      <c r="AK89" s="25">
        <f>ParticipationFemaleRate!AK89*FemaleSingleAge!AK89/100</f>
        <v>0</v>
      </c>
      <c r="AL89" s="25">
        <f>ParticipationFemaleRate!AL89*FemaleSingleAge!AL89/100</f>
        <v>0</v>
      </c>
      <c r="AM89" s="25">
        <f>ParticipationFemaleRate!AM89*FemaleSingleAge!AM89/100</f>
        <v>0</v>
      </c>
      <c r="AN89" s="25">
        <f>ParticipationFemaleRate!AN89*FemaleSingleAge!AN89/100</f>
        <v>0</v>
      </c>
      <c r="AO89" s="25">
        <f>ParticipationFemaleRate!AO89*FemaleSingleAge!AO89/100</f>
        <v>0</v>
      </c>
      <c r="AP89" s="25">
        <f>ParticipationFemaleRate!AP89*FemaleSingleAge!AP89/100</f>
        <v>0</v>
      </c>
      <c r="AQ89" s="25">
        <f>ParticipationFemaleRate!AQ89*FemaleSingleAge!AQ89/100</f>
        <v>0</v>
      </c>
      <c r="AR89" s="25">
        <f>ParticipationFemaleRate!AR89*FemaleSingleAge!AR89/100</f>
        <v>0</v>
      </c>
      <c r="AS89" s="25">
        <f>ParticipationFemaleRate!AS89*FemaleSingleAge!AS89/100</f>
        <v>0</v>
      </c>
      <c r="AT89" s="25">
        <f>ParticipationFemaleRate!AT89*FemaleSingleAge!AT89/100</f>
        <v>0</v>
      </c>
      <c r="AU89" s="25">
        <f>ParticipationFemaleRate!AU89*FemaleSingleAge!AU89/100</f>
        <v>0</v>
      </c>
      <c r="AV89" s="25">
        <f>ParticipationFemaleRate!AV89*FemaleSingleAge!AV89/100</f>
        <v>0</v>
      </c>
      <c r="AW89" s="25">
        <f>ParticipationFemaleRate!AW89*FemaleSingleAge!AW89/100</f>
        <v>0</v>
      </c>
      <c r="AX89" s="25">
        <f>ParticipationFemaleRate!AX89*FemaleSingleAge!AX89/100</f>
        <v>0</v>
      </c>
      <c r="AY89" s="25">
        <f>ParticipationFemaleRate!AY89*FemaleSingleAge!AY89/100</f>
        <v>0</v>
      </c>
      <c r="AZ89" s="25">
        <f>ParticipationFemaleRate!AZ89*FemaleSingleAge!AZ89/100</f>
        <v>0</v>
      </c>
    </row>
    <row r="90" spans="1:5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ParticipationFemaleRate!AA90*FemaleSingleAge!AA90/100</f>
        <v>0</v>
      </c>
      <c r="AB90" s="28">
        <f>ParticipationFemaleRate!AB90*FemaleSingleAge!AB90/100</f>
        <v>0</v>
      </c>
      <c r="AC90" s="28">
        <f>ParticipationFemaleRate!AC90*FemaleSingleAge!AC90/100</f>
        <v>0</v>
      </c>
      <c r="AD90" s="28">
        <f>ParticipationFemaleRate!AD90*FemaleSingleAge!AD90/100</f>
        <v>0</v>
      </c>
      <c r="AE90" s="28">
        <f>ParticipationFemaleRate!AE90*FemaleSingleAge!AE90/100</f>
        <v>0</v>
      </c>
      <c r="AF90" s="28">
        <f>ParticipationFemaleRate!AF90*FemaleSingleAge!AF90/100</f>
        <v>0</v>
      </c>
      <c r="AG90" s="25">
        <f>ParticipationFemaleRate!AG90*FemaleSingleAge!AG90/100</f>
        <v>0</v>
      </c>
      <c r="AH90" s="25">
        <f>ParticipationFemaleRate!AH90*FemaleSingleAge!AH90/100</f>
        <v>0</v>
      </c>
      <c r="AI90" s="25">
        <f>ParticipationFemaleRate!AI90*FemaleSingleAge!AI90/100</f>
        <v>0</v>
      </c>
      <c r="AJ90" s="25">
        <f>ParticipationFemaleRate!AJ90*FemaleSingleAge!AJ90/100</f>
        <v>0</v>
      </c>
      <c r="AK90" s="25">
        <f>ParticipationFemaleRate!AK90*FemaleSingleAge!AK90/100</f>
        <v>0</v>
      </c>
      <c r="AL90" s="25">
        <f>ParticipationFemaleRate!AL90*FemaleSingleAge!AL90/100</f>
        <v>0</v>
      </c>
      <c r="AM90" s="25">
        <f>ParticipationFemaleRate!AM90*FemaleSingleAge!AM90/100</f>
        <v>0</v>
      </c>
      <c r="AN90" s="25">
        <f>ParticipationFemaleRate!AN90*FemaleSingleAge!AN90/100</f>
        <v>0</v>
      </c>
      <c r="AO90" s="25">
        <f>ParticipationFemaleRate!AO90*FemaleSingleAge!AO90/100</f>
        <v>0</v>
      </c>
      <c r="AP90" s="25">
        <f>ParticipationFemaleRate!AP90*FemaleSingleAge!AP90/100</f>
        <v>0</v>
      </c>
      <c r="AQ90" s="25">
        <f>ParticipationFemaleRate!AQ90*FemaleSingleAge!AQ90/100</f>
        <v>0</v>
      </c>
      <c r="AR90" s="25">
        <f>ParticipationFemaleRate!AR90*FemaleSingleAge!AR90/100</f>
        <v>0</v>
      </c>
      <c r="AS90" s="25">
        <f>ParticipationFemaleRate!AS90*FemaleSingleAge!AS90/100</f>
        <v>0</v>
      </c>
      <c r="AT90" s="25">
        <f>ParticipationFemaleRate!AT90*FemaleSingleAge!AT90/100</f>
        <v>0</v>
      </c>
      <c r="AU90" s="25">
        <f>ParticipationFemaleRate!AU90*FemaleSingleAge!AU90/100</f>
        <v>0</v>
      </c>
      <c r="AV90" s="25">
        <f>ParticipationFemaleRate!AV90*FemaleSingleAge!AV90/100</f>
        <v>0</v>
      </c>
      <c r="AW90" s="25">
        <f>ParticipationFemaleRate!AW90*FemaleSingleAge!AW90/100</f>
        <v>0</v>
      </c>
      <c r="AX90" s="25">
        <f>ParticipationFemaleRate!AX90*FemaleSingleAge!AX90/100</f>
        <v>0</v>
      </c>
      <c r="AY90" s="25">
        <f>ParticipationFemaleRate!AY90*FemaleSingleAge!AY90/100</f>
        <v>0</v>
      </c>
      <c r="AZ90" s="25">
        <f>ParticipationFemaleRate!AZ90*FemaleSingleAge!AZ90/100</f>
        <v>0</v>
      </c>
    </row>
    <row r="91" spans="1:5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ParticipationFemaleRate!AA91*FemaleSingleAge!AA91/100</f>
        <v>0</v>
      </c>
      <c r="AB91" s="28">
        <f>ParticipationFemaleRate!AB91*FemaleSingleAge!AB91/100</f>
        <v>0</v>
      </c>
      <c r="AC91" s="28">
        <f>ParticipationFemaleRate!AC91*FemaleSingleAge!AC91/100</f>
        <v>0</v>
      </c>
      <c r="AD91" s="28">
        <f>ParticipationFemaleRate!AD91*FemaleSingleAge!AD91/100</f>
        <v>0</v>
      </c>
      <c r="AE91" s="28">
        <f>ParticipationFemaleRate!AE91*FemaleSingleAge!AE91/100</f>
        <v>0</v>
      </c>
      <c r="AF91" s="28">
        <f>ParticipationFemaleRate!AF91*FemaleSingleAge!AF91/100</f>
        <v>0</v>
      </c>
      <c r="AG91" s="25">
        <f>ParticipationFemaleRate!AG91*FemaleSingleAge!AG91/100</f>
        <v>0</v>
      </c>
      <c r="AH91" s="25">
        <f>ParticipationFemaleRate!AH91*FemaleSingleAge!AH91/100</f>
        <v>0</v>
      </c>
      <c r="AI91" s="25">
        <f>ParticipationFemaleRate!AI91*FemaleSingleAge!AI91/100</f>
        <v>0</v>
      </c>
      <c r="AJ91" s="25">
        <f>ParticipationFemaleRate!AJ91*FemaleSingleAge!AJ91/100</f>
        <v>0</v>
      </c>
      <c r="AK91" s="25">
        <f>ParticipationFemaleRate!AK91*FemaleSingleAge!AK91/100</f>
        <v>0</v>
      </c>
      <c r="AL91" s="25">
        <f>ParticipationFemaleRate!AL91*FemaleSingleAge!AL91/100</f>
        <v>0</v>
      </c>
      <c r="AM91" s="25">
        <f>ParticipationFemaleRate!AM91*FemaleSingleAge!AM91/100</f>
        <v>0</v>
      </c>
      <c r="AN91" s="25">
        <f>ParticipationFemaleRate!AN91*FemaleSingleAge!AN91/100</f>
        <v>0</v>
      </c>
      <c r="AO91" s="25">
        <f>ParticipationFemaleRate!AO91*FemaleSingleAge!AO91/100</f>
        <v>0</v>
      </c>
      <c r="AP91" s="25">
        <f>ParticipationFemaleRate!AP91*FemaleSingleAge!AP91/100</f>
        <v>0</v>
      </c>
      <c r="AQ91" s="25">
        <f>ParticipationFemaleRate!AQ91*FemaleSingleAge!AQ91/100</f>
        <v>0</v>
      </c>
      <c r="AR91" s="25">
        <f>ParticipationFemaleRate!AR91*FemaleSingleAge!AR91/100</f>
        <v>0</v>
      </c>
      <c r="AS91" s="25">
        <f>ParticipationFemaleRate!AS91*FemaleSingleAge!AS91/100</f>
        <v>0</v>
      </c>
      <c r="AT91" s="25">
        <f>ParticipationFemaleRate!AT91*FemaleSingleAge!AT91/100</f>
        <v>0</v>
      </c>
      <c r="AU91" s="25">
        <f>ParticipationFemaleRate!AU91*FemaleSingleAge!AU91/100</f>
        <v>0</v>
      </c>
      <c r="AV91" s="25">
        <f>ParticipationFemaleRate!AV91*FemaleSingleAge!AV91/100</f>
        <v>0</v>
      </c>
      <c r="AW91" s="25">
        <f>ParticipationFemaleRate!AW91*FemaleSingleAge!AW91/100</f>
        <v>0</v>
      </c>
      <c r="AX91" s="25">
        <f>ParticipationFemaleRate!AX91*FemaleSingleAge!AX91/100</f>
        <v>0</v>
      </c>
      <c r="AY91" s="25">
        <f>ParticipationFemaleRate!AY91*FemaleSingleAge!AY91/100</f>
        <v>0</v>
      </c>
      <c r="AZ91" s="25">
        <f>ParticipationFemaleRate!AZ91*FemaleSingleAge!AZ91/100</f>
        <v>0</v>
      </c>
    </row>
    <row r="92" spans="1:5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ParticipationFemaleRate!AA92*FemaleSingleAge!AA92/100</f>
        <v>0</v>
      </c>
      <c r="AB92" s="28">
        <f>ParticipationFemaleRate!AB92*FemaleSingleAge!AB92/100</f>
        <v>0</v>
      </c>
      <c r="AC92" s="28">
        <f>ParticipationFemaleRate!AC92*FemaleSingleAge!AC92/100</f>
        <v>0</v>
      </c>
      <c r="AD92" s="28">
        <f>ParticipationFemaleRate!AD92*FemaleSingleAge!AD92/100</f>
        <v>0</v>
      </c>
      <c r="AE92" s="28">
        <f>ParticipationFemaleRate!AE92*FemaleSingleAge!AE92/100</f>
        <v>0</v>
      </c>
      <c r="AF92" s="28">
        <f>ParticipationFemaleRate!AF92*FemaleSingleAge!AF92/100</f>
        <v>0</v>
      </c>
      <c r="AG92" s="25">
        <f>ParticipationFemaleRate!AG92*FemaleSingleAge!AG92/100</f>
        <v>0</v>
      </c>
      <c r="AH92" s="25">
        <f>ParticipationFemaleRate!AH92*FemaleSingleAge!AH92/100</f>
        <v>0</v>
      </c>
      <c r="AI92" s="25">
        <f>ParticipationFemaleRate!AI92*FemaleSingleAge!AI92/100</f>
        <v>0</v>
      </c>
      <c r="AJ92" s="25">
        <f>ParticipationFemaleRate!AJ92*FemaleSingleAge!AJ92/100</f>
        <v>0</v>
      </c>
      <c r="AK92" s="25">
        <f>ParticipationFemaleRate!AK92*FemaleSingleAge!AK92/100</f>
        <v>0</v>
      </c>
      <c r="AL92" s="25">
        <f>ParticipationFemaleRate!AL92*FemaleSingleAge!AL92/100</f>
        <v>0</v>
      </c>
      <c r="AM92" s="25">
        <f>ParticipationFemaleRate!AM92*FemaleSingleAge!AM92/100</f>
        <v>0</v>
      </c>
      <c r="AN92" s="25">
        <f>ParticipationFemaleRate!AN92*FemaleSingleAge!AN92/100</f>
        <v>0</v>
      </c>
      <c r="AO92" s="25">
        <f>ParticipationFemaleRate!AO92*FemaleSingleAge!AO92/100</f>
        <v>0</v>
      </c>
      <c r="AP92" s="25">
        <f>ParticipationFemaleRate!AP92*FemaleSingleAge!AP92/100</f>
        <v>0</v>
      </c>
      <c r="AQ92" s="25">
        <f>ParticipationFemaleRate!AQ92*FemaleSingleAge!AQ92/100</f>
        <v>0</v>
      </c>
      <c r="AR92" s="25">
        <f>ParticipationFemaleRate!AR92*FemaleSingleAge!AR92/100</f>
        <v>0</v>
      </c>
      <c r="AS92" s="25">
        <f>ParticipationFemaleRate!AS92*FemaleSingleAge!AS92/100</f>
        <v>0</v>
      </c>
      <c r="AT92" s="25">
        <f>ParticipationFemaleRate!AT92*FemaleSingleAge!AT92/100</f>
        <v>0</v>
      </c>
      <c r="AU92" s="25">
        <f>ParticipationFemaleRate!AU92*FemaleSingleAge!AU92/100</f>
        <v>0</v>
      </c>
      <c r="AV92" s="25">
        <f>ParticipationFemaleRate!AV92*FemaleSingleAge!AV92/100</f>
        <v>0</v>
      </c>
      <c r="AW92" s="25">
        <f>ParticipationFemaleRate!AW92*FemaleSingleAge!AW92/100</f>
        <v>0</v>
      </c>
      <c r="AX92" s="25">
        <f>ParticipationFemaleRate!AX92*FemaleSingleAge!AX92/100</f>
        <v>0</v>
      </c>
      <c r="AY92" s="25">
        <f>ParticipationFemaleRate!AY92*FemaleSingleAge!AY92/100</f>
        <v>0</v>
      </c>
      <c r="AZ92" s="25">
        <f>ParticipationFemaleRate!AZ92*FemaleSingleAge!AZ92/100</f>
        <v>0</v>
      </c>
    </row>
    <row r="93" spans="1:5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ParticipationFemaleRate!AA93*FemaleSingleAge!AA93/100</f>
        <v>0</v>
      </c>
      <c r="AB93" s="28">
        <f>ParticipationFemaleRate!AB93*FemaleSingleAge!AB93/100</f>
        <v>0</v>
      </c>
      <c r="AC93" s="28">
        <f>ParticipationFemaleRate!AC93*FemaleSingleAge!AC93/100</f>
        <v>0</v>
      </c>
      <c r="AD93" s="28">
        <f>ParticipationFemaleRate!AD93*FemaleSingleAge!AD93/100</f>
        <v>0</v>
      </c>
      <c r="AE93" s="28">
        <f>ParticipationFemaleRate!AE93*FemaleSingleAge!AE93/100</f>
        <v>0</v>
      </c>
      <c r="AF93" s="28">
        <f>ParticipationFemaleRate!AF93*FemaleSingleAge!AF93/100</f>
        <v>0</v>
      </c>
      <c r="AG93" s="25">
        <f>ParticipationFemaleRate!AG93*FemaleSingleAge!AG93/100</f>
        <v>0</v>
      </c>
      <c r="AH93" s="25">
        <f>ParticipationFemaleRate!AH93*FemaleSingleAge!AH93/100</f>
        <v>0</v>
      </c>
      <c r="AI93" s="25">
        <f>ParticipationFemaleRate!AI93*FemaleSingleAge!AI93/100</f>
        <v>0</v>
      </c>
      <c r="AJ93" s="25">
        <f>ParticipationFemaleRate!AJ93*FemaleSingleAge!AJ93/100</f>
        <v>0</v>
      </c>
      <c r="AK93" s="25">
        <f>ParticipationFemaleRate!AK93*FemaleSingleAge!AK93/100</f>
        <v>0</v>
      </c>
      <c r="AL93" s="25">
        <f>ParticipationFemaleRate!AL93*FemaleSingleAge!AL93/100</f>
        <v>0</v>
      </c>
      <c r="AM93" s="25">
        <f>ParticipationFemaleRate!AM93*FemaleSingleAge!AM93/100</f>
        <v>0</v>
      </c>
      <c r="AN93" s="25">
        <f>ParticipationFemaleRate!AN93*FemaleSingleAge!AN93/100</f>
        <v>0</v>
      </c>
      <c r="AO93" s="25">
        <f>ParticipationFemaleRate!AO93*FemaleSingleAge!AO93/100</f>
        <v>0</v>
      </c>
      <c r="AP93" s="25">
        <f>ParticipationFemaleRate!AP93*FemaleSingleAge!AP93/100</f>
        <v>0</v>
      </c>
      <c r="AQ93" s="25">
        <f>ParticipationFemaleRate!AQ93*FemaleSingleAge!AQ93/100</f>
        <v>0</v>
      </c>
      <c r="AR93" s="25">
        <f>ParticipationFemaleRate!AR93*FemaleSingleAge!AR93/100</f>
        <v>0</v>
      </c>
      <c r="AS93" s="25">
        <f>ParticipationFemaleRate!AS93*FemaleSingleAge!AS93/100</f>
        <v>0</v>
      </c>
      <c r="AT93" s="25">
        <f>ParticipationFemaleRate!AT93*FemaleSingleAge!AT93/100</f>
        <v>0</v>
      </c>
      <c r="AU93" s="25">
        <f>ParticipationFemaleRate!AU93*FemaleSingleAge!AU93/100</f>
        <v>0</v>
      </c>
      <c r="AV93" s="25">
        <f>ParticipationFemaleRate!AV93*FemaleSingleAge!AV93/100</f>
        <v>0</v>
      </c>
      <c r="AW93" s="25">
        <f>ParticipationFemaleRate!AW93*FemaleSingleAge!AW93/100</f>
        <v>0</v>
      </c>
      <c r="AX93" s="25">
        <f>ParticipationFemaleRate!AX93*FemaleSingleAge!AX93/100</f>
        <v>0</v>
      </c>
      <c r="AY93" s="25">
        <f>ParticipationFemaleRate!AY93*FemaleSingleAge!AY93/100</f>
        <v>0</v>
      </c>
      <c r="AZ93" s="25">
        <f>ParticipationFemaleRate!AZ93*FemaleSingleAge!AZ93/100</f>
        <v>0</v>
      </c>
    </row>
    <row r="94" spans="1:5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ParticipationFemaleRate!AA94*FemaleSingleAge!AA94/100</f>
        <v>0</v>
      </c>
      <c r="AB94" s="28">
        <f>ParticipationFemaleRate!AB94*FemaleSingleAge!AB94/100</f>
        <v>0</v>
      </c>
      <c r="AC94" s="28">
        <f>ParticipationFemaleRate!AC94*FemaleSingleAge!AC94/100</f>
        <v>0</v>
      </c>
      <c r="AD94" s="28">
        <f>ParticipationFemaleRate!AD94*FemaleSingleAge!AD94/100</f>
        <v>0</v>
      </c>
      <c r="AE94" s="28">
        <f>ParticipationFemaleRate!AE94*FemaleSingleAge!AE94/100</f>
        <v>0</v>
      </c>
      <c r="AF94" s="28">
        <f>ParticipationFemaleRate!AF94*FemaleSingleAge!AF94/100</f>
        <v>0</v>
      </c>
      <c r="AG94" s="25">
        <f>ParticipationFemaleRate!AG94*FemaleSingleAge!AG94/100</f>
        <v>0</v>
      </c>
      <c r="AH94" s="25">
        <f>ParticipationFemaleRate!AH94*FemaleSingleAge!AH94/100</f>
        <v>0</v>
      </c>
      <c r="AI94" s="25">
        <f>ParticipationFemaleRate!AI94*FemaleSingleAge!AI94/100</f>
        <v>0</v>
      </c>
      <c r="AJ94" s="25">
        <f>ParticipationFemaleRate!AJ94*FemaleSingleAge!AJ94/100</f>
        <v>0</v>
      </c>
      <c r="AK94" s="25">
        <f>ParticipationFemaleRate!AK94*FemaleSingleAge!AK94/100</f>
        <v>0</v>
      </c>
      <c r="AL94" s="25">
        <f>ParticipationFemaleRate!AL94*FemaleSingleAge!AL94/100</f>
        <v>0</v>
      </c>
      <c r="AM94" s="25">
        <f>ParticipationFemaleRate!AM94*FemaleSingleAge!AM94/100</f>
        <v>0</v>
      </c>
      <c r="AN94" s="25">
        <f>ParticipationFemaleRate!AN94*FemaleSingleAge!AN94/100</f>
        <v>0</v>
      </c>
      <c r="AO94" s="25">
        <f>ParticipationFemaleRate!AO94*FemaleSingleAge!AO94/100</f>
        <v>0</v>
      </c>
      <c r="AP94" s="25">
        <f>ParticipationFemaleRate!AP94*FemaleSingleAge!AP94/100</f>
        <v>0</v>
      </c>
      <c r="AQ94" s="25">
        <f>ParticipationFemaleRate!AQ94*FemaleSingleAge!AQ94/100</f>
        <v>0</v>
      </c>
      <c r="AR94" s="25">
        <f>ParticipationFemaleRate!AR94*FemaleSingleAge!AR94/100</f>
        <v>0</v>
      </c>
      <c r="AS94" s="25">
        <f>ParticipationFemaleRate!AS94*FemaleSingleAge!AS94/100</f>
        <v>0</v>
      </c>
      <c r="AT94" s="25">
        <f>ParticipationFemaleRate!AT94*FemaleSingleAge!AT94/100</f>
        <v>0</v>
      </c>
      <c r="AU94" s="25">
        <f>ParticipationFemaleRate!AU94*FemaleSingleAge!AU94/100</f>
        <v>0</v>
      </c>
      <c r="AV94" s="25">
        <f>ParticipationFemaleRate!AV94*FemaleSingleAge!AV94/100</f>
        <v>0</v>
      </c>
      <c r="AW94" s="25">
        <f>ParticipationFemaleRate!AW94*FemaleSingleAge!AW94/100</f>
        <v>0</v>
      </c>
      <c r="AX94" s="25">
        <f>ParticipationFemaleRate!AX94*FemaleSingleAge!AX94/100</f>
        <v>0</v>
      </c>
      <c r="AY94" s="25">
        <f>ParticipationFemaleRate!AY94*FemaleSingleAge!AY94/100</f>
        <v>0</v>
      </c>
      <c r="AZ94" s="25">
        <f>ParticipationFemaleRate!AZ94*FemaleSingleAge!AZ94/100</f>
        <v>0</v>
      </c>
    </row>
    <row r="95" spans="1:5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ParticipationFemaleRate!AA95*FemaleSingleAge!AA95/100</f>
        <v>0</v>
      </c>
      <c r="AB95" s="28">
        <f>ParticipationFemaleRate!AB95*FemaleSingleAge!AB95/100</f>
        <v>0</v>
      </c>
      <c r="AC95" s="28">
        <f>ParticipationFemaleRate!AC95*FemaleSingleAge!AC95/100</f>
        <v>0</v>
      </c>
      <c r="AD95" s="28">
        <f>ParticipationFemaleRate!AD95*FemaleSingleAge!AD95/100</f>
        <v>0</v>
      </c>
      <c r="AE95" s="28">
        <f>ParticipationFemaleRate!AE95*FemaleSingleAge!AE95/100</f>
        <v>0</v>
      </c>
      <c r="AF95" s="28">
        <f>ParticipationFemaleRate!AF95*FemaleSingleAge!AF95/100</f>
        <v>0</v>
      </c>
      <c r="AG95" s="25">
        <f>ParticipationFemaleRate!AG95*FemaleSingleAge!AG95/100</f>
        <v>0</v>
      </c>
      <c r="AH95" s="25">
        <f>ParticipationFemaleRate!AH95*FemaleSingleAge!AH95/100</f>
        <v>0</v>
      </c>
      <c r="AI95" s="25">
        <f>ParticipationFemaleRate!AI95*FemaleSingleAge!AI95/100</f>
        <v>0</v>
      </c>
      <c r="AJ95" s="25">
        <f>ParticipationFemaleRate!AJ95*FemaleSingleAge!AJ95/100</f>
        <v>0</v>
      </c>
      <c r="AK95" s="25">
        <f>ParticipationFemaleRate!AK95*FemaleSingleAge!AK95/100</f>
        <v>0</v>
      </c>
      <c r="AL95" s="25">
        <f>ParticipationFemaleRate!AL95*FemaleSingleAge!AL95/100</f>
        <v>0</v>
      </c>
      <c r="AM95" s="25">
        <f>ParticipationFemaleRate!AM95*FemaleSingleAge!AM95/100</f>
        <v>0</v>
      </c>
      <c r="AN95" s="25">
        <f>ParticipationFemaleRate!AN95*FemaleSingleAge!AN95/100</f>
        <v>0</v>
      </c>
      <c r="AO95" s="25">
        <f>ParticipationFemaleRate!AO95*FemaleSingleAge!AO95/100</f>
        <v>0</v>
      </c>
      <c r="AP95" s="25">
        <f>ParticipationFemaleRate!AP95*FemaleSingleAge!AP95/100</f>
        <v>0</v>
      </c>
      <c r="AQ95" s="25">
        <f>ParticipationFemaleRate!AQ95*FemaleSingleAge!AQ95/100</f>
        <v>0</v>
      </c>
      <c r="AR95" s="25">
        <f>ParticipationFemaleRate!AR95*FemaleSingleAge!AR95/100</f>
        <v>0</v>
      </c>
      <c r="AS95" s="25">
        <f>ParticipationFemaleRate!AS95*FemaleSingleAge!AS95/100</f>
        <v>0</v>
      </c>
      <c r="AT95" s="25">
        <f>ParticipationFemaleRate!AT95*FemaleSingleAge!AT95/100</f>
        <v>0</v>
      </c>
      <c r="AU95" s="25">
        <f>ParticipationFemaleRate!AU95*FemaleSingleAge!AU95/100</f>
        <v>0</v>
      </c>
      <c r="AV95" s="25">
        <f>ParticipationFemaleRate!AV95*FemaleSingleAge!AV95/100</f>
        <v>0</v>
      </c>
      <c r="AW95" s="25">
        <f>ParticipationFemaleRate!AW95*FemaleSingleAge!AW95/100</f>
        <v>0</v>
      </c>
      <c r="AX95" s="25">
        <f>ParticipationFemaleRate!AX95*FemaleSingleAge!AX95/100</f>
        <v>0</v>
      </c>
      <c r="AY95" s="25">
        <f>ParticipationFemaleRate!AY95*FemaleSingleAge!AY95/100</f>
        <v>0</v>
      </c>
      <c r="AZ95" s="25">
        <f>ParticipationFemaleRate!AZ95*FemaleSingleAge!AZ95/100</f>
        <v>0</v>
      </c>
    </row>
    <row r="96" spans="1:5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ParticipationFemaleRate!AA96*FemaleSingleAge!AA96/100</f>
        <v>0</v>
      </c>
      <c r="AB96" s="28">
        <f>ParticipationFemaleRate!AB96*FemaleSingleAge!AB96/100</f>
        <v>0</v>
      </c>
      <c r="AC96" s="28">
        <f>ParticipationFemaleRate!AC96*FemaleSingleAge!AC96/100</f>
        <v>0</v>
      </c>
      <c r="AD96" s="28">
        <f>ParticipationFemaleRate!AD96*FemaleSingleAge!AD96/100</f>
        <v>0</v>
      </c>
      <c r="AE96" s="28">
        <f>ParticipationFemaleRate!AE96*FemaleSingleAge!AE96/100</f>
        <v>0</v>
      </c>
      <c r="AF96" s="28">
        <f>ParticipationFemaleRate!AF96*FemaleSingleAge!AF96/100</f>
        <v>0</v>
      </c>
      <c r="AG96" s="25">
        <f>ParticipationFemaleRate!AG96*FemaleSingleAge!AG96/100</f>
        <v>0</v>
      </c>
      <c r="AH96" s="25">
        <f>ParticipationFemaleRate!AH96*FemaleSingleAge!AH96/100</f>
        <v>0</v>
      </c>
      <c r="AI96" s="25">
        <f>ParticipationFemaleRate!AI96*FemaleSingleAge!AI96/100</f>
        <v>0</v>
      </c>
      <c r="AJ96" s="25">
        <f>ParticipationFemaleRate!AJ96*FemaleSingleAge!AJ96/100</f>
        <v>0</v>
      </c>
      <c r="AK96" s="25">
        <f>ParticipationFemaleRate!AK96*FemaleSingleAge!AK96/100</f>
        <v>0</v>
      </c>
      <c r="AL96" s="25">
        <f>ParticipationFemaleRate!AL96*FemaleSingleAge!AL96/100</f>
        <v>0</v>
      </c>
      <c r="AM96" s="25">
        <f>ParticipationFemaleRate!AM96*FemaleSingleAge!AM96/100</f>
        <v>0</v>
      </c>
      <c r="AN96" s="25">
        <f>ParticipationFemaleRate!AN96*FemaleSingleAge!AN96/100</f>
        <v>0</v>
      </c>
      <c r="AO96" s="25">
        <f>ParticipationFemaleRate!AO96*FemaleSingleAge!AO96/100</f>
        <v>0</v>
      </c>
      <c r="AP96" s="25">
        <f>ParticipationFemaleRate!AP96*FemaleSingleAge!AP96/100</f>
        <v>0</v>
      </c>
      <c r="AQ96" s="25">
        <f>ParticipationFemaleRate!AQ96*FemaleSingleAge!AQ96/100</f>
        <v>0</v>
      </c>
      <c r="AR96" s="25">
        <f>ParticipationFemaleRate!AR96*FemaleSingleAge!AR96/100</f>
        <v>0</v>
      </c>
      <c r="AS96" s="25">
        <f>ParticipationFemaleRate!AS96*FemaleSingleAge!AS96/100</f>
        <v>0</v>
      </c>
      <c r="AT96" s="25">
        <f>ParticipationFemaleRate!AT96*FemaleSingleAge!AT96/100</f>
        <v>0</v>
      </c>
      <c r="AU96" s="25">
        <f>ParticipationFemaleRate!AU96*FemaleSingleAge!AU96/100</f>
        <v>0</v>
      </c>
      <c r="AV96" s="25">
        <f>ParticipationFemaleRate!AV96*FemaleSingleAge!AV96/100</f>
        <v>0</v>
      </c>
      <c r="AW96" s="25">
        <f>ParticipationFemaleRate!AW96*FemaleSingleAge!AW96/100</f>
        <v>0</v>
      </c>
      <c r="AX96" s="25">
        <f>ParticipationFemaleRate!AX96*FemaleSingleAge!AX96/100</f>
        <v>0</v>
      </c>
      <c r="AY96" s="25">
        <f>ParticipationFemaleRate!AY96*FemaleSingleAge!AY96/100</f>
        <v>0</v>
      </c>
      <c r="AZ96" s="25">
        <f>ParticipationFemaleRate!AZ96*FemaleSingleAge!AZ96/100</f>
        <v>0</v>
      </c>
    </row>
    <row r="97" spans="1:5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ParticipationFemaleRate!AA97*FemaleSingleAge!AA97/100</f>
        <v>0</v>
      </c>
      <c r="AB97" s="28">
        <f>ParticipationFemaleRate!AB97*FemaleSingleAge!AB97/100</f>
        <v>0</v>
      </c>
      <c r="AC97" s="28">
        <f>ParticipationFemaleRate!AC97*FemaleSingleAge!AC97/100</f>
        <v>0</v>
      </c>
      <c r="AD97" s="28">
        <f>ParticipationFemaleRate!AD97*FemaleSingleAge!AD97/100</f>
        <v>0</v>
      </c>
      <c r="AE97" s="28">
        <f>ParticipationFemaleRate!AE97*FemaleSingleAge!AE97/100</f>
        <v>0</v>
      </c>
      <c r="AF97" s="28">
        <f>ParticipationFemaleRate!AF97*FemaleSingleAge!AF97/100</f>
        <v>0</v>
      </c>
      <c r="AG97" s="25">
        <f>ParticipationFemaleRate!AG97*FemaleSingleAge!AG97/100</f>
        <v>0</v>
      </c>
      <c r="AH97" s="25">
        <f>ParticipationFemaleRate!AH97*FemaleSingleAge!AH97/100</f>
        <v>0</v>
      </c>
      <c r="AI97" s="25">
        <f>ParticipationFemaleRate!AI97*FemaleSingleAge!AI97/100</f>
        <v>0</v>
      </c>
      <c r="AJ97" s="25">
        <f>ParticipationFemaleRate!AJ97*FemaleSingleAge!AJ97/100</f>
        <v>0</v>
      </c>
      <c r="AK97" s="25">
        <f>ParticipationFemaleRate!AK97*FemaleSingleAge!AK97/100</f>
        <v>0</v>
      </c>
      <c r="AL97" s="25">
        <f>ParticipationFemaleRate!AL97*FemaleSingleAge!AL97/100</f>
        <v>0</v>
      </c>
      <c r="AM97" s="25">
        <f>ParticipationFemaleRate!AM97*FemaleSingleAge!AM97/100</f>
        <v>0</v>
      </c>
      <c r="AN97" s="25">
        <f>ParticipationFemaleRate!AN97*FemaleSingleAge!AN97/100</f>
        <v>0</v>
      </c>
      <c r="AO97" s="25">
        <f>ParticipationFemaleRate!AO97*FemaleSingleAge!AO97/100</f>
        <v>0</v>
      </c>
      <c r="AP97" s="25">
        <f>ParticipationFemaleRate!AP97*FemaleSingleAge!AP97/100</f>
        <v>0</v>
      </c>
      <c r="AQ97" s="25">
        <f>ParticipationFemaleRate!AQ97*FemaleSingleAge!AQ97/100</f>
        <v>0</v>
      </c>
      <c r="AR97" s="25">
        <f>ParticipationFemaleRate!AR97*FemaleSingleAge!AR97/100</f>
        <v>0</v>
      </c>
      <c r="AS97" s="25">
        <f>ParticipationFemaleRate!AS97*FemaleSingleAge!AS97/100</f>
        <v>0</v>
      </c>
      <c r="AT97" s="25">
        <f>ParticipationFemaleRate!AT97*FemaleSingleAge!AT97/100</f>
        <v>0</v>
      </c>
      <c r="AU97" s="25">
        <f>ParticipationFemaleRate!AU97*FemaleSingleAge!AU97/100</f>
        <v>0</v>
      </c>
      <c r="AV97" s="25">
        <f>ParticipationFemaleRate!AV97*FemaleSingleAge!AV97/100</f>
        <v>0</v>
      </c>
      <c r="AW97" s="25">
        <f>ParticipationFemaleRate!AW97*FemaleSingleAge!AW97/100</f>
        <v>0</v>
      </c>
      <c r="AX97" s="25">
        <f>ParticipationFemaleRate!AX97*FemaleSingleAge!AX97/100</f>
        <v>0</v>
      </c>
      <c r="AY97" s="25">
        <f>ParticipationFemaleRate!AY97*FemaleSingleAge!AY97/100</f>
        <v>0</v>
      </c>
      <c r="AZ97" s="25">
        <f>ParticipationFemaleRate!AZ97*FemaleSingleAge!AZ97/100</f>
        <v>0</v>
      </c>
    </row>
    <row r="98" spans="1:5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ParticipationFemaleRate!AA98*FemaleSingleAge!AA98/100</f>
        <v>0</v>
      </c>
      <c r="AB98" s="28">
        <f>ParticipationFemaleRate!AB98*FemaleSingleAge!AB98/100</f>
        <v>0</v>
      </c>
      <c r="AC98" s="28">
        <f>ParticipationFemaleRate!AC98*FemaleSingleAge!AC98/100</f>
        <v>0</v>
      </c>
      <c r="AD98" s="28">
        <f>ParticipationFemaleRate!AD98*FemaleSingleAge!AD98/100</f>
        <v>0</v>
      </c>
      <c r="AE98" s="28">
        <f>ParticipationFemaleRate!AE98*FemaleSingleAge!AE98/100</f>
        <v>0</v>
      </c>
      <c r="AF98" s="28">
        <f>ParticipationFemaleRate!AF98*FemaleSingleAge!AF98/100</f>
        <v>0</v>
      </c>
      <c r="AG98" s="25">
        <f>ParticipationFemaleRate!AG98*FemaleSingleAge!AG98/100</f>
        <v>0</v>
      </c>
      <c r="AH98" s="25">
        <f>ParticipationFemaleRate!AH98*FemaleSingleAge!AH98/100</f>
        <v>0</v>
      </c>
      <c r="AI98" s="25">
        <f>ParticipationFemaleRate!AI98*FemaleSingleAge!AI98/100</f>
        <v>0</v>
      </c>
      <c r="AJ98" s="25">
        <f>ParticipationFemaleRate!AJ98*FemaleSingleAge!AJ98/100</f>
        <v>0</v>
      </c>
      <c r="AK98" s="25">
        <f>ParticipationFemaleRate!AK98*FemaleSingleAge!AK98/100</f>
        <v>0</v>
      </c>
      <c r="AL98" s="25">
        <f>ParticipationFemaleRate!AL98*FemaleSingleAge!AL98/100</f>
        <v>0</v>
      </c>
      <c r="AM98" s="25">
        <f>ParticipationFemaleRate!AM98*FemaleSingleAge!AM98/100</f>
        <v>0</v>
      </c>
      <c r="AN98" s="25">
        <f>ParticipationFemaleRate!AN98*FemaleSingleAge!AN98/100</f>
        <v>0</v>
      </c>
      <c r="AO98" s="25">
        <f>ParticipationFemaleRate!AO98*FemaleSingleAge!AO98/100</f>
        <v>0</v>
      </c>
      <c r="AP98" s="25">
        <f>ParticipationFemaleRate!AP98*FemaleSingleAge!AP98/100</f>
        <v>0</v>
      </c>
      <c r="AQ98" s="25">
        <f>ParticipationFemaleRate!AQ98*FemaleSingleAge!AQ98/100</f>
        <v>0</v>
      </c>
      <c r="AR98" s="25">
        <f>ParticipationFemaleRate!AR98*FemaleSingleAge!AR98/100</f>
        <v>0</v>
      </c>
      <c r="AS98" s="25">
        <f>ParticipationFemaleRate!AS98*FemaleSingleAge!AS98/100</f>
        <v>0</v>
      </c>
      <c r="AT98" s="25">
        <f>ParticipationFemaleRate!AT98*FemaleSingleAge!AT98/100</f>
        <v>0</v>
      </c>
      <c r="AU98" s="25">
        <f>ParticipationFemaleRate!AU98*FemaleSingleAge!AU98/100</f>
        <v>0</v>
      </c>
      <c r="AV98" s="25">
        <f>ParticipationFemaleRate!AV98*FemaleSingleAge!AV98/100</f>
        <v>0</v>
      </c>
      <c r="AW98" s="25">
        <f>ParticipationFemaleRate!AW98*FemaleSingleAge!AW98/100</f>
        <v>0</v>
      </c>
      <c r="AX98" s="25">
        <f>ParticipationFemaleRate!AX98*FemaleSingleAge!AX98/100</f>
        <v>0</v>
      </c>
      <c r="AY98" s="25">
        <f>ParticipationFemaleRate!AY98*FemaleSingleAge!AY98/100</f>
        <v>0</v>
      </c>
      <c r="AZ98" s="25">
        <f>ParticipationFemaleRate!AZ98*FemaleSingleAge!AZ98/100</f>
        <v>0</v>
      </c>
    </row>
    <row r="99" spans="1:5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ParticipationFemaleRate!AA99*FemaleSingleAge!AA99/100</f>
        <v>0</v>
      </c>
      <c r="AB99" s="28">
        <f>ParticipationFemaleRate!AB99*FemaleSingleAge!AB99/100</f>
        <v>0</v>
      </c>
      <c r="AC99" s="28">
        <f>ParticipationFemaleRate!AC99*FemaleSingleAge!AC99/100</f>
        <v>0</v>
      </c>
      <c r="AD99" s="28">
        <f>ParticipationFemaleRate!AD99*FemaleSingleAge!AD99/100</f>
        <v>0</v>
      </c>
      <c r="AE99" s="28">
        <f>ParticipationFemaleRate!AE99*FemaleSingleAge!AE99/100</f>
        <v>0</v>
      </c>
      <c r="AF99" s="28">
        <f>ParticipationFemaleRate!AF99*FemaleSingleAge!AF99/100</f>
        <v>0</v>
      </c>
      <c r="AG99" s="25">
        <f>ParticipationFemaleRate!AG99*FemaleSingleAge!AG99/100</f>
        <v>0</v>
      </c>
      <c r="AH99" s="25">
        <f>ParticipationFemaleRate!AH99*FemaleSingleAge!AH99/100</f>
        <v>0</v>
      </c>
      <c r="AI99" s="25">
        <f>ParticipationFemaleRate!AI99*FemaleSingleAge!AI99/100</f>
        <v>0</v>
      </c>
      <c r="AJ99" s="25">
        <f>ParticipationFemaleRate!AJ99*FemaleSingleAge!AJ99/100</f>
        <v>0</v>
      </c>
      <c r="AK99" s="25">
        <f>ParticipationFemaleRate!AK99*FemaleSingleAge!AK99/100</f>
        <v>0</v>
      </c>
      <c r="AL99" s="25">
        <f>ParticipationFemaleRate!AL99*FemaleSingleAge!AL99/100</f>
        <v>0</v>
      </c>
      <c r="AM99" s="25">
        <f>ParticipationFemaleRate!AM99*FemaleSingleAge!AM99/100</f>
        <v>0</v>
      </c>
      <c r="AN99" s="25">
        <f>ParticipationFemaleRate!AN99*FemaleSingleAge!AN99/100</f>
        <v>0</v>
      </c>
      <c r="AO99" s="25">
        <f>ParticipationFemaleRate!AO99*FemaleSingleAge!AO99/100</f>
        <v>0</v>
      </c>
      <c r="AP99" s="25">
        <f>ParticipationFemaleRate!AP99*FemaleSingleAge!AP99/100</f>
        <v>0</v>
      </c>
      <c r="AQ99" s="25">
        <f>ParticipationFemaleRate!AQ99*FemaleSingleAge!AQ99/100</f>
        <v>0</v>
      </c>
      <c r="AR99" s="25">
        <f>ParticipationFemaleRate!AR99*FemaleSingleAge!AR99/100</f>
        <v>0</v>
      </c>
      <c r="AS99" s="25">
        <f>ParticipationFemaleRate!AS99*FemaleSingleAge!AS99/100</f>
        <v>0</v>
      </c>
      <c r="AT99" s="25">
        <f>ParticipationFemaleRate!AT99*FemaleSingleAge!AT99/100</f>
        <v>0</v>
      </c>
      <c r="AU99" s="25">
        <f>ParticipationFemaleRate!AU99*FemaleSingleAge!AU99/100</f>
        <v>0</v>
      </c>
      <c r="AV99" s="25">
        <f>ParticipationFemaleRate!AV99*FemaleSingleAge!AV99/100</f>
        <v>0</v>
      </c>
      <c r="AW99" s="25">
        <f>ParticipationFemaleRate!AW99*FemaleSingleAge!AW99/100</f>
        <v>0</v>
      </c>
      <c r="AX99" s="25">
        <f>ParticipationFemaleRate!AX99*FemaleSingleAge!AX99/100</f>
        <v>0</v>
      </c>
      <c r="AY99" s="25">
        <f>ParticipationFemaleRate!AY99*FemaleSingleAge!AY99/100</f>
        <v>0</v>
      </c>
      <c r="AZ99" s="25">
        <f>ParticipationFemaleRate!AZ99*FemaleSingleAge!AZ99/100</f>
        <v>0</v>
      </c>
    </row>
    <row r="100" spans="1:5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ParticipationFemaleRate!AA100*FemaleSingleAge!AA100/100</f>
        <v>0</v>
      </c>
      <c r="AB100" s="28">
        <f>ParticipationFemaleRate!AB100*FemaleSingleAge!AB100/100</f>
        <v>0</v>
      </c>
      <c r="AC100" s="28">
        <f>ParticipationFemaleRate!AC100*FemaleSingleAge!AC100/100</f>
        <v>0</v>
      </c>
      <c r="AD100" s="28">
        <f>ParticipationFemaleRate!AD100*FemaleSingleAge!AD100/100</f>
        <v>0</v>
      </c>
      <c r="AE100" s="28">
        <f>ParticipationFemaleRate!AE100*FemaleSingleAge!AE100/100</f>
        <v>0</v>
      </c>
      <c r="AF100" s="28">
        <f>ParticipationFemaleRate!AF100*FemaleSingleAge!AF100/100</f>
        <v>0</v>
      </c>
      <c r="AG100" s="25">
        <f>ParticipationFemaleRate!AG100*FemaleSingleAge!AG100/100</f>
        <v>0</v>
      </c>
      <c r="AH100" s="25">
        <f>ParticipationFemaleRate!AH100*FemaleSingleAge!AH100/100</f>
        <v>0</v>
      </c>
      <c r="AI100" s="25">
        <f>ParticipationFemaleRate!AI100*FemaleSingleAge!AI100/100</f>
        <v>0</v>
      </c>
      <c r="AJ100" s="25">
        <f>ParticipationFemaleRate!AJ100*FemaleSingleAge!AJ100/100</f>
        <v>0</v>
      </c>
      <c r="AK100" s="25">
        <f>ParticipationFemaleRate!AK100*FemaleSingleAge!AK100/100</f>
        <v>0</v>
      </c>
      <c r="AL100" s="25">
        <f>ParticipationFemaleRate!AL100*FemaleSingleAge!AL100/100</f>
        <v>0</v>
      </c>
      <c r="AM100" s="25">
        <f>ParticipationFemaleRate!AM100*FemaleSingleAge!AM100/100</f>
        <v>0</v>
      </c>
      <c r="AN100" s="25">
        <f>ParticipationFemaleRate!AN100*FemaleSingleAge!AN100/100</f>
        <v>0</v>
      </c>
      <c r="AO100" s="25">
        <f>ParticipationFemaleRate!AO100*FemaleSingleAge!AO100/100</f>
        <v>0</v>
      </c>
      <c r="AP100" s="25">
        <f>ParticipationFemaleRate!AP100*FemaleSingleAge!AP100/100</f>
        <v>0</v>
      </c>
      <c r="AQ100" s="25">
        <f>ParticipationFemaleRate!AQ100*FemaleSingleAge!AQ100/100</f>
        <v>0</v>
      </c>
      <c r="AR100" s="25">
        <f>ParticipationFemaleRate!AR100*FemaleSingleAge!AR100/100</f>
        <v>0</v>
      </c>
      <c r="AS100" s="25">
        <f>ParticipationFemaleRate!AS100*FemaleSingleAge!AS100/100</f>
        <v>0</v>
      </c>
      <c r="AT100" s="25">
        <f>ParticipationFemaleRate!AT100*FemaleSingleAge!AT100/100</f>
        <v>0</v>
      </c>
      <c r="AU100" s="25">
        <f>ParticipationFemaleRate!AU100*FemaleSingleAge!AU100/100</f>
        <v>0</v>
      </c>
      <c r="AV100" s="25">
        <f>ParticipationFemaleRate!AV100*FemaleSingleAge!AV100/100</f>
        <v>0</v>
      </c>
      <c r="AW100" s="25">
        <f>ParticipationFemaleRate!AW100*FemaleSingleAge!AW100/100</f>
        <v>0</v>
      </c>
      <c r="AX100" s="25">
        <f>ParticipationFemaleRate!AX100*FemaleSingleAge!AX100/100</f>
        <v>0</v>
      </c>
      <c r="AY100" s="25">
        <f>ParticipationFemaleRate!AY100*FemaleSingleAge!AY100/100</f>
        <v>0</v>
      </c>
      <c r="AZ100" s="25">
        <f>ParticipationFemaleRate!AZ100*FemaleSingleAge!AZ100/100</f>
        <v>0</v>
      </c>
    </row>
    <row r="101" spans="1:5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ParticipationFemaleRate!AA101*FemaleSingleAge!AA101/100</f>
        <v>0</v>
      </c>
      <c r="AB101" s="28">
        <f>ParticipationFemaleRate!AB101*FemaleSingleAge!AB101/100</f>
        <v>0</v>
      </c>
      <c r="AC101" s="28">
        <f>ParticipationFemaleRate!AC101*FemaleSingleAge!AC101/100</f>
        <v>0</v>
      </c>
      <c r="AD101" s="28">
        <f>ParticipationFemaleRate!AD101*FemaleSingleAge!AD101/100</f>
        <v>0</v>
      </c>
      <c r="AE101" s="28">
        <f>ParticipationFemaleRate!AE101*FemaleSingleAge!AE101/100</f>
        <v>0</v>
      </c>
      <c r="AF101" s="28">
        <f>ParticipationFemaleRate!AF101*FemaleSingleAge!AF101/100</f>
        <v>0</v>
      </c>
      <c r="AG101" s="25">
        <f>ParticipationFemaleRate!AG101*FemaleSingleAge!AG101/100</f>
        <v>0</v>
      </c>
      <c r="AH101" s="25">
        <f>ParticipationFemaleRate!AH101*FemaleSingleAge!AH101/100</f>
        <v>0</v>
      </c>
      <c r="AI101" s="25">
        <f>ParticipationFemaleRate!AI101*FemaleSingleAge!AI101/100</f>
        <v>0</v>
      </c>
      <c r="AJ101" s="25">
        <f>ParticipationFemaleRate!AJ101*FemaleSingleAge!AJ101/100</f>
        <v>0</v>
      </c>
      <c r="AK101" s="25">
        <f>ParticipationFemaleRate!AK101*FemaleSingleAge!AK101/100</f>
        <v>0</v>
      </c>
      <c r="AL101" s="25">
        <f>ParticipationFemaleRate!AL101*FemaleSingleAge!AL101/100</f>
        <v>0</v>
      </c>
      <c r="AM101" s="25">
        <f>ParticipationFemaleRate!AM101*FemaleSingleAge!AM101/100</f>
        <v>0</v>
      </c>
      <c r="AN101" s="25">
        <f>ParticipationFemaleRate!AN101*FemaleSingleAge!AN101/100</f>
        <v>0</v>
      </c>
      <c r="AO101" s="25">
        <f>ParticipationFemaleRate!AO101*FemaleSingleAge!AO101/100</f>
        <v>0</v>
      </c>
      <c r="AP101" s="25">
        <f>ParticipationFemaleRate!AP101*FemaleSingleAge!AP101/100</f>
        <v>0</v>
      </c>
      <c r="AQ101" s="25">
        <f>ParticipationFemaleRate!AQ101*FemaleSingleAge!AQ101/100</f>
        <v>0</v>
      </c>
      <c r="AR101" s="25">
        <f>ParticipationFemaleRate!AR101*FemaleSingleAge!AR101/100</f>
        <v>0</v>
      </c>
      <c r="AS101" s="25">
        <f>ParticipationFemaleRate!AS101*FemaleSingleAge!AS101/100</f>
        <v>0</v>
      </c>
      <c r="AT101" s="25">
        <f>ParticipationFemaleRate!AT101*FemaleSingleAge!AT101/100</f>
        <v>0</v>
      </c>
      <c r="AU101" s="25">
        <f>ParticipationFemaleRate!AU101*FemaleSingleAge!AU101/100</f>
        <v>0</v>
      </c>
      <c r="AV101" s="25">
        <f>ParticipationFemaleRate!AV101*FemaleSingleAge!AV101/100</f>
        <v>0</v>
      </c>
      <c r="AW101" s="25">
        <f>ParticipationFemaleRate!AW101*FemaleSingleAge!AW101/100</f>
        <v>0</v>
      </c>
      <c r="AX101" s="25">
        <f>ParticipationFemaleRate!AX101*FemaleSingleAge!AX101/100</f>
        <v>0</v>
      </c>
      <c r="AY101" s="25">
        <f>ParticipationFemaleRate!AY101*FemaleSingleAge!AY101/100</f>
        <v>0</v>
      </c>
      <c r="AZ101" s="25">
        <f>ParticipationFemaleRate!AZ101*FemaleSingleAge!AZ101/100</f>
        <v>0</v>
      </c>
    </row>
    <row r="102" spans="1:5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ParticipationFemaleRate!AA102*FemaleSingleAge!AA102/100</f>
        <v>0</v>
      </c>
      <c r="AB102" s="28">
        <f>ParticipationFemaleRate!AB102*FemaleSingleAge!AB102/100</f>
        <v>0</v>
      </c>
      <c r="AC102" s="28">
        <f>ParticipationFemaleRate!AC102*FemaleSingleAge!AC102/100</f>
        <v>0</v>
      </c>
      <c r="AD102" s="28">
        <f>ParticipationFemaleRate!AD102*FemaleSingleAge!AD102/100</f>
        <v>0</v>
      </c>
      <c r="AE102" s="28">
        <f>ParticipationFemaleRate!AE102*FemaleSingleAge!AE102/100</f>
        <v>0</v>
      </c>
      <c r="AF102" s="28">
        <f>ParticipationFemaleRate!AF102*FemaleSingleAge!AF102/100</f>
        <v>0</v>
      </c>
      <c r="AG102" s="25">
        <f>ParticipationFemaleRate!AG102*FemaleSingleAge!AG102/100</f>
        <v>0</v>
      </c>
      <c r="AH102" s="25">
        <f>ParticipationFemaleRate!AH102*FemaleSingleAge!AH102/100</f>
        <v>0</v>
      </c>
      <c r="AI102" s="25">
        <f>ParticipationFemaleRate!AI102*FemaleSingleAge!AI102/100</f>
        <v>0</v>
      </c>
      <c r="AJ102" s="25">
        <f>ParticipationFemaleRate!AJ102*FemaleSingleAge!AJ102/100</f>
        <v>0</v>
      </c>
      <c r="AK102" s="25">
        <f>ParticipationFemaleRate!AK102*FemaleSingleAge!AK102/100</f>
        <v>0</v>
      </c>
      <c r="AL102" s="25">
        <f>ParticipationFemaleRate!AL102*FemaleSingleAge!AL102/100</f>
        <v>0</v>
      </c>
      <c r="AM102" s="25">
        <f>ParticipationFemaleRate!AM102*FemaleSingleAge!AM102/100</f>
        <v>0</v>
      </c>
      <c r="AN102" s="25">
        <f>ParticipationFemaleRate!AN102*FemaleSingleAge!AN102/100</f>
        <v>0</v>
      </c>
      <c r="AO102" s="25">
        <f>ParticipationFemaleRate!AO102*FemaleSingleAge!AO102/100</f>
        <v>0</v>
      </c>
      <c r="AP102" s="25">
        <f>ParticipationFemaleRate!AP102*FemaleSingleAge!AP102/100</f>
        <v>0</v>
      </c>
      <c r="AQ102" s="25">
        <f>ParticipationFemaleRate!AQ102*FemaleSingleAge!AQ102/100</f>
        <v>0</v>
      </c>
      <c r="AR102" s="25">
        <f>ParticipationFemaleRate!AR102*FemaleSingleAge!AR102/100</f>
        <v>0</v>
      </c>
      <c r="AS102" s="25">
        <f>ParticipationFemaleRate!AS102*FemaleSingleAge!AS102/100</f>
        <v>0</v>
      </c>
      <c r="AT102" s="25">
        <f>ParticipationFemaleRate!AT102*FemaleSingleAge!AT102/100</f>
        <v>0</v>
      </c>
      <c r="AU102" s="25">
        <f>ParticipationFemaleRate!AU102*FemaleSingleAge!AU102/100</f>
        <v>0</v>
      </c>
      <c r="AV102" s="25">
        <f>ParticipationFemaleRate!AV102*FemaleSingleAge!AV102/100</f>
        <v>0</v>
      </c>
      <c r="AW102" s="25">
        <f>ParticipationFemaleRate!AW102*FemaleSingleAge!AW102/100</f>
        <v>0</v>
      </c>
      <c r="AX102" s="25">
        <f>ParticipationFemaleRate!AX102*FemaleSingleAge!AX102/100</f>
        <v>0</v>
      </c>
      <c r="AY102" s="25">
        <f>ParticipationFemaleRate!AY102*FemaleSingleAge!AY102/100</f>
        <v>0</v>
      </c>
      <c r="AZ102" s="25">
        <f>ParticipationFemaleRate!AZ102*FemaleSingleAge!AZ102/100</f>
        <v>0</v>
      </c>
    </row>
    <row r="103" spans="1:5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ParticipationFemaleRate!AA103*FemaleSingleAge!AA103/100</f>
        <v>0</v>
      </c>
      <c r="AB103" s="28">
        <f>ParticipationFemaleRate!AB103*FemaleSingleAge!AB103/100</f>
        <v>0</v>
      </c>
      <c r="AC103" s="28">
        <f>ParticipationFemaleRate!AC103*FemaleSingleAge!AC103/100</f>
        <v>0</v>
      </c>
      <c r="AD103" s="28">
        <f>ParticipationFemaleRate!AD103*FemaleSingleAge!AD103/100</f>
        <v>0</v>
      </c>
      <c r="AE103" s="28">
        <f>ParticipationFemaleRate!AE103*FemaleSingleAge!AE103/100</f>
        <v>0</v>
      </c>
      <c r="AF103" s="28">
        <f>ParticipationFemaleRate!AF103*FemaleSingleAge!AF103/100</f>
        <v>0</v>
      </c>
      <c r="AG103" s="25">
        <f>ParticipationFemaleRate!AG103*FemaleSingleAge!AG103/100</f>
        <v>0</v>
      </c>
      <c r="AH103" s="25">
        <f>ParticipationFemaleRate!AH103*FemaleSingleAge!AH103/100</f>
        <v>0</v>
      </c>
      <c r="AI103" s="25">
        <f>ParticipationFemaleRate!AI103*FemaleSingleAge!AI103/100</f>
        <v>0</v>
      </c>
      <c r="AJ103" s="25">
        <f>ParticipationFemaleRate!AJ103*FemaleSingleAge!AJ103/100</f>
        <v>0</v>
      </c>
      <c r="AK103" s="25">
        <f>ParticipationFemaleRate!AK103*FemaleSingleAge!AK103/100</f>
        <v>0</v>
      </c>
      <c r="AL103" s="25">
        <f>ParticipationFemaleRate!AL103*FemaleSingleAge!AL103/100</f>
        <v>0</v>
      </c>
      <c r="AM103" s="25">
        <f>ParticipationFemaleRate!AM103*FemaleSingleAge!AM103/100</f>
        <v>0</v>
      </c>
      <c r="AN103" s="25">
        <f>ParticipationFemaleRate!AN103*FemaleSingleAge!AN103/100</f>
        <v>0</v>
      </c>
      <c r="AO103" s="25">
        <f>ParticipationFemaleRate!AO103*FemaleSingleAge!AO103/100</f>
        <v>0</v>
      </c>
      <c r="AP103" s="25">
        <f>ParticipationFemaleRate!AP103*FemaleSingleAge!AP103/100</f>
        <v>0</v>
      </c>
      <c r="AQ103" s="25">
        <f>ParticipationFemaleRate!AQ103*FemaleSingleAge!AQ103/100</f>
        <v>0</v>
      </c>
      <c r="AR103" s="25">
        <f>ParticipationFemaleRate!AR103*FemaleSingleAge!AR103/100</f>
        <v>0</v>
      </c>
      <c r="AS103" s="25">
        <f>ParticipationFemaleRate!AS103*FemaleSingleAge!AS103/100</f>
        <v>0</v>
      </c>
      <c r="AT103" s="25">
        <f>ParticipationFemaleRate!AT103*FemaleSingleAge!AT103/100</f>
        <v>0</v>
      </c>
      <c r="AU103" s="25">
        <f>ParticipationFemaleRate!AU103*FemaleSingleAge!AU103/100</f>
        <v>0</v>
      </c>
      <c r="AV103" s="25">
        <f>ParticipationFemaleRate!AV103*FemaleSingleAge!AV103/100</f>
        <v>0</v>
      </c>
      <c r="AW103" s="25">
        <f>ParticipationFemaleRate!AW103*FemaleSingleAge!AW103/100</f>
        <v>0</v>
      </c>
      <c r="AX103" s="25">
        <f>ParticipationFemaleRate!AX103*FemaleSingleAge!AX103/100</f>
        <v>0</v>
      </c>
      <c r="AY103" s="25">
        <f>ParticipationFemaleRate!AY103*FemaleSingleAge!AY103/100</f>
        <v>0</v>
      </c>
      <c r="AZ103" s="25">
        <f>ParticipationFemaleRate!AZ103*FemaleSingleAge!AZ103/100</f>
        <v>0</v>
      </c>
    </row>
    <row r="105" spans="1:52">
      <c r="A105" s="25" t="s">
        <v>24</v>
      </c>
      <c r="AA105" s="25">
        <f t="shared" ref="AA105:AC105" si="0">SUM(AA3:AA103)</f>
        <v>4087.692115598898</v>
      </c>
      <c r="AB105" s="25">
        <f t="shared" si="0"/>
        <v>4223.5394828104991</v>
      </c>
      <c r="AC105" s="25">
        <f t="shared" si="0"/>
        <v>4365.2641887683021</v>
      </c>
      <c r="AD105" s="25">
        <f t="shared" ref="AD105:AZ105" si="1">SUM(AD3:AD103)</f>
        <v>4512.8909669097975</v>
      </c>
      <c r="AE105" s="25">
        <f t="shared" si="1"/>
        <v>4666.4056716496025</v>
      </c>
      <c r="AF105" s="25">
        <f t="shared" si="1"/>
        <v>4825.7000799500993</v>
      </c>
      <c r="AG105" s="25">
        <f t="shared" si="1"/>
        <v>4972.283507712983</v>
      </c>
      <c r="AH105" s="25">
        <f t="shared" si="1"/>
        <v>5123.0664637249556</v>
      </c>
      <c r="AI105" s="25">
        <f t="shared" si="1"/>
        <v>5277.2813295341703</v>
      </c>
      <c r="AJ105" s="25">
        <f t="shared" si="1"/>
        <v>5433.9970879188804</v>
      </c>
      <c r="AK105" s="25">
        <f t="shared" si="1"/>
        <v>5592.4934912497774</v>
      </c>
      <c r="AL105" s="25">
        <f t="shared" si="1"/>
        <v>5752.4301699465796</v>
      </c>
      <c r="AM105" s="25">
        <f t="shared" si="1"/>
        <v>5913.6795586185945</v>
      </c>
      <c r="AN105" s="25">
        <f t="shared" si="1"/>
        <v>6075.9979939067798</v>
      </c>
      <c r="AO105" s="25">
        <f t="shared" si="1"/>
        <v>6239.1988408902125</v>
      </c>
      <c r="AP105" s="25">
        <f t="shared" si="1"/>
        <v>6403.108949917354</v>
      </c>
      <c r="AQ105" s="25">
        <f t="shared" si="1"/>
        <v>6567.4669259040511</v>
      </c>
      <c r="AR105" s="25">
        <f t="shared" si="1"/>
        <v>6732.1104162934398</v>
      </c>
      <c r="AS105" s="25">
        <f t="shared" si="1"/>
        <v>6897.0816176130302</v>
      </c>
      <c r="AT105" s="25">
        <f t="shared" si="1"/>
        <v>7062.5149939311423</v>
      </c>
      <c r="AU105" s="25">
        <f t="shared" si="1"/>
        <v>7228.4529806985001</v>
      </c>
      <c r="AV105" s="25">
        <f t="shared" si="1"/>
        <v>7394.7782960280829</v>
      </c>
      <c r="AW105" s="25">
        <f t="shared" si="1"/>
        <v>7561.2563595874308</v>
      </c>
      <c r="AX105" s="25">
        <f t="shared" si="1"/>
        <v>7727.6674779317618</v>
      </c>
      <c r="AY105" s="25">
        <f t="shared" si="1"/>
        <v>7893.7548201837462</v>
      </c>
      <c r="AZ105" s="25">
        <f t="shared" si="1"/>
        <v>8059.275700000002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Sheet11"/>
  <dimension ref="A1:AZ105"/>
  <sheetViews>
    <sheetView workbookViewId="0">
      <pane xSplit="1" ySplit="2" topLeftCell="O35" activePane="bottomRight" state="frozen"/>
      <selection activeCell="R26" sqref="R26"/>
      <selection pane="topRight" activeCell="R26" sqref="R26"/>
      <selection pane="bottomLeft" activeCell="R26" sqref="R26"/>
      <selection pane="bottomRight" activeCell="R26" sqref="R26"/>
    </sheetView>
  </sheetViews>
  <sheetFormatPr defaultRowHeight="12.75"/>
  <cols>
    <col min="1" max="1" width="19.28515625" style="25" customWidth="1"/>
    <col min="2" max="26" width="9.140625" style="25" hidden="1" customWidth="1"/>
    <col min="27" max="29" width="9.140625" style="25" customWidth="1"/>
    <col min="30" max="16384" width="9.140625" style="25"/>
  </cols>
  <sheetData>
    <row r="1" spans="1:52" s="31" customFormat="1">
      <c r="A1" s="31" t="s">
        <v>54</v>
      </c>
    </row>
    <row r="2" spans="1:52" s="29" customFormat="1">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LaborForceMale!AA3+LaborForceFemale!AA3</f>
        <v>0</v>
      </c>
      <c r="AB3" s="28">
        <f>LaborForceMale!AB3+LaborForceFemale!AB3</f>
        <v>0</v>
      </c>
      <c r="AC3" s="28">
        <f>LaborForceMale!AC3+LaborForceFemale!AC3</f>
        <v>0</v>
      </c>
      <c r="AD3" s="28">
        <f>LaborForceMale!AD3+LaborForceFemale!AD3</f>
        <v>0</v>
      </c>
      <c r="AE3" s="28">
        <f>LaborForceMale!AE3+LaborForceFemale!AE3</f>
        <v>0</v>
      </c>
      <c r="AF3" s="28">
        <f>LaborForceMale!AF3+LaborForceFemale!AF3</f>
        <v>0</v>
      </c>
      <c r="AG3" s="25">
        <f>LaborForceMale!AG3+LaborForceFemale!AG3</f>
        <v>0</v>
      </c>
      <c r="AH3" s="25">
        <f>LaborForceMale!AH3+LaborForceFemale!AH3</f>
        <v>0</v>
      </c>
      <c r="AI3" s="25">
        <f>LaborForceMale!AI3+LaborForceFemale!AI3</f>
        <v>0</v>
      </c>
      <c r="AJ3" s="25">
        <f>LaborForceMale!AJ3+LaborForceFemale!AJ3</f>
        <v>0</v>
      </c>
      <c r="AK3" s="25">
        <f>LaborForceMale!AK3+LaborForceFemale!AK3</f>
        <v>0</v>
      </c>
      <c r="AL3" s="25">
        <f>LaborForceMale!AL3+LaborForceFemale!AL3</f>
        <v>0</v>
      </c>
      <c r="AM3" s="25">
        <f>LaborForceMale!AM3+LaborForceFemale!AM3</f>
        <v>0</v>
      </c>
      <c r="AN3" s="25">
        <f>LaborForceMale!AN3+LaborForceFemale!AN3</f>
        <v>0</v>
      </c>
      <c r="AO3" s="25">
        <f>LaborForceMale!AO3+LaborForceFemale!AO3</f>
        <v>0</v>
      </c>
      <c r="AP3" s="25">
        <f>LaborForceMale!AP3+LaborForceFemale!AP3</f>
        <v>0</v>
      </c>
      <c r="AQ3" s="25">
        <f>LaborForceMale!AQ3+LaborForceFemale!AQ3</f>
        <v>0</v>
      </c>
      <c r="AR3" s="25">
        <f>LaborForceMale!AR3+LaborForceFemale!AR3</f>
        <v>0</v>
      </c>
      <c r="AS3" s="25">
        <f>LaborForceMale!AS3+LaborForceFemale!AS3</f>
        <v>0</v>
      </c>
      <c r="AT3" s="25">
        <f>LaborForceMale!AT3+LaborForceFemale!AT3</f>
        <v>0</v>
      </c>
      <c r="AU3" s="25">
        <f>LaborForceMale!AU3+LaborForceFemale!AU3</f>
        <v>0</v>
      </c>
      <c r="AV3" s="25">
        <f>LaborForceMale!AV3+LaborForceFemale!AV3</f>
        <v>0</v>
      </c>
      <c r="AW3" s="25">
        <f>LaborForceMale!AW3+LaborForceFemale!AW3</f>
        <v>0</v>
      </c>
      <c r="AX3" s="25">
        <f>LaborForceMale!AX3+LaborForceFemale!AX3</f>
        <v>0</v>
      </c>
      <c r="AY3" s="25">
        <f>LaborForceMale!AY3+LaborForceFemale!AY3</f>
        <v>0</v>
      </c>
      <c r="AZ3" s="25">
        <f>LaborForceMale!AZ3+LaborForceFemale!AZ3</f>
        <v>0</v>
      </c>
    </row>
    <row r="4" spans="1:5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LaborForceMale!AA4+LaborForceFemale!AA4</f>
        <v>0</v>
      </c>
      <c r="AB4" s="28">
        <f>LaborForceMale!AB4+LaborForceFemale!AB4</f>
        <v>0</v>
      </c>
      <c r="AC4" s="28">
        <f>LaborForceMale!AC4+LaborForceFemale!AC4</f>
        <v>0</v>
      </c>
      <c r="AD4" s="28">
        <f>LaborForceMale!AD4+LaborForceFemale!AD4</f>
        <v>0</v>
      </c>
      <c r="AE4" s="28">
        <f>LaborForceMale!AE4+LaborForceFemale!AE4</f>
        <v>0</v>
      </c>
      <c r="AF4" s="28">
        <f>LaborForceMale!AF4+LaborForceFemale!AF4</f>
        <v>0</v>
      </c>
      <c r="AG4" s="25">
        <f>LaborForceMale!AG4+LaborForceFemale!AG4</f>
        <v>0</v>
      </c>
      <c r="AH4" s="25">
        <f>LaborForceMale!AH4+LaborForceFemale!AH4</f>
        <v>0</v>
      </c>
      <c r="AI4" s="25">
        <f>LaborForceMale!AI4+LaborForceFemale!AI4</f>
        <v>0</v>
      </c>
      <c r="AJ4" s="25">
        <f>LaborForceMale!AJ4+LaborForceFemale!AJ4</f>
        <v>0</v>
      </c>
      <c r="AK4" s="25">
        <f>LaborForceMale!AK4+LaborForceFemale!AK4</f>
        <v>0</v>
      </c>
      <c r="AL4" s="25">
        <f>LaborForceMale!AL4+LaborForceFemale!AL4</f>
        <v>0</v>
      </c>
      <c r="AM4" s="25">
        <f>LaborForceMale!AM4+LaborForceFemale!AM4</f>
        <v>0</v>
      </c>
      <c r="AN4" s="25">
        <f>LaborForceMale!AN4+LaborForceFemale!AN4</f>
        <v>0</v>
      </c>
      <c r="AO4" s="25">
        <f>LaborForceMale!AO4+LaborForceFemale!AO4</f>
        <v>0</v>
      </c>
      <c r="AP4" s="25">
        <f>LaborForceMale!AP4+LaborForceFemale!AP4</f>
        <v>0</v>
      </c>
      <c r="AQ4" s="25">
        <f>LaborForceMale!AQ4+LaborForceFemale!AQ4</f>
        <v>0</v>
      </c>
      <c r="AR4" s="25">
        <f>LaborForceMale!AR4+LaborForceFemale!AR4</f>
        <v>0</v>
      </c>
      <c r="AS4" s="25">
        <f>LaborForceMale!AS4+LaborForceFemale!AS4</f>
        <v>0</v>
      </c>
      <c r="AT4" s="25">
        <f>LaborForceMale!AT4+LaborForceFemale!AT4</f>
        <v>0</v>
      </c>
      <c r="AU4" s="25">
        <f>LaborForceMale!AU4+LaborForceFemale!AU4</f>
        <v>0</v>
      </c>
      <c r="AV4" s="25">
        <f>LaborForceMale!AV4+LaborForceFemale!AV4</f>
        <v>0</v>
      </c>
      <c r="AW4" s="25">
        <f>LaborForceMale!AW4+LaborForceFemale!AW4</f>
        <v>0</v>
      </c>
      <c r="AX4" s="25">
        <f>LaborForceMale!AX4+LaborForceFemale!AX4</f>
        <v>0</v>
      </c>
      <c r="AY4" s="25">
        <f>LaborForceMale!AY4+LaborForceFemale!AY4</f>
        <v>0</v>
      </c>
      <c r="AZ4" s="25">
        <f>LaborForceMale!AZ4+LaborForceFemale!AZ4</f>
        <v>0</v>
      </c>
    </row>
    <row r="5" spans="1:5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LaborForceMale!AA5+LaborForceFemale!AA5</f>
        <v>0</v>
      </c>
      <c r="AB5" s="28">
        <f>LaborForceMale!AB5+LaborForceFemale!AB5</f>
        <v>0</v>
      </c>
      <c r="AC5" s="28">
        <f>LaborForceMale!AC5+LaborForceFemale!AC5</f>
        <v>0</v>
      </c>
      <c r="AD5" s="28">
        <f>LaborForceMale!AD5+LaborForceFemale!AD5</f>
        <v>0</v>
      </c>
      <c r="AE5" s="28">
        <f>LaborForceMale!AE5+LaborForceFemale!AE5</f>
        <v>0</v>
      </c>
      <c r="AF5" s="28">
        <f>LaborForceMale!AF5+LaborForceFemale!AF5</f>
        <v>0</v>
      </c>
      <c r="AG5" s="25">
        <f>LaborForceMale!AG5+LaborForceFemale!AG5</f>
        <v>0</v>
      </c>
      <c r="AH5" s="25">
        <f>LaborForceMale!AH5+LaborForceFemale!AH5</f>
        <v>0</v>
      </c>
      <c r="AI5" s="25">
        <f>LaborForceMale!AI5+LaborForceFemale!AI5</f>
        <v>0</v>
      </c>
      <c r="AJ5" s="25">
        <f>LaborForceMale!AJ5+LaborForceFemale!AJ5</f>
        <v>0</v>
      </c>
      <c r="AK5" s="25">
        <f>LaborForceMale!AK5+LaborForceFemale!AK5</f>
        <v>0</v>
      </c>
      <c r="AL5" s="25">
        <f>LaborForceMale!AL5+LaborForceFemale!AL5</f>
        <v>0</v>
      </c>
      <c r="AM5" s="25">
        <f>LaborForceMale!AM5+LaborForceFemale!AM5</f>
        <v>0</v>
      </c>
      <c r="AN5" s="25">
        <f>LaborForceMale!AN5+LaborForceFemale!AN5</f>
        <v>0</v>
      </c>
      <c r="AO5" s="25">
        <f>LaborForceMale!AO5+LaborForceFemale!AO5</f>
        <v>0</v>
      </c>
      <c r="AP5" s="25">
        <f>LaborForceMale!AP5+LaborForceFemale!AP5</f>
        <v>0</v>
      </c>
      <c r="AQ5" s="25">
        <f>LaborForceMale!AQ5+LaborForceFemale!AQ5</f>
        <v>0</v>
      </c>
      <c r="AR5" s="25">
        <f>LaborForceMale!AR5+LaborForceFemale!AR5</f>
        <v>0</v>
      </c>
      <c r="AS5" s="25">
        <f>LaborForceMale!AS5+LaborForceFemale!AS5</f>
        <v>0</v>
      </c>
      <c r="AT5" s="25">
        <f>LaborForceMale!AT5+LaborForceFemale!AT5</f>
        <v>0</v>
      </c>
      <c r="AU5" s="25">
        <f>LaborForceMale!AU5+LaborForceFemale!AU5</f>
        <v>0</v>
      </c>
      <c r="AV5" s="25">
        <f>LaborForceMale!AV5+LaborForceFemale!AV5</f>
        <v>0</v>
      </c>
      <c r="AW5" s="25">
        <f>LaborForceMale!AW5+LaborForceFemale!AW5</f>
        <v>0</v>
      </c>
      <c r="AX5" s="25">
        <f>LaborForceMale!AX5+LaborForceFemale!AX5</f>
        <v>0</v>
      </c>
      <c r="AY5" s="25">
        <f>LaborForceMale!AY5+LaborForceFemale!AY5</f>
        <v>0</v>
      </c>
      <c r="AZ5" s="25">
        <f>LaborForceMale!AZ5+LaborForceFemale!AZ5</f>
        <v>0</v>
      </c>
    </row>
    <row r="6" spans="1:5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LaborForceMale!AA6+LaborForceFemale!AA6</f>
        <v>0</v>
      </c>
      <c r="AB6" s="28">
        <f>LaborForceMale!AB6+LaborForceFemale!AB6</f>
        <v>0</v>
      </c>
      <c r="AC6" s="28">
        <f>LaborForceMale!AC6+LaborForceFemale!AC6</f>
        <v>0</v>
      </c>
      <c r="AD6" s="28">
        <f>LaborForceMale!AD6+LaborForceFemale!AD6</f>
        <v>0</v>
      </c>
      <c r="AE6" s="28">
        <f>LaborForceMale!AE6+LaborForceFemale!AE6</f>
        <v>0</v>
      </c>
      <c r="AF6" s="28">
        <f>LaborForceMale!AF6+LaborForceFemale!AF6</f>
        <v>0</v>
      </c>
      <c r="AG6" s="25">
        <f>LaborForceMale!AG6+LaborForceFemale!AG6</f>
        <v>0</v>
      </c>
      <c r="AH6" s="25">
        <f>LaborForceMale!AH6+LaborForceFemale!AH6</f>
        <v>0</v>
      </c>
      <c r="AI6" s="25">
        <f>LaborForceMale!AI6+LaborForceFemale!AI6</f>
        <v>0</v>
      </c>
      <c r="AJ6" s="25">
        <f>LaborForceMale!AJ6+LaborForceFemale!AJ6</f>
        <v>0</v>
      </c>
      <c r="AK6" s="25">
        <f>LaborForceMale!AK6+LaborForceFemale!AK6</f>
        <v>0</v>
      </c>
      <c r="AL6" s="25">
        <f>LaborForceMale!AL6+LaborForceFemale!AL6</f>
        <v>0</v>
      </c>
      <c r="AM6" s="25">
        <f>LaborForceMale!AM6+LaborForceFemale!AM6</f>
        <v>0</v>
      </c>
      <c r="AN6" s="25">
        <f>LaborForceMale!AN6+LaborForceFemale!AN6</f>
        <v>0</v>
      </c>
      <c r="AO6" s="25">
        <f>LaborForceMale!AO6+LaborForceFemale!AO6</f>
        <v>0</v>
      </c>
      <c r="AP6" s="25">
        <f>LaborForceMale!AP6+LaborForceFemale!AP6</f>
        <v>0</v>
      </c>
      <c r="AQ6" s="25">
        <f>LaborForceMale!AQ6+LaborForceFemale!AQ6</f>
        <v>0</v>
      </c>
      <c r="AR6" s="25">
        <f>LaborForceMale!AR6+LaborForceFemale!AR6</f>
        <v>0</v>
      </c>
      <c r="AS6" s="25">
        <f>LaborForceMale!AS6+LaborForceFemale!AS6</f>
        <v>0</v>
      </c>
      <c r="AT6" s="25">
        <f>LaborForceMale!AT6+LaborForceFemale!AT6</f>
        <v>0</v>
      </c>
      <c r="AU6" s="25">
        <f>LaborForceMale!AU6+LaborForceFemale!AU6</f>
        <v>0</v>
      </c>
      <c r="AV6" s="25">
        <f>LaborForceMale!AV6+LaborForceFemale!AV6</f>
        <v>0</v>
      </c>
      <c r="AW6" s="25">
        <f>LaborForceMale!AW6+LaborForceFemale!AW6</f>
        <v>0</v>
      </c>
      <c r="AX6" s="25">
        <f>LaborForceMale!AX6+LaborForceFemale!AX6</f>
        <v>0</v>
      </c>
      <c r="AY6" s="25">
        <f>LaborForceMale!AY6+LaborForceFemale!AY6</f>
        <v>0</v>
      </c>
      <c r="AZ6" s="25">
        <f>LaborForceMale!AZ6+LaborForceFemale!AZ6</f>
        <v>0</v>
      </c>
    </row>
    <row r="7" spans="1:5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LaborForceMale!AA7+LaborForceFemale!AA7</f>
        <v>0</v>
      </c>
      <c r="AB7" s="28">
        <f>LaborForceMale!AB7+LaborForceFemale!AB7</f>
        <v>0</v>
      </c>
      <c r="AC7" s="28">
        <f>LaborForceMale!AC7+LaborForceFemale!AC7</f>
        <v>0</v>
      </c>
      <c r="AD7" s="28">
        <f>LaborForceMale!AD7+LaborForceFemale!AD7</f>
        <v>0</v>
      </c>
      <c r="AE7" s="28">
        <f>LaborForceMale!AE7+LaborForceFemale!AE7</f>
        <v>0</v>
      </c>
      <c r="AF7" s="28">
        <f>LaborForceMale!AF7+LaborForceFemale!AF7</f>
        <v>0</v>
      </c>
      <c r="AG7" s="25">
        <f>LaborForceMale!AG7+LaborForceFemale!AG7</f>
        <v>0</v>
      </c>
      <c r="AH7" s="25">
        <f>LaborForceMale!AH7+LaborForceFemale!AH7</f>
        <v>0</v>
      </c>
      <c r="AI7" s="25">
        <f>LaborForceMale!AI7+LaborForceFemale!AI7</f>
        <v>0</v>
      </c>
      <c r="AJ7" s="25">
        <f>LaborForceMale!AJ7+LaborForceFemale!AJ7</f>
        <v>0</v>
      </c>
      <c r="AK7" s="25">
        <f>LaborForceMale!AK7+LaborForceFemale!AK7</f>
        <v>0</v>
      </c>
      <c r="AL7" s="25">
        <f>LaborForceMale!AL7+LaborForceFemale!AL7</f>
        <v>0</v>
      </c>
      <c r="AM7" s="25">
        <f>LaborForceMale!AM7+LaborForceFemale!AM7</f>
        <v>0</v>
      </c>
      <c r="AN7" s="25">
        <f>LaborForceMale!AN7+LaborForceFemale!AN7</f>
        <v>0</v>
      </c>
      <c r="AO7" s="25">
        <f>LaborForceMale!AO7+LaborForceFemale!AO7</f>
        <v>0</v>
      </c>
      <c r="AP7" s="25">
        <f>LaborForceMale!AP7+LaborForceFemale!AP7</f>
        <v>0</v>
      </c>
      <c r="AQ7" s="25">
        <f>LaborForceMale!AQ7+LaborForceFemale!AQ7</f>
        <v>0</v>
      </c>
      <c r="AR7" s="25">
        <f>LaborForceMale!AR7+LaborForceFemale!AR7</f>
        <v>0</v>
      </c>
      <c r="AS7" s="25">
        <f>LaborForceMale!AS7+LaborForceFemale!AS7</f>
        <v>0</v>
      </c>
      <c r="AT7" s="25">
        <f>LaborForceMale!AT7+LaborForceFemale!AT7</f>
        <v>0</v>
      </c>
      <c r="AU7" s="25">
        <f>LaborForceMale!AU7+LaborForceFemale!AU7</f>
        <v>0</v>
      </c>
      <c r="AV7" s="25">
        <f>LaborForceMale!AV7+LaborForceFemale!AV7</f>
        <v>0</v>
      </c>
      <c r="AW7" s="25">
        <f>LaborForceMale!AW7+LaborForceFemale!AW7</f>
        <v>0</v>
      </c>
      <c r="AX7" s="25">
        <f>LaborForceMale!AX7+LaborForceFemale!AX7</f>
        <v>0</v>
      </c>
      <c r="AY7" s="25">
        <f>LaborForceMale!AY7+LaborForceFemale!AY7</f>
        <v>0</v>
      </c>
      <c r="AZ7" s="25">
        <f>LaborForceMale!AZ7+LaborForceFemale!AZ7</f>
        <v>0</v>
      </c>
    </row>
    <row r="8" spans="1:5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LaborForceMale!AA8+LaborForceFemale!AA8</f>
        <v>0</v>
      </c>
      <c r="AB8" s="28">
        <f>LaborForceMale!AB8+LaborForceFemale!AB8</f>
        <v>0</v>
      </c>
      <c r="AC8" s="28">
        <f>LaborForceMale!AC8+LaborForceFemale!AC8</f>
        <v>0</v>
      </c>
      <c r="AD8" s="28">
        <f>LaborForceMale!AD8+LaborForceFemale!AD8</f>
        <v>0</v>
      </c>
      <c r="AE8" s="28">
        <f>LaborForceMale!AE8+LaborForceFemale!AE8</f>
        <v>0</v>
      </c>
      <c r="AF8" s="28">
        <f>LaborForceMale!AF8+LaborForceFemale!AF8</f>
        <v>0</v>
      </c>
      <c r="AG8" s="25">
        <f>LaborForceMale!AG8+LaborForceFemale!AG8</f>
        <v>0</v>
      </c>
      <c r="AH8" s="25">
        <f>LaborForceMale!AH8+LaborForceFemale!AH8</f>
        <v>0</v>
      </c>
      <c r="AI8" s="25">
        <f>LaborForceMale!AI8+LaborForceFemale!AI8</f>
        <v>0</v>
      </c>
      <c r="AJ8" s="25">
        <f>LaborForceMale!AJ8+LaborForceFemale!AJ8</f>
        <v>0</v>
      </c>
      <c r="AK8" s="25">
        <f>LaborForceMale!AK8+LaborForceFemale!AK8</f>
        <v>0</v>
      </c>
      <c r="AL8" s="25">
        <f>LaborForceMale!AL8+LaborForceFemale!AL8</f>
        <v>0</v>
      </c>
      <c r="AM8" s="25">
        <f>LaborForceMale!AM8+LaborForceFemale!AM8</f>
        <v>0</v>
      </c>
      <c r="AN8" s="25">
        <f>LaborForceMale!AN8+LaborForceFemale!AN8</f>
        <v>0</v>
      </c>
      <c r="AO8" s="25">
        <f>LaborForceMale!AO8+LaborForceFemale!AO8</f>
        <v>0</v>
      </c>
      <c r="AP8" s="25">
        <f>LaborForceMale!AP8+LaborForceFemale!AP8</f>
        <v>0</v>
      </c>
      <c r="AQ8" s="25">
        <f>LaborForceMale!AQ8+LaborForceFemale!AQ8</f>
        <v>0</v>
      </c>
      <c r="AR8" s="25">
        <f>LaborForceMale!AR8+LaborForceFemale!AR8</f>
        <v>0</v>
      </c>
      <c r="AS8" s="25">
        <f>LaborForceMale!AS8+LaborForceFemale!AS8</f>
        <v>0</v>
      </c>
      <c r="AT8" s="25">
        <f>LaborForceMale!AT8+LaborForceFemale!AT8</f>
        <v>0</v>
      </c>
      <c r="AU8" s="25">
        <f>LaborForceMale!AU8+LaborForceFemale!AU8</f>
        <v>0</v>
      </c>
      <c r="AV8" s="25">
        <f>LaborForceMale!AV8+LaborForceFemale!AV8</f>
        <v>0</v>
      </c>
      <c r="AW8" s="25">
        <f>LaborForceMale!AW8+LaborForceFemale!AW8</f>
        <v>0</v>
      </c>
      <c r="AX8" s="25">
        <f>LaborForceMale!AX8+LaborForceFemale!AX8</f>
        <v>0</v>
      </c>
      <c r="AY8" s="25">
        <f>LaborForceMale!AY8+LaborForceFemale!AY8</f>
        <v>0</v>
      </c>
      <c r="AZ8" s="25">
        <f>LaborForceMale!AZ8+LaborForceFemale!AZ8</f>
        <v>0</v>
      </c>
    </row>
    <row r="9" spans="1:5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LaborForceMale!AA9+LaborForceFemale!AA9</f>
        <v>0</v>
      </c>
      <c r="AB9" s="28">
        <f>LaborForceMale!AB9+LaborForceFemale!AB9</f>
        <v>0</v>
      </c>
      <c r="AC9" s="28">
        <f>LaborForceMale!AC9+LaborForceFemale!AC9</f>
        <v>0</v>
      </c>
      <c r="AD9" s="28">
        <f>LaborForceMale!AD9+LaborForceFemale!AD9</f>
        <v>0</v>
      </c>
      <c r="AE9" s="28">
        <f>LaborForceMale!AE9+LaborForceFemale!AE9</f>
        <v>0</v>
      </c>
      <c r="AF9" s="28">
        <f>LaborForceMale!AF9+LaborForceFemale!AF9</f>
        <v>0</v>
      </c>
      <c r="AG9" s="25">
        <f>LaborForceMale!AG9+LaborForceFemale!AG9</f>
        <v>0</v>
      </c>
      <c r="AH9" s="25">
        <f>LaborForceMale!AH9+LaborForceFemale!AH9</f>
        <v>0</v>
      </c>
      <c r="AI9" s="25">
        <f>LaborForceMale!AI9+LaborForceFemale!AI9</f>
        <v>0</v>
      </c>
      <c r="AJ9" s="25">
        <f>LaborForceMale!AJ9+LaborForceFemale!AJ9</f>
        <v>0</v>
      </c>
      <c r="AK9" s="25">
        <f>LaborForceMale!AK9+LaborForceFemale!AK9</f>
        <v>0</v>
      </c>
      <c r="AL9" s="25">
        <f>LaborForceMale!AL9+LaborForceFemale!AL9</f>
        <v>0</v>
      </c>
      <c r="AM9" s="25">
        <f>LaborForceMale!AM9+LaborForceFemale!AM9</f>
        <v>0</v>
      </c>
      <c r="AN9" s="25">
        <f>LaborForceMale!AN9+LaborForceFemale!AN9</f>
        <v>0</v>
      </c>
      <c r="AO9" s="25">
        <f>LaborForceMale!AO9+LaborForceFemale!AO9</f>
        <v>0</v>
      </c>
      <c r="AP9" s="25">
        <f>LaborForceMale!AP9+LaborForceFemale!AP9</f>
        <v>0</v>
      </c>
      <c r="AQ9" s="25">
        <f>LaborForceMale!AQ9+LaborForceFemale!AQ9</f>
        <v>0</v>
      </c>
      <c r="AR9" s="25">
        <f>LaborForceMale!AR9+LaborForceFemale!AR9</f>
        <v>0</v>
      </c>
      <c r="AS9" s="25">
        <f>LaborForceMale!AS9+LaborForceFemale!AS9</f>
        <v>0</v>
      </c>
      <c r="AT9" s="25">
        <f>LaborForceMale!AT9+LaborForceFemale!AT9</f>
        <v>0</v>
      </c>
      <c r="AU9" s="25">
        <f>LaborForceMale!AU9+LaborForceFemale!AU9</f>
        <v>0</v>
      </c>
      <c r="AV9" s="25">
        <f>LaborForceMale!AV9+LaborForceFemale!AV9</f>
        <v>0</v>
      </c>
      <c r="AW9" s="25">
        <f>LaborForceMale!AW9+LaborForceFemale!AW9</f>
        <v>0</v>
      </c>
      <c r="AX9" s="25">
        <f>LaborForceMale!AX9+LaborForceFemale!AX9</f>
        <v>0</v>
      </c>
      <c r="AY9" s="25">
        <f>LaborForceMale!AY9+LaborForceFemale!AY9</f>
        <v>0</v>
      </c>
      <c r="AZ9" s="25">
        <f>LaborForceMale!AZ9+LaborForceFemale!AZ9</f>
        <v>0</v>
      </c>
    </row>
    <row r="10" spans="1:5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LaborForceMale!AA10+LaborForceFemale!AA10</f>
        <v>0</v>
      </c>
      <c r="AB10" s="28">
        <f>LaborForceMale!AB10+LaborForceFemale!AB10</f>
        <v>0</v>
      </c>
      <c r="AC10" s="28">
        <f>LaborForceMale!AC10+LaborForceFemale!AC10</f>
        <v>0</v>
      </c>
      <c r="AD10" s="28">
        <f>LaborForceMale!AD10+LaborForceFemale!AD10</f>
        <v>0</v>
      </c>
      <c r="AE10" s="28">
        <f>LaborForceMale!AE10+LaborForceFemale!AE10</f>
        <v>0</v>
      </c>
      <c r="AF10" s="28">
        <f>LaborForceMale!AF10+LaborForceFemale!AF10</f>
        <v>0</v>
      </c>
      <c r="AG10" s="25">
        <f>LaborForceMale!AG10+LaborForceFemale!AG10</f>
        <v>0</v>
      </c>
      <c r="AH10" s="25">
        <f>LaborForceMale!AH10+LaborForceFemale!AH10</f>
        <v>0</v>
      </c>
      <c r="AI10" s="25">
        <f>LaborForceMale!AI10+LaborForceFemale!AI10</f>
        <v>0</v>
      </c>
      <c r="AJ10" s="25">
        <f>LaborForceMale!AJ10+LaborForceFemale!AJ10</f>
        <v>0</v>
      </c>
      <c r="AK10" s="25">
        <f>LaborForceMale!AK10+LaborForceFemale!AK10</f>
        <v>0</v>
      </c>
      <c r="AL10" s="25">
        <f>LaborForceMale!AL10+LaborForceFemale!AL10</f>
        <v>0</v>
      </c>
      <c r="AM10" s="25">
        <f>LaborForceMale!AM10+LaborForceFemale!AM10</f>
        <v>0</v>
      </c>
      <c r="AN10" s="25">
        <f>LaborForceMale!AN10+LaborForceFemale!AN10</f>
        <v>0</v>
      </c>
      <c r="AO10" s="25">
        <f>LaborForceMale!AO10+LaborForceFemale!AO10</f>
        <v>0</v>
      </c>
      <c r="AP10" s="25">
        <f>LaborForceMale!AP10+LaborForceFemale!AP10</f>
        <v>0</v>
      </c>
      <c r="AQ10" s="25">
        <f>LaborForceMale!AQ10+LaborForceFemale!AQ10</f>
        <v>0</v>
      </c>
      <c r="AR10" s="25">
        <f>LaborForceMale!AR10+LaborForceFemale!AR10</f>
        <v>0</v>
      </c>
      <c r="AS10" s="25">
        <f>LaborForceMale!AS10+LaborForceFemale!AS10</f>
        <v>0</v>
      </c>
      <c r="AT10" s="25">
        <f>LaborForceMale!AT10+LaborForceFemale!AT10</f>
        <v>0</v>
      </c>
      <c r="AU10" s="25">
        <f>LaborForceMale!AU10+LaborForceFemale!AU10</f>
        <v>0</v>
      </c>
      <c r="AV10" s="25">
        <f>LaborForceMale!AV10+LaborForceFemale!AV10</f>
        <v>0</v>
      </c>
      <c r="AW10" s="25">
        <f>LaborForceMale!AW10+LaborForceFemale!AW10</f>
        <v>0</v>
      </c>
      <c r="AX10" s="25">
        <f>LaborForceMale!AX10+LaborForceFemale!AX10</f>
        <v>0</v>
      </c>
      <c r="AY10" s="25">
        <f>LaborForceMale!AY10+LaborForceFemale!AY10</f>
        <v>0</v>
      </c>
      <c r="AZ10" s="25">
        <f>LaborForceMale!AZ10+LaborForceFemale!AZ10</f>
        <v>0</v>
      </c>
    </row>
    <row r="11" spans="1:5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LaborForceMale!AA11+LaborForceFemale!AA11</f>
        <v>0</v>
      </c>
      <c r="AB11" s="28">
        <f>LaborForceMale!AB11+LaborForceFemale!AB11</f>
        <v>0</v>
      </c>
      <c r="AC11" s="28">
        <f>LaborForceMale!AC11+LaborForceFemale!AC11</f>
        <v>0</v>
      </c>
      <c r="AD11" s="28">
        <f>LaborForceMale!AD11+LaborForceFemale!AD11</f>
        <v>0</v>
      </c>
      <c r="AE11" s="28">
        <f>LaborForceMale!AE11+LaborForceFemale!AE11</f>
        <v>0</v>
      </c>
      <c r="AF11" s="28">
        <f>LaborForceMale!AF11+LaborForceFemale!AF11</f>
        <v>0</v>
      </c>
      <c r="AG11" s="25">
        <f>LaborForceMale!AG11+LaborForceFemale!AG11</f>
        <v>0</v>
      </c>
      <c r="AH11" s="25">
        <f>LaborForceMale!AH11+LaborForceFemale!AH11</f>
        <v>0</v>
      </c>
      <c r="AI11" s="25">
        <f>LaborForceMale!AI11+LaborForceFemale!AI11</f>
        <v>0</v>
      </c>
      <c r="AJ11" s="25">
        <f>LaborForceMale!AJ11+LaborForceFemale!AJ11</f>
        <v>0</v>
      </c>
      <c r="AK11" s="25">
        <f>LaborForceMale!AK11+LaborForceFemale!AK11</f>
        <v>0</v>
      </c>
      <c r="AL11" s="25">
        <f>LaborForceMale!AL11+LaborForceFemale!AL11</f>
        <v>0</v>
      </c>
      <c r="AM11" s="25">
        <f>LaborForceMale!AM11+LaborForceFemale!AM11</f>
        <v>0</v>
      </c>
      <c r="AN11" s="25">
        <f>LaborForceMale!AN11+LaborForceFemale!AN11</f>
        <v>0</v>
      </c>
      <c r="AO11" s="25">
        <f>LaborForceMale!AO11+LaborForceFemale!AO11</f>
        <v>0</v>
      </c>
      <c r="AP11" s="25">
        <f>LaborForceMale!AP11+LaborForceFemale!AP11</f>
        <v>0</v>
      </c>
      <c r="AQ11" s="25">
        <f>LaborForceMale!AQ11+LaborForceFemale!AQ11</f>
        <v>0</v>
      </c>
      <c r="AR11" s="25">
        <f>LaborForceMale!AR11+LaborForceFemale!AR11</f>
        <v>0</v>
      </c>
      <c r="AS11" s="25">
        <f>LaborForceMale!AS11+LaborForceFemale!AS11</f>
        <v>0</v>
      </c>
      <c r="AT11" s="25">
        <f>LaborForceMale!AT11+LaborForceFemale!AT11</f>
        <v>0</v>
      </c>
      <c r="AU11" s="25">
        <f>LaborForceMale!AU11+LaborForceFemale!AU11</f>
        <v>0</v>
      </c>
      <c r="AV11" s="25">
        <f>LaborForceMale!AV11+LaborForceFemale!AV11</f>
        <v>0</v>
      </c>
      <c r="AW11" s="25">
        <f>LaborForceMale!AW11+LaborForceFemale!AW11</f>
        <v>0</v>
      </c>
      <c r="AX11" s="25">
        <f>LaborForceMale!AX11+LaborForceFemale!AX11</f>
        <v>0</v>
      </c>
      <c r="AY11" s="25">
        <f>LaborForceMale!AY11+LaborForceFemale!AY11</f>
        <v>0</v>
      </c>
      <c r="AZ11" s="25">
        <f>LaborForceMale!AZ11+LaborForceFemale!AZ11</f>
        <v>0</v>
      </c>
    </row>
    <row r="12" spans="1:5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LaborForceMale!AA12+LaborForceFemale!AA12</f>
        <v>0</v>
      </c>
      <c r="AB12" s="28">
        <f>LaborForceMale!AB12+LaborForceFemale!AB12</f>
        <v>0</v>
      </c>
      <c r="AC12" s="28">
        <f>LaborForceMale!AC12+LaborForceFemale!AC12</f>
        <v>0</v>
      </c>
      <c r="AD12" s="28">
        <f>LaborForceMale!AD12+LaborForceFemale!AD12</f>
        <v>0</v>
      </c>
      <c r="AE12" s="28">
        <f>LaborForceMale!AE12+LaborForceFemale!AE12</f>
        <v>0</v>
      </c>
      <c r="AF12" s="28">
        <f>LaborForceMale!AF12+LaborForceFemale!AF12</f>
        <v>0</v>
      </c>
      <c r="AG12" s="25">
        <f>LaborForceMale!AG12+LaborForceFemale!AG12</f>
        <v>0</v>
      </c>
      <c r="AH12" s="25">
        <f>LaborForceMale!AH12+LaborForceFemale!AH12</f>
        <v>0</v>
      </c>
      <c r="AI12" s="25">
        <f>LaborForceMale!AI12+LaborForceFemale!AI12</f>
        <v>0</v>
      </c>
      <c r="AJ12" s="25">
        <f>LaborForceMale!AJ12+LaborForceFemale!AJ12</f>
        <v>0</v>
      </c>
      <c r="AK12" s="25">
        <f>LaborForceMale!AK12+LaborForceFemale!AK12</f>
        <v>0</v>
      </c>
      <c r="AL12" s="25">
        <f>LaborForceMale!AL12+LaborForceFemale!AL12</f>
        <v>0</v>
      </c>
      <c r="AM12" s="25">
        <f>LaborForceMale!AM12+LaborForceFemale!AM12</f>
        <v>0</v>
      </c>
      <c r="AN12" s="25">
        <f>LaborForceMale!AN12+LaborForceFemale!AN12</f>
        <v>0</v>
      </c>
      <c r="AO12" s="25">
        <f>LaborForceMale!AO12+LaborForceFemale!AO12</f>
        <v>0</v>
      </c>
      <c r="AP12" s="25">
        <f>LaborForceMale!AP12+LaborForceFemale!AP12</f>
        <v>0</v>
      </c>
      <c r="AQ12" s="25">
        <f>LaborForceMale!AQ12+LaborForceFemale!AQ12</f>
        <v>0</v>
      </c>
      <c r="AR12" s="25">
        <f>LaborForceMale!AR12+LaborForceFemale!AR12</f>
        <v>0</v>
      </c>
      <c r="AS12" s="25">
        <f>LaborForceMale!AS12+LaborForceFemale!AS12</f>
        <v>0</v>
      </c>
      <c r="AT12" s="25">
        <f>LaborForceMale!AT12+LaborForceFemale!AT12</f>
        <v>0</v>
      </c>
      <c r="AU12" s="25">
        <f>LaborForceMale!AU12+LaborForceFemale!AU12</f>
        <v>0</v>
      </c>
      <c r="AV12" s="25">
        <f>LaborForceMale!AV12+LaborForceFemale!AV12</f>
        <v>0</v>
      </c>
      <c r="AW12" s="25">
        <f>LaborForceMale!AW12+LaborForceFemale!AW12</f>
        <v>0</v>
      </c>
      <c r="AX12" s="25">
        <f>LaborForceMale!AX12+LaborForceFemale!AX12</f>
        <v>0</v>
      </c>
      <c r="AY12" s="25">
        <f>LaborForceMale!AY12+LaborForceFemale!AY12</f>
        <v>0</v>
      </c>
      <c r="AZ12" s="25">
        <f>LaborForceMale!AZ12+LaborForceFemale!AZ12</f>
        <v>0</v>
      </c>
    </row>
    <row r="13" spans="1:5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LaborForceMale!AA13+LaborForceFemale!AA13</f>
        <v>0</v>
      </c>
      <c r="AB13" s="28">
        <f>LaborForceMale!AB13+LaborForceFemale!AB13</f>
        <v>0</v>
      </c>
      <c r="AC13" s="28">
        <f>LaborForceMale!AC13+LaborForceFemale!AC13</f>
        <v>0</v>
      </c>
      <c r="AD13" s="28">
        <f>LaborForceMale!AD13+LaborForceFemale!AD13</f>
        <v>0</v>
      </c>
      <c r="AE13" s="28">
        <f>LaborForceMale!AE13+LaborForceFemale!AE13</f>
        <v>0</v>
      </c>
      <c r="AF13" s="28">
        <f>LaborForceMale!AF13+LaborForceFemale!AF13</f>
        <v>0</v>
      </c>
      <c r="AG13" s="25">
        <f>LaborForceMale!AG13+LaborForceFemale!AG13</f>
        <v>0</v>
      </c>
      <c r="AH13" s="25">
        <f>LaborForceMale!AH13+LaborForceFemale!AH13</f>
        <v>0</v>
      </c>
      <c r="AI13" s="25">
        <f>LaborForceMale!AI13+LaborForceFemale!AI13</f>
        <v>0</v>
      </c>
      <c r="AJ13" s="25">
        <f>LaborForceMale!AJ13+LaborForceFemale!AJ13</f>
        <v>0</v>
      </c>
      <c r="AK13" s="25">
        <f>LaborForceMale!AK13+LaborForceFemale!AK13</f>
        <v>0</v>
      </c>
      <c r="AL13" s="25">
        <f>LaborForceMale!AL13+LaborForceFemale!AL13</f>
        <v>0</v>
      </c>
      <c r="AM13" s="25">
        <f>LaborForceMale!AM13+LaborForceFemale!AM13</f>
        <v>0</v>
      </c>
      <c r="AN13" s="25">
        <f>LaborForceMale!AN13+LaborForceFemale!AN13</f>
        <v>0</v>
      </c>
      <c r="AO13" s="25">
        <f>LaborForceMale!AO13+LaborForceFemale!AO13</f>
        <v>0</v>
      </c>
      <c r="AP13" s="25">
        <f>LaborForceMale!AP13+LaborForceFemale!AP13</f>
        <v>0</v>
      </c>
      <c r="AQ13" s="25">
        <f>LaborForceMale!AQ13+LaborForceFemale!AQ13</f>
        <v>0</v>
      </c>
      <c r="AR13" s="25">
        <f>LaborForceMale!AR13+LaborForceFemale!AR13</f>
        <v>0</v>
      </c>
      <c r="AS13" s="25">
        <f>LaborForceMale!AS13+LaborForceFemale!AS13</f>
        <v>0</v>
      </c>
      <c r="AT13" s="25">
        <f>LaborForceMale!AT13+LaborForceFemale!AT13</f>
        <v>0</v>
      </c>
      <c r="AU13" s="25">
        <f>LaborForceMale!AU13+LaborForceFemale!AU13</f>
        <v>0</v>
      </c>
      <c r="AV13" s="25">
        <f>LaborForceMale!AV13+LaborForceFemale!AV13</f>
        <v>0</v>
      </c>
      <c r="AW13" s="25">
        <f>LaborForceMale!AW13+LaborForceFemale!AW13</f>
        <v>0</v>
      </c>
      <c r="AX13" s="25">
        <f>LaborForceMale!AX13+LaborForceFemale!AX13</f>
        <v>0</v>
      </c>
      <c r="AY13" s="25">
        <f>LaborForceMale!AY13+LaborForceFemale!AY13</f>
        <v>0</v>
      </c>
      <c r="AZ13" s="25">
        <f>LaborForceMale!AZ13+LaborForceFemale!AZ13</f>
        <v>0</v>
      </c>
    </row>
    <row r="14" spans="1:5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LaborForceMale!AA14+LaborForceFemale!AA14</f>
        <v>0</v>
      </c>
      <c r="AB14" s="28">
        <f>LaborForceMale!AB14+LaborForceFemale!AB14</f>
        <v>0</v>
      </c>
      <c r="AC14" s="28">
        <f>LaborForceMale!AC14+LaborForceFemale!AC14</f>
        <v>0</v>
      </c>
      <c r="AD14" s="28">
        <f>LaborForceMale!AD14+LaborForceFemale!AD14</f>
        <v>0</v>
      </c>
      <c r="AE14" s="28">
        <f>LaborForceMale!AE14+LaborForceFemale!AE14</f>
        <v>0</v>
      </c>
      <c r="AF14" s="28">
        <f>LaborForceMale!AF14+LaborForceFemale!AF14</f>
        <v>0</v>
      </c>
      <c r="AG14" s="25">
        <f>LaborForceMale!AG14+LaborForceFemale!AG14</f>
        <v>0</v>
      </c>
      <c r="AH14" s="25">
        <f>LaborForceMale!AH14+LaborForceFemale!AH14</f>
        <v>0</v>
      </c>
      <c r="AI14" s="25">
        <f>LaborForceMale!AI14+LaborForceFemale!AI14</f>
        <v>0</v>
      </c>
      <c r="AJ14" s="25">
        <f>LaborForceMale!AJ14+LaborForceFemale!AJ14</f>
        <v>0</v>
      </c>
      <c r="AK14" s="25">
        <f>LaborForceMale!AK14+LaborForceFemale!AK14</f>
        <v>0</v>
      </c>
      <c r="AL14" s="25">
        <f>LaborForceMale!AL14+LaborForceFemale!AL14</f>
        <v>0</v>
      </c>
      <c r="AM14" s="25">
        <f>LaborForceMale!AM14+LaborForceFemale!AM14</f>
        <v>0</v>
      </c>
      <c r="AN14" s="25">
        <f>LaborForceMale!AN14+LaborForceFemale!AN14</f>
        <v>0</v>
      </c>
      <c r="AO14" s="25">
        <f>LaborForceMale!AO14+LaborForceFemale!AO14</f>
        <v>0</v>
      </c>
      <c r="AP14" s="25">
        <f>LaborForceMale!AP14+LaborForceFemale!AP14</f>
        <v>0</v>
      </c>
      <c r="AQ14" s="25">
        <f>LaborForceMale!AQ14+LaborForceFemale!AQ14</f>
        <v>0</v>
      </c>
      <c r="AR14" s="25">
        <f>LaborForceMale!AR14+LaborForceFemale!AR14</f>
        <v>0</v>
      </c>
      <c r="AS14" s="25">
        <f>LaborForceMale!AS14+LaborForceFemale!AS14</f>
        <v>0</v>
      </c>
      <c r="AT14" s="25">
        <f>LaborForceMale!AT14+LaborForceFemale!AT14</f>
        <v>0</v>
      </c>
      <c r="AU14" s="25">
        <f>LaborForceMale!AU14+LaborForceFemale!AU14</f>
        <v>0</v>
      </c>
      <c r="AV14" s="25">
        <f>LaborForceMale!AV14+LaborForceFemale!AV14</f>
        <v>0</v>
      </c>
      <c r="AW14" s="25">
        <f>LaborForceMale!AW14+LaborForceFemale!AW14</f>
        <v>0</v>
      </c>
      <c r="AX14" s="25">
        <f>LaborForceMale!AX14+LaborForceFemale!AX14</f>
        <v>0</v>
      </c>
      <c r="AY14" s="25">
        <f>LaborForceMale!AY14+LaborForceFemale!AY14</f>
        <v>0</v>
      </c>
      <c r="AZ14" s="25">
        <f>LaborForceMale!AZ14+LaborForceFemale!AZ14</f>
        <v>0</v>
      </c>
    </row>
    <row r="15" spans="1:5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LaborForceMale!AA15+LaborForceFemale!AA15</f>
        <v>0</v>
      </c>
      <c r="AB15" s="28">
        <f>LaborForceMale!AB15+LaborForceFemale!AB15</f>
        <v>0</v>
      </c>
      <c r="AC15" s="28">
        <f>LaborForceMale!AC15+LaborForceFemale!AC15</f>
        <v>0</v>
      </c>
      <c r="AD15" s="28">
        <f>LaborForceMale!AD15+LaborForceFemale!AD15</f>
        <v>0</v>
      </c>
      <c r="AE15" s="28">
        <f>LaborForceMale!AE15+LaborForceFemale!AE15</f>
        <v>0</v>
      </c>
      <c r="AF15" s="28">
        <f>LaborForceMale!AF15+LaborForceFemale!AF15</f>
        <v>0</v>
      </c>
      <c r="AG15" s="25">
        <f>LaborForceMale!AG15+LaborForceFemale!AG15</f>
        <v>0</v>
      </c>
      <c r="AH15" s="25">
        <f>LaborForceMale!AH15+LaborForceFemale!AH15</f>
        <v>0</v>
      </c>
      <c r="AI15" s="25">
        <f>LaborForceMale!AI15+LaborForceFemale!AI15</f>
        <v>0</v>
      </c>
      <c r="AJ15" s="25">
        <f>LaborForceMale!AJ15+LaborForceFemale!AJ15</f>
        <v>0</v>
      </c>
      <c r="AK15" s="25">
        <f>LaborForceMale!AK15+LaborForceFemale!AK15</f>
        <v>0</v>
      </c>
      <c r="AL15" s="25">
        <f>LaborForceMale!AL15+LaborForceFemale!AL15</f>
        <v>0</v>
      </c>
      <c r="AM15" s="25">
        <f>LaborForceMale!AM15+LaborForceFemale!AM15</f>
        <v>0</v>
      </c>
      <c r="AN15" s="25">
        <f>LaborForceMale!AN15+LaborForceFemale!AN15</f>
        <v>0</v>
      </c>
      <c r="AO15" s="25">
        <f>LaborForceMale!AO15+LaborForceFemale!AO15</f>
        <v>0</v>
      </c>
      <c r="AP15" s="25">
        <f>LaborForceMale!AP15+LaborForceFemale!AP15</f>
        <v>0</v>
      </c>
      <c r="AQ15" s="25">
        <f>LaborForceMale!AQ15+LaborForceFemale!AQ15</f>
        <v>0</v>
      </c>
      <c r="AR15" s="25">
        <f>LaborForceMale!AR15+LaborForceFemale!AR15</f>
        <v>0</v>
      </c>
      <c r="AS15" s="25">
        <f>LaborForceMale!AS15+LaborForceFemale!AS15</f>
        <v>0</v>
      </c>
      <c r="AT15" s="25">
        <f>LaborForceMale!AT15+LaborForceFemale!AT15</f>
        <v>0</v>
      </c>
      <c r="AU15" s="25">
        <f>LaborForceMale!AU15+LaborForceFemale!AU15</f>
        <v>0</v>
      </c>
      <c r="AV15" s="25">
        <f>LaborForceMale!AV15+LaborForceFemale!AV15</f>
        <v>0</v>
      </c>
      <c r="AW15" s="25">
        <f>LaborForceMale!AW15+LaborForceFemale!AW15</f>
        <v>0</v>
      </c>
      <c r="AX15" s="25">
        <f>LaborForceMale!AX15+LaborForceFemale!AX15</f>
        <v>0</v>
      </c>
      <c r="AY15" s="25">
        <f>LaborForceMale!AY15+LaborForceFemale!AY15</f>
        <v>0</v>
      </c>
      <c r="AZ15" s="25">
        <f>LaborForceMale!AZ15+LaborForceFemale!AZ15</f>
        <v>0</v>
      </c>
    </row>
    <row r="16" spans="1:5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LaborForceMale!AA16+LaborForceFemale!AA16</f>
        <v>0</v>
      </c>
      <c r="AB16" s="28">
        <f>LaborForceMale!AB16+LaborForceFemale!AB16</f>
        <v>0</v>
      </c>
      <c r="AC16" s="28">
        <f>LaborForceMale!AC16+LaborForceFemale!AC16</f>
        <v>0</v>
      </c>
      <c r="AD16" s="28">
        <f>LaborForceMale!AD16+LaborForceFemale!AD16</f>
        <v>0</v>
      </c>
      <c r="AE16" s="28">
        <f>LaborForceMale!AE16+LaborForceFemale!AE16</f>
        <v>0</v>
      </c>
      <c r="AF16" s="28">
        <f>LaborForceMale!AF16+LaborForceFemale!AF16</f>
        <v>0</v>
      </c>
      <c r="AG16" s="25">
        <f>LaborForceMale!AG16+LaborForceFemale!AG16</f>
        <v>0</v>
      </c>
      <c r="AH16" s="25">
        <f>LaborForceMale!AH16+LaborForceFemale!AH16</f>
        <v>0</v>
      </c>
      <c r="AI16" s="25">
        <f>LaborForceMale!AI16+LaborForceFemale!AI16</f>
        <v>0</v>
      </c>
      <c r="AJ16" s="25">
        <f>LaborForceMale!AJ16+LaborForceFemale!AJ16</f>
        <v>0</v>
      </c>
      <c r="AK16" s="25">
        <f>LaborForceMale!AK16+LaborForceFemale!AK16</f>
        <v>0</v>
      </c>
      <c r="AL16" s="25">
        <f>LaborForceMale!AL16+LaborForceFemale!AL16</f>
        <v>0</v>
      </c>
      <c r="AM16" s="25">
        <f>LaborForceMale!AM16+LaborForceFemale!AM16</f>
        <v>0</v>
      </c>
      <c r="AN16" s="25">
        <f>LaborForceMale!AN16+LaborForceFemale!AN16</f>
        <v>0</v>
      </c>
      <c r="AO16" s="25">
        <f>LaborForceMale!AO16+LaborForceFemale!AO16</f>
        <v>0</v>
      </c>
      <c r="AP16" s="25">
        <f>LaborForceMale!AP16+LaborForceFemale!AP16</f>
        <v>0</v>
      </c>
      <c r="AQ16" s="25">
        <f>LaborForceMale!AQ16+LaborForceFemale!AQ16</f>
        <v>0</v>
      </c>
      <c r="AR16" s="25">
        <f>LaborForceMale!AR16+LaborForceFemale!AR16</f>
        <v>0</v>
      </c>
      <c r="AS16" s="25">
        <f>LaborForceMale!AS16+LaborForceFemale!AS16</f>
        <v>0</v>
      </c>
      <c r="AT16" s="25">
        <f>LaborForceMale!AT16+LaborForceFemale!AT16</f>
        <v>0</v>
      </c>
      <c r="AU16" s="25">
        <f>LaborForceMale!AU16+LaborForceFemale!AU16</f>
        <v>0</v>
      </c>
      <c r="AV16" s="25">
        <f>LaborForceMale!AV16+LaborForceFemale!AV16</f>
        <v>0</v>
      </c>
      <c r="AW16" s="25">
        <f>LaborForceMale!AW16+LaborForceFemale!AW16</f>
        <v>0</v>
      </c>
      <c r="AX16" s="25">
        <f>LaborForceMale!AX16+LaborForceFemale!AX16</f>
        <v>0</v>
      </c>
      <c r="AY16" s="25">
        <f>LaborForceMale!AY16+LaborForceFemale!AY16</f>
        <v>0</v>
      </c>
      <c r="AZ16" s="25">
        <f>LaborForceMale!AZ16+LaborForceFemale!AZ16</f>
        <v>0</v>
      </c>
    </row>
    <row r="17" spans="1:5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LaborForceMale!AA17+LaborForceFemale!AA17</f>
        <v>0</v>
      </c>
      <c r="AB17" s="28">
        <f>LaborForceMale!AB17+LaborForceFemale!AB17</f>
        <v>0</v>
      </c>
      <c r="AC17" s="28">
        <f>LaborForceMale!AC17+LaborForceFemale!AC17</f>
        <v>0</v>
      </c>
      <c r="AD17" s="28">
        <f>LaborForceMale!AD17+LaborForceFemale!AD17</f>
        <v>0</v>
      </c>
      <c r="AE17" s="28">
        <f>LaborForceMale!AE17+LaborForceFemale!AE17</f>
        <v>0</v>
      </c>
      <c r="AF17" s="28">
        <f>LaborForceMale!AF17+LaborForceFemale!AF17</f>
        <v>0</v>
      </c>
      <c r="AG17" s="25">
        <f>LaborForceMale!AG17+LaborForceFemale!AG17</f>
        <v>0</v>
      </c>
      <c r="AH17" s="25">
        <f>LaborForceMale!AH17+LaborForceFemale!AH17</f>
        <v>0</v>
      </c>
      <c r="AI17" s="25">
        <f>LaborForceMale!AI17+LaborForceFemale!AI17</f>
        <v>0</v>
      </c>
      <c r="AJ17" s="25">
        <f>LaborForceMale!AJ17+LaborForceFemale!AJ17</f>
        <v>0</v>
      </c>
      <c r="AK17" s="25">
        <f>LaborForceMale!AK17+LaborForceFemale!AK17</f>
        <v>0</v>
      </c>
      <c r="AL17" s="25">
        <f>LaborForceMale!AL17+LaborForceFemale!AL17</f>
        <v>0</v>
      </c>
      <c r="AM17" s="25">
        <f>LaborForceMale!AM17+LaborForceFemale!AM17</f>
        <v>0</v>
      </c>
      <c r="AN17" s="25">
        <f>LaborForceMale!AN17+LaborForceFemale!AN17</f>
        <v>0</v>
      </c>
      <c r="AO17" s="25">
        <f>LaborForceMale!AO17+LaborForceFemale!AO17</f>
        <v>0</v>
      </c>
      <c r="AP17" s="25">
        <f>LaborForceMale!AP17+LaborForceFemale!AP17</f>
        <v>0</v>
      </c>
      <c r="AQ17" s="25">
        <f>LaborForceMale!AQ17+LaborForceFemale!AQ17</f>
        <v>0</v>
      </c>
      <c r="AR17" s="25">
        <f>LaborForceMale!AR17+LaborForceFemale!AR17</f>
        <v>0</v>
      </c>
      <c r="AS17" s="25">
        <f>LaborForceMale!AS17+LaborForceFemale!AS17</f>
        <v>0</v>
      </c>
      <c r="AT17" s="25">
        <f>LaborForceMale!AT17+LaborForceFemale!AT17</f>
        <v>0</v>
      </c>
      <c r="AU17" s="25">
        <f>LaborForceMale!AU17+LaborForceFemale!AU17</f>
        <v>0</v>
      </c>
      <c r="AV17" s="25">
        <f>LaborForceMale!AV17+LaborForceFemale!AV17</f>
        <v>0</v>
      </c>
      <c r="AW17" s="25">
        <f>LaborForceMale!AW17+LaborForceFemale!AW17</f>
        <v>0</v>
      </c>
      <c r="AX17" s="25">
        <f>LaborForceMale!AX17+LaborForceFemale!AX17</f>
        <v>0</v>
      </c>
      <c r="AY17" s="25">
        <f>LaborForceMale!AY17+LaborForceFemale!AY17</f>
        <v>0</v>
      </c>
      <c r="AZ17" s="25">
        <f>LaborForceMale!AZ17+LaborForceFemale!AZ17</f>
        <v>0</v>
      </c>
    </row>
    <row r="18" spans="1:5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LaborForceMale!AA18+LaborForceFemale!AA18</f>
        <v>250.45051677180001</v>
      </c>
      <c r="AB18" s="28">
        <f>LaborForceMale!AB18+LaborForceFemale!AB18</f>
        <v>260.14511523409999</v>
      </c>
      <c r="AC18" s="28">
        <f>LaborForceMale!AC18+LaborForceFemale!AC18</f>
        <v>269.2777677382</v>
      </c>
      <c r="AD18" s="28">
        <f>LaborForceMale!AD18+LaborForceFemale!AD18</f>
        <v>277.9165913301</v>
      </c>
      <c r="AE18" s="28">
        <f>LaborForceMale!AE18+LaborForceFemale!AE18</f>
        <v>286.23318707999999</v>
      </c>
      <c r="AF18" s="28">
        <f>LaborForceMale!AF18+LaborForceFemale!AF18</f>
        <v>294.34709684969999</v>
      </c>
      <c r="AG18" s="25">
        <f>LaborForceMale!AG18+LaborForceFemale!AG18</f>
        <v>300.55997986673498</v>
      </c>
      <c r="AH18" s="25">
        <f>LaborForceMale!AH18+LaborForceFemale!AH18</f>
        <v>306.3875378143</v>
      </c>
      <c r="AI18" s="25">
        <f>LaborForceMale!AI18+LaborForceFemale!AI18</f>
        <v>311.78118354104998</v>
      </c>
      <c r="AJ18" s="25">
        <f>LaborForceMale!AJ18+LaborForceFemale!AJ18</f>
        <v>316.66752788896002</v>
      </c>
      <c r="AK18" s="25">
        <f>LaborForceMale!AK18+LaborForceFemale!AK18</f>
        <v>321.01898111497496</v>
      </c>
      <c r="AL18" s="25">
        <f>LaborForceMale!AL18+LaborForceFemale!AL18</f>
        <v>324.80638703841998</v>
      </c>
      <c r="AM18" s="25">
        <f>LaborForceMale!AM18+LaborForceFemale!AM18</f>
        <v>328.09791419826502</v>
      </c>
      <c r="AN18" s="25">
        <f>LaborForceMale!AN18+LaborForceFemale!AN18</f>
        <v>331.07275178587997</v>
      </c>
      <c r="AO18" s="25">
        <f>LaborForceMale!AO18+LaborForceFemale!AO18</f>
        <v>333.96902213147001</v>
      </c>
      <c r="AP18" s="25">
        <f>LaborForceMale!AP18+LaborForceFemale!AP18</f>
        <v>336.95145932399998</v>
      </c>
      <c r="AQ18" s="25">
        <f>LaborForceMale!AQ18+LaborForceFemale!AQ18</f>
        <v>340.081480193245</v>
      </c>
      <c r="AR18" s="25">
        <f>LaborForceMale!AR18+LaborForceFemale!AR18</f>
        <v>343.31205618087995</v>
      </c>
      <c r="AS18" s="25">
        <f>LaborForceMale!AS18+LaborForceFemale!AS18</f>
        <v>346.56505531724503</v>
      </c>
      <c r="AT18" s="25">
        <f>LaborForceMale!AT18+LaborForceFemale!AT18</f>
        <v>349.72133449580002</v>
      </c>
      <c r="AU18" s="25">
        <f>LaborForceMale!AU18+LaborForceFemale!AU18</f>
        <v>352.68901223232501</v>
      </c>
      <c r="AV18" s="25">
        <f>LaborForceMale!AV18+LaborForceFemale!AV18</f>
        <v>355.45514329358002</v>
      </c>
      <c r="AW18" s="25">
        <f>LaborForceMale!AW18+LaborForceFemale!AW18</f>
        <v>358.04134514890495</v>
      </c>
      <c r="AX18" s="25">
        <f>LaborForceMale!AX18+LaborForceFemale!AX18</f>
        <v>360.43033239777003</v>
      </c>
      <c r="AY18" s="25">
        <f>LaborForceMale!AY18+LaborForceFemale!AY18</f>
        <v>362.60861768737499</v>
      </c>
      <c r="AZ18" s="25">
        <f>LaborForceMale!AZ18+LaborForceFemale!AZ18</f>
        <v>364.56475</v>
      </c>
    </row>
    <row r="19" spans="1:5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LaborForceMale!AA19+LaborForceFemale!AA19</f>
        <v>241.59264224700001</v>
      </c>
      <c r="AB19" s="28">
        <f>LaborForceMale!AB19+LaborForceFemale!AB19</f>
        <v>251.43961197890002</v>
      </c>
      <c r="AC19" s="28">
        <f>LaborForceMale!AC19+LaborForceFemale!AC19</f>
        <v>260.35718817580005</v>
      </c>
      <c r="AD19" s="28">
        <f>LaborForceMale!AD19+LaborForceFemale!AD19</f>
        <v>268.60933439029998</v>
      </c>
      <c r="AE19" s="28">
        <f>LaborForceMale!AE19+LaborForceFemale!AE19</f>
        <v>276.68057191310004</v>
      </c>
      <c r="AF19" s="28">
        <f>LaborForceMale!AF19+LaborForceFemale!AF19</f>
        <v>284.90485476809999</v>
      </c>
      <c r="AG19" s="25">
        <f>LaborForceMale!AG19+LaborForceFemale!AG19</f>
        <v>291.69953954997499</v>
      </c>
      <c r="AH19" s="25">
        <f>LaborForceMale!AH19+LaborForceFemale!AH19</f>
        <v>298.41113068007002</v>
      </c>
      <c r="AI19" s="25">
        <f>LaborForceMale!AI19+LaborForceFemale!AI19</f>
        <v>304.80423667979005</v>
      </c>
      <c r="AJ19" s="25">
        <f>LaborForceMale!AJ19+LaborForceFemale!AJ19</f>
        <v>310.55371180919997</v>
      </c>
      <c r="AK19" s="25">
        <f>LaborForceMale!AK19+LaborForceFemale!AK19</f>
        <v>315.45584680565003</v>
      </c>
      <c r="AL19" s="25">
        <f>LaborForceMale!AL19+LaborForceFemale!AL19</f>
        <v>319.42387773966004</v>
      </c>
      <c r="AM19" s="25">
        <f>LaborForceMale!AM19+LaborForceFemale!AM19</f>
        <v>322.60018354197996</v>
      </c>
      <c r="AN19" s="25">
        <f>LaborForceMale!AN19+LaborForceFemale!AN19</f>
        <v>325.28574131645996</v>
      </c>
      <c r="AO19" s="25">
        <f>LaborForceMale!AO19+LaborForceFemale!AO19</f>
        <v>327.89062474267001</v>
      </c>
      <c r="AP19" s="25">
        <f>LaborForceMale!AP19+LaborForceFemale!AP19</f>
        <v>330.70719409500003</v>
      </c>
      <c r="AQ19" s="25">
        <f>LaborForceMale!AQ19+LaborForceFemale!AQ19</f>
        <v>333.82491504994505</v>
      </c>
      <c r="AR19" s="25">
        <f>LaborForceMale!AR19+LaborForceFemale!AR19</f>
        <v>337.15588986963996</v>
      </c>
      <c r="AS19" s="25">
        <f>LaborForceMale!AS19+LaborForceFemale!AS19</f>
        <v>340.59177657655005</v>
      </c>
      <c r="AT19" s="25">
        <f>LaborForceMale!AT19+LaborForceFemale!AT19</f>
        <v>343.95480707196003</v>
      </c>
      <c r="AU19" s="25">
        <f>LaborForceMale!AU19+LaborForceFemale!AU19</f>
        <v>347.11631564737496</v>
      </c>
      <c r="AV19" s="25">
        <f>LaborForceMale!AV19+LaborForceFemale!AV19</f>
        <v>350.06075575773997</v>
      </c>
      <c r="AW19" s="25">
        <f>LaborForceMale!AW19+LaborForceFemale!AW19</f>
        <v>352.82404821488001</v>
      </c>
      <c r="AX19" s="25">
        <f>LaborForceMale!AX19+LaborForceFemale!AX19</f>
        <v>355.39339371358005</v>
      </c>
      <c r="AY19" s="25">
        <f>LaborForceMale!AY19+LaborForceFemale!AY19</f>
        <v>357.76076391158006</v>
      </c>
      <c r="AZ19" s="25">
        <f>LaborForceMale!AZ19+LaborForceFemale!AZ19</f>
        <v>359.91890000000001</v>
      </c>
    </row>
    <row r="20" spans="1:5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LaborForceMale!AA20+LaborForceFemale!AA20</f>
        <v>231.84148465049998</v>
      </c>
      <c r="AB20" s="28">
        <f>LaborForceMale!AB20+LaborForceFemale!AB20</f>
        <v>241.6060438316</v>
      </c>
      <c r="AC20" s="28">
        <f>LaborForceMale!AC20+LaborForceFemale!AC20</f>
        <v>250.44738480619998</v>
      </c>
      <c r="AD20" s="28">
        <f>LaborForceMale!AD20+LaborForceFemale!AD20</f>
        <v>258.67967674499999</v>
      </c>
      <c r="AE20" s="28">
        <f>LaborForceMale!AE20+LaborForceFemale!AE20</f>
        <v>266.85439829199998</v>
      </c>
      <c r="AF20" s="28">
        <f>LaborForceMale!AF20+LaborForceFemale!AF20</f>
        <v>275.35076287590005</v>
      </c>
      <c r="AG20" s="25">
        <f>LaborForceMale!AG20+LaborForceFemale!AG20</f>
        <v>282.65385475462</v>
      </c>
      <c r="AH20" s="25">
        <f>LaborForceMale!AH20+LaborForceFemale!AH20</f>
        <v>290.01396745551</v>
      </c>
      <c r="AI20" s="25">
        <f>LaborForceMale!AI20+LaborForceFemale!AI20</f>
        <v>297.10485137697003</v>
      </c>
      <c r="AJ20" s="25">
        <f>LaborForceMale!AJ20+LaborForceFemale!AJ20</f>
        <v>303.48894038183994</v>
      </c>
      <c r="AK20" s="25">
        <f>LaborForceMale!AK20+LaborForceFemale!AK20</f>
        <v>308.87855714565001</v>
      </c>
      <c r="AL20" s="25">
        <f>LaborForceMale!AL20+LaborForceFemale!AL20</f>
        <v>313.16001383336004</v>
      </c>
      <c r="AM20" s="25">
        <f>LaborForceMale!AM20+LaborForceFemale!AM20</f>
        <v>316.50543979987503</v>
      </c>
      <c r="AN20" s="25">
        <f>LaborForceMale!AN20+LaborForceFemale!AN20</f>
        <v>319.25143184946</v>
      </c>
      <c r="AO20" s="25">
        <f>LaborForceMale!AO20+LaborForceFemale!AO20</f>
        <v>321.87645122423999</v>
      </c>
      <c r="AP20" s="25">
        <f>LaborForceMale!AP20+LaborForceFemale!AP20</f>
        <v>324.71859959535004</v>
      </c>
      <c r="AQ20" s="25">
        <f>LaborForceMale!AQ20+LaborForceFemale!AQ20</f>
        <v>327.87538302615502</v>
      </c>
      <c r="AR20" s="25">
        <f>LaborForceMale!AR20+LaborForceFemale!AR20</f>
        <v>331.2482597106</v>
      </c>
      <c r="AS20" s="25">
        <f>LaborForceMale!AS20+LaborForceFemale!AS20</f>
        <v>334.73685508931504</v>
      </c>
      <c r="AT20" s="25">
        <f>LaborForceMale!AT20+LaborForceFemale!AT20</f>
        <v>338.16890033385005</v>
      </c>
      <c r="AU20" s="25">
        <f>LaborForceMale!AU20+LaborForceFemale!AU20</f>
        <v>341.41939403445002</v>
      </c>
      <c r="AV20" s="25">
        <f>LaborForceMale!AV20+LaborForceFemale!AV20</f>
        <v>344.47581850414002</v>
      </c>
      <c r="AW20" s="25">
        <f>LaborForceMale!AW20+LaborForceFemale!AW20</f>
        <v>347.37872648224999</v>
      </c>
      <c r="AX20" s="25">
        <f>LaborForceMale!AX20+LaborForceFemale!AX20</f>
        <v>350.11090729323001</v>
      </c>
      <c r="AY20" s="25">
        <f>LaborForceMale!AY20+LaborForceFemale!AY20</f>
        <v>352.65835340911008</v>
      </c>
      <c r="AZ20" s="25">
        <f>LaborForceMale!AZ20+LaborForceFemale!AZ20</f>
        <v>355.00740000000002</v>
      </c>
    </row>
    <row r="21" spans="1:5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LaborForceMale!AA21+LaborForceFemale!AA21</f>
        <v>220.64939152890003</v>
      </c>
      <c r="AB21" s="28">
        <f>LaborForceMale!AB21+LaborForceFemale!AB21</f>
        <v>230.00883660460002</v>
      </c>
      <c r="AC21" s="28">
        <f>LaborForceMale!AC21+LaborForceFemale!AC21</f>
        <v>239.06091231319999</v>
      </c>
      <c r="AD21" s="28">
        <f>LaborForceMale!AD21+LaborForceFemale!AD21</f>
        <v>247.90788348119997</v>
      </c>
      <c r="AE21" s="28">
        <f>LaborForceMale!AE21+LaborForceFemale!AE21</f>
        <v>256.78588005419999</v>
      </c>
      <c r="AF21" s="28">
        <f>LaborForceMale!AF21+LaborForceFemale!AF21</f>
        <v>265.83681590510002</v>
      </c>
      <c r="AG21" s="25">
        <f>LaborForceMale!AG21+LaborForceFemale!AG21</f>
        <v>273.53402005226997</v>
      </c>
      <c r="AH21" s="25">
        <f>LaborForceMale!AH21+LaborForceFemale!AH21</f>
        <v>281.14348360987998</v>
      </c>
      <c r="AI21" s="25">
        <f>LaborForceMale!AI21+LaborForceFemale!AI21</f>
        <v>288.41872520045001</v>
      </c>
      <c r="AJ21" s="25">
        <f>LaborForceMale!AJ21+LaborForceFemale!AJ21</f>
        <v>295.03533551504006</v>
      </c>
      <c r="AK21" s="25">
        <f>LaborForceMale!AK21+LaborForceFemale!AK21</f>
        <v>300.78487015305001</v>
      </c>
      <c r="AL21" s="25">
        <f>LaborForceMale!AL21+LaborForceFemale!AL21</f>
        <v>305.57654043053003</v>
      </c>
      <c r="AM21" s="25">
        <f>LaborForceMale!AM21+LaborForceFemale!AM21</f>
        <v>309.52085164322</v>
      </c>
      <c r="AN21" s="25">
        <f>LaborForceMale!AN21+LaborForceFemale!AN21</f>
        <v>312.87934831370001</v>
      </c>
      <c r="AO21" s="25">
        <f>LaborForceMale!AO21+LaborForceFemale!AO21</f>
        <v>316.01128909047497</v>
      </c>
      <c r="AP21" s="25">
        <f>LaborForceMale!AP21+LaborForceFemale!AP21</f>
        <v>319.18340342819999</v>
      </c>
      <c r="AQ21" s="25">
        <f>LaborForceMale!AQ21+LaborForceFemale!AQ21</f>
        <v>322.46371792949003</v>
      </c>
      <c r="AR21" s="25">
        <f>LaborForceMale!AR21+LaborForceFemale!AR21</f>
        <v>325.79085390572004</v>
      </c>
      <c r="AS21" s="25">
        <f>LaborForceMale!AS21+LaborForceFemale!AS21</f>
        <v>329.13238692171501</v>
      </c>
      <c r="AT21" s="25">
        <f>LaborForceMale!AT21+LaborForceFemale!AT21</f>
        <v>332.41954021065999</v>
      </c>
      <c r="AU21" s="25">
        <f>LaborForceMale!AU21+LaborForceFemale!AU21</f>
        <v>335.59653657847502</v>
      </c>
      <c r="AV21" s="25">
        <f>LaborForceMale!AV21+LaborForceFemale!AV21</f>
        <v>338.67158337526007</v>
      </c>
      <c r="AW21" s="25">
        <f>LaborForceMale!AW21+LaborForceFemale!AW21</f>
        <v>341.66336946264005</v>
      </c>
      <c r="AX21" s="25">
        <f>LaborForceMale!AX21+LaborForceFemale!AX21</f>
        <v>344.53945867819004</v>
      </c>
      <c r="AY21" s="25">
        <f>LaborForceMale!AY21+LaborForceFemale!AY21</f>
        <v>347.25602149380506</v>
      </c>
      <c r="AZ21" s="25">
        <f>LaborForceMale!AZ21+LaborForceFemale!AZ21</f>
        <v>349.7835</v>
      </c>
    </row>
    <row r="22" spans="1:5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LaborForceMale!AA22+LaborForceFemale!AA22</f>
        <v>208.87131528020001</v>
      </c>
      <c r="AB22" s="28">
        <f>LaborForceMale!AB22+LaborForceFemale!AB22</f>
        <v>217.59459144570002</v>
      </c>
      <c r="AC22" s="28">
        <f>LaborForceMale!AC22+LaborForceFemale!AC22</f>
        <v>226.96215469769999</v>
      </c>
      <c r="AD22" s="28">
        <f>LaborForceMale!AD22+LaborForceFemale!AD22</f>
        <v>236.73241349470001</v>
      </c>
      <c r="AE22" s="28">
        <f>LaborForceMale!AE22+LaborForceFemale!AE22</f>
        <v>246.597483087</v>
      </c>
      <c r="AF22" s="28">
        <f>LaborForceMale!AF22+LaborForceFemale!AF22</f>
        <v>256.31204491749997</v>
      </c>
      <c r="AG22" s="25">
        <f>LaborForceMale!AG22+LaborForceFemale!AG22</f>
        <v>264.28751654084999</v>
      </c>
      <c r="AH22" s="25">
        <f>LaborForceMale!AH22+LaborForceFemale!AH22</f>
        <v>271.88472299244</v>
      </c>
      <c r="AI22" s="25">
        <f>LaborForceMale!AI22+LaborForceFemale!AI22</f>
        <v>279.01567188700994</v>
      </c>
      <c r="AJ22" s="25">
        <f>LaborForceMale!AJ22+LaborForceFemale!AJ22</f>
        <v>285.61807726096004</v>
      </c>
      <c r="AK22" s="25">
        <f>LaborForceMale!AK22+LaborForceFemale!AK22</f>
        <v>291.64811778305</v>
      </c>
      <c r="AL22" s="25">
        <f>LaborForceMale!AL22+LaborForceFemale!AL22</f>
        <v>297.06142485878001</v>
      </c>
      <c r="AM22" s="25">
        <f>LaborForceMale!AM22+LaborForceFemale!AM22</f>
        <v>301.87019597520498</v>
      </c>
      <c r="AN22" s="25">
        <f>LaborForceMale!AN22+LaborForceFemale!AN22</f>
        <v>306.17415893216003</v>
      </c>
      <c r="AO22" s="25">
        <f>LaborForceMale!AO22+LaborForceFemale!AO22</f>
        <v>310.11738258314</v>
      </c>
      <c r="AP22" s="25">
        <f>LaborForceMale!AP22+LaborForceFemale!AP22</f>
        <v>313.81438767525003</v>
      </c>
      <c r="AQ22" s="25">
        <f>LaborForceMale!AQ22+LaborForceFemale!AQ22</f>
        <v>317.285822060915</v>
      </c>
      <c r="AR22" s="25">
        <f>LaborForceMale!AR22+LaborForceFemale!AR22</f>
        <v>320.53342470168002</v>
      </c>
      <c r="AS22" s="25">
        <f>LaborForceMale!AS22+LaborForceFemale!AS22</f>
        <v>323.63247124348499</v>
      </c>
      <c r="AT22" s="25">
        <f>LaborForceMale!AT22+LaborForceFemale!AT22</f>
        <v>326.66219109405006</v>
      </c>
      <c r="AU22" s="25">
        <f>LaborForceMale!AU22+LaborForceFemale!AU22</f>
        <v>329.67950659085</v>
      </c>
      <c r="AV22" s="25">
        <f>LaborForceMale!AV22+LaborForceFemale!AV22</f>
        <v>332.71738369605998</v>
      </c>
      <c r="AW22" s="25">
        <f>LaborForceMale!AW22+LaborForceFemale!AW22</f>
        <v>335.76200854617503</v>
      </c>
      <c r="AX22" s="25">
        <f>LaborForceMale!AX22+LaborForceFemale!AX22</f>
        <v>338.75977362366007</v>
      </c>
      <c r="AY22" s="25">
        <f>LaborForceMale!AY22+LaborForceFemale!AY22</f>
        <v>341.63289264525497</v>
      </c>
      <c r="AZ22" s="25">
        <f>LaborForceMale!AZ22+LaborForceFemale!AZ22</f>
        <v>344.32090000000005</v>
      </c>
    </row>
    <row r="23" spans="1:5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LaborForceMale!AA23+LaborForceFemale!AA23</f>
        <v>274.66599029299999</v>
      </c>
      <c r="AB23" s="28">
        <f>LaborForceMale!AB23+LaborForceFemale!AB23</f>
        <v>285.9207067799</v>
      </c>
      <c r="AC23" s="28">
        <f>LaborForceMale!AC23+LaborForceFemale!AC23</f>
        <v>299.30325985510001</v>
      </c>
      <c r="AD23" s="28">
        <f>LaborForceMale!AD23+LaborForceFemale!AD23</f>
        <v>314.02538961439996</v>
      </c>
      <c r="AE23" s="28">
        <f>LaborForceMale!AE23+LaborForceFemale!AE23</f>
        <v>328.96375085700004</v>
      </c>
      <c r="AF23" s="28">
        <f>LaborForceMale!AF23+LaborForceFemale!AF23</f>
        <v>343.27928074290003</v>
      </c>
      <c r="AG23" s="25">
        <f>LaborForceMale!AG23+LaborForceFemale!AG23</f>
        <v>356.24659765461001</v>
      </c>
      <c r="AH23" s="25">
        <f>LaborForceMale!AH23+LaborForceFemale!AH23</f>
        <v>368.42341860619001</v>
      </c>
      <c r="AI23" s="25">
        <f>LaborForceMale!AI23+LaborForceFemale!AI23</f>
        <v>379.89671933187003</v>
      </c>
      <c r="AJ23" s="25">
        <f>LaborForceMale!AJ23+LaborForceFemale!AJ23</f>
        <v>390.90307551768001</v>
      </c>
      <c r="AK23" s="25">
        <f>LaborForceMale!AK23+LaborForceFemale!AK23</f>
        <v>401.60337762377497</v>
      </c>
      <c r="AL23" s="25">
        <f>LaborForceMale!AL23+LaborForceFemale!AL23</f>
        <v>411.99187068353996</v>
      </c>
      <c r="AM23" s="25">
        <f>LaborForceMale!AM23+LaborForceFemale!AM23</f>
        <v>421.94836419924491</v>
      </c>
      <c r="AN23" s="25">
        <f>LaborForceMale!AN23+LaborForceFemale!AN23</f>
        <v>431.39091820269994</v>
      </c>
      <c r="AO23" s="25">
        <f>LaborForceMale!AO23+LaborForceFemale!AO23</f>
        <v>440.22184177353995</v>
      </c>
      <c r="AP23" s="25">
        <f>LaborForceMale!AP23+LaborForceFemale!AP23</f>
        <v>448.39237782964989</v>
      </c>
      <c r="AQ23" s="25">
        <f>LaborForceMale!AQ23+LaborForceFemale!AQ23</f>
        <v>455.85485016318989</v>
      </c>
      <c r="AR23" s="25">
        <f>LaborForceMale!AR23+LaborForceFemale!AR23</f>
        <v>462.69248437575982</v>
      </c>
      <c r="AS23" s="25">
        <f>LaborForceMale!AS23+LaborForceFemale!AS23</f>
        <v>469.15324082592485</v>
      </c>
      <c r="AT23" s="25">
        <f>LaborForceMale!AT23+LaborForceFemale!AT23</f>
        <v>475.56506903243985</v>
      </c>
      <c r="AU23" s="25">
        <f>LaborForceMale!AU23+LaborForceFemale!AU23</f>
        <v>482.16726709482475</v>
      </c>
      <c r="AV23" s="25">
        <f>LaborForceMale!AV23+LaborForceFemale!AV23</f>
        <v>489.04423102299984</v>
      </c>
      <c r="AW23" s="25">
        <f>LaborForceMale!AW23+LaborForceFemale!AW23</f>
        <v>496.13579699240483</v>
      </c>
      <c r="AX23" s="25">
        <f>LaborForceMale!AX23+LaborForceFemale!AX23</f>
        <v>503.33317807496974</v>
      </c>
      <c r="AY23" s="25">
        <f>LaborForceMale!AY23+LaborForceFemale!AY23</f>
        <v>510.46257162394971</v>
      </c>
      <c r="AZ23" s="25">
        <f>LaborForceMale!AZ23+LaborForceFemale!AZ23</f>
        <v>517.38715000000002</v>
      </c>
    </row>
    <row r="24" spans="1:5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LaborForceMale!AA24+LaborForceFemale!AA24</f>
        <v>258.51487473740002</v>
      </c>
      <c r="AB24" s="28">
        <f>LaborForceMale!AB24+LaborForceFemale!AB24</f>
        <v>268.96571821520001</v>
      </c>
      <c r="AC24" s="28">
        <f>LaborForceMale!AC24+LaborForceFemale!AC24</f>
        <v>282.91832973919998</v>
      </c>
      <c r="AD24" s="28">
        <f>LaborForceMale!AD24+LaborForceFemale!AD24</f>
        <v>299.06249469520003</v>
      </c>
      <c r="AE24" s="28">
        <f>LaborForceMale!AE24+LaborForceFemale!AE24</f>
        <v>315.46344408200002</v>
      </c>
      <c r="AF24" s="28">
        <f>LaborForceMale!AF24+LaborForceFemale!AF24</f>
        <v>330.69463228209997</v>
      </c>
      <c r="AG24" s="25">
        <f>LaborForceMale!AG24+LaborForceFemale!AG24</f>
        <v>343.87212967631996</v>
      </c>
      <c r="AH24" s="25">
        <f>LaborForceMale!AH24+LaborForceFemale!AH24</f>
        <v>355.75433271163001</v>
      </c>
      <c r="AI24" s="25">
        <f>LaborForceMale!AI24+LaborForceFemale!AI24</f>
        <v>366.70892280115498</v>
      </c>
      <c r="AJ24" s="25">
        <f>LaborForceMale!AJ24+LaborForceFemale!AJ24</f>
        <v>377.38979948991994</v>
      </c>
      <c r="AK24" s="25">
        <f>LaborForceMale!AK24+LaborForceFemale!AK24</f>
        <v>388.2489700896499</v>
      </c>
      <c r="AL24" s="25">
        <f>LaborForceMale!AL24+LaborForceFemale!AL24</f>
        <v>399.37281672843</v>
      </c>
      <c r="AM24" s="25">
        <f>LaborForceMale!AM24+LaborForceFemale!AM24</f>
        <v>410.48190494985994</v>
      </c>
      <c r="AN24" s="25">
        <f>LaborForceMale!AN24+LaborForceFemale!AN24</f>
        <v>421.25490173457996</v>
      </c>
      <c r="AO24" s="25">
        <f>LaborForceMale!AO24+LaborForceFemale!AO24</f>
        <v>431.23580982010992</v>
      </c>
      <c r="AP24" s="25">
        <f>LaborForceMale!AP24+LaborForceFemale!AP24</f>
        <v>440.12999413699987</v>
      </c>
      <c r="AQ24" s="25">
        <f>LaborForceMale!AQ24+LaborForceFemale!AQ24</f>
        <v>447.80565726425493</v>
      </c>
      <c r="AR24" s="25">
        <f>LaborForceMale!AR24+LaborForceFemale!AR24</f>
        <v>454.44541056471985</v>
      </c>
      <c r="AS24" s="25">
        <f>LaborForceMale!AS24+LaborForceFemale!AS24</f>
        <v>460.45638187377983</v>
      </c>
      <c r="AT24" s="25">
        <f>LaborForceMale!AT24+LaborForceFemale!AT24</f>
        <v>466.41451460262982</v>
      </c>
      <c r="AU24" s="25">
        <f>LaborForceMale!AU24+LaborForceFemale!AU24</f>
        <v>472.73308014789984</v>
      </c>
      <c r="AV24" s="25">
        <f>LaborForceMale!AV24+LaborForceFemale!AV24</f>
        <v>479.54817231091982</v>
      </c>
      <c r="AW24" s="25">
        <f>LaborForceMale!AW24+LaborForceFemale!AW24</f>
        <v>486.73727170340476</v>
      </c>
      <c r="AX24" s="25">
        <f>LaborForceMale!AX24+LaborForceFemale!AX24</f>
        <v>494.15156565800987</v>
      </c>
      <c r="AY24" s="25">
        <f>LaborForceMale!AY24+LaborForceFemale!AY24</f>
        <v>501.53624915611977</v>
      </c>
      <c r="AZ24" s="25">
        <f>LaborForceMale!AZ24+LaborForceFemale!AZ24</f>
        <v>508.70328000000006</v>
      </c>
    </row>
    <row r="25" spans="1:5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LaborForceMale!AA25+LaborForceFemale!AA25</f>
        <v>246.81827479040001</v>
      </c>
      <c r="AB25" s="28">
        <f>LaborForceMale!AB25+LaborForceFemale!AB25</f>
        <v>256.13278860469995</v>
      </c>
      <c r="AC25" s="28">
        <f>LaborForceMale!AC25+LaborForceFemale!AC25</f>
        <v>269.49175445489999</v>
      </c>
      <c r="AD25" s="28">
        <f>LaborForceMale!AD25+LaborForceFemale!AD25</f>
        <v>285.44283418509997</v>
      </c>
      <c r="AE25" s="28">
        <f>LaborForceMale!AE25+LaborForceFemale!AE25</f>
        <v>301.80060198220002</v>
      </c>
      <c r="AF25" s="28">
        <f>LaborForceMale!AF25+LaborForceFemale!AF25</f>
        <v>316.96711481060004</v>
      </c>
      <c r="AG25" s="25">
        <f>LaborForceMale!AG25+LaborForceFemale!AG25</f>
        <v>330.03612142708999</v>
      </c>
      <c r="AH25" s="25">
        <f>LaborForceMale!AH25+LaborForceFemale!AH25</f>
        <v>341.82134634535998</v>
      </c>
      <c r="AI25" s="25">
        <f>LaborForceMale!AI25+LaborForceFemale!AI25</f>
        <v>352.75307557389499</v>
      </c>
      <c r="AJ25" s="25">
        <f>LaborForceMale!AJ25+LaborForceFemale!AJ25</f>
        <v>363.58250876047998</v>
      </c>
      <c r="AK25" s="25">
        <f>LaborForceMale!AK25+LaborForceFemale!AK25</f>
        <v>374.82178185019995</v>
      </c>
      <c r="AL25" s="25">
        <f>LaborForceMale!AL25+LaborForceFemale!AL25</f>
        <v>386.57859460537998</v>
      </c>
      <c r="AM25" s="25">
        <f>LaborForceMale!AM25+LaborForceFemale!AM25</f>
        <v>398.51796953521495</v>
      </c>
      <c r="AN25" s="25">
        <f>LaborForceMale!AN25+LaborForceFemale!AN25</f>
        <v>410.19668804377989</v>
      </c>
      <c r="AO25" s="25">
        <f>LaborForceMale!AO25+LaborForceFemale!AO25</f>
        <v>421.0052764949599</v>
      </c>
      <c r="AP25" s="25">
        <f>LaborForceMale!AP25+LaborForceFemale!AP25</f>
        <v>430.53203949054989</v>
      </c>
      <c r="AQ25" s="25">
        <f>LaborForceMale!AQ25+LaborForceFemale!AQ25</f>
        <v>438.60174927719493</v>
      </c>
      <c r="AR25" s="25">
        <f>LaborForceMale!AR25+LaborForceFemale!AR25</f>
        <v>445.43188287271988</v>
      </c>
      <c r="AS25" s="25">
        <f>LaborForceMale!AS25+LaborForceFemale!AS25</f>
        <v>451.48536409515987</v>
      </c>
      <c r="AT25" s="25">
        <f>LaborForceMale!AT25+LaborForceFemale!AT25</f>
        <v>457.42834597903982</v>
      </c>
      <c r="AU25" s="25">
        <f>LaborForceMale!AU25+LaborForceFemale!AU25</f>
        <v>463.74109424069985</v>
      </c>
      <c r="AV25" s="25">
        <f>LaborForceMale!AV25+LaborForceFemale!AV25</f>
        <v>470.56805109725985</v>
      </c>
      <c r="AW25" s="25">
        <f>LaborForceMale!AW25+LaborForceFemale!AW25</f>
        <v>477.77571495380482</v>
      </c>
      <c r="AX25" s="25">
        <f>LaborForceMale!AX25+LaborForceFemale!AX25</f>
        <v>485.22125037830972</v>
      </c>
      <c r="AY25" s="25">
        <f>LaborForceMale!AY25+LaborForceFemale!AY25</f>
        <v>492.66334192261473</v>
      </c>
      <c r="AZ25" s="25">
        <f>LaborForceMale!AZ25+LaborForceFemale!AZ25</f>
        <v>499.91730999999999</v>
      </c>
    </row>
    <row r="26" spans="1:5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LaborForceMale!AA26+LaborForceFemale!AA26</f>
        <v>241.903845639</v>
      </c>
      <c r="AB26" s="28">
        <f>LaborForceMale!AB26+LaborForceFemale!AB26</f>
        <v>249.623880117</v>
      </c>
      <c r="AC26" s="28">
        <f>LaborForceMale!AC26+LaborForceFemale!AC26</f>
        <v>260.5923795484</v>
      </c>
      <c r="AD26" s="28">
        <f>LaborForceMale!AD26+LaborForceFemale!AD26</f>
        <v>273.82645215989999</v>
      </c>
      <c r="AE26" s="28">
        <f>LaborForceMale!AE26+LaborForceFemale!AE26</f>
        <v>287.81174834350003</v>
      </c>
      <c r="AF26" s="28">
        <f>LaborForceMale!AF26+LaborForceFemale!AF26</f>
        <v>301.41982436230001</v>
      </c>
      <c r="AG26" s="25">
        <f>LaborForceMale!AG26+LaborForceFemale!AG26</f>
        <v>313.94716399023503</v>
      </c>
      <c r="AH26" s="25">
        <f>LaborForceMale!AH26+LaborForceFemale!AH26</f>
        <v>326.02731796745002</v>
      </c>
      <c r="AI26" s="25">
        <f>LaborForceMale!AI26+LaborForceFemale!AI26</f>
        <v>337.80508354603501</v>
      </c>
      <c r="AJ26" s="25">
        <f>LaborForceMale!AJ26+LaborForceFemale!AJ26</f>
        <v>349.59679113335994</v>
      </c>
      <c r="AK26" s="25">
        <f>LaborForceMale!AK26+LaborForceFemale!AK26</f>
        <v>361.59563070922496</v>
      </c>
      <c r="AL26" s="25">
        <f>LaborForceMale!AL26+LaborForceFemale!AL26</f>
        <v>373.82206853730997</v>
      </c>
      <c r="AM26" s="25">
        <f>LaborForceMale!AM26+LaborForceFemale!AM26</f>
        <v>386.04291266290488</v>
      </c>
      <c r="AN26" s="25">
        <f>LaborForceMale!AN26+LaborForceFemale!AN26</f>
        <v>397.91629471247995</v>
      </c>
      <c r="AO26" s="25">
        <f>LaborForceMale!AO26+LaborForceFemale!AO26</f>
        <v>408.98802604291495</v>
      </c>
      <c r="AP26" s="25">
        <f>LaborForceMale!AP26+LaborForceFemale!AP26</f>
        <v>418.9592334969999</v>
      </c>
      <c r="AQ26" s="25">
        <f>LaborForceMale!AQ26+LaborForceFemale!AQ26</f>
        <v>427.68538708940986</v>
      </c>
      <c r="AR26" s="25">
        <f>LaborForceMale!AR26+LaborForceFemale!AR26</f>
        <v>435.30771023803987</v>
      </c>
      <c r="AS26" s="25">
        <f>LaborForceMale!AS26+LaborForceFemale!AS26</f>
        <v>442.17592857543485</v>
      </c>
      <c r="AT26" s="25">
        <f>LaborForceMale!AT26+LaborForceFemale!AT26</f>
        <v>448.79369713674987</v>
      </c>
      <c r="AU26" s="25">
        <f>LaborForceMale!AU26+LaborForceFemale!AU26</f>
        <v>455.53451375127486</v>
      </c>
      <c r="AV26" s="25">
        <f>LaborForceMale!AV26+LaborForceFemale!AV26</f>
        <v>462.4990597832799</v>
      </c>
      <c r="AW26" s="25">
        <f>LaborForceMale!AW26+LaborForceFemale!AW26</f>
        <v>469.59960553390476</v>
      </c>
      <c r="AX26" s="25">
        <f>LaborForceMale!AX26+LaborForceFemale!AX26</f>
        <v>476.79691774305979</v>
      </c>
      <c r="AY26" s="25">
        <f>LaborForceMale!AY26+LaborForceFemale!AY26</f>
        <v>483.98814110343983</v>
      </c>
      <c r="AZ26" s="25">
        <f>LaborForceMale!AZ26+LaborForceFemale!AZ26</f>
        <v>491.09271000000001</v>
      </c>
    </row>
    <row r="27" spans="1:5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LaborForceMale!AA27+LaborForceFemale!AA27</f>
        <v>241.30267888899999</v>
      </c>
      <c r="AB27" s="28">
        <f>LaborForceMale!AB27+LaborForceFemale!AB27</f>
        <v>247.22676295650001</v>
      </c>
      <c r="AC27" s="28">
        <f>LaborForceMale!AC27+LaborForceFemale!AC27</f>
        <v>254.77886371569997</v>
      </c>
      <c r="AD27" s="28">
        <f>LaborForceMale!AD27+LaborForceFemale!AD27</f>
        <v>263.81863357129998</v>
      </c>
      <c r="AE27" s="28">
        <f>LaborForceMale!AE27+LaborForceFemale!AE27</f>
        <v>274.03942604600002</v>
      </c>
      <c r="AF27" s="28">
        <f>LaborForceMale!AF27+LaborForceFemale!AF27</f>
        <v>285.17337166359999</v>
      </c>
      <c r="AG27" s="25">
        <f>LaborForceMale!AG27+LaborForceFemale!AG27</f>
        <v>296.84411252330506</v>
      </c>
      <c r="AH27" s="25">
        <f>LaborForceMale!AH27+LaborForceFemale!AH27</f>
        <v>309.36730129308</v>
      </c>
      <c r="AI27" s="25">
        <f>LaborForceMale!AI27+LaborForceFemale!AI27</f>
        <v>322.40832391205998</v>
      </c>
      <c r="AJ27" s="25">
        <f>LaborForceMale!AJ27+LaborForceFemale!AJ27</f>
        <v>335.54846985503997</v>
      </c>
      <c r="AK27" s="25">
        <f>LaborForceMale!AK27+LaborForceFemale!AK27</f>
        <v>348.45511143352496</v>
      </c>
      <c r="AL27" s="25">
        <f>LaborForceMale!AL27+LaborForceFemale!AL27</f>
        <v>360.99555592925992</v>
      </c>
      <c r="AM27" s="25">
        <f>LaborForceMale!AM27+LaborForceFemale!AM27</f>
        <v>373.13272975177995</v>
      </c>
      <c r="AN27" s="25">
        <f>LaborForceMale!AN27+LaborForceFemale!AN27</f>
        <v>384.74530825287997</v>
      </c>
      <c r="AO27" s="25">
        <f>LaborForceMale!AO27+LaborForceFemale!AO27</f>
        <v>395.73310758709488</v>
      </c>
      <c r="AP27" s="25">
        <f>LaborForceMale!AP27+LaborForceFemale!AP27</f>
        <v>406.03047600654997</v>
      </c>
      <c r="AQ27" s="25">
        <f>LaborForceMale!AQ27+LaborForceFemale!AQ27</f>
        <v>415.56262125324486</v>
      </c>
      <c r="AR27" s="25">
        <f>LaborForceMale!AR27+LaborForceFemale!AR27</f>
        <v>424.34168164367986</v>
      </c>
      <c r="AS27" s="25">
        <f>LaborForceMale!AS27+LaborForceFemale!AS27</f>
        <v>432.49329781188487</v>
      </c>
      <c r="AT27" s="25">
        <f>LaborForceMale!AT27+LaborForceFemale!AT27</f>
        <v>440.21526154340984</v>
      </c>
      <c r="AU27" s="25">
        <f>LaborForceMale!AU27+LaborForceFemale!AU27</f>
        <v>447.66210050384984</v>
      </c>
      <c r="AV27" s="25">
        <f>LaborForceMale!AV27+LaborForceFemale!AV27</f>
        <v>454.86177094211985</v>
      </c>
      <c r="AW27" s="25">
        <f>LaborForceMale!AW27+LaborForceFemale!AW27</f>
        <v>461.8142934343698</v>
      </c>
      <c r="AX27" s="25">
        <f>LaborForceMale!AX27+LaborForceFemale!AX27</f>
        <v>468.6207508054498</v>
      </c>
      <c r="AY27" s="25">
        <f>LaborForceMale!AY27+LaborForceFemale!AY27</f>
        <v>475.39857486252976</v>
      </c>
      <c r="AZ27" s="25">
        <f>LaborForceMale!AZ27+LaborForceFemale!AZ27</f>
        <v>482.23005000000001</v>
      </c>
    </row>
    <row r="28" spans="1:5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LaborForceMale!AA28+LaborForceFemale!AA28</f>
        <v>263.80498788360001</v>
      </c>
      <c r="AB28" s="28">
        <f>LaborForceMale!AB28+LaborForceFemale!AB28</f>
        <v>268.37745365880005</v>
      </c>
      <c r="AC28" s="28">
        <f>LaborForceMale!AC28+LaborForceFemale!AC28</f>
        <v>273.12532300980001</v>
      </c>
      <c r="AD28" s="28">
        <f>LaborForceMale!AD28+LaborForceFemale!AD28</f>
        <v>278.734976217</v>
      </c>
      <c r="AE28" s="28">
        <f>LaborForceMale!AE28+LaborForceFemale!AE28</f>
        <v>286.08172214940004</v>
      </c>
      <c r="AF28" s="28">
        <f>LaborForceMale!AF28+LaborForceFemale!AF28</f>
        <v>295.73492859179999</v>
      </c>
      <c r="AG28" s="25">
        <f>LaborForceMale!AG28+LaborForceFemale!AG28</f>
        <v>306.85053494808005</v>
      </c>
      <c r="AH28" s="25">
        <f>LaborForceMale!AH28+LaborForceFemale!AH28</f>
        <v>320.14981470732005</v>
      </c>
      <c r="AI28" s="25">
        <f>LaborForceMale!AI28+LaborForceFemale!AI28</f>
        <v>334.77158832927</v>
      </c>
      <c r="AJ28" s="25">
        <f>LaborForceMale!AJ28+LaborForceFemale!AJ28</f>
        <v>349.50876832480003</v>
      </c>
      <c r="AK28" s="25">
        <f>LaborForceMale!AK28+LaborForceFemale!AK28</f>
        <v>363.46904750415001</v>
      </c>
      <c r="AL28" s="25">
        <f>LaborForceMale!AL28+LaborForceFemale!AL28</f>
        <v>376.36796896530007</v>
      </c>
      <c r="AM28" s="25">
        <f>LaborForceMale!AM28+LaborForceFemale!AM28</f>
        <v>388.36657707570004</v>
      </c>
      <c r="AN28" s="25">
        <f>LaborForceMale!AN28+LaborForceFemale!AN28</f>
        <v>399.56196359716</v>
      </c>
      <c r="AO28" s="25">
        <f>LaborForceMale!AO28+LaborForceFemale!AO28</f>
        <v>410.20714635561001</v>
      </c>
      <c r="AP28" s="25">
        <f>LaborForceMale!AP28+LaborForceFemale!AP28</f>
        <v>420.4694396996</v>
      </c>
      <c r="AQ28" s="25">
        <f>LaborForceMale!AQ28+LaborForceFemale!AQ28</f>
        <v>430.34768848930003</v>
      </c>
      <c r="AR28" s="25">
        <f>LaborForceMale!AR28+LaborForceFemale!AR28</f>
        <v>439.71890148816004</v>
      </c>
      <c r="AS28" s="25">
        <f>LaborForceMale!AS28+LaborForceFemale!AS28</f>
        <v>448.50010985060999</v>
      </c>
      <c r="AT28" s="25">
        <f>LaborForceMale!AT28+LaborForceFemale!AT28</f>
        <v>456.59456139038002</v>
      </c>
      <c r="AU28" s="25">
        <f>LaborForceMale!AU28+LaborForceFemale!AU28</f>
        <v>463.95678991770001</v>
      </c>
      <c r="AV28" s="25">
        <f>LaborForceMale!AV28+LaborForceFemale!AV28</f>
        <v>470.53875709164004</v>
      </c>
      <c r="AW28" s="25">
        <f>LaborForceMale!AW28+LaborForceFemale!AW28</f>
        <v>476.43716921217003</v>
      </c>
      <c r="AX28" s="25">
        <f>LaborForceMale!AX28+LaborForceFemale!AX28</f>
        <v>481.90614990803999</v>
      </c>
      <c r="AY28" s="25">
        <f>LaborForceMale!AY28+LaborForceFemale!AY28</f>
        <v>487.28523818806002</v>
      </c>
      <c r="AZ28" s="25">
        <f>LaborForceMale!AZ28+LaborForceFemale!AZ28</f>
        <v>492.82039999999995</v>
      </c>
    </row>
    <row r="29" spans="1:5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LaborForceMale!AA29+LaborForceFemale!AA29</f>
        <v>263.66015826900002</v>
      </c>
      <c r="AB29" s="28">
        <f>LaborForceMale!AB29+LaborForceFemale!AB29</f>
        <v>266.12420631300006</v>
      </c>
      <c r="AC29" s="28">
        <f>LaborForceMale!AC29+LaborForceFemale!AC29</f>
        <v>267.02134821180005</v>
      </c>
      <c r="AD29" s="28">
        <f>LaborForceMale!AD29+LaborForceFemale!AD29</f>
        <v>267.96610632240004</v>
      </c>
      <c r="AE29" s="28">
        <f>LaborForceMale!AE29+LaborForceFemale!AE29</f>
        <v>271.16311435020003</v>
      </c>
      <c r="AF29" s="28">
        <f>LaborForceMale!AF29+LaborForceFemale!AF29</f>
        <v>278.12856195539996</v>
      </c>
      <c r="AG29" s="25">
        <f>LaborForceMale!AG29+LaborForceFemale!AG29</f>
        <v>288.43731058107005</v>
      </c>
      <c r="AH29" s="25">
        <f>LaborForceMale!AH29+LaborForceFemale!AH29</f>
        <v>302.40719536448</v>
      </c>
      <c r="AI29" s="25">
        <f>LaborForceMale!AI29+LaborForceFemale!AI29</f>
        <v>318.59695576419006</v>
      </c>
      <c r="AJ29" s="25">
        <f>LaborForceMale!AJ29+LaborForceFemale!AJ29</f>
        <v>334.93094143024001</v>
      </c>
      <c r="AK29" s="25">
        <f>LaborForceMale!AK29+LaborForceFemale!AK29</f>
        <v>349.90347766064997</v>
      </c>
      <c r="AL29" s="25">
        <f>LaborForceMale!AL29+LaborForceFemale!AL29</f>
        <v>363.04907224728004</v>
      </c>
      <c r="AM29" s="25">
        <f>LaborForceMale!AM29+LaborForceFemale!AM29</f>
        <v>374.76368988718002</v>
      </c>
      <c r="AN29" s="25">
        <f>LaborForceMale!AN29+LaborForceFemale!AN29</f>
        <v>385.44203631592006</v>
      </c>
      <c r="AO29" s="25">
        <f>LaborForceMale!AO29+LaborForceFemale!AO29</f>
        <v>395.77702991355</v>
      </c>
      <c r="AP29" s="25">
        <f>LaborForceMale!AP29+LaborForceFemale!AP29</f>
        <v>406.24088041560003</v>
      </c>
      <c r="AQ29" s="25">
        <f>LaborForceMale!AQ29+LaborForceFemale!AQ29</f>
        <v>416.91984004947</v>
      </c>
      <c r="AR29" s="25">
        <f>LaborForceMale!AR29+LaborForceFemale!AR29</f>
        <v>427.52517291959998</v>
      </c>
      <c r="AS29" s="25">
        <f>LaborForceMale!AS29+LaborForceFemale!AS29</f>
        <v>437.71805350517002</v>
      </c>
      <c r="AT29" s="25">
        <f>LaborForceMale!AT29+LaborForceFemale!AT29</f>
        <v>447.03084589714001</v>
      </c>
      <c r="AU29" s="25">
        <f>LaborForceMale!AU29+LaborForceFemale!AU29</f>
        <v>455.16373237110002</v>
      </c>
      <c r="AV29" s="25">
        <f>LaborForceMale!AV29+LaborForceFemale!AV29</f>
        <v>461.98937166892006</v>
      </c>
      <c r="AW29" s="25">
        <f>LaborForceMale!AW29+LaborForceFemale!AW29</f>
        <v>467.70276275283004</v>
      </c>
      <c r="AX29" s="25">
        <f>LaborForceMale!AX29+LaborForceFemale!AX29</f>
        <v>472.73297719626004</v>
      </c>
      <c r="AY29" s="25">
        <f>LaborForceMale!AY29+LaborForceFemale!AY29</f>
        <v>477.67357019472001</v>
      </c>
      <c r="AZ29" s="25">
        <f>LaborForceMale!AZ29+LaborForceFemale!AZ29</f>
        <v>482.94335000000001</v>
      </c>
    </row>
    <row r="30" spans="1:5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LaborForceMale!AA30+LaborForceFemale!AA30</f>
        <v>260.9715747546</v>
      </c>
      <c r="AB30" s="28">
        <f>LaborForceMale!AB30+LaborForceFemale!AB30</f>
        <v>262.45281408480002</v>
      </c>
      <c r="AC30" s="28">
        <f>LaborForceMale!AC30+LaborForceFemale!AC30</f>
        <v>261.33012796320003</v>
      </c>
      <c r="AD30" s="28">
        <f>LaborForceMale!AD30+LaborForceFemale!AD30</f>
        <v>259.6718819628</v>
      </c>
      <c r="AE30" s="28">
        <f>LaborForceMale!AE30+LaborForceFemale!AE30</f>
        <v>260.35075114739999</v>
      </c>
      <c r="AF30" s="28">
        <f>LaborForceMale!AF30+LaborForceFemale!AF30</f>
        <v>265.36610789280002</v>
      </c>
      <c r="AG30" s="25">
        <f>LaborForceMale!AG30+LaborForceFemale!AG30</f>
        <v>274.49895343999003</v>
      </c>
      <c r="AH30" s="25">
        <f>LaborForceMale!AH30+LaborForceFemale!AH30</f>
        <v>287.87608620714002</v>
      </c>
      <c r="AI30" s="25">
        <f>LaborForceMale!AI30+LaborForceFemale!AI30</f>
        <v>303.90506326725</v>
      </c>
      <c r="AJ30" s="25">
        <f>LaborForceMale!AJ30+LaborForceFemale!AJ30</f>
        <v>320.24105295888</v>
      </c>
      <c r="AK30" s="25">
        <f>LaborForceMale!AK30+LaborForceFemale!AK30</f>
        <v>335.19103004525005</v>
      </c>
      <c r="AL30" s="25">
        <f>LaborForceMale!AL30+LaborForceFemale!AL30</f>
        <v>348.25202589336004</v>
      </c>
      <c r="AM30" s="25">
        <f>LaborForceMale!AM30+LaborForceFemale!AM30</f>
        <v>359.89433123725007</v>
      </c>
      <c r="AN30" s="25">
        <f>LaborForceMale!AN30+LaborForceFemale!AN30</f>
        <v>370.57923920491999</v>
      </c>
      <c r="AO30" s="25">
        <f>LaborForceMale!AO30+LaborForceFemale!AO30</f>
        <v>381.10267083699</v>
      </c>
      <c r="AP30" s="25">
        <f>LaborForceMale!AP30+LaborForceFemale!AP30</f>
        <v>391.99575250860005</v>
      </c>
      <c r="AQ30" s="25">
        <f>LaborForceMale!AQ30+LaborForceFemale!AQ30</f>
        <v>403.36886483214005</v>
      </c>
      <c r="AR30" s="25">
        <f>LaborForceMale!AR30+LaborForceFemale!AR30</f>
        <v>414.86889524616004</v>
      </c>
      <c r="AS30" s="25">
        <f>LaborForceMale!AS30+LaborForceFemale!AS30</f>
        <v>426.03524851319003</v>
      </c>
      <c r="AT30" s="25">
        <f>LaborForceMale!AT30+LaborForceFemale!AT30</f>
        <v>436.23270712406008</v>
      </c>
      <c r="AU30" s="25">
        <f>LaborForceMale!AU30+LaborForceFemale!AU30</f>
        <v>445.04398241955005</v>
      </c>
      <c r="AV30" s="25">
        <f>LaborForceMale!AV30+LaborForceFemale!AV30</f>
        <v>452.30060778827999</v>
      </c>
      <c r="AW30" s="25">
        <f>LaborForceMale!AW30+LaborForceFemale!AW30</f>
        <v>458.23669395749005</v>
      </c>
      <c r="AX30" s="25">
        <f>LaborForceMale!AX30+LaborForceFemale!AX30</f>
        <v>463.33577605626004</v>
      </c>
      <c r="AY30" s="25">
        <f>LaborForceMale!AY30+LaborForceFemale!AY30</f>
        <v>468.28334407548004</v>
      </c>
      <c r="AZ30" s="25">
        <f>LaborForceMale!AZ30+LaborForceFemale!AZ30</f>
        <v>473.57259999999997</v>
      </c>
    </row>
    <row r="31" spans="1:5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LaborForceMale!AA31+LaborForceFemale!AA31</f>
        <v>253.5998148054</v>
      </c>
      <c r="AB31" s="28">
        <f>LaborForceMale!AB31+LaborForceFemale!AB31</f>
        <v>255.83814587520001</v>
      </c>
      <c r="AC31" s="28">
        <f>LaborForceMale!AC31+LaborForceFemale!AC31</f>
        <v>255.64583834639998</v>
      </c>
      <c r="AD31" s="28">
        <f>LaborForceMale!AD31+LaborForceFemale!AD31</f>
        <v>254.76210629280001</v>
      </c>
      <c r="AE31" s="28">
        <f>LaborForceMale!AE31+LaborForceFemale!AE31</f>
        <v>255.6266978772</v>
      </c>
      <c r="AF31" s="28">
        <f>LaborForceMale!AF31+LaborForceFemale!AF31</f>
        <v>259.96186563660001</v>
      </c>
      <c r="AG31" s="25">
        <f>LaborForceMale!AG31+LaborForceFemale!AG31</f>
        <v>267.40114866762002</v>
      </c>
      <c r="AH31" s="25">
        <f>LaborForceMale!AH31+LaborForceFemale!AH31</f>
        <v>278.24565126388006</v>
      </c>
      <c r="AI31" s="25">
        <f>LaborForceMale!AI31+LaborForceFemale!AI31</f>
        <v>291.41529588962999</v>
      </c>
      <c r="AJ31" s="25">
        <f>LaborForceMale!AJ31+LaborForceFemale!AJ31</f>
        <v>305.27680781072002</v>
      </c>
      <c r="AK31" s="25">
        <f>LaborForceMale!AK31+LaborForceFemale!AK31</f>
        <v>318.63212977645003</v>
      </c>
      <c r="AL31" s="25">
        <f>LaborForceMale!AL31+LaborForceFemale!AL31</f>
        <v>331.15593586836007</v>
      </c>
      <c r="AM31" s="25">
        <f>LaborForceMale!AM31+LaborForceFemale!AM31</f>
        <v>343.14650664638998</v>
      </c>
      <c r="AN31" s="25">
        <f>LaborForceMale!AN31+LaborForceFemale!AN31</f>
        <v>354.75420022768003</v>
      </c>
      <c r="AO31" s="25">
        <f>LaborForceMale!AO31+LaborForceFemale!AO31</f>
        <v>366.31538240112002</v>
      </c>
      <c r="AP31" s="25">
        <f>LaborForceMale!AP31+LaborForceFemale!AP31</f>
        <v>378.03301830769999</v>
      </c>
      <c r="AQ31" s="25">
        <f>LaborForceMale!AQ31+LaborForceFemale!AQ31</f>
        <v>389.92848501434003</v>
      </c>
      <c r="AR31" s="25">
        <f>LaborForceMale!AR31+LaborForceFemale!AR31</f>
        <v>401.75219307432002</v>
      </c>
      <c r="AS31" s="25">
        <f>LaborForceMale!AS31+LaborForceFemale!AS31</f>
        <v>413.15008779304003</v>
      </c>
      <c r="AT31" s="25">
        <f>LaborForceMale!AT31+LaborForceFemale!AT31</f>
        <v>423.65192780452003</v>
      </c>
      <c r="AU31" s="25">
        <f>LaborForceMale!AU31+LaborForceFemale!AU31</f>
        <v>432.95619815175007</v>
      </c>
      <c r="AV31" s="25">
        <f>LaborForceMale!AV31+LaborForceFemale!AV31</f>
        <v>440.91798775608004</v>
      </c>
      <c r="AW31" s="25">
        <f>LaborForceMale!AW31+LaborForceFemale!AW31</f>
        <v>447.69541980525003</v>
      </c>
      <c r="AX31" s="25">
        <f>LaborForceMale!AX31+LaborForceFemale!AX31</f>
        <v>453.6557790226201</v>
      </c>
      <c r="AY31" s="25">
        <f>LaborForceMale!AY31+LaborForceFemale!AY31</f>
        <v>459.31958369813003</v>
      </c>
      <c r="AZ31" s="25">
        <f>LaborForceMale!AZ31+LaborForceFemale!AZ31</f>
        <v>465.06704999999999</v>
      </c>
    </row>
    <row r="32" spans="1:5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LaborForceMale!AA32+LaborForceFemale!AA32</f>
        <v>243.25148922300002</v>
      </c>
      <c r="AB32" s="28">
        <f>LaborForceMale!AB32+LaborForceFemale!AB32</f>
        <v>247.3413481206</v>
      </c>
      <c r="AC32" s="28">
        <f>LaborForceMale!AC32+LaborForceFemale!AC32</f>
        <v>249.92922875040003</v>
      </c>
      <c r="AD32" s="28">
        <f>LaborForceMale!AD32+LaborForceFemale!AD32</f>
        <v>251.95261308839997</v>
      </c>
      <c r="AE32" s="28">
        <f>LaborForceMale!AE32+LaborForceFemale!AE32</f>
        <v>254.73480742800004</v>
      </c>
      <c r="AF32" s="28">
        <f>LaborForceMale!AF32+LaborForceFemale!AF32</f>
        <v>259.24257566099999</v>
      </c>
      <c r="AG32" s="25">
        <f>LaborForceMale!AG32+LaborForceFemale!AG32</f>
        <v>264.75457578014004</v>
      </c>
      <c r="AH32" s="25">
        <f>LaborForceMale!AH32+LaborForceFemale!AH32</f>
        <v>271.95902039364</v>
      </c>
      <c r="AI32" s="25">
        <f>LaborForceMale!AI32+LaborForceFemale!AI32</f>
        <v>280.68585832721999</v>
      </c>
      <c r="AJ32" s="25">
        <f>LaborForceMale!AJ32+LaborForceFemale!AJ32</f>
        <v>290.59242650768005</v>
      </c>
      <c r="AK32" s="25">
        <f>LaborForceMale!AK32+LaborForceFemale!AK32</f>
        <v>301.38540175280002</v>
      </c>
      <c r="AL32" s="25">
        <f>LaborForceMale!AL32+LaborForceFemale!AL32</f>
        <v>313.04650834488001</v>
      </c>
      <c r="AM32" s="25">
        <f>LaborForceMale!AM32+LaborForceFemale!AM32</f>
        <v>325.53978095682999</v>
      </c>
      <c r="AN32" s="25">
        <f>LaborForceMale!AN32+LaborForceFemale!AN32</f>
        <v>338.51163432124002</v>
      </c>
      <c r="AO32" s="25">
        <f>LaborForceMale!AO32+LaborForceFemale!AO32</f>
        <v>351.51844868289004</v>
      </c>
      <c r="AP32" s="25">
        <f>LaborForceMale!AP32+LaborForceFemale!AP32</f>
        <v>364.2145344713</v>
      </c>
      <c r="AQ32" s="25">
        <f>LaborForceMale!AQ32+LaborForceFemale!AQ32</f>
        <v>376.46439802443007</v>
      </c>
      <c r="AR32" s="25">
        <f>LaborForceMale!AR32+LaborForceFemale!AR32</f>
        <v>388.23064070208</v>
      </c>
      <c r="AS32" s="25">
        <f>LaborForceMale!AS32+LaborForceFemale!AS32</f>
        <v>399.39019008786005</v>
      </c>
      <c r="AT32" s="25">
        <f>LaborForceMale!AT32+LaborForceFemale!AT32</f>
        <v>409.83841295888004</v>
      </c>
      <c r="AU32" s="25">
        <f>LaborForceMale!AU32+LaborForceFemale!AU32</f>
        <v>419.511424068</v>
      </c>
      <c r="AV32" s="25">
        <f>LaborForceMale!AV32+LaborForceFemale!AV32</f>
        <v>428.33908678019998</v>
      </c>
      <c r="AW32" s="25">
        <f>LaborForceMale!AW32+LaborForceFemale!AW32</f>
        <v>436.33574800609006</v>
      </c>
      <c r="AX32" s="25">
        <f>LaborForceMale!AX32+LaborForceFemale!AX32</f>
        <v>443.63986002162005</v>
      </c>
      <c r="AY32" s="25">
        <f>LaborForceMale!AY32+LaborForceFemale!AY32</f>
        <v>450.45713393034004</v>
      </c>
      <c r="AZ32" s="25">
        <f>LaborForceMale!AZ32+LaborForceFemale!AZ32</f>
        <v>456.94824999999997</v>
      </c>
    </row>
    <row r="33" spans="1:5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LaborForceMale!AA33+LaborForceFemale!AA33</f>
        <v>238.5446253957</v>
      </c>
      <c r="AB33" s="28">
        <f>LaborForceMale!AB33+LaborForceFemale!AB33</f>
        <v>244.46141316609999</v>
      </c>
      <c r="AC33" s="28">
        <f>LaborForceMale!AC33+LaborForceFemale!AC33</f>
        <v>249.62658034729998</v>
      </c>
      <c r="AD33" s="28">
        <f>LaborForceMale!AD33+LaborForceFemale!AD33</f>
        <v>254.27024675480001</v>
      </c>
      <c r="AE33" s="28">
        <f>LaborForceMale!AE33+LaborForceFemale!AE33</f>
        <v>258.74393469029997</v>
      </c>
      <c r="AF33" s="28">
        <f>LaborForceMale!AF33+LaborForceFemale!AF33</f>
        <v>263.36672886810004</v>
      </c>
      <c r="AG33" s="25">
        <f>LaborForceMale!AG33+LaborForceFemale!AG33</f>
        <v>267.17195920871995</v>
      </c>
      <c r="AH33" s="25">
        <f>LaborForceMale!AH33+LaborForceFemale!AH33</f>
        <v>271.1225026642</v>
      </c>
      <c r="AI33" s="25">
        <f>LaborForceMale!AI33+LaborForceFemale!AI33</f>
        <v>275.89345282783</v>
      </c>
      <c r="AJ33" s="25">
        <f>LaborForceMale!AJ33+LaborForceFemale!AJ33</f>
        <v>282.34483299672002</v>
      </c>
      <c r="AK33" s="25">
        <f>LaborForceMale!AK33+LaborForceFemale!AK33</f>
        <v>291.01678013392495</v>
      </c>
      <c r="AL33" s="25">
        <f>LaborForceMale!AL33+LaborForceFemale!AL33</f>
        <v>302.18667544767993</v>
      </c>
      <c r="AM33" s="25">
        <f>LaborForceMale!AM33+LaborForceFemale!AM33</f>
        <v>315.5147649826049</v>
      </c>
      <c r="AN33" s="25">
        <f>LaborForceMale!AN33+LaborForceFemale!AN33</f>
        <v>330.15890581557994</v>
      </c>
      <c r="AO33" s="25">
        <f>LaborForceMale!AO33+LaborForceFemale!AO33</f>
        <v>344.93286845160492</v>
      </c>
      <c r="AP33" s="25">
        <f>LaborForceMale!AP33+LaborForceFemale!AP33</f>
        <v>358.96092649629986</v>
      </c>
      <c r="AQ33" s="25">
        <f>LaborForceMale!AQ33+LaborForceFemale!AQ33</f>
        <v>371.95901369490491</v>
      </c>
      <c r="AR33" s="25">
        <f>LaborForceMale!AR33+LaborForceFemale!AR33</f>
        <v>384.08586035859992</v>
      </c>
      <c r="AS33" s="25">
        <f>LaborForceMale!AS33+LaborForceFemale!AS33</f>
        <v>395.43628131133988</v>
      </c>
      <c r="AT33" s="25">
        <f>LaborForceMale!AT33+LaborForceFemale!AT33</f>
        <v>406.25276243821986</v>
      </c>
      <c r="AU33" s="25">
        <f>LaborForceMale!AU33+LaborForceFemale!AU33</f>
        <v>416.70124571077486</v>
      </c>
      <c r="AV33" s="25">
        <f>LaborForceMale!AV33+LaborForceFemale!AV33</f>
        <v>426.77742910757985</v>
      </c>
      <c r="AW33" s="25">
        <f>LaborForceMale!AW33+LaborForceFemale!AW33</f>
        <v>436.35974146001479</v>
      </c>
      <c r="AX33" s="25">
        <f>LaborForceMale!AX33+LaborForceFemale!AX33</f>
        <v>445.36846859831979</v>
      </c>
      <c r="AY33" s="25">
        <f>LaborForceMale!AY33+LaborForceFemale!AY33</f>
        <v>453.70347879895479</v>
      </c>
      <c r="AZ33" s="25">
        <f>LaborForceMale!AZ33+LaborForceFemale!AZ33</f>
        <v>461.31548000000004</v>
      </c>
    </row>
    <row r="34" spans="1:5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LaborForceMale!AA34+LaborForceFemale!AA34</f>
        <v>229.22541232169999</v>
      </c>
      <c r="AB34" s="28">
        <f>LaborForceMale!AB34+LaborForceFemale!AB34</f>
        <v>237.05507416730001</v>
      </c>
      <c r="AC34" s="28">
        <f>LaborForceMale!AC34+LaborForceFemale!AC34</f>
        <v>244.94623290279998</v>
      </c>
      <c r="AD34" s="28">
        <f>LaborForceMale!AD34+LaborForceFemale!AD34</f>
        <v>252.3528934828</v>
      </c>
      <c r="AE34" s="28">
        <f>LaborForceMale!AE34+LaborForceFemale!AE34</f>
        <v>258.56194626340005</v>
      </c>
      <c r="AF34" s="28">
        <f>LaborForceMale!AF34+LaborForceFemale!AF34</f>
        <v>263.18147202</v>
      </c>
      <c r="AG34" s="25">
        <f>LaborForceMale!AG34+LaborForceFemale!AG34</f>
        <v>264.88332041465497</v>
      </c>
      <c r="AH34" s="25">
        <f>LaborForceMale!AH34+LaborForceFemale!AH34</f>
        <v>265.01294949502994</v>
      </c>
      <c r="AI34" s="25">
        <f>LaborForceMale!AI34+LaborForceFemale!AI34</f>
        <v>265.18205304588997</v>
      </c>
      <c r="AJ34" s="25">
        <f>LaborForceMale!AJ34+LaborForceFemale!AJ34</f>
        <v>267.56864233375995</v>
      </c>
      <c r="AK34" s="25">
        <f>LaborForceMale!AK34+LaborForceFemale!AK34</f>
        <v>273.64154079884997</v>
      </c>
      <c r="AL34" s="25">
        <f>LaborForceMale!AL34+LaborForceFemale!AL34</f>
        <v>284.00833047800995</v>
      </c>
      <c r="AM34" s="25">
        <f>LaborForceMale!AM34+LaborForceFemale!AM34</f>
        <v>297.98343034892991</v>
      </c>
      <c r="AN34" s="25">
        <f>LaborForceMale!AN34+LaborForceFemale!AN34</f>
        <v>314.16020211487995</v>
      </c>
      <c r="AO34" s="25">
        <f>LaborForceMale!AO34+LaborForceFemale!AO34</f>
        <v>330.49509382561496</v>
      </c>
      <c r="AP34" s="25">
        <f>LaborForceMale!AP34+LaborForceFemale!AP34</f>
        <v>345.50643169029991</v>
      </c>
      <c r="AQ34" s="25">
        <f>LaborForceMale!AQ34+LaborForceFemale!AQ34</f>
        <v>358.73778988856986</v>
      </c>
      <c r="AR34" s="25">
        <f>LaborForceMale!AR34+LaborForceFemale!AR34</f>
        <v>370.57304851811989</v>
      </c>
      <c r="AS34" s="25">
        <f>LaborForceMale!AS34+LaborForceFemale!AS34</f>
        <v>381.40267739183986</v>
      </c>
      <c r="AT34" s="25">
        <f>LaborForceMale!AT34+LaborForceFemale!AT34</f>
        <v>391.90514770476989</v>
      </c>
      <c r="AU34" s="25">
        <f>LaborForceMale!AU34+LaborForceFemale!AU34</f>
        <v>402.54539632247486</v>
      </c>
      <c r="AV34" s="25">
        <f>LaborForceMale!AV34+LaborForceFemale!AV34</f>
        <v>413.41128243029982</v>
      </c>
      <c r="AW34" s="25">
        <f>LaborForceMale!AW34+LaborForceFemale!AW34</f>
        <v>424.21238702172479</v>
      </c>
      <c r="AX34" s="25">
        <f>LaborForceMale!AX34+LaborForceFemale!AX34</f>
        <v>434.61545388418978</v>
      </c>
      <c r="AY34" s="25">
        <f>LaborForceMale!AY34+LaborForceFemale!AY34</f>
        <v>444.1529474870448</v>
      </c>
      <c r="AZ34" s="25">
        <f>LaborForceMale!AZ34+LaborForceFemale!AZ34</f>
        <v>452.52772000000004</v>
      </c>
    </row>
    <row r="35" spans="1:5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LaborForceMale!AA35+LaborForceFemale!AA35</f>
        <v>220.05134584699999</v>
      </c>
      <c r="AB35" s="28">
        <f>LaborForceMale!AB35+LaborForceFemale!AB35</f>
        <v>229.099420775</v>
      </c>
      <c r="AC35" s="28">
        <f>LaborForceMale!AC35+LaborForceFemale!AC35</f>
        <v>238.78105718379999</v>
      </c>
      <c r="AD35" s="28">
        <f>LaborForceMale!AD35+LaborForceFemale!AD35</f>
        <v>248.06891242009999</v>
      </c>
      <c r="AE35" s="28">
        <f>LaborForceMale!AE35+LaborForceFemale!AE35</f>
        <v>255.57207666689999</v>
      </c>
      <c r="AF35" s="28">
        <f>LaborForceMale!AF35+LaborForceFemale!AF35</f>
        <v>260.44738723680001</v>
      </c>
      <c r="AG35" s="25">
        <f>LaborForceMale!AG35+LaborForceFemale!AG35</f>
        <v>261.17469143677499</v>
      </c>
      <c r="AH35" s="25">
        <f>LaborForceMale!AH35+LaborForceFemale!AH35</f>
        <v>259.30495880157997</v>
      </c>
      <c r="AI35" s="25">
        <f>LaborForceMale!AI35+LaborForceFemale!AI35</f>
        <v>256.91157862133997</v>
      </c>
      <c r="AJ35" s="25">
        <f>LaborForceMale!AJ35+LaborForceFemale!AJ35</f>
        <v>256.83861394007999</v>
      </c>
      <c r="AK35" s="25">
        <f>LaborForceMale!AK35+LaborForceFemale!AK35</f>
        <v>261.02710773602496</v>
      </c>
      <c r="AL35" s="25">
        <f>LaborForceMale!AL35+LaborForceFemale!AL35</f>
        <v>270.22343007583993</v>
      </c>
      <c r="AM35" s="25">
        <f>LaborForceMale!AM35+LaborForceFemale!AM35</f>
        <v>283.60873809437493</v>
      </c>
      <c r="AN35" s="25">
        <f>LaborForceMale!AN35+LaborForceFemale!AN35</f>
        <v>299.61278245381993</v>
      </c>
      <c r="AO35" s="25">
        <f>LaborForceMale!AO35+LaborForceFemale!AO35</f>
        <v>315.93838875354493</v>
      </c>
      <c r="AP35" s="25">
        <f>LaborForceMale!AP35+LaborForceFemale!AP35</f>
        <v>330.9176757201999</v>
      </c>
      <c r="AQ35" s="25">
        <f>LaborForceMale!AQ35+LaborForceFemale!AQ35</f>
        <v>344.05271983400991</v>
      </c>
      <c r="AR35" s="25">
        <f>LaborForceMale!AR35+LaborForceFemale!AR35</f>
        <v>355.80749321547989</v>
      </c>
      <c r="AS35" s="25">
        <f>LaborForceMale!AS35+LaborForceFemale!AS35</f>
        <v>366.63045538088488</v>
      </c>
      <c r="AT35" s="25">
        <f>LaborForceMale!AT35+LaborForceFemale!AT35</f>
        <v>377.31025491472985</v>
      </c>
      <c r="AU35" s="25">
        <f>LaborForceMale!AU35+LaborForceFemale!AU35</f>
        <v>388.36747078197482</v>
      </c>
      <c r="AV35" s="25">
        <f>LaborForceMale!AV35+LaborForceFemale!AV35</f>
        <v>399.91033462445984</v>
      </c>
      <c r="AW35" s="25">
        <f>LaborForceMale!AW35+LaborForceFemale!AW35</f>
        <v>411.59472467914486</v>
      </c>
      <c r="AX35" s="25">
        <f>LaborForceMale!AX35+LaborForceFemale!AX35</f>
        <v>422.95653332728978</v>
      </c>
      <c r="AY35" s="25">
        <f>LaborForceMale!AY35+LaborForceFemale!AY35</f>
        <v>433.36789067918983</v>
      </c>
      <c r="AZ35" s="25">
        <f>LaborForceMale!AZ35+LaborForceFemale!AZ35</f>
        <v>442.41183999999998</v>
      </c>
    </row>
    <row r="36" spans="1:5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LaborForceMale!AA36+LaborForceFemale!AA36</f>
        <v>211.39920872340002</v>
      </c>
      <c r="AB36" s="28">
        <f>LaborForceMale!AB36+LaborForceFemale!AB36</f>
        <v>220.43038708450001</v>
      </c>
      <c r="AC36" s="28">
        <f>LaborForceMale!AC36+LaborForceFemale!AC36</f>
        <v>230.206767066</v>
      </c>
      <c r="AD36" s="28">
        <f>LaborForceMale!AD36+LaborForceFemale!AD36</f>
        <v>239.71667291860001</v>
      </c>
      <c r="AE36" s="28">
        <f>LaborForceMale!AE36+LaborForceFemale!AE36</f>
        <v>247.60005713889998</v>
      </c>
      <c r="AF36" s="28">
        <f>LaborForceMale!AF36+LaborForceFemale!AF36</f>
        <v>252.999437672</v>
      </c>
      <c r="AG36" s="25">
        <f>LaborForceMale!AG36+LaborForceFemale!AG36</f>
        <v>254.50310328954498</v>
      </c>
      <c r="AH36" s="25">
        <f>LaborForceMale!AH36+LaborForceFemale!AH36</f>
        <v>253.57528136835998</v>
      </c>
      <c r="AI36" s="25">
        <f>LaborForceMale!AI36+LaborForceFemale!AI36</f>
        <v>251.96896541179001</v>
      </c>
      <c r="AJ36" s="25">
        <f>LaborForceMale!AJ36+LaborForceFemale!AJ36</f>
        <v>252.09194057223999</v>
      </c>
      <c r="AK36" s="25">
        <f>LaborForceMale!AK36+LaborForceFemale!AK36</f>
        <v>255.62278735564996</v>
      </c>
      <c r="AL36" s="25">
        <f>LaborForceMale!AL36+LaborForceFemale!AL36</f>
        <v>263.14843298321</v>
      </c>
      <c r="AM36" s="25">
        <f>LaborForceMale!AM36+LaborForceFemale!AM36</f>
        <v>274.03169761705499</v>
      </c>
      <c r="AN36" s="25">
        <f>LaborForceMale!AN36+LaborForceFemale!AN36</f>
        <v>287.21410311977991</v>
      </c>
      <c r="AO36" s="25">
        <f>LaborForceMale!AO36+LaborForceFemale!AO36</f>
        <v>301.09280455210495</v>
      </c>
      <c r="AP36" s="25">
        <f>LaborForceMale!AP36+LaborForceFemale!AP36</f>
        <v>314.49120074324992</v>
      </c>
      <c r="AQ36" s="25">
        <f>LaborForceMale!AQ36+LaborForceFemale!AQ36</f>
        <v>327.08552322459991</v>
      </c>
      <c r="AR36" s="25">
        <f>LaborForceMale!AR36+LaborForceFemale!AR36</f>
        <v>339.16987214055985</v>
      </c>
      <c r="AS36" s="25">
        <f>LaborForceMale!AS36+LaborForceFemale!AS36</f>
        <v>350.89224671502484</v>
      </c>
      <c r="AT36" s="25">
        <f>LaborForceMale!AT36+LaborForceFemale!AT36</f>
        <v>362.58328064147986</v>
      </c>
      <c r="AU36" s="25">
        <f>LaborForceMale!AU36+LaborForceFemale!AU36</f>
        <v>374.44543027367484</v>
      </c>
      <c r="AV36" s="25">
        <f>LaborForceMale!AV36+LaborForceFemale!AV36</f>
        <v>386.4959580615598</v>
      </c>
      <c r="AW36" s="25">
        <f>LaborForceMale!AW36+LaborForceFemale!AW36</f>
        <v>398.49202839667487</v>
      </c>
      <c r="AX36" s="25">
        <f>LaborForceMale!AX36+LaborForceFemale!AX36</f>
        <v>410.07579760048981</v>
      </c>
      <c r="AY36" s="25">
        <f>LaborForceMale!AY36+LaborForceFemale!AY36</f>
        <v>420.78438812644475</v>
      </c>
      <c r="AZ36" s="25">
        <f>LaborForceMale!AZ36+LaborForceFemale!AZ36</f>
        <v>430.31076000000002</v>
      </c>
    </row>
    <row r="37" spans="1:5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LaborForceMale!AA37+LaborForceFemale!AA37</f>
        <v>203.13706993969998</v>
      </c>
      <c r="AB37" s="28">
        <f>LaborForceMale!AB37+LaborForceFemale!AB37</f>
        <v>211.3587528637</v>
      </c>
      <c r="AC37" s="28">
        <f>LaborForceMale!AC37+LaborForceFemale!AC37</f>
        <v>220.13806313749998</v>
      </c>
      <c r="AD37" s="28">
        <f>LaborForceMale!AD37+LaborForceFemale!AD37</f>
        <v>228.81070285019999</v>
      </c>
      <c r="AE37" s="28">
        <f>LaborForceMale!AE37+LaborForceFemale!AE37</f>
        <v>236.47605503400001</v>
      </c>
      <c r="AF37" s="28">
        <f>LaborForceMale!AF37+LaborForceFemale!AF37</f>
        <v>242.5573212667</v>
      </c>
      <c r="AG37" s="25">
        <f>LaborForceMale!AG37+LaborForceFemale!AG37</f>
        <v>245.93667984061</v>
      </c>
      <c r="AH37" s="25">
        <f>LaborForceMale!AH37+LaborForceFemale!AH37</f>
        <v>247.79882120809998</v>
      </c>
      <c r="AI37" s="25">
        <f>LaborForceMale!AI37+LaborForceFemale!AI37</f>
        <v>249.08721894176</v>
      </c>
      <c r="AJ37" s="25">
        <f>LaborForceMale!AJ37+LaborForceFemale!AJ37</f>
        <v>251.10971320359999</v>
      </c>
      <c r="AK37" s="25">
        <f>LaborForceMale!AK37+LaborForceFemale!AK37</f>
        <v>254.81225779872494</v>
      </c>
      <c r="AL37" s="25">
        <f>LaborForceMale!AL37+LaborForceFemale!AL37</f>
        <v>260.43642381551996</v>
      </c>
      <c r="AM37" s="25">
        <f>LaborForceMale!AM37+LaborForceFemale!AM37</f>
        <v>267.73256803481991</v>
      </c>
      <c r="AN37" s="25">
        <f>LaborForceMale!AN37+LaborForceFemale!AN37</f>
        <v>276.53308419697993</v>
      </c>
      <c r="AO37" s="25">
        <f>LaborForceMale!AO37+LaborForceFemale!AO37</f>
        <v>286.50878956410992</v>
      </c>
      <c r="AP37" s="25">
        <f>LaborForceMale!AP37+LaborForceFemale!AP37</f>
        <v>297.36926986514993</v>
      </c>
      <c r="AQ37" s="25">
        <f>LaborForceMale!AQ37+LaborForceFemale!AQ37</f>
        <v>309.1028240759199</v>
      </c>
      <c r="AR37" s="25">
        <f>LaborForceMale!AR37+LaborForceFemale!AR37</f>
        <v>321.67085042567987</v>
      </c>
      <c r="AS37" s="25">
        <f>LaborForceMale!AS37+LaborForceFemale!AS37</f>
        <v>334.72701093389992</v>
      </c>
      <c r="AT37" s="25">
        <f>LaborForceMale!AT37+LaborForceFemale!AT37</f>
        <v>347.83401394246988</v>
      </c>
      <c r="AU37" s="25">
        <f>LaborForceMale!AU37+LaborForceFemale!AU37</f>
        <v>360.64775730257486</v>
      </c>
      <c r="AV37" s="25">
        <f>LaborForceMale!AV37+LaborForceFemale!AV37</f>
        <v>373.03971994557986</v>
      </c>
      <c r="AW37" s="25">
        <f>LaborForceMale!AW37+LaborForceFemale!AW37</f>
        <v>384.96801771148478</v>
      </c>
      <c r="AX37" s="25">
        <f>LaborForceMale!AX37+LaborForceFemale!AX37</f>
        <v>396.30994141918984</v>
      </c>
      <c r="AY37" s="25">
        <f>LaborForceMale!AY37+LaborForceFemale!AY37</f>
        <v>406.95543951569482</v>
      </c>
      <c r="AZ37" s="25">
        <f>LaborForceMale!AZ37+LaborForceFemale!AZ37</f>
        <v>416.84195999999997</v>
      </c>
    </row>
    <row r="38" spans="1:5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LaborForceMale!AA38+LaborForceFemale!AA38</f>
        <v>193.6658773492</v>
      </c>
      <c r="AB38" s="28">
        <f>LaborForceMale!AB38+LaborForceFemale!AB38</f>
        <v>201.2259545938</v>
      </c>
      <c r="AC38" s="28">
        <f>LaborForceMale!AC38+LaborForceFemale!AC38</f>
        <v>209.26456775780002</v>
      </c>
      <c r="AD38" s="28">
        <f>LaborForceMale!AD38+LaborForceFemale!AD38</f>
        <v>217.37429612850002</v>
      </c>
      <c r="AE38" s="28">
        <f>LaborForceMale!AE38+LaborForceFemale!AE38</f>
        <v>225.01264151780001</v>
      </c>
      <c r="AF38" s="28">
        <f>LaborForceMale!AF38+LaborForceFemale!AF38</f>
        <v>231.8067816237</v>
      </c>
      <c r="AG38" s="25">
        <f>LaborForceMale!AG38+LaborForceFemale!AG38</f>
        <v>236.88907691456001</v>
      </c>
      <c r="AH38" s="25">
        <f>LaborForceMale!AH38+LaborForceFemale!AH38</f>
        <v>241.20967745745003</v>
      </c>
      <c r="AI38" s="25">
        <f>LaborForceMale!AI38+LaborForceFemale!AI38</f>
        <v>244.99570625322502</v>
      </c>
      <c r="AJ38" s="25">
        <f>LaborForceMale!AJ38+LaborForceFemale!AJ38</f>
        <v>248.58580908760001</v>
      </c>
      <c r="AK38" s="25">
        <f>LaborForceMale!AK38+LaborForceFemale!AK38</f>
        <v>252.28881882317501</v>
      </c>
      <c r="AL38" s="25">
        <f>LaborForceMale!AL38+LaborForceFemale!AL38</f>
        <v>256.03561752833008</v>
      </c>
      <c r="AM38" s="25">
        <f>LaborForceMale!AM38+LaborForceFemale!AM38</f>
        <v>259.92087911643</v>
      </c>
      <c r="AN38" s="25">
        <f>LaborForceMale!AN38+LaborForceFemale!AN38</f>
        <v>264.59157994836005</v>
      </c>
      <c r="AO38" s="25">
        <f>LaborForceMale!AO38+LaborForceFemale!AO38</f>
        <v>270.87634254199509</v>
      </c>
      <c r="AP38" s="25">
        <f>LaborForceMale!AP38+LaborForceFemale!AP38</f>
        <v>279.29479764225005</v>
      </c>
      <c r="AQ38" s="25">
        <f>LaborForceMale!AQ38+LaborForceFemale!AQ38</f>
        <v>290.11244104892006</v>
      </c>
      <c r="AR38" s="25">
        <f>LaborForceMale!AR38+LaborForceFemale!AR38</f>
        <v>303.00354893664007</v>
      </c>
      <c r="AS38" s="25">
        <f>LaborForceMale!AS38+LaborForceFemale!AS38</f>
        <v>317.16077054003006</v>
      </c>
      <c r="AT38" s="25">
        <f>LaborForceMale!AT38+LaborForceFemale!AT38</f>
        <v>331.44567051934007</v>
      </c>
      <c r="AU38" s="25">
        <f>LaborForceMale!AU38+LaborForceFemale!AU38</f>
        <v>345.0199362256501</v>
      </c>
      <c r="AV38" s="25">
        <f>LaborForceMale!AV38+LaborForceFemale!AV38</f>
        <v>357.6121250498602</v>
      </c>
      <c r="AW38" s="25">
        <f>LaborForceMale!AW38+LaborForceFemale!AW38</f>
        <v>369.3736450845351</v>
      </c>
      <c r="AX38" s="25">
        <f>LaborForceMale!AX38+LaborForceFemale!AX38</f>
        <v>380.39356606098016</v>
      </c>
      <c r="AY38" s="25">
        <f>LaborForceMale!AY38+LaborForceFemale!AY38</f>
        <v>390.90053086421517</v>
      </c>
      <c r="AZ38" s="25">
        <f>LaborForceMale!AZ38+LaborForceFemale!AZ38</f>
        <v>401.05490999999995</v>
      </c>
    </row>
    <row r="39" spans="1:5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LaborForceMale!AA39+LaborForceFemale!AA39</f>
        <v>185.22894387270003</v>
      </c>
      <c r="AB39" s="28">
        <f>LaborForceMale!AB39+LaborForceFemale!AB39</f>
        <v>192.18312953980001</v>
      </c>
      <c r="AC39" s="28">
        <f>LaborForceMale!AC39+LaborForceFemale!AC39</f>
        <v>199.56272441639999</v>
      </c>
      <c r="AD39" s="28">
        <f>LaborForceMale!AD39+LaborForceFemale!AD39</f>
        <v>207.22610536680003</v>
      </c>
      <c r="AE39" s="28">
        <f>LaborForceMale!AE39+LaborForceFemale!AE39</f>
        <v>214.97734638840001</v>
      </c>
      <c r="AF39" s="28">
        <f>LaborForceMale!AF39+LaborForceFemale!AF39</f>
        <v>222.64227927069999</v>
      </c>
      <c r="AG39" s="25">
        <f>LaborForceMale!AG39+LaborForceFemale!AG39</f>
        <v>229.61282784527504</v>
      </c>
      <c r="AH39" s="25">
        <f>LaborForceMale!AH39+LaborForceFemale!AH39</f>
        <v>236.59628188239003</v>
      </c>
      <c r="AI39" s="25">
        <f>LaborForceMale!AI39+LaborForceFemale!AI39</f>
        <v>243.06289433457002</v>
      </c>
      <c r="AJ39" s="25">
        <f>LaborForceMale!AJ39+LaborForceFemale!AJ39</f>
        <v>248.33004813656001</v>
      </c>
      <c r="AK39" s="25">
        <f>LaborForceMale!AK39+LaborForceFemale!AK39</f>
        <v>252.02893887940004</v>
      </c>
      <c r="AL39" s="25">
        <f>LaborForceMale!AL39+LaborForceFemale!AL39</f>
        <v>253.75516176038008</v>
      </c>
      <c r="AM39" s="25">
        <f>LaborForceMale!AM39+LaborForceFemale!AM39</f>
        <v>253.96971038052502</v>
      </c>
      <c r="AN39" s="25">
        <f>LaborForceMale!AN39+LaborForceFemale!AN39</f>
        <v>254.22486708822001</v>
      </c>
      <c r="AO39" s="25">
        <f>LaborForceMale!AO39+LaborForceFemale!AO39</f>
        <v>256.60788689293503</v>
      </c>
      <c r="AP39" s="25">
        <f>LaborForceMale!AP39+LaborForceFemale!AP39</f>
        <v>262.53048867865004</v>
      </c>
      <c r="AQ39" s="25">
        <f>LaborForceMale!AQ39+LaborForceFemale!AQ39</f>
        <v>272.57170963864007</v>
      </c>
      <c r="AR39" s="25">
        <f>LaborForceMale!AR39+LaborForceFemale!AR39</f>
        <v>286.07531827960008</v>
      </c>
      <c r="AS39" s="25">
        <f>LaborForceMale!AS39+LaborForceFemale!AS39</f>
        <v>301.69395320303011</v>
      </c>
      <c r="AT39" s="25">
        <f>LaborForceMale!AT39+LaborForceFemale!AT39</f>
        <v>317.46810789619008</v>
      </c>
      <c r="AU39" s="25">
        <f>LaborForceMale!AU39+LaborForceFemale!AU39</f>
        <v>331.97985921607511</v>
      </c>
      <c r="AV39" s="25">
        <f>LaborForceMale!AV39+LaborForceFemale!AV39</f>
        <v>344.79048076290007</v>
      </c>
      <c r="AW39" s="25">
        <f>LaborForceMale!AW39+LaborForceFemale!AW39</f>
        <v>356.27038492137012</v>
      </c>
      <c r="AX39" s="25">
        <f>LaborForceMale!AX39+LaborForceFemale!AX39</f>
        <v>366.78651704949016</v>
      </c>
      <c r="AY39" s="25">
        <f>LaborForceMale!AY39+LaborForceFemale!AY39</f>
        <v>376.99264499584012</v>
      </c>
      <c r="AZ39" s="25">
        <f>LaborForceMale!AZ39+LaborForceFemale!AZ39</f>
        <v>387.33210000000003</v>
      </c>
    </row>
    <row r="40" spans="1:5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LaborForceMale!AA40+LaborForceFemale!AA40</f>
        <v>177.41864763630002</v>
      </c>
      <c r="AB40" s="28">
        <f>LaborForceMale!AB40+LaborForceFemale!AB40</f>
        <v>183.81821752580004</v>
      </c>
      <c r="AC40" s="28">
        <f>LaborForceMale!AC40+LaborForceFemale!AC40</f>
        <v>190.58914445990001</v>
      </c>
      <c r="AD40" s="28">
        <f>LaborForceMale!AD40+LaborForceFemale!AD40</f>
        <v>197.7828391891</v>
      </c>
      <c r="AE40" s="28">
        <f>LaborForceMale!AE40+LaborForceFemale!AE40</f>
        <v>205.46328318130003</v>
      </c>
      <c r="AF40" s="28">
        <f>LaborForceMale!AF40+LaborForceFemale!AF40</f>
        <v>213.6108394556</v>
      </c>
      <c r="AG40" s="25">
        <f>LaborForceMale!AG40+LaborForceFemale!AG40</f>
        <v>221.79049884610504</v>
      </c>
      <c r="AH40" s="25">
        <f>LaborForceMale!AH40+LaborForceFemale!AH40</f>
        <v>230.53066304384001</v>
      </c>
      <c r="AI40" s="25">
        <f>LaborForceMale!AI40+LaborForceFemale!AI40</f>
        <v>238.82891438522</v>
      </c>
      <c r="AJ40" s="25">
        <f>LaborForceMale!AJ40+LaborForceFemale!AJ40</f>
        <v>245.35170371200002</v>
      </c>
      <c r="AK40" s="25">
        <f>LaborForceMale!AK40+LaborForceFemale!AK40</f>
        <v>249.30138621687502</v>
      </c>
      <c r="AL40" s="25">
        <f>LaborForceMale!AL40+LaborForceFemale!AL40</f>
        <v>250.08729991374003</v>
      </c>
      <c r="AM40" s="25">
        <f>LaborForceMale!AM40+LaborForceFemale!AM40</f>
        <v>248.38306681511006</v>
      </c>
      <c r="AN40" s="25">
        <f>LaborForceMale!AN40+LaborForceFemale!AN40</f>
        <v>246.17730137014004</v>
      </c>
      <c r="AO40" s="25">
        <f>LaborForceMale!AO40+LaborForceFemale!AO40</f>
        <v>246.19637317889001</v>
      </c>
      <c r="AP40" s="25">
        <f>LaborForceMale!AP40+LaborForceFemale!AP40</f>
        <v>250.30611563760004</v>
      </c>
      <c r="AQ40" s="25">
        <f>LaborForceMale!AQ40+LaborForceFemale!AQ40</f>
        <v>259.22212944180006</v>
      </c>
      <c r="AR40" s="25">
        <f>LaborForceMale!AR40+LaborForceFemale!AR40</f>
        <v>272.15511938308009</v>
      </c>
      <c r="AS40" s="25">
        <f>LaborForceMale!AS40+LaborForceFemale!AS40</f>
        <v>287.60361758905503</v>
      </c>
      <c r="AT40" s="25">
        <f>LaborForceMale!AT40+LaborForceFemale!AT40</f>
        <v>303.36454067004013</v>
      </c>
      <c r="AU40" s="25">
        <f>LaborForceMale!AU40+LaborForceFemale!AU40</f>
        <v>317.83909936345003</v>
      </c>
      <c r="AV40" s="25">
        <f>LaborForceMale!AV40+LaborForceFemale!AV40</f>
        <v>330.5506888569401</v>
      </c>
      <c r="AW40" s="25">
        <f>LaborForceMale!AW40+LaborForceFemale!AW40</f>
        <v>341.94439846032014</v>
      </c>
      <c r="AX40" s="25">
        <f>LaborForceMale!AX40+LaborForceFemale!AX40</f>
        <v>352.45184573730012</v>
      </c>
      <c r="AY40" s="25">
        <f>LaborForceMale!AY40+LaborForceFemale!AY40</f>
        <v>362.82283803113012</v>
      </c>
      <c r="AZ40" s="25">
        <f>LaborForceMale!AZ40+LaborForceFemale!AZ40</f>
        <v>373.55772999999999</v>
      </c>
    </row>
    <row r="41" spans="1:5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LaborForceMale!AA41+LaborForceFemale!AA41</f>
        <v>170.52028824730002</v>
      </c>
      <c r="AB41" s="28">
        <f>LaborForceMale!AB41+LaborForceFemale!AB41</f>
        <v>176.5470358348</v>
      </c>
      <c r="AC41" s="28">
        <f>LaborForceMale!AC41+LaborForceFemale!AC41</f>
        <v>182.90392892059998</v>
      </c>
      <c r="AD41" s="28">
        <f>LaborForceMale!AD41+LaborForceFemale!AD41</f>
        <v>189.697809003</v>
      </c>
      <c r="AE41" s="28">
        <f>LaborForceMale!AE41+LaborForceFemale!AE41</f>
        <v>197.07422266280003</v>
      </c>
      <c r="AF41" s="28">
        <f>LaborForceMale!AF41+LaborForceFemale!AF41</f>
        <v>205.06618730190002</v>
      </c>
      <c r="AG41" s="25">
        <f>LaborForceMale!AG41+LaborForceFemale!AG41</f>
        <v>213.25193467917501</v>
      </c>
      <c r="AH41" s="25">
        <f>LaborForceMale!AH41+LaborForceFemale!AH41</f>
        <v>222.10479532129</v>
      </c>
      <c r="AI41" s="25">
        <f>LaborForceMale!AI41+LaborForceFemale!AI41</f>
        <v>230.64132173313004</v>
      </c>
      <c r="AJ41" s="25">
        <f>LaborForceMale!AJ41+LaborForceFemale!AJ41</f>
        <v>237.54685201392002</v>
      </c>
      <c r="AK41" s="25">
        <f>LaborForceMale!AK41+LaborForceFemale!AK41</f>
        <v>242.01951848980002</v>
      </c>
      <c r="AL41" s="25">
        <f>LaborForceMale!AL41+LaborForceFemale!AL41</f>
        <v>243.54705938293</v>
      </c>
      <c r="AM41" s="25">
        <f>LaborForceMale!AM41+LaborForceFemale!AM41</f>
        <v>242.74171069469503</v>
      </c>
      <c r="AN41" s="25">
        <f>LaborForceMale!AN41+LaborForceFemale!AN41</f>
        <v>241.28446597024006</v>
      </c>
      <c r="AO41" s="25">
        <f>LaborForceMale!AO41+LaborForceFemale!AO41</f>
        <v>241.49005741507005</v>
      </c>
      <c r="AP41" s="25">
        <f>LaborForceMale!AP41+LaborForceFemale!AP41</f>
        <v>244.9658225177501</v>
      </c>
      <c r="AQ41" s="25">
        <f>LaborForceMale!AQ41+LaborForceFemale!AQ41</f>
        <v>252.27528074118007</v>
      </c>
      <c r="AR41" s="25">
        <f>LaborForceMale!AR41+LaborForceFemale!AR41</f>
        <v>262.80859650024001</v>
      </c>
      <c r="AS41" s="25">
        <f>LaborForceMale!AS41+LaborForceFemale!AS41</f>
        <v>275.54767201815508</v>
      </c>
      <c r="AT41" s="25">
        <f>LaborForceMale!AT41+LaborForceFemale!AT41</f>
        <v>288.95732386065009</v>
      </c>
      <c r="AU41" s="25">
        <f>LaborForceMale!AU41+LaborForceFemale!AU41</f>
        <v>301.9095566828251</v>
      </c>
      <c r="AV41" s="25">
        <f>LaborForceMale!AV41+LaborForceFemale!AV41</f>
        <v>314.09697615412006</v>
      </c>
      <c r="AW41" s="25">
        <f>LaborForceMale!AW41+LaborForceFemale!AW41</f>
        <v>325.79703185642012</v>
      </c>
      <c r="AX41" s="25">
        <f>LaborForceMale!AX41+LaborForceFemale!AX41</f>
        <v>337.15420407495014</v>
      </c>
      <c r="AY41" s="25">
        <f>LaborForceMale!AY41+LaborForceFemale!AY41</f>
        <v>348.48770962027515</v>
      </c>
      <c r="AZ41" s="25">
        <f>LaborForceMale!AZ41+LaborForceFemale!AZ41</f>
        <v>359.98543000000006</v>
      </c>
    </row>
    <row r="42" spans="1:5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LaborForceMale!AA42+LaborForceFemale!AA42</f>
        <v>164.2897101694</v>
      </c>
      <c r="AB42" s="28">
        <f>LaborForceMale!AB42+LaborForceFemale!AB42</f>
        <v>170.05232786319999</v>
      </c>
      <c r="AC42" s="28">
        <f>LaborForceMale!AC42+LaborForceFemale!AC42</f>
        <v>176.1135389108</v>
      </c>
      <c r="AD42" s="28">
        <f>LaborForceMale!AD42+LaborForceFemale!AD42</f>
        <v>182.55438782189998</v>
      </c>
      <c r="AE42" s="28">
        <f>LaborForceMale!AE42+LaborForceFemale!AE42</f>
        <v>189.47192174240001</v>
      </c>
      <c r="AF42" s="28">
        <f>LaborForceMale!AF42+LaborForceFemale!AF42</f>
        <v>196.8923425127</v>
      </c>
      <c r="AG42" s="25">
        <f>LaborForceMale!AG42+LaborForceFemale!AG42</f>
        <v>204.31062143345002</v>
      </c>
      <c r="AH42" s="25">
        <f>LaborForceMale!AH42+LaborForceFemale!AH42</f>
        <v>212.21901642040001</v>
      </c>
      <c r="AI42" s="25">
        <f>LaborForceMale!AI42+LaborForceFemale!AI42</f>
        <v>219.96749339961502</v>
      </c>
      <c r="AJ42" s="25">
        <f>LaborForceMale!AJ42+LaborForceFemale!AJ42</f>
        <v>226.69223423776003</v>
      </c>
      <c r="AK42" s="25">
        <f>LaborForceMale!AK42+LaborForceFemale!AK42</f>
        <v>231.84867643720003</v>
      </c>
      <c r="AL42" s="25">
        <f>LaborForceMale!AL42+LaborForceFemale!AL42</f>
        <v>235.16843074116002</v>
      </c>
      <c r="AM42" s="25">
        <f>LaborForceMale!AM42+LaborForceFemale!AM42</f>
        <v>237.03229676881006</v>
      </c>
      <c r="AN42" s="25">
        <f>LaborForceMale!AN42+LaborForceFemale!AN42</f>
        <v>238.34779136084003</v>
      </c>
      <c r="AO42" s="25">
        <f>LaborForceMale!AO42+LaborForceFemale!AO42</f>
        <v>240.37089485859005</v>
      </c>
      <c r="AP42" s="25">
        <f>LaborForceMale!AP42+LaborForceFemale!AP42</f>
        <v>244.00774146990005</v>
      </c>
      <c r="AQ42" s="25">
        <f>LaborForceMale!AQ42+LaborForceFemale!AQ42</f>
        <v>249.49258801632007</v>
      </c>
      <c r="AR42" s="25">
        <f>LaborForceMale!AR42+LaborForceFemale!AR42</f>
        <v>256.58320618100004</v>
      </c>
      <c r="AS42" s="25">
        <f>LaborForceMale!AS42+LaborForceFemale!AS42</f>
        <v>265.11942589635009</v>
      </c>
      <c r="AT42" s="25">
        <f>LaborForceMale!AT42+LaborForceFemale!AT42</f>
        <v>274.7850409282201</v>
      </c>
      <c r="AU42" s="25">
        <f>LaborForceMale!AU42+LaborForceFemale!AU42</f>
        <v>285.30068432337509</v>
      </c>
      <c r="AV42" s="25">
        <f>LaborForceMale!AV42+LaborForceFemale!AV42</f>
        <v>296.65230656698009</v>
      </c>
      <c r="AW42" s="25">
        <f>LaborForceMale!AW42+LaborForceFemale!AW42</f>
        <v>308.80568904556515</v>
      </c>
      <c r="AX42" s="25">
        <f>LaborForceMale!AX42+LaborForceFemale!AX42</f>
        <v>321.42965191370013</v>
      </c>
      <c r="AY42" s="25">
        <f>LaborForceMale!AY42+LaborForceFemale!AY42</f>
        <v>334.10505240954518</v>
      </c>
      <c r="AZ42" s="25">
        <f>LaborForceMale!AZ42+LaborForceFemale!AZ42</f>
        <v>346.50635999999997</v>
      </c>
    </row>
    <row r="43" spans="1:5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LaborForceMale!AA43+LaborForceFemale!AA43</f>
        <v>159.42699976019998</v>
      </c>
      <c r="AB43" s="28">
        <f>LaborForceMale!AB43+LaborForceFemale!AB43</f>
        <v>164.89030109040002</v>
      </c>
      <c r="AC43" s="28">
        <f>LaborForceMale!AC43+LaborForceFemale!AC43</f>
        <v>170.59677844220002</v>
      </c>
      <c r="AD43" s="28">
        <f>LaborForceMale!AD43+LaborForceFemale!AD43</f>
        <v>176.6307969147</v>
      </c>
      <c r="AE43" s="28">
        <f>LaborForceMale!AE43+LaborForceFemale!AE43</f>
        <v>183.10930891999999</v>
      </c>
      <c r="AF43" s="28">
        <f>LaborForceMale!AF43+LaborForceFemale!AF43</f>
        <v>190.07783825180002</v>
      </c>
      <c r="AG43" s="25">
        <f>LaborForceMale!AG43+LaborForceFemale!AG43</f>
        <v>196.895668602905</v>
      </c>
      <c r="AH43" s="25">
        <f>LaborForceMale!AH43+LaborForceFemale!AH43</f>
        <v>204.12940503074003</v>
      </c>
      <c r="AI43" s="25">
        <f>LaborForceMale!AI43+LaborForceFemale!AI43</f>
        <v>211.37447242299504</v>
      </c>
      <c r="AJ43" s="25">
        <f>LaborForceMale!AJ43+LaborForceFemale!AJ43</f>
        <v>218.10172332104003</v>
      </c>
      <c r="AK43" s="25">
        <f>LaborForceMale!AK43+LaborForceFemale!AK43</f>
        <v>223.95512486147504</v>
      </c>
      <c r="AL43" s="25">
        <f>LaborForceMale!AL43+LaborForceFemale!AL43</f>
        <v>228.87496981602004</v>
      </c>
      <c r="AM43" s="25">
        <f>LaborForceMale!AM43+LaborForceFemale!AM43</f>
        <v>233.05108762447509</v>
      </c>
      <c r="AN43" s="25">
        <f>LaborForceMale!AN43+LaborForceFemale!AN43</f>
        <v>236.70497921324011</v>
      </c>
      <c r="AO43" s="25">
        <f>LaborForceMale!AO43+LaborForceFemale!AO43</f>
        <v>240.17075713103509</v>
      </c>
      <c r="AP43" s="25">
        <f>LaborForceMale!AP43+LaborForceFemale!AP43</f>
        <v>243.74589274980008</v>
      </c>
      <c r="AQ43" s="25">
        <f>LaborForceMale!AQ43+LaborForceFemale!AQ43</f>
        <v>247.36647412442011</v>
      </c>
      <c r="AR43" s="25">
        <f>LaborForceMale!AR43+LaborForceFemale!AR43</f>
        <v>251.11945939488012</v>
      </c>
      <c r="AS43" s="25">
        <f>LaborForceMale!AS43+LaborForceFemale!AS43</f>
        <v>255.63478660945515</v>
      </c>
      <c r="AT43" s="25">
        <f>LaborForceMale!AT43+LaborForceFemale!AT43</f>
        <v>261.70296032070013</v>
      </c>
      <c r="AU43" s="25">
        <f>LaborForceMale!AU43+LaborForceFemale!AU43</f>
        <v>269.82823036870013</v>
      </c>
      <c r="AV43" s="25">
        <f>LaborForceMale!AV43+LaborForceFemale!AV43</f>
        <v>280.2602649525802</v>
      </c>
      <c r="AW43" s="25">
        <f>LaborForceMale!AW43+LaborForceFemale!AW43</f>
        <v>292.68302608870522</v>
      </c>
      <c r="AX43" s="25">
        <f>LaborForceMale!AX43+LaborForceFemale!AX43</f>
        <v>306.31420145492024</v>
      </c>
      <c r="AY43" s="25">
        <f>LaborForceMale!AY43+LaborForceFemale!AY43</f>
        <v>320.06316311598528</v>
      </c>
      <c r="AZ43" s="25">
        <f>LaborForceMale!AZ43+LaborForceFemale!AZ43</f>
        <v>333.11734000000001</v>
      </c>
    </row>
    <row r="44" spans="1:5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LaborForceMale!AA44+LaborForceFemale!AA44</f>
        <v>153.45665790839999</v>
      </c>
      <c r="AB44" s="28">
        <f>LaborForceMale!AB44+LaborForceFemale!AB44</f>
        <v>158.54055180669999</v>
      </c>
      <c r="AC44" s="28">
        <f>LaborForceMale!AC44+LaborForceFemale!AC44</f>
        <v>163.7740987537</v>
      </c>
      <c r="AD44" s="28">
        <f>LaborForceMale!AD44+LaborForceFemale!AD44</f>
        <v>169.27021404409999</v>
      </c>
      <c r="AE44" s="28">
        <f>LaborForceMale!AE44+LaborForceFemale!AE44</f>
        <v>175.18551652389999</v>
      </c>
      <c r="AF44" s="28">
        <f>LaborForceMale!AF44+LaborForceFemale!AF44</f>
        <v>181.61270403750001</v>
      </c>
      <c r="AG44" s="25">
        <f>LaborForceMale!AG44+LaborForceFemale!AG44</f>
        <v>187.85661823184003</v>
      </c>
      <c r="AH44" s="25">
        <f>LaborForceMale!AH44+LaborForceFemale!AH44</f>
        <v>194.46792156596001</v>
      </c>
      <c r="AI44" s="25">
        <f>LaborForceMale!AI44+LaborForceFemale!AI44</f>
        <v>201.30354438537003</v>
      </c>
      <c r="AJ44" s="25">
        <f>LaborForceMale!AJ44+LaborForceFemale!AJ44</f>
        <v>208.16954417464004</v>
      </c>
      <c r="AK44" s="25">
        <f>LaborForceMale!AK44+LaborForceFemale!AK44</f>
        <v>214.89729088870001</v>
      </c>
      <c r="AL44" s="25">
        <f>LaborForceMale!AL44+LaborForceFemale!AL44</f>
        <v>221.64471704959004</v>
      </c>
      <c r="AM44" s="25">
        <f>LaborForceMale!AM44+LaborForceFemale!AM44</f>
        <v>228.39845922087508</v>
      </c>
      <c r="AN44" s="25">
        <f>LaborForceMale!AN44+LaborForceFemale!AN44</f>
        <v>234.65026173146009</v>
      </c>
      <c r="AO44" s="25">
        <f>LaborForceMale!AO44+LaborForceFemale!AO44</f>
        <v>239.73586089532506</v>
      </c>
      <c r="AP44" s="25">
        <f>LaborForceMale!AP44+LaborForceFemale!AP44</f>
        <v>243.3048029737501</v>
      </c>
      <c r="AQ44" s="25">
        <f>LaborForceMale!AQ44+LaborForceFemale!AQ44</f>
        <v>244.96534369518014</v>
      </c>
      <c r="AR44" s="25">
        <f>LaborForceMale!AR44+LaborForceFemale!AR44</f>
        <v>245.16757818128013</v>
      </c>
      <c r="AS44" s="25">
        <f>LaborForceMale!AS44+LaborForceFemale!AS44</f>
        <v>245.41009354613013</v>
      </c>
      <c r="AT44" s="25">
        <f>LaborForceMale!AT44+LaborForceFemale!AT44</f>
        <v>247.70974721256016</v>
      </c>
      <c r="AU44" s="25">
        <f>LaborForceMale!AU44+LaborForceFemale!AU44</f>
        <v>253.42119033687516</v>
      </c>
      <c r="AV44" s="25">
        <f>LaborForceMale!AV44+LaborForceFemale!AV44</f>
        <v>263.09835896434015</v>
      </c>
      <c r="AW44" s="25">
        <f>LaborForceMale!AW44+LaborForceFemale!AW44</f>
        <v>276.10612709060524</v>
      </c>
      <c r="AX44" s="25">
        <f>LaborForceMale!AX44+LaborForceFemale!AX44</f>
        <v>291.14064606458021</v>
      </c>
      <c r="AY44" s="25">
        <f>LaborForceMale!AY44+LaborForceFemale!AY44</f>
        <v>306.3164604460452</v>
      </c>
      <c r="AZ44" s="25">
        <f>LaborForceMale!AZ44+LaborForceFemale!AZ44</f>
        <v>320.27166</v>
      </c>
    </row>
    <row r="45" spans="1:5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LaborForceMale!AA45+LaborForceFemale!AA45</f>
        <v>147.68430825529998</v>
      </c>
      <c r="AB45" s="28">
        <f>LaborForceMale!AB45+LaborForceFemale!AB45</f>
        <v>152.4350303203</v>
      </c>
      <c r="AC45" s="28">
        <f>LaborForceMale!AC45+LaborForceFemale!AC45</f>
        <v>157.28712294580001</v>
      </c>
      <c r="AD45" s="28">
        <f>LaborForceMale!AD45+LaborForceFemale!AD45</f>
        <v>162.3622874662</v>
      </c>
      <c r="AE45" s="28">
        <f>LaborForceMale!AE45+LaborForceFemale!AE45</f>
        <v>167.82061322690001</v>
      </c>
      <c r="AF45" s="28">
        <f>LaborForceMale!AF45+LaborForceFemale!AF45</f>
        <v>173.77131837600001</v>
      </c>
      <c r="AG45" s="25">
        <f>LaborForceMale!AG45+LaborForceFemale!AG45</f>
        <v>179.49421434329003</v>
      </c>
      <c r="AH45" s="25">
        <f>LaborForceMale!AH45+LaborForceFemale!AH45</f>
        <v>185.53079966063001</v>
      </c>
      <c r="AI45" s="25">
        <f>LaborForceMale!AI45+LaborForceFemale!AI45</f>
        <v>191.93188118377</v>
      </c>
      <c r="AJ45" s="25">
        <f>LaborForceMale!AJ45+LaborForceFemale!AJ45</f>
        <v>198.75533484032002</v>
      </c>
      <c r="AK45" s="25">
        <f>LaborForceMale!AK45+LaborForceFemale!AK45</f>
        <v>205.98000842050004</v>
      </c>
      <c r="AL45" s="25">
        <f>LaborForceMale!AL45+LaborForceFemale!AL45</f>
        <v>213.89664367309007</v>
      </c>
      <c r="AM45" s="25">
        <f>LaborForceMale!AM45+LaborForceFemale!AM45</f>
        <v>222.35245634115006</v>
      </c>
      <c r="AN45" s="25">
        <f>LaborForceMale!AN45+LaborForceFemale!AN45</f>
        <v>230.37339876528009</v>
      </c>
      <c r="AO45" s="25">
        <f>LaborForceMale!AO45+LaborForceFemale!AO45</f>
        <v>236.6712334217101</v>
      </c>
      <c r="AP45" s="25">
        <f>LaborForceMale!AP45+LaborForceFemale!AP45</f>
        <v>240.47924915280009</v>
      </c>
      <c r="AQ45" s="25">
        <f>LaborForceMale!AQ45+LaborForceFemale!AQ45</f>
        <v>241.22672529038013</v>
      </c>
      <c r="AR45" s="25">
        <f>LaborForceMale!AR45+LaborForceFemale!AR45</f>
        <v>239.56940220680013</v>
      </c>
      <c r="AS45" s="25">
        <f>LaborForceMale!AS45+LaborForceFemale!AS45</f>
        <v>237.43066880074514</v>
      </c>
      <c r="AT45" s="25">
        <f>LaborForceMale!AT45+LaborForceFemale!AT45</f>
        <v>237.44464720874015</v>
      </c>
      <c r="AU45" s="25">
        <f>LaborForceMale!AU45+LaborForceFemale!AU45</f>
        <v>241.40137185670011</v>
      </c>
      <c r="AV45" s="25">
        <f>LaborForceMale!AV45+LaborForceFemale!AV45</f>
        <v>249.99127046992015</v>
      </c>
      <c r="AW45" s="25">
        <f>LaborForceMale!AW45+LaborForceFemale!AW45</f>
        <v>262.44389902829022</v>
      </c>
      <c r="AX45" s="25">
        <f>LaborForceMale!AX45+LaborForceFemale!AX45</f>
        <v>277.31133634124024</v>
      </c>
      <c r="AY45" s="25">
        <f>LaborForceMale!AY45+LaborForceFemale!AY45</f>
        <v>292.47099587571023</v>
      </c>
      <c r="AZ45" s="25">
        <f>LaborForceMale!AZ45+LaborForceFemale!AZ45</f>
        <v>306.38288999999997</v>
      </c>
    </row>
    <row r="46" spans="1:5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LaborForceMale!AA46+LaborForceFemale!AA46</f>
        <v>142.03735708319999</v>
      </c>
      <c r="AB46" s="28">
        <f>LaborForceMale!AB46+LaborForceFemale!AB46</f>
        <v>146.52886798060001</v>
      </c>
      <c r="AC46" s="28">
        <f>LaborForceMale!AC46+LaborForceFemale!AC46</f>
        <v>151.15484670770002</v>
      </c>
      <c r="AD46" s="28">
        <f>LaborForceMale!AD46+LaborForceFemale!AD46</f>
        <v>156.00682600959999</v>
      </c>
      <c r="AE46" s="28">
        <f>LaborForceMale!AE46+LaborForceFemale!AE46</f>
        <v>161.20926591520001</v>
      </c>
      <c r="AF46" s="28">
        <f>LaborForceMale!AF46+LaborForceFemale!AF46</f>
        <v>166.85088381330002</v>
      </c>
      <c r="AG46" s="25">
        <f>LaborForceMale!AG46+LaborForceFemale!AG46</f>
        <v>172.22317102128</v>
      </c>
      <c r="AH46" s="25">
        <f>LaborForceMale!AH46+LaborForceFemale!AH46</f>
        <v>177.87641725891001</v>
      </c>
      <c r="AI46" s="25">
        <f>LaborForceMale!AI46+LaborForceFemale!AI46</f>
        <v>183.91061290154002</v>
      </c>
      <c r="AJ46" s="25">
        <f>LaborForceMale!AJ46+LaborForceFemale!AJ46</f>
        <v>190.4622855412</v>
      </c>
      <c r="AK46" s="25">
        <f>LaborForceMale!AK46+LaborForceFemale!AK46</f>
        <v>197.56059022637504</v>
      </c>
      <c r="AL46" s="25">
        <f>LaborForceMale!AL46+LaborForceFemale!AL46</f>
        <v>205.47838477996004</v>
      </c>
      <c r="AM46" s="25">
        <f>LaborForceMale!AM46+LaborForceFemale!AM46</f>
        <v>214.03809678418008</v>
      </c>
      <c r="AN46" s="25">
        <f>LaborForceMale!AN46+LaborForceFemale!AN46</f>
        <v>222.28514496136006</v>
      </c>
      <c r="AO46" s="25">
        <f>LaborForceMale!AO46+LaborForceFemale!AO46</f>
        <v>228.95060331622511</v>
      </c>
      <c r="AP46" s="25">
        <f>LaborForceMale!AP46+LaborForceFemale!AP46</f>
        <v>233.25792140630011</v>
      </c>
      <c r="AQ46" s="25">
        <f>LaborForceMale!AQ46+LaborForceFemale!AQ46</f>
        <v>234.71727446597012</v>
      </c>
      <c r="AR46" s="25">
        <f>LaborForceMale!AR46+LaborForceFemale!AR46</f>
        <v>233.9255713807201</v>
      </c>
      <c r="AS46" s="25">
        <f>LaborForceMale!AS46+LaborForceFemale!AS46</f>
        <v>232.50438560972512</v>
      </c>
      <c r="AT46" s="25">
        <f>LaborForceMale!AT46+LaborForceFemale!AT46</f>
        <v>232.69281686219014</v>
      </c>
      <c r="AU46" s="25">
        <f>LaborForceMale!AU46+LaborForceFemale!AU46</f>
        <v>236.03790187400014</v>
      </c>
      <c r="AV46" s="25">
        <f>LaborForceMale!AV46+LaborForceFemale!AV46</f>
        <v>243.07672821296018</v>
      </c>
      <c r="AW46" s="25">
        <f>LaborForceMale!AW46+LaborForceFemale!AW46</f>
        <v>253.2165389587052</v>
      </c>
      <c r="AX46" s="25">
        <f>LaborForceMale!AX46+LaborForceFemale!AX46</f>
        <v>265.47578999472023</v>
      </c>
      <c r="AY46" s="25">
        <f>LaborForceMale!AY46+LaborForceFemale!AY46</f>
        <v>278.37148964784524</v>
      </c>
      <c r="AZ46" s="25">
        <f>LaborForceMale!AZ46+LaborForceFemale!AZ46</f>
        <v>290.81787000000003</v>
      </c>
    </row>
    <row r="47" spans="1:5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LaborForceMale!AA47+LaborForceFemale!AA47</f>
        <v>136.52751911169997</v>
      </c>
      <c r="AB47" s="28">
        <f>LaborForceMale!AB47+LaborForceFemale!AB47</f>
        <v>140.82428166259999</v>
      </c>
      <c r="AC47" s="28">
        <f>LaborForceMale!AC47+LaborForceFemale!AC47</f>
        <v>145.32440861430001</v>
      </c>
      <c r="AD47" s="28">
        <f>LaborForceMale!AD47+LaborForceFemale!AD47</f>
        <v>150.08457186210001</v>
      </c>
      <c r="AE47" s="28">
        <f>LaborForceMale!AE47+LaborForceFemale!AE47</f>
        <v>155.1596230589</v>
      </c>
      <c r="AF47" s="28">
        <f>LaborForceMale!AF47+LaborForceFemale!AF47</f>
        <v>160.59275579979999</v>
      </c>
      <c r="AG47" s="25">
        <f>LaborForceMale!AG47+LaborForceFemale!AG47</f>
        <v>165.72585961015</v>
      </c>
      <c r="AH47" s="25">
        <f>LaborForceMale!AH47+LaborForceFemale!AH47</f>
        <v>171.10941722440003</v>
      </c>
      <c r="AI47" s="25">
        <f>LaborForceMale!AI47+LaborForceFemale!AI47</f>
        <v>176.81968690578503</v>
      </c>
      <c r="AJ47" s="25">
        <f>LaborForceMale!AJ47+LaborForceFemale!AJ47</f>
        <v>182.94708013776005</v>
      </c>
      <c r="AK47" s="25">
        <f>LaborForceMale!AK47+LaborForceFemale!AK47</f>
        <v>189.51117716227503</v>
      </c>
      <c r="AL47" s="25">
        <f>LaborForceMale!AL47+LaborForceFemale!AL47</f>
        <v>196.68042082588005</v>
      </c>
      <c r="AM47" s="25">
        <f>LaborForceMale!AM47+LaborForceFemale!AM47</f>
        <v>204.31814834982006</v>
      </c>
      <c r="AN47" s="25">
        <f>LaborForceMale!AN47+LaborForceFemale!AN47</f>
        <v>211.7985505418801</v>
      </c>
      <c r="AO47" s="25">
        <f>LaborForceMale!AO47+LaborForceFemale!AO47</f>
        <v>218.28182555914009</v>
      </c>
      <c r="AP47" s="25">
        <f>LaborForceMale!AP47+LaborForceFemale!AP47</f>
        <v>223.24546335665008</v>
      </c>
      <c r="AQ47" s="25">
        <f>LaborForceMale!AQ47+LaborForceFemale!AQ47</f>
        <v>226.43301994147009</v>
      </c>
      <c r="AR47" s="25">
        <f>LaborForceMale!AR47+LaborForceFemale!AR47</f>
        <v>228.21534061428011</v>
      </c>
      <c r="AS47" s="25">
        <f>LaborForceMale!AS47+LaborForceFemale!AS47</f>
        <v>229.47014776470513</v>
      </c>
      <c r="AT47" s="25">
        <f>LaborForceMale!AT47+LaborForceFemale!AT47</f>
        <v>231.40791317273013</v>
      </c>
      <c r="AU47" s="25">
        <f>LaborForceMale!AU47+LaborForceFemale!AU47</f>
        <v>234.90546222152517</v>
      </c>
      <c r="AV47" s="25">
        <f>LaborForceMale!AV47+LaborForceFemale!AV47</f>
        <v>240.18499630556016</v>
      </c>
      <c r="AW47" s="25">
        <f>LaborForceMale!AW47+LaborForceFemale!AW47</f>
        <v>247.01047538765522</v>
      </c>
      <c r="AX47" s="25">
        <f>LaborForceMale!AX47+LaborForceFemale!AX47</f>
        <v>255.22416474592021</v>
      </c>
      <c r="AY47" s="25">
        <f>LaborForceMale!AY47+LaborForceFemale!AY47</f>
        <v>264.51695333277019</v>
      </c>
      <c r="AZ47" s="25">
        <f>LaborForceMale!AZ47+LaborForceFemale!AZ47</f>
        <v>274.62115999999997</v>
      </c>
    </row>
    <row r="48" spans="1:5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LaborForceMale!AA48+LaborForceFemale!AA48</f>
        <v>130.49781051549999</v>
      </c>
      <c r="AB48" s="28">
        <f>LaborForceMale!AB48+LaborForceFemale!AB48</f>
        <v>134.5863605824</v>
      </c>
      <c r="AC48" s="28">
        <f>LaborForceMale!AC48+LaborForceFemale!AC48</f>
        <v>138.94682379400001</v>
      </c>
      <c r="AD48" s="28">
        <f>LaborForceMale!AD48+LaborForceFemale!AD48</f>
        <v>143.5874932246</v>
      </c>
      <c r="AE48" s="28">
        <f>LaborForceMale!AE48+LaborForceFemale!AE48</f>
        <v>148.49145445729999</v>
      </c>
      <c r="AF48" s="28">
        <f>LaborForceMale!AF48+LaborForceFemale!AF48</f>
        <v>153.64981896250004</v>
      </c>
      <c r="AG48" s="25">
        <f>LaborForceMale!AG48+LaborForceFemale!AG48</f>
        <v>158.475301880475</v>
      </c>
      <c r="AH48" s="25">
        <f>LaborForceMale!AH48+LaborForceFemale!AH48</f>
        <v>163.50193201824999</v>
      </c>
      <c r="AI48" s="25">
        <f>LaborForceMale!AI48+LaborForceFemale!AI48</f>
        <v>168.80520145182498</v>
      </c>
      <c r="AJ48" s="25">
        <f>LaborForceMale!AJ48+LaborForceFemale!AJ48</f>
        <v>174.49280074783996</v>
      </c>
      <c r="AK48" s="25">
        <f>LaborForceMale!AK48+LaborForceFemale!AK48</f>
        <v>180.60683110902494</v>
      </c>
      <c r="AL48" s="25">
        <f>LaborForceMale!AL48+LaborForceFemale!AL48</f>
        <v>187.22876210610997</v>
      </c>
      <c r="AM48" s="25">
        <f>LaborForceMale!AM48+LaborForceFemale!AM48</f>
        <v>194.24957287032493</v>
      </c>
      <c r="AN48" s="25">
        <f>LaborForceMale!AN48+LaborForceFemale!AN48</f>
        <v>201.2858737649799</v>
      </c>
      <c r="AO48" s="25">
        <f>LaborForceMale!AO48+LaborForceFemale!AO48</f>
        <v>207.83247163894993</v>
      </c>
      <c r="AP48" s="25">
        <f>LaborForceMale!AP48+LaborForceFemale!AP48</f>
        <v>213.54966130289986</v>
      </c>
      <c r="AQ48" s="25">
        <f>LaborForceMale!AQ48+LaborForceFemale!AQ48</f>
        <v>218.37759291696989</v>
      </c>
      <c r="AR48" s="25">
        <f>LaborForceMale!AR48+LaborForceFemale!AR48</f>
        <v>222.50017200107987</v>
      </c>
      <c r="AS48" s="25">
        <f>LaborForceMale!AS48+LaborForceFemale!AS48</f>
        <v>226.13112098238486</v>
      </c>
      <c r="AT48" s="25">
        <f>LaborForceMale!AT48+LaborForceFemale!AT48</f>
        <v>229.58686935533981</v>
      </c>
      <c r="AU48" s="25">
        <f>LaborForceMale!AU48+LaborForceFemale!AU48</f>
        <v>233.15499975679981</v>
      </c>
      <c r="AV48" s="25">
        <f>LaborForceMale!AV48+LaborForceFemale!AV48</f>
        <v>236.77311176903979</v>
      </c>
      <c r="AW48" s="25">
        <f>LaborForceMale!AW48+LaborForceFemale!AW48</f>
        <v>240.52708888909979</v>
      </c>
      <c r="AX48" s="25">
        <f>LaborForceMale!AX48+LaborForceFemale!AX48</f>
        <v>245.01632359025973</v>
      </c>
      <c r="AY48" s="25">
        <f>LaborForceMale!AY48+LaborForceFemale!AY48</f>
        <v>250.99905895696475</v>
      </c>
      <c r="AZ48" s="25">
        <f>LaborForceMale!AZ48+LaborForceFemale!AZ48</f>
        <v>258.95490999999998</v>
      </c>
    </row>
    <row r="49" spans="1:5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LaborForceMale!AA49+LaborForceFemale!AA49</f>
        <v>125.22350069550001</v>
      </c>
      <c r="AB49" s="28">
        <f>LaborForceMale!AB49+LaborForceFemale!AB49</f>
        <v>129.13002295979999</v>
      </c>
      <c r="AC49" s="28">
        <f>LaborForceMale!AC49+LaborForceFemale!AC49</f>
        <v>133.41260657940001</v>
      </c>
      <c r="AD49" s="28">
        <f>LaborForceMale!AD49+LaborForceFemale!AD49</f>
        <v>138.0112838851</v>
      </c>
      <c r="AE49" s="28">
        <f>LaborForceMale!AE49+LaborForceFemale!AE49</f>
        <v>142.80618570019999</v>
      </c>
      <c r="AF49" s="28">
        <f>LaborForceMale!AF49+LaborForceFemale!AF49</f>
        <v>147.71883697740003</v>
      </c>
      <c r="AG49" s="25">
        <f>LaborForceMale!AG49+LaborForceFemale!AG49</f>
        <v>152.19096803728499</v>
      </c>
      <c r="AH49" s="25">
        <f>LaborForceMale!AH49+LaborForceFemale!AH49</f>
        <v>156.77415499231</v>
      </c>
      <c r="AI49" s="25">
        <f>LaborForceMale!AI49+LaborForceFemale!AI49</f>
        <v>161.577227277335</v>
      </c>
      <c r="AJ49" s="25">
        <f>LaborForceMale!AJ49+LaborForceFemale!AJ49</f>
        <v>166.74350913047996</v>
      </c>
      <c r="AK49" s="25">
        <f>LaborForceMale!AK49+LaborForceFemale!AK49</f>
        <v>172.35841013229995</v>
      </c>
      <c r="AL49" s="25">
        <f>LaborForceMale!AL49+LaborForceFemale!AL49</f>
        <v>178.42052485007997</v>
      </c>
      <c r="AM49" s="25">
        <f>LaborForceMale!AM49+LaborForceFemale!AM49</f>
        <v>184.83460733307993</v>
      </c>
      <c r="AN49" s="25">
        <f>LaborForceMale!AN49+LaborForceFemale!AN49</f>
        <v>191.4668699888399</v>
      </c>
      <c r="AO49" s="25">
        <f>LaborForceMale!AO49+LaborForceFemale!AO49</f>
        <v>198.13318032779989</v>
      </c>
      <c r="AP49" s="25">
        <f>LaborForceMale!AP49+LaborForceFemale!AP49</f>
        <v>204.67618771089988</v>
      </c>
      <c r="AQ49" s="25">
        <f>LaborForceMale!AQ49+LaborForceFemale!AQ49</f>
        <v>211.24744914658987</v>
      </c>
      <c r="AR49" s="25">
        <f>LaborForceMale!AR49+LaborForceFemale!AR49</f>
        <v>217.83489147983988</v>
      </c>
      <c r="AS49" s="25">
        <f>LaborForceMale!AS49+LaborForceFemale!AS49</f>
        <v>223.94803360664986</v>
      </c>
      <c r="AT49" s="25">
        <f>LaborForceMale!AT49+LaborForceFemale!AT49</f>
        <v>228.95268698241983</v>
      </c>
      <c r="AU49" s="25">
        <f>LaborForceMale!AU49+LaborForceFemale!AU49</f>
        <v>232.51012175939982</v>
      </c>
      <c r="AV49" s="25">
        <f>LaborForceMale!AV49+LaborForceFemale!AV49</f>
        <v>234.24799034383977</v>
      </c>
      <c r="AW49" s="25">
        <f>LaborForceMale!AW49+LaborForceFemale!AW49</f>
        <v>234.59416614590481</v>
      </c>
      <c r="AX49" s="25">
        <f>LaborForceMale!AX49+LaborForceFemale!AX49</f>
        <v>234.98141141607977</v>
      </c>
      <c r="AY49" s="25">
        <f>LaborForceMale!AY49+LaborForceFemale!AY49</f>
        <v>237.33981575618975</v>
      </c>
      <c r="AZ49" s="25">
        <f>LaborForceMale!AZ49+LaborForceFemale!AZ49</f>
        <v>242.96584000000001</v>
      </c>
    </row>
    <row r="50" spans="1:5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LaborForceMale!AA50+LaborForceFemale!AA50</f>
        <v>120.2374891435</v>
      </c>
      <c r="AB50" s="28">
        <f>LaborForceMale!AB50+LaborForceFemale!AB50</f>
        <v>124.05638064389998</v>
      </c>
      <c r="AC50" s="28">
        <f>LaborForceMale!AC50+LaborForceFemale!AC50</f>
        <v>128.23985704310002</v>
      </c>
      <c r="AD50" s="28">
        <f>LaborForceMale!AD50+LaborForceFemale!AD50</f>
        <v>132.70672304350001</v>
      </c>
      <c r="AE50" s="28">
        <f>LaborForceMale!AE50+LaborForceFemale!AE50</f>
        <v>137.313095428</v>
      </c>
      <c r="AF50" s="28">
        <f>LaborForceMale!AF50+LaborForceFemale!AF50</f>
        <v>141.96152609909998</v>
      </c>
      <c r="AG50" s="25">
        <f>LaborForceMale!AG50+LaborForceFemale!AG50</f>
        <v>146.12525771941</v>
      </c>
      <c r="AH50" s="25">
        <f>LaborForceMale!AH50+LaborForceFemale!AH50</f>
        <v>150.35667470734998</v>
      </c>
      <c r="AI50" s="25">
        <f>LaborForceMale!AI50+LaborForceFemale!AI50</f>
        <v>154.77164815462498</v>
      </c>
      <c r="AJ50" s="25">
        <f>LaborForceMale!AJ50+LaborForceFemale!AJ50</f>
        <v>159.51647234631997</v>
      </c>
      <c r="AK50" s="25">
        <f>LaborForceMale!AK50+LaborForceFemale!AK50</f>
        <v>164.69298210059995</v>
      </c>
      <c r="AL50" s="25">
        <f>LaborForceMale!AL50+LaborForceFemale!AL50</f>
        <v>170.24433184282992</v>
      </c>
      <c r="AM50" s="25">
        <f>LaborForceMale!AM50+LaborForceFemale!AM50</f>
        <v>176.09679732020493</v>
      </c>
      <c r="AN50" s="25">
        <f>LaborForceMale!AN50+LaborForceFemale!AN50</f>
        <v>182.30052789085991</v>
      </c>
      <c r="AO50" s="25">
        <f>LaborForceMale!AO50+LaborForceFemale!AO50</f>
        <v>188.91522093749495</v>
      </c>
      <c r="AP50" s="25">
        <f>LaborForceMale!AP50+LaborForceFemale!AP50</f>
        <v>195.92326728319986</v>
      </c>
      <c r="AQ50" s="25">
        <f>LaborForceMale!AQ50+LaborForceFemale!AQ50</f>
        <v>203.60487815830987</v>
      </c>
      <c r="AR50" s="25">
        <f>LaborForceMale!AR50+LaborForceFemale!AR50</f>
        <v>211.81089909963987</v>
      </c>
      <c r="AS50" s="25">
        <f>LaborForceMale!AS50+LaborForceFemale!AS50</f>
        <v>219.61213816749984</v>
      </c>
      <c r="AT50" s="25">
        <f>LaborForceMale!AT50+LaborForceFemale!AT50</f>
        <v>225.77239850907984</v>
      </c>
      <c r="AU50" s="25">
        <f>LaborForceMale!AU50+LaborForceFemale!AU50</f>
        <v>229.5522340660998</v>
      </c>
      <c r="AV50" s="25">
        <f>LaborForceMale!AV50+LaborForceFemale!AV50</f>
        <v>230.40607174953976</v>
      </c>
      <c r="AW50" s="25">
        <f>LaborForceMale!AW50+LaborForceFemale!AW50</f>
        <v>228.96205645455478</v>
      </c>
      <c r="AX50" s="25">
        <f>LaborForceMale!AX50+LaborForceFemale!AX50</f>
        <v>227.05691005885978</v>
      </c>
      <c r="AY50" s="25">
        <f>LaborForceMale!AY50+LaborForceFemale!AY50</f>
        <v>227.21176274456477</v>
      </c>
      <c r="AZ50" s="25">
        <f>LaborForceMale!AZ50+LaborForceFemale!AZ50</f>
        <v>231.14549</v>
      </c>
    </row>
    <row r="51" spans="1:5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LaborForceMale!AA51+LaborForceFemale!AA51</f>
        <v>115.6250171816</v>
      </c>
      <c r="AB51" s="28">
        <f>LaborForceMale!AB51+LaborForceFemale!AB51</f>
        <v>119.49133876729999</v>
      </c>
      <c r="AC51" s="28">
        <f>LaborForceMale!AC51+LaborForceFemale!AC51</f>
        <v>123.51865901229999</v>
      </c>
      <c r="AD51" s="28">
        <f>LaborForceMale!AD51+LaborForceFemale!AD51</f>
        <v>127.69245040129999</v>
      </c>
      <c r="AE51" s="28">
        <f>LaborForceMale!AE51+LaborForceFemale!AE51</f>
        <v>131.9625625987</v>
      </c>
      <c r="AF51" s="28">
        <f>LaborForceMale!AF51+LaborForceFemale!AF51</f>
        <v>136.30465075559999</v>
      </c>
      <c r="AG51" s="25">
        <f>LaborForceMale!AG51+LaborForceFemale!AG51</f>
        <v>140.23103905304498</v>
      </c>
      <c r="AH51" s="25">
        <f>LaborForceMale!AH51+LaborForceFemale!AH51</f>
        <v>144.25582253750997</v>
      </c>
      <c r="AI51" s="25">
        <f>LaborForceMale!AI51+LaborForceFemale!AI51</f>
        <v>148.46771855008998</v>
      </c>
      <c r="AJ51" s="25">
        <f>LaborForceMale!AJ51+LaborForceFemale!AJ51</f>
        <v>152.98172959079997</v>
      </c>
      <c r="AK51" s="25">
        <f>LaborForceMale!AK51+LaborForceFemale!AK51</f>
        <v>157.87725180739994</v>
      </c>
      <c r="AL51" s="25">
        <f>LaborForceMale!AL51+LaborForceFemale!AL51</f>
        <v>163.08571590440994</v>
      </c>
      <c r="AM51" s="25">
        <f>LaborForceMale!AM51+LaborForceFemale!AM51</f>
        <v>168.56320283677493</v>
      </c>
      <c r="AN51" s="25">
        <f>LaborForceMale!AN51+LaborForceFemale!AN51</f>
        <v>174.40499885105993</v>
      </c>
      <c r="AO51" s="25">
        <f>LaborForceMale!AO51+LaborForceFemale!AO51</f>
        <v>180.75071048187991</v>
      </c>
      <c r="AP51" s="25">
        <f>LaborForceMale!AP51+LaborForceFemale!AP51</f>
        <v>187.62638717989989</v>
      </c>
      <c r="AQ51" s="25">
        <f>LaborForceMale!AQ51+LaborForceFemale!AQ51</f>
        <v>195.29671456318988</v>
      </c>
      <c r="AR51" s="25">
        <f>LaborForceMale!AR51+LaborForceFemale!AR51</f>
        <v>203.58935222367984</v>
      </c>
      <c r="AS51" s="25">
        <f>LaborForceMale!AS51+LaborForceFemale!AS51</f>
        <v>211.59230648183484</v>
      </c>
      <c r="AT51" s="25">
        <f>LaborForceMale!AT51+LaborForceFemale!AT51</f>
        <v>218.08947423046982</v>
      </c>
      <c r="AU51" s="25">
        <f>LaborForceMale!AU51+LaborForceFemale!AU51</f>
        <v>222.33355587024982</v>
      </c>
      <c r="AV51" s="25">
        <f>LaborForceMale!AV51+LaborForceFemale!AV51</f>
        <v>223.8575392220398</v>
      </c>
      <c r="AW51" s="25">
        <f>LaborForceMale!AW51+LaborForceFemale!AW51</f>
        <v>223.22472848632481</v>
      </c>
      <c r="AX51" s="25">
        <f>LaborForceMale!AX51+LaborForceFemale!AX51</f>
        <v>221.99631980054977</v>
      </c>
      <c r="AY51" s="25">
        <f>LaborForceMale!AY51+LaborForceFemale!AY51</f>
        <v>222.30765292089475</v>
      </c>
      <c r="AZ51" s="25">
        <f>LaborForceMale!AZ51+LaborForceFemale!AZ51</f>
        <v>225.64451</v>
      </c>
    </row>
    <row r="52" spans="1:5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LaborForceMale!AA52+LaborForceFemale!AA52</f>
        <v>111.21102430730001</v>
      </c>
      <c r="AB52" s="28">
        <f>LaborForceMale!AB52+LaborForceFemale!AB52</f>
        <v>115.20590511420001</v>
      </c>
      <c r="AC52" s="28">
        <f>LaborForceMale!AC52+LaborForceFemale!AC52</f>
        <v>119.06360281710002</v>
      </c>
      <c r="AD52" s="28">
        <f>LaborForceMale!AD52+LaborForceFemale!AD52</f>
        <v>122.8661753559</v>
      </c>
      <c r="AE52" s="28">
        <f>LaborForceMale!AE52+LaborForceFemale!AE52</f>
        <v>126.73508486849998</v>
      </c>
      <c r="AF52" s="28">
        <f>LaborForceMale!AF52+LaborForceFemale!AF52</f>
        <v>130.7647283936</v>
      </c>
      <c r="AG52" s="25">
        <f>LaborForceMale!AG52+LaborForceFemale!AG52</f>
        <v>134.51538126732498</v>
      </c>
      <c r="AH52" s="25">
        <f>LaborForceMale!AH52+LaborForceFemale!AH52</f>
        <v>138.43186750863998</v>
      </c>
      <c r="AI52" s="25">
        <f>LaborForceMale!AI52+LaborForceFemale!AI52</f>
        <v>142.56517951319501</v>
      </c>
      <c r="AJ52" s="25">
        <f>LaborForceMale!AJ52+LaborForceFemale!AJ52</f>
        <v>146.96832462527996</v>
      </c>
      <c r="AK52" s="25">
        <f>LaborForceMale!AK52+LaborForceFemale!AK52</f>
        <v>151.67554955607494</v>
      </c>
      <c r="AL52" s="25">
        <f>LaborForceMale!AL52+LaborForceFemale!AL52</f>
        <v>156.64749129832995</v>
      </c>
      <c r="AM52" s="25">
        <f>LaborForceMale!AM52+LaborForceFemale!AM52</f>
        <v>161.85952355970494</v>
      </c>
      <c r="AN52" s="25">
        <f>LaborForceMale!AN52+LaborForceFemale!AN52</f>
        <v>167.38650321079993</v>
      </c>
      <c r="AO52" s="25">
        <f>LaborForceMale!AO52+LaborForceFemale!AO52</f>
        <v>173.31617176499492</v>
      </c>
      <c r="AP52" s="25">
        <f>LaborForceMale!AP52+LaborForceFemale!AP52</f>
        <v>179.66905649149993</v>
      </c>
      <c r="AQ52" s="25">
        <f>LaborForceMale!AQ52+LaborForceFemale!AQ52</f>
        <v>186.60832688111992</v>
      </c>
      <c r="AR52" s="25">
        <f>LaborForceMale!AR52+LaborForceFemale!AR52</f>
        <v>194.0045694160799</v>
      </c>
      <c r="AS52" s="25">
        <f>LaborForceMale!AS52+LaborForceFemale!AS52</f>
        <v>201.25268313759486</v>
      </c>
      <c r="AT52" s="25">
        <f>LaborForceMale!AT52+LaborForceFemale!AT52</f>
        <v>207.55419859081985</v>
      </c>
      <c r="AU52" s="25">
        <f>LaborForceMale!AU52+LaborForceFemale!AU52</f>
        <v>212.41020614009983</v>
      </c>
      <c r="AV52" s="25">
        <f>LaborForceMale!AV52+LaborForceFemale!AV52</f>
        <v>215.5691187867798</v>
      </c>
      <c r="AW52" s="25">
        <f>LaborForceMale!AW52+LaborForceFemale!AW52</f>
        <v>217.38933004625977</v>
      </c>
      <c r="AX52" s="25">
        <f>LaborForceMale!AX52+LaborForceFemale!AX52</f>
        <v>218.70617799226977</v>
      </c>
      <c r="AY52" s="25">
        <f>LaborForceMale!AY52+LaborForceFemale!AY52</f>
        <v>220.68504439504477</v>
      </c>
      <c r="AZ52" s="25">
        <f>LaborForceMale!AZ52+LaborForceFemale!AZ52</f>
        <v>224.16537</v>
      </c>
    </row>
    <row r="53" spans="1:5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LaborForceMale!AA53+LaborForceFemale!AA53</f>
        <v>109.55602181009999</v>
      </c>
      <c r="AB53" s="28">
        <f>LaborForceMale!AB53+LaborForceFemale!AB53</f>
        <v>113.7665250023</v>
      </c>
      <c r="AC53" s="28">
        <f>LaborForceMale!AC53+LaborForceFemale!AC53</f>
        <v>117.54874349400001</v>
      </c>
      <c r="AD53" s="28">
        <f>LaborForceMale!AD53+LaborForceFemale!AD53</f>
        <v>121.08815677449999</v>
      </c>
      <c r="AE53" s="28">
        <f>LaborForceMale!AE53+LaborForceFemale!AE53</f>
        <v>124.66793893889999</v>
      </c>
      <c r="AF53" s="28">
        <f>LaborForceMale!AF53+LaborForceFemale!AF53</f>
        <v>128.4942803452</v>
      </c>
      <c r="AG53" s="25">
        <f>LaborForceMale!AG53+LaborForceFemale!AG53</f>
        <v>132.11899541546001</v>
      </c>
      <c r="AH53" s="25">
        <f>LaborForceMale!AH53+LaborForceFemale!AH53</f>
        <v>135.97827135084</v>
      </c>
      <c r="AI53" s="25">
        <f>LaborForceMale!AI53+LaborForceFemale!AI53</f>
        <v>140.07574496832001</v>
      </c>
      <c r="AJ53" s="25">
        <f>LaborForceMale!AJ53+LaborForceFemale!AJ53</f>
        <v>144.39538948704003</v>
      </c>
      <c r="AK53" s="25">
        <f>LaborForceMale!AK53+LaborForceFemale!AK53</f>
        <v>148.92829311947503</v>
      </c>
      <c r="AL53" s="25">
        <f>LaborForceMale!AL53+LaborForceFemale!AL53</f>
        <v>153.63782755958005</v>
      </c>
      <c r="AM53" s="25">
        <f>LaborForceMale!AM53+LaborForceFemale!AM53</f>
        <v>158.53492726316006</v>
      </c>
      <c r="AN53" s="25">
        <f>LaborForceMale!AN53+LaborForceFemale!AN53</f>
        <v>163.70192766040003</v>
      </c>
      <c r="AO53" s="25">
        <f>LaborForceMale!AO53+LaborForceFemale!AO53</f>
        <v>169.24267956894005</v>
      </c>
      <c r="AP53" s="25">
        <f>LaborForceMale!AP53+LaborForceFemale!AP53</f>
        <v>175.19295422650006</v>
      </c>
      <c r="AQ53" s="25">
        <f>LaborForceMale!AQ53+LaborForceFemale!AQ53</f>
        <v>181.64073699506005</v>
      </c>
      <c r="AR53" s="25">
        <f>LaborForceMale!AR53+LaborForceFemale!AR53</f>
        <v>188.47409179492007</v>
      </c>
      <c r="AS53" s="25">
        <f>LaborForceMale!AS53+LaborForceFemale!AS53</f>
        <v>195.31792798341007</v>
      </c>
      <c r="AT53" s="25">
        <f>LaborForceMale!AT53+LaborForceFemale!AT53</f>
        <v>201.67908259510011</v>
      </c>
      <c r="AU53" s="25">
        <f>LaborForceMale!AU53+LaborForceFemale!AU53</f>
        <v>207.2256009834251</v>
      </c>
      <c r="AV53" s="25">
        <f>LaborForceMale!AV53+LaborForceFemale!AV53</f>
        <v>211.90103645528012</v>
      </c>
      <c r="AW53" s="25">
        <f>LaborForceMale!AW53+LaborForceFemale!AW53</f>
        <v>215.88583565535012</v>
      </c>
      <c r="AX53" s="25">
        <f>LaborForceMale!AX53+LaborForceFemale!AX53</f>
        <v>219.39055840910015</v>
      </c>
      <c r="AY53" s="25">
        <f>LaborForceMale!AY53+LaborForceFemale!AY53</f>
        <v>222.73118370665514</v>
      </c>
      <c r="AZ53" s="25">
        <f>LaborForceMale!AZ53+LaborForceFemale!AZ53</f>
        <v>226.18492000000001</v>
      </c>
    </row>
    <row r="54" spans="1:5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LaborForceMale!AA54+LaborForceFemale!AA54</f>
        <v>105.4739449967</v>
      </c>
      <c r="AB54" s="28">
        <f>LaborForceMale!AB54+LaborForceFemale!AB54</f>
        <v>109.78513992580001</v>
      </c>
      <c r="AC54" s="28">
        <f>LaborForceMale!AC54+LaborForceFemale!AC54</f>
        <v>113.3364879209</v>
      </c>
      <c r="AD54" s="28">
        <f>LaborForceMale!AD54+LaborForceFemale!AD54</f>
        <v>116.43395274790001</v>
      </c>
      <c r="AE54" s="28">
        <f>LaborForceMale!AE54+LaborForceFemale!AE54</f>
        <v>119.5491044076</v>
      </c>
      <c r="AF54" s="28">
        <f>LaborForceMale!AF54+LaborForceFemale!AF54</f>
        <v>123.03216410499999</v>
      </c>
      <c r="AG54" s="25">
        <f>LaborForceMale!AG54+LaborForceFemale!AG54</f>
        <v>126.49021499616501</v>
      </c>
      <c r="AH54" s="25">
        <f>LaborForceMale!AH54+LaborForceFemale!AH54</f>
        <v>130.28118989285002</v>
      </c>
      <c r="AI54" s="25">
        <f>LaborForceMale!AI54+LaborForceFemale!AI54</f>
        <v>134.34618274171504</v>
      </c>
      <c r="AJ54" s="25">
        <f>LaborForceMale!AJ54+LaborForceFemale!AJ54</f>
        <v>138.56888711240001</v>
      </c>
      <c r="AK54" s="25">
        <f>LaborForceMale!AK54+LaborForceFemale!AK54</f>
        <v>142.86950918382502</v>
      </c>
      <c r="AL54" s="25">
        <f>LaborForceMale!AL54+LaborForceFemale!AL54</f>
        <v>147.22264699003003</v>
      </c>
      <c r="AM54" s="25">
        <f>LaborForceMale!AM54+LaborForceFemale!AM54</f>
        <v>151.68483897965504</v>
      </c>
      <c r="AN54" s="25">
        <f>LaborForceMale!AN54+LaborForceFemale!AN54</f>
        <v>156.35558763406004</v>
      </c>
      <c r="AO54" s="25">
        <f>LaborForceMale!AO54+LaborForceFemale!AO54</f>
        <v>161.37745882066005</v>
      </c>
      <c r="AP54" s="25">
        <f>LaborForceMale!AP54+LaborForceFemale!AP54</f>
        <v>166.83297669850006</v>
      </c>
      <c r="AQ54" s="25">
        <f>LaborForceMale!AQ54+LaborForceFemale!AQ54</f>
        <v>172.72015491971507</v>
      </c>
      <c r="AR54" s="25">
        <f>LaborForceMale!AR54+LaborForceFemale!AR54</f>
        <v>178.94865824224007</v>
      </c>
      <c r="AS54" s="25">
        <f>LaborForceMale!AS54+LaborForceFemale!AS54</f>
        <v>185.38372378983007</v>
      </c>
      <c r="AT54" s="25">
        <f>LaborForceMale!AT54+LaborForceFemale!AT54</f>
        <v>191.8508099863601</v>
      </c>
      <c r="AU54" s="25">
        <f>LaborForceMale!AU54+LaborForceFemale!AU54</f>
        <v>198.19473162620011</v>
      </c>
      <c r="AV54" s="25">
        <f>LaborForceMale!AV54+LaborForceFemale!AV54</f>
        <v>204.56524506264012</v>
      </c>
      <c r="AW54" s="25">
        <f>LaborForceMale!AW54+LaborForceFemale!AW54</f>
        <v>210.94556707420014</v>
      </c>
      <c r="AX54" s="25">
        <f>LaborForceMale!AX54+LaborForceFemale!AX54</f>
        <v>216.86598483729011</v>
      </c>
      <c r="AY54" s="25">
        <f>LaborForceMale!AY54+LaborForceFemale!AY54</f>
        <v>221.70731983358513</v>
      </c>
      <c r="AZ54" s="25">
        <f>LaborForceMale!AZ54+LaborForceFemale!AZ54</f>
        <v>225.14821999999998</v>
      </c>
    </row>
    <row r="55" spans="1:5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LaborForceMale!AA55+LaborForceFemale!AA55</f>
        <v>100.4681440528</v>
      </c>
      <c r="AB55" s="28">
        <f>LaborForceMale!AB55+LaborForceFemale!AB55</f>
        <v>104.8792200094</v>
      </c>
      <c r="AC55" s="28">
        <f>LaborForceMale!AC55+LaborForceFemale!AC55</f>
        <v>108.43172847759999</v>
      </c>
      <c r="AD55" s="28">
        <f>LaborForceMale!AD55+LaborForceFemale!AD55</f>
        <v>111.45426146470001</v>
      </c>
      <c r="AE55" s="28">
        <f>LaborForceMale!AE55+LaborForceFemale!AE55</f>
        <v>114.46583187600001</v>
      </c>
      <c r="AF55" s="28">
        <f>LaborForceMale!AF55+LaborForceFemale!AF55</f>
        <v>117.84733531729999</v>
      </c>
      <c r="AG55" s="25">
        <f>LaborForceMale!AG55+LaborForceFemale!AG55</f>
        <v>121.22800889165001</v>
      </c>
      <c r="AH55" s="25">
        <f>LaborForceMale!AH55+LaborForceFemale!AH55</f>
        <v>124.93163751936001</v>
      </c>
      <c r="AI55" s="25">
        <f>LaborForceMale!AI55+LaborForceFemale!AI55</f>
        <v>128.878004762675</v>
      </c>
      <c r="AJ55" s="25">
        <f>LaborForceMale!AJ55+LaborForceFemale!AJ55</f>
        <v>132.92491023352</v>
      </c>
      <c r="AK55" s="25">
        <f>LaborForceMale!AK55+LaborForceFemale!AK55</f>
        <v>136.98272114402502</v>
      </c>
      <c r="AL55" s="25">
        <f>LaborForceMale!AL55+LaborForceFemale!AL55</f>
        <v>141.02778744713004</v>
      </c>
      <c r="AM55" s="25">
        <f>LaborForceMale!AM55+LaborForceFemale!AM55</f>
        <v>145.13662087864503</v>
      </c>
      <c r="AN55" s="25">
        <f>LaborForceMale!AN55+LaborForceFemale!AN55</f>
        <v>149.42159871562004</v>
      </c>
      <c r="AO55" s="25">
        <f>LaborForceMale!AO55+LaborForceFemale!AO55</f>
        <v>154.02479203186505</v>
      </c>
      <c r="AP55" s="25">
        <f>LaborForceMale!AP55+LaborForceFemale!AP55</f>
        <v>159.04609891555006</v>
      </c>
      <c r="AQ55" s="25">
        <f>LaborForceMale!AQ55+LaborForceFemale!AQ55</f>
        <v>164.42430351290005</v>
      </c>
      <c r="AR55" s="25">
        <f>LaborForceMale!AR55+LaborForceFemale!AR55</f>
        <v>170.09262755364006</v>
      </c>
      <c r="AS55" s="25">
        <f>LaborForceMale!AS55+LaborForceFemale!AS55</f>
        <v>176.09957762788008</v>
      </c>
      <c r="AT55" s="25">
        <f>LaborForceMale!AT55+LaborForceFemale!AT55</f>
        <v>182.5059291155101</v>
      </c>
      <c r="AU55" s="25">
        <f>LaborForceMale!AU55+LaborForceFemale!AU55</f>
        <v>189.29523879570013</v>
      </c>
      <c r="AV55" s="25">
        <f>LaborForceMale!AV55+LaborForceFemale!AV55</f>
        <v>196.73867557032011</v>
      </c>
      <c r="AW55" s="25">
        <f>LaborForceMale!AW55+LaborForceFemale!AW55</f>
        <v>204.69383809542512</v>
      </c>
      <c r="AX55" s="25">
        <f>LaborForceMale!AX55+LaborForceFemale!AX55</f>
        <v>212.25082162710012</v>
      </c>
      <c r="AY55" s="25">
        <f>LaborForceMale!AY55+LaborForceFemale!AY55</f>
        <v>218.21209932147514</v>
      </c>
      <c r="AZ55" s="25">
        <f>LaborForceMale!AZ55+LaborForceFemale!AZ55</f>
        <v>221.8586</v>
      </c>
    </row>
    <row r="56" spans="1:5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LaborForceMale!AA56+LaborForceFemale!AA56</f>
        <v>93.964493677799993</v>
      </c>
      <c r="AB56" s="28">
        <f>LaborForceMale!AB56+LaborForceFemale!AB56</f>
        <v>98.467834980900008</v>
      </c>
      <c r="AC56" s="28">
        <f>LaborForceMale!AC56+LaborForceFemale!AC56</f>
        <v>102.38368674669999</v>
      </c>
      <c r="AD56" s="28">
        <f>LaborForceMale!AD56+LaborForceFemale!AD56</f>
        <v>105.909490084</v>
      </c>
      <c r="AE56" s="28">
        <f>LaborForceMale!AE56+LaborForceFemale!AE56</f>
        <v>109.37100129839999</v>
      </c>
      <c r="AF56" s="28">
        <f>LaborForceMale!AF56+LaborForceFemale!AF56</f>
        <v>113.01496796609999</v>
      </c>
      <c r="AG56" s="25">
        <f>LaborForceMale!AG56+LaborForceFemale!AG56</f>
        <v>116.44569712063</v>
      </c>
      <c r="AH56" s="25">
        <f>LaborForceMale!AH56+LaborForceFemale!AH56</f>
        <v>120.00916251262001</v>
      </c>
      <c r="AI56" s="25">
        <f>LaborForceMale!AI56+LaborForceFemale!AI56</f>
        <v>123.68399272575502</v>
      </c>
      <c r="AJ56" s="25">
        <f>LaborForceMale!AJ56+LaborForceFemale!AJ56</f>
        <v>127.42186889296002</v>
      </c>
      <c r="AK56" s="25">
        <f>LaborForceMale!AK56+LaborForceFemale!AK56</f>
        <v>131.19451065617503</v>
      </c>
      <c r="AL56" s="25">
        <f>LaborForceMale!AL56+LaborForceFemale!AL56</f>
        <v>135.00602890086003</v>
      </c>
      <c r="AM56" s="25">
        <f>LaborForceMale!AM56+LaborForceFemale!AM56</f>
        <v>138.90928422908505</v>
      </c>
      <c r="AN56" s="25">
        <f>LaborForceMale!AN56+LaborForceFemale!AN56</f>
        <v>142.98867611066004</v>
      </c>
      <c r="AO56" s="25">
        <f>LaborForceMale!AO56+LaborForceFemale!AO56</f>
        <v>147.35856758607005</v>
      </c>
      <c r="AP56" s="25">
        <f>LaborForceMale!AP56+LaborForceFemale!AP56</f>
        <v>152.09559698935004</v>
      </c>
      <c r="AQ56" s="25">
        <f>LaborForceMale!AQ56+LaborForceFemale!AQ56</f>
        <v>157.13535908309507</v>
      </c>
      <c r="AR56" s="25">
        <f>LaborForceMale!AR56+LaborForceFemale!AR56</f>
        <v>162.43053788632005</v>
      </c>
      <c r="AS56" s="25">
        <f>LaborForceMale!AS56+LaborForceFemale!AS56</f>
        <v>168.08255857758508</v>
      </c>
      <c r="AT56" s="25">
        <f>LaborForceMale!AT56+LaborForceFemale!AT56</f>
        <v>174.21912374584008</v>
      </c>
      <c r="AU56" s="25">
        <f>LaborForceMale!AU56+LaborForceFemale!AU56</f>
        <v>180.87007045765009</v>
      </c>
      <c r="AV56" s="25">
        <f>LaborForceMale!AV56+LaborForceFemale!AV56</f>
        <v>188.29487542130011</v>
      </c>
      <c r="AW56" s="25">
        <f>LaborForceMale!AW56+LaborForceFemale!AW56</f>
        <v>196.3220709588951</v>
      </c>
      <c r="AX56" s="25">
        <f>LaborForceMale!AX56+LaborForceFemale!AX56</f>
        <v>204.06540799348011</v>
      </c>
      <c r="AY56" s="25">
        <f>LaborForceMale!AY56+LaborForceFemale!AY56</f>
        <v>210.33972387211512</v>
      </c>
      <c r="AZ56" s="25">
        <f>LaborForceMale!AZ56+LaborForceFemale!AZ56</f>
        <v>214.42626000000001</v>
      </c>
    </row>
    <row r="57" spans="1:5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LaborForceMale!AA57+LaborForceFemale!AA57</f>
        <v>86.634759968300003</v>
      </c>
      <c r="AB57" s="28">
        <f>LaborForceMale!AB57+LaborForceFemale!AB57</f>
        <v>91.202931492299996</v>
      </c>
      <c r="AC57" s="28">
        <f>LaborForceMale!AC57+LaborForceFemale!AC57</f>
        <v>95.671656029600001</v>
      </c>
      <c r="AD57" s="28">
        <f>LaborForceMale!AD57+LaborForceFemale!AD57</f>
        <v>100.0204379507</v>
      </c>
      <c r="AE57" s="28">
        <f>LaborForceMale!AE57+LaborForceFemale!AE57</f>
        <v>104.2505722532</v>
      </c>
      <c r="AF57" s="28">
        <f>LaborForceMale!AF57+LaborForceFemale!AF57</f>
        <v>108.37410127130001</v>
      </c>
      <c r="AG57" s="25">
        <f>LaborForceMale!AG57+LaborForceFemale!AG57</f>
        <v>111.934710650875</v>
      </c>
      <c r="AH57" s="25">
        <f>LaborForceMale!AH57+LaborForceFemale!AH57</f>
        <v>115.33938679587001</v>
      </c>
      <c r="AI57" s="25">
        <f>LaborForceMale!AI57+LaborForceFemale!AI57</f>
        <v>118.669501851985</v>
      </c>
      <c r="AJ57" s="25">
        <f>LaborForceMale!AJ57+LaborForceFemale!AJ57</f>
        <v>122.03536088416001</v>
      </c>
      <c r="AK57" s="25">
        <f>LaborForceMale!AK57+LaborForceFemale!AK57</f>
        <v>125.52521605047502</v>
      </c>
      <c r="AL57" s="25">
        <f>LaborForceMale!AL57+LaborForceFemale!AL57</f>
        <v>129.16324816819002</v>
      </c>
      <c r="AM57" s="25">
        <f>LaborForceMale!AM57+LaborForceFemale!AM57</f>
        <v>132.95412133061001</v>
      </c>
      <c r="AN57" s="25">
        <f>LaborForceMale!AN57+LaborForceFemale!AN57</f>
        <v>136.95090822810005</v>
      </c>
      <c r="AO57" s="25">
        <f>LaborForceMale!AO57+LaborForceFemale!AO57</f>
        <v>141.20393362572503</v>
      </c>
      <c r="AP57" s="25">
        <f>LaborForceMale!AP57+LaborForceFemale!AP57</f>
        <v>145.75510020645004</v>
      </c>
      <c r="AQ57" s="25">
        <f>LaborForceMale!AQ57+LaborForceFemale!AQ57</f>
        <v>150.55885794041507</v>
      </c>
      <c r="AR57" s="25">
        <f>LaborForceMale!AR57+LaborForceFemale!AR57</f>
        <v>155.59388481816006</v>
      </c>
      <c r="AS57" s="25">
        <f>LaborForceMale!AS57+LaborForceFemale!AS57</f>
        <v>160.92996773910505</v>
      </c>
      <c r="AT57" s="25">
        <f>LaborForceMale!AT57+LaborForceFemale!AT57</f>
        <v>166.65629673387008</v>
      </c>
      <c r="AU57" s="25">
        <f>LaborForceMale!AU57+LaborForceFemale!AU57</f>
        <v>172.79361900822511</v>
      </c>
      <c r="AV57" s="25">
        <f>LaborForceMale!AV57+LaborForceFemale!AV57</f>
        <v>179.49449277130009</v>
      </c>
      <c r="AW57" s="25">
        <f>LaborForceMale!AW57+LaborForceFemale!AW57</f>
        <v>186.63426828490512</v>
      </c>
      <c r="AX57" s="25">
        <f>LaborForceMale!AX57+LaborForceFemale!AX57</f>
        <v>193.62799707744011</v>
      </c>
      <c r="AY57" s="25">
        <f>LaborForceMale!AY57+LaborForceFemale!AY57</f>
        <v>199.69916601524011</v>
      </c>
      <c r="AZ57" s="25">
        <f>LaborForceMale!AZ57+LaborForceFemale!AZ57</f>
        <v>204.36253999999997</v>
      </c>
    </row>
    <row r="58" spans="1:5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LaborForceMale!AA58+LaborForceFemale!AA58</f>
        <v>79.151029362700001</v>
      </c>
      <c r="AB58" s="28">
        <f>LaborForceMale!AB58+LaborForceFemale!AB58</f>
        <v>83.744721954900001</v>
      </c>
      <c r="AC58" s="28">
        <f>LaborForceMale!AC58+LaborForceFemale!AC58</f>
        <v>88.689782548199986</v>
      </c>
      <c r="AD58" s="28">
        <f>LaborForceMale!AD58+LaborForceFemale!AD58</f>
        <v>93.760975754500009</v>
      </c>
      <c r="AE58" s="28">
        <f>LaborForceMale!AE58+LaborForceFemale!AE58</f>
        <v>98.663552708600008</v>
      </c>
      <c r="AF58" s="28">
        <f>LaborForceMale!AF58+LaborForceFemale!AF58</f>
        <v>103.19384056050001</v>
      </c>
      <c r="AG58" s="25">
        <f>LaborForceMale!AG58+LaborForceFemale!AG58</f>
        <v>106.84956072119</v>
      </c>
      <c r="AH58" s="25">
        <f>LaborForceMale!AH58+LaborForceFemale!AH58</f>
        <v>110.0864775618</v>
      </c>
      <c r="AI58" s="25">
        <f>LaborForceMale!AI58+LaborForceFemale!AI58</f>
        <v>113.07660060789502</v>
      </c>
      <c r="AJ58" s="25">
        <f>LaborForceMale!AJ58+LaborForceFemale!AJ58</f>
        <v>116.07713296368</v>
      </c>
      <c r="AK58" s="25">
        <f>LaborForceMale!AK58+LaborForceFemale!AK58</f>
        <v>119.28084754377502</v>
      </c>
      <c r="AL58" s="25">
        <f>LaborForceMale!AL58+LaborForceFemale!AL58</f>
        <v>122.73483801875001</v>
      </c>
      <c r="AM58" s="25">
        <f>LaborForceMale!AM58+LaborForceFemale!AM58</f>
        <v>126.40156689847502</v>
      </c>
      <c r="AN58" s="25">
        <f>LaborForceMale!AN58+LaborForceFemale!AN58</f>
        <v>130.29142369922002</v>
      </c>
      <c r="AO58" s="25">
        <f>LaborForceMale!AO58+LaborForceFemale!AO58</f>
        <v>134.39000320533506</v>
      </c>
      <c r="AP58" s="25">
        <f>LaborForceMale!AP58+LaborForceFemale!AP58</f>
        <v>138.69157003365004</v>
      </c>
      <c r="AQ58" s="25">
        <f>LaborForceMale!AQ58+LaborForceFemale!AQ58</f>
        <v>143.16325821353504</v>
      </c>
      <c r="AR58" s="25">
        <f>LaborForceMale!AR58+LaborForceFemale!AR58</f>
        <v>147.81756398468008</v>
      </c>
      <c r="AS58" s="25">
        <f>LaborForceMale!AS58+LaborForceFemale!AS58</f>
        <v>152.72723937497506</v>
      </c>
      <c r="AT58" s="25">
        <f>LaborForceMale!AT58+LaborForceFemale!AT58</f>
        <v>157.98797966158006</v>
      </c>
      <c r="AU58" s="25">
        <f>LaborForceMale!AU58+LaborForceFemale!AU58</f>
        <v>163.64120232270005</v>
      </c>
      <c r="AV58" s="25">
        <f>LaborForceMale!AV58+LaborForceFemale!AV58</f>
        <v>169.76162101184008</v>
      </c>
      <c r="AW58" s="25">
        <f>LaborForceMale!AW58+LaborForceFemale!AW58</f>
        <v>176.24676368196009</v>
      </c>
      <c r="AX58" s="25">
        <f>LaborForceMale!AX58+LaborForceFemale!AX58</f>
        <v>182.74486405553009</v>
      </c>
      <c r="AY58" s="25">
        <f>LaborForceMale!AY58+LaborForceFemale!AY58</f>
        <v>188.78804110354511</v>
      </c>
      <c r="AZ58" s="25">
        <f>LaborForceMale!AZ58+LaborForceFemale!AZ58</f>
        <v>194.06357</v>
      </c>
    </row>
    <row r="59" spans="1:5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LaborForceMale!AA59+LaborForceFemale!AA59</f>
        <v>72.198478104099991</v>
      </c>
      <c r="AB59" s="28">
        <f>LaborForceMale!AB59+LaborForceFemale!AB59</f>
        <v>76.886414233799997</v>
      </c>
      <c r="AC59" s="28">
        <f>LaborForceMale!AC59+LaborForceFemale!AC59</f>
        <v>82.412496265699986</v>
      </c>
      <c r="AD59" s="28">
        <f>LaborForceMale!AD59+LaborForceFemale!AD59</f>
        <v>88.32423630400001</v>
      </c>
      <c r="AE59" s="28">
        <f>LaborForceMale!AE59+LaborForceFemale!AE59</f>
        <v>93.996804678399997</v>
      </c>
      <c r="AF59" s="28">
        <f>LaborForceMale!AF59+LaborForceFemale!AF59</f>
        <v>98.993408233799983</v>
      </c>
      <c r="AG59" s="25">
        <f>LaborForceMale!AG59+LaborForceFemale!AG59</f>
        <v>102.74902159804499</v>
      </c>
      <c r="AH59" s="25">
        <f>LaborForceMale!AH59+LaborForceFemale!AH59</f>
        <v>105.77893997718002</v>
      </c>
      <c r="AI59" s="25">
        <f>LaborForceMale!AI59+LaborForceFemale!AI59</f>
        <v>108.36812044876501</v>
      </c>
      <c r="AJ59" s="25">
        <f>LaborForceMale!AJ59+LaborForceFemale!AJ59</f>
        <v>110.95452936792002</v>
      </c>
      <c r="AK59" s="25">
        <f>LaborForceMale!AK59+LaborForceFemale!AK59</f>
        <v>113.85218635422501</v>
      </c>
      <c r="AL59" s="25">
        <f>LaborForceMale!AL59+LaborForceFemale!AL59</f>
        <v>117.14053276367002</v>
      </c>
      <c r="AM59" s="25">
        <f>LaborForceMale!AM59+LaborForceFemale!AM59</f>
        <v>120.73363811955502</v>
      </c>
      <c r="AN59" s="25">
        <f>LaborForceMale!AN59+LaborForceFemale!AN59</f>
        <v>124.57534062544002</v>
      </c>
      <c r="AO59" s="25">
        <f>LaborForceMale!AO59+LaborForceFemale!AO59</f>
        <v>128.56486496288002</v>
      </c>
      <c r="AP59" s="25">
        <f>LaborForceMale!AP59+LaborForceFemale!AP59</f>
        <v>132.63689300650003</v>
      </c>
      <c r="AQ59" s="25">
        <f>LaborForceMale!AQ59+LaborForceFemale!AQ59</f>
        <v>136.76280896624502</v>
      </c>
      <c r="AR59" s="25">
        <f>LaborForceMale!AR59+LaborForceFemale!AR59</f>
        <v>140.99296522128003</v>
      </c>
      <c r="AS59" s="25">
        <f>LaborForceMale!AS59+LaborForceFemale!AS59</f>
        <v>145.42436486164004</v>
      </c>
      <c r="AT59" s="25">
        <f>LaborForceMale!AT59+LaborForceFemale!AT59</f>
        <v>150.18762476468007</v>
      </c>
      <c r="AU59" s="25">
        <f>LaborForceMale!AU59+LaborForceFemale!AU59</f>
        <v>155.35584166512507</v>
      </c>
      <c r="AV59" s="25">
        <f>LaborForceMale!AV59+LaborForceFemale!AV59</f>
        <v>160.93003751024008</v>
      </c>
      <c r="AW59" s="25">
        <f>LaborForceMale!AW59+LaborForceFemale!AW59</f>
        <v>166.82503105359507</v>
      </c>
      <c r="AX59" s="25">
        <f>LaborForceMale!AX59+LaborForceFemale!AX59</f>
        <v>172.91592983805009</v>
      </c>
      <c r="AY59" s="25">
        <f>LaborForceMale!AY59+LaborForceFemale!AY59</f>
        <v>179.03985291261012</v>
      </c>
      <c r="AZ59" s="25">
        <f>LaborForceMale!AZ59+LaborForceFemale!AZ59</f>
        <v>185.05099000000001</v>
      </c>
    </row>
    <row r="60" spans="1:5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LaborForceMale!AA60+LaborForceFemale!AA60</f>
        <v>66.471064718199983</v>
      </c>
      <c r="AB60" s="28">
        <f>LaborForceMale!AB60+LaborForceFemale!AB60</f>
        <v>70.982816739300006</v>
      </c>
      <c r="AC60" s="28">
        <f>LaborForceMale!AC60+LaborForceFemale!AC60</f>
        <v>76.606042832599996</v>
      </c>
      <c r="AD60" s="28">
        <f>LaborForceMale!AD60+LaborForceFemale!AD60</f>
        <v>82.7883022977</v>
      </c>
      <c r="AE60" s="28">
        <f>LaborForceMale!AE60+LaborForceFemale!AE60</f>
        <v>88.755861504600006</v>
      </c>
      <c r="AF60" s="28">
        <f>LaborForceMale!AF60+LaborForceFemale!AF60</f>
        <v>93.953379228999992</v>
      </c>
      <c r="AG60" s="25">
        <f>LaborForceMale!AG60+LaborForceFemale!AG60</f>
        <v>97.806257429235004</v>
      </c>
      <c r="AH60" s="25">
        <f>LaborForceMale!AH60+LaborForceFemale!AH60</f>
        <v>100.83851578221001</v>
      </c>
      <c r="AI60" s="25">
        <f>LaborForceMale!AI60+LaborForceFemale!AI60</f>
        <v>103.365254926725</v>
      </c>
      <c r="AJ60" s="25">
        <f>LaborForceMale!AJ60+LaborForceFemale!AJ60</f>
        <v>105.85799724248001</v>
      </c>
      <c r="AK60" s="25">
        <f>LaborForceMale!AK60+LaborForceFemale!AK60</f>
        <v>108.666717606925</v>
      </c>
      <c r="AL60" s="25">
        <f>LaborForceMale!AL60+LaborForceFemale!AL60</f>
        <v>111.87269199606001</v>
      </c>
      <c r="AM60" s="25">
        <f>LaborForceMale!AM60+LaborForceFemale!AM60</f>
        <v>115.37184043995001</v>
      </c>
      <c r="AN60" s="25">
        <f>LaborForceMale!AN60+LaborForceFemale!AN60</f>
        <v>119.09485191314003</v>
      </c>
      <c r="AO60" s="25">
        <f>LaborForceMale!AO60+LaborForceFemale!AO60</f>
        <v>122.91286663803504</v>
      </c>
      <c r="AP60" s="25">
        <f>LaborForceMale!AP60+LaborForceFemale!AP60</f>
        <v>126.74331473225004</v>
      </c>
      <c r="AQ60" s="25">
        <f>LaborForceMale!AQ60+LaborForceFemale!AQ60</f>
        <v>130.56876551911503</v>
      </c>
      <c r="AR60" s="25">
        <f>LaborForceMale!AR60+LaborForceFemale!AR60</f>
        <v>134.45899208144004</v>
      </c>
      <c r="AS60" s="25">
        <f>LaborForceMale!AS60+LaborForceFemale!AS60</f>
        <v>138.51517728567006</v>
      </c>
      <c r="AT60" s="25">
        <f>LaborForceMale!AT60+LaborForceFemale!AT60</f>
        <v>142.87024954523008</v>
      </c>
      <c r="AU60" s="25">
        <f>LaborForceMale!AU60+LaborForceFemale!AU60</f>
        <v>147.61527402590008</v>
      </c>
      <c r="AV60" s="25">
        <f>LaborForceMale!AV60+LaborForceFemale!AV60</f>
        <v>152.69536834348008</v>
      </c>
      <c r="AW60" s="25">
        <f>LaborForceMale!AW60+LaborForceFemale!AW60</f>
        <v>158.04458639137007</v>
      </c>
      <c r="AX60" s="25">
        <f>LaborForceMale!AX60+LaborForceFemale!AX60</f>
        <v>163.71390285957008</v>
      </c>
      <c r="AY60" s="25">
        <f>LaborForceMale!AY60+LaborForceFemale!AY60</f>
        <v>169.76343308111507</v>
      </c>
      <c r="AZ60" s="25">
        <f>LaborForceMale!AZ60+LaborForceFemale!AZ60</f>
        <v>176.1807</v>
      </c>
    </row>
    <row r="61" spans="1:5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LaborForceMale!AA61+LaborForceFemale!AA61</f>
        <v>62.671975766999999</v>
      </c>
      <c r="AB61" s="28">
        <f>LaborForceMale!AB61+LaborForceFemale!AB61</f>
        <v>66.590179131100001</v>
      </c>
      <c r="AC61" s="28">
        <f>LaborForceMale!AC61+LaborForceFemale!AC61</f>
        <v>71.548459469899996</v>
      </c>
      <c r="AD61" s="28">
        <f>LaborForceMale!AD61+LaborForceFemale!AD61</f>
        <v>77.094270481699994</v>
      </c>
      <c r="AE61" s="28">
        <f>LaborForceMale!AE61+LaborForceFemale!AE61</f>
        <v>82.581119833700001</v>
      </c>
      <c r="AF61" s="28">
        <f>LaborForceMale!AF61+LaborForceFemale!AF61</f>
        <v>87.548659744199995</v>
      </c>
      <c r="AG61" s="25">
        <f>LaborForceMale!AG61+LaborForceFemale!AG61</f>
        <v>91.487463066675005</v>
      </c>
      <c r="AH61" s="25">
        <f>LaborForceMale!AH61+LaborForceFemale!AH61</f>
        <v>94.854977661290008</v>
      </c>
      <c r="AI61" s="25">
        <f>LaborForceMale!AI61+LaborForceFemale!AI61</f>
        <v>97.838509781835</v>
      </c>
      <c r="AJ61" s="25">
        <f>LaborForceMale!AJ61+LaborForceFemale!AJ61</f>
        <v>100.74320495512001</v>
      </c>
      <c r="AK61" s="25">
        <f>LaborForceMale!AK61+LaborForceFemale!AK61</f>
        <v>103.79173006760001</v>
      </c>
      <c r="AL61" s="25">
        <f>LaborForceMale!AL61+LaborForceFemale!AL61</f>
        <v>107.03094614109003</v>
      </c>
      <c r="AM61" s="25">
        <f>LaborForceMale!AM61+LaborForceFemale!AM61</f>
        <v>110.39347852016002</v>
      </c>
      <c r="AN61" s="25">
        <f>LaborForceMale!AN61+LaborForceFemale!AN61</f>
        <v>113.85854461730003</v>
      </c>
      <c r="AO61" s="25">
        <f>LaborForceMale!AO61+LaborForceFemale!AO61</f>
        <v>117.38389845121003</v>
      </c>
      <c r="AP61" s="25">
        <f>LaborForceMale!AP61+LaborForceFemale!AP61</f>
        <v>120.94395430050002</v>
      </c>
      <c r="AQ61" s="25">
        <f>LaborForceMale!AQ61+LaborForceFemale!AQ61</f>
        <v>124.54451402743004</v>
      </c>
      <c r="AR61" s="25">
        <f>LaborForceMale!AR61+LaborForceFemale!AR61</f>
        <v>128.22959567516006</v>
      </c>
      <c r="AS61" s="25">
        <f>LaborForceMale!AS61+LaborForceFemale!AS61</f>
        <v>132.08247663102506</v>
      </c>
      <c r="AT61" s="25">
        <f>LaborForceMale!AT61+LaborForceFemale!AT61</f>
        <v>136.20640247647003</v>
      </c>
      <c r="AU61" s="25">
        <f>LaborForceMale!AU61+LaborForceFemale!AU61</f>
        <v>140.67431416842507</v>
      </c>
      <c r="AV61" s="25">
        <f>LaborForceMale!AV61+LaborForceFemale!AV61</f>
        <v>145.42456000390007</v>
      </c>
      <c r="AW61" s="25">
        <f>LaborForceMale!AW61+LaborForceFemale!AW61</f>
        <v>150.41200896244007</v>
      </c>
      <c r="AX61" s="25">
        <f>LaborForceMale!AX61+LaborForceFemale!AX61</f>
        <v>155.73641374221006</v>
      </c>
      <c r="AY61" s="25">
        <f>LaborForceMale!AY61+LaborForceFemale!AY61</f>
        <v>161.51765795797508</v>
      </c>
      <c r="AZ61" s="25">
        <f>LaborForceMale!AZ61+LaborForceFemale!AZ61</f>
        <v>167.79032999999998</v>
      </c>
    </row>
    <row r="62" spans="1:5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LaborForceMale!AA62+LaborForceFemale!AA62</f>
        <v>60.18919248440001</v>
      </c>
      <c r="AB62" s="28">
        <f>LaborForceMale!AB62+LaborForceFemale!AB62</f>
        <v>63.263981867399998</v>
      </c>
      <c r="AC62" s="28">
        <f>LaborForceMale!AC62+LaborForceFemale!AC62</f>
        <v>67.085174669300002</v>
      </c>
      <c r="AD62" s="28">
        <f>LaborForceMale!AD62+LaborForceFemale!AD62</f>
        <v>71.422509390399995</v>
      </c>
      <c r="AE62" s="28">
        <f>LaborForceMale!AE62+LaborForceFemale!AE62</f>
        <v>75.943846387500002</v>
      </c>
      <c r="AF62" s="28">
        <f>LaborForceMale!AF62+LaborForceFemale!AF62</f>
        <v>80.394436067800001</v>
      </c>
      <c r="AG62" s="25">
        <f>LaborForceMale!AG62+LaborForceFemale!AG62</f>
        <v>84.391824111725015</v>
      </c>
      <c r="AH62" s="25">
        <f>LaborForceMale!AH62+LaborForceFemale!AH62</f>
        <v>88.265766722639995</v>
      </c>
      <c r="AI62" s="25">
        <f>LaborForceMale!AI62+LaborForceFemale!AI62</f>
        <v>92.000898337189994</v>
      </c>
      <c r="AJ62" s="25">
        <f>LaborForceMale!AJ62+LaborForceFemale!AJ62</f>
        <v>95.602410597120013</v>
      </c>
      <c r="AK62" s="25">
        <f>LaborForceMale!AK62+LaborForceFemale!AK62</f>
        <v>99.083047286200014</v>
      </c>
      <c r="AL62" s="25">
        <f>LaborForceMale!AL62+LaborForceFemale!AL62</f>
        <v>102.42571977404002</v>
      </c>
      <c r="AM62" s="25">
        <f>LaborForceMale!AM62+LaborForceFemale!AM62</f>
        <v>105.63258336640001</v>
      </c>
      <c r="AN62" s="25">
        <f>LaborForceMale!AN62+LaborForceFemale!AN62</f>
        <v>108.77710998048002</v>
      </c>
      <c r="AO62" s="25">
        <f>LaborForceMale!AO62+LaborForceFemale!AO62</f>
        <v>111.95902429898501</v>
      </c>
      <c r="AP62" s="25">
        <f>LaborForceMale!AP62+LaborForceFemale!AP62</f>
        <v>115.25483333040003</v>
      </c>
      <c r="AQ62" s="25">
        <f>LaborForceMale!AQ62+LaborForceFemale!AQ62</f>
        <v>118.68539457960503</v>
      </c>
      <c r="AR62" s="25">
        <f>LaborForceMale!AR62+LaborForceFemale!AR62</f>
        <v>122.25716481632006</v>
      </c>
      <c r="AS62" s="25">
        <f>LaborForceMale!AS62+LaborForceFemale!AS62</f>
        <v>126.01833937195504</v>
      </c>
      <c r="AT62" s="25">
        <f>LaborForceMale!AT62+LaborForceFemale!AT62</f>
        <v>130.02368997416005</v>
      </c>
      <c r="AU62" s="25">
        <f>LaborForceMale!AU62+LaborForceFemale!AU62</f>
        <v>134.30492662350005</v>
      </c>
      <c r="AV62" s="25">
        <f>LaborForceMale!AV62+LaborForceFemale!AV62</f>
        <v>138.82422670254005</v>
      </c>
      <c r="AW62" s="25">
        <f>LaborForceMale!AW62+LaborForceFemale!AW62</f>
        <v>143.56269891752504</v>
      </c>
      <c r="AX62" s="25">
        <f>LaborForceMale!AX62+LaborForceFemale!AX62</f>
        <v>148.58287863433009</v>
      </c>
      <c r="AY62" s="25">
        <f>LaborForceMale!AY62+LaborForceFemale!AY62</f>
        <v>153.9717145797801</v>
      </c>
      <c r="AZ62" s="25">
        <f>LaborForceMale!AZ62+LaborForceFemale!AZ62</f>
        <v>159.74405999999999</v>
      </c>
    </row>
    <row r="63" spans="1:5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LaborForceMale!AA63+LaborForceFemale!AA63</f>
        <v>56.696782022199997</v>
      </c>
      <c r="AB63" s="28">
        <f>LaborForceMale!AB63+LaborForceFemale!AB63</f>
        <v>58.928980174899998</v>
      </c>
      <c r="AC63" s="28">
        <f>LaborForceMale!AC63+LaborForceFemale!AC63</f>
        <v>61.647499026399998</v>
      </c>
      <c r="AD63" s="28">
        <f>LaborForceMale!AD63+LaborForceFemale!AD63</f>
        <v>64.824923117599994</v>
      </c>
      <c r="AE63" s="28">
        <f>LaborForceMale!AE63+LaborForceFemale!AE63</f>
        <v>68.403858271199994</v>
      </c>
      <c r="AF63" s="28">
        <f>LaborForceMale!AF63+LaborForceFemale!AF63</f>
        <v>72.317408287900008</v>
      </c>
      <c r="AG63" s="25">
        <f>LaborForceMale!AG63+LaborForceFemale!AG63</f>
        <v>76.039200901904991</v>
      </c>
      <c r="AH63" s="25">
        <f>LaborForceMale!AH63+LaborForceFemale!AH63</f>
        <v>80.016160065529988</v>
      </c>
      <c r="AI63" s="25">
        <f>LaborForceMale!AI63+LaborForceFemale!AI63</f>
        <v>84.043368917604994</v>
      </c>
      <c r="AJ63" s="25">
        <f>LaborForceMale!AJ63+LaborForceFemale!AJ63</f>
        <v>87.860157515199973</v>
      </c>
      <c r="AK63" s="25">
        <f>LaborForceMale!AK63+LaborForceFemale!AK63</f>
        <v>91.292380551574979</v>
      </c>
      <c r="AL63" s="25">
        <f>LaborForceMale!AL63+LaborForceFemale!AL63</f>
        <v>94.268705307019957</v>
      </c>
      <c r="AM63" s="25">
        <f>LaborForceMale!AM63+LaborForceFemale!AM63</f>
        <v>96.86016939676496</v>
      </c>
      <c r="AN63" s="25">
        <f>LaborForceMale!AN63+LaborForceFemale!AN63</f>
        <v>99.216898852099959</v>
      </c>
      <c r="AO63" s="25">
        <f>LaborForceMale!AO63+LaborForceFemale!AO63</f>
        <v>101.56321966362995</v>
      </c>
      <c r="AP63" s="25">
        <f>LaborForceMale!AP63+LaborForceFemale!AP63</f>
        <v>104.06116035764995</v>
      </c>
      <c r="AQ63" s="25">
        <f>LaborForceMale!AQ63+LaborForceFemale!AQ63</f>
        <v>106.75062292394495</v>
      </c>
      <c r="AR63" s="25">
        <f>LaborForceMale!AR63+LaborForceFemale!AR63</f>
        <v>109.59419686311992</v>
      </c>
      <c r="AS63" s="25">
        <f>LaborForceMale!AS63+LaborForceFemale!AS63</f>
        <v>112.60164330142992</v>
      </c>
      <c r="AT63" s="25">
        <f>LaborForceMale!AT63+LaborForceFemale!AT63</f>
        <v>115.76054838539991</v>
      </c>
      <c r="AU63" s="25">
        <f>LaborForceMale!AU63+LaborForceFemale!AU63</f>
        <v>119.0681728453749</v>
      </c>
      <c r="AV63" s="25">
        <f>LaborForceMale!AV63+LaborForceFemale!AV63</f>
        <v>122.49207885447989</v>
      </c>
      <c r="AW63" s="25">
        <f>LaborForceMale!AW63+LaborForceFemale!AW63</f>
        <v>126.03706183748488</v>
      </c>
      <c r="AX63" s="25">
        <f>LaborForceMale!AX63+LaborForceFemale!AX63</f>
        <v>129.76714829168986</v>
      </c>
      <c r="AY63" s="25">
        <f>LaborForceMale!AY63+LaborForceFemale!AY63</f>
        <v>133.75750541682487</v>
      </c>
      <c r="AZ63" s="25">
        <f>LaborForceMale!AZ63+LaborForceFemale!AZ63</f>
        <v>138.03925000000001</v>
      </c>
    </row>
    <row r="64" spans="1:5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LaborForceMale!AA64+LaborForceFemale!AA64</f>
        <v>54.400949698699996</v>
      </c>
      <c r="AB64" s="28">
        <f>LaborForceMale!AB64+LaborForceFemale!AB64</f>
        <v>55.798387008700004</v>
      </c>
      <c r="AC64" s="28">
        <f>LaborForceMale!AC64+LaborForceFemale!AC64</f>
        <v>57.424434495399993</v>
      </c>
      <c r="AD64" s="28">
        <f>LaborForceMale!AD64+LaborForceFemale!AD64</f>
        <v>59.456838753300005</v>
      </c>
      <c r="AE64" s="28">
        <f>LaborForceMale!AE64+LaborForceFemale!AE64</f>
        <v>62.126897292599992</v>
      </c>
      <c r="AF64" s="28">
        <f>LaborForceMale!AF64+LaborForceFemale!AF64</f>
        <v>65.574750249499999</v>
      </c>
      <c r="AG64" s="25">
        <f>LaborForceMale!AG64+LaborForceFemale!AG64</f>
        <v>69.408565476739994</v>
      </c>
      <c r="AH64" s="25">
        <f>LaborForceMale!AH64+LaborForceFemale!AH64</f>
        <v>73.934425291609998</v>
      </c>
      <c r="AI64" s="25">
        <f>LaborForceMale!AI64+LaborForceFemale!AI64</f>
        <v>78.733285038269983</v>
      </c>
      <c r="AJ64" s="25">
        <f>LaborForceMale!AJ64+LaborForceFemale!AJ64</f>
        <v>83.252962948959976</v>
      </c>
      <c r="AK64" s="25">
        <f>LaborForceMale!AK64+LaborForceFemale!AK64</f>
        <v>87.116139822149961</v>
      </c>
      <c r="AL64" s="25">
        <f>LaborForceMale!AL64+LaborForceFemale!AL64</f>
        <v>90.184528207279953</v>
      </c>
      <c r="AM64" s="25">
        <f>LaborForceMale!AM64+LaborForceFemale!AM64</f>
        <v>92.60239311379496</v>
      </c>
      <c r="AN64" s="25">
        <f>LaborForceMale!AN64+LaborForceFemale!AN64</f>
        <v>94.625906115179944</v>
      </c>
      <c r="AO64" s="25">
        <f>LaborForceMale!AO64+LaborForceFemale!AO64</f>
        <v>96.625565154289944</v>
      </c>
      <c r="AP64" s="25">
        <f>LaborForceMale!AP64+LaborForceFemale!AP64</f>
        <v>98.868689724799935</v>
      </c>
      <c r="AQ64" s="25">
        <f>LaborForceMale!AQ64+LaborForceFemale!AQ64</f>
        <v>101.42061436825493</v>
      </c>
      <c r="AR64" s="25">
        <f>LaborForceMale!AR64+LaborForceFemale!AR64</f>
        <v>104.20523132451993</v>
      </c>
      <c r="AS64" s="25">
        <f>LaborForceMale!AS64+LaborForceFemale!AS64</f>
        <v>107.17467340781494</v>
      </c>
      <c r="AT64" s="25">
        <f>LaborForceMale!AT64+LaborForceFemale!AT64</f>
        <v>110.24494786740992</v>
      </c>
      <c r="AU64" s="25">
        <f>LaborForceMale!AU64+LaborForceFemale!AU64</f>
        <v>113.35616051992491</v>
      </c>
      <c r="AV64" s="25">
        <f>LaborForceMale!AV64+LaborForceFemale!AV64</f>
        <v>116.48872554937989</v>
      </c>
      <c r="AW64" s="25">
        <f>LaborForceMale!AW64+LaborForceFemale!AW64</f>
        <v>119.6811668991599</v>
      </c>
      <c r="AX64" s="25">
        <f>LaborForceMale!AX64+LaborForceFemale!AX64</f>
        <v>123.01334707199987</v>
      </c>
      <c r="AY64" s="25">
        <f>LaborForceMale!AY64+LaborForceFemale!AY64</f>
        <v>126.59223505303487</v>
      </c>
      <c r="AZ64" s="25">
        <f>LaborForceMale!AZ64+LaborForceFemale!AZ64</f>
        <v>130.47409999999999</v>
      </c>
    </row>
    <row r="65" spans="1:5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LaborForceMale!AA65+LaborForceFemale!AA65</f>
        <v>52.243703237600002</v>
      </c>
      <c r="AB65" s="28">
        <f>LaborForceMale!AB65+LaborForceFemale!AB65</f>
        <v>53.033631511599992</v>
      </c>
      <c r="AC65" s="28">
        <f>LaborForceMale!AC65+LaborForceFemale!AC65</f>
        <v>53.8635793061</v>
      </c>
      <c r="AD65" s="28">
        <f>LaborForceMale!AD65+LaborForceFemale!AD65</f>
        <v>55.044171326699995</v>
      </c>
      <c r="AE65" s="28">
        <f>LaborForceMale!AE65+LaborForceFemale!AE65</f>
        <v>56.987876979699998</v>
      </c>
      <c r="AF65" s="28">
        <f>LaborForceMale!AF65+LaborForceFemale!AF65</f>
        <v>59.953252499399994</v>
      </c>
      <c r="AG65" s="25">
        <f>LaborForceMale!AG65+LaborForceFemale!AG65</f>
        <v>63.648714434189998</v>
      </c>
      <c r="AH65" s="25">
        <f>LaborForceMale!AH65+LaborForceFemale!AH65</f>
        <v>68.283050717359998</v>
      </c>
      <c r="AI65" s="25">
        <f>LaborForceMale!AI65+LaborForceFemale!AI65</f>
        <v>73.347924904829995</v>
      </c>
      <c r="AJ65" s="25">
        <f>LaborForceMale!AJ65+LaborForceFemale!AJ65</f>
        <v>78.149029535919993</v>
      </c>
      <c r="AK65" s="25">
        <f>LaborForceMale!AK65+LaborForceFemale!AK65</f>
        <v>82.20731518877497</v>
      </c>
      <c r="AL65" s="25">
        <f>LaborForceMale!AL65+LaborForceFemale!AL65</f>
        <v>85.35944257866997</v>
      </c>
      <c r="AM65" s="25">
        <f>LaborForceMale!AM65+LaborForceFemale!AM65</f>
        <v>87.781540021374965</v>
      </c>
      <c r="AN65" s="25">
        <f>LaborForceMale!AN65+LaborForceFemale!AN65</f>
        <v>89.746965812819951</v>
      </c>
      <c r="AO65" s="25">
        <f>LaborForceMale!AO65+LaborForceFemale!AO65</f>
        <v>91.666506771659954</v>
      </c>
      <c r="AP65" s="25">
        <f>LaborForceMale!AP65+LaborForceFemale!AP65</f>
        <v>93.834841989149936</v>
      </c>
      <c r="AQ65" s="25">
        <f>LaborForceMale!AQ65+LaborForceFemale!AQ65</f>
        <v>96.319979260609955</v>
      </c>
      <c r="AR65" s="25">
        <f>LaborForceMale!AR65+LaborForceFemale!AR65</f>
        <v>99.029744626879932</v>
      </c>
      <c r="AS65" s="25">
        <f>LaborForceMale!AS65+LaborForceFemale!AS65</f>
        <v>101.90171204284493</v>
      </c>
      <c r="AT65" s="25">
        <f>LaborForceMale!AT65+LaborForceFemale!AT65</f>
        <v>104.82740940899993</v>
      </c>
      <c r="AU65" s="25">
        <f>LaborForceMale!AU65+LaborForceFemale!AU65</f>
        <v>107.73865640872492</v>
      </c>
      <c r="AV65" s="25">
        <f>LaborForceMale!AV65+LaborForceFemale!AV65</f>
        <v>110.61986524679989</v>
      </c>
      <c r="AW65" s="25">
        <f>LaborForceMale!AW65+LaborForceFemale!AW65</f>
        <v>113.52956957706991</v>
      </c>
      <c r="AX65" s="25">
        <f>LaborForceMale!AX65+LaborForceFemale!AX65</f>
        <v>116.54920842067989</v>
      </c>
      <c r="AY65" s="25">
        <f>LaborForceMale!AY65+LaborForceFemale!AY65</f>
        <v>119.78894674057987</v>
      </c>
      <c r="AZ65" s="25">
        <f>LaborForceMale!AZ65+LaborForceFemale!AZ65</f>
        <v>123.31909999999999</v>
      </c>
    </row>
    <row r="66" spans="1:5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LaborForceMale!AA66+LaborForceFemale!AA66</f>
        <v>50.0477140044</v>
      </c>
      <c r="AB66" s="28">
        <f>LaborForceMale!AB66+LaborForceFemale!AB66</f>
        <v>50.611507201099997</v>
      </c>
      <c r="AC66" s="28">
        <f>LaborForceMale!AC66+LaborForceFemale!AC66</f>
        <v>51.171751021799992</v>
      </c>
      <c r="AD66" s="28">
        <f>LaborForceMale!AD66+LaborForceFemale!AD66</f>
        <v>52.028617947899988</v>
      </c>
      <c r="AE66" s="28">
        <f>LaborForceMale!AE66+LaborForceFemale!AE66</f>
        <v>53.581352922400001</v>
      </c>
      <c r="AF66" s="28">
        <f>LaborForceMale!AF66+LaborForceFemale!AF66</f>
        <v>56.0886166696</v>
      </c>
      <c r="AG66" s="25">
        <f>LaborForceMale!AG66+LaborForceFemale!AG66</f>
        <v>59.263521446809989</v>
      </c>
      <c r="AH66" s="25">
        <f>LaborForceMale!AH66+LaborForceFemale!AH66</f>
        <v>63.323824391509987</v>
      </c>
      <c r="AI66" s="25">
        <f>LaborForceMale!AI66+LaborForceFemale!AI66</f>
        <v>67.840733543029984</v>
      </c>
      <c r="AJ66" s="25">
        <f>LaborForceMale!AJ66+LaborForceFemale!AJ66</f>
        <v>72.239142255279972</v>
      </c>
      <c r="AK66" s="25">
        <f>LaborForceMale!AK66+LaborForceFemale!AK66</f>
        <v>76.109354528174975</v>
      </c>
      <c r="AL66" s="25">
        <f>LaborForceMale!AL66+LaborForceFemale!AL66</f>
        <v>79.328536218529962</v>
      </c>
      <c r="AM66" s="25">
        <f>LaborForceMale!AM66+LaborForceFemale!AM66</f>
        <v>82.024998926619958</v>
      </c>
      <c r="AN66" s="25">
        <f>LaborForceMale!AN66+LaborForceFemale!AN66</f>
        <v>84.368434530959973</v>
      </c>
      <c r="AO66" s="25">
        <f>LaborForceMale!AO66+LaborForceFemale!AO66</f>
        <v>86.623890851499965</v>
      </c>
      <c r="AP66" s="25">
        <f>LaborForceMale!AP66+LaborForceFemale!AP66</f>
        <v>88.987582632299961</v>
      </c>
      <c r="AQ66" s="25">
        <f>LaborForceMale!AQ66+LaborForceFemale!AQ66</f>
        <v>91.49603459772996</v>
      </c>
      <c r="AR66" s="25">
        <f>LaborForceMale!AR66+LaborForceFemale!AR66</f>
        <v>94.091848831959936</v>
      </c>
      <c r="AS66" s="25">
        <f>LaborForceMale!AS66+LaborForceFemale!AS66</f>
        <v>96.752502800819926</v>
      </c>
      <c r="AT66" s="25">
        <f>LaborForceMale!AT66+LaborForceFemale!AT66</f>
        <v>99.440518992439934</v>
      </c>
      <c r="AU66" s="25">
        <f>LaborForceMale!AU66+LaborForceFemale!AU66</f>
        <v>102.13062953732492</v>
      </c>
      <c r="AV66" s="25">
        <f>LaborForceMale!AV66+LaborForceFemale!AV66</f>
        <v>104.8265970743799</v>
      </c>
      <c r="AW66" s="25">
        <f>LaborForceMale!AW66+LaborForceFemale!AW66</f>
        <v>107.5667216312749</v>
      </c>
      <c r="AX66" s="25">
        <f>LaborForceMale!AX66+LaborForceFemale!AX66</f>
        <v>110.41869020538989</v>
      </c>
      <c r="AY66" s="25">
        <f>LaborForceMale!AY66+LaborForceFemale!AY66</f>
        <v>113.46870935364488</v>
      </c>
      <c r="AZ66" s="25">
        <f>LaborForceMale!AZ66+LaborForceFemale!AZ66</f>
        <v>116.7718</v>
      </c>
    </row>
    <row r="67" spans="1:5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LaborForceMale!AA67+LaborForceFemale!AA67</f>
        <v>47.862235778499993</v>
      </c>
      <c r="AB67" s="28">
        <f>LaborForceMale!AB67+LaborForceFemale!AB67</f>
        <v>48.451240352100001</v>
      </c>
      <c r="AC67" s="28">
        <f>LaborForceMale!AC67+LaborForceFemale!AC67</f>
        <v>49.0863411666</v>
      </c>
      <c r="AD67" s="28">
        <f>LaborForceMale!AD67+LaborForceFemale!AD67</f>
        <v>49.965813757699998</v>
      </c>
      <c r="AE67" s="28">
        <f>LaborForceMale!AE67+LaborForceFemale!AE67</f>
        <v>51.352485373499995</v>
      </c>
      <c r="AF67" s="28">
        <f>LaborForceMale!AF67+LaborForceFemale!AF67</f>
        <v>53.421487104399993</v>
      </c>
      <c r="AG67" s="25">
        <f>LaborForceMale!AG67+LaborForceFemale!AG67</f>
        <v>55.851729143674987</v>
      </c>
      <c r="AH67" s="25">
        <f>LaborForceMale!AH67+LaborForceFemale!AH67</f>
        <v>58.90724843596999</v>
      </c>
      <c r="AI67" s="25">
        <f>LaborForceMale!AI67+LaborForceFemale!AI67</f>
        <v>62.369632271784994</v>
      </c>
      <c r="AJ67" s="25">
        <f>LaborForceMale!AJ67+LaborForceFemale!AJ67</f>
        <v>65.929943238879986</v>
      </c>
      <c r="AK67" s="25">
        <f>LaborForceMale!AK67+LaborForceFemale!AK67</f>
        <v>69.363337490024975</v>
      </c>
      <c r="AL67" s="25">
        <f>LaborForceMale!AL67+LaborForceFemale!AL67</f>
        <v>72.616620673619963</v>
      </c>
      <c r="AM67" s="25">
        <f>LaborForceMale!AM67+LaborForceFemale!AM67</f>
        <v>75.729133195094974</v>
      </c>
      <c r="AN67" s="25">
        <f>LaborForceMale!AN67+LaborForceFemale!AN67</f>
        <v>78.692876102959957</v>
      </c>
      <c r="AO67" s="25">
        <f>LaborForceMale!AO67+LaborForceFemale!AO67</f>
        <v>81.525557617194949</v>
      </c>
      <c r="AP67" s="25">
        <f>LaborForceMale!AP67+LaborForceFemale!AP67</f>
        <v>84.243548066949955</v>
      </c>
      <c r="AQ67" s="25">
        <f>LaborForceMale!AQ67+LaborForceFemale!AQ67</f>
        <v>86.83226033579993</v>
      </c>
      <c r="AR67" s="25">
        <f>LaborForceMale!AR67+LaborForceFemale!AR67</f>
        <v>89.296966998599942</v>
      </c>
      <c r="AS67" s="25">
        <f>LaborForceMale!AS67+LaborForceFemale!AS67</f>
        <v>91.694501134249933</v>
      </c>
      <c r="AT67" s="25">
        <f>LaborForceMale!AT67+LaborForceFemale!AT67</f>
        <v>94.098942506199919</v>
      </c>
      <c r="AU67" s="25">
        <f>LaborForceMale!AU67+LaborForceFemale!AU67</f>
        <v>96.574264678924919</v>
      </c>
      <c r="AV67" s="25">
        <f>LaborForceMale!AV67+LaborForceFemale!AV67</f>
        <v>99.132146164999909</v>
      </c>
      <c r="AW67" s="25">
        <f>LaborForceMale!AW67+LaborForceFemale!AW67</f>
        <v>101.7811540555299</v>
      </c>
      <c r="AX67" s="25">
        <f>LaborForceMale!AX67+LaborForceFemale!AX67</f>
        <v>104.55861297090988</v>
      </c>
      <c r="AY67" s="25">
        <f>LaborForceMale!AY67+LaborForceFemale!AY67</f>
        <v>107.50959770180988</v>
      </c>
      <c r="AZ67" s="25">
        <f>LaborForceMale!AZ67+LaborForceFemale!AZ67</f>
        <v>110.66185000000002</v>
      </c>
    </row>
    <row r="68" spans="1:5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LaborForceMale!AA68+LaborForceFemale!AA68</f>
        <v>30.264414074299999</v>
      </c>
      <c r="AB68" s="28">
        <f>LaborForceMale!AB68+LaborForceFemale!AB68</f>
        <v>30.632568365499996</v>
      </c>
      <c r="AC68" s="28">
        <f>LaborForceMale!AC68+LaborForceFemale!AC68</f>
        <v>31.0459706989</v>
      </c>
      <c r="AD68" s="28">
        <f>LaborForceMale!AD68+LaborForceFemale!AD68</f>
        <v>31.585279561399997</v>
      </c>
      <c r="AE68" s="28">
        <f>LaborForceMale!AE68+LaborForceFemale!AE68</f>
        <v>32.356200285299998</v>
      </c>
      <c r="AF68" s="28">
        <f>LaborForceMale!AF68+LaborForceFemale!AF68</f>
        <v>33.431021831199999</v>
      </c>
      <c r="AG68" s="25">
        <f>LaborForceMale!AG68+LaborForceFemale!AG68</f>
        <v>34.317189037944999</v>
      </c>
      <c r="AH68" s="25">
        <f>LaborForceMale!AH68+LaborForceFemale!AH68</f>
        <v>35.454368672409998</v>
      </c>
      <c r="AI68" s="25">
        <f>LaborForceMale!AI68+LaborForceFemale!AI68</f>
        <v>36.806630923914994</v>
      </c>
      <c r="AJ68" s="25">
        <f>LaborForceMale!AJ68+LaborForceFemale!AJ68</f>
        <v>38.321428811040001</v>
      </c>
      <c r="AK68" s="25">
        <f>LaborForceMale!AK68+LaborForceFemale!AK68</f>
        <v>39.948265345075001</v>
      </c>
      <c r="AL68" s="25">
        <f>LaborForceMale!AL68+LaborForceFemale!AL68</f>
        <v>41.687909737140004</v>
      </c>
      <c r="AM68" s="25">
        <f>LaborForceMale!AM68+LaborForceFemale!AM68</f>
        <v>43.513881443205008</v>
      </c>
      <c r="AN68" s="25">
        <f>LaborForceMale!AN68+LaborForceFemale!AN68</f>
        <v>45.315619012420008</v>
      </c>
      <c r="AO68" s="25">
        <f>LaborForceMale!AO68+LaborForceFemale!AO68</f>
        <v>46.959638462605</v>
      </c>
      <c r="AP68" s="25">
        <f>LaborForceMale!AP68+LaborForceFemale!AP68</f>
        <v>48.362705829350006</v>
      </c>
      <c r="AQ68" s="25">
        <f>LaborForceMale!AQ68+LaborForceFemale!AQ68</f>
        <v>49.491136104355</v>
      </c>
      <c r="AR68" s="25">
        <f>LaborForceMale!AR68+LaborForceFemale!AR68</f>
        <v>50.3879549404</v>
      </c>
      <c r="AS68" s="25">
        <f>LaborForceMale!AS68+LaborForceFemale!AS68</f>
        <v>51.133571339234997</v>
      </c>
      <c r="AT68" s="25">
        <f>LaborForceMale!AT68+LaborForceFemale!AT68</f>
        <v>51.839873872239991</v>
      </c>
      <c r="AU68" s="25">
        <f>LaborForceMale!AU68+LaborForceFemale!AU68</f>
        <v>52.584014038799985</v>
      </c>
      <c r="AV68" s="25">
        <f>LaborForceMale!AV68+LaborForceFemale!AV68</f>
        <v>53.381132088419989</v>
      </c>
      <c r="AW68" s="25">
        <f>LaborForceMale!AW68+LaborForceFemale!AW68</f>
        <v>54.212260237544982</v>
      </c>
      <c r="AX68" s="25">
        <f>LaborForceMale!AX68+LaborForceFemale!AX68</f>
        <v>55.077613557399985</v>
      </c>
      <c r="AY68" s="25">
        <f>LaborForceMale!AY68+LaborForceFemale!AY68</f>
        <v>55.971362708269979</v>
      </c>
      <c r="AZ68" s="25">
        <f>LaborForceMale!AZ68+LaborForceFemale!AZ68</f>
        <v>56.887</v>
      </c>
    </row>
    <row r="69" spans="1:5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LaborForceMale!AA69+LaborForceFemale!AA69</f>
        <v>29.098502791399998</v>
      </c>
      <c r="AB69" s="28">
        <f>LaborForceMale!AB69+LaborForceFemale!AB69</f>
        <v>29.464617342999997</v>
      </c>
      <c r="AC69" s="28">
        <f>LaborForceMale!AC69+LaborForceFemale!AC69</f>
        <v>29.8799486327</v>
      </c>
      <c r="AD69" s="28">
        <f>LaborForceMale!AD69+LaborForceFemale!AD69</f>
        <v>30.3752466571</v>
      </c>
      <c r="AE69" s="28">
        <f>LaborForceMale!AE69+LaborForceFemale!AE69</f>
        <v>30.983216585599997</v>
      </c>
      <c r="AF69" s="28">
        <f>LaborForceMale!AF69+LaborForceFemale!AF69</f>
        <v>31.736725954800001</v>
      </c>
      <c r="AG69" s="25">
        <f>LaborForceMale!AG69+LaborForceFemale!AG69</f>
        <v>32.135471681564994</v>
      </c>
      <c r="AH69" s="25">
        <f>LaborForceMale!AH69+LaborForceFemale!AH69</f>
        <v>32.646711872019999</v>
      </c>
      <c r="AI69" s="25">
        <f>LaborForceMale!AI69+LaborForceFemale!AI69</f>
        <v>33.362400751105</v>
      </c>
      <c r="AJ69" s="25">
        <f>LaborForceMale!AJ69+LaborForceFemale!AJ69</f>
        <v>34.396194055920006</v>
      </c>
      <c r="AK69" s="25">
        <f>LaborForceMale!AK69+LaborForceFemale!AK69</f>
        <v>35.801773339549996</v>
      </c>
      <c r="AL69" s="25">
        <f>LaborForceMale!AL69+LaborForceFemale!AL69</f>
        <v>37.620901244380008</v>
      </c>
      <c r="AM69" s="25">
        <f>LaborForceMale!AM69+LaborForceFemale!AM69</f>
        <v>39.763642566505006</v>
      </c>
      <c r="AN69" s="25">
        <f>LaborForceMale!AN69+LaborForceFemale!AN69</f>
        <v>42.000830431100006</v>
      </c>
      <c r="AO69" s="25">
        <f>LaborForceMale!AO69+LaborForceFemale!AO69</f>
        <v>44.038815995055003</v>
      </c>
      <c r="AP69" s="25">
        <f>LaborForceMale!AP69+LaborForceFemale!AP69</f>
        <v>45.684852548600006</v>
      </c>
      <c r="AQ69" s="25">
        <f>LaborForceMale!AQ69+LaborForceFemale!AQ69</f>
        <v>46.880289318229998</v>
      </c>
      <c r="AR69" s="25">
        <f>LaborForceMale!AR69+LaborForceFemale!AR69</f>
        <v>47.709341444039993</v>
      </c>
      <c r="AS69" s="25">
        <f>LaborForceMale!AS69+LaborForceFemale!AS69</f>
        <v>48.306172060669994</v>
      </c>
      <c r="AT69" s="25">
        <f>LaborForceMale!AT69+LaborForceFemale!AT69</f>
        <v>48.860761549789999</v>
      </c>
      <c r="AU69" s="25">
        <f>LaborForceMale!AU69+LaborForceFemale!AU69</f>
        <v>49.502031842049995</v>
      </c>
      <c r="AV69" s="25">
        <f>LaborForceMale!AV69+LaborForceFemale!AV69</f>
        <v>50.256579576619984</v>
      </c>
      <c r="AW69" s="25">
        <f>LaborForceMale!AW69+LaborForceFemale!AW69</f>
        <v>51.082326503989989</v>
      </c>
      <c r="AX69" s="25">
        <f>LaborForceMale!AX69+LaborForceFemale!AX69</f>
        <v>51.952183936689977</v>
      </c>
      <c r="AY69" s="25">
        <f>LaborForceMale!AY69+LaborForceFemale!AY69</f>
        <v>52.825042633514975</v>
      </c>
      <c r="AZ69" s="25">
        <f>LaborForceMale!AZ69+LaborForceFemale!AZ69</f>
        <v>53.671900000000001</v>
      </c>
    </row>
    <row r="70" spans="1:5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LaborForceMale!AA70+LaborForceFemale!AA70</f>
        <v>27.865453480799999</v>
      </c>
      <c r="AB70" s="28">
        <f>LaborForceMale!AB70+LaborForceFemale!AB70</f>
        <v>28.239995909000001</v>
      </c>
      <c r="AC70" s="28">
        <f>LaborForceMale!AC70+LaborForceFemale!AC70</f>
        <v>28.660984683299997</v>
      </c>
      <c r="AD70" s="28">
        <f>LaborForceMale!AD70+LaborForceFemale!AD70</f>
        <v>29.1226388521</v>
      </c>
      <c r="AE70" s="28">
        <f>LaborForceMale!AE70+LaborForceFemale!AE70</f>
        <v>29.6081415624</v>
      </c>
      <c r="AF70" s="28">
        <f>LaborForceMale!AF70+LaborForceFemale!AF70</f>
        <v>30.121669543899998</v>
      </c>
      <c r="AG70" s="25">
        <f>LaborForceMale!AG70+LaborForceFemale!AG70</f>
        <v>30.170506034315</v>
      </c>
      <c r="AH70" s="25">
        <f>LaborForceMale!AH70+LaborForceFemale!AH70</f>
        <v>30.23172677754</v>
      </c>
      <c r="AI70" s="25">
        <f>LaborForceMale!AI70+LaborForceFemale!AI70</f>
        <v>30.477419600179999</v>
      </c>
      <c r="AJ70" s="25">
        <f>LaborForceMale!AJ70+LaborForceFemale!AJ70</f>
        <v>31.126051440159998</v>
      </c>
      <c r="AK70" s="25">
        <f>LaborForceMale!AK70+LaborForceFemale!AK70</f>
        <v>32.298911349100003</v>
      </c>
      <c r="AL70" s="25">
        <f>LaborForceMale!AL70+LaborForceFemale!AL70</f>
        <v>34.059127035870006</v>
      </c>
      <c r="AM70" s="25">
        <f>LaborForceMale!AM70+LaborForceFemale!AM70</f>
        <v>36.283336270225007</v>
      </c>
      <c r="AN70" s="25">
        <f>LaborForceMale!AN70+LaborForceFemale!AN70</f>
        <v>38.683470693740006</v>
      </c>
      <c r="AO70" s="25">
        <f>LaborForceMale!AO70+LaborForceFemale!AO70</f>
        <v>40.890224042865</v>
      </c>
      <c r="AP70" s="25">
        <f>LaborForceMale!AP70+LaborForceFemale!AP70</f>
        <v>42.657837630550006</v>
      </c>
      <c r="AQ70" s="25">
        <f>LaborForceMale!AQ70+LaborForceFemale!AQ70</f>
        <v>43.913734714764999</v>
      </c>
      <c r="AR70" s="25">
        <f>LaborForceMale!AR70+LaborForceFemale!AR70</f>
        <v>44.758866051159998</v>
      </c>
      <c r="AS70" s="25">
        <f>LaborForceMale!AS70+LaborForceFemale!AS70</f>
        <v>45.341507063479995</v>
      </c>
      <c r="AT70" s="25">
        <f>LaborForceMale!AT70+LaborForceFemale!AT70</f>
        <v>45.872708562260001</v>
      </c>
      <c r="AU70" s="25">
        <f>LaborForceMale!AU70+LaborForceFemale!AU70</f>
        <v>46.495134759449996</v>
      </c>
      <c r="AV70" s="25">
        <f>LaborForceMale!AV70+LaborForceFemale!AV70</f>
        <v>47.238466203459993</v>
      </c>
      <c r="AW70" s="25">
        <f>LaborForceMale!AW70+LaborForceFemale!AW70</f>
        <v>48.050808925679988</v>
      </c>
      <c r="AX70" s="25">
        <f>LaborForceMale!AX70+LaborForceFemale!AX70</f>
        <v>48.898511468849982</v>
      </c>
      <c r="AY70" s="25">
        <f>LaborForceMale!AY70+LaborForceFemale!AY70</f>
        <v>49.727191954569989</v>
      </c>
      <c r="AZ70" s="25">
        <f>LaborForceMale!AZ70+LaborForceFemale!AZ70</f>
        <v>50.505099999999999</v>
      </c>
    </row>
    <row r="71" spans="1:5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LaborForceMale!AA71+LaborForceFemale!AA71</f>
        <v>26.4831395844</v>
      </c>
      <c r="AB71" s="28">
        <f>LaborForceMale!AB71+LaborForceFemale!AB71</f>
        <v>26.8578443798</v>
      </c>
      <c r="AC71" s="28">
        <f>LaborForceMale!AC71+LaborForceFemale!AC71</f>
        <v>27.257329636499996</v>
      </c>
      <c r="AD71" s="28">
        <f>LaborForceMale!AD71+LaborForceFemale!AD71</f>
        <v>27.670315902299997</v>
      </c>
      <c r="AE71" s="28">
        <f>LaborForceMale!AE71+LaborForceFemale!AE71</f>
        <v>28.076218895699999</v>
      </c>
      <c r="AF71" s="28">
        <f>LaborForceMale!AF71+LaborForceFemale!AF71</f>
        <v>28.476282587199996</v>
      </c>
      <c r="AG71" s="25">
        <f>LaborForceMale!AG71+LaborForceFemale!AG71</f>
        <v>28.407258479920003</v>
      </c>
      <c r="AH71" s="25">
        <f>LaborForceMale!AH71+LaborForceFemale!AH71</f>
        <v>28.328174455679999</v>
      </c>
      <c r="AI71" s="25">
        <f>LaborForceMale!AI71+LaborForceFemale!AI71</f>
        <v>28.407826871419999</v>
      </c>
      <c r="AJ71" s="25">
        <f>LaborForceMale!AJ71+LaborForceFemale!AJ71</f>
        <v>28.858403759840002</v>
      </c>
      <c r="AK71" s="25">
        <f>LaborForceMale!AK71+LaborForceFemale!AK71</f>
        <v>29.803334350425001</v>
      </c>
      <c r="AL71" s="25">
        <f>LaborForceMale!AL71+LaborForceFemale!AL71</f>
        <v>31.295570623109999</v>
      </c>
      <c r="AM71" s="25">
        <f>LaborForceMale!AM71+LaborForceFemale!AM71</f>
        <v>33.226491365310004</v>
      </c>
      <c r="AN71" s="25">
        <f>LaborForceMale!AN71+LaborForceFemale!AN71</f>
        <v>35.35662421504</v>
      </c>
      <c r="AO71" s="25">
        <f>LaborForceMale!AO71+LaborForceFemale!AO71</f>
        <v>37.370665372040001</v>
      </c>
      <c r="AP71" s="25">
        <f>LaborForceMale!AP71+LaborForceFemale!AP71</f>
        <v>39.058338603850004</v>
      </c>
      <c r="AQ71" s="25">
        <f>LaborForceMale!AQ71+LaborForceFemale!AQ71</f>
        <v>40.359994481844993</v>
      </c>
      <c r="AR71" s="25">
        <f>LaborForceMale!AR71+LaborForceFemale!AR71</f>
        <v>41.354935503600004</v>
      </c>
      <c r="AS71" s="25">
        <f>LaborForceMale!AS71+LaborForceFemale!AS71</f>
        <v>42.135889002674993</v>
      </c>
      <c r="AT71" s="25">
        <f>LaborForceMale!AT71+LaborForceFemale!AT71</f>
        <v>42.843047870979987</v>
      </c>
      <c r="AU71" s="25">
        <f>LaborForceMale!AU71+LaborForceFemale!AU71</f>
        <v>43.575284616099992</v>
      </c>
      <c r="AV71" s="25">
        <f>LaborForceMale!AV71+LaborForceFemale!AV71</f>
        <v>44.346896135859993</v>
      </c>
      <c r="AW71" s="25">
        <f>LaborForceMale!AW71+LaborForceFemale!AW71</f>
        <v>45.125477052794984</v>
      </c>
      <c r="AX71" s="25">
        <f>LaborForceMale!AX71+LaborForceFemale!AX71</f>
        <v>45.898842103109985</v>
      </c>
      <c r="AY71" s="25">
        <f>LaborForceMale!AY71+LaborForceFemale!AY71</f>
        <v>46.644846060099979</v>
      </c>
      <c r="AZ71" s="25">
        <f>LaborForceMale!AZ71+LaborForceFemale!AZ71</f>
        <v>47.349600000000002</v>
      </c>
    </row>
    <row r="72" spans="1:5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LaborForceMale!AA72+LaborForceFemale!AA72</f>
        <v>25.001859443599997</v>
      </c>
      <c r="AB72" s="28">
        <f>LaborForceMale!AB72+LaborForceFemale!AB72</f>
        <v>25.373306745400001</v>
      </c>
      <c r="AC72" s="28">
        <f>LaborForceMale!AC72+LaborForceFemale!AC72</f>
        <v>25.737362107300001</v>
      </c>
      <c r="AD72" s="28">
        <f>LaborForceMale!AD72+LaborForceFemale!AD72</f>
        <v>26.098832277699998</v>
      </c>
      <c r="AE72" s="28">
        <f>LaborForceMale!AE72+LaborForceFemale!AE72</f>
        <v>26.460182364299996</v>
      </c>
      <c r="AF72" s="28">
        <f>LaborForceMale!AF72+LaborForceFemale!AF72</f>
        <v>26.834975109699997</v>
      </c>
      <c r="AG72" s="25">
        <f>LaborForceMale!AG72+LaborForceFemale!AG72</f>
        <v>26.803284872059997</v>
      </c>
      <c r="AH72" s="25">
        <f>LaborForceMale!AH72+LaborForceFemale!AH72</f>
        <v>26.78681432087</v>
      </c>
      <c r="AI72" s="25">
        <f>LaborForceMale!AI72+LaborForceFemale!AI72</f>
        <v>26.896775175175001</v>
      </c>
      <c r="AJ72" s="25">
        <f>LaborForceMale!AJ72+LaborForceFemale!AJ72</f>
        <v>27.272575410560002</v>
      </c>
      <c r="AK72" s="25">
        <f>LaborForceMale!AK72+LaborForceFemale!AK72</f>
        <v>27.996856632950003</v>
      </c>
      <c r="AL72" s="25">
        <f>LaborForceMale!AL72+LaborForceFemale!AL72</f>
        <v>29.097330803510001</v>
      </c>
      <c r="AM72" s="25">
        <f>LaborForceMale!AM72+LaborForceFemale!AM72</f>
        <v>30.504696092230002</v>
      </c>
      <c r="AN72" s="25">
        <f>LaborForceMale!AN72+LaborForceFemale!AN72</f>
        <v>32.090342325660004</v>
      </c>
      <c r="AO72" s="25">
        <f>LaborForceMale!AO72+LaborForceFemale!AO72</f>
        <v>33.680447901459999</v>
      </c>
      <c r="AP72" s="25">
        <f>LaborForceMale!AP72+LaborForceFemale!AP72</f>
        <v>35.155053532050005</v>
      </c>
      <c r="AQ72" s="25">
        <f>LaborForceMale!AQ72+LaborForceFemale!AQ72</f>
        <v>36.487462576545006</v>
      </c>
      <c r="AR72" s="25">
        <f>LaborForceMale!AR72+LaborForceFemale!AR72</f>
        <v>37.700355665399996</v>
      </c>
      <c r="AS72" s="25">
        <f>LaborForceMale!AS72+LaborForceFemale!AS72</f>
        <v>38.798620531719997</v>
      </c>
      <c r="AT72" s="25">
        <f>LaborForceMale!AT72+LaborForceFemale!AT72</f>
        <v>39.797342486149994</v>
      </c>
      <c r="AU72" s="25">
        <f>LaborForceMale!AU72+LaborForceFemale!AU72</f>
        <v>40.711430655174993</v>
      </c>
      <c r="AV72" s="25">
        <f>LaborForceMale!AV72+LaborForceFemale!AV72</f>
        <v>41.536800156259986</v>
      </c>
      <c r="AW72" s="25">
        <f>LaborForceMale!AW72+LaborForceFemale!AW72</f>
        <v>42.274862800239987</v>
      </c>
      <c r="AX72" s="25">
        <f>LaborForceMale!AX72+LaborForceFemale!AX72</f>
        <v>42.949798927909981</v>
      </c>
      <c r="AY72" s="25">
        <f>LaborForceMale!AY72+LaborForceFemale!AY72</f>
        <v>43.592498836594984</v>
      </c>
      <c r="AZ72" s="25">
        <f>LaborForceMale!AZ72+LaborForceFemale!AZ72</f>
        <v>44.2273</v>
      </c>
    </row>
    <row r="73" spans="1:5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LaborForceMale!AA73+LaborForceFemale!AA73</f>
        <v>23.568922471400001</v>
      </c>
      <c r="AB73" s="28">
        <f>LaborForceMale!AB73+LaborForceFemale!AB73</f>
        <v>23.9620162079</v>
      </c>
      <c r="AC73" s="28">
        <f>LaborForceMale!AC73+LaborForceFemale!AC73</f>
        <v>24.321959956800001</v>
      </c>
      <c r="AD73" s="28">
        <f>LaborForceMale!AD73+LaborForceFemale!AD73</f>
        <v>24.662560011499998</v>
      </c>
      <c r="AE73" s="28">
        <f>LaborForceMale!AE73+LaborForceFemale!AE73</f>
        <v>24.997174463999997</v>
      </c>
      <c r="AF73" s="28">
        <f>LaborForceMale!AF73+LaborForceFemale!AF73</f>
        <v>25.344965191199996</v>
      </c>
      <c r="AG73" s="25">
        <f>LaborForceMale!AG73+LaborForceFemale!AG73</f>
        <v>25.326642687780001</v>
      </c>
      <c r="AH73" s="25">
        <f>LaborForceMale!AH73+LaborForceFemale!AH73</f>
        <v>25.331237391289999</v>
      </c>
      <c r="AI73" s="25">
        <f>LaborForceMale!AI73+LaborForceFemale!AI73</f>
        <v>25.426269481599999</v>
      </c>
      <c r="AJ73" s="25">
        <f>LaborForceMale!AJ73+LaborForceFemale!AJ73</f>
        <v>25.695180524000001</v>
      </c>
      <c r="AK73" s="25">
        <f>LaborForceMale!AK73+LaborForceFemale!AK73</f>
        <v>26.187975909550001</v>
      </c>
      <c r="AL73" s="25">
        <f>LaborForceMale!AL73+LaborForceFemale!AL73</f>
        <v>26.911098033240002</v>
      </c>
      <c r="AM73" s="25">
        <f>LaborForceMale!AM73+LaborForceFemale!AM73</f>
        <v>27.833082613150005</v>
      </c>
      <c r="AN73" s="25">
        <f>LaborForceMale!AN73+LaborForceFemale!AN73</f>
        <v>28.919223080500004</v>
      </c>
      <c r="AO73" s="25">
        <f>LaborForceMale!AO73+LaborForceFemale!AO73</f>
        <v>30.126764191565002</v>
      </c>
      <c r="AP73" s="25">
        <f>LaborForceMale!AP73+LaborForceFemale!AP73</f>
        <v>31.408837475950001</v>
      </c>
      <c r="AQ73" s="25">
        <f>LaborForceMale!AQ73+LaborForceFemale!AQ73</f>
        <v>32.767370579679998</v>
      </c>
      <c r="AR73" s="25">
        <f>LaborForceMale!AR73+LaborForceFemale!AR73</f>
        <v>34.182679437280001</v>
      </c>
      <c r="AS73" s="25">
        <f>LaborForceMale!AS73+LaborForceFemale!AS73</f>
        <v>35.572119024709998</v>
      </c>
      <c r="AT73" s="25">
        <f>LaborForceMale!AT73+LaborForceFemale!AT73</f>
        <v>36.838888040509985</v>
      </c>
      <c r="AU73" s="25">
        <f>LaborForceMale!AU73+LaborForceFemale!AU73</f>
        <v>37.921652877724988</v>
      </c>
      <c r="AV73" s="25">
        <f>LaborForceMale!AV73+LaborForceFemale!AV73</f>
        <v>38.797391975159989</v>
      </c>
      <c r="AW73" s="25">
        <f>LaborForceMale!AW73+LaborForceFemale!AW73</f>
        <v>39.498207934479993</v>
      </c>
      <c r="AX73" s="25">
        <f>LaborForceMale!AX73+LaborForceFemale!AX73</f>
        <v>40.08114791229999</v>
      </c>
      <c r="AY73" s="25">
        <f>LaborForceMale!AY73+LaborForceFemale!AY73</f>
        <v>40.62778886401999</v>
      </c>
      <c r="AZ73" s="25">
        <f>LaborForceMale!AZ73+LaborForceFemale!AZ73</f>
        <v>41.195100000000004</v>
      </c>
    </row>
    <row r="74" spans="1:5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LaborForceMale!AA74+LaborForceFemale!AA74</f>
        <v>0</v>
      </c>
      <c r="AB74" s="28">
        <f>LaborForceMale!AB74+LaborForceFemale!AB74</f>
        <v>0</v>
      </c>
      <c r="AC74" s="28">
        <f>LaborForceMale!AC74+LaborForceFemale!AC74</f>
        <v>0</v>
      </c>
      <c r="AD74" s="28">
        <f>LaborForceMale!AD74+LaborForceFemale!AD74</f>
        <v>0</v>
      </c>
      <c r="AE74" s="28">
        <f>LaborForceMale!AE74+LaborForceFemale!AE74</f>
        <v>0</v>
      </c>
      <c r="AF74" s="28">
        <f>LaborForceMale!AF74+LaborForceFemale!AF74</f>
        <v>0</v>
      </c>
      <c r="AG74" s="25">
        <f>LaborForceMale!AG74+LaborForceFemale!AG74</f>
        <v>0</v>
      </c>
      <c r="AH74" s="25">
        <f>LaborForceMale!AH74+LaborForceFemale!AH74</f>
        <v>0</v>
      </c>
      <c r="AI74" s="25">
        <f>LaborForceMale!AI74+LaborForceFemale!AI74</f>
        <v>0</v>
      </c>
      <c r="AJ74" s="25">
        <f>LaborForceMale!AJ74+LaborForceFemale!AJ74</f>
        <v>0</v>
      </c>
      <c r="AK74" s="25">
        <f>LaborForceMale!AK74+LaborForceFemale!AK74</f>
        <v>0</v>
      </c>
      <c r="AL74" s="25">
        <f>LaborForceMale!AL74+LaborForceFemale!AL74</f>
        <v>0</v>
      </c>
      <c r="AM74" s="25">
        <f>LaborForceMale!AM74+LaborForceFemale!AM74</f>
        <v>0</v>
      </c>
      <c r="AN74" s="25">
        <f>LaborForceMale!AN74+LaborForceFemale!AN74</f>
        <v>0</v>
      </c>
      <c r="AO74" s="25">
        <f>LaborForceMale!AO74+LaborForceFemale!AO74</f>
        <v>0</v>
      </c>
      <c r="AP74" s="25">
        <f>LaborForceMale!AP74+LaborForceFemale!AP74</f>
        <v>0</v>
      </c>
      <c r="AQ74" s="25">
        <f>LaborForceMale!AQ74+LaborForceFemale!AQ74</f>
        <v>0</v>
      </c>
      <c r="AR74" s="25">
        <f>LaborForceMale!AR74+LaborForceFemale!AR74</f>
        <v>0</v>
      </c>
      <c r="AS74" s="25">
        <f>LaborForceMale!AS74+LaborForceFemale!AS74</f>
        <v>0</v>
      </c>
      <c r="AT74" s="25">
        <f>LaborForceMale!AT74+LaborForceFemale!AT74</f>
        <v>0</v>
      </c>
      <c r="AU74" s="25">
        <f>LaborForceMale!AU74+LaborForceFemale!AU74</f>
        <v>0</v>
      </c>
      <c r="AV74" s="25">
        <f>LaborForceMale!AV74+LaborForceFemale!AV74</f>
        <v>0</v>
      </c>
      <c r="AW74" s="25">
        <f>LaborForceMale!AW74+LaborForceFemale!AW74</f>
        <v>0</v>
      </c>
      <c r="AX74" s="25">
        <f>LaborForceMale!AX74+LaborForceFemale!AX74</f>
        <v>0</v>
      </c>
      <c r="AY74" s="25">
        <f>LaborForceMale!AY74+LaborForceFemale!AY74</f>
        <v>0</v>
      </c>
      <c r="AZ74" s="25">
        <f>LaborForceMale!AZ74+LaborForceFemale!AZ74</f>
        <v>0</v>
      </c>
    </row>
    <row r="75" spans="1:5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LaborForceMale!AA75+LaborForceFemale!AA75</f>
        <v>0</v>
      </c>
      <c r="AB75" s="28">
        <f>LaborForceMale!AB75+LaborForceFemale!AB75</f>
        <v>0</v>
      </c>
      <c r="AC75" s="28">
        <f>LaborForceMale!AC75+LaborForceFemale!AC75</f>
        <v>0</v>
      </c>
      <c r="AD75" s="28">
        <f>LaborForceMale!AD75+LaborForceFemale!AD75</f>
        <v>0</v>
      </c>
      <c r="AE75" s="28">
        <f>LaborForceMale!AE75+LaborForceFemale!AE75</f>
        <v>0</v>
      </c>
      <c r="AF75" s="28">
        <f>LaborForceMale!AF75+LaborForceFemale!AF75</f>
        <v>0</v>
      </c>
      <c r="AG75" s="25">
        <f>LaborForceMale!AG75+LaborForceFemale!AG75</f>
        <v>0</v>
      </c>
      <c r="AH75" s="25">
        <f>LaborForceMale!AH75+LaborForceFemale!AH75</f>
        <v>0</v>
      </c>
      <c r="AI75" s="25">
        <f>LaborForceMale!AI75+LaborForceFemale!AI75</f>
        <v>0</v>
      </c>
      <c r="AJ75" s="25">
        <f>LaborForceMale!AJ75+LaborForceFemale!AJ75</f>
        <v>0</v>
      </c>
      <c r="AK75" s="25">
        <f>LaborForceMale!AK75+LaborForceFemale!AK75</f>
        <v>0</v>
      </c>
      <c r="AL75" s="25">
        <f>LaborForceMale!AL75+LaborForceFemale!AL75</f>
        <v>0</v>
      </c>
      <c r="AM75" s="25">
        <f>LaborForceMale!AM75+LaborForceFemale!AM75</f>
        <v>0</v>
      </c>
      <c r="AN75" s="25">
        <f>LaborForceMale!AN75+LaborForceFemale!AN75</f>
        <v>0</v>
      </c>
      <c r="AO75" s="25">
        <f>LaborForceMale!AO75+LaborForceFemale!AO75</f>
        <v>0</v>
      </c>
      <c r="AP75" s="25">
        <f>LaborForceMale!AP75+LaborForceFemale!AP75</f>
        <v>0</v>
      </c>
      <c r="AQ75" s="25">
        <f>LaborForceMale!AQ75+LaborForceFemale!AQ75</f>
        <v>0</v>
      </c>
      <c r="AR75" s="25">
        <f>LaborForceMale!AR75+LaborForceFemale!AR75</f>
        <v>0</v>
      </c>
      <c r="AS75" s="25">
        <f>LaborForceMale!AS75+LaborForceFemale!AS75</f>
        <v>0</v>
      </c>
      <c r="AT75" s="25">
        <f>LaborForceMale!AT75+LaborForceFemale!AT75</f>
        <v>0</v>
      </c>
      <c r="AU75" s="25">
        <f>LaborForceMale!AU75+LaborForceFemale!AU75</f>
        <v>0</v>
      </c>
      <c r="AV75" s="25">
        <f>LaborForceMale!AV75+LaborForceFemale!AV75</f>
        <v>0</v>
      </c>
      <c r="AW75" s="25">
        <f>LaborForceMale!AW75+LaborForceFemale!AW75</f>
        <v>0</v>
      </c>
      <c r="AX75" s="25">
        <f>LaborForceMale!AX75+LaborForceFemale!AX75</f>
        <v>0</v>
      </c>
      <c r="AY75" s="25">
        <f>LaborForceMale!AY75+LaborForceFemale!AY75</f>
        <v>0</v>
      </c>
      <c r="AZ75" s="25">
        <f>LaborForceMale!AZ75+LaborForceFemale!AZ75</f>
        <v>0</v>
      </c>
    </row>
    <row r="76" spans="1:5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LaborForceMale!AA76+LaborForceFemale!AA76</f>
        <v>0</v>
      </c>
      <c r="AB76" s="28">
        <f>LaborForceMale!AB76+LaborForceFemale!AB76</f>
        <v>0</v>
      </c>
      <c r="AC76" s="28">
        <f>LaborForceMale!AC76+LaborForceFemale!AC76</f>
        <v>0</v>
      </c>
      <c r="AD76" s="28">
        <f>LaborForceMale!AD76+LaborForceFemale!AD76</f>
        <v>0</v>
      </c>
      <c r="AE76" s="28">
        <f>LaborForceMale!AE76+LaborForceFemale!AE76</f>
        <v>0</v>
      </c>
      <c r="AF76" s="28">
        <f>LaborForceMale!AF76+LaborForceFemale!AF76</f>
        <v>0</v>
      </c>
      <c r="AG76" s="25">
        <f>LaborForceMale!AG76+LaborForceFemale!AG76</f>
        <v>0</v>
      </c>
      <c r="AH76" s="25">
        <f>LaborForceMale!AH76+LaborForceFemale!AH76</f>
        <v>0</v>
      </c>
      <c r="AI76" s="25">
        <f>LaborForceMale!AI76+LaborForceFemale!AI76</f>
        <v>0</v>
      </c>
      <c r="AJ76" s="25">
        <f>LaborForceMale!AJ76+LaborForceFemale!AJ76</f>
        <v>0</v>
      </c>
      <c r="AK76" s="25">
        <f>LaborForceMale!AK76+LaborForceFemale!AK76</f>
        <v>0</v>
      </c>
      <c r="AL76" s="25">
        <f>LaborForceMale!AL76+LaborForceFemale!AL76</f>
        <v>0</v>
      </c>
      <c r="AM76" s="25">
        <f>LaborForceMale!AM76+LaborForceFemale!AM76</f>
        <v>0</v>
      </c>
      <c r="AN76" s="25">
        <f>LaborForceMale!AN76+LaborForceFemale!AN76</f>
        <v>0</v>
      </c>
      <c r="AO76" s="25">
        <f>LaborForceMale!AO76+LaborForceFemale!AO76</f>
        <v>0</v>
      </c>
      <c r="AP76" s="25">
        <f>LaborForceMale!AP76+LaborForceFemale!AP76</f>
        <v>0</v>
      </c>
      <c r="AQ76" s="25">
        <f>LaborForceMale!AQ76+LaborForceFemale!AQ76</f>
        <v>0</v>
      </c>
      <c r="AR76" s="25">
        <f>LaborForceMale!AR76+LaborForceFemale!AR76</f>
        <v>0</v>
      </c>
      <c r="AS76" s="25">
        <f>LaborForceMale!AS76+LaborForceFemale!AS76</f>
        <v>0</v>
      </c>
      <c r="AT76" s="25">
        <f>LaborForceMale!AT76+LaborForceFemale!AT76</f>
        <v>0</v>
      </c>
      <c r="AU76" s="25">
        <f>LaborForceMale!AU76+LaborForceFemale!AU76</f>
        <v>0</v>
      </c>
      <c r="AV76" s="25">
        <f>LaborForceMale!AV76+LaborForceFemale!AV76</f>
        <v>0</v>
      </c>
      <c r="AW76" s="25">
        <f>LaborForceMale!AW76+LaborForceFemale!AW76</f>
        <v>0</v>
      </c>
      <c r="AX76" s="25">
        <f>LaborForceMale!AX76+LaborForceFemale!AX76</f>
        <v>0</v>
      </c>
      <c r="AY76" s="25">
        <f>LaborForceMale!AY76+LaborForceFemale!AY76</f>
        <v>0</v>
      </c>
      <c r="AZ76" s="25">
        <f>LaborForceMale!AZ76+LaborForceFemale!AZ76</f>
        <v>0</v>
      </c>
    </row>
    <row r="77" spans="1:5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LaborForceMale!AA77+LaborForceFemale!AA77</f>
        <v>0</v>
      </c>
      <c r="AB77" s="28">
        <f>LaborForceMale!AB77+LaborForceFemale!AB77</f>
        <v>0</v>
      </c>
      <c r="AC77" s="28">
        <f>LaborForceMale!AC77+LaborForceFemale!AC77</f>
        <v>0</v>
      </c>
      <c r="AD77" s="28">
        <f>LaborForceMale!AD77+LaborForceFemale!AD77</f>
        <v>0</v>
      </c>
      <c r="AE77" s="28">
        <f>LaborForceMale!AE77+LaborForceFemale!AE77</f>
        <v>0</v>
      </c>
      <c r="AF77" s="28">
        <f>LaborForceMale!AF77+LaborForceFemale!AF77</f>
        <v>0</v>
      </c>
      <c r="AG77" s="25">
        <f>LaborForceMale!AG77+LaborForceFemale!AG77</f>
        <v>0</v>
      </c>
      <c r="AH77" s="25">
        <f>LaborForceMale!AH77+LaborForceFemale!AH77</f>
        <v>0</v>
      </c>
      <c r="AI77" s="25">
        <f>LaborForceMale!AI77+LaborForceFemale!AI77</f>
        <v>0</v>
      </c>
      <c r="AJ77" s="25">
        <f>LaborForceMale!AJ77+LaborForceFemale!AJ77</f>
        <v>0</v>
      </c>
      <c r="AK77" s="25">
        <f>LaborForceMale!AK77+LaborForceFemale!AK77</f>
        <v>0</v>
      </c>
      <c r="AL77" s="25">
        <f>LaborForceMale!AL77+LaborForceFemale!AL77</f>
        <v>0</v>
      </c>
      <c r="AM77" s="25">
        <f>LaborForceMale!AM77+LaborForceFemale!AM77</f>
        <v>0</v>
      </c>
      <c r="AN77" s="25">
        <f>LaborForceMale!AN77+LaborForceFemale!AN77</f>
        <v>0</v>
      </c>
      <c r="AO77" s="25">
        <f>LaborForceMale!AO77+LaborForceFemale!AO77</f>
        <v>0</v>
      </c>
      <c r="AP77" s="25">
        <f>LaborForceMale!AP77+LaborForceFemale!AP77</f>
        <v>0</v>
      </c>
      <c r="AQ77" s="25">
        <f>LaborForceMale!AQ77+LaborForceFemale!AQ77</f>
        <v>0</v>
      </c>
      <c r="AR77" s="25">
        <f>LaborForceMale!AR77+LaborForceFemale!AR77</f>
        <v>0</v>
      </c>
      <c r="AS77" s="25">
        <f>LaborForceMale!AS77+LaborForceFemale!AS77</f>
        <v>0</v>
      </c>
      <c r="AT77" s="25">
        <f>LaborForceMale!AT77+LaborForceFemale!AT77</f>
        <v>0</v>
      </c>
      <c r="AU77" s="25">
        <f>LaborForceMale!AU77+LaborForceFemale!AU77</f>
        <v>0</v>
      </c>
      <c r="AV77" s="25">
        <f>LaborForceMale!AV77+LaborForceFemale!AV77</f>
        <v>0</v>
      </c>
      <c r="AW77" s="25">
        <f>LaborForceMale!AW77+LaborForceFemale!AW77</f>
        <v>0</v>
      </c>
      <c r="AX77" s="25">
        <f>LaborForceMale!AX77+LaborForceFemale!AX77</f>
        <v>0</v>
      </c>
      <c r="AY77" s="25">
        <f>LaborForceMale!AY77+LaborForceFemale!AY77</f>
        <v>0</v>
      </c>
      <c r="AZ77" s="25">
        <f>LaborForceMale!AZ77+LaborForceFemale!AZ77</f>
        <v>0</v>
      </c>
    </row>
    <row r="78" spans="1:5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LaborForceMale!AA78+LaborForceFemale!AA78</f>
        <v>0</v>
      </c>
      <c r="AB78" s="28">
        <f>LaborForceMale!AB78+LaborForceFemale!AB78</f>
        <v>0</v>
      </c>
      <c r="AC78" s="28">
        <f>LaborForceMale!AC78+LaborForceFemale!AC78</f>
        <v>0</v>
      </c>
      <c r="AD78" s="28">
        <f>LaborForceMale!AD78+LaborForceFemale!AD78</f>
        <v>0</v>
      </c>
      <c r="AE78" s="28">
        <f>LaborForceMale!AE78+LaborForceFemale!AE78</f>
        <v>0</v>
      </c>
      <c r="AF78" s="28">
        <f>LaborForceMale!AF78+LaborForceFemale!AF78</f>
        <v>0</v>
      </c>
      <c r="AG78" s="25">
        <f>LaborForceMale!AG78+LaborForceFemale!AG78</f>
        <v>0</v>
      </c>
      <c r="AH78" s="25">
        <f>LaborForceMale!AH78+LaborForceFemale!AH78</f>
        <v>0</v>
      </c>
      <c r="AI78" s="25">
        <f>LaborForceMale!AI78+LaborForceFemale!AI78</f>
        <v>0</v>
      </c>
      <c r="AJ78" s="25">
        <f>LaborForceMale!AJ78+LaborForceFemale!AJ78</f>
        <v>0</v>
      </c>
      <c r="AK78" s="25">
        <f>LaborForceMale!AK78+LaborForceFemale!AK78</f>
        <v>0</v>
      </c>
      <c r="AL78" s="25">
        <f>LaborForceMale!AL78+LaborForceFemale!AL78</f>
        <v>0</v>
      </c>
      <c r="AM78" s="25">
        <f>LaborForceMale!AM78+LaborForceFemale!AM78</f>
        <v>0</v>
      </c>
      <c r="AN78" s="25">
        <f>LaborForceMale!AN78+LaborForceFemale!AN78</f>
        <v>0</v>
      </c>
      <c r="AO78" s="25">
        <f>LaborForceMale!AO78+LaborForceFemale!AO78</f>
        <v>0</v>
      </c>
      <c r="AP78" s="25">
        <f>LaborForceMale!AP78+LaborForceFemale!AP78</f>
        <v>0</v>
      </c>
      <c r="AQ78" s="25">
        <f>LaborForceMale!AQ78+LaborForceFemale!AQ78</f>
        <v>0</v>
      </c>
      <c r="AR78" s="25">
        <f>LaborForceMale!AR78+LaborForceFemale!AR78</f>
        <v>0</v>
      </c>
      <c r="AS78" s="25">
        <f>LaborForceMale!AS78+LaborForceFemale!AS78</f>
        <v>0</v>
      </c>
      <c r="AT78" s="25">
        <f>LaborForceMale!AT78+LaborForceFemale!AT78</f>
        <v>0</v>
      </c>
      <c r="AU78" s="25">
        <f>LaborForceMale!AU78+LaborForceFemale!AU78</f>
        <v>0</v>
      </c>
      <c r="AV78" s="25">
        <f>LaborForceMale!AV78+LaborForceFemale!AV78</f>
        <v>0</v>
      </c>
      <c r="AW78" s="25">
        <f>LaborForceMale!AW78+LaborForceFemale!AW78</f>
        <v>0</v>
      </c>
      <c r="AX78" s="25">
        <f>LaborForceMale!AX78+LaborForceFemale!AX78</f>
        <v>0</v>
      </c>
      <c r="AY78" s="25">
        <f>LaborForceMale!AY78+LaborForceFemale!AY78</f>
        <v>0</v>
      </c>
      <c r="AZ78" s="25">
        <f>LaborForceMale!AZ78+LaborForceFemale!AZ78</f>
        <v>0</v>
      </c>
    </row>
    <row r="79" spans="1:5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LaborForceMale!AA79+LaborForceFemale!AA79</f>
        <v>0</v>
      </c>
      <c r="AB79" s="28">
        <f>LaborForceMale!AB79+LaborForceFemale!AB79</f>
        <v>0</v>
      </c>
      <c r="AC79" s="28">
        <f>LaborForceMale!AC79+LaborForceFemale!AC79</f>
        <v>0</v>
      </c>
      <c r="AD79" s="28">
        <f>LaborForceMale!AD79+LaborForceFemale!AD79</f>
        <v>0</v>
      </c>
      <c r="AE79" s="28">
        <f>LaborForceMale!AE79+LaborForceFemale!AE79</f>
        <v>0</v>
      </c>
      <c r="AF79" s="28">
        <f>LaborForceMale!AF79+LaborForceFemale!AF79</f>
        <v>0</v>
      </c>
      <c r="AG79" s="25">
        <f>LaborForceMale!AG79+LaborForceFemale!AG79</f>
        <v>0</v>
      </c>
      <c r="AH79" s="25">
        <f>LaborForceMale!AH79+LaborForceFemale!AH79</f>
        <v>0</v>
      </c>
      <c r="AI79" s="25">
        <f>LaborForceMale!AI79+LaborForceFemale!AI79</f>
        <v>0</v>
      </c>
      <c r="AJ79" s="25">
        <f>LaborForceMale!AJ79+LaborForceFemale!AJ79</f>
        <v>0</v>
      </c>
      <c r="AK79" s="25">
        <f>LaborForceMale!AK79+LaborForceFemale!AK79</f>
        <v>0</v>
      </c>
      <c r="AL79" s="25">
        <f>LaborForceMale!AL79+LaborForceFemale!AL79</f>
        <v>0</v>
      </c>
      <c r="AM79" s="25">
        <f>LaborForceMale!AM79+LaborForceFemale!AM79</f>
        <v>0</v>
      </c>
      <c r="AN79" s="25">
        <f>LaborForceMale!AN79+LaborForceFemale!AN79</f>
        <v>0</v>
      </c>
      <c r="AO79" s="25">
        <f>LaborForceMale!AO79+LaborForceFemale!AO79</f>
        <v>0</v>
      </c>
      <c r="AP79" s="25">
        <f>LaborForceMale!AP79+LaborForceFemale!AP79</f>
        <v>0</v>
      </c>
      <c r="AQ79" s="25">
        <f>LaborForceMale!AQ79+LaborForceFemale!AQ79</f>
        <v>0</v>
      </c>
      <c r="AR79" s="25">
        <f>LaborForceMale!AR79+LaborForceFemale!AR79</f>
        <v>0</v>
      </c>
      <c r="AS79" s="25">
        <f>LaborForceMale!AS79+LaborForceFemale!AS79</f>
        <v>0</v>
      </c>
      <c r="AT79" s="25">
        <f>LaborForceMale!AT79+LaborForceFemale!AT79</f>
        <v>0</v>
      </c>
      <c r="AU79" s="25">
        <f>LaborForceMale!AU79+LaborForceFemale!AU79</f>
        <v>0</v>
      </c>
      <c r="AV79" s="25">
        <f>LaborForceMale!AV79+LaborForceFemale!AV79</f>
        <v>0</v>
      </c>
      <c r="AW79" s="25">
        <f>LaborForceMale!AW79+LaborForceFemale!AW79</f>
        <v>0</v>
      </c>
      <c r="AX79" s="25">
        <f>LaborForceMale!AX79+LaborForceFemale!AX79</f>
        <v>0</v>
      </c>
      <c r="AY79" s="25">
        <f>LaborForceMale!AY79+LaborForceFemale!AY79</f>
        <v>0</v>
      </c>
      <c r="AZ79" s="25">
        <f>LaborForceMale!AZ79+LaborForceFemale!AZ79</f>
        <v>0</v>
      </c>
    </row>
    <row r="80" spans="1:5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LaborForceMale!AA80+LaborForceFemale!AA80</f>
        <v>0</v>
      </c>
      <c r="AB80" s="28">
        <f>LaborForceMale!AB80+LaborForceFemale!AB80</f>
        <v>0</v>
      </c>
      <c r="AC80" s="28">
        <f>LaborForceMale!AC80+LaborForceFemale!AC80</f>
        <v>0</v>
      </c>
      <c r="AD80" s="28">
        <f>LaborForceMale!AD80+LaborForceFemale!AD80</f>
        <v>0</v>
      </c>
      <c r="AE80" s="28">
        <f>LaborForceMale!AE80+LaborForceFemale!AE80</f>
        <v>0</v>
      </c>
      <c r="AF80" s="28">
        <f>LaborForceMale!AF80+LaborForceFemale!AF80</f>
        <v>0</v>
      </c>
      <c r="AG80" s="25">
        <f>LaborForceMale!AG80+LaborForceFemale!AG80</f>
        <v>0</v>
      </c>
      <c r="AH80" s="25">
        <f>LaborForceMale!AH80+LaborForceFemale!AH80</f>
        <v>0</v>
      </c>
      <c r="AI80" s="25">
        <f>LaborForceMale!AI80+LaborForceFemale!AI80</f>
        <v>0</v>
      </c>
      <c r="AJ80" s="25">
        <f>LaborForceMale!AJ80+LaborForceFemale!AJ80</f>
        <v>0</v>
      </c>
      <c r="AK80" s="25">
        <f>LaborForceMale!AK80+LaborForceFemale!AK80</f>
        <v>0</v>
      </c>
      <c r="AL80" s="25">
        <f>LaborForceMale!AL80+LaborForceFemale!AL80</f>
        <v>0</v>
      </c>
      <c r="AM80" s="25">
        <f>LaborForceMale!AM80+LaborForceFemale!AM80</f>
        <v>0</v>
      </c>
      <c r="AN80" s="25">
        <f>LaborForceMale!AN80+LaborForceFemale!AN80</f>
        <v>0</v>
      </c>
      <c r="AO80" s="25">
        <f>LaborForceMale!AO80+LaborForceFemale!AO80</f>
        <v>0</v>
      </c>
      <c r="AP80" s="25">
        <f>LaborForceMale!AP80+LaborForceFemale!AP80</f>
        <v>0</v>
      </c>
      <c r="AQ80" s="25">
        <f>LaborForceMale!AQ80+LaborForceFemale!AQ80</f>
        <v>0</v>
      </c>
      <c r="AR80" s="25">
        <f>LaborForceMale!AR80+LaborForceFemale!AR80</f>
        <v>0</v>
      </c>
      <c r="AS80" s="25">
        <f>LaborForceMale!AS80+LaborForceFemale!AS80</f>
        <v>0</v>
      </c>
      <c r="AT80" s="25">
        <f>LaborForceMale!AT80+LaborForceFemale!AT80</f>
        <v>0</v>
      </c>
      <c r="AU80" s="25">
        <f>LaborForceMale!AU80+LaborForceFemale!AU80</f>
        <v>0</v>
      </c>
      <c r="AV80" s="25">
        <f>LaborForceMale!AV80+LaborForceFemale!AV80</f>
        <v>0</v>
      </c>
      <c r="AW80" s="25">
        <f>LaborForceMale!AW80+LaborForceFemale!AW80</f>
        <v>0</v>
      </c>
      <c r="AX80" s="25">
        <f>LaborForceMale!AX80+LaborForceFemale!AX80</f>
        <v>0</v>
      </c>
      <c r="AY80" s="25">
        <f>LaborForceMale!AY80+LaborForceFemale!AY80</f>
        <v>0</v>
      </c>
      <c r="AZ80" s="25">
        <f>LaborForceMale!AZ80+LaborForceFemale!AZ80</f>
        <v>0</v>
      </c>
    </row>
    <row r="81" spans="1:5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LaborForceMale!AA81+LaborForceFemale!AA81</f>
        <v>0</v>
      </c>
      <c r="AB81" s="28">
        <f>LaborForceMale!AB81+LaborForceFemale!AB81</f>
        <v>0</v>
      </c>
      <c r="AC81" s="28">
        <f>LaborForceMale!AC81+LaborForceFemale!AC81</f>
        <v>0</v>
      </c>
      <c r="AD81" s="28">
        <f>LaborForceMale!AD81+LaborForceFemale!AD81</f>
        <v>0</v>
      </c>
      <c r="AE81" s="28">
        <f>LaborForceMale!AE81+LaborForceFemale!AE81</f>
        <v>0</v>
      </c>
      <c r="AF81" s="28">
        <f>LaborForceMale!AF81+LaborForceFemale!AF81</f>
        <v>0</v>
      </c>
      <c r="AG81" s="25">
        <f>LaborForceMale!AG81+LaborForceFemale!AG81</f>
        <v>0</v>
      </c>
      <c r="AH81" s="25">
        <f>LaborForceMale!AH81+LaborForceFemale!AH81</f>
        <v>0</v>
      </c>
      <c r="AI81" s="25">
        <f>LaborForceMale!AI81+LaborForceFemale!AI81</f>
        <v>0</v>
      </c>
      <c r="AJ81" s="25">
        <f>LaborForceMale!AJ81+LaborForceFemale!AJ81</f>
        <v>0</v>
      </c>
      <c r="AK81" s="25">
        <f>LaborForceMale!AK81+LaborForceFemale!AK81</f>
        <v>0</v>
      </c>
      <c r="AL81" s="25">
        <f>LaborForceMale!AL81+LaborForceFemale!AL81</f>
        <v>0</v>
      </c>
      <c r="AM81" s="25">
        <f>LaborForceMale!AM81+LaborForceFemale!AM81</f>
        <v>0</v>
      </c>
      <c r="AN81" s="25">
        <f>LaborForceMale!AN81+LaborForceFemale!AN81</f>
        <v>0</v>
      </c>
      <c r="AO81" s="25">
        <f>LaborForceMale!AO81+LaborForceFemale!AO81</f>
        <v>0</v>
      </c>
      <c r="AP81" s="25">
        <f>LaborForceMale!AP81+LaborForceFemale!AP81</f>
        <v>0</v>
      </c>
      <c r="AQ81" s="25">
        <f>LaborForceMale!AQ81+LaborForceFemale!AQ81</f>
        <v>0</v>
      </c>
      <c r="AR81" s="25">
        <f>LaborForceMale!AR81+LaborForceFemale!AR81</f>
        <v>0</v>
      </c>
      <c r="AS81" s="25">
        <f>LaborForceMale!AS81+LaborForceFemale!AS81</f>
        <v>0</v>
      </c>
      <c r="AT81" s="25">
        <f>LaborForceMale!AT81+LaborForceFemale!AT81</f>
        <v>0</v>
      </c>
      <c r="AU81" s="25">
        <f>LaborForceMale!AU81+LaborForceFemale!AU81</f>
        <v>0</v>
      </c>
      <c r="AV81" s="25">
        <f>LaborForceMale!AV81+LaborForceFemale!AV81</f>
        <v>0</v>
      </c>
      <c r="AW81" s="25">
        <f>LaborForceMale!AW81+LaborForceFemale!AW81</f>
        <v>0</v>
      </c>
      <c r="AX81" s="25">
        <f>LaborForceMale!AX81+LaborForceFemale!AX81</f>
        <v>0</v>
      </c>
      <c r="AY81" s="25">
        <f>LaborForceMale!AY81+LaborForceFemale!AY81</f>
        <v>0</v>
      </c>
      <c r="AZ81" s="25">
        <f>LaborForceMale!AZ81+LaborForceFemale!AZ81</f>
        <v>0</v>
      </c>
    </row>
    <row r="82" spans="1:5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LaborForceMale!AA82+LaborForceFemale!AA82</f>
        <v>0</v>
      </c>
      <c r="AB82" s="28">
        <f>LaborForceMale!AB82+LaborForceFemale!AB82</f>
        <v>0</v>
      </c>
      <c r="AC82" s="28">
        <f>LaborForceMale!AC82+LaborForceFemale!AC82</f>
        <v>0</v>
      </c>
      <c r="AD82" s="28">
        <f>LaborForceMale!AD82+LaborForceFemale!AD82</f>
        <v>0</v>
      </c>
      <c r="AE82" s="28">
        <f>LaborForceMale!AE82+LaborForceFemale!AE82</f>
        <v>0</v>
      </c>
      <c r="AF82" s="28">
        <f>LaborForceMale!AF82+LaborForceFemale!AF82</f>
        <v>0</v>
      </c>
      <c r="AG82" s="25">
        <f>LaborForceMale!AG82+LaborForceFemale!AG82</f>
        <v>0</v>
      </c>
      <c r="AH82" s="25">
        <f>LaborForceMale!AH82+LaborForceFemale!AH82</f>
        <v>0</v>
      </c>
      <c r="AI82" s="25">
        <f>LaborForceMale!AI82+LaborForceFemale!AI82</f>
        <v>0</v>
      </c>
      <c r="AJ82" s="25">
        <f>LaborForceMale!AJ82+LaborForceFemale!AJ82</f>
        <v>0</v>
      </c>
      <c r="AK82" s="25">
        <f>LaborForceMale!AK82+LaborForceFemale!AK82</f>
        <v>0</v>
      </c>
      <c r="AL82" s="25">
        <f>LaborForceMale!AL82+LaborForceFemale!AL82</f>
        <v>0</v>
      </c>
      <c r="AM82" s="25">
        <f>LaborForceMale!AM82+LaborForceFemale!AM82</f>
        <v>0</v>
      </c>
      <c r="AN82" s="25">
        <f>LaborForceMale!AN82+LaborForceFemale!AN82</f>
        <v>0</v>
      </c>
      <c r="AO82" s="25">
        <f>LaborForceMale!AO82+LaborForceFemale!AO82</f>
        <v>0</v>
      </c>
      <c r="AP82" s="25">
        <f>LaborForceMale!AP82+LaborForceFemale!AP82</f>
        <v>0</v>
      </c>
      <c r="AQ82" s="25">
        <f>LaborForceMale!AQ82+LaborForceFemale!AQ82</f>
        <v>0</v>
      </c>
      <c r="AR82" s="25">
        <f>LaborForceMale!AR82+LaborForceFemale!AR82</f>
        <v>0</v>
      </c>
      <c r="AS82" s="25">
        <f>LaborForceMale!AS82+LaborForceFemale!AS82</f>
        <v>0</v>
      </c>
      <c r="AT82" s="25">
        <f>LaborForceMale!AT82+LaborForceFemale!AT82</f>
        <v>0</v>
      </c>
      <c r="AU82" s="25">
        <f>LaborForceMale!AU82+LaborForceFemale!AU82</f>
        <v>0</v>
      </c>
      <c r="AV82" s="25">
        <f>LaborForceMale!AV82+LaborForceFemale!AV82</f>
        <v>0</v>
      </c>
      <c r="AW82" s="25">
        <f>LaborForceMale!AW82+LaborForceFemale!AW82</f>
        <v>0</v>
      </c>
      <c r="AX82" s="25">
        <f>LaborForceMale!AX82+LaborForceFemale!AX82</f>
        <v>0</v>
      </c>
      <c r="AY82" s="25">
        <f>LaborForceMale!AY82+LaborForceFemale!AY82</f>
        <v>0</v>
      </c>
      <c r="AZ82" s="25">
        <f>LaborForceMale!AZ82+LaborForceFemale!AZ82</f>
        <v>0</v>
      </c>
    </row>
    <row r="83" spans="1:5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LaborForceMale!AA83+LaborForceFemale!AA83</f>
        <v>0</v>
      </c>
      <c r="AB83" s="28">
        <f>LaborForceMale!AB83+LaborForceFemale!AB83</f>
        <v>0</v>
      </c>
      <c r="AC83" s="28">
        <f>LaborForceMale!AC83+LaborForceFemale!AC83</f>
        <v>0</v>
      </c>
      <c r="AD83" s="28">
        <f>LaborForceMale!AD83+LaborForceFemale!AD83</f>
        <v>0</v>
      </c>
      <c r="AE83" s="28">
        <f>LaborForceMale!AE83+LaborForceFemale!AE83</f>
        <v>0</v>
      </c>
      <c r="AF83" s="28">
        <f>LaborForceMale!AF83+LaborForceFemale!AF83</f>
        <v>0</v>
      </c>
      <c r="AG83" s="25">
        <f>LaborForceMale!AG83+LaborForceFemale!AG83</f>
        <v>0</v>
      </c>
      <c r="AH83" s="25">
        <f>LaborForceMale!AH83+LaborForceFemale!AH83</f>
        <v>0</v>
      </c>
      <c r="AI83" s="25">
        <f>LaborForceMale!AI83+LaborForceFemale!AI83</f>
        <v>0</v>
      </c>
      <c r="AJ83" s="25">
        <f>LaborForceMale!AJ83+LaborForceFemale!AJ83</f>
        <v>0</v>
      </c>
      <c r="AK83" s="25">
        <f>LaborForceMale!AK83+LaborForceFemale!AK83</f>
        <v>0</v>
      </c>
      <c r="AL83" s="25">
        <f>LaborForceMale!AL83+LaborForceFemale!AL83</f>
        <v>0</v>
      </c>
      <c r="AM83" s="25">
        <f>LaborForceMale!AM83+LaborForceFemale!AM83</f>
        <v>0</v>
      </c>
      <c r="AN83" s="25">
        <f>LaborForceMale!AN83+LaborForceFemale!AN83</f>
        <v>0</v>
      </c>
      <c r="AO83" s="25">
        <f>LaborForceMale!AO83+LaborForceFemale!AO83</f>
        <v>0</v>
      </c>
      <c r="AP83" s="25">
        <f>LaborForceMale!AP83+LaborForceFemale!AP83</f>
        <v>0</v>
      </c>
      <c r="AQ83" s="25">
        <f>LaborForceMale!AQ83+LaborForceFemale!AQ83</f>
        <v>0</v>
      </c>
      <c r="AR83" s="25">
        <f>LaborForceMale!AR83+LaborForceFemale!AR83</f>
        <v>0</v>
      </c>
      <c r="AS83" s="25">
        <f>LaborForceMale!AS83+LaborForceFemale!AS83</f>
        <v>0</v>
      </c>
      <c r="AT83" s="25">
        <f>LaborForceMale!AT83+LaborForceFemale!AT83</f>
        <v>0</v>
      </c>
      <c r="AU83" s="25">
        <f>LaborForceMale!AU83+LaborForceFemale!AU83</f>
        <v>0</v>
      </c>
      <c r="AV83" s="25">
        <f>LaborForceMale!AV83+LaborForceFemale!AV83</f>
        <v>0</v>
      </c>
      <c r="AW83" s="25">
        <f>LaborForceMale!AW83+LaborForceFemale!AW83</f>
        <v>0</v>
      </c>
      <c r="AX83" s="25">
        <f>LaborForceMale!AX83+LaborForceFemale!AX83</f>
        <v>0</v>
      </c>
      <c r="AY83" s="25">
        <f>LaborForceMale!AY83+LaborForceFemale!AY83</f>
        <v>0</v>
      </c>
      <c r="AZ83" s="25">
        <f>LaborForceMale!AZ83+LaborForceFemale!AZ83</f>
        <v>0</v>
      </c>
    </row>
    <row r="84" spans="1:5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LaborForceMale!AA84+LaborForceFemale!AA84</f>
        <v>0</v>
      </c>
      <c r="AB84" s="28">
        <f>LaborForceMale!AB84+LaborForceFemale!AB84</f>
        <v>0</v>
      </c>
      <c r="AC84" s="28">
        <f>LaborForceMale!AC84+LaborForceFemale!AC84</f>
        <v>0</v>
      </c>
      <c r="AD84" s="28">
        <f>LaborForceMale!AD84+LaborForceFemale!AD84</f>
        <v>0</v>
      </c>
      <c r="AE84" s="28">
        <f>LaborForceMale!AE84+LaborForceFemale!AE84</f>
        <v>0</v>
      </c>
      <c r="AF84" s="28">
        <f>LaborForceMale!AF84+LaborForceFemale!AF84</f>
        <v>0</v>
      </c>
      <c r="AG84" s="25">
        <f>LaborForceMale!AG84+LaborForceFemale!AG84</f>
        <v>0</v>
      </c>
      <c r="AH84" s="25">
        <f>LaborForceMale!AH84+LaborForceFemale!AH84</f>
        <v>0</v>
      </c>
      <c r="AI84" s="25">
        <f>LaborForceMale!AI84+LaborForceFemale!AI84</f>
        <v>0</v>
      </c>
      <c r="AJ84" s="25">
        <f>LaborForceMale!AJ84+LaborForceFemale!AJ84</f>
        <v>0</v>
      </c>
      <c r="AK84" s="25">
        <f>LaborForceMale!AK84+LaborForceFemale!AK84</f>
        <v>0</v>
      </c>
      <c r="AL84" s="25">
        <f>LaborForceMale!AL84+LaborForceFemale!AL84</f>
        <v>0</v>
      </c>
      <c r="AM84" s="25">
        <f>LaborForceMale!AM84+LaborForceFemale!AM84</f>
        <v>0</v>
      </c>
      <c r="AN84" s="25">
        <f>LaborForceMale!AN84+LaborForceFemale!AN84</f>
        <v>0</v>
      </c>
      <c r="AO84" s="25">
        <f>LaborForceMale!AO84+LaborForceFemale!AO84</f>
        <v>0</v>
      </c>
      <c r="AP84" s="25">
        <f>LaborForceMale!AP84+LaborForceFemale!AP84</f>
        <v>0</v>
      </c>
      <c r="AQ84" s="25">
        <f>LaborForceMale!AQ84+LaborForceFemale!AQ84</f>
        <v>0</v>
      </c>
      <c r="AR84" s="25">
        <f>LaborForceMale!AR84+LaborForceFemale!AR84</f>
        <v>0</v>
      </c>
      <c r="AS84" s="25">
        <f>LaborForceMale!AS84+LaborForceFemale!AS84</f>
        <v>0</v>
      </c>
      <c r="AT84" s="25">
        <f>LaborForceMale!AT84+LaborForceFemale!AT84</f>
        <v>0</v>
      </c>
      <c r="AU84" s="25">
        <f>LaborForceMale!AU84+LaborForceFemale!AU84</f>
        <v>0</v>
      </c>
      <c r="AV84" s="25">
        <f>LaborForceMale!AV84+LaborForceFemale!AV84</f>
        <v>0</v>
      </c>
      <c r="AW84" s="25">
        <f>LaborForceMale!AW84+LaborForceFemale!AW84</f>
        <v>0</v>
      </c>
      <c r="AX84" s="25">
        <f>LaborForceMale!AX84+LaborForceFemale!AX84</f>
        <v>0</v>
      </c>
      <c r="AY84" s="25">
        <f>LaborForceMale!AY84+LaborForceFemale!AY84</f>
        <v>0</v>
      </c>
      <c r="AZ84" s="25">
        <f>LaborForceMale!AZ84+LaborForceFemale!AZ84</f>
        <v>0</v>
      </c>
    </row>
    <row r="85" spans="1:5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LaborForceMale!AA85+LaborForceFemale!AA85</f>
        <v>0</v>
      </c>
      <c r="AB85" s="28">
        <f>LaborForceMale!AB85+LaborForceFemale!AB85</f>
        <v>0</v>
      </c>
      <c r="AC85" s="28">
        <f>LaborForceMale!AC85+LaborForceFemale!AC85</f>
        <v>0</v>
      </c>
      <c r="AD85" s="28">
        <f>LaborForceMale!AD85+LaborForceFemale!AD85</f>
        <v>0</v>
      </c>
      <c r="AE85" s="28">
        <f>LaborForceMale!AE85+LaborForceFemale!AE85</f>
        <v>0</v>
      </c>
      <c r="AF85" s="28">
        <f>LaborForceMale!AF85+LaborForceFemale!AF85</f>
        <v>0</v>
      </c>
      <c r="AG85" s="25">
        <f>LaborForceMale!AG85+LaborForceFemale!AG85</f>
        <v>0</v>
      </c>
      <c r="AH85" s="25">
        <f>LaborForceMale!AH85+LaborForceFemale!AH85</f>
        <v>0</v>
      </c>
      <c r="AI85" s="25">
        <f>LaborForceMale!AI85+LaborForceFemale!AI85</f>
        <v>0</v>
      </c>
      <c r="AJ85" s="25">
        <f>LaborForceMale!AJ85+LaborForceFemale!AJ85</f>
        <v>0</v>
      </c>
      <c r="AK85" s="25">
        <f>LaborForceMale!AK85+LaborForceFemale!AK85</f>
        <v>0</v>
      </c>
      <c r="AL85" s="25">
        <f>LaborForceMale!AL85+LaborForceFemale!AL85</f>
        <v>0</v>
      </c>
      <c r="AM85" s="25">
        <f>LaborForceMale!AM85+LaborForceFemale!AM85</f>
        <v>0</v>
      </c>
      <c r="AN85" s="25">
        <f>LaborForceMale!AN85+LaborForceFemale!AN85</f>
        <v>0</v>
      </c>
      <c r="AO85" s="25">
        <f>LaborForceMale!AO85+LaborForceFemale!AO85</f>
        <v>0</v>
      </c>
      <c r="AP85" s="25">
        <f>LaborForceMale!AP85+LaborForceFemale!AP85</f>
        <v>0</v>
      </c>
      <c r="AQ85" s="25">
        <f>LaborForceMale!AQ85+LaborForceFemale!AQ85</f>
        <v>0</v>
      </c>
      <c r="AR85" s="25">
        <f>LaborForceMale!AR85+LaborForceFemale!AR85</f>
        <v>0</v>
      </c>
      <c r="AS85" s="25">
        <f>LaborForceMale!AS85+LaborForceFemale!AS85</f>
        <v>0</v>
      </c>
      <c r="AT85" s="25">
        <f>LaborForceMale!AT85+LaborForceFemale!AT85</f>
        <v>0</v>
      </c>
      <c r="AU85" s="25">
        <f>LaborForceMale!AU85+LaborForceFemale!AU85</f>
        <v>0</v>
      </c>
      <c r="AV85" s="25">
        <f>LaborForceMale!AV85+LaborForceFemale!AV85</f>
        <v>0</v>
      </c>
      <c r="AW85" s="25">
        <f>LaborForceMale!AW85+LaborForceFemale!AW85</f>
        <v>0</v>
      </c>
      <c r="AX85" s="25">
        <f>LaborForceMale!AX85+LaborForceFemale!AX85</f>
        <v>0</v>
      </c>
      <c r="AY85" s="25">
        <f>LaborForceMale!AY85+LaborForceFemale!AY85</f>
        <v>0</v>
      </c>
      <c r="AZ85" s="25">
        <f>LaborForceMale!AZ85+LaborForceFemale!AZ85</f>
        <v>0</v>
      </c>
    </row>
    <row r="86" spans="1:5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LaborForceMale!AA86+LaborForceFemale!AA86</f>
        <v>0</v>
      </c>
      <c r="AB86" s="28">
        <f>LaborForceMale!AB86+LaborForceFemale!AB86</f>
        <v>0</v>
      </c>
      <c r="AC86" s="28">
        <f>LaborForceMale!AC86+LaborForceFemale!AC86</f>
        <v>0</v>
      </c>
      <c r="AD86" s="28">
        <f>LaborForceMale!AD86+LaborForceFemale!AD86</f>
        <v>0</v>
      </c>
      <c r="AE86" s="28">
        <f>LaborForceMale!AE86+LaborForceFemale!AE86</f>
        <v>0</v>
      </c>
      <c r="AF86" s="28">
        <f>LaborForceMale!AF86+LaborForceFemale!AF86</f>
        <v>0</v>
      </c>
      <c r="AG86" s="25">
        <f>LaborForceMale!AG86+LaborForceFemale!AG86</f>
        <v>0</v>
      </c>
      <c r="AH86" s="25">
        <f>LaborForceMale!AH86+LaborForceFemale!AH86</f>
        <v>0</v>
      </c>
      <c r="AI86" s="25">
        <f>LaborForceMale!AI86+LaborForceFemale!AI86</f>
        <v>0</v>
      </c>
      <c r="AJ86" s="25">
        <f>LaborForceMale!AJ86+LaborForceFemale!AJ86</f>
        <v>0</v>
      </c>
      <c r="AK86" s="25">
        <f>LaborForceMale!AK86+LaborForceFemale!AK86</f>
        <v>0</v>
      </c>
      <c r="AL86" s="25">
        <f>LaborForceMale!AL86+LaborForceFemale!AL86</f>
        <v>0</v>
      </c>
      <c r="AM86" s="25">
        <f>LaborForceMale!AM86+LaborForceFemale!AM86</f>
        <v>0</v>
      </c>
      <c r="AN86" s="25">
        <f>LaborForceMale!AN86+LaborForceFemale!AN86</f>
        <v>0</v>
      </c>
      <c r="AO86" s="25">
        <f>LaborForceMale!AO86+LaborForceFemale!AO86</f>
        <v>0</v>
      </c>
      <c r="AP86" s="25">
        <f>LaborForceMale!AP86+LaborForceFemale!AP86</f>
        <v>0</v>
      </c>
      <c r="AQ86" s="25">
        <f>LaborForceMale!AQ86+LaborForceFemale!AQ86</f>
        <v>0</v>
      </c>
      <c r="AR86" s="25">
        <f>LaborForceMale!AR86+LaborForceFemale!AR86</f>
        <v>0</v>
      </c>
      <c r="AS86" s="25">
        <f>LaborForceMale!AS86+LaborForceFemale!AS86</f>
        <v>0</v>
      </c>
      <c r="AT86" s="25">
        <f>LaborForceMale!AT86+LaborForceFemale!AT86</f>
        <v>0</v>
      </c>
      <c r="AU86" s="25">
        <f>LaborForceMale!AU86+LaborForceFemale!AU86</f>
        <v>0</v>
      </c>
      <c r="AV86" s="25">
        <f>LaborForceMale!AV86+LaborForceFemale!AV86</f>
        <v>0</v>
      </c>
      <c r="AW86" s="25">
        <f>LaborForceMale!AW86+LaborForceFemale!AW86</f>
        <v>0</v>
      </c>
      <c r="AX86" s="25">
        <f>LaborForceMale!AX86+LaborForceFemale!AX86</f>
        <v>0</v>
      </c>
      <c r="AY86" s="25">
        <f>LaborForceMale!AY86+LaborForceFemale!AY86</f>
        <v>0</v>
      </c>
      <c r="AZ86" s="25">
        <f>LaborForceMale!AZ86+LaborForceFemale!AZ86</f>
        <v>0</v>
      </c>
    </row>
    <row r="87" spans="1:5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LaborForceMale!AA87+LaborForceFemale!AA87</f>
        <v>0</v>
      </c>
      <c r="AB87" s="28">
        <f>LaborForceMale!AB87+LaborForceFemale!AB87</f>
        <v>0</v>
      </c>
      <c r="AC87" s="28">
        <f>LaborForceMale!AC87+LaborForceFemale!AC87</f>
        <v>0</v>
      </c>
      <c r="AD87" s="28">
        <f>LaborForceMale!AD87+LaborForceFemale!AD87</f>
        <v>0</v>
      </c>
      <c r="AE87" s="28">
        <f>LaborForceMale!AE87+LaborForceFemale!AE87</f>
        <v>0</v>
      </c>
      <c r="AF87" s="28">
        <f>LaborForceMale!AF87+LaborForceFemale!AF87</f>
        <v>0</v>
      </c>
      <c r="AG87" s="25">
        <f>LaborForceMale!AG87+LaborForceFemale!AG87</f>
        <v>0</v>
      </c>
      <c r="AH87" s="25">
        <f>LaborForceMale!AH87+LaborForceFemale!AH87</f>
        <v>0</v>
      </c>
      <c r="AI87" s="25">
        <f>LaborForceMale!AI87+LaborForceFemale!AI87</f>
        <v>0</v>
      </c>
      <c r="AJ87" s="25">
        <f>LaborForceMale!AJ87+LaborForceFemale!AJ87</f>
        <v>0</v>
      </c>
      <c r="AK87" s="25">
        <f>LaborForceMale!AK87+LaborForceFemale!AK87</f>
        <v>0</v>
      </c>
      <c r="AL87" s="25">
        <f>LaborForceMale!AL87+LaborForceFemale!AL87</f>
        <v>0</v>
      </c>
      <c r="AM87" s="25">
        <f>LaborForceMale!AM87+LaborForceFemale!AM87</f>
        <v>0</v>
      </c>
      <c r="AN87" s="25">
        <f>LaborForceMale!AN87+LaborForceFemale!AN87</f>
        <v>0</v>
      </c>
      <c r="AO87" s="25">
        <f>LaborForceMale!AO87+LaborForceFemale!AO87</f>
        <v>0</v>
      </c>
      <c r="AP87" s="25">
        <f>LaborForceMale!AP87+LaborForceFemale!AP87</f>
        <v>0</v>
      </c>
      <c r="AQ87" s="25">
        <f>LaborForceMale!AQ87+LaborForceFemale!AQ87</f>
        <v>0</v>
      </c>
      <c r="AR87" s="25">
        <f>LaborForceMale!AR87+LaborForceFemale!AR87</f>
        <v>0</v>
      </c>
      <c r="AS87" s="25">
        <f>LaborForceMale!AS87+LaborForceFemale!AS87</f>
        <v>0</v>
      </c>
      <c r="AT87" s="25">
        <f>LaborForceMale!AT87+LaborForceFemale!AT87</f>
        <v>0</v>
      </c>
      <c r="AU87" s="25">
        <f>LaborForceMale!AU87+LaborForceFemale!AU87</f>
        <v>0</v>
      </c>
      <c r="AV87" s="25">
        <f>LaborForceMale!AV87+LaborForceFemale!AV87</f>
        <v>0</v>
      </c>
      <c r="AW87" s="25">
        <f>LaborForceMale!AW87+LaborForceFemale!AW87</f>
        <v>0</v>
      </c>
      <c r="AX87" s="25">
        <f>LaborForceMale!AX87+LaborForceFemale!AX87</f>
        <v>0</v>
      </c>
      <c r="AY87" s="25">
        <f>LaborForceMale!AY87+LaborForceFemale!AY87</f>
        <v>0</v>
      </c>
      <c r="AZ87" s="25">
        <f>LaborForceMale!AZ87+LaborForceFemale!AZ87</f>
        <v>0</v>
      </c>
    </row>
    <row r="88" spans="1:5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LaborForceMale!AA88+LaborForceFemale!AA88</f>
        <v>0</v>
      </c>
      <c r="AB88" s="28">
        <f>LaborForceMale!AB88+LaborForceFemale!AB88</f>
        <v>0</v>
      </c>
      <c r="AC88" s="28">
        <f>LaborForceMale!AC88+LaborForceFemale!AC88</f>
        <v>0</v>
      </c>
      <c r="AD88" s="28">
        <f>LaborForceMale!AD88+LaborForceFemale!AD88</f>
        <v>0</v>
      </c>
      <c r="AE88" s="28">
        <f>LaborForceMale!AE88+LaborForceFemale!AE88</f>
        <v>0</v>
      </c>
      <c r="AF88" s="28">
        <f>LaborForceMale!AF88+LaborForceFemale!AF88</f>
        <v>0</v>
      </c>
      <c r="AG88" s="25">
        <f>LaborForceMale!AG88+LaborForceFemale!AG88</f>
        <v>0</v>
      </c>
      <c r="AH88" s="25">
        <f>LaborForceMale!AH88+LaborForceFemale!AH88</f>
        <v>0</v>
      </c>
      <c r="AI88" s="25">
        <f>LaborForceMale!AI88+LaborForceFemale!AI88</f>
        <v>0</v>
      </c>
      <c r="AJ88" s="25">
        <f>LaborForceMale!AJ88+LaborForceFemale!AJ88</f>
        <v>0</v>
      </c>
      <c r="AK88" s="25">
        <f>LaborForceMale!AK88+LaborForceFemale!AK88</f>
        <v>0</v>
      </c>
      <c r="AL88" s="25">
        <f>LaborForceMale!AL88+LaborForceFemale!AL88</f>
        <v>0</v>
      </c>
      <c r="AM88" s="25">
        <f>LaborForceMale!AM88+LaborForceFemale!AM88</f>
        <v>0</v>
      </c>
      <c r="AN88" s="25">
        <f>LaborForceMale!AN88+LaborForceFemale!AN88</f>
        <v>0</v>
      </c>
      <c r="AO88" s="25">
        <f>LaborForceMale!AO88+LaborForceFemale!AO88</f>
        <v>0</v>
      </c>
      <c r="AP88" s="25">
        <f>LaborForceMale!AP88+LaborForceFemale!AP88</f>
        <v>0</v>
      </c>
      <c r="AQ88" s="25">
        <f>LaborForceMale!AQ88+LaborForceFemale!AQ88</f>
        <v>0</v>
      </c>
      <c r="AR88" s="25">
        <f>LaborForceMale!AR88+LaborForceFemale!AR88</f>
        <v>0</v>
      </c>
      <c r="AS88" s="25">
        <f>LaborForceMale!AS88+LaborForceFemale!AS88</f>
        <v>0</v>
      </c>
      <c r="AT88" s="25">
        <f>LaborForceMale!AT88+LaborForceFemale!AT88</f>
        <v>0</v>
      </c>
      <c r="AU88" s="25">
        <f>LaborForceMale!AU88+LaborForceFemale!AU88</f>
        <v>0</v>
      </c>
      <c r="AV88" s="25">
        <f>LaborForceMale!AV88+LaborForceFemale!AV88</f>
        <v>0</v>
      </c>
      <c r="AW88" s="25">
        <f>LaborForceMale!AW88+LaborForceFemale!AW88</f>
        <v>0</v>
      </c>
      <c r="AX88" s="25">
        <f>LaborForceMale!AX88+LaborForceFemale!AX88</f>
        <v>0</v>
      </c>
      <c r="AY88" s="25">
        <f>LaborForceMale!AY88+LaborForceFemale!AY88</f>
        <v>0</v>
      </c>
      <c r="AZ88" s="25">
        <f>LaborForceMale!AZ88+LaborForceFemale!AZ88</f>
        <v>0</v>
      </c>
    </row>
    <row r="89" spans="1:5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LaborForceMale!AA89+LaborForceFemale!AA89</f>
        <v>0</v>
      </c>
      <c r="AB89" s="28">
        <f>LaborForceMale!AB89+LaborForceFemale!AB89</f>
        <v>0</v>
      </c>
      <c r="AC89" s="28">
        <f>LaborForceMale!AC89+LaborForceFemale!AC89</f>
        <v>0</v>
      </c>
      <c r="AD89" s="28">
        <f>LaborForceMale!AD89+LaborForceFemale!AD89</f>
        <v>0</v>
      </c>
      <c r="AE89" s="28">
        <f>LaborForceMale!AE89+LaborForceFemale!AE89</f>
        <v>0</v>
      </c>
      <c r="AF89" s="28">
        <f>LaborForceMale!AF89+LaborForceFemale!AF89</f>
        <v>0</v>
      </c>
      <c r="AG89" s="25">
        <f>LaborForceMale!AG89+LaborForceFemale!AG89</f>
        <v>0</v>
      </c>
      <c r="AH89" s="25">
        <f>LaborForceMale!AH89+LaborForceFemale!AH89</f>
        <v>0</v>
      </c>
      <c r="AI89" s="25">
        <f>LaborForceMale!AI89+LaborForceFemale!AI89</f>
        <v>0</v>
      </c>
      <c r="AJ89" s="25">
        <f>LaborForceMale!AJ89+LaborForceFemale!AJ89</f>
        <v>0</v>
      </c>
      <c r="AK89" s="25">
        <f>LaborForceMale!AK89+LaborForceFemale!AK89</f>
        <v>0</v>
      </c>
      <c r="AL89" s="25">
        <f>LaborForceMale!AL89+LaborForceFemale!AL89</f>
        <v>0</v>
      </c>
      <c r="AM89" s="25">
        <f>LaborForceMale!AM89+LaborForceFemale!AM89</f>
        <v>0</v>
      </c>
      <c r="AN89" s="25">
        <f>LaborForceMale!AN89+LaborForceFemale!AN89</f>
        <v>0</v>
      </c>
      <c r="AO89" s="25">
        <f>LaborForceMale!AO89+LaborForceFemale!AO89</f>
        <v>0</v>
      </c>
      <c r="AP89" s="25">
        <f>LaborForceMale!AP89+LaborForceFemale!AP89</f>
        <v>0</v>
      </c>
      <c r="AQ89" s="25">
        <f>LaborForceMale!AQ89+LaborForceFemale!AQ89</f>
        <v>0</v>
      </c>
      <c r="AR89" s="25">
        <f>LaborForceMale!AR89+LaborForceFemale!AR89</f>
        <v>0</v>
      </c>
      <c r="AS89" s="25">
        <f>LaborForceMale!AS89+LaborForceFemale!AS89</f>
        <v>0</v>
      </c>
      <c r="AT89" s="25">
        <f>LaborForceMale!AT89+LaborForceFemale!AT89</f>
        <v>0</v>
      </c>
      <c r="AU89" s="25">
        <f>LaborForceMale!AU89+LaborForceFemale!AU89</f>
        <v>0</v>
      </c>
      <c r="AV89" s="25">
        <f>LaborForceMale!AV89+LaborForceFemale!AV89</f>
        <v>0</v>
      </c>
      <c r="AW89" s="25">
        <f>LaborForceMale!AW89+LaborForceFemale!AW89</f>
        <v>0</v>
      </c>
      <c r="AX89" s="25">
        <f>LaborForceMale!AX89+LaborForceFemale!AX89</f>
        <v>0</v>
      </c>
      <c r="AY89" s="25">
        <f>LaborForceMale!AY89+LaborForceFemale!AY89</f>
        <v>0</v>
      </c>
      <c r="AZ89" s="25">
        <f>LaborForceMale!AZ89+LaborForceFemale!AZ89</f>
        <v>0</v>
      </c>
    </row>
    <row r="90" spans="1:5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LaborForceMale!AA90+LaborForceFemale!AA90</f>
        <v>0</v>
      </c>
      <c r="AB90" s="28">
        <f>LaborForceMale!AB90+LaborForceFemale!AB90</f>
        <v>0</v>
      </c>
      <c r="AC90" s="28">
        <f>LaborForceMale!AC90+LaborForceFemale!AC90</f>
        <v>0</v>
      </c>
      <c r="AD90" s="28">
        <f>LaborForceMale!AD90+LaborForceFemale!AD90</f>
        <v>0</v>
      </c>
      <c r="AE90" s="28">
        <f>LaborForceMale!AE90+LaborForceFemale!AE90</f>
        <v>0</v>
      </c>
      <c r="AF90" s="28">
        <f>LaborForceMale!AF90+LaborForceFemale!AF90</f>
        <v>0</v>
      </c>
      <c r="AG90" s="25">
        <f>LaborForceMale!AG90+LaborForceFemale!AG90</f>
        <v>0</v>
      </c>
      <c r="AH90" s="25">
        <f>LaborForceMale!AH90+LaborForceFemale!AH90</f>
        <v>0</v>
      </c>
      <c r="AI90" s="25">
        <f>LaborForceMale!AI90+LaborForceFemale!AI90</f>
        <v>0</v>
      </c>
      <c r="AJ90" s="25">
        <f>LaborForceMale!AJ90+LaborForceFemale!AJ90</f>
        <v>0</v>
      </c>
      <c r="AK90" s="25">
        <f>LaborForceMale!AK90+LaborForceFemale!AK90</f>
        <v>0</v>
      </c>
      <c r="AL90" s="25">
        <f>LaborForceMale!AL90+LaborForceFemale!AL90</f>
        <v>0</v>
      </c>
      <c r="AM90" s="25">
        <f>LaborForceMale!AM90+LaborForceFemale!AM90</f>
        <v>0</v>
      </c>
      <c r="AN90" s="25">
        <f>LaborForceMale!AN90+LaborForceFemale!AN90</f>
        <v>0</v>
      </c>
      <c r="AO90" s="25">
        <f>LaborForceMale!AO90+LaborForceFemale!AO90</f>
        <v>0</v>
      </c>
      <c r="AP90" s="25">
        <f>LaborForceMale!AP90+LaborForceFemale!AP90</f>
        <v>0</v>
      </c>
      <c r="AQ90" s="25">
        <f>LaborForceMale!AQ90+LaborForceFemale!AQ90</f>
        <v>0</v>
      </c>
      <c r="AR90" s="25">
        <f>LaborForceMale!AR90+LaborForceFemale!AR90</f>
        <v>0</v>
      </c>
      <c r="AS90" s="25">
        <f>LaborForceMale!AS90+LaborForceFemale!AS90</f>
        <v>0</v>
      </c>
      <c r="AT90" s="25">
        <f>LaborForceMale!AT90+LaborForceFemale!AT90</f>
        <v>0</v>
      </c>
      <c r="AU90" s="25">
        <f>LaborForceMale!AU90+LaborForceFemale!AU90</f>
        <v>0</v>
      </c>
      <c r="AV90" s="25">
        <f>LaborForceMale!AV90+LaborForceFemale!AV90</f>
        <v>0</v>
      </c>
      <c r="AW90" s="25">
        <f>LaborForceMale!AW90+LaborForceFemale!AW90</f>
        <v>0</v>
      </c>
      <c r="AX90" s="25">
        <f>LaborForceMale!AX90+LaborForceFemale!AX90</f>
        <v>0</v>
      </c>
      <c r="AY90" s="25">
        <f>LaborForceMale!AY90+LaborForceFemale!AY90</f>
        <v>0</v>
      </c>
      <c r="AZ90" s="25">
        <f>LaborForceMale!AZ90+LaborForceFemale!AZ90</f>
        <v>0</v>
      </c>
    </row>
    <row r="91" spans="1:5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LaborForceMale!AA91+LaborForceFemale!AA91</f>
        <v>0</v>
      </c>
      <c r="AB91" s="28">
        <f>LaborForceMale!AB91+LaborForceFemale!AB91</f>
        <v>0</v>
      </c>
      <c r="AC91" s="28">
        <f>LaborForceMale!AC91+LaborForceFemale!AC91</f>
        <v>0</v>
      </c>
      <c r="AD91" s="28">
        <f>LaborForceMale!AD91+LaborForceFemale!AD91</f>
        <v>0</v>
      </c>
      <c r="AE91" s="28">
        <f>LaborForceMale!AE91+LaborForceFemale!AE91</f>
        <v>0</v>
      </c>
      <c r="AF91" s="28">
        <f>LaborForceMale!AF91+LaborForceFemale!AF91</f>
        <v>0</v>
      </c>
      <c r="AG91" s="25">
        <f>LaborForceMale!AG91+LaborForceFemale!AG91</f>
        <v>0</v>
      </c>
      <c r="AH91" s="25">
        <f>LaborForceMale!AH91+LaborForceFemale!AH91</f>
        <v>0</v>
      </c>
      <c r="AI91" s="25">
        <f>LaborForceMale!AI91+LaborForceFemale!AI91</f>
        <v>0</v>
      </c>
      <c r="AJ91" s="25">
        <f>LaborForceMale!AJ91+LaborForceFemale!AJ91</f>
        <v>0</v>
      </c>
      <c r="AK91" s="25">
        <f>LaborForceMale!AK91+LaborForceFemale!AK91</f>
        <v>0</v>
      </c>
      <c r="AL91" s="25">
        <f>LaborForceMale!AL91+LaborForceFemale!AL91</f>
        <v>0</v>
      </c>
      <c r="AM91" s="25">
        <f>LaborForceMale!AM91+LaborForceFemale!AM91</f>
        <v>0</v>
      </c>
      <c r="AN91" s="25">
        <f>LaborForceMale!AN91+LaborForceFemale!AN91</f>
        <v>0</v>
      </c>
      <c r="AO91" s="25">
        <f>LaborForceMale!AO91+LaborForceFemale!AO91</f>
        <v>0</v>
      </c>
      <c r="AP91" s="25">
        <f>LaborForceMale!AP91+LaborForceFemale!AP91</f>
        <v>0</v>
      </c>
      <c r="AQ91" s="25">
        <f>LaborForceMale!AQ91+LaborForceFemale!AQ91</f>
        <v>0</v>
      </c>
      <c r="AR91" s="25">
        <f>LaborForceMale!AR91+LaborForceFemale!AR91</f>
        <v>0</v>
      </c>
      <c r="AS91" s="25">
        <f>LaborForceMale!AS91+LaborForceFemale!AS91</f>
        <v>0</v>
      </c>
      <c r="AT91" s="25">
        <f>LaborForceMale!AT91+LaborForceFemale!AT91</f>
        <v>0</v>
      </c>
      <c r="AU91" s="25">
        <f>LaborForceMale!AU91+LaborForceFemale!AU91</f>
        <v>0</v>
      </c>
      <c r="AV91" s="25">
        <f>LaborForceMale!AV91+LaborForceFemale!AV91</f>
        <v>0</v>
      </c>
      <c r="AW91" s="25">
        <f>LaborForceMale!AW91+LaborForceFemale!AW91</f>
        <v>0</v>
      </c>
      <c r="AX91" s="25">
        <f>LaborForceMale!AX91+LaborForceFemale!AX91</f>
        <v>0</v>
      </c>
      <c r="AY91" s="25">
        <f>LaborForceMale!AY91+LaborForceFemale!AY91</f>
        <v>0</v>
      </c>
      <c r="AZ91" s="25">
        <f>LaborForceMale!AZ91+LaborForceFemale!AZ91</f>
        <v>0</v>
      </c>
    </row>
    <row r="92" spans="1:5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LaborForceMale!AA92+LaborForceFemale!AA92</f>
        <v>0</v>
      </c>
      <c r="AB92" s="28">
        <f>LaborForceMale!AB92+LaborForceFemale!AB92</f>
        <v>0</v>
      </c>
      <c r="AC92" s="28">
        <f>LaborForceMale!AC92+LaborForceFemale!AC92</f>
        <v>0</v>
      </c>
      <c r="AD92" s="28">
        <f>LaborForceMale!AD92+LaborForceFemale!AD92</f>
        <v>0</v>
      </c>
      <c r="AE92" s="28">
        <f>LaborForceMale!AE92+LaborForceFemale!AE92</f>
        <v>0</v>
      </c>
      <c r="AF92" s="28">
        <f>LaborForceMale!AF92+LaborForceFemale!AF92</f>
        <v>0</v>
      </c>
      <c r="AG92" s="25">
        <f>LaborForceMale!AG92+LaborForceFemale!AG92</f>
        <v>0</v>
      </c>
      <c r="AH92" s="25">
        <f>LaborForceMale!AH92+LaborForceFemale!AH92</f>
        <v>0</v>
      </c>
      <c r="AI92" s="25">
        <f>LaborForceMale!AI92+LaborForceFemale!AI92</f>
        <v>0</v>
      </c>
      <c r="AJ92" s="25">
        <f>LaborForceMale!AJ92+LaborForceFemale!AJ92</f>
        <v>0</v>
      </c>
      <c r="AK92" s="25">
        <f>LaborForceMale!AK92+LaborForceFemale!AK92</f>
        <v>0</v>
      </c>
      <c r="AL92" s="25">
        <f>LaborForceMale!AL92+LaborForceFemale!AL92</f>
        <v>0</v>
      </c>
      <c r="AM92" s="25">
        <f>LaborForceMale!AM92+LaborForceFemale!AM92</f>
        <v>0</v>
      </c>
      <c r="AN92" s="25">
        <f>LaborForceMale!AN92+LaborForceFemale!AN92</f>
        <v>0</v>
      </c>
      <c r="AO92" s="25">
        <f>LaborForceMale!AO92+LaborForceFemale!AO92</f>
        <v>0</v>
      </c>
      <c r="AP92" s="25">
        <f>LaborForceMale!AP92+LaborForceFemale!AP92</f>
        <v>0</v>
      </c>
      <c r="AQ92" s="25">
        <f>LaborForceMale!AQ92+LaborForceFemale!AQ92</f>
        <v>0</v>
      </c>
      <c r="AR92" s="25">
        <f>LaborForceMale!AR92+LaborForceFemale!AR92</f>
        <v>0</v>
      </c>
      <c r="AS92" s="25">
        <f>LaborForceMale!AS92+LaborForceFemale!AS92</f>
        <v>0</v>
      </c>
      <c r="AT92" s="25">
        <f>LaborForceMale!AT92+LaborForceFemale!AT92</f>
        <v>0</v>
      </c>
      <c r="AU92" s="25">
        <f>LaborForceMale!AU92+LaborForceFemale!AU92</f>
        <v>0</v>
      </c>
      <c r="AV92" s="25">
        <f>LaborForceMale!AV92+LaborForceFemale!AV92</f>
        <v>0</v>
      </c>
      <c r="AW92" s="25">
        <f>LaborForceMale!AW92+LaborForceFemale!AW92</f>
        <v>0</v>
      </c>
      <c r="AX92" s="25">
        <f>LaborForceMale!AX92+LaborForceFemale!AX92</f>
        <v>0</v>
      </c>
      <c r="AY92" s="25">
        <f>LaborForceMale!AY92+LaborForceFemale!AY92</f>
        <v>0</v>
      </c>
      <c r="AZ92" s="25">
        <f>LaborForceMale!AZ92+LaborForceFemale!AZ92</f>
        <v>0</v>
      </c>
    </row>
    <row r="93" spans="1:5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LaborForceMale!AA93+LaborForceFemale!AA93</f>
        <v>0</v>
      </c>
      <c r="AB93" s="28">
        <f>LaborForceMale!AB93+LaborForceFemale!AB93</f>
        <v>0</v>
      </c>
      <c r="AC93" s="28">
        <f>LaborForceMale!AC93+LaborForceFemale!AC93</f>
        <v>0</v>
      </c>
      <c r="AD93" s="28">
        <f>LaborForceMale!AD93+LaborForceFemale!AD93</f>
        <v>0</v>
      </c>
      <c r="AE93" s="28">
        <f>LaborForceMale!AE93+LaborForceFemale!AE93</f>
        <v>0</v>
      </c>
      <c r="AF93" s="28">
        <f>LaborForceMale!AF93+LaborForceFemale!AF93</f>
        <v>0</v>
      </c>
      <c r="AG93" s="25">
        <f>LaborForceMale!AG93+LaborForceFemale!AG93</f>
        <v>0</v>
      </c>
      <c r="AH93" s="25">
        <f>LaborForceMale!AH93+LaborForceFemale!AH93</f>
        <v>0</v>
      </c>
      <c r="AI93" s="25">
        <f>LaborForceMale!AI93+LaborForceFemale!AI93</f>
        <v>0</v>
      </c>
      <c r="AJ93" s="25">
        <f>LaborForceMale!AJ93+LaborForceFemale!AJ93</f>
        <v>0</v>
      </c>
      <c r="AK93" s="25">
        <f>LaborForceMale!AK93+LaborForceFemale!AK93</f>
        <v>0</v>
      </c>
      <c r="AL93" s="25">
        <f>LaborForceMale!AL93+LaborForceFemale!AL93</f>
        <v>0</v>
      </c>
      <c r="AM93" s="25">
        <f>LaborForceMale!AM93+LaborForceFemale!AM93</f>
        <v>0</v>
      </c>
      <c r="AN93" s="25">
        <f>LaborForceMale!AN93+LaborForceFemale!AN93</f>
        <v>0</v>
      </c>
      <c r="AO93" s="25">
        <f>LaborForceMale!AO93+LaborForceFemale!AO93</f>
        <v>0</v>
      </c>
      <c r="AP93" s="25">
        <f>LaborForceMale!AP93+LaborForceFemale!AP93</f>
        <v>0</v>
      </c>
      <c r="AQ93" s="25">
        <f>LaborForceMale!AQ93+LaborForceFemale!AQ93</f>
        <v>0</v>
      </c>
      <c r="AR93" s="25">
        <f>LaborForceMale!AR93+LaborForceFemale!AR93</f>
        <v>0</v>
      </c>
      <c r="AS93" s="25">
        <f>LaborForceMale!AS93+LaborForceFemale!AS93</f>
        <v>0</v>
      </c>
      <c r="AT93" s="25">
        <f>LaborForceMale!AT93+LaborForceFemale!AT93</f>
        <v>0</v>
      </c>
      <c r="AU93" s="25">
        <f>LaborForceMale!AU93+LaborForceFemale!AU93</f>
        <v>0</v>
      </c>
      <c r="AV93" s="25">
        <f>LaborForceMale!AV93+LaborForceFemale!AV93</f>
        <v>0</v>
      </c>
      <c r="AW93" s="25">
        <f>LaborForceMale!AW93+LaborForceFemale!AW93</f>
        <v>0</v>
      </c>
      <c r="AX93" s="25">
        <f>LaborForceMale!AX93+LaborForceFemale!AX93</f>
        <v>0</v>
      </c>
      <c r="AY93" s="25">
        <f>LaborForceMale!AY93+LaborForceFemale!AY93</f>
        <v>0</v>
      </c>
      <c r="AZ93" s="25">
        <f>LaborForceMale!AZ93+LaborForceFemale!AZ93</f>
        <v>0</v>
      </c>
    </row>
    <row r="94" spans="1:5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LaborForceMale!AA94+LaborForceFemale!AA94</f>
        <v>0</v>
      </c>
      <c r="AB94" s="28">
        <f>LaborForceMale!AB94+LaborForceFemale!AB94</f>
        <v>0</v>
      </c>
      <c r="AC94" s="28">
        <f>LaborForceMale!AC94+LaborForceFemale!AC94</f>
        <v>0</v>
      </c>
      <c r="AD94" s="28">
        <f>LaborForceMale!AD94+LaborForceFemale!AD94</f>
        <v>0</v>
      </c>
      <c r="AE94" s="28">
        <f>LaborForceMale!AE94+LaborForceFemale!AE94</f>
        <v>0</v>
      </c>
      <c r="AF94" s="28">
        <f>LaborForceMale!AF94+LaborForceFemale!AF94</f>
        <v>0</v>
      </c>
      <c r="AG94" s="25">
        <f>LaborForceMale!AG94+LaborForceFemale!AG94</f>
        <v>0</v>
      </c>
      <c r="AH94" s="25">
        <f>LaborForceMale!AH94+LaborForceFemale!AH94</f>
        <v>0</v>
      </c>
      <c r="AI94" s="25">
        <f>LaborForceMale!AI94+LaborForceFemale!AI94</f>
        <v>0</v>
      </c>
      <c r="AJ94" s="25">
        <f>LaborForceMale!AJ94+LaborForceFemale!AJ94</f>
        <v>0</v>
      </c>
      <c r="AK94" s="25">
        <f>LaborForceMale!AK94+LaborForceFemale!AK94</f>
        <v>0</v>
      </c>
      <c r="AL94" s="25">
        <f>LaborForceMale!AL94+LaborForceFemale!AL94</f>
        <v>0</v>
      </c>
      <c r="AM94" s="25">
        <f>LaborForceMale!AM94+LaborForceFemale!AM94</f>
        <v>0</v>
      </c>
      <c r="AN94" s="25">
        <f>LaborForceMale!AN94+LaborForceFemale!AN94</f>
        <v>0</v>
      </c>
      <c r="AO94" s="25">
        <f>LaborForceMale!AO94+LaborForceFemale!AO94</f>
        <v>0</v>
      </c>
      <c r="AP94" s="25">
        <f>LaborForceMale!AP94+LaborForceFemale!AP94</f>
        <v>0</v>
      </c>
      <c r="AQ94" s="25">
        <f>LaborForceMale!AQ94+LaborForceFemale!AQ94</f>
        <v>0</v>
      </c>
      <c r="AR94" s="25">
        <f>LaborForceMale!AR94+LaborForceFemale!AR94</f>
        <v>0</v>
      </c>
      <c r="AS94" s="25">
        <f>LaborForceMale!AS94+LaborForceFemale!AS94</f>
        <v>0</v>
      </c>
      <c r="AT94" s="25">
        <f>LaborForceMale!AT94+LaborForceFemale!AT94</f>
        <v>0</v>
      </c>
      <c r="AU94" s="25">
        <f>LaborForceMale!AU94+LaborForceFemale!AU94</f>
        <v>0</v>
      </c>
      <c r="AV94" s="25">
        <f>LaborForceMale!AV94+LaborForceFemale!AV94</f>
        <v>0</v>
      </c>
      <c r="AW94" s="25">
        <f>LaborForceMale!AW94+LaborForceFemale!AW94</f>
        <v>0</v>
      </c>
      <c r="AX94" s="25">
        <f>LaborForceMale!AX94+LaborForceFemale!AX94</f>
        <v>0</v>
      </c>
      <c r="AY94" s="25">
        <f>LaborForceMale!AY94+LaborForceFemale!AY94</f>
        <v>0</v>
      </c>
      <c r="AZ94" s="25">
        <f>LaborForceMale!AZ94+LaborForceFemale!AZ94</f>
        <v>0</v>
      </c>
    </row>
    <row r="95" spans="1:5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LaborForceMale!AA95+LaborForceFemale!AA95</f>
        <v>0</v>
      </c>
      <c r="AB95" s="28">
        <f>LaborForceMale!AB95+LaborForceFemale!AB95</f>
        <v>0</v>
      </c>
      <c r="AC95" s="28">
        <f>LaborForceMale!AC95+LaborForceFemale!AC95</f>
        <v>0</v>
      </c>
      <c r="AD95" s="28">
        <f>LaborForceMale!AD95+LaborForceFemale!AD95</f>
        <v>0</v>
      </c>
      <c r="AE95" s="28">
        <f>LaborForceMale!AE95+LaborForceFemale!AE95</f>
        <v>0</v>
      </c>
      <c r="AF95" s="28">
        <f>LaborForceMale!AF95+LaborForceFemale!AF95</f>
        <v>0</v>
      </c>
      <c r="AG95" s="25">
        <f>LaborForceMale!AG95+LaborForceFemale!AG95</f>
        <v>0</v>
      </c>
      <c r="AH95" s="25">
        <f>LaborForceMale!AH95+LaborForceFemale!AH95</f>
        <v>0</v>
      </c>
      <c r="AI95" s="25">
        <f>LaborForceMale!AI95+LaborForceFemale!AI95</f>
        <v>0</v>
      </c>
      <c r="AJ95" s="25">
        <f>LaborForceMale!AJ95+LaborForceFemale!AJ95</f>
        <v>0</v>
      </c>
      <c r="AK95" s="25">
        <f>LaborForceMale!AK95+LaborForceFemale!AK95</f>
        <v>0</v>
      </c>
      <c r="AL95" s="25">
        <f>LaborForceMale!AL95+LaborForceFemale!AL95</f>
        <v>0</v>
      </c>
      <c r="AM95" s="25">
        <f>LaborForceMale!AM95+LaborForceFemale!AM95</f>
        <v>0</v>
      </c>
      <c r="AN95" s="25">
        <f>LaborForceMale!AN95+LaborForceFemale!AN95</f>
        <v>0</v>
      </c>
      <c r="AO95" s="25">
        <f>LaborForceMale!AO95+LaborForceFemale!AO95</f>
        <v>0</v>
      </c>
      <c r="AP95" s="25">
        <f>LaborForceMale!AP95+LaborForceFemale!AP95</f>
        <v>0</v>
      </c>
      <c r="AQ95" s="25">
        <f>LaborForceMale!AQ95+LaborForceFemale!AQ95</f>
        <v>0</v>
      </c>
      <c r="AR95" s="25">
        <f>LaborForceMale!AR95+LaborForceFemale!AR95</f>
        <v>0</v>
      </c>
      <c r="AS95" s="25">
        <f>LaborForceMale!AS95+LaborForceFemale!AS95</f>
        <v>0</v>
      </c>
      <c r="AT95" s="25">
        <f>LaborForceMale!AT95+LaborForceFemale!AT95</f>
        <v>0</v>
      </c>
      <c r="AU95" s="25">
        <f>LaborForceMale!AU95+LaborForceFemale!AU95</f>
        <v>0</v>
      </c>
      <c r="AV95" s="25">
        <f>LaborForceMale!AV95+LaborForceFemale!AV95</f>
        <v>0</v>
      </c>
      <c r="AW95" s="25">
        <f>LaborForceMale!AW95+LaborForceFemale!AW95</f>
        <v>0</v>
      </c>
      <c r="AX95" s="25">
        <f>LaborForceMale!AX95+LaborForceFemale!AX95</f>
        <v>0</v>
      </c>
      <c r="AY95" s="25">
        <f>LaborForceMale!AY95+LaborForceFemale!AY95</f>
        <v>0</v>
      </c>
      <c r="AZ95" s="25">
        <f>LaborForceMale!AZ95+LaborForceFemale!AZ95</f>
        <v>0</v>
      </c>
    </row>
    <row r="96" spans="1:5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LaborForceMale!AA96+LaborForceFemale!AA96</f>
        <v>0</v>
      </c>
      <c r="AB96" s="28">
        <f>LaborForceMale!AB96+LaborForceFemale!AB96</f>
        <v>0</v>
      </c>
      <c r="AC96" s="28">
        <f>LaborForceMale!AC96+LaborForceFemale!AC96</f>
        <v>0</v>
      </c>
      <c r="AD96" s="28">
        <f>LaborForceMale!AD96+LaborForceFemale!AD96</f>
        <v>0</v>
      </c>
      <c r="AE96" s="28">
        <f>LaborForceMale!AE96+LaborForceFemale!AE96</f>
        <v>0</v>
      </c>
      <c r="AF96" s="28">
        <f>LaborForceMale!AF96+LaborForceFemale!AF96</f>
        <v>0</v>
      </c>
      <c r="AG96" s="25">
        <f>LaborForceMale!AG96+LaborForceFemale!AG96</f>
        <v>0</v>
      </c>
      <c r="AH96" s="25">
        <f>LaborForceMale!AH96+LaborForceFemale!AH96</f>
        <v>0</v>
      </c>
      <c r="AI96" s="25">
        <f>LaborForceMale!AI96+LaborForceFemale!AI96</f>
        <v>0</v>
      </c>
      <c r="AJ96" s="25">
        <f>LaborForceMale!AJ96+LaborForceFemale!AJ96</f>
        <v>0</v>
      </c>
      <c r="AK96" s="25">
        <f>LaborForceMale!AK96+LaborForceFemale!AK96</f>
        <v>0</v>
      </c>
      <c r="AL96" s="25">
        <f>LaborForceMale!AL96+LaborForceFemale!AL96</f>
        <v>0</v>
      </c>
      <c r="AM96" s="25">
        <f>LaborForceMale!AM96+LaborForceFemale!AM96</f>
        <v>0</v>
      </c>
      <c r="AN96" s="25">
        <f>LaborForceMale!AN96+LaborForceFemale!AN96</f>
        <v>0</v>
      </c>
      <c r="AO96" s="25">
        <f>LaborForceMale!AO96+LaborForceFemale!AO96</f>
        <v>0</v>
      </c>
      <c r="AP96" s="25">
        <f>LaborForceMale!AP96+LaborForceFemale!AP96</f>
        <v>0</v>
      </c>
      <c r="AQ96" s="25">
        <f>LaborForceMale!AQ96+LaborForceFemale!AQ96</f>
        <v>0</v>
      </c>
      <c r="AR96" s="25">
        <f>LaborForceMale!AR96+LaborForceFemale!AR96</f>
        <v>0</v>
      </c>
      <c r="AS96" s="25">
        <f>LaborForceMale!AS96+LaborForceFemale!AS96</f>
        <v>0</v>
      </c>
      <c r="AT96" s="25">
        <f>LaborForceMale!AT96+LaborForceFemale!AT96</f>
        <v>0</v>
      </c>
      <c r="AU96" s="25">
        <f>LaborForceMale!AU96+LaborForceFemale!AU96</f>
        <v>0</v>
      </c>
      <c r="AV96" s="25">
        <f>LaborForceMale!AV96+LaborForceFemale!AV96</f>
        <v>0</v>
      </c>
      <c r="AW96" s="25">
        <f>LaborForceMale!AW96+LaborForceFemale!AW96</f>
        <v>0</v>
      </c>
      <c r="AX96" s="25">
        <f>LaborForceMale!AX96+LaborForceFemale!AX96</f>
        <v>0</v>
      </c>
      <c r="AY96" s="25">
        <f>LaborForceMale!AY96+LaborForceFemale!AY96</f>
        <v>0</v>
      </c>
      <c r="AZ96" s="25">
        <f>LaborForceMale!AZ96+LaborForceFemale!AZ96</f>
        <v>0</v>
      </c>
    </row>
    <row r="97" spans="1:5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LaborForceMale!AA97+LaborForceFemale!AA97</f>
        <v>0</v>
      </c>
      <c r="AB97" s="28">
        <f>LaborForceMale!AB97+LaborForceFemale!AB97</f>
        <v>0</v>
      </c>
      <c r="AC97" s="28">
        <f>LaborForceMale!AC97+LaborForceFemale!AC97</f>
        <v>0</v>
      </c>
      <c r="AD97" s="28">
        <f>LaborForceMale!AD97+LaborForceFemale!AD97</f>
        <v>0</v>
      </c>
      <c r="AE97" s="28">
        <f>LaborForceMale!AE97+LaborForceFemale!AE97</f>
        <v>0</v>
      </c>
      <c r="AF97" s="28">
        <f>LaborForceMale!AF97+LaborForceFemale!AF97</f>
        <v>0</v>
      </c>
      <c r="AG97" s="25">
        <f>LaborForceMale!AG97+LaborForceFemale!AG97</f>
        <v>0</v>
      </c>
      <c r="AH97" s="25">
        <f>LaborForceMale!AH97+LaborForceFemale!AH97</f>
        <v>0</v>
      </c>
      <c r="AI97" s="25">
        <f>LaborForceMale!AI97+LaborForceFemale!AI97</f>
        <v>0</v>
      </c>
      <c r="AJ97" s="25">
        <f>LaborForceMale!AJ97+LaborForceFemale!AJ97</f>
        <v>0</v>
      </c>
      <c r="AK97" s="25">
        <f>LaborForceMale!AK97+LaborForceFemale!AK97</f>
        <v>0</v>
      </c>
      <c r="AL97" s="25">
        <f>LaborForceMale!AL97+LaborForceFemale!AL97</f>
        <v>0</v>
      </c>
      <c r="AM97" s="25">
        <f>LaborForceMale!AM97+LaborForceFemale!AM97</f>
        <v>0</v>
      </c>
      <c r="AN97" s="25">
        <f>LaborForceMale!AN97+LaborForceFemale!AN97</f>
        <v>0</v>
      </c>
      <c r="AO97" s="25">
        <f>LaborForceMale!AO97+LaborForceFemale!AO97</f>
        <v>0</v>
      </c>
      <c r="AP97" s="25">
        <f>LaborForceMale!AP97+LaborForceFemale!AP97</f>
        <v>0</v>
      </c>
      <c r="AQ97" s="25">
        <f>LaborForceMale!AQ97+LaborForceFemale!AQ97</f>
        <v>0</v>
      </c>
      <c r="AR97" s="25">
        <f>LaborForceMale!AR97+LaborForceFemale!AR97</f>
        <v>0</v>
      </c>
      <c r="AS97" s="25">
        <f>LaborForceMale!AS97+LaborForceFemale!AS97</f>
        <v>0</v>
      </c>
      <c r="AT97" s="25">
        <f>LaborForceMale!AT97+LaborForceFemale!AT97</f>
        <v>0</v>
      </c>
      <c r="AU97" s="25">
        <f>LaborForceMale!AU97+LaborForceFemale!AU97</f>
        <v>0</v>
      </c>
      <c r="AV97" s="25">
        <f>LaborForceMale!AV97+LaborForceFemale!AV97</f>
        <v>0</v>
      </c>
      <c r="AW97" s="25">
        <f>LaborForceMale!AW97+LaborForceFemale!AW97</f>
        <v>0</v>
      </c>
      <c r="AX97" s="25">
        <f>LaborForceMale!AX97+LaborForceFemale!AX97</f>
        <v>0</v>
      </c>
      <c r="AY97" s="25">
        <f>LaborForceMale!AY97+LaborForceFemale!AY97</f>
        <v>0</v>
      </c>
      <c r="AZ97" s="25">
        <f>LaborForceMale!AZ97+LaborForceFemale!AZ97</f>
        <v>0</v>
      </c>
    </row>
    <row r="98" spans="1:5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LaborForceMale!AA98+LaborForceFemale!AA98</f>
        <v>0</v>
      </c>
      <c r="AB98" s="28">
        <f>LaborForceMale!AB98+LaborForceFemale!AB98</f>
        <v>0</v>
      </c>
      <c r="AC98" s="28">
        <f>LaborForceMale!AC98+LaborForceFemale!AC98</f>
        <v>0</v>
      </c>
      <c r="AD98" s="28">
        <f>LaborForceMale!AD98+LaborForceFemale!AD98</f>
        <v>0</v>
      </c>
      <c r="AE98" s="28">
        <f>LaborForceMale!AE98+LaborForceFemale!AE98</f>
        <v>0</v>
      </c>
      <c r="AF98" s="28">
        <f>LaborForceMale!AF98+LaborForceFemale!AF98</f>
        <v>0</v>
      </c>
      <c r="AG98" s="25">
        <f>LaborForceMale!AG98+LaborForceFemale!AG98</f>
        <v>0</v>
      </c>
      <c r="AH98" s="25">
        <f>LaborForceMale!AH98+LaborForceFemale!AH98</f>
        <v>0</v>
      </c>
      <c r="AI98" s="25">
        <f>LaborForceMale!AI98+LaborForceFemale!AI98</f>
        <v>0</v>
      </c>
      <c r="AJ98" s="25">
        <f>LaborForceMale!AJ98+LaborForceFemale!AJ98</f>
        <v>0</v>
      </c>
      <c r="AK98" s="25">
        <f>LaborForceMale!AK98+LaborForceFemale!AK98</f>
        <v>0</v>
      </c>
      <c r="AL98" s="25">
        <f>LaborForceMale!AL98+LaborForceFemale!AL98</f>
        <v>0</v>
      </c>
      <c r="AM98" s="25">
        <f>LaborForceMale!AM98+LaborForceFemale!AM98</f>
        <v>0</v>
      </c>
      <c r="AN98" s="25">
        <f>LaborForceMale!AN98+LaborForceFemale!AN98</f>
        <v>0</v>
      </c>
      <c r="AO98" s="25">
        <f>LaborForceMale!AO98+LaborForceFemale!AO98</f>
        <v>0</v>
      </c>
      <c r="AP98" s="25">
        <f>LaborForceMale!AP98+LaborForceFemale!AP98</f>
        <v>0</v>
      </c>
      <c r="AQ98" s="25">
        <f>LaborForceMale!AQ98+LaborForceFemale!AQ98</f>
        <v>0</v>
      </c>
      <c r="AR98" s="25">
        <f>LaborForceMale!AR98+LaborForceFemale!AR98</f>
        <v>0</v>
      </c>
      <c r="AS98" s="25">
        <f>LaborForceMale!AS98+LaborForceFemale!AS98</f>
        <v>0</v>
      </c>
      <c r="AT98" s="25">
        <f>LaborForceMale!AT98+LaborForceFemale!AT98</f>
        <v>0</v>
      </c>
      <c r="AU98" s="25">
        <f>LaborForceMale!AU98+LaborForceFemale!AU98</f>
        <v>0</v>
      </c>
      <c r="AV98" s="25">
        <f>LaborForceMale!AV98+LaborForceFemale!AV98</f>
        <v>0</v>
      </c>
      <c r="AW98" s="25">
        <f>LaborForceMale!AW98+LaborForceFemale!AW98</f>
        <v>0</v>
      </c>
      <c r="AX98" s="25">
        <f>LaborForceMale!AX98+LaborForceFemale!AX98</f>
        <v>0</v>
      </c>
      <c r="AY98" s="25">
        <f>LaborForceMale!AY98+LaborForceFemale!AY98</f>
        <v>0</v>
      </c>
      <c r="AZ98" s="25">
        <f>LaborForceMale!AZ98+LaborForceFemale!AZ98</f>
        <v>0</v>
      </c>
    </row>
    <row r="99" spans="1:5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LaborForceMale!AA99+LaborForceFemale!AA99</f>
        <v>0</v>
      </c>
      <c r="AB99" s="28">
        <f>LaborForceMale!AB99+LaborForceFemale!AB99</f>
        <v>0</v>
      </c>
      <c r="AC99" s="28">
        <f>LaborForceMale!AC99+LaborForceFemale!AC99</f>
        <v>0</v>
      </c>
      <c r="AD99" s="28">
        <f>LaborForceMale!AD99+LaborForceFemale!AD99</f>
        <v>0</v>
      </c>
      <c r="AE99" s="28">
        <f>LaborForceMale!AE99+LaborForceFemale!AE99</f>
        <v>0</v>
      </c>
      <c r="AF99" s="28">
        <f>LaborForceMale!AF99+LaborForceFemale!AF99</f>
        <v>0</v>
      </c>
      <c r="AG99" s="25">
        <f>LaborForceMale!AG99+LaborForceFemale!AG99</f>
        <v>0</v>
      </c>
      <c r="AH99" s="25">
        <f>LaborForceMale!AH99+LaborForceFemale!AH99</f>
        <v>0</v>
      </c>
      <c r="AI99" s="25">
        <f>LaborForceMale!AI99+LaborForceFemale!AI99</f>
        <v>0</v>
      </c>
      <c r="AJ99" s="25">
        <f>LaborForceMale!AJ99+LaborForceFemale!AJ99</f>
        <v>0</v>
      </c>
      <c r="AK99" s="25">
        <f>LaborForceMale!AK99+LaborForceFemale!AK99</f>
        <v>0</v>
      </c>
      <c r="AL99" s="25">
        <f>LaborForceMale!AL99+LaborForceFemale!AL99</f>
        <v>0</v>
      </c>
      <c r="AM99" s="25">
        <f>LaborForceMale!AM99+LaborForceFemale!AM99</f>
        <v>0</v>
      </c>
      <c r="AN99" s="25">
        <f>LaborForceMale!AN99+LaborForceFemale!AN99</f>
        <v>0</v>
      </c>
      <c r="AO99" s="25">
        <f>LaborForceMale!AO99+LaborForceFemale!AO99</f>
        <v>0</v>
      </c>
      <c r="AP99" s="25">
        <f>LaborForceMale!AP99+LaborForceFemale!AP99</f>
        <v>0</v>
      </c>
      <c r="AQ99" s="25">
        <f>LaborForceMale!AQ99+LaborForceFemale!AQ99</f>
        <v>0</v>
      </c>
      <c r="AR99" s="25">
        <f>LaborForceMale!AR99+LaborForceFemale!AR99</f>
        <v>0</v>
      </c>
      <c r="AS99" s="25">
        <f>LaborForceMale!AS99+LaborForceFemale!AS99</f>
        <v>0</v>
      </c>
      <c r="AT99" s="25">
        <f>LaborForceMale!AT99+LaborForceFemale!AT99</f>
        <v>0</v>
      </c>
      <c r="AU99" s="25">
        <f>LaborForceMale!AU99+LaborForceFemale!AU99</f>
        <v>0</v>
      </c>
      <c r="AV99" s="25">
        <f>LaborForceMale!AV99+LaborForceFemale!AV99</f>
        <v>0</v>
      </c>
      <c r="AW99" s="25">
        <f>LaborForceMale!AW99+LaborForceFemale!AW99</f>
        <v>0</v>
      </c>
      <c r="AX99" s="25">
        <f>LaborForceMale!AX99+LaborForceFemale!AX99</f>
        <v>0</v>
      </c>
      <c r="AY99" s="25">
        <f>LaborForceMale!AY99+LaborForceFemale!AY99</f>
        <v>0</v>
      </c>
      <c r="AZ99" s="25">
        <f>LaborForceMale!AZ99+LaborForceFemale!AZ99</f>
        <v>0</v>
      </c>
    </row>
    <row r="100" spans="1:5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LaborForceMale!AA100+LaborForceFemale!AA100</f>
        <v>0</v>
      </c>
      <c r="AB100" s="28">
        <f>LaborForceMale!AB100+LaborForceFemale!AB100</f>
        <v>0</v>
      </c>
      <c r="AC100" s="28">
        <f>LaborForceMale!AC100+LaborForceFemale!AC100</f>
        <v>0</v>
      </c>
      <c r="AD100" s="28">
        <f>LaborForceMale!AD100+LaborForceFemale!AD100</f>
        <v>0</v>
      </c>
      <c r="AE100" s="28">
        <f>LaborForceMale!AE100+LaborForceFemale!AE100</f>
        <v>0</v>
      </c>
      <c r="AF100" s="28">
        <f>LaborForceMale!AF100+LaborForceFemale!AF100</f>
        <v>0</v>
      </c>
      <c r="AG100" s="25">
        <f>LaborForceMale!AG100+LaborForceFemale!AG100</f>
        <v>0</v>
      </c>
      <c r="AH100" s="25">
        <f>LaborForceMale!AH100+LaborForceFemale!AH100</f>
        <v>0</v>
      </c>
      <c r="AI100" s="25">
        <f>LaborForceMale!AI100+LaborForceFemale!AI100</f>
        <v>0</v>
      </c>
      <c r="AJ100" s="25">
        <f>LaborForceMale!AJ100+LaborForceFemale!AJ100</f>
        <v>0</v>
      </c>
      <c r="AK100" s="25">
        <f>LaborForceMale!AK100+LaborForceFemale!AK100</f>
        <v>0</v>
      </c>
      <c r="AL100" s="25">
        <f>LaborForceMale!AL100+LaborForceFemale!AL100</f>
        <v>0</v>
      </c>
      <c r="AM100" s="25">
        <f>LaborForceMale!AM100+LaborForceFemale!AM100</f>
        <v>0</v>
      </c>
      <c r="AN100" s="25">
        <f>LaborForceMale!AN100+LaborForceFemale!AN100</f>
        <v>0</v>
      </c>
      <c r="AO100" s="25">
        <f>LaborForceMale!AO100+LaborForceFemale!AO100</f>
        <v>0</v>
      </c>
      <c r="AP100" s="25">
        <f>LaborForceMale!AP100+LaborForceFemale!AP100</f>
        <v>0</v>
      </c>
      <c r="AQ100" s="25">
        <f>LaborForceMale!AQ100+LaborForceFemale!AQ100</f>
        <v>0</v>
      </c>
      <c r="AR100" s="25">
        <f>LaborForceMale!AR100+LaborForceFemale!AR100</f>
        <v>0</v>
      </c>
      <c r="AS100" s="25">
        <f>LaborForceMale!AS100+LaborForceFemale!AS100</f>
        <v>0</v>
      </c>
      <c r="AT100" s="25">
        <f>LaborForceMale!AT100+LaborForceFemale!AT100</f>
        <v>0</v>
      </c>
      <c r="AU100" s="25">
        <f>LaborForceMale!AU100+LaborForceFemale!AU100</f>
        <v>0</v>
      </c>
      <c r="AV100" s="25">
        <f>LaborForceMale!AV100+LaborForceFemale!AV100</f>
        <v>0</v>
      </c>
      <c r="AW100" s="25">
        <f>LaborForceMale!AW100+LaborForceFemale!AW100</f>
        <v>0</v>
      </c>
      <c r="AX100" s="25">
        <f>LaborForceMale!AX100+LaborForceFemale!AX100</f>
        <v>0</v>
      </c>
      <c r="AY100" s="25">
        <f>LaborForceMale!AY100+LaborForceFemale!AY100</f>
        <v>0</v>
      </c>
      <c r="AZ100" s="25">
        <f>LaborForceMale!AZ100+LaborForceFemale!AZ100</f>
        <v>0</v>
      </c>
    </row>
    <row r="101" spans="1:5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LaborForceMale!AA101+LaborForceFemale!AA101</f>
        <v>0</v>
      </c>
      <c r="AB101" s="28">
        <f>LaborForceMale!AB101+LaborForceFemale!AB101</f>
        <v>0</v>
      </c>
      <c r="AC101" s="28">
        <f>LaborForceMale!AC101+LaborForceFemale!AC101</f>
        <v>0</v>
      </c>
      <c r="AD101" s="28">
        <f>LaborForceMale!AD101+LaborForceFemale!AD101</f>
        <v>0</v>
      </c>
      <c r="AE101" s="28">
        <f>LaborForceMale!AE101+LaborForceFemale!AE101</f>
        <v>0</v>
      </c>
      <c r="AF101" s="28">
        <f>LaborForceMale!AF101+LaborForceFemale!AF101</f>
        <v>0</v>
      </c>
      <c r="AG101" s="25">
        <f>LaborForceMale!AG101+LaborForceFemale!AG101</f>
        <v>0</v>
      </c>
      <c r="AH101" s="25">
        <f>LaborForceMale!AH101+LaborForceFemale!AH101</f>
        <v>0</v>
      </c>
      <c r="AI101" s="25">
        <f>LaborForceMale!AI101+LaborForceFemale!AI101</f>
        <v>0</v>
      </c>
      <c r="AJ101" s="25">
        <f>LaborForceMale!AJ101+LaborForceFemale!AJ101</f>
        <v>0</v>
      </c>
      <c r="AK101" s="25">
        <f>LaborForceMale!AK101+LaborForceFemale!AK101</f>
        <v>0</v>
      </c>
      <c r="AL101" s="25">
        <f>LaborForceMale!AL101+LaborForceFemale!AL101</f>
        <v>0</v>
      </c>
      <c r="AM101" s="25">
        <f>LaborForceMale!AM101+LaborForceFemale!AM101</f>
        <v>0</v>
      </c>
      <c r="AN101" s="25">
        <f>LaborForceMale!AN101+LaborForceFemale!AN101</f>
        <v>0</v>
      </c>
      <c r="AO101" s="25">
        <f>LaborForceMale!AO101+LaborForceFemale!AO101</f>
        <v>0</v>
      </c>
      <c r="AP101" s="25">
        <f>LaborForceMale!AP101+LaborForceFemale!AP101</f>
        <v>0</v>
      </c>
      <c r="AQ101" s="25">
        <f>LaborForceMale!AQ101+LaborForceFemale!AQ101</f>
        <v>0</v>
      </c>
      <c r="AR101" s="25">
        <f>LaborForceMale!AR101+LaborForceFemale!AR101</f>
        <v>0</v>
      </c>
      <c r="AS101" s="25">
        <f>LaborForceMale!AS101+LaborForceFemale!AS101</f>
        <v>0</v>
      </c>
      <c r="AT101" s="25">
        <f>LaborForceMale!AT101+LaborForceFemale!AT101</f>
        <v>0</v>
      </c>
      <c r="AU101" s="25">
        <f>LaborForceMale!AU101+LaborForceFemale!AU101</f>
        <v>0</v>
      </c>
      <c r="AV101" s="25">
        <f>LaborForceMale!AV101+LaborForceFemale!AV101</f>
        <v>0</v>
      </c>
      <c r="AW101" s="25">
        <f>LaborForceMale!AW101+LaborForceFemale!AW101</f>
        <v>0</v>
      </c>
      <c r="AX101" s="25">
        <f>LaborForceMale!AX101+LaborForceFemale!AX101</f>
        <v>0</v>
      </c>
      <c r="AY101" s="25">
        <f>LaborForceMale!AY101+LaborForceFemale!AY101</f>
        <v>0</v>
      </c>
      <c r="AZ101" s="25">
        <f>LaborForceMale!AZ101+LaborForceFemale!AZ101</f>
        <v>0</v>
      </c>
    </row>
    <row r="102" spans="1:5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LaborForceMale!AA102+LaborForceFemale!AA102</f>
        <v>0</v>
      </c>
      <c r="AB102" s="28">
        <f>LaborForceMale!AB102+LaborForceFemale!AB102</f>
        <v>0</v>
      </c>
      <c r="AC102" s="28">
        <f>LaborForceMale!AC102+LaborForceFemale!AC102</f>
        <v>0</v>
      </c>
      <c r="AD102" s="28">
        <f>LaborForceMale!AD102+LaborForceFemale!AD102</f>
        <v>0</v>
      </c>
      <c r="AE102" s="28">
        <f>LaborForceMale!AE102+LaborForceFemale!AE102</f>
        <v>0</v>
      </c>
      <c r="AF102" s="28">
        <f>LaborForceMale!AF102+LaborForceFemale!AF102</f>
        <v>0</v>
      </c>
      <c r="AG102" s="25">
        <f>LaborForceMale!AG102+LaborForceFemale!AG102</f>
        <v>0</v>
      </c>
      <c r="AH102" s="25">
        <f>LaborForceMale!AH102+LaborForceFemale!AH102</f>
        <v>0</v>
      </c>
      <c r="AI102" s="25">
        <f>LaborForceMale!AI102+LaborForceFemale!AI102</f>
        <v>0</v>
      </c>
      <c r="AJ102" s="25">
        <f>LaborForceMale!AJ102+LaborForceFemale!AJ102</f>
        <v>0</v>
      </c>
      <c r="AK102" s="25">
        <f>LaborForceMale!AK102+LaborForceFemale!AK102</f>
        <v>0</v>
      </c>
      <c r="AL102" s="25">
        <f>LaborForceMale!AL102+LaborForceFemale!AL102</f>
        <v>0</v>
      </c>
      <c r="AM102" s="25">
        <f>LaborForceMale!AM102+LaborForceFemale!AM102</f>
        <v>0</v>
      </c>
      <c r="AN102" s="25">
        <f>LaborForceMale!AN102+LaborForceFemale!AN102</f>
        <v>0</v>
      </c>
      <c r="AO102" s="25">
        <f>LaborForceMale!AO102+LaborForceFemale!AO102</f>
        <v>0</v>
      </c>
      <c r="AP102" s="25">
        <f>LaborForceMale!AP102+LaborForceFemale!AP102</f>
        <v>0</v>
      </c>
      <c r="AQ102" s="25">
        <f>LaborForceMale!AQ102+LaborForceFemale!AQ102</f>
        <v>0</v>
      </c>
      <c r="AR102" s="25">
        <f>LaborForceMale!AR102+LaborForceFemale!AR102</f>
        <v>0</v>
      </c>
      <c r="AS102" s="25">
        <f>LaborForceMale!AS102+LaborForceFemale!AS102</f>
        <v>0</v>
      </c>
      <c r="AT102" s="25">
        <f>LaborForceMale!AT102+LaborForceFemale!AT102</f>
        <v>0</v>
      </c>
      <c r="AU102" s="25">
        <f>LaborForceMale!AU102+LaborForceFemale!AU102</f>
        <v>0</v>
      </c>
      <c r="AV102" s="25">
        <f>LaborForceMale!AV102+LaborForceFemale!AV102</f>
        <v>0</v>
      </c>
      <c r="AW102" s="25">
        <f>LaborForceMale!AW102+LaborForceFemale!AW102</f>
        <v>0</v>
      </c>
      <c r="AX102" s="25">
        <f>LaborForceMale!AX102+LaborForceFemale!AX102</f>
        <v>0</v>
      </c>
      <c r="AY102" s="25">
        <f>LaborForceMale!AY102+LaborForceFemale!AY102</f>
        <v>0</v>
      </c>
      <c r="AZ102" s="25">
        <f>LaborForceMale!AZ102+LaborForceFemale!AZ102</f>
        <v>0</v>
      </c>
    </row>
    <row r="103" spans="1:5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LaborForceMale!AA103+LaborForceFemale!AA103</f>
        <v>0</v>
      </c>
      <c r="AB103" s="28">
        <f>LaborForceMale!AB103+LaborForceFemale!AB103</f>
        <v>0</v>
      </c>
      <c r="AC103" s="28">
        <f>LaborForceMale!AC103+LaborForceFemale!AC103</f>
        <v>0</v>
      </c>
      <c r="AD103" s="28">
        <f>LaborForceMale!AD103+LaborForceFemale!AD103</f>
        <v>0</v>
      </c>
      <c r="AE103" s="28">
        <f>LaborForceMale!AE103+LaborForceFemale!AE103</f>
        <v>0</v>
      </c>
      <c r="AF103" s="28">
        <f>LaborForceMale!AF103+LaborForceFemale!AF103</f>
        <v>0</v>
      </c>
      <c r="AG103" s="25">
        <f>LaborForceMale!AG103+LaborForceFemale!AG103</f>
        <v>0</v>
      </c>
      <c r="AH103" s="25">
        <f>LaborForceMale!AH103+LaborForceFemale!AH103</f>
        <v>0</v>
      </c>
      <c r="AI103" s="25">
        <f>LaborForceMale!AI103+LaborForceFemale!AI103</f>
        <v>0</v>
      </c>
      <c r="AJ103" s="25">
        <f>LaborForceMale!AJ103+LaborForceFemale!AJ103</f>
        <v>0</v>
      </c>
      <c r="AK103" s="25">
        <f>LaborForceMale!AK103+LaborForceFemale!AK103</f>
        <v>0</v>
      </c>
      <c r="AL103" s="25">
        <f>LaborForceMale!AL103+LaborForceFemale!AL103</f>
        <v>0</v>
      </c>
      <c r="AM103" s="25">
        <f>LaborForceMale!AM103+LaborForceFemale!AM103</f>
        <v>0</v>
      </c>
      <c r="AN103" s="25">
        <f>LaborForceMale!AN103+LaborForceFemale!AN103</f>
        <v>0</v>
      </c>
      <c r="AO103" s="25">
        <f>LaborForceMale!AO103+LaborForceFemale!AO103</f>
        <v>0</v>
      </c>
      <c r="AP103" s="25">
        <f>LaborForceMale!AP103+LaborForceFemale!AP103</f>
        <v>0</v>
      </c>
      <c r="AQ103" s="25">
        <f>LaborForceMale!AQ103+LaborForceFemale!AQ103</f>
        <v>0</v>
      </c>
      <c r="AR103" s="25">
        <f>LaborForceMale!AR103+LaborForceFemale!AR103</f>
        <v>0</v>
      </c>
      <c r="AS103" s="25">
        <f>LaborForceMale!AS103+LaborForceFemale!AS103</f>
        <v>0</v>
      </c>
      <c r="AT103" s="25">
        <f>LaborForceMale!AT103+LaborForceFemale!AT103</f>
        <v>0</v>
      </c>
      <c r="AU103" s="25">
        <f>LaborForceMale!AU103+LaborForceFemale!AU103</f>
        <v>0</v>
      </c>
      <c r="AV103" s="25">
        <f>LaborForceMale!AV103+LaborForceFemale!AV103</f>
        <v>0</v>
      </c>
      <c r="AW103" s="25">
        <f>LaborForceMale!AW103+LaborForceFemale!AW103</f>
        <v>0</v>
      </c>
      <c r="AX103" s="25">
        <f>LaborForceMale!AX103+LaborForceFemale!AX103</f>
        <v>0</v>
      </c>
      <c r="AY103" s="25">
        <f>LaborForceMale!AY103+LaborForceFemale!AY103</f>
        <v>0</v>
      </c>
      <c r="AZ103" s="25">
        <f>LaborForceMale!AZ103+LaborForceFemale!AZ103</f>
        <v>0</v>
      </c>
    </row>
    <row r="105" spans="1:52">
      <c r="A105" s="25" t="s">
        <v>24</v>
      </c>
      <c r="AD105" s="25">
        <f t="shared" ref="AD105:AZ105" si="0">SUM(AD3:AD103)</f>
        <v>9155.314907108901</v>
      </c>
      <c r="AE105" s="25">
        <f t="shared" si="0"/>
        <v>9465.1130195566002</v>
      </c>
      <c r="AF105" s="25">
        <f t="shared" si="0"/>
        <v>9786.7434054791956</v>
      </c>
      <c r="AG105" s="25">
        <f t="shared" si="0"/>
        <v>10081.755591327341</v>
      </c>
      <c r="AH105" s="25">
        <f t="shared" si="0"/>
        <v>10385.38975574816</v>
      </c>
      <c r="AI105" s="25">
        <f t="shared" si="0"/>
        <v>10696.15340576052</v>
      </c>
      <c r="AJ105" s="25">
        <f t="shared" si="0"/>
        <v>11012.216190566876</v>
      </c>
      <c r="AK105" s="25">
        <f t="shared" si="0"/>
        <v>11332.115783902445</v>
      </c>
      <c r="AL105" s="25">
        <f t="shared" si="0"/>
        <v>11655.151524198724</v>
      </c>
      <c r="AM105" s="25">
        <f t="shared" si="0"/>
        <v>11980.986432184809</v>
      </c>
      <c r="AN105" s="25">
        <f t="shared" si="0"/>
        <v>12309.011969526502</v>
      </c>
      <c r="AO105" s="25">
        <f t="shared" si="0"/>
        <v>12638.726430403365</v>
      </c>
      <c r="AP105" s="25">
        <f t="shared" si="0"/>
        <v>12969.717891381257</v>
      </c>
      <c r="AQ105" s="25">
        <f t="shared" si="0"/>
        <v>13301.450331524058</v>
      </c>
      <c r="AR105" s="25">
        <f t="shared" si="0"/>
        <v>13633.633811192154</v>
      </c>
      <c r="AS105" s="25">
        <f t="shared" si="0"/>
        <v>13966.411188719421</v>
      </c>
      <c r="AT105" s="25">
        <f t="shared" si="0"/>
        <v>14300.124150777907</v>
      </c>
      <c r="AU105" s="25">
        <f t="shared" si="0"/>
        <v>14634.910910659846</v>
      </c>
      <c r="AV105" s="25">
        <f t="shared" si="0"/>
        <v>14970.537351084018</v>
      </c>
      <c r="AW105" s="25">
        <f t="shared" si="0"/>
        <v>15306.527745950845</v>
      </c>
      <c r="AX105" s="25">
        <f t="shared" si="0"/>
        <v>15642.453195637356</v>
      </c>
      <c r="AY105" s="25">
        <f t="shared" si="0"/>
        <v>15977.815633329919</v>
      </c>
      <c r="AZ105" s="25">
        <f t="shared" si="0"/>
        <v>16312.121220000006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Sheet12"/>
  <dimension ref="A1:AZ103"/>
  <sheetViews>
    <sheetView workbookViewId="0">
      <pane xSplit="1" ySplit="2" topLeftCell="O3" activePane="bottomRight" state="frozen"/>
      <selection activeCell="R26" sqref="R26"/>
      <selection pane="topRight" activeCell="R26" sqref="R26"/>
      <selection pane="bottomLeft" activeCell="R26" sqref="R26"/>
      <selection pane="bottomRight" activeCell="R26" sqref="R26"/>
    </sheetView>
  </sheetViews>
  <sheetFormatPr defaultRowHeight="12.75"/>
  <cols>
    <col min="1" max="1" width="19.28515625" style="25" customWidth="1"/>
    <col min="2" max="26" width="9.140625" style="25" hidden="1" customWidth="1"/>
    <col min="27" max="29" width="9.140625" style="25" customWidth="1"/>
    <col min="30" max="16384" width="9.140625" style="25"/>
  </cols>
  <sheetData>
    <row r="1" spans="1:52" s="31" customFormat="1">
      <c r="A1" s="31" t="s">
        <v>54</v>
      </c>
    </row>
    <row r="2" spans="1:52" s="29" customFormat="1">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 t="shared" ref="AA3:AB3" si="0">AB3</f>
        <v>0</v>
      </c>
      <c r="AB3" s="28">
        <f t="shared" si="0"/>
        <v>0</v>
      </c>
      <c r="AC3" s="28">
        <f>AD3</f>
        <v>0</v>
      </c>
      <c r="AD3" s="27">
        <v>0</v>
      </c>
      <c r="AE3" s="27">
        <f t="shared" ref="AE3:AZ3" si="1">AD3</f>
        <v>0</v>
      </c>
      <c r="AF3" s="27">
        <f t="shared" si="1"/>
        <v>0</v>
      </c>
      <c r="AG3" s="26">
        <f t="shared" si="1"/>
        <v>0</v>
      </c>
      <c r="AH3" s="26">
        <f t="shared" si="1"/>
        <v>0</v>
      </c>
      <c r="AI3" s="26">
        <f t="shared" si="1"/>
        <v>0</v>
      </c>
      <c r="AJ3" s="26">
        <f t="shared" si="1"/>
        <v>0</v>
      </c>
      <c r="AK3" s="26">
        <f t="shared" si="1"/>
        <v>0</v>
      </c>
      <c r="AL3" s="26">
        <f t="shared" si="1"/>
        <v>0</v>
      </c>
      <c r="AM3" s="26">
        <f t="shared" si="1"/>
        <v>0</v>
      </c>
      <c r="AN3" s="26">
        <f t="shared" si="1"/>
        <v>0</v>
      </c>
      <c r="AO3" s="26">
        <f t="shared" si="1"/>
        <v>0</v>
      </c>
      <c r="AP3" s="26">
        <f t="shared" si="1"/>
        <v>0</v>
      </c>
      <c r="AQ3" s="26">
        <f t="shared" si="1"/>
        <v>0</v>
      </c>
      <c r="AR3" s="26">
        <f t="shared" si="1"/>
        <v>0</v>
      </c>
      <c r="AS3" s="26">
        <f t="shared" si="1"/>
        <v>0</v>
      </c>
      <c r="AT3" s="26">
        <f t="shared" si="1"/>
        <v>0</v>
      </c>
      <c r="AU3" s="26">
        <f t="shared" si="1"/>
        <v>0</v>
      </c>
      <c r="AV3" s="26">
        <f t="shared" si="1"/>
        <v>0</v>
      </c>
      <c r="AW3" s="26">
        <f t="shared" si="1"/>
        <v>0</v>
      </c>
      <c r="AX3" s="26">
        <f t="shared" si="1"/>
        <v>0</v>
      </c>
      <c r="AY3" s="26">
        <f t="shared" si="1"/>
        <v>0</v>
      </c>
      <c r="AZ3" s="26">
        <f t="shared" si="1"/>
        <v>0</v>
      </c>
    </row>
    <row r="4" spans="1:5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 t="shared" ref="AA4:AC4" si="2">AB4</f>
        <v>0</v>
      </c>
      <c r="AB4" s="28">
        <f t="shared" si="2"/>
        <v>0</v>
      </c>
      <c r="AC4" s="28">
        <f t="shared" si="2"/>
        <v>0</v>
      </c>
      <c r="AD4" s="27">
        <v>0</v>
      </c>
      <c r="AE4" s="27">
        <f t="shared" ref="AE4:AZ4" si="3">AD4</f>
        <v>0</v>
      </c>
      <c r="AF4" s="27">
        <f t="shared" si="3"/>
        <v>0</v>
      </c>
      <c r="AG4" s="26">
        <f t="shared" si="3"/>
        <v>0</v>
      </c>
      <c r="AH4" s="26">
        <f t="shared" si="3"/>
        <v>0</v>
      </c>
      <c r="AI4" s="26">
        <f t="shared" si="3"/>
        <v>0</v>
      </c>
      <c r="AJ4" s="26">
        <f t="shared" si="3"/>
        <v>0</v>
      </c>
      <c r="AK4" s="26">
        <f t="shared" si="3"/>
        <v>0</v>
      </c>
      <c r="AL4" s="26">
        <f t="shared" si="3"/>
        <v>0</v>
      </c>
      <c r="AM4" s="26">
        <f t="shared" si="3"/>
        <v>0</v>
      </c>
      <c r="AN4" s="26">
        <f t="shared" si="3"/>
        <v>0</v>
      </c>
      <c r="AO4" s="26">
        <f t="shared" si="3"/>
        <v>0</v>
      </c>
      <c r="AP4" s="26">
        <f t="shared" si="3"/>
        <v>0</v>
      </c>
      <c r="AQ4" s="26">
        <f t="shared" si="3"/>
        <v>0</v>
      </c>
      <c r="AR4" s="26">
        <f t="shared" si="3"/>
        <v>0</v>
      </c>
      <c r="AS4" s="26">
        <f t="shared" si="3"/>
        <v>0</v>
      </c>
      <c r="AT4" s="26">
        <f t="shared" si="3"/>
        <v>0</v>
      </c>
      <c r="AU4" s="26">
        <f t="shared" si="3"/>
        <v>0</v>
      </c>
      <c r="AV4" s="26">
        <f t="shared" si="3"/>
        <v>0</v>
      </c>
      <c r="AW4" s="26">
        <f t="shared" si="3"/>
        <v>0</v>
      </c>
      <c r="AX4" s="26">
        <f t="shared" si="3"/>
        <v>0</v>
      </c>
      <c r="AY4" s="26">
        <f t="shared" si="3"/>
        <v>0</v>
      </c>
      <c r="AZ4" s="26">
        <f t="shared" si="3"/>
        <v>0</v>
      </c>
    </row>
    <row r="5" spans="1:5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 t="shared" ref="AA5:AC5" si="4">AB5</f>
        <v>0</v>
      </c>
      <c r="AB5" s="28">
        <f t="shared" si="4"/>
        <v>0</v>
      </c>
      <c r="AC5" s="28">
        <f t="shared" si="4"/>
        <v>0</v>
      </c>
      <c r="AD5" s="27">
        <v>0</v>
      </c>
      <c r="AE5" s="27">
        <f t="shared" ref="AE5:AZ5" si="5">AD5</f>
        <v>0</v>
      </c>
      <c r="AF5" s="27">
        <f t="shared" si="5"/>
        <v>0</v>
      </c>
      <c r="AG5" s="26">
        <f t="shared" si="5"/>
        <v>0</v>
      </c>
      <c r="AH5" s="26">
        <f t="shared" si="5"/>
        <v>0</v>
      </c>
      <c r="AI5" s="26">
        <f t="shared" si="5"/>
        <v>0</v>
      </c>
      <c r="AJ5" s="26">
        <f t="shared" si="5"/>
        <v>0</v>
      </c>
      <c r="AK5" s="26">
        <f t="shared" si="5"/>
        <v>0</v>
      </c>
      <c r="AL5" s="26">
        <f t="shared" si="5"/>
        <v>0</v>
      </c>
      <c r="AM5" s="26">
        <f t="shared" si="5"/>
        <v>0</v>
      </c>
      <c r="AN5" s="26">
        <f t="shared" si="5"/>
        <v>0</v>
      </c>
      <c r="AO5" s="26">
        <f t="shared" si="5"/>
        <v>0</v>
      </c>
      <c r="AP5" s="26">
        <f t="shared" si="5"/>
        <v>0</v>
      </c>
      <c r="AQ5" s="26">
        <f t="shared" si="5"/>
        <v>0</v>
      </c>
      <c r="AR5" s="26">
        <f t="shared" si="5"/>
        <v>0</v>
      </c>
      <c r="AS5" s="26">
        <f t="shared" si="5"/>
        <v>0</v>
      </c>
      <c r="AT5" s="26">
        <f t="shared" si="5"/>
        <v>0</v>
      </c>
      <c r="AU5" s="26">
        <f t="shared" si="5"/>
        <v>0</v>
      </c>
      <c r="AV5" s="26">
        <f t="shared" si="5"/>
        <v>0</v>
      </c>
      <c r="AW5" s="26">
        <f t="shared" si="5"/>
        <v>0</v>
      </c>
      <c r="AX5" s="26">
        <f t="shared" si="5"/>
        <v>0</v>
      </c>
      <c r="AY5" s="26">
        <f t="shared" si="5"/>
        <v>0</v>
      </c>
      <c r="AZ5" s="26">
        <f t="shared" si="5"/>
        <v>0</v>
      </c>
    </row>
    <row r="6" spans="1:5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 t="shared" ref="AA6:AC6" si="6">AB6</f>
        <v>0</v>
      </c>
      <c r="AB6" s="28">
        <f t="shared" si="6"/>
        <v>0</v>
      </c>
      <c r="AC6" s="28">
        <f t="shared" si="6"/>
        <v>0</v>
      </c>
      <c r="AD6" s="27">
        <v>0</v>
      </c>
      <c r="AE6" s="27">
        <f t="shared" ref="AE6:AZ6" si="7">AD6</f>
        <v>0</v>
      </c>
      <c r="AF6" s="27">
        <f t="shared" si="7"/>
        <v>0</v>
      </c>
      <c r="AG6" s="26">
        <f t="shared" si="7"/>
        <v>0</v>
      </c>
      <c r="AH6" s="26">
        <f t="shared" si="7"/>
        <v>0</v>
      </c>
      <c r="AI6" s="26">
        <f t="shared" si="7"/>
        <v>0</v>
      </c>
      <c r="AJ6" s="26">
        <f t="shared" si="7"/>
        <v>0</v>
      </c>
      <c r="AK6" s="26">
        <f t="shared" si="7"/>
        <v>0</v>
      </c>
      <c r="AL6" s="26">
        <f t="shared" si="7"/>
        <v>0</v>
      </c>
      <c r="AM6" s="26">
        <f t="shared" si="7"/>
        <v>0</v>
      </c>
      <c r="AN6" s="26">
        <f t="shared" si="7"/>
        <v>0</v>
      </c>
      <c r="AO6" s="26">
        <f t="shared" si="7"/>
        <v>0</v>
      </c>
      <c r="AP6" s="26">
        <f t="shared" si="7"/>
        <v>0</v>
      </c>
      <c r="AQ6" s="26">
        <f t="shared" si="7"/>
        <v>0</v>
      </c>
      <c r="AR6" s="26">
        <f t="shared" si="7"/>
        <v>0</v>
      </c>
      <c r="AS6" s="26">
        <f t="shared" si="7"/>
        <v>0</v>
      </c>
      <c r="AT6" s="26">
        <f t="shared" si="7"/>
        <v>0</v>
      </c>
      <c r="AU6" s="26">
        <f t="shared" si="7"/>
        <v>0</v>
      </c>
      <c r="AV6" s="26">
        <f t="shared" si="7"/>
        <v>0</v>
      </c>
      <c r="AW6" s="26">
        <f t="shared" si="7"/>
        <v>0</v>
      </c>
      <c r="AX6" s="26">
        <f t="shared" si="7"/>
        <v>0</v>
      </c>
      <c r="AY6" s="26">
        <f t="shared" si="7"/>
        <v>0</v>
      </c>
      <c r="AZ6" s="26">
        <f t="shared" si="7"/>
        <v>0</v>
      </c>
    </row>
    <row r="7" spans="1:5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 t="shared" ref="AA7:AC7" si="8">AB7</f>
        <v>0</v>
      </c>
      <c r="AB7" s="28">
        <f t="shared" si="8"/>
        <v>0</v>
      </c>
      <c r="AC7" s="28">
        <f t="shared" si="8"/>
        <v>0</v>
      </c>
      <c r="AD7" s="27">
        <v>0</v>
      </c>
      <c r="AE7" s="27">
        <f t="shared" ref="AE7:AZ7" si="9">AD7</f>
        <v>0</v>
      </c>
      <c r="AF7" s="27">
        <f t="shared" si="9"/>
        <v>0</v>
      </c>
      <c r="AG7" s="26">
        <f t="shared" si="9"/>
        <v>0</v>
      </c>
      <c r="AH7" s="26">
        <f t="shared" si="9"/>
        <v>0</v>
      </c>
      <c r="AI7" s="26">
        <f t="shared" si="9"/>
        <v>0</v>
      </c>
      <c r="AJ7" s="26">
        <f t="shared" si="9"/>
        <v>0</v>
      </c>
      <c r="AK7" s="26">
        <f t="shared" si="9"/>
        <v>0</v>
      </c>
      <c r="AL7" s="26">
        <f t="shared" si="9"/>
        <v>0</v>
      </c>
      <c r="AM7" s="26">
        <f t="shared" si="9"/>
        <v>0</v>
      </c>
      <c r="AN7" s="26">
        <f t="shared" si="9"/>
        <v>0</v>
      </c>
      <c r="AO7" s="26">
        <f t="shared" si="9"/>
        <v>0</v>
      </c>
      <c r="AP7" s="26">
        <f t="shared" si="9"/>
        <v>0</v>
      </c>
      <c r="AQ7" s="26">
        <f t="shared" si="9"/>
        <v>0</v>
      </c>
      <c r="AR7" s="26">
        <f t="shared" si="9"/>
        <v>0</v>
      </c>
      <c r="AS7" s="26">
        <f t="shared" si="9"/>
        <v>0</v>
      </c>
      <c r="AT7" s="26">
        <f t="shared" si="9"/>
        <v>0</v>
      </c>
      <c r="AU7" s="26">
        <f t="shared" si="9"/>
        <v>0</v>
      </c>
      <c r="AV7" s="26">
        <f t="shared" si="9"/>
        <v>0</v>
      </c>
      <c r="AW7" s="26">
        <f t="shared" si="9"/>
        <v>0</v>
      </c>
      <c r="AX7" s="26">
        <f t="shared" si="9"/>
        <v>0</v>
      </c>
      <c r="AY7" s="26">
        <f t="shared" si="9"/>
        <v>0</v>
      </c>
      <c r="AZ7" s="26">
        <f t="shared" si="9"/>
        <v>0</v>
      </c>
    </row>
    <row r="8" spans="1:5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 t="shared" ref="AA8:AC8" si="10">AB8</f>
        <v>0</v>
      </c>
      <c r="AB8" s="28">
        <f t="shared" si="10"/>
        <v>0</v>
      </c>
      <c r="AC8" s="28">
        <f t="shared" si="10"/>
        <v>0</v>
      </c>
      <c r="AD8" s="27">
        <v>0</v>
      </c>
      <c r="AE8" s="27">
        <f t="shared" ref="AE8:AZ8" si="11">AD8</f>
        <v>0</v>
      </c>
      <c r="AF8" s="27">
        <f t="shared" si="11"/>
        <v>0</v>
      </c>
      <c r="AG8" s="26">
        <f t="shared" si="11"/>
        <v>0</v>
      </c>
      <c r="AH8" s="26">
        <f t="shared" si="11"/>
        <v>0</v>
      </c>
      <c r="AI8" s="26">
        <f t="shared" si="11"/>
        <v>0</v>
      </c>
      <c r="AJ8" s="26">
        <f t="shared" si="11"/>
        <v>0</v>
      </c>
      <c r="AK8" s="26">
        <f t="shared" si="11"/>
        <v>0</v>
      </c>
      <c r="AL8" s="26">
        <f t="shared" si="11"/>
        <v>0</v>
      </c>
      <c r="AM8" s="26">
        <f t="shared" si="11"/>
        <v>0</v>
      </c>
      <c r="AN8" s="26">
        <f t="shared" si="11"/>
        <v>0</v>
      </c>
      <c r="AO8" s="26">
        <f t="shared" si="11"/>
        <v>0</v>
      </c>
      <c r="AP8" s="26">
        <f t="shared" si="11"/>
        <v>0</v>
      </c>
      <c r="AQ8" s="26">
        <f t="shared" si="11"/>
        <v>0</v>
      </c>
      <c r="AR8" s="26">
        <f t="shared" si="11"/>
        <v>0</v>
      </c>
      <c r="AS8" s="26">
        <f t="shared" si="11"/>
        <v>0</v>
      </c>
      <c r="AT8" s="26">
        <f t="shared" si="11"/>
        <v>0</v>
      </c>
      <c r="AU8" s="26">
        <f t="shared" si="11"/>
        <v>0</v>
      </c>
      <c r="AV8" s="26">
        <f t="shared" si="11"/>
        <v>0</v>
      </c>
      <c r="AW8" s="26">
        <f t="shared" si="11"/>
        <v>0</v>
      </c>
      <c r="AX8" s="26">
        <f t="shared" si="11"/>
        <v>0</v>
      </c>
      <c r="AY8" s="26">
        <f t="shared" si="11"/>
        <v>0</v>
      </c>
      <c r="AZ8" s="26">
        <f t="shared" si="11"/>
        <v>0</v>
      </c>
    </row>
    <row r="9" spans="1:5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 t="shared" ref="AA9:AC9" si="12">AB9</f>
        <v>0</v>
      </c>
      <c r="AB9" s="28">
        <f t="shared" si="12"/>
        <v>0</v>
      </c>
      <c r="AC9" s="28">
        <f t="shared" si="12"/>
        <v>0</v>
      </c>
      <c r="AD9" s="27">
        <v>0</v>
      </c>
      <c r="AE9" s="27">
        <f t="shared" ref="AE9:AZ9" si="13">AD9</f>
        <v>0</v>
      </c>
      <c r="AF9" s="27">
        <f t="shared" si="13"/>
        <v>0</v>
      </c>
      <c r="AG9" s="26">
        <f t="shared" si="13"/>
        <v>0</v>
      </c>
      <c r="AH9" s="26">
        <f t="shared" si="13"/>
        <v>0</v>
      </c>
      <c r="AI9" s="26">
        <f t="shared" si="13"/>
        <v>0</v>
      </c>
      <c r="AJ9" s="26">
        <f t="shared" si="13"/>
        <v>0</v>
      </c>
      <c r="AK9" s="26">
        <f t="shared" si="13"/>
        <v>0</v>
      </c>
      <c r="AL9" s="26">
        <f t="shared" si="13"/>
        <v>0</v>
      </c>
      <c r="AM9" s="26">
        <f t="shared" si="13"/>
        <v>0</v>
      </c>
      <c r="AN9" s="26">
        <f t="shared" si="13"/>
        <v>0</v>
      </c>
      <c r="AO9" s="26">
        <f t="shared" si="13"/>
        <v>0</v>
      </c>
      <c r="AP9" s="26">
        <f t="shared" si="13"/>
        <v>0</v>
      </c>
      <c r="AQ9" s="26">
        <f t="shared" si="13"/>
        <v>0</v>
      </c>
      <c r="AR9" s="26">
        <f t="shared" si="13"/>
        <v>0</v>
      </c>
      <c r="AS9" s="26">
        <f t="shared" si="13"/>
        <v>0</v>
      </c>
      <c r="AT9" s="26">
        <f t="shared" si="13"/>
        <v>0</v>
      </c>
      <c r="AU9" s="26">
        <f t="shared" si="13"/>
        <v>0</v>
      </c>
      <c r="AV9" s="26">
        <f t="shared" si="13"/>
        <v>0</v>
      </c>
      <c r="AW9" s="26">
        <f t="shared" si="13"/>
        <v>0</v>
      </c>
      <c r="AX9" s="26">
        <f t="shared" si="13"/>
        <v>0</v>
      </c>
      <c r="AY9" s="26">
        <f t="shared" si="13"/>
        <v>0</v>
      </c>
      <c r="AZ9" s="26">
        <f t="shared" si="13"/>
        <v>0</v>
      </c>
    </row>
    <row r="10" spans="1:5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 t="shared" ref="AA10:AC10" si="14">AB10</f>
        <v>0</v>
      </c>
      <c r="AB10" s="28">
        <f t="shared" si="14"/>
        <v>0</v>
      </c>
      <c r="AC10" s="28">
        <f t="shared" si="14"/>
        <v>0</v>
      </c>
      <c r="AD10" s="27">
        <v>0</v>
      </c>
      <c r="AE10" s="27">
        <f t="shared" ref="AE10:AZ10" si="15">AD10</f>
        <v>0</v>
      </c>
      <c r="AF10" s="27">
        <f t="shared" si="15"/>
        <v>0</v>
      </c>
      <c r="AG10" s="26">
        <f t="shared" si="15"/>
        <v>0</v>
      </c>
      <c r="AH10" s="26">
        <f t="shared" si="15"/>
        <v>0</v>
      </c>
      <c r="AI10" s="26">
        <f t="shared" si="15"/>
        <v>0</v>
      </c>
      <c r="AJ10" s="26">
        <f t="shared" si="15"/>
        <v>0</v>
      </c>
      <c r="AK10" s="26">
        <f t="shared" si="15"/>
        <v>0</v>
      </c>
      <c r="AL10" s="26">
        <f t="shared" si="15"/>
        <v>0</v>
      </c>
      <c r="AM10" s="26">
        <f t="shared" si="15"/>
        <v>0</v>
      </c>
      <c r="AN10" s="26">
        <f t="shared" si="15"/>
        <v>0</v>
      </c>
      <c r="AO10" s="26">
        <f t="shared" si="15"/>
        <v>0</v>
      </c>
      <c r="AP10" s="26">
        <f t="shared" si="15"/>
        <v>0</v>
      </c>
      <c r="AQ10" s="26">
        <f t="shared" si="15"/>
        <v>0</v>
      </c>
      <c r="AR10" s="26">
        <f t="shared" si="15"/>
        <v>0</v>
      </c>
      <c r="AS10" s="26">
        <f t="shared" si="15"/>
        <v>0</v>
      </c>
      <c r="AT10" s="26">
        <f t="shared" si="15"/>
        <v>0</v>
      </c>
      <c r="AU10" s="26">
        <f t="shared" si="15"/>
        <v>0</v>
      </c>
      <c r="AV10" s="26">
        <f t="shared" si="15"/>
        <v>0</v>
      </c>
      <c r="AW10" s="26">
        <f t="shared" si="15"/>
        <v>0</v>
      </c>
      <c r="AX10" s="26">
        <f t="shared" si="15"/>
        <v>0</v>
      </c>
      <c r="AY10" s="26">
        <f t="shared" si="15"/>
        <v>0</v>
      </c>
      <c r="AZ10" s="26">
        <f t="shared" si="15"/>
        <v>0</v>
      </c>
    </row>
    <row r="11" spans="1:5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 t="shared" ref="AA11:AC11" si="16">AB11</f>
        <v>0</v>
      </c>
      <c r="AB11" s="28">
        <f t="shared" si="16"/>
        <v>0</v>
      </c>
      <c r="AC11" s="28">
        <f t="shared" si="16"/>
        <v>0</v>
      </c>
      <c r="AD11" s="27">
        <v>0</v>
      </c>
      <c r="AE11" s="27">
        <f t="shared" ref="AE11:AZ11" si="17">AD11</f>
        <v>0</v>
      </c>
      <c r="AF11" s="27">
        <f t="shared" si="17"/>
        <v>0</v>
      </c>
      <c r="AG11" s="26">
        <f t="shared" si="17"/>
        <v>0</v>
      </c>
      <c r="AH11" s="26">
        <f t="shared" si="17"/>
        <v>0</v>
      </c>
      <c r="AI11" s="26">
        <f t="shared" si="17"/>
        <v>0</v>
      </c>
      <c r="AJ11" s="26">
        <f t="shared" si="17"/>
        <v>0</v>
      </c>
      <c r="AK11" s="26">
        <f t="shared" si="17"/>
        <v>0</v>
      </c>
      <c r="AL11" s="26">
        <f t="shared" si="17"/>
        <v>0</v>
      </c>
      <c r="AM11" s="26">
        <f t="shared" si="17"/>
        <v>0</v>
      </c>
      <c r="AN11" s="26">
        <f t="shared" si="17"/>
        <v>0</v>
      </c>
      <c r="AO11" s="26">
        <f t="shared" si="17"/>
        <v>0</v>
      </c>
      <c r="AP11" s="26">
        <f t="shared" si="17"/>
        <v>0</v>
      </c>
      <c r="AQ11" s="26">
        <f t="shared" si="17"/>
        <v>0</v>
      </c>
      <c r="AR11" s="26">
        <f t="shared" si="17"/>
        <v>0</v>
      </c>
      <c r="AS11" s="26">
        <f t="shared" si="17"/>
        <v>0</v>
      </c>
      <c r="AT11" s="26">
        <f t="shared" si="17"/>
        <v>0</v>
      </c>
      <c r="AU11" s="26">
        <f t="shared" si="17"/>
        <v>0</v>
      </c>
      <c r="AV11" s="26">
        <f t="shared" si="17"/>
        <v>0</v>
      </c>
      <c r="AW11" s="26">
        <f t="shared" si="17"/>
        <v>0</v>
      </c>
      <c r="AX11" s="26">
        <f t="shared" si="17"/>
        <v>0</v>
      </c>
      <c r="AY11" s="26">
        <f t="shared" si="17"/>
        <v>0</v>
      </c>
      <c r="AZ11" s="26">
        <f t="shared" si="17"/>
        <v>0</v>
      </c>
    </row>
    <row r="12" spans="1:5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 t="shared" ref="AA12:AC12" si="18">AB12</f>
        <v>0</v>
      </c>
      <c r="AB12" s="28">
        <f t="shared" si="18"/>
        <v>0</v>
      </c>
      <c r="AC12" s="28">
        <f t="shared" si="18"/>
        <v>0</v>
      </c>
      <c r="AD12" s="27">
        <v>0</v>
      </c>
      <c r="AE12" s="27">
        <f t="shared" ref="AE12:AZ12" si="19">AD12</f>
        <v>0</v>
      </c>
      <c r="AF12" s="27">
        <f t="shared" si="19"/>
        <v>0</v>
      </c>
      <c r="AG12" s="26">
        <f t="shared" si="19"/>
        <v>0</v>
      </c>
      <c r="AH12" s="26">
        <f t="shared" si="19"/>
        <v>0</v>
      </c>
      <c r="AI12" s="26">
        <f t="shared" si="19"/>
        <v>0</v>
      </c>
      <c r="AJ12" s="26">
        <f t="shared" si="19"/>
        <v>0</v>
      </c>
      <c r="AK12" s="26">
        <f t="shared" si="19"/>
        <v>0</v>
      </c>
      <c r="AL12" s="26">
        <f t="shared" si="19"/>
        <v>0</v>
      </c>
      <c r="AM12" s="26">
        <f t="shared" si="19"/>
        <v>0</v>
      </c>
      <c r="AN12" s="26">
        <f t="shared" si="19"/>
        <v>0</v>
      </c>
      <c r="AO12" s="26">
        <f t="shared" si="19"/>
        <v>0</v>
      </c>
      <c r="AP12" s="26">
        <f t="shared" si="19"/>
        <v>0</v>
      </c>
      <c r="AQ12" s="26">
        <f t="shared" si="19"/>
        <v>0</v>
      </c>
      <c r="AR12" s="26">
        <f t="shared" si="19"/>
        <v>0</v>
      </c>
      <c r="AS12" s="26">
        <f t="shared" si="19"/>
        <v>0</v>
      </c>
      <c r="AT12" s="26">
        <f t="shared" si="19"/>
        <v>0</v>
      </c>
      <c r="AU12" s="26">
        <f t="shared" si="19"/>
        <v>0</v>
      </c>
      <c r="AV12" s="26">
        <f t="shared" si="19"/>
        <v>0</v>
      </c>
      <c r="AW12" s="26">
        <f t="shared" si="19"/>
        <v>0</v>
      </c>
      <c r="AX12" s="26">
        <f t="shared" si="19"/>
        <v>0</v>
      </c>
      <c r="AY12" s="26">
        <f t="shared" si="19"/>
        <v>0</v>
      </c>
      <c r="AZ12" s="26">
        <f t="shared" si="19"/>
        <v>0</v>
      </c>
    </row>
    <row r="13" spans="1:5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 t="shared" ref="AA13:AC13" si="20">AB13</f>
        <v>0</v>
      </c>
      <c r="AB13" s="28">
        <f t="shared" si="20"/>
        <v>0</v>
      </c>
      <c r="AC13" s="28">
        <f t="shared" si="20"/>
        <v>0</v>
      </c>
      <c r="AD13" s="27">
        <v>0</v>
      </c>
      <c r="AE13" s="27">
        <f t="shared" ref="AE13:AZ13" si="21">AD13</f>
        <v>0</v>
      </c>
      <c r="AF13" s="27">
        <f t="shared" si="21"/>
        <v>0</v>
      </c>
      <c r="AG13" s="26">
        <f t="shared" si="21"/>
        <v>0</v>
      </c>
      <c r="AH13" s="26">
        <f t="shared" si="21"/>
        <v>0</v>
      </c>
      <c r="AI13" s="26">
        <f t="shared" si="21"/>
        <v>0</v>
      </c>
      <c r="AJ13" s="26">
        <f t="shared" si="21"/>
        <v>0</v>
      </c>
      <c r="AK13" s="26">
        <f t="shared" si="21"/>
        <v>0</v>
      </c>
      <c r="AL13" s="26">
        <f t="shared" si="21"/>
        <v>0</v>
      </c>
      <c r="AM13" s="26">
        <f t="shared" si="21"/>
        <v>0</v>
      </c>
      <c r="AN13" s="26">
        <f t="shared" si="21"/>
        <v>0</v>
      </c>
      <c r="AO13" s="26">
        <f t="shared" si="21"/>
        <v>0</v>
      </c>
      <c r="AP13" s="26">
        <f t="shared" si="21"/>
        <v>0</v>
      </c>
      <c r="AQ13" s="26">
        <f t="shared" si="21"/>
        <v>0</v>
      </c>
      <c r="AR13" s="26">
        <f t="shared" si="21"/>
        <v>0</v>
      </c>
      <c r="AS13" s="26">
        <f t="shared" si="21"/>
        <v>0</v>
      </c>
      <c r="AT13" s="26">
        <f t="shared" si="21"/>
        <v>0</v>
      </c>
      <c r="AU13" s="26">
        <f t="shared" si="21"/>
        <v>0</v>
      </c>
      <c r="AV13" s="26">
        <f t="shared" si="21"/>
        <v>0</v>
      </c>
      <c r="AW13" s="26">
        <f t="shared" si="21"/>
        <v>0</v>
      </c>
      <c r="AX13" s="26">
        <f t="shared" si="21"/>
        <v>0</v>
      </c>
      <c r="AY13" s="26">
        <f t="shared" si="21"/>
        <v>0</v>
      </c>
      <c r="AZ13" s="26">
        <f t="shared" si="21"/>
        <v>0</v>
      </c>
    </row>
    <row r="14" spans="1:5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 t="shared" ref="AA14:AC14" si="22">AB14</f>
        <v>0</v>
      </c>
      <c r="AB14" s="28">
        <f t="shared" si="22"/>
        <v>0</v>
      </c>
      <c r="AC14" s="28">
        <f t="shared" si="22"/>
        <v>0</v>
      </c>
      <c r="AD14" s="27">
        <v>0</v>
      </c>
      <c r="AE14" s="27">
        <f t="shared" ref="AE14:AZ14" si="23">AD14</f>
        <v>0</v>
      </c>
      <c r="AF14" s="27">
        <f t="shared" si="23"/>
        <v>0</v>
      </c>
      <c r="AG14" s="26">
        <f t="shared" si="23"/>
        <v>0</v>
      </c>
      <c r="AH14" s="26">
        <f t="shared" si="23"/>
        <v>0</v>
      </c>
      <c r="AI14" s="26">
        <f t="shared" si="23"/>
        <v>0</v>
      </c>
      <c r="AJ14" s="26">
        <f t="shared" si="23"/>
        <v>0</v>
      </c>
      <c r="AK14" s="26">
        <f t="shared" si="23"/>
        <v>0</v>
      </c>
      <c r="AL14" s="26">
        <f t="shared" si="23"/>
        <v>0</v>
      </c>
      <c r="AM14" s="26">
        <f t="shared" si="23"/>
        <v>0</v>
      </c>
      <c r="AN14" s="26">
        <f t="shared" si="23"/>
        <v>0</v>
      </c>
      <c r="AO14" s="26">
        <f t="shared" si="23"/>
        <v>0</v>
      </c>
      <c r="AP14" s="26">
        <f t="shared" si="23"/>
        <v>0</v>
      </c>
      <c r="AQ14" s="26">
        <f t="shared" si="23"/>
        <v>0</v>
      </c>
      <c r="AR14" s="26">
        <f t="shared" si="23"/>
        <v>0</v>
      </c>
      <c r="AS14" s="26">
        <f t="shared" si="23"/>
        <v>0</v>
      </c>
      <c r="AT14" s="26">
        <f t="shared" si="23"/>
        <v>0</v>
      </c>
      <c r="AU14" s="26">
        <f t="shared" si="23"/>
        <v>0</v>
      </c>
      <c r="AV14" s="26">
        <f t="shared" si="23"/>
        <v>0</v>
      </c>
      <c r="AW14" s="26">
        <f t="shared" si="23"/>
        <v>0</v>
      </c>
      <c r="AX14" s="26">
        <f t="shared" si="23"/>
        <v>0</v>
      </c>
      <c r="AY14" s="26">
        <f t="shared" si="23"/>
        <v>0</v>
      </c>
      <c r="AZ14" s="26">
        <f t="shared" si="23"/>
        <v>0</v>
      </c>
    </row>
    <row r="15" spans="1:5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 t="shared" ref="AA15:AC15" si="24">AB15</f>
        <v>0</v>
      </c>
      <c r="AB15" s="28">
        <f t="shared" si="24"/>
        <v>0</v>
      </c>
      <c r="AC15" s="28">
        <f t="shared" si="24"/>
        <v>0</v>
      </c>
      <c r="AD15" s="27">
        <v>0</v>
      </c>
      <c r="AE15" s="27">
        <f t="shared" ref="AE15:AZ15" si="25">AD15</f>
        <v>0</v>
      </c>
      <c r="AF15" s="27">
        <f t="shared" si="25"/>
        <v>0</v>
      </c>
      <c r="AG15" s="26">
        <f t="shared" si="25"/>
        <v>0</v>
      </c>
      <c r="AH15" s="26">
        <f t="shared" si="25"/>
        <v>0</v>
      </c>
      <c r="AI15" s="26">
        <f t="shared" si="25"/>
        <v>0</v>
      </c>
      <c r="AJ15" s="26">
        <f t="shared" si="25"/>
        <v>0</v>
      </c>
      <c r="AK15" s="26">
        <f t="shared" si="25"/>
        <v>0</v>
      </c>
      <c r="AL15" s="26">
        <f t="shared" si="25"/>
        <v>0</v>
      </c>
      <c r="AM15" s="26">
        <f t="shared" si="25"/>
        <v>0</v>
      </c>
      <c r="AN15" s="26">
        <f t="shared" si="25"/>
        <v>0</v>
      </c>
      <c r="AO15" s="26">
        <f t="shared" si="25"/>
        <v>0</v>
      </c>
      <c r="AP15" s="26">
        <f t="shared" si="25"/>
        <v>0</v>
      </c>
      <c r="AQ15" s="26">
        <f t="shared" si="25"/>
        <v>0</v>
      </c>
      <c r="AR15" s="26">
        <f t="shared" si="25"/>
        <v>0</v>
      </c>
      <c r="AS15" s="26">
        <f t="shared" si="25"/>
        <v>0</v>
      </c>
      <c r="AT15" s="26">
        <f t="shared" si="25"/>
        <v>0</v>
      </c>
      <c r="AU15" s="26">
        <f t="shared" si="25"/>
        <v>0</v>
      </c>
      <c r="AV15" s="26">
        <f t="shared" si="25"/>
        <v>0</v>
      </c>
      <c r="AW15" s="26">
        <f t="shared" si="25"/>
        <v>0</v>
      </c>
      <c r="AX15" s="26">
        <f t="shared" si="25"/>
        <v>0</v>
      </c>
      <c r="AY15" s="26">
        <f t="shared" si="25"/>
        <v>0</v>
      </c>
      <c r="AZ15" s="26">
        <f t="shared" si="25"/>
        <v>0</v>
      </c>
    </row>
    <row r="16" spans="1:5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 t="shared" ref="AA16:AC16" si="26">AB16</f>
        <v>0</v>
      </c>
      <c r="AB16" s="28">
        <f t="shared" si="26"/>
        <v>0</v>
      </c>
      <c r="AC16" s="28">
        <f t="shared" si="26"/>
        <v>0</v>
      </c>
      <c r="AD16" s="27">
        <v>0</v>
      </c>
      <c r="AE16" s="27">
        <f t="shared" ref="AE16:AZ16" si="27">AD16</f>
        <v>0</v>
      </c>
      <c r="AF16" s="27">
        <f t="shared" si="27"/>
        <v>0</v>
      </c>
      <c r="AG16" s="26">
        <f t="shared" si="27"/>
        <v>0</v>
      </c>
      <c r="AH16" s="26">
        <f t="shared" si="27"/>
        <v>0</v>
      </c>
      <c r="AI16" s="26">
        <f t="shared" si="27"/>
        <v>0</v>
      </c>
      <c r="AJ16" s="26">
        <f t="shared" si="27"/>
        <v>0</v>
      </c>
      <c r="AK16" s="26">
        <f t="shared" si="27"/>
        <v>0</v>
      </c>
      <c r="AL16" s="26">
        <f t="shared" si="27"/>
        <v>0</v>
      </c>
      <c r="AM16" s="26">
        <f t="shared" si="27"/>
        <v>0</v>
      </c>
      <c r="AN16" s="26">
        <f t="shared" si="27"/>
        <v>0</v>
      </c>
      <c r="AO16" s="26">
        <f t="shared" si="27"/>
        <v>0</v>
      </c>
      <c r="AP16" s="26">
        <f t="shared" si="27"/>
        <v>0</v>
      </c>
      <c r="AQ16" s="26">
        <f t="shared" si="27"/>
        <v>0</v>
      </c>
      <c r="AR16" s="26">
        <f t="shared" si="27"/>
        <v>0</v>
      </c>
      <c r="AS16" s="26">
        <f t="shared" si="27"/>
        <v>0</v>
      </c>
      <c r="AT16" s="26">
        <f t="shared" si="27"/>
        <v>0</v>
      </c>
      <c r="AU16" s="26">
        <f t="shared" si="27"/>
        <v>0</v>
      </c>
      <c r="AV16" s="26">
        <f t="shared" si="27"/>
        <v>0</v>
      </c>
      <c r="AW16" s="26">
        <f t="shared" si="27"/>
        <v>0</v>
      </c>
      <c r="AX16" s="26">
        <f t="shared" si="27"/>
        <v>0</v>
      </c>
      <c r="AY16" s="26">
        <f t="shared" si="27"/>
        <v>0</v>
      </c>
      <c r="AZ16" s="26">
        <f t="shared" si="27"/>
        <v>0</v>
      </c>
    </row>
    <row r="17" spans="1:5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 t="shared" ref="AA17:AC17" si="28">AB17</f>
        <v>0</v>
      </c>
      <c r="AB17" s="28">
        <f t="shared" si="28"/>
        <v>0</v>
      </c>
      <c r="AC17" s="28">
        <f t="shared" si="28"/>
        <v>0</v>
      </c>
      <c r="AD17" s="27">
        <v>0</v>
      </c>
      <c r="AE17" s="27">
        <f t="shared" ref="AE17:AZ17" si="29">AD17</f>
        <v>0</v>
      </c>
      <c r="AF17" s="27">
        <f t="shared" si="29"/>
        <v>0</v>
      </c>
      <c r="AG17" s="26">
        <f t="shared" si="29"/>
        <v>0</v>
      </c>
      <c r="AH17" s="26">
        <f t="shared" si="29"/>
        <v>0</v>
      </c>
      <c r="AI17" s="26">
        <f t="shared" si="29"/>
        <v>0</v>
      </c>
      <c r="AJ17" s="26">
        <f t="shared" si="29"/>
        <v>0</v>
      </c>
      <c r="AK17" s="26">
        <f t="shared" si="29"/>
        <v>0</v>
      </c>
      <c r="AL17" s="26">
        <f t="shared" si="29"/>
        <v>0</v>
      </c>
      <c r="AM17" s="26">
        <f t="shared" si="29"/>
        <v>0</v>
      </c>
      <c r="AN17" s="26">
        <f t="shared" si="29"/>
        <v>0</v>
      </c>
      <c r="AO17" s="26">
        <f t="shared" si="29"/>
        <v>0</v>
      </c>
      <c r="AP17" s="26">
        <f t="shared" si="29"/>
        <v>0</v>
      </c>
      <c r="AQ17" s="26">
        <f t="shared" si="29"/>
        <v>0</v>
      </c>
      <c r="AR17" s="26">
        <f t="shared" si="29"/>
        <v>0</v>
      </c>
      <c r="AS17" s="26">
        <f t="shared" si="29"/>
        <v>0</v>
      </c>
      <c r="AT17" s="26">
        <f t="shared" si="29"/>
        <v>0</v>
      </c>
      <c r="AU17" s="26">
        <f t="shared" si="29"/>
        <v>0</v>
      </c>
      <c r="AV17" s="26">
        <f t="shared" si="29"/>
        <v>0</v>
      </c>
      <c r="AW17" s="26">
        <f t="shared" si="29"/>
        <v>0</v>
      </c>
      <c r="AX17" s="26">
        <f t="shared" si="29"/>
        <v>0</v>
      </c>
      <c r="AY17" s="26">
        <f t="shared" si="29"/>
        <v>0</v>
      </c>
      <c r="AZ17" s="26">
        <f t="shared" si="29"/>
        <v>0</v>
      </c>
    </row>
    <row r="18" spans="1:5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 t="shared" ref="AA18:AC18" si="30">AB18</f>
        <v>10.089</v>
      </c>
      <c r="AB18" s="28">
        <f t="shared" si="30"/>
        <v>10.089</v>
      </c>
      <c r="AC18" s="28">
        <f t="shared" si="30"/>
        <v>10.089</v>
      </c>
      <c r="AD18" s="27">
        <f>AD20</f>
        <v>10.089</v>
      </c>
      <c r="AE18" s="27">
        <f t="shared" ref="AE18:AF37" si="31">AD18</f>
        <v>10.089</v>
      </c>
      <c r="AF18" s="27">
        <f t="shared" si="31"/>
        <v>10.089</v>
      </c>
      <c r="AG18" s="26">
        <f t="shared" ref="AG18:AJ37" si="32">AF18+($AK18-$AF18)/($AK$2-$AF$2)</f>
        <v>10.089</v>
      </c>
      <c r="AH18" s="26">
        <f t="shared" si="32"/>
        <v>10.089</v>
      </c>
      <c r="AI18" s="26">
        <f t="shared" si="32"/>
        <v>10.089</v>
      </c>
      <c r="AJ18" s="26">
        <f t="shared" si="32"/>
        <v>10.089</v>
      </c>
      <c r="AK18" s="26">
        <f>AK20</f>
        <v>10.089</v>
      </c>
      <c r="AL18" s="26">
        <f t="shared" ref="AL18:AY18" si="33">AK18+($AZ18-$AK18)/($AZ$2-$AK$2)</f>
        <v>9.9497333333333344</v>
      </c>
      <c r="AM18" s="26">
        <f t="shared" si="33"/>
        <v>9.8104666666666684</v>
      </c>
      <c r="AN18" s="26">
        <f t="shared" si="33"/>
        <v>9.6712000000000025</v>
      </c>
      <c r="AO18" s="26">
        <f t="shared" si="33"/>
        <v>9.5319333333333365</v>
      </c>
      <c r="AP18" s="26">
        <f t="shared" si="33"/>
        <v>9.3926666666666705</v>
      </c>
      <c r="AQ18" s="26">
        <f t="shared" si="33"/>
        <v>9.2534000000000045</v>
      </c>
      <c r="AR18" s="26">
        <f t="shared" si="33"/>
        <v>9.1141333333333385</v>
      </c>
      <c r="AS18" s="26">
        <f t="shared" si="33"/>
        <v>8.9748666666666725</v>
      </c>
      <c r="AT18" s="26">
        <f t="shared" si="33"/>
        <v>8.8356000000000066</v>
      </c>
      <c r="AU18" s="26">
        <f t="shared" si="33"/>
        <v>8.6963333333333406</v>
      </c>
      <c r="AV18" s="26">
        <f t="shared" si="33"/>
        <v>8.5570666666666746</v>
      </c>
      <c r="AW18" s="26">
        <f t="shared" si="33"/>
        <v>8.4178000000000086</v>
      </c>
      <c r="AX18" s="26">
        <f t="shared" si="33"/>
        <v>8.2785333333333426</v>
      </c>
      <c r="AY18" s="26">
        <f t="shared" si="33"/>
        <v>8.1392666666666766</v>
      </c>
      <c r="AZ18" s="26">
        <f>AZ20</f>
        <v>8</v>
      </c>
    </row>
    <row r="19" spans="1:5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 t="shared" ref="AA19:AC19" si="34">AB19</f>
        <v>10.089</v>
      </c>
      <c r="AB19" s="28">
        <f t="shared" si="34"/>
        <v>10.089</v>
      </c>
      <c r="AC19" s="28">
        <f t="shared" si="34"/>
        <v>10.089</v>
      </c>
      <c r="AD19" s="27">
        <f>AD20</f>
        <v>10.089</v>
      </c>
      <c r="AE19" s="27">
        <f t="shared" si="31"/>
        <v>10.089</v>
      </c>
      <c r="AF19" s="27">
        <f t="shared" si="31"/>
        <v>10.089</v>
      </c>
      <c r="AG19" s="26">
        <f t="shared" si="32"/>
        <v>10.089</v>
      </c>
      <c r="AH19" s="26">
        <f t="shared" si="32"/>
        <v>10.089</v>
      </c>
      <c r="AI19" s="26">
        <f t="shared" si="32"/>
        <v>10.089</v>
      </c>
      <c r="AJ19" s="26">
        <f t="shared" si="32"/>
        <v>10.089</v>
      </c>
      <c r="AK19" s="26">
        <f>AK20</f>
        <v>10.089</v>
      </c>
      <c r="AL19" s="26">
        <f t="shared" ref="AL19:AY19" si="35">AK19+($AZ19-$AK19)/($AZ$2-$AK$2)</f>
        <v>9.9497333333333344</v>
      </c>
      <c r="AM19" s="26">
        <f t="shared" si="35"/>
        <v>9.8104666666666684</v>
      </c>
      <c r="AN19" s="26">
        <f t="shared" si="35"/>
        <v>9.6712000000000025</v>
      </c>
      <c r="AO19" s="26">
        <f t="shared" si="35"/>
        <v>9.5319333333333365</v>
      </c>
      <c r="AP19" s="26">
        <f t="shared" si="35"/>
        <v>9.3926666666666705</v>
      </c>
      <c r="AQ19" s="26">
        <f t="shared" si="35"/>
        <v>9.2534000000000045</v>
      </c>
      <c r="AR19" s="26">
        <f t="shared" si="35"/>
        <v>9.1141333333333385</v>
      </c>
      <c r="AS19" s="26">
        <f t="shared" si="35"/>
        <v>8.9748666666666725</v>
      </c>
      <c r="AT19" s="26">
        <f t="shared" si="35"/>
        <v>8.8356000000000066</v>
      </c>
      <c r="AU19" s="26">
        <f t="shared" si="35"/>
        <v>8.6963333333333406</v>
      </c>
      <c r="AV19" s="26">
        <f t="shared" si="35"/>
        <v>8.5570666666666746</v>
      </c>
      <c r="AW19" s="26">
        <f t="shared" si="35"/>
        <v>8.4178000000000086</v>
      </c>
      <c r="AX19" s="26">
        <f t="shared" si="35"/>
        <v>8.2785333333333426</v>
      </c>
      <c r="AY19" s="26">
        <f t="shared" si="35"/>
        <v>8.1392666666666766</v>
      </c>
      <c r="AZ19" s="26">
        <f>AZ20</f>
        <v>8</v>
      </c>
    </row>
    <row r="20" spans="1:5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 t="shared" ref="AA20:AC20" si="36">AB20</f>
        <v>10.089</v>
      </c>
      <c r="AB20" s="28">
        <f t="shared" si="36"/>
        <v>10.089</v>
      </c>
      <c r="AC20" s="28">
        <f t="shared" si="36"/>
        <v>10.089</v>
      </c>
      <c r="AD20" s="30">
        <f>LabourForceAssumption!C30</f>
        <v>10.089</v>
      </c>
      <c r="AE20" s="27">
        <f t="shared" si="31"/>
        <v>10.089</v>
      </c>
      <c r="AF20" s="27">
        <f t="shared" si="31"/>
        <v>10.089</v>
      </c>
      <c r="AG20" s="26">
        <f t="shared" si="32"/>
        <v>10.089</v>
      </c>
      <c r="AH20" s="26">
        <f t="shared" si="32"/>
        <v>10.089</v>
      </c>
      <c r="AI20" s="26">
        <f t="shared" si="32"/>
        <v>10.089</v>
      </c>
      <c r="AJ20" s="26">
        <f t="shared" si="32"/>
        <v>10.089</v>
      </c>
      <c r="AK20" s="30">
        <f>LabourForceAssumption!F30</f>
        <v>10.089</v>
      </c>
      <c r="AL20" s="26">
        <f t="shared" ref="AL20:AY20" si="37">AK20+($AZ20-$AK20)/($AZ$2-$AK$2)</f>
        <v>9.9497333333333344</v>
      </c>
      <c r="AM20" s="26">
        <f t="shared" si="37"/>
        <v>9.8104666666666684</v>
      </c>
      <c r="AN20" s="26">
        <f t="shared" si="37"/>
        <v>9.6712000000000025</v>
      </c>
      <c r="AO20" s="26">
        <f t="shared" si="37"/>
        <v>9.5319333333333365</v>
      </c>
      <c r="AP20" s="26">
        <f t="shared" si="37"/>
        <v>9.3926666666666705</v>
      </c>
      <c r="AQ20" s="26">
        <f t="shared" si="37"/>
        <v>9.2534000000000045</v>
      </c>
      <c r="AR20" s="26">
        <f t="shared" si="37"/>
        <v>9.1141333333333385</v>
      </c>
      <c r="AS20" s="26">
        <f t="shared" si="37"/>
        <v>8.9748666666666725</v>
      </c>
      <c r="AT20" s="26">
        <f t="shared" si="37"/>
        <v>8.8356000000000066</v>
      </c>
      <c r="AU20" s="26">
        <f t="shared" si="37"/>
        <v>8.6963333333333406</v>
      </c>
      <c r="AV20" s="26">
        <f t="shared" si="37"/>
        <v>8.5570666666666746</v>
      </c>
      <c r="AW20" s="26">
        <f t="shared" si="37"/>
        <v>8.4178000000000086</v>
      </c>
      <c r="AX20" s="26">
        <f t="shared" si="37"/>
        <v>8.2785333333333426</v>
      </c>
      <c r="AY20" s="26">
        <f t="shared" si="37"/>
        <v>8.1392666666666766</v>
      </c>
      <c r="AZ20" s="30">
        <f>LabourForceAssumption!I30</f>
        <v>8</v>
      </c>
    </row>
    <row r="21" spans="1:5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 t="shared" ref="AA21:AC21" si="38">AB21</f>
        <v>10.089</v>
      </c>
      <c r="AB21" s="28">
        <f t="shared" si="38"/>
        <v>10.089</v>
      </c>
      <c r="AC21" s="28">
        <f t="shared" si="38"/>
        <v>10.089</v>
      </c>
      <c r="AD21" s="27">
        <f>AD20</f>
        <v>10.089</v>
      </c>
      <c r="AE21" s="27">
        <f t="shared" si="31"/>
        <v>10.089</v>
      </c>
      <c r="AF21" s="27">
        <f t="shared" si="31"/>
        <v>10.089</v>
      </c>
      <c r="AG21" s="26">
        <f t="shared" si="32"/>
        <v>10.089</v>
      </c>
      <c r="AH21" s="26">
        <f t="shared" si="32"/>
        <v>10.089</v>
      </c>
      <c r="AI21" s="26">
        <f t="shared" si="32"/>
        <v>10.089</v>
      </c>
      <c r="AJ21" s="26">
        <f t="shared" si="32"/>
        <v>10.089</v>
      </c>
      <c r="AK21" s="26">
        <f>AK20</f>
        <v>10.089</v>
      </c>
      <c r="AL21" s="26">
        <f t="shared" ref="AL21:AY21" si="39">AK21+($AZ21-$AK21)/($AZ$2-$AK$2)</f>
        <v>9.9497333333333344</v>
      </c>
      <c r="AM21" s="26">
        <f t="shared" si="39"/>
        <v>9.8104666666666684</v>
      </c>
      <c r="AN21" s="26">
        <f t="shared" si="39"/>
        <v>9.6712000000000025</v>
      </c>
      <c r="AO21" s="26">
        <f t="shared" si="39"/>
        <v>9.5319333333333365</v>
      </c>
      <c r="AP21" s="26">
        <f t="shared" si="39"/>
        <v>9.3926666666666705</v>
      </c>
      <c r="AQ21" s="26">
        <f t="shared" si="39"/>
        <v>9.2534000000000045</v>
      </c>
      <c r="AR21" s="26">
        <f t="shared" si="39"/>
        <v>9.1141333333333385</v>
      </c>
      <c r="AS21" s="26">
        <f t="shared" si="39"/>
        <v>8.9748666666666725</v>
      </c>
      <c r="AT21" s="26">
        <f t="shared" si="39"/>
        <v>8.8356000000000066</v>
      </c>
      <c r="AU21" s="26">
        <f t="shared" si="39"/>
        <v>8.6963333333333406</v>
      </c>
      <c r="AV21" s="26">
        <f t="shared" si="39"/>
        <v>8.5570666666666746</v>
      </c>
      <c r="AW21" s="26">
        <f t="shared" si="39"/>
        <v>8.4178000000000086</v>
      </c>
      <c r="AX21" s="26">
        <f t="shared" si="39"/>
        <v>8.2785333333333426</v>
      </c>
      <c r="AY21" s="26">
        <f t="shared" si="39"/>
        <v>8.1392666666666766</v>
      </c>
      <c r="AZ21" s="26">
        <f>AZ20</f>
        <v>8</v>
      </c>
    </row>
    <row r="22" spans="1:5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 t="shared" ref="AA22:AC22" si="40">AB22</f>
        <v>10.089</v>
      </c>
      <c r="AB22" s="28">
        <f t="shared" si="40"/>
        <v>10.089</v>
      </c>
      <c r="AC22" s="28">
        <f t="shared" si="40"/>
        <v>10.089</v>
      </c>
      <c r="AD22" s="27">
        <f>AD20</f>
        <v>10.089</v>
      </c>
      <c r="AE22" s="27">
        <f t="shared" si="31"/>
        <v>10.089</v>
      </c>
      <c r="AF22" s="27">
        <f t="shared" si="31"/>
        <v>10.089</v>
      </c>
      <c r="AG22" s="26">
        <f t="shared" si="32"/>
        <v>10.089</v>
      </c>
      <c r="AH22" s="26">
        <f t="shared" si="32"/>
        <v>10.089</v>
      </c>
      <c r="AI22" s="26">
        <f t="shared" si="32"/>
        <v>10.089</v>
      </c>
      <c r="AJ22" s="26">
        <f t="shared" si="32"/>
        <v>10.089</v>
      </c>
      <c r="AK22" s="26">
        <f>AK20</f>
        <v>10.089</v>
      </c>
      <c r="AL22" s="26">
        <f t="shared" ref="AL22:AY22" si="41">AK22+($AZ22-$AK22)/($AZ$2-$AK$2)</f>
        <v>9.9497333333333344</v>
      </c>
      <c r="AM22" s="26">
        <f t="shared" si="41"/>
        <v>9.8104666666666684</v>
      </c>
      <c r="AN22" s="26">
        <f t="shared" si="41"/>
        <v>9.6712000000000025</v>
      </c>
      <c r="AO22" s="26">
        <f t="shared" si="41"/>
        <v>9.5319333333333365</v>
      </c>
      <c r="AP22" s="26">
        <f t="shared" si="41"/>
        <v>9.3926666666666705</v>
      </c>
      <c r="AQ22" s="26">
        <f t="shared" si="41"/>
        <v>9.2534000000000045</v>
      </c>
      <c r="AR22" s="26">
        <f t="shared" si="41"/>
        <v>9.1141333333333385</v>
      </c>
      <c r="AS22" s="26">
        <f t="shared" si="41"/>
        <v>8.9748666666666725</v>
      </c>
      <c r="AT22" s="26">
        <f t="shared" si="41"/>
        <v>8.8356000000000066</v>
      </c>
      <c r="AU22" s="26">
        <f t="shared" si="41"/>
        <v>8.6963333333333406</v>
      </c>
      <c r="AV22" s="26">
        <f t="shared" si="41"/>
        <v>8.5570666666666746</v>
      </c>
      <c r="AW22" s="26">
        <f t="shared" si="41"/>
        <v>8.4178000000000086</v>
      </c>
      <c r="AX22" s="26">
        <f t="shared" si="41"/>
        <v>8.2785333333333426</v>
      </c>
      <c r="AY22" s="26">
        <f t="shared" si="41"/>
        <v>8.1392666666666766</v>
      </c>
      <c r="AZ22" s="26">
        <f>AZ20</f>
        <v>8</v>
      </c>
    </row>
    <row r="23" spans="1:5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 t="shared" ref="AA23:AC23" si="42">AB23</f>
        <v>10.663</v>
      </c>
      <c r="AB23" s="28">
        <f t="shared" si="42"/>
        <v>10.663</v>
      </c>
      <c r="AC23" s="28">
        <f t="shared" si="42"/>
        <v>10.663</v>
      </c>
      <c r="AD23" s="27">
        <f>AD25</f>
        <v>10.663</v>
      </c>
      <c r="AE23" s="27">
        <f t="shared" si="31"/>
        <v>10.663</v>
      </c>
      <c r="AF23" s="27">
        <f t="shared" si="31"/>
        <v>10.663</v>
      </c>
      <c r="AG23" s="26">
        <f t="shared" si="32"/>
        <v>10.663</v>
      </c>
      <c r="AH23" s="26">
        <f t="shared" si="32"/>
        <v>10.663</v>
      </c>
      <c r="AI23" s="26">
        <f t="shared" si="32"/>
        <v>10.663</v>
      </c>
      <c r="AJ23" s="26">
        <f t="shared" si="32"/>
        <v>10.663</v>
      </c>
      <c r="AK23" s="26">
        <f>AK25</f>
        <v>10.663</v>
      </c>
      <c r="AL23" s="26">
        <f t="shared" ref="AL23:AY23" si="43">AK23+($AZ23-$AK23)/($AZ$2-$AK$2)</f>
        <v>10.492133333333333</v>
      </c>
      <c r="AM23" s="26">
        <f t="shared" si="43"/>
        <v>10.321266666666666</v>
      </c>
      <c r="AN23" s="26">
        <f t="shared" si="43"/>
        <v>10.150399999999999</v>
      </c>
      <c r="AO23" s="26">
        <f t="shared" si="43"/>
        <v>9.9795333333333325</v>
      </c>
      <c r="AP23" s="26">
        <f t="shared" si="43"/>
        <v>9.8086666666666655</v>
      </c>
      <c r="AQ23" s="26">
        <f t="shared" si="43"/>
        <v>9.6377999999999986</v>
      </c>
      <c r="AR23" s="26">
        <f t="shared" si="43"/>
        <v>9.4669333333333316</v>
      </c>
      <c r="AS23" s="26">
        <f t="shared" si="43"/>
        <v>9.2960666666666647</v>
      </c>
      <c r="AT23" s="26">
        <f t="shared" si="43"/>
        <v>9.1251999999999978</v>
      </c>
      <c r="AU23" s="26">
        <f t="shared" si="43"/>
        <v>8.9543333333333308</v>
      </c>
      <c r="AV23" s="26">
        <f t="shared" si="43"/>
        <v>8.7834666666666639</v>
      </c>
      <c r="AW23" s="26">
        <f t="shared" si="43"/>
        <v>8.6125999999999969</v>
      </c>
      <c r="AX23" s="26">
        <f t="shared" si="43"/>
        <v>8.44173333333333</v>
      </c>
      <c r="AY23" s="26">
        <f t="shared" si="43"/>
        <v>8.270866666666663</v>
      </c>
      <c r="AZ23" s="26">
        <f>AZ25</f>
        <v>8.1</v>
      </c>
    </row>
    <row r="24" spans="1:5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 t="shared" ref="AA24:AC24" si="44">AB24</f>
        <v>10.663</v>
      </c>
      <c r="AB24" s="28">
        <f t="shared" si="44"/>
        <v>10.663</v>
      </c>
      <c r="AC24" s="28">
        <f t="shared" si="44"/>
        <v>10.663</v>
      </c>
      <c r="AD24" s="27">
        <f>AD25</f>
        <v>10.663</v>
      </c>
      <c r="AE24" s="27">
        <f t="shared" si="31"/>
        <v>10.663</v>
      </c>
      <c r="AF24" s="27">
        <f t="shared" si="31"/>
        <v>10.663</v>
      </c>
      <c r="AG24" s="26">
        <f t="shared" si="32"/>
        <v>10.663</v>
      </c>
      <c r="AH24" s="26">
        <f t="shared" si="32"/>
        <v>10.663</v>
      </c>
      <c r="AI24" s="26">
        <f t="shared" si="32"/>
        <v>10.663</v>
      </c>
      <c r="AJ24" s="26">
        <f t="shared" si="32"/>
        <v>10.663</v>
      </c>
      <c r="AK24" s="26">
        <f>AK25</f>
        <v>10.663</v>
      </c>
      <c r="AL24" s="26">
        <f t="shared" ref="AL24:AY24" si="45">AK24+($AZ24-$AK24)/($AZ$2-$AK$2)</f>
        <v>10.492133333333333</v>
      </c>
      <c r="AM24" s="26">
        <f t="shared" si="45"/>
        <v>10.321266666666666</v>
      </c>
      <c r="AN24" s="26">
        <f t="shared" si="45"/>
        <v>10.150399999999999</v>
      </c>
      <c r="AO24" s="26">
        <f t="shared" si="45"/>
        <v>9.9795333333333325</v>
      </c>
      <c r="AP24" s="26">
        <f t="shared" si="45"/>
        <v>9.8086666666666655</v>
      </c>
      <c r="AQ24" s="26">
        <f t="shared" si="45"/>
        <v>9.6377999999999986</v>
      </c>
      <c r="AR24" s="26">
        <f t="shared" si="45"/>
        <v>9.4669333333333316</v>
      </c>
      <c r="AS24" s="26">
        <f t="shared" si="45"/>
        <v>9.2960666666666647</v>
      </c>
      <c r="AT24" s="26">
        <f t="shared" si="45"/>
        <v>9.1251999999999978</v>
      </c>
      <c r="AU24" s="26">
        <f t="shared" si="45"/>
        <v>8.9543333333333308</v>
      </c>
      <c r="AV24" s="26">
        <f t="shared" si="45"/>
        <v>8.7834666666666639</v>
      </c>
      <c r="AW24" s="26">
        <f t="shared" si="45"/>
        <v>8.6125999999999969</v>
      </c>
      <c r="AX24" s="26">
        <f t="shared" si="45"/>
        <v>8.44173333333333</v>
      </c>
      <c r="AY24" s="26">
        <f t="shared" si="45"/>
        <v>8.270866666666663</v>
      </c>
      <c r="AZ24" s="26">
        <f>AZ25</f>
        <v>8.1</v>
      </c>
    </row>
    <row r="25" spans="1:5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 t="shared" ref="AA25:AC25" si="46">AB25</f>
        <v>10.663</v>
      </c>
      <c r="AB25" s="28">
        <f t="shared" si="46"/>
        <v>10.663</v>
      </c>
      <c r="AC25" s="28">
        <f t="shared" si="46"/>
        <v>10.663</v>
      </c>
      <c r="AD25" s="30">
        <f>LabourForceAssumption!C31</f>
        <v>10.663</v>
      </c>
      <c r="AE25" s="27">
        <f t="shared" si="31"/>
        <v>10.663</v>
      </c>
      <c r="AF25" s="27">
        <f t="shared" si="31"/>
        <v>10.663</v>
      </c>
      <c r="AG25" s="26">
        <f t="shared" si="32"/>
        <v>10.663</v>
      </c>
      <c r="AH25" s="26">
        <f t="shared" si="32"/>
        <v>10.663</v>
      </c>
      <c r="AI25" s="26">
        <f t="shared" si="32"/>
        <v>10.663</v>
      </c>
      <c r="AJ25" s="26">
        <f t="shared" si="32"/>
        <v>10.663</v>
      </c>
      <c r="AK25" s="30">
        <f>LabourForceAssumption!F31</f>
        <v>10.663</v>
      </c>
      <c r="AL25" s="26">
        <f t="shared" ref="AL25:AY25" si="47">AK25+($AZ25-$AK25)/($AZ$2-$AK$2)</f>
        <v>10.492133333333333</v>
      </c>
      <c r="AM25" s="26">
        <f t="shared" si="47"/>
        <v>10.321266666666666</v>
      </c>
      <c r="AN25" s="26">
        <f t="shared" si="47"/>
        <v>10.150399999999999</v>
      </c>
      <c r="AO25" s="26">
        <f t="shared" si="47"/>
        <v>9.9795333333333325</v>
      </c>
      <c r="AP25" s="26">
        <f t="shared" si="47"/>
        <v>9.8086666666666655</v>
      </c>
      <c r="AQ25" s="26">
        <f t="shared" si="47"/>
        <v>9.6377999999999986</v>
      </c>
      <c r="AR25" s="26">
        <f t="shared" si="47"/>
        <v>9.4669333333333316</v>
      </c>
      <c r="AS25" s="26">
        <f t="shared" si="47"/>
        <v>9.2960666666666647</v>
      </c>
      <c r="AT25" s="26">
        <f t="shared" si="47"/>
        <v>9.1251999999999978</v>
      </c>
      <c r="AU25" s="26">
        <f t="shared" si="47"/>
        <v>8.9543333333333308</v>
      </c>
      <c r="AV25" s="26">
        <f t="shared" si="47"/>
        <v>8.7834666666666639</v>
      </c>
      <c r="AW25" s="26">
        <f t="shared" si="47"/>
        <v>8.6125999999999969</v>
      </c>
      <c r="AX25" s="26">
        <f t="shared" si="47"/>
        <v>8.44173333333333</v>
      </c>
      <c r="AY25" s="26">
        <f t="shared" si="47"/>
        <v>8.270866666666663</v>
      </c>
      <c r="AZ25" s="30">
        <f>LabourForceAssumption!I31</f>
        <v>8.1</v>
      </c>
    </row>
    <row r="26" spans="1:5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 t="shared" ref="AA26:AC26" si="48">AB26</f>
        <v>10.663</v>
      </c>
      <c r="AB26" s="28">
        <f t="shared" si="48"/>
        <v>10.663</v>
      </c>
      <c r="AC26" s="28">
        <f t="shared" si="48"/>
        <v>10.663</v>
      </c>
      <c r="AD26" s="27">
        <f>AD25</f>
        <v>10.663</v>
      </c>
      <c r="AE26" s="27">
        <f t="shared" si="31"/>
        <v>10.663</v>
      </c>
      <c r="AF26" s="27">
        <f t="shared" si="31"/>
        <v>10.663</v>
      </c>
      <c r="AG26" s="26">
        <f t="shared" si="32"/>
        <v>10.663</v>
      </c>
      <c r="AH26" s="26">
        <f t="shared" si="32"/>
        <v>10.663</v>
      </c>
      <c r="AI26" s="26">
        <f t="shared" si="32"/>
        <v>10.663</v>
      </c>
      <c r="AJ26" s="26">
        <f t="shared" si="32"/>
        <v>10.663</v>
      </c>
      <c r="AK26" s="26">
        <f>AK25</f>
        <v>10.663</v>
      </c>
      <c r="AL26" s="26">
        <f t="shared" ref="AL26:AY26" si="49">AK26+($AZ26-$AK26)/($AZ$2-$AK$2)</f>
        <v>10.492133333333333</v>
      </c>
      <c r="AM26" s="26">
        <f t="shared" si="49"/>
        <v>10.321266666666666</v>
      </c>
      <c r="AN26" s="26">
        <f t="shared" si="49"/>
        <v>10.150399999999999</v>
      </c>
      <c r="AO26" s="26">
        <f t="shared" si="49"/>
        <v>9.9795333333333325</v>
      </c>
      <c r="AP26" s="26">
        <f t="shared" si="49"/>
        <v>9.8086666666666655</v>
      </c>
      <c r="AQ26" s="26">
        <f t="shared" si="49"/>
        <v>9.6377999999999986</v>
      </c>
      <c r="AR26" s="26">
        <f t="shared" si="49"/>
        <v>9.4669333333333316</v>
      </c>
      <c r="AS26" s="26">
        <f t="shared" si="49"/>
        <v>9.2960666666666647</v>
      </c>
      <c r="AT26" s="26">
        <f t="shared" si="49"/>
        <v>9.1251999999999978</v>
      </c>
      <c r="AU26" s="26">
        <f t="shared" si="49"/>
        <v>8.9543333333333308</v>
      </c>
      <c r="AV26" s="26">
        <f t="shared" si="49"/>
        <v>8.7834666666666639</v>
      </c>
      <c r="AW26" s="26">
        <f t="shared" si="49"/>
        <v>8.6125999999999969</v>
      </c>
      <c r="AX26" s="26">
        <f t="shared" si="49"/>
        <v>8.44173333333333</v>
      </c>
      <c r="AY26" s="26">
        <f t="shared" si="49"/>
        <v>8.270866666666663</v>
      </c>
      <c r="AZ26" s="26">
        <f>AZ25</f>
        <v>8.1</v>
      </c>
    </row>
    <row r="27" spans="1:5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 t="shared" ref="AA27:AC27" si="50">AB27</f>
        <v>10.663</v>
      </c>
      <c r="AB27" s="28">
        <f t="shared" si="50"/>
        <v>10.663</v>
      </c>
      <c r="AC27" s="28">
        <f t="shared" si="50"/>
        <v>10.663</v>
      </c>
      <c r="AD27" s="27">
        <f>AD25</f>
        <v>10.663</v>
      </c>
      <c r="AE27" s="27">
        <f t="shared" si="31"/>
        <v>10.663</v>
      </c>
      <c r="AF27" s="27">
        <f t="shared" si="31"/>
        <v>10.663</v>
      </c>
      <c r="AG27" s="26">
        <f t="shared" si="32"/>
        <v>10.663</v>
      </c>
      <c r="AH27" s="26">
        <f t="shared" si="32"/>
        <v>10.663</v>
      </c>
      <c r="AI27" s="26">
        <f t="shared" si="32"/>
        <v>10.663</v>
      </c>
      <c r="AJ27" s="26">
        <f t="shared" si="32"/>
        <v>10.663</v>
      </c>
      <c r="AK27" s="26">
        <f>AK25</f>
        <v>10.663</v>
      </c>
      <c r="AL27" s="26">
        <f t="shared" ref="AL27:AY27" si="51">AK27+($AZ27-$AK27)/($AZ$2-$AK$2)</f>
        <v>10.492133333333333</v>
      </c>
      <c r="AM27" s="26">
        <f t="shared" si="51"/>
        <v>10.321266666666666</v>
      </c>
      <c r="AN27" s="26">
        <f t="shared" si="51"/>
        <v>10.150399999999999</v>
      </c>
      <c r="AO27" s="26">
        <f t="shared" si="51"/>
        <v>9.9795333333333325</v>
      </c>
      <c r="AP27" s="26">
        <f t="shared" si="51"/>
        <v>9.8086666666666655</v>
      </c>
      <c r="AQ27" s="26">
        <f t="shared" si="51"/>
        <v>9.6377999999999986</v>
      </c>
      <c r="AR27" s="26">
        <f t="shared" si="51"/>
        <v>9.4669333333333316</v>
      </c>
      <c r="AS27" s="26">
        <f t="shared" si="51"/>
        <v>9.2960666666666647</v>
      </c>
      <c r="AT27" s="26">
        <f t="shared" si="51"/>
        <v>9.1251999999999978</v>
      </c>
      <c r="AU27" s="26">
        <f t="shared" si="51"/>
        <v>8.9543333333333308</v>
      </c>
      <c r="AV27" s="26">
        <f t="shared" si="51"/>
        <v>8.7834666666666639</v>
      </c>
      <c r="AW27" s="26">
        <f t="shared" si="51"/>
        <v>8.6125999999999969</v>
      </c>
      <c r="AX27" s="26">
        <f t="shared" si="51"/>
        <v>8.44173333333333</v>
      </c>
      <c r="AY27" s="26">
        <f t="shared" si="51"/>
        <v>8.270866666666663</v>
      </c>
      <c r="AZ27" s="26">
        <f>AZ25</f>
        <v>8.1</v>
      </c>
    </row>
    <row r="28" spans="1:5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 t="shared" ref="AA28:AC28" si="52">AB28</f>
        <v>19.356999999999999</v>
      </c>
      <c r="AB28" s="28">
        <f t="shared" si="52"/>
        <v>19.356999999999999</v>
      </c>
      <c r="AC28" s="28">
        <f t="shared" si="52"/>
        <v>19.356999999999999</v>
      </c>
      <c r="AD28" s="27">
        <f>AD30</f>
        <v>19.356999999999999</v>
      </c>
      <c r="AE28" s="27">
        <f t="shared" si="31"/>
        <v>19.356999999999999</v>
      </c>
      <c r="AF28" s="27">
        <f t="shared" si="31"/>
        <v>19.356999999999999</v>
      </c>
      <c r="AG28" s="26">
        <f t="shared" si="32"/>
        <v>19.356999999999999</v>
      </c>
      <c r="AH28" s="26">
        <f t="shared" si="32"/>
        <v>19.356999999999999</v>
      </c>
      <c r="AI28" s="26">
        <f t="shared" si="32"/>
        <v>19.356999999999999</v>
      </c>
      <c r="AJ28" s="26">
        <f t="shared" si="32"/>
        <v>19.356999999999999</v>
      </c>
      <c r="AK28" s="26">
        <f>AK30</f>
        <v>19.356999999999999</v>
      </c>
      <c r="AL28" s="26">
        <f t="shared" ref="AL28:AY28" si="53">AK28+($AZ28-$AK28)/($AZ$2-$AK$2)</f>
        <v>18.866533333333333</v>
      </c>
      <c r="AM28" s="26">
        <f t="shared" si="53"/>
        <v>18.376066666666667</v>
      </c>
      <c r="AN28" s="26">
        <f t="shared" si="53"/>
        <v>17.8856</v>
      </c>
      <c r="AO28" s="26">
        <f t="shared" si="53"/>
        <v>17.395133333333334</v>
      </c>
      <c r="AP28" s="26">
        <f t="shared" si="53"/>
        <v>16.904666666666667</v>
      </c>
      <c r="AQ28" s="26">
        <f t="shared" si="53"/>
        <v>16.414200000000001</v>
      </c>
      <c r="AR28" s="26">
        <f t="shared" si="53"/>
        <v>15.923733333333335</v>
      </c>
      <c r="AS28" s="26">
        <f t="shared" si="53"/>
        <v>15.433266666666668</v>
      </c>
      <c r="AT28" s="26">
        <f t="shared" si="53"/>
        <v>14.942800000000002</v>
      </c>
      <c r="AU28" s="26">
        <f t="shared" si="53"/>
        <v>14.452333333333335</v>
      </c>
      <c r="AV28" s="26">
        <f t="shared" si="53"/>
        <v>13.961866666666669</v>
      </c>
      <c r="AW28" s="26">
        <f t="shared" si="53"/>
        <v>13.471400000000003</v>
      </c>
      <c r="AX28" s="26">
        <f t="shared" si="53"/>
        <v>12.980933333333336</v>
      </c>
      <c r="AY28" s="26">
        <f t="shared" si="53"/>
        <v>12.49046666666667</v>
      </c>
      <c r="AZ28" s="26">
        <f>AZ30</f>
        <v>12</v>
      </c>
    </row>
    <row r="29" spans="1:5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 t="shared" ref="AA29:AC29" si="54">AB29</f>
        <v>19.356999999999999</v>
      </c>
      <c r="AB29" s="28">
        <f t="shared" si="54"/>
        <v>19.356999999999999</v>
      </c>
      <c r="AC29" s="28">
        <f t="shared" si="54"/>
        <v>19.356999999999999</v>
      </c>
      <c r="AD29" s="27">
        <f>AD30</f>
        <v>19.356999999999999</v>
      </c>
      <c r="AE29" s="27">
        <f t="shared" si="31"/>
        <v>19.356999999999999</v>
      </c>
      <c r="AF29" s="27">
        <f t="shared" si="31"/>
        <v>19.356999999999999</v>
      </c>
      <c r="AG29" s="26">
        <f t="shared" si="32"/>
        <v>19.356999999999999</v>
      </c>
      <c r="AH29" s="26">
        <f t="shared" si="32"/>
        <v>19.356999999999999</v>
      </c>
      <c r="AI29" s="26">
        <f t="shared" si="32"/>
        <v>19.356999999999999</v>
      </c>
      <c r="AJ29" s="26">
        <f t="shared" si="32"/>
        <v>19.356999999999999</v>
      </c>
      <c r="AK29" s="26">
        <f>AK30</f>
        <v>19.356999999999999</v>
      </c>
      <c r="AL29" s="26">
        <f t="shared" ref="AL29:AY29" si="55">AK29+($AZ29-$AK29)/($AZ$2-$AK$2)</f>
        <v>18.866533333333333</v>
      </c>
      <c r="AM29" s="26">
        <f t="shared" si="55"/>
        <v>18.376066666666667</v>
      </c>
      <c r="AN29" s="26">
        <f t="shared" si="55"/>
        <v>17.8856</v>
      </c>
      <c r="AO29" s="26">
        <f t="shared" si="55"/>
        <v>17.395133333333334</v>
      </c>
      <c r="AP29" s="26">
        <f t="shared" si="55"/>
        <v>16.904666666666667</v>
      </c>
      <c r="AQ29" s="26">
        <f t="shared" si="55"/>
        <v>16.414200000000001</v>
      </c>
      <c r="AR29" s="26">
        <f t="shared" si="55"/>
        <v>15.923733333333335</v>
      </c>
      <c r="AS29" s="26">
        <f t="shared" si="55"/>
        <v>15.433266666666668</v>
      </c>
      <c r="AT29" s="26">
        <f t="shared" si="55"/>
        <v>14.942800000000002</v>
      </c>
      <c r="AU29" s="26">
        <f t="shared" si="55"/>
        <v>14.452333333333335</v>
      </c>
      <c r="AV29" s="26">
        <f t="shared" si="55"/>
        <v>13.961866666666669</v>
      </c>
      <c r="AW29" s="26">
        <f t="shared" si="55"/>
        <v>13.471400000000003</v>
      </c>
      <c r="AX29" s="26">
        <f t="shared" si="55"/>
        <v>12.980933333333336</v>
      </c>
      <c r="AY29" s="26">
        <f t="shared" si="55"/>
        <v>12.49046666666667</v>
      </c>
      <c r="AZ29" s="26">
        <f>AZ30</f>
        <v>12</v>
      </c>
    </row>
    <row r="30" spans="1:5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 t="shared" ref="AA30:AC30" si="56">AB30</f>
        <v>19.356999999999999</v>
      </c>
      <c r="AB30" s="28">
        <f t="shared" si="56"/>
        <v>19.356999999999999</v>
      </c>
      <c r="AC30" s="28">
        <f t="shared" si="56"/>
        <v>19.356999999999999</v>
      </c>
      <c r="AD30" s="30">
        <f>LabourForceAssumption!C32</f>
        <v>19.356999999999999</v>
      </c>
      <c r="AE30" s="27">
        <f t="shared" si="31"/>
        <v>19.356999999999999</v>
      </c>
      <c r="AF30" s="27">
        <f t="shared" si="31"/>
        <v>19.356999999999999</v>
      </c>
      <c r="AG30" s="26">
        <f t="shared" si="32"/>
        <v>19.356999999999999</v>
      </c>
      <c r="AH30" s="26">
        <f t="shared" si="32"/>
        <v>19.356999999999999</v>
      </c>
      <c r="AI30" s="26">
        <f t="shared" si="32"/>
        <v>19.356999999999999</v>
      </c>
      <c r="AJ30" s="26">
        <f t="shared" si="32"/>
        <v>19.356999999999999</v>
      </c>
      <c r="AK30" s="30">
        <f>LabourForceAssumption!F32</f>
        <v>19.356999999999999</v>
      </c>
      <c r="AL30" s="26">
        <f t="shared" ref="AL30:AY30" si="57">AK30+($AZ30-$AK30)/($AZ$2-$AK$2)</f>
        <v>18.866533333333333</v>
      </c>
      <c r="AM30" s="26">
        <f t="shared" si="57"/>
        <v>18.376066666666667</v>
      </c>
      <c r="AN30" s="26">
        <f t="shared" si="57"/>
        <v>17.8856</v>
      </c>
      <c r="AO30" s="26">
        <f t="shared" si="57"/>
        <v>17.395133333333334</v>
      </c>
      <c r="AP30" s="26">
        <f t="shared" si="57"/>
        <v>16.904666666666667</v>
      </c>
      <c r="AQ30" s="26">
        <f t="shared" si="57"/>
        <v>16.414200000000001</v>
      </c>
      <c r="AR30" s="26">
        <f t="shared" si="57"/>
        <v>15.923733333333335</v>
      </c>
      <c r="AS30" s="26">
        <f t="shared" si="57"/>
        <v>15.433266666666668</v>
      </c>
      <c r="AT30" s="26">
        <f t="shared" si="57"/>
        <v>14.942800000000002</v>
      </c>
      <c r="AU30" s="26">
        <f t="shared" si="57"/>
        <v>14.452333333333335</v>
      </c>
      <c r="AV30" s="26">
        <f t="shared" si="57"/>
        <v>13.961866666666669</v>
      </c>
      <c r="AW30" s="26">
        <f t="shared" si="57"/>
        <v>13.471400000000003</v>
      </c>
      <c r="AX30" s="26">
        <f t="shared" si="57"/>
        <v>12.980933333333336</v>
      </c>
      <c r="AY30" s="26">
        <f t="shared" si="57"/>
        <v>12.49046666666667</v>
      </c>
      <c r="AZ30" s="30">
        <f>LabourForceAssumption!I32</f>
        <v>12</v>
      </c>
    </row>
    <row r="31" spans="1:5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 t="shared" ref="AA31:AC31" si="58">AB31</f>
        <v>19.356999999999999</v>
      </c>
      <c r="AB31" s="28">
        <f t="shared" si="58"/>
        <v>19.356999999999999</v>
      </c>
      <c r="AC31" s="28">
        <f t="shared" si="58"/>
        <v>19.356999999999999</v>
      </c>
      <c r="AD31" s="27">
        <f>AD30</f>
        <v>19.356999999999999</v>
      </c>
      <c r="AE31" s="27">
        <f t="shared" si="31"/>
        <v>19.356999999999999</v>
      </c>
      <c r="AF31" s="27">
        <f t="shared" si="31"/>
        <v>19.356999999999999</v>
      </c>
      <c r="AG31" s="26">
        <f t="shared" si="32"/>
        <v>19.356999999999999</v>
      </c>
      <c r="AH31" s="26">
        <f t="shared" si="32"/>
        <v>19.356999999999999</v>
      </c>
      <c r="AI31" s="26">
        <f t="shared" si="32"/>
        <v>19.356999999999999</v>
      </c>
      <c r="AJ31" s="26">
        <f t="shared" si="32"/>
        <v>19.356999999999999</v>
      </c>
      <c r="AK31" s="26">
        <f>AK30</f>
        <v>19.356999999999999</v>
      </c>
      <c r="AL31" s="26">
        <f t="shared" ref="AL31:AY31" si="59">AK31+($AZ31-$AK31)/($AZ$2-$AK$2)</f>
        <v>18.866533333333333</v>
      </c>
      <c r="AM31" s="26">
        <f t="shared" si="59"/>
        <v>18.376066666666667</v>
      </c>
      <c r="AN31" s="26">
        <f t="shared" si="59"/>
        <v>17.8856</v>
      </c>
      <c r="AO31" s="26">
        <f t="shared" si="59"/>
        <v>17.395133333333334</v>
      </c>
      <c r="AP31" s="26">
        <f t="shared" si="59"/>
        <v>16.904666666666667</v>
      </c>
      <c r="AQ31" s="26">
        <f t="shared" si="59"/>
        <v>16.414200000000001</v>
      </c>
      <c r="AR31" s="26">
        <f t="shared" si="59"/>
        <v>15.923733333333335</v>
      </c>
      <c r="AS31" s="26">
        <f t="shared" si="59"/>
        <v>15.433266666666668</v>
      </c>
      <c r="AT31" s="26">
        <f t="shared" si="59"/>
        <v>14.942800000000002</v>
      </c>
      <c r="AU31" s="26">
        <f t="shared" si="59"/>
        <v>14.452333333333335</v>
      </c>
      <c r="AV31" s="26">
        <f t="shared" si="59"/>
        <v>13.961866666666669</v>
      </c>
      <c r="AW31" s="26">
        <f t="shared" si="59"/>
        <v>13.471400000000003</v>
      </c>
      <c r="AX31" s="26">
        <f t="shared" si="59"/>
        <v>12.980933333333336</v>
      </c>
      <c r="AY31" s="26">
        <f t="shared" si="59"/>
        <v>12.49046666666667</v>
      </c>
      <c r="AZ31" s="26">
        <f>AZ30</f>
        <v>12</v>
      </c>
    </row>
    <row r="32" spans="1:5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 t="shared" ref="AA32:AC32" si="60">AB32</f>
        <v>19.356999999999999</v>
      </c>
      <c r="AB32" s="28">
        <f t="shared" si="60"/>
        <v>19.356999999999999</v>
      </c>
      <c r="AC32" s="28">
        <f t="shared" si="60"/>
        <v>19.356999999999999</v>
      </c>
      <c r="AD32" s="27">
        <f>AD30</f>
        <v>19.356999999999999</v>
      </c>
      <c r="AE32" s="27">
        <f t="shared" si="31"/>
        <v>19.356999999999999</v>
      </c>
      <c r="AF32" s="27">
        <f t="shared" si="31"/>
        <v>19.356999999999999</v>
      </c>
      <c r="AG32" s="26">
        <f t="shared" si="32"/>
        <v>19.356999999999999</v>
      </c>
      <c r="AH32" s="26">
        <f t="shared" si="32"/>
        <v>19.356999999999999</v>
      </c>
      <c r="AI32" s="26">
        <f t="shared" si="32"/>
        <v>19.356999999999999</v>
      </c>
      <c r="AJ32" s="26">
        <f t="shared" si="32"/>
        <v>19.356999999999999</v>
      </c>
      <c r="AK32" s="26">
        <f>AK30</f>
        <v>19.356999999999999</v>
      </c>
      <c r="AL32" s="26">
        <f t="shared" ref="AL32:AY32" si="61">AK32+($AZ32-$AK32)/($AZ$2-$AK$2)</f>
        <v>18.866533333333333</v>
      </c>
      <c r="AM32" s="26">
        <f t="shared" si="61"/>
        <v>18.376066666666667</v>
      </c>
      <c r="AN32" s="26">
        <f t="shared" si="61"/>
        <v>17.8856</v>
      </c>
      <c r="AO32" s="26">
        <f t="shared" si="61"/>
        <v>17.395133333333334</v>
      </c>
      <c r="AP32" s="26">
        <f t="shared" si="61"/>
        <v>16.904666666666667</v>
      </c>
      <c r="AQ32" s="26">
        <f t="shared" si="61"/>
        <v>16.414200000000001</v>
      </c>
      <c r="AR32" s="26">
        <f t="shared" si="61"/>
        <v>15.923733333333335</v>
      </c>
      <c r="AS32" s="26">
        <f t="shared" si="61"/>
        <v>15.433266666666668</v>
      </c>
      <c r="AT32" s="26">
        <f t="shared" si="61"/>
        <v>14.942800000000002</v>
      </c>
      <c r="AU32" s="26">
        <f t="shared" si="61"/>
        <v>14.452333333333335</v>
      </c>
      <c r="AV32" s="26">
        <f t="shared" si="61"/>
        <v>13.961866666666669</v>
      </c>
      <c r="AW32" s="26">
        <f t="shared" si="61"/>
        <v>13.471400000000003</v>
      </c>
      <c r="AX32" s="26">
        <f t="shared" si="61"/>
        <v>12.980933333333336</v>
      </c>
      <c r="AY32" s="26">
        <f t="shared" si="61"/>
        <v>12.49046666666667</v>
      </c>
      <c r="AZ32" s="26">
        <f>AZ30</f>
        <v>12</v>
      </c>
    </row>
    <row r="33" spans="1:5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 t="shared" ref="AA33:AC33" si="62">AB33</f>
        <v>3.4249999999999998</v>
      </c>
      <c r="AB33" s="28">
        <f t="shared" si="62"/>
        <v>3.4249999999999998</v>
      </c>
      <c r="AC33" s="28">
        <f t="shared" si="62"/>
        <v>3.4249999999999998</v>
      </c>
      <c r="AD33" s="27">
        <f>AD35</f>
        <v>3.4249999999999998</v>
      </c>
      <c r="AE33" s="27">
        <f t="shared" si="31"/>
        <v>3.4249999999999998</v>
      </c>
      <c r="AF33" s="27">
        <f t="shared" si="31"/>
        <v>3.4249999999999998</v>
      </c>
      <c r="AG33" s="26">
        <f t="shared" si="32"/>
        <v>3.4249999999999998</v>
      </c>
      <c r="AH33" s="26">
        <f t="shared" si="32"/>
        <v>3.4249999999999998</v>
      </c>
      <c r="AI33" s="26">
        <f t="shared" si="32"/>
        <v>3.4249999999999998</v>
      </c>
      <c r="AJ33" s="26">
        <f t="shared" si="32"/>
        <v>3.4249999999999998</v>
      </c>
      <c r="AK33" s="26">
        <f>AK35</f>
        <v>3.4249999999999998</v>
      </c>
      <c r="AL33" s="26">
        <f t="shared" ref="AL33:AY33" si="63">AK33+($AZ33-$AK33)/($AZ$2-$AK$2)</f>
        <v>3.4633333333333334</v>
      </c>
      <c r="AM33" s="26">
        <f t="shared" si="63"/>
        <v>3.5016666666666669</v>
      </c>
      <c r="AN33" s="26">
        <f t="shared" si="63"/>
        <v>3.5400000000000005</v>
      </c>
      <c r="AO33" s="26">
        <f t="shared" si="63"/>
        <v>3.578333333333334</v>
      </c>
      <c r="AP33" s="26">
        <f t="shared" si="63"/>
        <v>3.6166666666666676</v>
      </c>
      <c r="AQ33" s="26">
        <f t="shared" si="63"/>
        <v>3.6550000000000011</v>
      </c>
      <c r="AR33" s="26">
        <f t="shared" si="63"/>
        <v>3.6933333333333347</v>
      </c>
      <c r="AS33" s="26">
        <f t="shared" si="63"/>
        <v>3.7316666666666682</v>
      </c>
      <c r="AT33" s="26">
        <f t="shared" si="63"/>
        <v>3.7700000000000018</v>
      </c>
      <c r="AU33" s="26">
        <f t="shared" si="63"/>
        <v>3.8083333333333353</v>
      </c>
      <c r="AV33" s="26">
        <f t="shared" si="63"/>
        <v>3.8466666666666689</v>
      </c>
      <c r="AW33" s="26">
        <f t="shared" si="63"/>
        <v>3.8850000000000025</v>
      </c>
      <c r="AX33" s="26">
        <f t="shared" si="63"/>
        <v>3.923333333333336</v>
      </c>
      <c r="AY33" s="26">
        <f t="shared" si="63"/>
        <v>3.9616666666666696</v>
      </c>
      <c r="AZ33" s="26">
        <f>AZ35</f>
        <v>4</v>
      </c>
    </row>
    <row r="34" spans="1:5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 t="shared" ref="AA34:AC34" si="64">AB34</f>
        <v>3.4249999999999998</v>
      </c>
      <c r="AB34" s="28">
        <f t="shared" si="64"/>
        <v>3.4249999999999998</v>
      </c>
      <c r="AC34" s="28">
        <f t="shared" si="64"/>
        <v>3.4249999999999998</v>
      </c>
      <c r="AD34" s="27">
        <f>AD35</f>
        <v>3.4249999999999998</v>
      </c>
      <c r="AE34" s="27">
        <f t="shared" si="31"/>
        <v>3.4249999999999998</v>
      </c>
      <c r="AF34" s="27">
        <f t="shared" si="31"/>
        <v>3.4249999999999998</v>
      </c>
      <c r="AG34" s="26">
        <f t="shared" si="32"/>
        <v>3.4249999999999998</v>
      </c>
      <c r="AH34" s="26">
        <f t="shared" si="32"/>
        <v>3.4249999999999998</v>
      </c>
      <c r="AI34" s="26">
        <f t="shared" si="32"/>
        <v>3.4249999999999998</v>
      </c>
      <c r="AJ34" s="26">
        <f t="shared" si="32"/>
        <v>3.4249999999999998</v>
      </c>
      <c r="AK34" s="26">
        <f>AK35</f>
        <v>3.4249999999999998</v>
      </c>
      <c r="AL34" s="26">
        <f t="shared" ref="AL34:AY34" si="65">AK34+($AZ34-$AK34)/($AZ$2-$AK$2)</f>
        <v>3.4633333333333334</v>
      </c>
      <c r="AM34" s="26">
        <f t="shared" si="65"/>
        <v>3.5016666666666669</v>
      </c>
      <c r="AN34" s="26">
        <f t="shared" si="65"/>
        <v>3.5400000000000005</v>
      </c>
      <c r="AO34" s="26">
        <f t="shared" si="65"/>
        <v>3.578333333333334</v>
      </c>
      <c r="AP34" s="26">
        <f t="shared" si="65"/>
        <v>3.6166666666666676</v>
      </c>
      <c r="AQ34" s="26">
        <f t="shared" si="65"/>
        <v>3.6550000000000011</v>
      </c>
      <c r="AR34" s="26">
        <f t="shared" si="65"/>
        <v>3.6933333333333347</v>
      </c>
      <c r="AS34" s="26">
        <f t="shared" si="65"/>
        <v>3.7316666666666682</v>
      </c>
      <c r="AT34" s="26">
        <f t="shared" si="65"/>
        <v>3.7700000000000018</v>
      </c>
      <c r="AU34" s="26">
        <f t="shared" si="65"/>
        <v>3.8083333333333353</v>
      </c>
      <c r="AV34" s="26">
        <f t="shared" si="65"/>
        <v>3.8466666666666689</v>
      </c>
      <c r="AW34" s="26">
        <f t="shared" si="65"/>
        <v>3.8850000000000025</v>
      </c>
      <c r="AX34" s="26">
        <f t="shared" si="65"/>
        <v>3.923333333333336</v>
      </c>
      <c r="AY34" s="26">
        <f t="shared" si="65"/>
        <v>3.9616666666666696</v>
      </c>
      <c r="AZ34" s="26">
        <f>AZ35</f>
        <v>4</v>
      </c>
    </row>
    <row r="35" spans="1:5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 t="shared" ref="AA35:AC35" si="66">AB35</f>
        <v>3.4249999999999998</v>
      </c>
      <c r="AB35" s="28">
        <f t="shared" si="66"/>
        <v>3.4249999999999998</v>
      </c>
      <c r="AC35" s="28">
        <f t="shared" si="66"/>
        <v>3.4249999999999998</v>
      </c>
      <c r="AD35" s="30">
        <f>LabourForceAssumption!C33</f>
        <v>3.4249999999999998</v>
      </c>
      <c r="AE35" s="27">
        <f t="shared" si="31"/>
        <v>3.4249999999999998</v>
      </c>
      <c r="AF35" s="27">
        <f t="shared" si="31"/>
        <v>3.4249999999999998</v>
      </c>
      <c r="AG35" s="26">
        <f t="shared" si="32"/>
        <v>3.4249999999999998</v>
      </c>
      <c r="AH35" s="26">
        <f t="shared" si="32"/>
        <v>3.4249999999999998</v>
      </c>
      <c r="AI35" s="26">
        <f t="shared" si="32"/>
        <v>3.4249999999999998</v>
      </c>
      <c r="AJ35" s="26">
        <f t="shared" si="32"/>
        <v>3.4249999999999998</v>
      </c>
      <c r="AK35" s="30">
        <f>LabourForceAssumption!F33</f>
        <v>3.4249999999999998</v>
      </c>
      <c r="AL35" s="26">
        <f t="shared" ref="AL35:AY35" si="67">AK35+($AZ35-$AK35)/($AZ$2-$AK$2)</f>
        <v>3.4633333333333334</v>
      </c>
      <c r="AM35" s="26">
        <f t="shared" si="67"/>
        <v>3.5016666666666669</v>
      </c>
      <c r="AN35" s="26">
        <f t="shared" si="67"/>
        <v>3.5400000000000005</v>
      </c>
      <c r="AO35" s="26">
        <f t="shared" si="67"/>
        <v>3.578333333333334</v>
      </c>
      <c r="AP35" s="26">
        <f t="shared" si="67"/>
        <v>3.6166666666666676</v>
      </c>
      <c r="AQ35" s="26">
        <f t="shared" si="67"/>
        <v>3.6550000000000011</v>
      </c>
      <c r="AR35" s="26">
        <f t="shared" si="67"/>
        <v>3.6933333333333347</v>
      </c>
      <c r="AS35" s="26">
        <f t="shared" si="67"/>
        <v>3.7316666666666682</v>
      </c>
      <c r="AT35" s="26">
        <f t="shared" si="67"/>
        <v>3.7700000000000018</v>
      </c>
      <c r="AU35" s="26">
        <f t="shared" si="67"/>
        <v>3.8083333333333353</v>
      </c>
      <c r="AV35" s="26">
        <f t="shared" si="67"/>
        <v>3.8466666666666689</v>
      </c>
      <c r="AW35" s="26">
        <f t="shared" si="67"/>
        <v>3.8850000000000025</v>
      </c>
      <c r="AX35" s="26">
        <f t="shared" si="67"/>
        <v>3.923333333333336</v>
      </c>
      <c r="AY35" s="26">
        <f t="shared" si="67"/>
        <v>3.9616666666666696</v>
      </c>
      <c r="AZ35" s="30">
        <f>LabourForceAssumption!I33</f>
        <v>4</v>
      </c>
    </row>
    <row r="36" spans="1:5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 t="shared" ref="AA36:AC36" si="68">AB36</f>
        <v>3.4249999999999998</v>
      </c>
      <c r="AB36" s="28">
        <f t="shared" si="68"/>
        <v>3.4249999999999998</v>
      </c>
      <c r="AC36" s="28">
        <f t="shared" si="68"/>
        <v>3.4249999999999998</v>
      </c>
      <c r="AD36" s="27">
        <f>AD35</f>
        <v>3.4249999999999998</v>
      </c>
      <c r="AE36" s="27">
        <f t="shared" si="31"/>
        <v>3.4249999999999998</v>
      </c>
      <c r="AF36" s="27">
        <f t="shared" si="31"/>
        <v>3.4249999999999998</v>
      </c>
      <c r="AG36" s="26">
        <f t="shared" si="32"/>
        <v>3.4249999999999998</v>
      </c>
      <c r="AH36" s="26">
        <f t="shared" si="32"/>
        <v>3.4249999999999998</v>
      </c>
      <c r="AI36" s="26">
        <f t="shared" si="32"/>
        <v>3.4249999999999998</v>
      </c>
      <c r="AJ36" s="26">
        <f t="shared" si="32"/>
        <v>3.4249999999999998</v>
      </c>
      <c r="AK36" s="26">
        <f>AK35</f>
        <v>3.4249999999999998</v>
      </c>
      <c r="AL36" s="26">
        <f t="shared" ref="AL36:AY36" si="69">AK36+($AZ36-$AK36)/($AZ$2-$AK$2)</f>
        <v>3.4633333333333334</v>
      </c>
      <c r="AM36" s="26">
        <f t="shared" si="69"/>
        <v>3.5016666666666669</v>
      </c>
      <c r="AN36" s="26">
        <f t="shared" si="69"/>
        <v>3.5400000000000005</v>
      </c>
      <c r="AO36" s="26">
        <f t="shared" si="69"/>
        <v>3.578333333333334</v>
      </c>
      <c r="AP36" s="26">
        <f t="shared" si="69"/>
        <v>3.6166666666666676</v>
      </c>
      <c r="AQ36" s="26">
        <f t="shared" si="69"/>
        <v>3.6550000000000011</v>
      </c>
      <c r="AR36" s="26">
        <f t="shared" si="69"/>
        <v>3.6933333333333347</v>
      </c>
      <c r="AS36" s="26">
        <f t="shared" si="69"/>
        <v>3.7316666666666682</v>
      </c>
      <c r="AT36" s="26">
        <f t="shared" si="69"/>
        <v>3.7700000000000018</v>
      </c>
      <c r="AU36" s="26">
        <f t="shared" si="69"/>
        <v>3.8083333333333353</v>
      </c>
      <c r="AV36" s="26">
        <f t="shared" si="69"/>
        <v>3.8466666666666689</v>
      </c>
      <c r="AW36" s="26">
        <f t="shared" si="69"/>
        <v>3.8850000000000025</v>
      </c>
      <c r="AX36" s="26">
        <f t="shared" si="69"/>
        <v>3.923333333333336</v>
      </c>
      <c r="AY36" s="26">
        <f t="shared" si="69"/>
        <v>3.9616666666666696</v>
      </c>
      <c r="AZ36" s="26">
        <f>AZ35</f>
        <v>4</v>
      </c>
    </row>
    <row r="37" spans="1:5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 t="shared" ref="AA37:AC37" si="70">AB37</f>
        <v>3.4249999999999998</v>
      </c>
      <c r="AB37" s="28">
        <f t="shared" si="70"/>
        <v>3.4249999999999998</v>
      </c>
      <c r="AC37" s="28">
        <f t="shared" si="70"/>
        <v>3.4249999999999998</v>
      </c>
      <c r="AD37" s="27">
        <f>AD35</f>
        <v>3.4249999999999998</v>
      </c>
      <c r="AE37" s="27">
        <f t="shared" si="31"/>
        <v>3.4249999999999998</v>
      </c>
      <c r="AF37" s="27">
        <f t="shared" si="31"/>
        <v>3.4249999999999998</v>
      </c>
      <c r="AG37" s="26">
        <f t="shared" si="32"/>
        <v>3.4249999999999998</v>
      </c>
      <c r="AH37" s="26">
        <f t="shared" si="32"/>
        <v>3.4249999999999998</v>
      </c>
      <c r="AI37" s="26">
        <f t="shared" si="32"/>
        <v>3.4249999999999998</v>
      </c>
      <c r="AJ37" s="26">
        <f t="shared" si="32"/>
        <v>3.4249999999999998</v>
      </c>
      <c r="AK37" s="26">
        <f>AK35</f>
        <v>3.4249999999999998</v>
      </c>
      <c r="AL37" s="26">
        <f t="shared" ref="AL37:AY37" si="71">AK37+($AZ37-$AK37)/($AZ$2-$AK$2)</f>
        <v>3.4633333333333334</v>
      </c>
      <c r="AM37" s="26">
        <f t="shared" si="71"/>
        <v>3.5016666666666669</v>
      </c>
      <c r="AN37" s="26">
        <f t="shared" si="71"/>
        <v>3.5400000000000005</v>
      </c>
      <c r="AO37" s="26">
        <f t="shared" si="71"/>
        <v>3.578333333333334</v>
      </c>
      <c r="AP37" s="26">
        <f t="shared" si="71"/>
        <v>3.6166666666666676</v>
      </c>
      <c r="AQ37" s="26">
        <f t="shared" si="71"/>
        <v>3.6550000000000011</v>
      </c>
      <c r="AR37" s="26">
        <f t="shared" si="71"/>
        <v>3.6933333333333347</v>
      </c>
      <c r="AS37" s="26">
        <f t="shared" si="71"/>
        <v>3.7316666666666682</v>
      </c>
      <c r="AT37" s="26">
        <f t="shared" si="71"/>
        <v>3.7700000000000018</v>
      </c>
      <c r="AU37" s="26">
        <f t="shared" si="71"/>
        <v>3.8083333333333353</v>
      </c>
      <c r="AV37" s="26">
        <f t="shared" si="71"/>
        <v>3.8466666666666689</v>
      </c>
      <c r="AW37" s="26">
        <f t="shared" si="71"/>
        <v>3.8850000000000025</v>
      </c>
      <c r="AX37" s="26">
        <f t="shared" si="71"/>
        <v>3.923333333333336</v>
      </c>
      <c r="AY37" s="26">
        <f t="shared" si="71"/>
        <v>3.9616666666666696</v>
      </c>
      <c r="AZ37" s="26">
        <f>AZ35</f>
        <v>4</v>
      </c>
    </row>
    <row r="38" spans="1:5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 t="shared" ref="AA38:AC38" si="72">AB38</f>
        <v>2.8159999999999998</v>
      </c>
      <c r="AB38" s="28">
        <f t="shared" si="72"/>
        <v>2.8159999999999998</v>
      </c>
      <c r="AC38" s="28">
        <f t="shared" si="72"/>
        <v>2.8159999999999998</v>
      </c>
      <c r="AD38" s="27">
        <f>AD40</f>
        <v>2.8159999999999998</v>
      </c>
      <c r="AE38" s="27">
        <f t="shared" ref="AE38:AF57" si="73">AD38</f>
        <v>2.8159999999999998</v>
      </c>
      <c r="AF38" s="27">
        <f t="shared" si="73"/>
        <v>2.8159999999999998</v>
      </c>
      <c r="AG38" s="26">
        <f t="shared" ref="AG38:AJ57" si="74">AF38+($AK38-$AF38)/($AK$2-$AF$2)</f>
        <v>2.8159999999999998</v>
      </c>
      <c r="AH38" s="26">
        <f t="shared" si="74"/>
        <v>2.8159999999999998</v>
      </c>
      <c r="AI38" s="26">
        <f t="shared" si="74"/>
        <v>2.8159999999999998</v>
      </c>
      <c r="AJ38" s="26">
        <f t="shared" si="74"/>
        <v>2.8159999999999998</v>
      </c>
      <c r="AK38" s="26">
        <f>AK40</f>
        <v>2.8159999999999998</v>
      </c>
      <c r="AL38" s="26">
        <f t="shared" ref="AL38:AY38" si="75">AK38+($AZ38-$AK38)/($AZ$2-$AK$2)</f>
        <v>2.8949333333333334</v>
      </c>
      <c r="AM38" s="26">
        <f t="shared" si="75"/>
        <v>2.9738666666666669</v>
      </c>
      <c r="AN38" s="26">
        <f t="shared" si="75"/>
        <v>3.0528000000000004</v>
      </c>
      <c r="AO38" s="26">
        <f t="shared" si="75"/>
        <v>3.1317333333333339</v>
      </c>
      <c r="AP38" s="26">
        <f t="shared" si="75"/>
        <v>3.2106666666666674</v>
      </c>
      <c r="AQ38" s="26">
        <f t="shared" si="75"/>
        <v>3.289600000000001</v>
      </c>
      <c r="AR38" s="26">
        <f t="shared" si="75"/>
        <v>3.3685333333333345</v>
      </c>
      <c r="AS38" s="26">
        <f t="shared" si="75"/>
        <v>3.447466666666668</v>
      </c>
      <c r="AT38" s="26">
        <f t="shared" si="75"/>
        <v>3.5264000000000015</v>
      </c>
      <c r="AU38" s="26">
        <f t="shared" si="75"/>
        <v>3.6053333333333351</v>
      </c>
      <c r="AV38" s="26">
        <f t="shared" si="75"/>
        <v>3.6842666666666686</v>
      </c>
      <c r="AW38" s="26">
        <f t="shared" si="75"/>
        <v>3.7632000000000021</v>
      </c>
      <c r="AX38" s="26">
        <f t="shared" si="75"/>
        <v>3.8421333333333356</v>
      </c>
      <c r="AY38" s="26">
        <f t="shared" si="75"/>
        <v>3.9210666666666691</v>
      </c>
      <c r="AZ38" s="26">
        <f>AZ40</f>
        <v>4</v>
      </c>
    </row>
    <row r="39" spans="1:5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 t="shared" ref="AA39:AC39" si="76">AB39</f>
        <v>2.8159999999999998</v>
      </c>
      <c r="AB39" s="28">
        <f t="shared" si="76"/>
        <v>2.8159999999999998</v>
      </c>
      <c r="AC39" s="28">
        <f t="shared" si="76"/>
        <v>2.8159999999999998</v>
      </c>
      <c r="AD39" s="27">
        <f>AD40</f>
        <v>2.8159999999999998</v>
      </c>
      <c r="AE39" s="27">
        <f t="shared" si="73"/>
        <v>2.8159999999999998</v>
      </c>
      <c r="AF39" s="27">
        <f t="shared" si="73"/>
        <v>2.8159999999999998</v>
      </c>
      <c r="AG39" s="26">
        <f t="shared" si="74"/>
        <v>2.8159999999999998</v>
      </c>
      <c r="AH39" s="26">
        <f t="shared" si="74"/>
        <v>2.8159999999999998</v>
      </c>
      <c r="AI39" s="26">
        <f t="shared" si="74"/>
        <v>2.8159999999999998</v>
      </c>
      <c r="AJ39" s="26">
        <f t="shared" si="74"/>
        <v>2.8159999999999998</v>
      </c>
      <c r="AK39" s="26">
        <f>AK40</f>
        <v>2.8159999999999998</v>
      </c>
      <c r="AL39" s="26">
        <f t="shared" ref="AL39:AY39" si="77">AK39+($AZ39-$AK39)/($AZ$2-$AK$2)</f>
        <v>2.8949333333333334</v>
      </c>
      <c r="AM39" s="26">
        <f t="shared" si="77"/>
        <v>2.9738666666666669</v>
      </c>
      <c r="AN39" s="26">
        <f t="shared" si="77"/>
        <v>3.0528000000000004</v>
      </c>
      <c r="AO39" s="26">
        <f t="shared" si="77"/>
        <v>3.1317333333333339</v>
      </c>
      <c r="AP39" s="26">
        <f t="shared" si="77"/>
        <v>3.2106666666666674</v>
      </c>
      <c r="AQ39" s="26">
        <f t="shared" si="77"/>
        <v>3.289600000000001</v>
      </c>
      <c r="AR39" s="26">
        <f t="shared" si="77"/>
        <v>3.3685333333333345</v>
      </c>
      <c r="AS39" s="26">
        <f t="shared" si="77"/>
        <v>3.447466666666668</v>
      </c>
      <c r="AT39" s="26">
        <f t="shared" si="77"/>
        <v>3.5264000000000015</v>
      </c>
      <c r="AU39" s="26">
        <f t="shared" si="77"/>
        <v>3.6053333333333351</v>
      </c>
      <c r="AV39" s="26">
        <f t="shared" si="77"/>
        <v>3.6842666666666686</v>
      </c>
      <c r="AW39" s="26">
        <f t="shared" si="77"/>
        <v>3.7632000000000021</v>
      </c>
      <c r="AX39" s="26">
        <f t="shared" si="77"/>
        <v>3.8421333333333356</v>
      </c>
      <c r="AY39" s="26">
        <f t="shared" si="77"/>
        <v>3.9210666666666691</v>
      </c>
      <c r="AZ39" s="26">
        <f>AZ40</f>
        <v>4</v>
      </c>
    </row>
    <row r="40" spans="1:5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 t="shared" ref="AA40:AC40" si="78">AB40</f>
        <v>2.8159999999999998</v>
      </c>
      <c r="AB40" s="28">
        <f t="shared" si="78"/>
        <v>2.8159999999999998</v>
      </c>
      <c r="AC40" s="28">
        <f t="shared" si="78"/>
        <v>2.8159999999999998</v>
      </c>
      <c r="AD40" s="30">
        <f>LabourForceAssumption!C34</f>
        <v>2.8159999999999998</v>
      </c>
      <c r="AE40" s="27">
        <f t="shared" si="73"/>
        <v>2.8159999999999998</v>
      </c>
      <c r="AF40" s="27">
        <f t="shared" si="73"/>
        <v>2.8159999999999998</v>
      </c>
      <c r="AG40" s="26">
        <f t="shared" si="74"/>
        <v>2.8159999999999998</v>
      </c>
      <c r="AH40" s="26">
        <f t="shared" si="74"/>
        <v>2.8159999999999998</v>
      </c>
      <c r="AI40" s="26">
        <f t="shared" si="74"/>
        <v>2.8159999999999998</v>
      </c>
      <c r="AJ40" s="26">
        <f t="shared" si="74"/>
        <v>2.8159999999999998</v>
      </c>
      <c r="AK40" s="30">
        <f>LabourForceAssumption!F34</f>
        <v>2.8159999999999998</v>
      </c>
      <c r="AL40" s="26">
        <f t="shared" ref="AL40:AY40" si="79">AK40+($AZ40-$AK40)/($AZ$2-$AK$2)</f>
        <v>2.8949333333333334</v>
      </c>
      <c r="AM40" s="26">
        <f t="shared" si="79"/>
        <v>2.9738666666666669</v>
      </c>
      <c r="AN40" s="26">
        <f t="shared" si="79"/>
        <v>3.0528000000000004</v>
      </c>
      <c r="AO40" s="26">
        <f t="shared" si="79"/>
        <v>3.1317333333333339</v>
      </c>
      <c r="AP40" s="26">
        <f t="shared" si="79"/>
        <v>3.2106666666666674</v>
      </c>
      <c r="AQ40" s="26">
        <f t="shared" si="79"/>
        <v>3.289600000000001</v>
      </c>
      <c r="AR40" s="26">
        <f t="shared" si="79"/>
        <v>3.3685333333333345</v>
      </c>
      <c r="AS40" s="26">
        <f t="shared" si="79"/>
        <v>3.447466666666668</v>
      </c>
      <c r="AT40" s="26">
        <f t="shared" si="79"/>
        <v>3.5264000000000015</v>
      </c>
      <c r="AU40" s="26">
        <f t="shared" si="79"/>
        <v>3.6053333333333351</v>
      </c>
      <c r="AV40" s="26">
        <f t="shared" si="79"/>
        <v>3.6842666666666686</v>
      </c>
      <c r="AW40" s="26">
        <f t="shared" si="79"/>
        <v>3.7632000000000021</v>
      </c>
      <c r="AX40" s="26">
        <f t="shared" si="79"/>
        <v>3.8421333333333356</v>
      </c>
      <c r="AY40" s="26">
        <f t="shared" si="79"/>
        <v>3.9210666666666691</v>
      </c>
      <c r="AZ40" s="30">
        <f>LabourForceAssumption!I34</f>
        <v>4</v>
      </c>
    </row>
    <row r="41" spans="1:5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 t="shared" ref="AA41:AC41" si="80">AB41</f>
        <v>2.8159999999999998</v>
      </c>
      <c r="AB41" s="28">
        <f t="shared" si="80"/>
        <v>2.8159999999999998</v>
      </c>
      <c r="AC41" s="28">
        <f t="shared" si="80"/>
        <v>2.8159999999999998</v>
      </c>
      <c r="AD41" s="27">
        <f>AD40</f>
        <v>2.8159999999999998</v>
      </c>
      <c r="AE41" s="27">
        <f t="shared" si="73"/>
        <v>2.8159999999999998</v>
      </c>
      <c r="AF41" s="27">
        <f t="shared" si="73"/>
        <v>2.8159999999999998</v>
      </c>
      <c r="AG41" s="26">
        <f t="shared" si="74"/>
        <v>2.8159999999999998</v>
      </c>
      <c r="AH41" s="26">
        <f t="shared" si="74"/>
        <v>2.8159999999999998</v>
      </c>
      <c r="AI41" s="26">
        <f t="shared" si="74"/>
        <v>2.8159999999999998</v>
      </c>
      <c r="AJ41" s="26">
        <f t="shared" si="74"/>
        <v>2.8159999999999998</v>
      </c>
      <c r="AK41" s="26">
        <f>AK40</f>
        <v>2.8159999999999998</v>
      </c>
      <c r="AL41" s="26">
        <f t="shared" ref="AL41:AY41" si="81">AK41+($AZ41-$AK41)/($AZ$2-$AK$2)</f>
        <v>2.8949333333333334</v>
      </c>
      <c r="AM41" s="26">
        <f t="shared" si="81"/>
        <v>2.9738666666666669</v>
      </c>
      <c r="AN41" s="26">
        <f t="shared" si="81"/>
        <v>3.0528000000000004</v>
      </c>
      <c r="AO41" s="26">
        <f t="shared" si="81"/>
        <v>3.1317333333333339</v>
      </c>
      <c r="AP41" s="26">
        <f t="shared" si="81"/>
        <v>3.2106666666666674</v>
      </c>
      <c r="AQ41" s="26">
        <f t="shared" si="81"/>
        <v>3.289600000000001</v>
      </c>
      <c r="AR41" s="26">
        <f t="shared" si="81"/>
        <v>3.3685333333333345</v>
      </c>
      <c r="AS41" s="26">
        <f t="shared" si="81"/>
        <v>3.447466666666668</v>
      </c>
      <c r="AT41" s="26">
        <f t="shared" si="81"/>
        <v>3.5264000000000015</v>
      </c>
      <c r="AU41" s="26">
        <f t="shared" si="81"/>
        <v>3.6053333333333351</v>
      </c>
      <c r="AV41" s="26">
        <f t="shared" si="81"/>
        <v>3.6842666666666686</v>
      </c>
      <c r="AW41" s="26">
        <f t="shared" si="81"/>
        <v>3.7632000000000021</v>
      </c>
      <c r="AX41" s="26">
        <f t="shared" si="81"/>
        <v>3.8421333333333356</v>
      </c>
      <c r="AY41" s="26">
        <f t="shared" si="81"/>
        <v>3.9210666666666691</v>
      </c>
      <c r="AZ41" s="26">
        <f>AZ40</f>
        <v>4</v>
      </c>
    </row>
    <row r="42" spans="1:5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 t="shared" ref="AA42:AC42" si="82">AB42</f>
        <v>2.8159999999999998</v>
      </c>
      <c r="AB42" s="28">
        <f t="shared" si="82"/>
        <v>2.8159999999999998</v>
      </c>
      <c r="AC42" s="28">
        <f t="shared" si="82"/>
        <v>2.8159999999999998</v>
      </c>
      <c r="AD42" s="27">
        <f>AD40</f>
        <v>2.8159999999999998</v>
      </c>
      <c r="AE42" s="27">
        <f t="shared" si="73"/>
        <v>2.8159999999999998</v>
      </c>
      <c r="AF42" s="27">
        <f t="shared" si="73"/>
        <v>2.8159999999999998</v>
      </c>
      <c r="AG42" s="26">
        <f t="shared" si="74"/>
        <v>2.8159999999999998</v>
      </c>
      <c r="AH42" s="26">
        <f t="shared" si="74"/>
        <v>2.8159999999999998</v>
      </c>
      <c r="AI42" s="26">
        <f t="shared" si="74"/>
        <v>2.8159999999999998</v>
      </c>
      <c r="AJ42" s="26">
        <f t="shared" si="74"/>
        <v>2.8159999999999998</v>
      </c>
      <c r="AK42" s="26">
        <f>AK40</f>
        <v>2.8159999999999998</v>
      </c>
      <c r="AL42" s="26">
        <f t="shared" ref="AL42:AY42" si="83">AK42+($AZ42-$AK42)/($AZ$2-$AK$2)</f>
        <v>2.8949333333333334</v>
      </c>
      <c r="AM42" s="26">
        <f t="shared" si="83"/>
        <v>2.9738666666666669</v>
      </c>
      <c r="AN42" s="26">
        <f t="shared" si="83"/>
        <v>3.0528000000000004</v>
      </c>
      <c r="AO42" s="26">
        <f t="shared" si="83"/>
        <v>3.1317333333333339</v>
      </c>
      <c r="AP42" s="26">
        <f t="shared" si="83"/>
        <v>3.2106666666666674</v>
      </c>
      <c r="AQ42" s="26">
        <f t="shared" si="83"/>
        <v>3.289600000000001</v>
      </c>
      <c r="AR42" s="26">
        <f t="shared" si="83"/>
        <v>3.3685333333333345</v>
      </c>
      <c r="AS42" s="26">
        <f t="shared" si="83"/>
        <v>3.447466666666668</v>
      </c>
      <c r="AT42" s="26">
        <f t="shared" si="83"/>
        <v>3.5264000000000015</v>
      </c>
      <c r="AU42" s="26">
        <f t="shared" si="83"/>
        <v>3.6053333333333351</v>
      </c>
      <c r="AV42" s="26">
        <f t="shared" si="83"/>
        <v>3.6842666666666686</v>
      </c>
      <c r="AW42" s="26">
        <f t="shared" si="83"/>
        <v>3.7632000000000021</v>
      </c>
      <c r="AX42" s="26">
        <f t="shared" si="83"/>
        <v>3.8421333333333356</v>
      </c>
      <c r="AY42" s="26">
        <f t="shared" si="83"/>
        <v>3.9210666666666691</v>
      </c>
      <c r="AZ42" s="26">
        <f>AZ40</f>
        <v>4</v>
      </c>
    </row>
    <row r="43" spans="1:5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 t="shared" ref="AA43:AC43" si="84">AB43</f>
        <v>1.6040000000000001</v>
      </c>
      <c r="AB43" s="28">
        <f t="shared" si="84"/>
        <v>1.6040000000000001</v>
      </c>
      <c r="AC43" s="28">
        <f t="shared" si="84"/>
        <v>1.6040000000000001</v>
      </c>
      <c r="AD43" s="27">
        <f>AD45</f>
        <v>1.6040000000000001</v>
      </c>
      <c r="AE43" s="27">
        <f t="shared" si="73"/>
        <v>1.6040000000000001</v>
      </c>
      <c r="AF43" s="27">
        <f t="shared" si="73"/>
        <v>1.6040000000000001</v>
      </c>
      <c r="AG43" s="26">
        <f t="shared" si="74"/>
        <v>1.6040000000000001</v>
      </c>
      <c r="AH43" s="26">
        <f t="shared" si="74"/>
        <v>1.6040000000000001</v>
      </c>
      <c r="AI43" s="26">
        <f t="shared" si="74"/>
        <v>1.6040000000000001</v>
      </c>
      <c r="AJ43" s="26">
        <f t="shared" si="74"/>
        <v>1.6040000000000001</v>
      </c>
      <c r="AK43" s="26">
        <f>AK45</f>
        <v>1.6040000000000001</v>
      </c>
      <c r="AL43" s="26">
        <f t="shared" ref="AL43:AY43" si="85">AK43+($AZ43-$AK43)/($AZ$2-$AK$2)</f>
        <v>1.6970666666666667</v>
      </c>
      <c r="AM43" s="26">
        <f t="shared" si="85"/>
        <v>1.7901333333333334</v>
      </c>
      <c r="AN43" s="26">
        <f t="shared" si="85"/>
        <v>1.8832</v>
      </c>
      <c r="AO43" s="26">
        <f t="shared" si="85"/>
        <v>1.9762666666666666</v>
      </c>
      <c r="AP43" s="26">
        <f t="shared" si="85"/>
        <v>2.0693333333333332</v>
      </c>
      <c r="AQ43" s="26">
        <f t="shared" si="85"/>
        <v>2.1623999999999999</v>
      </c>
      <c r="AR43" s="26">
        <f t="shared" si="85"/>
        <v>2.2554666666666665</v>
      </c>
      <c r="AS43" s="26">
        <f t="shared" si="85"/>
        <v>2.3485333333333331</v>
      </c>
      <c r="AT43" s="26">
        <f t="shared" si="85"/>
        <v>2.4415999999999998</v>
      </c>
      <c r="AU43" s="26">
        <f t="shared" si="85"/>
        <v>2.5346666666666664</v>
      </c>
      <c r="AV43" s="26">
        <f t="shared" si="85"/>
        <v>2.627733333333333</v>
      </c>
      <c r="AW43" s="26">
        <f t="shared" si="85"/>
        <v>2.7207999999999997</v>
      </c>
      <c r="AX43" s="26">
        <f t="shared" si="85"/>
        <v>2.8138666666666663</v>
      </c>
      <c r="AY43" s="26">
        <f t="shared" si="85"/>
        <v>2.9069333333333329</v>
      </c>
      <c r="AZ43" s="26">
        <f>AZ45</f>
        <v>3</v>
      </c>
    </row>
    <row r="44" spans="1:5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 t="shared" ref="AA44:AC44" si="86">AB44</f>
        <v>1.6040000000000001</v>
      </c>
      <c r="AB44" s="28">
        <f t="shared" si="86"/>
        <v>1.6040000000000001</v>
      </c>
      <c r="AC44" s="28">
        <f t="shared" si="86"/>
        <v>1.6040000000000001</v>
      </c>
      <c r="AD44" s="27">
        <f>AD45</f>
        <v>1.6040000000000001</v>
      </c>
      <c r="AE44" s="27">
        <f t="shared" si="73"/>
        <v>1.6040000000000001</v>
      </c>
      <c r="AF44" s="27">
        <f t="shared" si="73"/>
        <v>1.6040000000000001</v>
      </c>
      <c r="AG44" s="26">
        <f t="shared" si="74"/>
        <v>1.6040000000000001</v>
      </c>
      <c r="AH44" s="26">
        <f t="shared" si="74"/>
        <v>1.6040000000000001</v>
      </c>
      <c r="AI44" s="26">
        <f t="shared" si="74"/>
        <v>1.6040000000000001</v>
      </c>
      <c r="AJ44" s="26">
        <f t="shared" si="74"/>
        <v>1.6040000000000001</v>
      </c>
      <c r="AK44" s="26">
        <f>AK45</f>
        <v>1.6040000000000001</v>
      </c>
      <c r="AL44" s="26">
        <f t="shared" ref="AL44:AY44" si="87">AK44+($AZ44-$AK44)/($AZ$2-$AK$2)</f>
        <v>1.6970666666666667</v>
      </c>
      <c r="AM44" s="26">
        <f t="shared" si="87"/>
        <v>1.7901333333333334</v>
      </c>
      <c r="AN44" s="26">
        <f t="shared" si="87"/>
        <v>1.8832</v>
      </c>
      <c r="AO44" s="26">
        <f t="shared" si="87"/>
        <v>1.9762666666666666</v>
      </c>
      <c r="AP44" s="26">
        <f t="shared" si="87"/>
        <v>2.0693333333333332</v>
      </c>
      <c r="AQ44" s="26">
        <f t="shared" si="87"/>
        <v>2.1623999999999999</v>
      </c>
      <c r="AR44" s="26">
        <f t="shared" si="87"/>
        <v>2.2554666666666665</v>
      </c>
      <c r="AS44" s="26">
        <f t="shared" si="87"/>
        <v>2.3485333333333331</v>
      </c>
      <c r="AT44" s="26">
        <f t="shared" si="87"/>
        <v>2.4415999999999998</v>
      </c>
      <c r="AU44" s="26">
        <f t="shared" si="87"/>
        <v>2.5346666666666664</v>
      </c>
      <c r="AV44" s="26">
        <f t="shared" si="87"/>
        <v>2.627733333333333</v>
      </c>
      <c r="AW44" s="26">
        <f t="shared" si="87"/>
        <v>2.7207999999999997</v>
      </c>
      <c r="AX44" s="26">
        <f t="shared" si="87"/>
        <v>2.8138666666666663</v>
      </c>
      <c r="AY44" s="26">
        <f t="shared" si="87"/>
        <v>2.9069333333333329</v>
      </c>
      <c r="AZ44" s="26">
        <f>AZ45</f>
        <v>3</v>
      </c>
    </row>
    <row r="45" spans="1:5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 t="shared" ref="AA45:AC45" si="88">AB45</f>
        <v>1.6040000000000001</v>
      </c>
      <c r="AB45" s="28">
        <f t="shared" si="88"/>
        <v>1.6040000000000001</v>
      </c>
      <c r="AC45" s="28">
        <f t="shared" si="88"/>
        <v>1.6040000000000001</v>
      </c>
      <c r="AD45" s="30">
        <f>LabourForceAssumption!C35</f>
        <v>1.6040000000000001</v>
      </c>
      <c r="AE45" s="27">
        <f t="shared" si="73"/>
        <v>1.6040000000000001</v>
      </c>
      <c r="AF45" s="27">
        <f t="shared" si="73"/>
        <v>1.6040000000000001</v>
      </c>
      <c r="AG45" s="26">
        <f t="shared" si="74"/>
        <v>1.6040000000000001</v>
      </c>
      <c r="AH45" s="26">
        <f t="shared" si="74"/>
        <v>1.6040000000000001</v>
      </c>
      <c r="AI45" s="26">
        <f t="shared" si="74"/>
        <v>1.6040000000000001</v>
      </c>
      <c r="AJ45" s="26">
        <f t="shared" si="74"/>
        <v>1.6040000000000001</v>
      </c>
      <c r="AK45" s="30">
        <f>LabourForceAssumption!F35</f>
        <v>1.6040000000000001</v>
      </c>
      <c r="AL45" s="26">
        <f t="shared" ref="AL45:AY45" si="89">AK45+($AZ45-$AK45)/($AZ$2-$AK$2)</f>
        <v>1.6970666666666667</v>
      </c>
      <c r="AM45" s="26">
        <f t="shared" si="89"/>
        <v>1.7901333333333334</v>
      </c>
      <c r="AN45" s="26">
        <f t="shared" si="89"/>
        <v>1.8832</v>
      </c>
      <c r="AO45" s="26">
        <f t="shared" si="89"/>
        <v>1.9762666666666666</v>
      </c>
      <c r="AP45" s="26">
        <f t="shared" si="89"/>
        <v>2.0693333333333332</v>
      </c>
      <c r="AQ45" s="26">
        <f t="shared" si="89"/>
        <v>2.1623999999999999</v>
      </c>
      <c r="AR45" s="26">
        <f t="shared" si="89"/>
        <v>2.2554666666666665</v>
      </c>
      <c r="AS45" s="26">
        <f t="shared" si="89"/>
        <v>2.3485333333333331</v>
      </c>
      <c r="AT45" s="26">
        <f t="shared" si="89"/>
        <v>2.4415999999999998</v>
      </c>
      <c r="AU45" s="26">
        <f t="shared" si="89"/>
        <v>2.5346666666666664</v>
      </c>
      <c r="AV45" s="26">
        <f t="shared" si="89"/>
        <v>2.627733333333333</v>
      </c>
      <c r="AW45" s="26">
        <f t="shared" si="89"/>
        <v>2.7207999999999997</v>
      </c>
      <c r="AX45" s="26">
        <f t="shared" si="89"/>
        <v>2.8138666666666663</v>
      </c>
      <c r="AY45" s="26">
        <f t="shared" si="89"/>
        <v>2.9069333333333329</v>
      </c>
      <c r="AZ45" s="30">
        <f>LabourForceAssumption!I35</f>
        <v>3</v>
      </c>
    </row>
    <row r="46" spans="1:5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 t="shared" ref="AA46:AC46" si="90">AB46</f>
        <v>1.6040000000000001</v>
      </c>
      <c r="AB46" s="28">
        <f t="shared" si="90"/>
        <v>1.6040000000000001</v>
      </c>
      <c r="AC46" s="28">
        <f t="shared" si="90"/>
        <v>1.6040000000000001</v>
      </c>
      <c r="AD46" s="27">
        <f>AD45</f>
        <v>1.6040000000000001</v>
      </c>
      <c r="AE46" s="27">
        <f t="shared" si="73"/>
        <v>1.6040000000000001</v>
      </c>
      <c r="AF46" s="27">
        <f t="shared" si="73"/>
        <v>1.6040000000000001</v>
      </c>
      <c r="AG46" s="26">
        <f t="shared" si="74"/>
        <v>1.6040000000000001</v>
      </c>
      <c r="AH46" s="26">
        <f t="shared" si="74"/>
        <v>1.6040000000000001</v>
      </c>
      <c r="AI46" s="26">
        <f t="shared" si="74"/>
        <v>1.6040000000000001</v>
      </c>
      <c r="AJ46" s="26">
        <f t="shared" si="74"/>
        <v>1.6040000000000001</v>
      </c>
      <c r="AK46" s="26">
        <f>AK45</f>
        <v>1.6040000000000001</v>
      </c>
      <c r="AL46" s="26">
        <f t="shared" ref="AL46:AY46" si="91">AK46+($AZ46-$AK46)/($AZ$2-$AK$2)</f>
        <v>1.6970666666666667</v>
      </c>
      <c r="AM46" s="26">
        <f t="shared" si="91"/>
        <v>1.7901333333333334</v>
      </c>
      <c r="AN46" s="26">
        <f t="shared" si="91"/>
        <v>1.8832</v>
      </c>
      <c r="AO46" s="26">
        <f t="shared" si="91"/>
        <v>1.9762666666666666</v>
      </c>
      <c r="AP46" s="26">
        <f t="shared" si="91"/>
        <v>2.0693333333333332</v>
      </c>
      <c r="AQ46" s="26">
        <f t="shared" si="91"/>
        <v>2.1623999999999999</v>
      </c>
      <c r="AR46" s="26">
        <f t="shared" si="91"/>
        <v>2.2554666666666665</v>
      </c>
      <c r="AS46" s="26">
        <f t="shared" si="91"/>
        <v>2.3485333333333331</v>
      </c>
      <c r="AT46" s="26">
        <f t="shared" si="91"/>
        <v>2.4415999999999998</v>
      </c>
      <c r="AU46" s="26">
        <f t="shared" si="91"/>
        <v>2.5346666666666664</v>
      </c>
      <c r="AV46" s="26">
        <f t="shared" si="91"/>
        <v>2.627733333333333</v>
      </c>
      <c r="AW46" s="26">
        <f t="shared" si="91"/>
        <v>2.7207999999999997</v>
      </c>
      <c r="AX46" s="26">
        <f t="shared" si="91"/>
        <v>2.8138666666666663</v>
      </c>
      <c r="AY46" s="26">
        <f t="shared" si="91"/>
        <v>2.9069333333333329</v>
      </c>
      <c r="AZ46" s="26">
        <f>AZ45</f>
        <v>3</v>
      </c>
    </row>
    <row r="47" spans="1:5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 t="shared" ref="AA47:AC47" si="92">AB47</f>
        <v>1.6040000000000001</v>
      </c>
      <c r="AB47" s="28">
        <f t="shared" si="92"/>
        <v>1.6040000000000001</v>
      </c>
      <c r="AC47" s="28">
        <f t="shared" si="92"/>
        <v>1.6040000000000001</v>
      </c>
      <c r="AD47" s="27">
        <f>AD45</f>
        <v>1.6040000000000001</v>
      </c>
      <c r="AE47" s="27">
        <f t="shared" si="73"/>
        <v>1.6040000000000001</v>
      </c>
      <c r="AF47" s="27">
        <f t="shared" si="73"/>
        <v>1.6040000000000001</v>
      </c>
      <c r="AG47" s="26">
        <f t="shared" si="74"/>
        <v>1.6040000000000001</v>
      </c>
      <c r="AH47" s="26">
        <f t="shared" si="74"/>
        <v>1.6040000000000001</v>
      </c>
      <c r="AI47" s="26">
        <f t="shared" si="74"/>
        <v>1.6040000000000001</v>
      </c>
      <c r="AJ47" s="26">
        <f t="shared" si="74"/>
        <v>1.6040000000000001</v>
      </c>
      <c r="AK47" s="26">
        <f>AK45</f>
        <v>1.6040000000000001</v>
      </c>
      <c r="AL47" s="26">
        <f t="shared" ref="AL47:AY47" si="93">AK47+($AZ47-$AK47)/($AZ$2-$AK$2)</f>
        <v>1.6970666666666667</v>
      </c>
      <c r="AM47" s="26">
        <f t="shared" si="93"/>
        <v>1.7901333333333334</v>
      </c>
      <c r="AN47" s="26">
        <f t="shared" si="93"/>
        <v>1.8832</v>
      </c>
      <c r="AO47" s="26">
        <f t="shared" si="93"/>
        <v>1.9762666666666666</v>
      </c>
      <c r="AP47" s="26">
        <f t="shared" si="93"/>
        <v>2.0693333333333332</v>
      </c>
      <c r="AQ47" s="26">
        <f t="shared" si="93"/>
        <v>2.1623999999999999</v>
      </c>
      <c r="AR47" s="26">
        <f t="shared" si="93"/>
        <v>2.2554666666666665</v>
      </c>
      <c r="AS47" s="26">
        <f t="shared" si="93"/>
        <v>2.3485333333333331</v>
      </c>
      <c r="AT47" s="26">
        <f t="shared" si="93"/>
        <v>2.4415999999999998</v>
      </c>
      <c r="AU47" s="26">
        <f t="shared" si="93"/>
        <v>2.5346666666666664</v>
      </c>
      <c r="AV47" s="26">
        <f t="shared" si="93"/>
        <v>2.627733333333333</v>
      </c>
      <c r="AW47" s="26">
        <f t="shared" si="93"/>
        <v>2.7207999999999997</v>
      </c>
      <c r="AX47" s="26">
        <f t="shared" si="93"/>
        <v>2.8138666666666663</v>
      </c>
      <c r="AY47" s="26">
        <f t="shared" si="93"/>
        <v>2.9069333333333329</v>
      </c>
      <c r="AZ47" s="26">
        <f>AZ45</f>
        <v>3</v>
      </c>
    </row>
    <row r="48" spans="1:5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 t="shared" ref="AA48:AC48" si="94">AB48</f>
        <v>2.044</v>
      </c>
      <c r="AB48" s="28">
        <f t="shared" si="94"/>
        <v>2.044</v>
      </c>
      <c r="AC48" s="28">
        <f t="shared" si="94"/>
        <v>2.044</v>
      </c>
      <c r="AD48" s="27">
        <f>AD50</f>
        <v>2.044</v>
      </c>
      <c r="AE48" s="27">
        <f t="shared" si="73"/>
        <v>2.044</v>
      </c>
      <c r="AF48" s="27">
        <f t="shared" si="73"/>
        <v>2.044</v>
      </c>
      <c r="AG48" s="26">
        <f t="shared" si="74"/>
        <v>2.044</v>
      </c>
      <c r="AH48" s="26">
        <f t="shared" si="74"/>
        <v>2.044</v>
      </c>
      <c r="AI48" s="26">
        <f t="shared" si="74"/>
        <v>2.044</v>
      </c>
      <c r="AJ48" s="26">
        <f t="shared" si="74"/>
        <v>2.044</v>
      </c>
      <c r="AK48" s="26">
        <f>AK50</f>
        <v>2.044</v>
      </c>
      <c r="AL48" s="26">
        <f t="shared" ref="AL48:AY48" si="95">AK48+($AZ48-$AK48)/($AZ$2-$AK$2)</f>
        <v>2.1077333333333335</v>
      </c>
      <c r="AM48" s="26">
        <f t="shared" si="95"/>
        <v>2.1714666666666669</v>
      </c>
      <c r="AN48" s="26">
        <f t="shared" si="95"/>
        <v>2.2352000000000003</v>
      </c>
      <c r="AO48" s="26">
        <f t="shared" si="95"/>
        <v>2.2989333333333337</v>
      </c>
      <c r="AP48" s="26">
        <f t="shared" si="95"/>
        <v>2.3626666666666671</v>
      </c>
      <c r="AQ48" s="26">
        <f t="shared" si="95"/>
        <v>2.4264000000000006</v>
      </c>
      <c r="AR48" s="26">
        <f t="shared" si="95"/>
        <v>2.490133333333334</v>
      </c>
      <c r="AS48" s="26">
        <f t="shared" si="95"/>
        <v>2.5538666666666674</v>
      </c>
      <c r="AT48" s="26">
        <f t="shared" si="95"/>
        <v>2.6176000000000008</v>
      </c>
      <c r="AU48" s="26">
        <f t="shared" si="95"/>
        <v>2.6813333333333342</v>
      </c>
      <c r="AV48" s="26">
        <f t="shared" si="95"/>
        <v>2.7450666666666677</v>
      </c>
      <c r="AW48" s="26">
        <f t="shared" si="95"/>
        <v>2.8088000000000011</v>
      </c>
      <c r="AX48" s="26">
        <f t="shared" si="95"/>
        <v>2.8725333333333345</v>
      </c>
      <c r="AY48" s="26">
        <f t="shared" si="95"/>
        <v>2.9362666666666679</v>
      </c>
      <c r="AZ48" s="26">
        <f>AZ50</f>
        <v>3</v>
      </c>
    </row>
    <row r="49" spans="1:5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 t="shared" ref="AA49:AC49" si="96">AB49</f>
        <v>2.044</v>
      </c>
      <c r="AB49" s="28">
        <f t="shared" si="96"/>
        <v>2.044</v>
      </c>
      <c r="AC49" s="28">
        <f t="shared" si="96"/>
        <v>2.044</v>
      </c>
      <c r="AD49" s="27">
        <f>AD50</f>
        <v>2.044</v>
      </c>
      <c r="AE49" s="27">
        <f t="shared" si="73"/>
        <v>2.044</v>
      </c>
      <c r="AF49" s="27">
        <f t="shared" si="73"/>
        <v>2.044</v>
      </c>
      <c r="AG49" s="26">
        <f t="shared" si="74"/>
        <v>2.044</v>
      </c>
      <c r="AH49" s="26">
        <f t="shared" si="74"/>
        <v>2.044</v>
      </c>
      <c r="AI49" s="26">
        <f t="shared" si="74"/>
        <v>2.044</v>
      </c>
      <c r="AJ49" s="26">
        <f t="shared" si="74"/>
        <v>2.044</v>
      </c>
      <c r="AK49" s="26">
        <f>AK50</f>
        <v>2.044</v>
      </c>
      <c r="AL49" s="26">
        <f t="shared" ref="AL49:AY49" si="97">AK49+($AZ49-$AK49)/($AZ$2-$AK$2)</f>
        <v>2.1077333333333335</v>
      </c>
      <c r="AM49" s="26">
        <f t="shared" si="97"/>
        <v>2.1714666666666669</v>
      </c>
      <c r="AN49" s="26">
        <f t="shared" si="97"/>
        <v>2.2352000000000003</v>
      </c>
      <c r="AO49" s="26">
        <f t="shared" si="97"/>
        <v>2.2989333333333337</v>
      </c>
      <c r="AP49" s="26">
        <f t="shared" si="97"/>
        <v>2.3626666666666671</v>
      </c>
      <c r="AQ49" s="26">
        <f t="shared" si="97"/>
        <v>2.4264000000000006</v>
      </c>
      <c r="AR49" s="26">
        <f t="shared" si="97"/>
        <v>2.490133333333334</v>
      </c>
      <c r="AS49" s="26">
        <f t="shared" si="97"/>
        <v>2.5538666666666674</v>
      </c>
      <c r="AT49" s="26">
        <f t="shared" si="97"/>
        <v>2.6176000000000008</v>
      </c>
      <c r="AU49" s="26">
        <f t="shared" si="97"/>
        <v>2.6813333333333342</v>
      </c>
      <c r="AV49" s="26">
        <f t="shared" si="97"/>
        <v>2.7450666666666677</v>
      </c>
      <c r="AW49" s="26">
        <f t="shared" si="97"/>
        <v>2.8088000000000011</v>
      </c>
      <c r="AX49" s="26">
        <f t="shared" si="97"/>
        <v>2.8725333333333345</v>
      </c>
      <c r="AY49" s="26">
        <f t="shared" si="97"/>
        <v>2.9362666666666679</v>
      </c>
      <c r="AZ49" s="26">
        <f>AZ50</f>
        <v>3</v>
      </c>
    </row>
    <row r="50" spans="1:5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 t="shared" ref="AA50:AC50" si="98">AB50</f>
        <v>2.044</v>
      </c>
      <c r="AB50" s="28">
        <f t="shared" si="98"/>
        <v>2.044</v>
      </c>
      <c r="AC50" s="28">
        <f t="shared" si="98"/>
        <v>2.044</v>
      </c>
      <c r="AD50" s="30">
        <f>LabourForceAssumption!C36</f>
        <v>2.044</v>
      </c>
      <c r="AE50" s="27">
        <f t="shared" si="73"/>
        <v>2.044</v>
      </c>
      <c r="AF50" s="27">
        <f t="shared" si="73"/>
        <v>2.044</v>
      </c>
      <c r="AG50" s="26">
        <f t="shared" si="74"/>
        <v>2.044</v>
      </c>
      <c r="AH50" s="26">
        <f t="shared" si="74"/>
        <v>2.044</v>
      </c>
      <c r="AI50" s="26">
        <f t="shared" si="74"/>
        <v>2.044</v>
      </c>
      <c r="AJ50" s="26">
        <f t="shared" si="74"/>
        <v>2.044</v>
      </c>
      <c r="AK50" s="30">
        <f>LabourForceAssumption!F36</f>
        <v>2.044</v>
      </c>
      <c r="AL50" s="26">
        <f t="shared" ref="AL50:AY50" si="99">AK50+($AZ50-$AK50)/($AZ$2-$AK$2)</f>
        <v>2.1077333333333335</v>
      </c>
      <c r="AM50" s="26">
        <f t="shared" si="99"/>
        <v>2.1714666666666669</v>
      </c>
      <c r="AN50" s="26">
        <f t="shared" si="99"/>
        <v>2.2352000000000003</v>
      </c>
      <c r="AO50" s="26">
        <f t="shared" si="99"/>
        <v>2.2989333333333337</v>
      </c>
      <c r="AP50" s="26">
        <f t="shared" si="99"/>
        <v>2.3626666666666671</v>
      </c>
      <c r="AQ50" s="26">
        <f t="shared" si="99"/>
        <v>2.4264000000000006</v>
      </c>
      <c r="AR50" s="26">
        <f t="shared" si="99"/>
        <v>2.490133333333334</v>
      </c>
      <c r="AS50" s="26">
        <f t="shared" si="99"/>
        <v>2.5538666666666674</v>
      </c>
      <c r="AT50" s="26">
        <f t="shared" si="99"/>
        <v>2.6176000000000008</v>
      </c>
      <c r="AU50" s="26">
        <f t="shared" si="99"/>
        <v>2.6813333333333342</v>
      </c>
      <c r="AV50" s="26">
        <f t="shared" si="99"/>
        <v>2.7450666666666677</v>
      </c>
      <c r="AW50" s="26">
        <f t="shared" si="99"/>
        <v>2.8088000000000011</v>
      </c>
      <c r="AX50" s="26">
        <f t="shared" si="99"/>
        <v>2.8725333333333345</v>
      </c>
      <c r="AY50" s="26">
        <f t="shared" si="99"/>
        <v>2.9362666666666679</v>
      </c>
      <c r="AZ50" s="30">
        <f>LabourForceAssumption!I36</f>
        <v>3</v>
      </c>
    </row>
    <row r="51" spans="1:5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 t="shared" ref="AA51:AC51" si="100">AB51</f>
        <v>2.044</v>
      </c>
      <c r="AB51" s="28">
        <f t="shared" si="100"/>
        <v>2.044</v>
      </c>
      <c r="AC51" s="28">
        <f t="shared" si="100"/>
        <v>2.044</v>
      </c>
      <c r="AD51" s="27">
        <f>AD50</f>
        <v>2.044</v>
      </c>
      <c r="AE51" s="27">
        <f t="shared" si="73"/>
        <v>2.044</v>
      </c>
      <c r="AF51" s="27">
        <f t="shared" si="73"/>
        <v>2.044</v>
      </c>
      <c r="AG51" s="26">
        <f t="shared" si="74"/>
        <v>2.044</v>
      </c>
      <c r="AH51" s="26">
        <f t="shared" si="74"/>
        <v>2.044</v>
      </c>
      <c r="AI51" s="26">
        <f t="shared" si="74"/>
        <v>2.044</v>
      </c>
      <c r="AJ51" s="26">
        <f t="shared" si="74"/>
        <v>2.044</v>
      </c>
      <c r="AK51" s="26">
        <f>AK50</f>
        <v>2.044</v>
      </c>
      <c r="AL51" s="26">
        <f t="shared" ref="AL51:AY51" si="101">AK51+($AZ51-$AK51)/($AZ$2-$AK$2)</f>
        <v>2.1077333333333335</v>
      </c>
      <c r="AM51" s="26">
        <f t="shared" si="101"/>
        <v>2.1714666666666669</v>
      </c>
      <c r="AN51" s="26">
        <f t="shared" si="101"/>
        <v>2.2352000000000003</v>
      </c>
      <c r="AO51" s="26">
        <f t="shared" si="101"/>
        <v>2.2989333333333337</v>
      </c>
      <c r="AP51" s="26">
        <f t="shared" si="101"/>
        <v>2.3626666666666671</v>
      </c>
      <c r="AQ51" s="26">
        <f t="shared" si="101"/>
        <v>2.4264000000000006</v>
      </c>
      <c r="AR51" s="26">
        <f t="shared" si="101"/>
        <v>2.490133333333334</v>
      </c>
      <c r="AS51" s="26">
        <f t="shared" si="101"/>
        <v>2.5538666666666674</v>
      </c>
      <c r="AT51" s="26">
        <f t="shared" si="101"/>
        <v>2.6176000000000008</v>
      </c>
      <c r="AU51" s="26">
        <f t="shared" si="101"/>
        <v>2.6813333333333342</v>
      </c>
      <c r="AV51" s="26">
        <f t="shared" si="101"/>
        <v>2.7450666666666677</v>
      </c>
      <c r="AW51" s="26">
        <f t="shared" si="101"/>
        <v>2.8088000000000011</v>
      </c>
      <c r="AX51" s="26">
        <f t="shared" si="101"/>
        <v>2.8725333333333345</v>
      </c>
      <c r="AY51" s="26">
        <f t="shared" si="101"/>
        <v>2.9362666666666679</v>
      </c>
      <c r="AZ51" s="26">
        <f>AZ50</f>
        <v>3</v>
      </c>
    </row>
    <row r="52" spans="1:5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 t="shared" ref="AA52:AC52" si="102">AB52</f>
        <v>2.044</v>
      </c>
      <c r="AB52" s="28">
        <f t="shared" si="102"/>
        <v>2.044</v>
      </c>
      <c r="AC52" s="28">
        <f t="shared" si="102"/>
        <v>2.044</v>
      </c>
      <c r="AD52" s="27">
        <f>AD50</f>
        <v>2.044</v>
      </c>
      <c r="AE52" s="27">
        <f t="shared" si="73"/>
        <v>2.044</v>
      </c>
      <c r="AF52" s="27">
        <f t="shared" si="73"/>
        <v>2.044</v>
      </c>
      <c r="AG52" s="26">
        <f t="shared" si="74"/>
        <v>2.044</v>
      </c>
      <c r="AH52" s="26">
        <f t="shared" si="74"/>
        <v>2.044</v>
      </c>
      <c r="AI52" s="26">
        <f t="shared" si="74"/>
        <v>2.044</v>
      </c>
      <c r="AJ52" s="26">
        <f t="shared" si="74"/>
        <v>2.044</v>
      </c>
      <c r="AK52" s="26">
        <f>AK50</f>
        <v>2.044</v>
      </c>
      <c r="AL52" s="26">
        <f t="shared" ref="AL52:AY52" si="103">AK52+($AZ52-$AK52)/($AZ$2-$AK$2)</f>
        <v>2.1077333333333335</v>
      </c>
      <c r="AM52" s="26">
        <f t="shared" si="103"/>
        <v>2.1714666666666669</v>
      </c>
      <c r="AN52" s="26">
        <f t="shared" si="103"/>
        <v>2.2352000000000003</v>
      </c>
      <c r="AO52" s="26">
        <f t="shared" si="103"/>
        <v>2.2989333333333337</v>
      </c>
      <c r="AP52" s="26">
        <f t="shared" si="103"/>
        <v>2.3626666666666671</v>
      </c>
      <c r="AQ52" s="26">
        <f t="shared" si="103"/>
        <v>2.4264000000000006</v>
      </c>
      <c r="AR52" s="26">
        <f t="shared" si="103"/>
        <v>2.490133333333334</v>
      </c>
      <c r="AS52" s="26">
        <f t="shared" si="103"/>
        <v>2.5538666666666674</v>
      </c>
      <c r="AT52" s="26">
        <f t="shared" si="103"/>
        <v>2.6176000000000008</v>
      </c>
      <c r="AU52" s="26">
        <f t="shared" si="103"/>
        <v>2.6813333333333342</v>
      </c>
      <c r="AV52" s="26">
        <f t="shared" si="103"/>
        <v>2.7450666666666677</v>
      </c>
      <c r="AW52" s="26">
        <f t="shared" si="103"/>
        <v>2.8088000000000011</v>
      </c>
      <c r="AX52" s="26">
        <f t="shared" si="103"/>
        <v>2.8725333333333345</v>
      </c>
      <c r="AY52" s="26">
        <f t="shared" si="103"/>
        <v>2.9362666666666679</v>
      </c>
      <c r="AZ52" s="26">
        <f>AZ50</f>
        <v>3</v>
      </c>
    </row>
    <row r="53" spans="1:5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 t="shared" ref="AA53:AC53" si="104">AB53</f>
        <v>4.2619999999999996</v>
      </c>
      <c r="AB53" s="28">
        <f t="shared" si="104"/>
        <v>4.2619999999999996</v>
      </c>
      <c r="AC53" s="28">
        <f t="shared" si="104"/>
        <v>4.2619999999999996</v>
      </c>
      <c r="AD53" s="27">
        <f>AD55</f>
        <v>4.2619999999999996</v>
      </c>
      <c r="AE53" s="27">
        <f t="shared" si="73"/>
        <v>4.2619999999999996</v>
      </c>
      <c r="AF53" s="27">
        <f t="shared" si="73"/>
        <v>4.2619999999999996</v>
      </c>
      <c r="AG53" s="26">
        <f t="shared" si="74"/>
        <v>4.2619999999999996</v>
      </c>
      <c r="AH53" s="26">
        <f t="shared" si="74"/>
        <v>4.2619999999999996</v>
      </c>
      <c r="AI53" s="26">
        <f t="shared" si="74"/>
        <v>4.2619999999999996</v>
      </c>
      <c r="AJ53" s="26">
        <f t="shared" si="74"/>
        <v>4.2619999999999996</v>
      </c>
      <c r="AK53" s="26">
        <f>AK55</f>
        <v>4.2619999999999996</v>
      </c>
      <c r="AL53" s="26">
        <f t="shared" ref="AL53:AY53" si="105">AK53+($AZ53-$AK53)/($AZ$2-$AK$2)</f>
        <v>4.2619999999999996</v>
      </c>
      <c r="AM53" s="26">
        <f t="shared" si="105"/>
        <v>4.2619999999999996</v>
      </c>
      <c r="AN53" s="26">
        <f t="shared" si="105"/>
        <v>4.2619999999999996</v>
      </c>
      <c r="AO53" s="26">
        <f t="shared" si="105"/>
        <v>4.2619999999999996</v>
      </c>
      <c r="AP53" s="26">
        <f t="shared" si="105"/>
        <v>4.2619999999999996</v>
      </c>
      <c r="AQ53" s="26">
        <f t="shared" si="105"/>
        <v>4.2619999999999996</v>
      </c>
      <c r="AR53" s="26">
        <f t="shared" si="105"/>
        <v>4.2619999999999996</v>
      </c>
      <c r="AS53" s="26">
        <f t="shared" si="105"/>
        <v>4.2619999999999996</v>
      </c>
      <c r="AT53" s="26">
        <f t="shared" si="105"/>
        <v>4.2619999999999996</v>
      </c>
      <c r="AU53" s="26">
        <f t="shared" si="105"/>
        <v>4.2619999999999996</v>
      </c>
      <c r="AV53" s="26">
        <f t="shared" si="105"/>
        <v>4.2619999999999996</v>
      </c>
      <c r="AW53" s="26">
        <f t="shared" si="105"/>
        <v>4.2619999999999996</v>
      </c>
      <c r="AX53" s="26">
        <f t="shared" si="105"/>
        <v>4.2619999999999996</v>
      </c>
      <c r="AY53" s="26">
        <f t="shared" si="105"/>
        <v>4.2619999999999996</v>
      </c>
      <c r="AZ53" s="26">
        <f>AZ55</f>
        <v>4.2619999999999996</v>
      </c>
    </row>
    <row r="54" spans="1:5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 t="shared" ref="AA54:AC54" si="106">AB54</f>
        <v>4.2619999999999996</v>
      </c>
      <c r="AB54" s="28">
        <f t="shared" si="106"/>
        <v>4.2619999999999996</v>
      </c>
      <c r="AC54" s="28">
        <f t="shared" si="106"/>
        <v>4.2619999999999996</v>
      </c>
      <c r="AD54" s="27">
        <f>AD55</f>
        <v>4.2619999999999996</v>
      </c>
      <c r="AE54" s="27">
        <f t="shared" si="73"/>
        <v>4.2619999999999996</v>
      </c>
      <c r="AF54" s="27">
        <f t="shared" si="73"/>
        <v>4.2619999999999996</v>
      </c>
      <c r="AG54" s="26">
        <f t="shared" si="74"/>
        <v>4.2619999999999996</v>
      </c>
      <c r="AH54" s="26">
        <f t="shared" si="74"/>
        <v>4.2619999999999996</v>
      </c>
      <c r="AI54" s="26">
        <f t="shared" si="74"/>
        <v>4.2619999999999996</v>
      </c>
      <c r="AJ54" s="26">
        <f t="shared" si="74"/>
        <v>4.2619999999999996</v>
      </c>
      <c r="AK54" s="26">
        <f>AK55</f>
        <v>4.2619999999999996</v>
      </c>
      <c r="AL54" s="26">
        <f t="shared" ref="AL54:AY54" si="107">AK54+($AZ54-$AK54)/($AZ$2-$AK$2)</f>
        <v>4.2619999999999996</v>
      </c>
      <c r="AM54" s="26">
        <f t="shared" si="107"/>
        <v>4.2619999999999996</v>
      </c>
      <c r="AN54" s="26">
        <f t="shared" si="107"/>
        <v>4.2619999999999996</v>
      </c>
      <c r="AO54" s="26">
        <f t="shared" si="107"/>
        <v>4.2619999999999996</v>
      </c>
      <c r="AP54" s="26">
        <f t="shared" si="107"/>
        <v>4.2619999999999996</v>
      </c>
      <c r="AQ54" s="26">
        <f t="shared" si="107"/>
        <v>4.2619999999999996</v>
      </c>
      <c r="AR54" s="26">
        <f t="shared" si="107"/>
        <v>4.2619999999999996</v>
      </c>
      <c r="AS54" s="26">
        <f t="shared" si="107"/>
        <v>4.2619999999999996</v>
      </c>
      <c r="AT54" s="26">
        <f t="shared" si="107"/>
        <v>4.2619999999999996</v>
      </c>
      <c r="AU54" s="26">
        <f t="shared" si="107"/>
        <v>4.2619999999999996</v>
      </c>
      <c r="AV54" s="26">
        <f t="shared" si="107"/>
        <v>4.2619999999999996</v>
      </c>
      <c r="AW54" s="26">
        <f t="shared" si="107"/>
        <v>4.2619999999999996</v>
      </c>
      <c r="AX54" s="26">
        <f t="shared" si="107"/>
        <v>4.2619999999999996</v>
      </c>
      <c r="AY54" s="26">
        <f t="shared" si="107"/>
        <v>4.2619999999999996</v>
      </c>
      <c r="AZ54" s="26">
        <f>AZ55</f>
        <v>4.2619999999999996</v>
      </c>
    </row>
    <row r="55" spans="1:5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 t="shared" ref="AA55:AC55" si="108">AB55</f>
        <v>4.2619999999999996</v>
      </c>
      <c r="AB55" s="28">
        <f t="shared" si="108"/>
        <v>4.2619999999999996</v>
      </c>
      <c r="AC55" s="28">
        <f t="shared" si="108"/>
        <v>4.2619999999999996</v>
      </c>
      <c r="AD55" s="30">
        <f>LabourForceAssumption!C37</f>
        <v>4.2619999999999996</v>
      </c>
      <c r="AE55" s="27">
        <f t="shared" si="73"/>
        <v>4.2619999999999996</v>
      </c>
      <c r="AF55" s="27">
        <f t="shared" si="73"/>
        <v>4.2619999999999996</v>
      </c>
      <c r="AG55" s="26">
        <f t="shared" si="74"/>
        <v>4.2619999999999996</v>
      </c>
      <c r="AH55" s="26">
        <f t="shared" si="74"/>
        <v>4.2619999999999996</v>
      </c>
      <c r="AI55" s="26">
        <f t="shared" si="74"/>
        <v>4.2619999999999996</v>
      </c>
      <c r="AJ55" s="26">
        <f t="shared" si="74"/>
        <v>4.2619999999999996</v>
      </c>
      <c r="AK55" s="30">
        <f>LabourForceAssumption!F37</f>
        <v>4.2619999999999996</v>
      </c>
      <c r="AL55" s="26">
        <f t="shared" ref="AL55:AY55" si="109">AK55+($AZ55-$AK55)/($AZ$2-$AK$2)</f>
        <v>4.2619999999999996</v>
      </c>
      <c r="AM55" s="26">
        <f t="shared" si="109"/>
        <v>4.2619999999999996</v>
      </c>
      <c r="AN55" s="26">
        <f t="shared" si="109"/>
        <v>4.2619999999999996</v>
      </c>
      <c r="AO55" s="26">
        <f t="shared" si="109"/>
        <v>4.2619999999999996</v>
      </c>
      <c r="AP55" s="26">
        <f t="shared" si="109"/>
        <v>4.2619999999999996</v>
      </c>
      <c r="AQ55" s="26">
        <f t="shared" si="109"/>
        <v>4.2619999999999996</v>
      </c>
      <c r="AR55" s="26">
        <f t="shared" si="109"/>
        <v>4.2619999999999996</v>
      </c>
      <c r="AS55" s="26">
        <f t="shared" si="109"/>
        <v>4.2619999999999996</v>
      </c>
      <c r="AT55" s="26">
        <f t="shared" si="109"/>
        <v>4.2619999999999996</v>
      </c>
      <c r="AU55" s="26">
        <f t="shared" si="109"/>
        <v>4.2619999999999996</v>
      </c>
      <c r="AV55" s="26">
        <f t="shared" si="109"/>
        <v>4.2619999999999996</v>
      </c>
      <c r="AW55" s="26">
        <f t="shared" si="109"/>
        <v>4.2619999999999996</v>
      </c>
      <c r="AX55" s="26">
        <f t="shared" si="109"/>
        <v>4.2619999999999996</v>
      </c>
      <c r="AY55" s="26">
        <f t="shared" si="109"/>
        <v>4.2619999999999996</v>
      </c>
      <c r="AZ55" s="30">
        <f>LabourForceAssumption!I37</f>
        <v>4.2619999999999996</v>
      </c>
    </row>
    <row r="56" spans="1:5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 t="shared" ref="AA56:AC56" si="110">AB56</f>
        <v>4.2619999999999996</v>
      </c>
      <c r="AB56" s="28">
        <f t="shared" si="110"/>
        <v>4.2619999999999996</v>
      </c>
      <c r="AC56" s="28">
        <f t="shared" si="110"/>
        <v>4.2619999999999996</v>
      </c>
      <c r="AD56" s="27">
        <f>AD55</f>
        <v>4.2619999999999996</v>
      </c>
      <c r="AE56" s="27">
        <f t="shared" si="73"/>
        <v>4.2619999999999996</v>
      </c>
      <c r="AF56" s="27">
        <f t="shared" si="73"/>
        <v>4.2619999999999996</v>
      </c>
      <c r="AG56" s="26">
        <f t="shared" si="74"/>
        <v>4.2619999999999996</v>
      </c>
      <c r="AH56" s="26">
        <f t="shared" si="74"/>
        <v>4.2619999999999996</v>
      </c>
      <c r="AI56" s="26">
        <f t="shared" si="74"/>
        <v>4.2619999999999996</v>
      </c>
      <c r="AJ56" s="26">
        <f t="shared" si="74"/>
        <v>4.2619999999999996</v>
      </c>
      <c r="AK56" s="26">
        <f>AK55</f>
        <v>4.2619999999999996</v>
      </c>
      <c r="AL56" s="26">
        <f t="shared" ref="AL56:AY56" si="111">AK56+($AZ56-$AK56)/($AZ$2-$AK$2)</f>
        <v>4.2619999999999996</v>
      </c>
      <c r="AM56" s="26">
        <f t="shared" si="111"/>
        <v>4.2619999999999996</v>
      </c>
      <c r="AN56" s="26">
        <f t="shared" si="111"/>
        <v>4.2619999999999996</v>
      </c>
      <c r="AO56" s="26">
        <f t="shared" si="111"/>
        <v>4.2619999999999996</v>
      </c>
      <c r="AP56" s="26">
        <f t="shared" si="111"/>
        <v>4.2619999999999996</v>
      </c>
      <c r="AQ56" s="26">
        <f t="shared" si="111"/>
        <v>4.2619999999999996</v>
      </c>
      <c r="AR56" s="26">
        <f t="shared" si="111"/>
        <v>4.2619999999999996</v>
      </c>
      <c r="AS56" s="26">
        <f t="shared" si="111"/>
        <v>4.2619999999999996</v>
      </c>
      <c r="AT56" s="26">
        <f t="shared" si="111"/>
        <v>4.2619999999999996</v>
      </c>
      <c r="AU56" s="26">
        <f t="shared" si="111"/>
        <v>4.2619999999999996</v>
      </c>
      <c r="AV56" s="26">
        <f t="shared" si="111"/>
        <v>4.2619999999999996</v>
      </c>
      <c r="AW56" s="26">
        <f t="shared" si="111"/>
        <v>4.2619999999999996</v>
      </c>
      <c r="AX56" s="26">
        <f t="shared" si="111"/>
        <v>4.2619999999999996</v>
      </c>
      <c r="AY56" s="26">
        <f t="shared" si="111"/>
        <v>4.2619999999999996</v>
      </c>
      <c r="AZ56" s="26">
        <f>AZ55</f>
        <v>4.2619999999999996</v>
      </c>
    </row>
    <row r="57" spans="1:5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 t="shared" ref="AA57:AC57" si="112">AB57</f>
        <v>4.2619999999999996</v>
      </c>
      <c r="AB57" s="28">
        <f t="shared" si="112"/>
        <v>4.2619999999999996</v>
      </c>
      <c r="AC57" s="28">
        <f t="shared" si="112"/>
        <v>4.2619999999999996</v>
      </c>
      <c r="AD57" s="27">
        <f>AD55</f>
        <v>4.2619999999999996</v>
      </c>
      <c r="AE57" s="27">
        <f t="shared" si="73"/>
        <v>4.2619999999999996</v>
      </c>
      <c r="AF57" s="27">
        <f t="shared" si="73"/>
        <v>4.2619999999999996</v>
      </c>
      <c r="AG57" s="26">
        <f t="shared" si="74"/>
        <v>4.2619999999999996</v>
      </c>
      <c r="AH57" s="26">
        <f t="shared" si="74"/>
        <v>4.2619999999999996</v>
      </c>
      <c r="AI57" s="26">
        <f t="shared" si="74"/>
        <v>4.2619999999999996</v>
      </c>
      <c r="AJ57" s="26">
        <f t="shared" si="74"/>
        <v>4.2619999999999996</v>
      </c>
      <c r="AK57" s="26">
        <f>AK55</f>
        <v>4.2619999999999996</v>
      </c>
      <c r="AL57" s="26">
        <f t="shared" ref="AL57:AY57" si="113">AK57+($AZ57-$AK57)/($AZ$2-$AK$2)</f>
        <v>4.2619999999999996</v>
      </c>
      <c r="AM57" s="26">
        <f t="shared" si="113"/>
        <v>4.2619999999999996</v>
      </c>
      <c r="AN57" s="26">
        <f t="shared" si="113"/>
        <v>4.2619999999999996</v>
      </c>
      <c r="AO57" s="26">
        <f t="shared" si="113"/>
        <v>4.2619999999999996</v>
      </c>
      <c r="AP57" s="26">
        <f t="shared" si="113"/>
        <v>4.2619999999999996</v>
      </c>
      <c r="AQ57" s="26">
        <f t="shared" si="113"/>
        <v>4.2619999999999996</v>
      </c>
      <c r="AR57" s="26">
        <f t="shared" si="113"/>
        <v>4.2619999999999996</v>
      </c>
      <c r="AS57" s="26">
        <f t="shared" si="113"/>
        <v>4.2619999999999996</v>
      </c>
      <c r="AT57" s="26">
        <f t="shared" si="113"/>
        <v>4.2619999999999996</v>
      </c>
      <c r="AU57" s="26">
        <f t="shared" si="113"/>
        <v>4.2619999999999996</v>
      </c>
      <c r="AV57" s="26">
        <f t="shared" si="113"/>
        <v>4.2619999999999996</v>
      </c>
      <c r="AW57" s="26">
        <f t="shared" si="113"/>
        <v>4.2619999999999996</v>
      </c>
      <c r="AX57" s="26">
        <f t="shared" si="113"/>
        <v>4.2619999999999996</v>
      </c>
      <c r="AY57" s="26">
        <f t="shared" si="113"/>
        <v>4.2619999999999996</v>
      </c>
      <c r="AZ57" s="26">
        <f>AZ55</f>
        <v>4.2619999999999996</v>
      </c>
    </row>
    <row r="58" spans="1:5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 t="shared" ref="AA58:AC58" si="114">AB58</f>
        <v>6.7649999999999997</v>
      </c>
      <c r="AB58" s="28">
        <f t="shared" si="114"/>
        <v>6.7649999999999997</v>
      </c>
      <c r="AC58" s="28">
        <f t="shared" si="114"/>
        <v>6.7649999999999997</v>
      </c>
      <c r="AD58" s="27">
        <f>AD60</f>
        <v>6.7649999999999997</v>
      </c>
      <c r="AE58" s="27">
        <f t="shared" ref="AE58:AF77" si="115">AD58</f>
        <v>6.7649999999999997</v>
      </c>
      <c r="AF58" s="27">
        <f t="shared" si="115"/>
        <v>6.7649999999999997</v>
      </c>
      <c r="AG58" s="26">
        <f t="shared" ref="AG58:AJ73" si="116">AF58+($AK58-$AF58)/($AK$2-$AF$2)</f>
        <v>6.7649999999999997</v>
      </c>
      <c r="AH58" s="26">
        <f t="shared" si="116"/>
        <v>6.7649999999999997</v>
      </c>
      <c r="AI58" s="26">
        <f t="shared" si="116"/>
        <v>6.7649999999999997</v>
      </c>
      <c r="AJ58" s="26">
        <f t="shared" si="116"/>
        <v>6.7649999999999997</v>
      </c>
      <c r="AK58" s="26">
        <f>AK60</f>
        <v>6.7649999999999997</v>
      </c>
      <c r="AL58" s="26">
        <f t="shared" ref="AL58:AY58" si="117">AK58+($AZ58-$AK58)/($AZ$2-$AK$2)</f>
        <v>6.7649999999999997</v>
      </c>
      <c r="AM58" s="26">
        <f t="shared" si="117"/>
        <v>6.7649999999999997</v>
      </c>
      <c r="AN58" s="26">
        <f t="shared" si="117"/>
        <v>6.7649999999999997</v>
      </c>
      <c r="AO58" s="26">
        <f t="shared" si="117"/>
        <v>6.7649999999999997</v>
      </c>
      <c r="AP58" s="26">
        <f t="shared" si="117"/>
        <v>6.7649999999999997</v>
      </c>
      <c r="AQ58" s="26">
        <f t="shared" si="117"/>
        <v>6.7649999999999997</v>
      </c>
      <c r="AR58" s="26">
        <f t="shared" si="117"/>
        <v>6.7649999999999997</v>
      </c>
      <c r="AS58" s="26">
        <f t="shared" si="117"/>
        <v>6.7649999999999997</v>
      </c>
      <c r="AT58" s="26">
        <f t="shared" si="117"/>
        <v>6.7649999999999997</v>
      </c>
      <c r="AU58" s="26">
        <f t="shared" si="117"/>
        <v>6.7649999999999997</v>
      </c>
      <c r="AV58" s="26">
        <f t="shared" si="117"/>
        <v>6.7649999999999997</v>
      </c>
      <c r="AW58" s="26">
        <f t="shared" si="117"/>
        <v>6.7649999999999997</v>
      </c>
      <c r="AX58" s="26">
        <f t="shared" si="117"/>
        <v>6.7649999999999997</v>
      </c>
      <c r="AY58" s="26">
        <f t="shared" si="117"/>
        <v>6.7649999999999997</v>
      </c>
      <c r="AZ58" s="26">
        <f>AZ60</f>
        <v>6.7649999999999997</v>
      </c>
    </row>
    <row r="59" spans="1:5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 t="shared" ref="AA59:AC59" si="118">AB59</f>
        <v>6.7649999999999997</v>
      </c>
      <c r="AB59" s="28">
        <f t="shared" si="118"/>
        <v>6.7649999999999997</v>
      </c>
      <c r="AC59" s="28">
        <f t="shared" si="118"/>
        <v>6.7649999999999997</v>
      </c>
      <c r="AD59" s="27">
        <f>AD60</f>
        <v>6.7649999999999997</v>
      </c>
      <c r="AE59" s="27">
        <f t="shared" si="115"/>
        <v>6.7649999999999997</v>
      </c>
      <c r="AF59" s="27">
        <f t="shared" si="115"/>
        <v>6.7649999999999997</v>
      </c>
      <c r="AG59" s="26">
        <f t="shared" si="116"/>
        <v>6.7649999999999997</v>
      </c>
      <c r="AH59" s="26">
        <f t="shared" si="116"/>
        <v>6.7649999999999997</v>
      </c>
      <c r="AI59" s="26">
        <f t="shared" si="116"/>
        <v>6.7649999999999997</v>
      </c>
      <c r="AJ59" s="26">
        <f t="shared" si="116"/>
        <v>6.7649999999999997</v>
      </c>
      <c r="AK59" s="26">
        <f>AK60</f>
        <v>6.7649999999999997</v>
      </c>
      <c r="AL59" s="26">
        <f t="shared" ref="AL59:AY59" si="119">AK59+($AZ59-$AK59)/($AZ$2-$AK$2)</f>
        <v>6.7649999999999997</v>
      </c>
      <c r="AM59" s="26">
        <f t="shared" si="119"/>
        <v>6.7649999999999997</v>
      </c>
      <c r="AN59" s="26">
        <f t="shared" si="119"/>
        <v>6.7649999999999997</v>
      </c>
      <c r="AO59" s="26">
        <f t="shared" si="119"/>
        <v>6.7649999999999997</v>
      </c>
      <c r="AP59" s="26">
        <f t="shared" si="119"/>
        <v>6.7649999999999997</v>
      </c>
      <c r="AQ59" s="26">
        <f t="shared" si="119"/>
        <v>6.7649999999999997</v>
      </c>
      <c r="AR59" s="26">
        <f t="shared" si="119"/>
        <v>6.7649999999999997</v>
      </c>
      <c r="AS59" s="26">
        <f t="shared" si="119"/>
        <v>6.7649999999999997</v>
      </c>
      <c r="AT59" s="26">
        <f t="shared" si="119"/>
        <v>6.7649999999999997</v>
      </c>
      <c r="AU59" s="26">
        <f t="shared" si="119"/>
        <v>6.7649999999999997</v>
      </c>
      <c r="AV59" s="26">
        <f t="shared" si="119"/>
        <v>6.7649999999999997</v>
      </c>
      <c r="AW59" s="26">
        <f t="shared" si="119"/>
        <v>6.7649999999999997</v>
      </c>
      <c r="AX59" s="26">
        <f t="shared" si="119"/>
        <v>6.7649999999999997</v>
      </c>
      <c r="AY59" s="26">
        <f t="shared" si="119"/>
        <v>6.7649999999999997</v>
      </c>
      <c r="AZ59" s="26">
        <f>AZ60</f>
        <v>6.7649999999999997</v>
      </c>
    </row>
    <row r="60" spans="1:5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 t="shared" ref="AA60:AC60" si="120">AB60</f>
        <v>6.7649999999999997</v>
      </c>
      <c r="AB60" s="28">
        <f t="shared" si="120"/>
        <v>6.7649999999999997</v>
      </c>
      <c r="AC60" s="28">
        <f t="shared" si="120"/>
        <v>6.7649999999999997</v>
      </c>
      <c r="AD60" s="30">
        <f>LabourForceAssumption!C38</f>
        <v>6.7649999999999997</v>
      </c>
      <c r="AE60" s="27">
        <f t="shared" si="115"/>
        <v>6.7649999999999997</v>
      </c>
      <c r="AF60" s="27">
        <f t="shared" si="115"/>
        <v>6.7649999999999997</v>
      </c>
      <c r="AG60" s="26">
        <f t="shared" si="116"/>
        <v>6.7649999999999997</v>
      </c>
      <c r="AH60" s="26">
        <f t="shared" si="116"/>
        <v>6.7649999999999997</v>
      </c>
      <c r="AI60" s="26">
        <f t="shared" si="116"/>
        <v>6.7649999999999997</v>
      </c>
      <c r="AJ60" s="26">
        <f t="shared" si="116"/>
        <v>6.7649999999999997</v>
      </c>
      <c r="AK60" s="30">
        <f>LabourForceAssumption!F38</f>
        <v>6.7649999999999997</v>
      </c>
      <c r="AL60" s="26">
        <f t="shared" ref="AL60:AY60" si="121">AK60+($AZ60-$AK60)/($AZ$2-$AK$2)</f>
        <v>6.7649999999999997</v>
      </c>
      <c r="AM60" s="26">
        <f t="shared" si="121"/>
        <v>6.7649999999999997</v>
      </c>
      <c r="AN60" s="26">
        <f t="shared" si="121"/>
        <v>6.7649999999999997</v>
      </c>
      <c r="AO60" s="26">
        <f t="shared" si="121"/>
        <v>6.7649999999999997</v>
      </c>
      <c r="AP60" s="26">
        <f t="shared" si="121"/>
        <v>6.7649999999999997</v>
      </c>
      <c r="AQ60" s="26">
        <f t="shared" si="121"/>
        <v>6.7649999999999997</v>
      </c>
      <c r="AR60" s="26">
        <f t="shared" si="121"/>
        <v>6.7649999999999997</v>
      </c>
      <c r="AS60" s="26">
        <f t="shared" si="121"/>
        <v>6.7649999999999997</v>
      </c>
      <c r="AT60" s="26">
        <f t="shared" si="121"/>
        <v>6.7649999999999997</v>
      </c>
      <c r="AU60" s="26">
        <f t="shared" si="121"/>
        <v>6.7649999999999997</v>
      </c>
      <c r="AV60" s="26">
        <f t="shared" si="121"/>
        <v>6.7649999999999997</v>
      </c>
      <c r="AW60" s="26">
        <f t="shared" si="121"/>
        <v>6.7649999999999997</v>
      </c>
      <c r="AX60" s="26">
        <f t="shared" si="121"/>
        <v>6.7649999999999997</v>
      </c>
      <c r="AY60" s="26">
        <f t="shared" si="121"/>
        <v>6.7649999999999997</v>
      </c>
      <c r="AZ60" s="30">
        <f>LabourForceAssumption!I38</f>
        <v>6.7649999999999997</v>
      </c>
    </row>
    <row r="61" spans="1:5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 t="shared" ref="AA61:AC61" si="122">AB61</f>
        <v>6.7649999999999997</v>
      </c>
      <c r="AB61" s="28">
        <f t="shared" si="122"/>
        <v>6.7649999999999997</v>
      </c>
      <c r="AC61" s="28">
        <f t="shared" si="122"/>
        <v>6.7649999999999997</v>
      </c>
      <c r="AD61" s="27">
        <f>AD60</f>
        <v>6.7649999999999997</v>
      </c>
      <c r="AE61" s="27">
        <f t="shared" si="115"/>
        <v>6.7649999999999997</v>
      </c>
      <c r="AF61" s="27">
        <f t="shared" si="115"/>
        <v>6.7649999999999997</v>
      </c>
      <c r="AG61" s="26">
        <f t="shared" si="116"/>
        <v>6.7649999999999997</v>
      </c>
      <c r="AH61" s="26">
        <f t="shared" si="116"/>
        <v>6.7649999999999997</v>
      </c>
      <c r="AI61" s="26">
        <f t="shared" si="116"/>
        <v>6.7649999999999997</v>
      </c>
      <c r="AJ61" s="26">
        <f t="shared" si="116"/>
        <v>6.7649999999999997</v>
      </c>
      <c r="AK61" s="26">
        <f>AK60</f>
        <v>6.7649999999999997</v>
      </c>
      <c r="AL61" s="26">
        <f t="shared" ref="AL61:AY61" si="123">AK61+($AZ61-$AK61)/($AZ$2-$AK$2)</f>
        <v>6.7649999999999997</v>
      </c>
      <c r="AM61" s="26">
        <f t="shared" si="123"/>
        <v>6.7649999999999997</v>
      </c>
      <c r="AN61" s="26">
        <f t="shared" si="123"/>
        <v>6.7649999999999997</v>
      </c>
      <c r="AO61" s="26">
        <f t="shared" si="123"/>
        <v>6.7649999999999997</v>
      </c>
      <c r="AP61" s="26">
        <f t="shared" si="123"/>
        <v>6.7649999999999997</v>
      </c>
      <c r="AQ61" s="26">
        <f t="shared" si="123"/>
        <v>6.7649999999999997</v>
      </c>
      <c r="AR61" s="26">
        <f t="shared" si="123"/>
        <v>6.7649999999999997</v>
      </c>
      <c r="AS61" s="26">
        <f t="shared" si="123"/>
        <v>6.7649999999999997</v>
      </c>
      <c r="AT61" s="26">
        <f t="shared" si="123"/>
        <v>6.7649999999999997</v>
      </c>
      <c r="AU61" s="26">
        <f t="shared" si="123"/>
        <v>6.7649999999999997</v>
      </c>
      <c r="AV61" s="26">
        <f t="shared" si="123"/>
        <v>6.7649999999999997</v>
      </c>
      <c r="AW61" s="26">
        <f t="shared" si="123"/>
        <v>6.7649999999999997</v>
      </c>
      <c r="AX61" s="26">
        <f t="shared" si="123"/>
        <v>6.7649999999999997</v>
      </c>
      <c r="AY61" s="26">
        <f t="shared" si="123"/>
        <v>6.7649999999999997</v>
      </c>
      <c r="AZ61" s="26">
        <f>AZ60</f>
        <v>6.7649999999999997</v>
      </c>
    </row>
    <row r="62" spans="1:5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 t="shared" ref="AA62:AC62" si="124">AB62</f>
        <v>6.7649999999999997</v>
      </c>
      <c r="AB62" s="28">
        <f t="shared" si="124"/>
        <v>6.7649999999999997</v>
      </c>
      <c r="AC62" s="28">
        <f t="shared" si="124"/>
        <v>6.7649999999999997</v>
      </c>
      <c r="AD62" s="27">
        <f>AD60</f>
        <v>6.7649999999999997</v>
      </c>
      <c r="AE62" s="27">
        <f t="shared" si="115"/>
        <v>6.7649999999999997</v>
      </c>
      <c r="AF62" s="27">
        <f t="shared" si="115"/>
        <v>6.7649999999999997</v>
      </c>
      <c r="AG62" s="26">
        <f t="shared" si="116"/>
        <v>6.7649999999999997</v>
      </c>
      <c r="AH62" s="26">
        <f t="shared" si="116"/>
        <v>6.7649999999999997</v>
      </c>
      <c r="AI62" s="26">
        <f t="shared" si="116"/>
        <v>6.7649999999999997</v>
      </c>
      <c r="AJ62" s="26">
        <f t="shared" si="116"/>
        <v>6.7649999999999997</v>
      </c>
      <c r="AK62" s="26">
        <f>AK60</f>
        <v>6.7649999999999997</v>
      </c>
      <c r="AL62" s="26">
        <f t="shared" ref="AL62:AY62" si="125">AK62+($AZ62-$AK62)/($AZ$2-$AK$2)</f>
        <v>6.7649999999999997</v>
      </c>
      <c r="AM62" s="26">
        <f t="shared" si="125"/>
        <v>6.7649999999999997</v>
      </c>
      <c r="AN62" s="26">
        <f t="shared" si="125"/>
        <v>6.7649999999999997</v>
      </c>
      <c r="AO62" s="26">
        <f t="shared" si="125"/>
        <v>6.7649999999999997</v>
      </c>
      <c r="AP62" s="26">
        <f t="shared" si="125"/>
        <v>6.7649999999999997</v>
      </c>
      <c r="AQ62" s="26">
        <f t="shared" si="125"/>
        <v>6.7649999999999997</v>
      </c>
      <c r="AR62" s="26">
        <f t="shared" si="125"/>
        <v>6.7649999999999997</v>
      </c>
      <c r="AS62" s="26">
        <f t="shared" si="125"/>
        <v>6.7649999999999997</v>
      </c>
      <c r="AT62" s="26">
        <f t="shared" si="125"/>
        <v>6.7649999999999997</v>
      </c>
      <c r="AU62" s="26">
        <f t="shared" si="125"/>
        <v>6.7649999999999997</v>
      </c>
      <c r="AV62" s="26">
        <f t="shared" si="125"/>
        <v>6.7649999999999997</v>
      </c>
      <c r="AW62" s="26">
        <f t="shared" si="125"/>
        <v>6.7649999999999997</v>
      </c>
      <c r="AX62" s="26">
        <f t="shared" si="125"/>
        <v>6.7649999999999997</v>
      </c>
      <c r="AY62" s="26">
        <f t="shared" si="125"/>
        <v>6.7649999999999997</v>
      </c>
      <c r="AZ62" s="26">
        <f>AZ60</f>
        <v>6.7649999999999997</v>
      </c>
    </row>
    <row r="63" spans="1:5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 t="shared" ref="AA63:AC63" si="126">AB63</f>
        <v>14.175000000000001</v>
      </c>
      <c r="AB63" s="28">
        <f t="shared" si="126"/>
        <v>14.175000000000001</v>
      </c>
      <c r="AC63" s="28">
        <f t="shared" si="126"/>
        <v>14.175000000000001</v>
      </c>
      <c r="AD63" s="27">
        <f>AD65</f>
        <v>14.175000000000001</v>
      </c>
      <c r="AE63" s="27">
        <f t="shared" si="115"/>
        <v>14.175000000000001</v>
      </c>
      <c r="AF63" s="27">
        <f t="shared" si="115"/>
        <v>14.175000000000001</v>
      </c>
      <c r="AG63" s="26">
        <f t="shared" si="116"/>
        <v>14.175000000000001</v>
      </c>
      <c r="AH63" s="26">
        <f t="shared" si="116"/>
        <v>14.175000000000001</v>
      </c>
      <c r="AI63" s="26">
        <f t="shared" si="116"/>
        <v>14.175000000000001</v>
      </c>
      <c r="AJ63" s="26">
        <f t="shared" si="116"/>
        <v>14.175000000000001</v>
      </c>
      <c r="AK63" s="26">
        <f>AK65</f>
        <v>14.175000000000001</v>
      </c>
      <c r="AL63" s="26">
        <f t="shared" ref="AL63:AY63" si="127">AK63+($AZ63-$AK63)/($AZ$2-$AK$2)</f>
        <v>14.175000000000001</v>
      </c>
      <c r="AM63" s="26">
        <f t="shared" si="127"/>
        <v>14.175000000000001</v>
      </c>
      <c r="AN63" s="26">
        <f t="shared" si="127"/>
        <v>14.175000000000001</v>
      </c>
      <c r="AO63" s="26">
        <f t="shared" si="127"/>
        <v>14.175000000000001</v>
      </c>
      <c r="AP63" s="26">
        <f t="shared" si="127"/>
        <v>14.175000000000001</v>
      </c>
      <c r="AQ63" s="26">
        <f t="shared" si="127"/>
        <v>14.175000000000001</v>
      </c>
      <c r="AR63" s="26">
        <f t="shared" si="127"/>
        <v>14.175000000000001</v>
      </c>
      <c r="AS63" s="26">
        <f t="shared" si="127"/>
        <v>14.175000000000001</v>
      </c>
      <c r="AT63" s="26">
        <f t="shared" si="127"/>
        <v>14.175000000000001</v>
      </c>
      <c r="AU63" s="26">
        <f t="shared" si="127"/>
        <v>14.175000000000001</v>
      </c>
      <c r="AV63" s="26">
        <f t="shared" si="127"/>
        <v>14.175000000000001</v>
      </c>
      <c r="AW63" s="26">
        <f t="shared" si="127"/>
        <v>14.175000000000001</v>
      </c>
      <c r="AX63" s="26">
        <f t="shared" si="127"/>
        <v>14.175000000000001</v>
      </c>
      <c r="AY63" s="26">
        <f t="shared" si="127"/>
        <v>14.175000000000001</v>
      </c>
      <c r="AZ63" s="26">
        <f>AZ65</f>
        <v>14.175000000000001</v>
      </c>
    </row>
    <row r="64" spans="1:5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 t="shared" ref="AA64:AC64" si="128">AB64</f>
        <v>14.175000000000001</v>
      </c>
      <c r="AB64" s="28">
        <f t="shared" si="128"/>
        <v>14.175000000000001</v>
      </c>
      <c r="AC64" s="28">
        <f t="shared" si="128"/>
        <v>14.175000000000001</v>
      </c>
      <c r="AD64" s="27">
        <f>AD65</f>
        <v>14.175000000000001</v>
      </c>
      <c r="AE64" s="27">
        <f t="shared" si="115"/>
        <v>14.175000000000001</v>
      </c>
      <c r="AF64" s="27">
        <f t="shared" si="115"/>
        <v>14.175000000000001</v>
      </c>
      <c r="AG64" s="26">
        <f t="shared" si="116"/>
        <v>14.175000000000001</v>
      </c>
      <c r="AH64" s="26">
        <f t="shared" si="116"/>
        <v>14.175000000000001</v>
      </c>
      <c r="AI64" s="26">
        <f t="shared" si="116"/>
        <v>14.175000000000001</v>
      </c>
      <c r="AJ64" s="26">
        <f t="shared" si="116"/>
        <v>14.175000000000001</v>
      </c>
      <c r="AK64" s="26">
        <f>AK65</f>
        <v>14.175000000000001</v>
      </c>
      <c r="AL64" s="26">
        <f t="shared" ref="AL64:AY64" si="129">AK64+($AZ64-$AK64)/($AZ$2-$AK$2)</f>
        <v>14.175000000000001</v>
      </c>
      <c r="AM64" s="26">
        <f t="shared" si="129"/>
        <v>14.175000000000001</v>
      </c>
      <c r="AN64" s="26">
        <f t="shared" si="129"/>
        <v>14.175000000000001</v>
      </c>
      <c r="AO64" s="26">
        <f t="shared" si="129"/>
        <v>14.175000000000001</v>
      </c>
      <c r="AP64" s="26">
        <f t="shared" si="129"/>
        <v>14.175000000000001</v>
      </c>
      <c r="AQ64" s="26">
        <f t="shared" si="129"/>
        <v>14.175000000000001</v>
      </c>
      <c r="AR64" s="26">
        <f t="shared" si="129"/>
        <v>14.175000000000001</v>
      </c>
      <c r="AS64" s="26">
        <f t="shared" si="129"/>
        <v>14.175000000000001</v>
      </c>
      <c r="AT64" s="26">
        <f t="shared" si="129"/>
        <v>14.175000000000001</v>
      </c>
      <c r="AU64" s="26">
        <f t="shared" si="129"/>
        <v>14.175000000000001</v>
      </c>
      <c r="AV64" s="26">
        <f t="shared" si="129"/>
        <v>14.175000000000001</v>
      </c>
      <c r="AW64" s="26">
        <f t="shared" si="129"/>
        <v>14.175000000000001</v>
      </c>
      <c r="AX64" s="26">
        <f t="shared" si="129"/>
        <v>14.175000000000001</v>
      </c>
      <c r="AY64" s="26">
        <f t="shared" si="129"/>
        <v>14.175000000000001</v>
      </c>
      <c r="AZ64" s="26">
        <f>AZ65</f>
        <v>14.175000000000001</v>
      </c>
    </row>
    <row r="65" spans="1:5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 t="shared" ref="AA65:AC65" si="130">AB65</f>
        <v>14.175000000000001</v>
      </c>
      <c r="AB65" s="28">
        <f t="shared" si="130"/>
        <v>14.175000000000001</v>
      </c>
      <c r="AC65" s="28">
        <f t="shared" si="130"/>
        <v>14.175000000000001</v>
      </c>
      <c r="AD65" s="30">
        <f>LabourForceAssumption!C39</f>
        <v>14.175000000000001</v>
      </c>
      <c r="AE65" s="27">
        <f t="shared" si="115"/>
        <v>14.175000000000001</v>
      </c>
      <c r="AF65" s="27">
        <f t="shared" si="115"/>
        <v>14.175000000000001</v>
      </c>
      <c r="AG65" s="26">
        <f t="shared" si="116"/>
        <v>14.175000000000001</v>
      </c>
      <c r="AH65" s="26">
        <f t="shared" si="116"/>
        <v>14.175000000000001</v>
      </c>
      <c r="AI65" s="26">
        <f t="shared" si="116"/>
        <v>14.175000000000001</v>
      </c>
      <c r="AJ65" s="26">
        <f t="shared" si="116"/>
        <v>14.175000000000001</v>
      </c>
      <c r="AK65" s="30">
        <f>LabourForceAssumption!F39</f>
        <v>14.175000000000001</v>
      </c>
      <c r="AL65" s="26">
        <f t="shared" ref="AL65:AY65" si="131">AK65+($AZ65-$AK65)/($AZ$2-$AK$2)</f>
        <v>14.175000000000001</v>
      </c>
      <c r="AM65" s="26">
        <f t="shared" si="131"/>
        <v>14.175000000000001</v>
      </c>
      <c r="AN65" s="26">
        <f t="shared" si="131"/>
        <v>14.175000000000001</v>
      </c>
      <c r="AO65" s="26">
        <f t="shared" si="131"/>
        <v>14.175000000000001</v>
      </c>
      <c r="AP65" s="26">
        <f t="shared" si="131"/>
        <v>14.175000000000001</v>
      </c>
      <c r="AQ65" s="26">
        <f t="shared" si="131"/>
        <v>14.175000000000001</v>
      </c>
      <c r="AR65" s="26">
        <f t="shared" si="131"/>
        <v>14.175000000000001</v>
      </c>
      <c r="AS65" s="26">
        <f t="shared" si="131"/>
        <v>14.175000000000001</v>
      </c>
      <c r="AT65" s="26">
        <f t="shared" si="131"/>
        <v>14.175000000000001</v>
      </c>
      <c r="AU65" s="26">
        <f t="shared" si="131"/>
        <v>14.175000000000001</v>
      </c>
      <c r="AV65" s="26">
        <f t="shared" si="131"/>
        <v>14.175000000000001</v>
      </c>
      <c r="AW65" s="26">
        <f t="shared" si="131"/>
        <v>14.175000000000001</v>
      </c>
      <c r="AX65" s="26">
        <f t="shared" si="131"/>
        <v>14.175000000000001</v>
      </c>
      <c r="AY65" s="26">
        <f t="shared" si="131"/>
        <v>14.175000000000001</v>
      </c>
      <c r="AZ65" s="30">
        <f>LabourForceAssumption!I39</f>
        <v>14.175000000000001</v>
      </c>
    </row>
    <row r="66" spans="1:5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 t="shared" ref="AA66:AC66" si="132">AB66</f>
        <v>14.175000000000001</v>
      </c>
      <c r="AB66" s="28">
        <f t="shared" si="132"/>
        <v>14.175000000000001</v>
      </c>
      <c r="AC66" s="28">
        <f t="shared" si="132"/>
        <v>14.175000000000001</v>
      </c>
      <c r="AD66" s="27">
        <f>AD65</f>
        <v>14.175000000000001</v>
      </c>
      <c r="AE66" s="27">
        <f t="shared" si="115"/>
        <v>14.175000000000001</v>
      </c>
      <c r="AF66" s="27">
        <f t="shared" si="115"/>
        <v>14.175000000000001</v>
      </c>
      <c r="AG66" s="26">
        <f t="shared" si="116"/>
        <v>14.175000000000001</v>
      </c>
      <c r="AH66" s="26">
        <f t="shared" si="116"/>
        <v>14.175000000000001</v>
      </c>
      <c r="AI66" s="26">
        <f t="shared" si="116"/>
        <v>14.175000000000001</v>
      </c>
      <c r="AJ66" s="26">
        <f t="shared" si="116"/>
        <v>14.175000000000001</v>
      </c>
      <c r="AK66" s="26">
        <f>AK65</f>
        <v>14.175000000000001</v>
      </c>
      <c r="AL66" s="26">
        <f t="shared" ref="AL66:AY66" si="133">AK66+($AZ66-$AK66)/($AZ$2-$AK$2)</f>
        <v>14.175000000000001</v>
      </c>
      <c r="AM66" s="26">
        <f t="shared" si="133"/>
        <v>14.175000000000001</v>
      </c>
      <c r="AN66" s="26">
        <f t="shared" si="133"/>
        <v>14.175000000000001</v>
      </c>
      <c r="AO66" s="26">
        <f t="shared" si="133"/>
        <v>14.175000000000001</v>
      </c>
      <c r="AP66" s="26">
        <f t="shared" si="133"/>
        <v>14.175000000000001</v>
      </c>
      <c r="AQ66" s="26">
        <f t="shared" si="133"/>
        <v>14.175000000000001</v>
      </c>
      <c r="AR66" s="26">
        <f t="shared" si="133"/>
        <v>14.175000000000001</v>
      </c>
      <c r="AS66" s="26">
        <f t="shared" si="133"/>
        <v>14.175000000000001</v>
      </c>
      <c r="AT66" s="26">
        <f t="shared" si="133"/>
        <v>14.175000000000001</v>
      </c>
      <c r="AU66" s="26">
        <f t="shared" si="133"/>
        <v>14.175000000000001</v>
      </c>
      <c r="AV66" s="26">
        <f t="shared" si="133"/>
        <v>14.175000000000001</v>
      </c>
      <c r="AW66" s="26">
        <f t="shared" si="133"/>
        <v>14.175000000000001</v>
      </c>
      <c r="AX66" s="26">
        <f t="shared" si="133"/>
        <v>14.175000000000001</v>
      </c>
      <c r="AY66" s="26">
        <f t="shared" si="133"/>
        <v>14.175000000000001</v>
      </c>
      <c r="AZ66" s="26">
        <f>AZ65</f>
        <v>14.175000000000001</v>
      </c>
    </row>
    <row r="67" spans="1:5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 t="shared" ref="AA67:AC67" si="134">AB67</f>
        <v>14.175000000000001</v>
      </c>
      <c r="AB67" s="28">
        <f t="shared" si="134"/>
        <v>14.175000000000001</v>
      </c>
      <c r="AC67" s="28">
        <f t="shared" si="134"/>
        <v>14.175000000000001</v>
      </c>
      <c r="AD67" s="27">
        <f>AD65</f>
        <v>14.175000000000001</v>
      </c>
      <c r="AE67" s="27">
        <f t="shared" si="115"/>
        <v>14.175000000000001</v>
      </c>
      <c r="AF67" s="27">
        <f t="shared" si="115"/>
        <v>14.175000000000001</v>
      </c>
      <c r="AG67" s="26">
        <f t="shared" si="116"/>
        <v>14.175000000000001</v>
      </c>
      <c r="AH67" s="26">
        <f t="shared" si="116"/>
        <v>14.175000000000001</v>
      </c>
      <c r="AI67" s="26">
        <f t="shared" si="116"/>
        <v>14.175000000000001</v>
      </c>
      <c r="AJ67" s="26">
        <f t="shared" si="116"/>
        <v>14.175000000000001</v>
      </c>
      <c r="AK67" s="26">
        <f>AK65</f>
        <v>14.175000000000001</v>
      </c>
      <c r="AL67" s="26">
        <f t="shared" ref="AL67:AY67" si="135">AK67+($AZ67-$AK67)/($AZ$2-$AK$2)</f>
        <v>14.175000000000001</v>
      </c>
      <c r="AM67" s="26">
        <f t="shared" si="135"/>
        <v>14.175000000000001</v>
      </c>
      <c r="AN67" s="26">
        <f t="shared" si="135"/>
        <v>14.175000000000001</v>
      </c>
      <c r="AO67" s="26">
        <f t="shared" si="135"/>
        <v>14.175000000000001</v>
      </c>
      <c r="AP67" s="26">
        <f t="shared" si="135"/>
        <v>14.175000000000001</v>
      </c>
      <c r="AQ67" s="26">
        <f t="shared" si="135"/>
        <v>14.175000000000001</v>
      </c>
      <c r="AR67" s="26">
        <f t="shared" si="135"/>
        <v>14.175000000000001</v>
      </c>
      <c r="AS67" s="26">
        <f t="shared" si="135"/>
        <v>14.175000000000001</v>
      </c>
      <c r="AT67" s="26">
        <f t="shared" si="135"/>
        <v>14.175000000000001</v>
      </c>
      <c r="AU67" s="26">
        <f t="shared" si="135"/>
        <v>14.175000000000001</v>
      </c>
      <c r="AV67" s="26">
        <f t="shared" si="135"/>
        <v>14.175000000000001</v>
      </c>
      <c r="AW67" s="26">
        <f t="shared" si="135"/>
        <v>14.175000000000001</v>
      </c>
      <c r="AX67" s="26">
        <f t="shared" si="135"/>
        <v>14.175000000000001</v>
      </c>
      <c r="AY67" s="26">
        <f t="shared" si="135"/>
        <v>14.175000000000001</v>
      </c>
      <c r="AZ67" s="26">
        <f>AZ65</f>
        <v>14.175000000000001</v>
      </c>
    </row>
    <row r="68" spans="1:5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 t="shared" ref="AA68:AC68" si="136">AB68</f>
        <v>1</v>
      </c>
      <c r="AB68" s="28">
        <f t="shared" si="136"/>
        <v>1</v>
      </c>
      <c r="AC68" s="28">
        <f t="shared" si="136"/>
        <v>1</v>
      </c>
      <c r="AD68" s="27">
        <f>AD70</f>
        <v>1</v>
      </c>
      <c r="AE68" s="27">
        <f t="shared" si="115"/>
        <v>1</v>
      </c>
      <c r="AF68" s="27">
        <f t="shared" si="115"/>
        <v>1</v>
      </c>
      <c r="AG68" s="26">
        <f t="shared" si="116"/>
        <v>1</v>
      </c>
      <c r="AH68" s="26">
        <f t="shared" si="116"/>
        <v>1</v>
      </c>
      <c r="AI68" s="26">
        <f t="shared" si="116"/>
        <v>1</v>
      </c>
      <c r="AJ68" s="26">
        <f t="shared" si="116"/>
        <v>1</v>
      </c>
      <c r="AK68" s="26">
        <f>AK70</f>
        <v>1</v>
      </c>
      <c r="AL68" s="26">
        <f t="shared" ref="AL68:AY68" si="137">AK68+($AZ68-$AK68)/($AZ$2-$AK$2)</f>
        <v>1</v>
      </c>
      <c r="AM68" s="26">
        <f t="shared" si="137"/>
        <v>1</v>
      </c>
      <c r="AN68" s="26">
        <f t="shared" si="137"/>
        <v>1</v>
      </c>
      <c r="AO68" s="26">
        <f t="shared" si="137"/>
        <v>1</v>
      </c>
      <c r="AP68" s="26">
        <f t="shared" si="137"/>
        <v>1</v>
      </c>
      <c r="AQ68" s="26">
        <f t="shared" si="137"/>
        <v>1</v>
      </c>
      <c r="AR68" s="26">
        <f t="shared" si="137"/>
        <v>1</v>
      </c>
      <c r="AS68" s="26">
        <f t="shared" si="137"/>
        <v>1</v>
      </c>
      <c r="AT68" s="26">
        <f t="shared" si="137"/>
        <v>1</v>
      </c>
      <c r="AU68" s="26">
        <f t="shared" si="137"/>
        <v>1</v>
      </c>
      <c r="AV68" s="26">
        <f t="shared" si="137"/>
        <v>1</v>
      </c>
      <c r="AW68" s="26">
        <f t="shared" si="137"/>
        <v>1</v>
      </c>
      <c r="AX68" s="26">
        <f t="shared" si="137"/>
        <v>1</v>
      </c>
      <c r="AY68" s="26">
        <f t="shared" si="137"/>
        <v>1</v>
      </c>
      <c r="AZ68" s="26">
        <f>AZ70</f>
        <v>1</v>
      </c>
    </row>
    <row r="69" spans="1:5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 t="shared" ref="AA69:AC69" si="138">AB69</f>
        <v>1</v>
      </c>
      <c r="AB69" s="28">
        <f t="shared" si="138"/>
        <v>1</v>
      </c>
      <c r="AC69" s="28">
        <f t="shared" si="138"/>
        <v>1</v>
      </c>
      <c r="AD69" s="27">
        <f>AD70</f>
        <v>1</v>
      </c>
      <c r="AE69" s="27">
        <f t="shared" si="115"/>
        <v>1</v>
      </c>
      <c r="AF69" s="27">
        <f t="shared" si="115"/>
        <v>1</v>
      </c>
      <c r="AG69" s="26">
        <f t="shared" si="116"/>
        <v>1</v>
      </c>
      <c r="AH69" s="26">
        <f t="shared" si="116"/>
        <v>1</v>
      </c>
      <c r="AI69" s="26">
        <f t="shared" si="116"/>
        <v>1</v>
      </c>
      <c r="AJ69" s="26">
        <f t="shared" si="116"/>
        <v>1</v>
      </c>
      <c r="AK69" s="26">
        <f>AK70</f>
        <v>1</v>
      </c>
      <c r="AL69" s="26">
        <f t="shared" ref="AL69:AY69" si="139">AK69+($AZ69-$AK69)/($AZ$2-$AK$2)</f>
        <v>1</v>
      </c>
      <c r="AM69" s="26">
        <f t="shared" si="139"/>
        <v>1</v>
      </c>
      <c r="AN69" s="26">
        <f t="shared" si="139"/>
        <v>1</v>
      </c>
      <c r="AO69" s="26">
        <f t="shared" si="139"/>
        <v>1</v>
      </c>
      <c r="AP69" s="26">
        <f t="shared" si="139"/>
        <v>1</v>
      </c>
      <c r="AQ69" s="26">
        <f t="shared" si="139"/>
        <v>1</v>
      </c>
      <c r="AR69" s="26">
        <f t="shared" si="139"/>
        <v>1</v>
      </c>
      <c r="AS69" s="26">
        <f t="shared" si="139"/>
        <v>1</v>
      </c>
      <c r="AT69" s="26">
        <f t="shared" si="139"/>
        <v>1</v>
      </c>
      <c r="AU69" s="26">
        <f t="shared" si="139"/>
        <v>1</v>
      </c>
      <c r="AV69" s="26">
        <f t="shared" si="139"/>
        <v>1</v>
      </c>
      <c r="AW69" s="26">
        <f t="shared" si="139"/>
        <v>1</v>
      </c>
      <c r="AX69" s="26">
        <f t="shared" si="139"/>
        <v>1</v>
      </c>
      <c r="AY69" s="26">
        <f t="shared" si="139"/>
        <v>1</v>
      </c>
      <c r="AZ69" s="26">
        <f>AZ70</f>
        <v>1</v>
      </c>
    </row>
    <row r="70" spans="1:5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 t="shared" ref="AA70:AC70" si="140">AB70</f>
        <v>1</v>
      </c>
      <c r="AB70" s="28">
        <f t="shared" si="140"/>
        <v>1</v>
      </c>
      <c r="AC70" s="28">
        <f t="shared" si="140"/>
        <v>1</v>
      </c>
      <c r="AD70" s="30">
        <f>LabourForceAssumption!C40</f>
        <v>1</v>
      </c>
      <c r="AE70" s="27">
        <f t="shared" si="115"/>
        <v>1</v>
      </c>
      <c r="AF70" s="27">
        <f t="shared" si="115"/>
        <v>1</v>
      </c>
      <c r="AG70" s="26">
        <f t="shared" si="116"/>
        <v>1</v>
      </c>
      <c r="AH70" s="26">
        <f t="shared" si="116"/>
        <v>1</v>
      </c>
      <c r="AI70" s="26">
        <f t="shared" si="116"/>
        <v>1</v>
      </c>
      <c r="AJ70" s="26">
        <f t="shared" si="116"/>
        <v>1</v>
      </c>
      <c r="AK70" s="30">
        <f>LabourForceAssumption!F40</f>
        <v>1</v>
      </c>
      <c r="AL70" s="26">
        <f t="shared" ref="AL70:AY70" si="141">AK70+($AZ70-$AK70)/($AZ$2-$AK$2)</f>
        <v>1</v>
      </c>
      <c r="AM70" s="26">
        <f t="shared" si="141"/>
        <v>1</v>
      </c>
      <c r="AN70" s="26">
        <f t="shared" si="141"/>
        <v>1</v>
      </c>
      <c r="AO70" s="26">
        <f t="shared" si="141"/>
        <v>1</v>
      </c>
      <c r="AP70" s="26">
        <f t="shared" si="141"/>
        <v>1</v>
      </c>
      <c r="AQ70" s="26">
        <f t="shared" si="141"/>
        <v>1</v>
      </c>
      <c r="AR70" s="26">
        <f t="shared" si="141"/>
        <v>1</v>
      </c>
      <c r="AS70" s="26">
        <f t="shared" si="141"/>
        <v>1</v>
      </c>
      <c r="AT70" s="26">
        <f t="shared" si="141"/>
        <v>1</v>
      </c>
      <c r="AU70" s="26">
        <f t="shared" si="141"/>
        <v>1</v>
      </c>
      <c r="AV70" s="26">
        <f t="shared" si="141"/>
        <v>1</v>
      </c>
      <c r="AW70" s="26">
        <f t="shared" si="141"/>
        <v>1</v>
      </c>
      <c r="AX70" s="26">
        <f t="shared" si="141"/>
        <v>1</v>
      </c>
      <c r="AY70" s="26">
        <f t="shared" si="141"/>
        <v>1</v>
      </c>
      <c r="AZ70" s="30">
        <f>LabourForceAssumption!I40</f>
        <v>1</v>
      </c>
    </row>
    <row r="71" spans="1:5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 t="shared" ref="AA71:AC71" si="142">AB71</f>
        <v>1</v>
      </c>
      <c r="AB71" s="28">
        <f t="shared" si="142"/>
        <v>1</v>
      </c>
      <c r="AC71" s="28">
        <f t="shared" si="142"/>
        <v>1</v>
      </c>
      <c r="AD71" s="27">
        <f>AD68</f>
        <v>1</v>
      </c>
      <c r="AE71" s="27">
        <f t="shared" si="115"/>
        <v>1</v>
      </c>
      <c r="AF71" s="27">
        <f t="shared" si="115"/>
        <v>1</v>
      </c>
      <c r="AG71" s="26">
        <f t="shared" si="116"/>
        <v>1</v>
      </c>
      <c r="AH71" s="26">
        <f t="shared" si="116"/>
        <v>1</v>
      </c>
      <c r="AI71" s="26">
        <f t="shared" si="116"/>
        <v>1</v>
      </c>
      <c r="AJ71" s="26">
        <f t="shared" si="116"/>
        <v>1</v>
      </c>
      <c r="AK71" s="26">
        <f>AK68</f>
        <v>1</v>
      </c>
      <c r="AL71" s="26">
        <f t="shared" ref="AL71:AY71" si="143">AK71+($AZ71-$AK71)/($AZ$2-$AK$2)</f>
        <v>1</v>
      </c>
      <c r="AM71" s="26">
        <f t="shared" si="143"/>
        <v>1</v>
      </c>
      <c r="AN71" s="26">
        <f t="shared" si="143"/>
        <v>1</v>
      </c>
      <c r="AO71" s="26">
        <f t="shared" si="143"/>
        <v>1</v>
      </c>
      <c r="AP71" s="26">
        <f t="shared" si="143"/>
        <v>1</v>
      </c>
      <c r="AQ71" s="26">
        <f t="shared" si="143"/>
        <v>1</v>
      </c>
      <c r="AR71" s="26">
        <f t="shared" si="143"/>
        <v>1</v>
      </c>
      <c r="AS71" s="26">
        <f t="shared" si="143"/>
        <v>1</v>
      </c>
      <c r="AT71" s="26">
        <f t="shared" si="143"/>
        <v>1</v>
      </c>
      <c r="AU71" s="26">
        <f t="shared" si="143"/>
        <v>1</v>
      </c>
      <c r="AV71" s="26">
        <f t="shared" si="143"/>
        <v>1</v>
      </c>
      <c r="AW71" s="26">
        <f t="shared" si="143"/>
        <v>1</v>
      </c>
      <c r="AX71" s="26">
        <f t="shared" si="143"/>
        <v>1</v>
      </c>
      <c r="AY71" s="26">
        <f t="shared" si="143"/>
        <v>1</v>
      </c>
      <c r="AZ71" s="26">
        <f>AZ68</f>
        <v>1</v>
      </c>
    </row>
    <row r="72" spans="1:5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 t="shared" ref="AA72:AC72" si="144">AB72</f>
        <v>1</v>
      </c>
      <c r="AB72" s="28">
        <f t="shared" si="144"/>
        <v>1</v>
      </c>
      <c r="AC72" s="28">
        <f t="shared" si="144"/>
        <v>1</v>
      </c>
      <c r="AD72" s="27">
        <f>AD70</f>
        <v>1</v>
      </c>
      <c r="AE72" s="27">
        <f t="shared" si="115"/>
        <v>1</v>
      </c>
      <c r="AF72" s="27">
        <f t="shared" si="115"/>
        <v>1</v>
      </c>
      <c r="AG72" s="26">
        <f t="shared" si="116"/>
        <v>1</v>
      </c>
      <c r="AH72" s="26">
        <f t="shared" si="116"/>
        <v>1</v>
      </c>
      <c r="AI72" s="26">
        <f t="shared" si="116"/>
        <v>1</v>
      </c>
      <c r="AJ72" s="26">
        <f t="shared" si="116"/>
        <v>1</v>
      </c>
      <c r="AK72" s="26">
        <f>AK70</f>
        <v>1</v>
      </c>
      <c r="AL72" s="26">
        <f t="shared" ref="AL72:AY72" si="145">AK72+($AZ72-$AK72)/($AZ$2-$AK$2)</f>
        <v>1</v>
      </c>
      <c r="AM72" s="26">
        <f t="shared" si="145"/>
        <v>1</v>
      </c>
      <c r="AN72" s="26">
        <f t="shared" si="145"/>
        <v>1</v>
      </c>
      <c r="AO72" s="26">
        <f t="shared" si="145"/>
        <v>1</v>
      </c>
      <c r="AP72" s="26">
        <f t="shared" si="145"/>
        <v>1</v>
      </c>
      <c r="AQ72" s="26">
        <f t="shared" si="145"/>
        <v>1</v>
      </c>
      <c r="AR72" s="26">
        <f t="shared" si="145"/>
        <v>1</v>
      </c>
      <c r="AS72" s="26">
        <f t="shared" si="145"/>
        <v>1</v>
      </c>
      <c r="AT72" s="26">
        <f t="shared" si="145"/>
        <v>1</v>
      </c>
      <c r="AU72" s="26">
        <f t="shared" si="145"/>
        <v>1</v>
      </c>
      <c r="AV72" s="26">
        <f t="shared" si="145"/>
        <v>1</v>
      </c>
      <c r="AW72" s="26">
        <f t="shared" si="145"/>
        <v>1</v>
      </c>
      <c r="AX72" s="26">
        <f t="shared" si="145"/>
        <v>1</v>
      </c>
      <c r="AY72" s="26">
        <f t="shared" si="145"/>
        <v>1</v>
      </c>
      <c r="AZ72" s="26">
        <f>AZ70</f>
        <v>1</v>
      </c>
    </row>
    <row r="73" spans="1:5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 t="shared" ref="AA73:AC73" si="146">AB73</f>
        <v>1</v>
      </c>
      <c r="AB73" s="28">
        <f t="shared" si="146"/>
        <v>1</v>
      </c>
      <c r="AC73" s="28">
        <f t="shared" si="146"/>
        <v>1</v>
      </c>
      <c r="AD73" s="27">
        <f>AD70</f>
        <v>1</v>
      </c>
      <c r="AE73" s="27">
        <f t="shared" si="115"/>
        <v>1</v>
      </c>
      <c r="AF73" s="27">
        <f t="shared" si="115"/>
        <v>1</v>
      </c>
      <c r="AG73" s="26">
        <f t="shared" si="116"/>
        <v>1</v>
      </c>
      <c r="AH73" s="26">
        <f t="shared" si="116"/>
        <v>1</v>
      </c>
      <c r="AI73" s="26">
        <f t="shared" si="116"/>
        <v>1</v>
      </c>
      <c r="AJ73" s="26">
        <f t="shared" si="116"/>
        <v>1</v>
      </c>
      <c r="AK73" s="26">
        <f>AK70</f>
        <v>1</v>
      </c>
      <c r="AL73" s="26">
        <f t="shared" ref="AL73:AY73" si="147">AK73+($AZ73-$AK73)/($AZ$2-$AK$2)</f>
        <v>1</v>
      </c>
      <c r="AM73" s="26">
        <f t="shared" si="147"/>
        <v>1</v>
      </c>
      <c r="AN73" s="26">
        <f t="shared" si="147"/>
        <v>1</v>
      </c>
      <c r="AO73" s="26">
        <f t="shared" si="147"/>
        <v>1</v>
      </c>
      <c r="AP73" s="26">
        <f t="shared" si="147"/>
        <v>1</v>
      </c>
      <c r="AQ73" s="26">
        <f t="shared" si="147"/>
        <v>1</v>
      </c>
      <c r="AR73" s="26">
        <f t="shared" si="147"/>
        <v>1</v>
      </c>
      <c r="AS73" s="26">
        <f t="shared" si="147"/>
        <v>1</v>
      </c>
      <c r="AT73" s="26">
        <f t="shared" si="147"/>
        <v>1</v>
      </c>
      <c r="AU73" s="26">
        <f t="shared" si="147"/>
        <v>1</v>
      </c>
      <c r="AV73" s="26">
        <f t="shared" si="147"/>
        <v>1</v>
      </c>
      <c r="AW73" s="26">
        <f t="shared" si="147"/>
        <v>1</v>
      </c>
      <c r="AX73" s="26">
        <f t="shared" si="147"/>
        <v>1</v>
      </c>
      <c r="AY73" s="26">
        <f t="shared" si="147"/>
        <v>1</v>
      </c>
      <c r="AZ73" s="26">
        <f>AZ70</f>
        <v>1</v>
      </c>
    </row>
    <row r="74" spans="1:5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 t="shared" ref="AA74:AC74" si="148">AB74</f>
        <v>0</v>
      </c>
      <c r="AB74" s="28">
        <f t="shared" si="148"/>
        <v>0</v>
      </c>
      <c r="AC74" s="28">
        <f t="shared" si="148"/>
        <v>0</v>
      </c>
      <c r="AD74" s="27">
        <v>0</v>
      </c>
      <c r="AE74" s="27">
        <f t="shared" si="115"/>
        <v>0</v>
      </c>
      <c r="AF74" s="27">
        <f t="shared" si="115"/>
        <v>0</v>
      </c>
      <c r="AG74" s="26">
        <f t="shared" ref="AG74:AY74" si="149">AF74+($AZ74-$AF74)/($AZ$2-$AF$2)</f>
        <v>0</v>
      </c>
      <c r="AH74" s="26">
        <f t="shared" si="149"/>
        <v>0</v>
      </c>
      <c r="AI74" s="26">
        <f t="shared" si="149"/>
        <v>0</v>
      </c>
      <c r="AJ74" s="26">
        <f t="shared" si="149"/>
        <v>0</v>
      </c>
      <c r="AK74" s="26">
        <f t="shared" si="149"/>
        <v>0</v>
      </c>
      <c r="AL74" s="26">
        <f t="shared" si="149"/>
        <v>0</v>
      </c>
      <c r="AM74" s="26">
        <f t="shared" si="149"/>
        <v>0</v>
      </c>
      <c r="AN74" s="26">
        <f t="shared" si="149"/>
        <v>0</v>
      </c>
      <c r="AO74" s="26">
        <f t="shared" si="149"/>
        <v>0</v>
      </c>
      <c r="AP74" s="26">
        <f t="shared" si="149"/>
        <v>0</v>
      </c>
      <c r="AQ74" s="26">
        <f t="shared" si="149"/>
        <v>0</v>
      </c>
      <c r="AR74" s="26">
        <f t="shared" si="149"/>
        <v>0</v>
      </c>
      <c r="AS74" s="26">
        <f t="shared" si="149"/>
        <v>0</v>
      </c>
      <c r="AT74" s="26">
        <f t="shared" si="149"/>
        <v>0</v>
      </c>
      <c r="AU74" s="26">
        <f t="shared" si="149"/>
        <v>0</v>
      </c>
      <c r="AV74" s="26">
        <f t="shared" si="149"/>
        <v>0</v>
      </c>
      <c r="AW74" s="26">
        <f t="shared" si="149"/>
        <v>0</v>
      </c>
      <c r="AX74" s="26">
        <f t="shared" si="149"/>
        <v>0</v>
      </c>
      <c r="AY74" s="26">
        <f t="shared" si="149"/>
        <v>0</v>
      </c>
      <c r="AZ74" s="26">
        <v>0</v>
      </c>
    </row>
    <row r="75" spans="1:5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 t="shared" ref="AA75:AC75" si="150">AB75</f>
        <v>0</v>
      </c>
      <c r="AB75" s="28">
        <f t="shared" si="150"/>
        <v>0</v>
      </c>
      <c r="AC75" s="28">
        <f t="shared" si="150"/>
        <v>0</v>
      </c>
      <c r="AD75" s="27">
        <v>0</v>
      </c>
      <c r="AE75" s="27">
        <f t="shared" si="115"/>
        <v>0</v>
      </c>
      <c r="AF75" s="27">
        <f t="shared" si="115"/>
        <v>0</v>
      </c>
      <c r="AG75" s="26">
        <f t="shared" ref="AG75:AY75" si="151">AF75+($AZ75-$AF75)/($AZ$2-$AF$2)</f>
        <v>0</v>
      </c>
      <c r="AH75" s="26">
        <f t="shared" si="151"/>
        <v>0</v>
      </c>
      <c r="AI75" s="26">
        <f t="shared" si="151"/>
        <v>0</v>
      </c>
      <c r="AJ75" s="26">
        <f t="shared" si="151"/>
        <v>0</v>
      </c>
      <c r="AK75" s="26">
        <f t="shared" si="151"/>
        <v>0</v>
      </c>
      <c r="AL75" s="26">
        <f t="shared" si="151"/>
        <v>0</v>
      </c>
      <c r="AM75" s="26">
        <f t="shared" si="151"/>
        <v>0</v>
      </c>
      <c r="AN75" s="26">
        <f t="shared" si="151"/>
        <v>0</v>
      </c>
      <c r="AO75" s="26">
        <f t="shared" si="151"/>
        <v>0</v>
      </c>
      <c r="AP75" s="26">
        <f t="shared" si="151"/>
        <v>0</v>
      </c>
      <c r="AQ75" s="26">
        <f t="shared" si="151"/>
        <v>0</v>
      </c>
      <c r="AR75" s="26">
        <f t="shared" si="151"/>
        <v>0</v>
      </c>
      <c r="AS75" s="26">
        <f t="shared" si="151"/>
        <v>0</v>
      </c>
      <c r="AT75" s="26">
        <f t="shared" si="151"/>
        <v>0</v>
      </c>
      <c r="AU75" s="26">
        <f t="shared" si="151"/>
        <v>0</v>
      </c>
      <c r="AV75" s="26">
        <f t="shared" si="151"/>
        <v>0</v>
      </c>
      <c r="AW75" s="26">
        <f t="shared" si="151"/>
        <v>0</v>
      </c>
      <c r="AX75" s="26">
        <f t="shared" si="151"/>
        <v>0</v>
      </c>
      <c r="AY75" s="26">
        <f t="shared" si="151"/>
        <v>0</v>
      </c>
      <c r="AZ75" s="26">
        <v>0</v>
      </c>
    </row>
    <row r="76" spans="1:5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 t="shared" ref="AA76:AC76" si="152">AB76</f>
        <v>0</v>
      </c>
      <c r="AB76" s="28">
        <f t="shared" si="152"/>
        <v>0</v>
      </c>
      <c r="AC76" s="28">
        <f t="shared" si="152"/>
        <v>0</v>
      </c>
      <c r="AD76" s="27">
        <v>0</v>
      </c>
      <c r="AE76" s="27">
        <f t="shared" si="115"/>
        <v>0</v>
      </c>
      <c r="AF76" s="27">
        <f t="shared" si="115"/>
        <v>0</v>
      </c>
      <c r="AG76" s="26">
        <f t="shared" ref="AG76:AY76" si="153">AF76+($AZ76-$AF76)/($AZ$2-$AF$2)</f>
        <v>0</v>
      </c>
      <c r="AH76" s="26">
        <f t="shared" si="153"/>
        <v>0</v>
      </c>
      <c r="AI76" s="26">
        <f t="shared" si="153"/>
        <v>0</v>
      </c>
      <c r="AJ76" s="26">
        <f t="shared" si="153"/>
        <v>0</v>
      </c>
      <c r="AK76" s="26">
        <f t="shared" si="153"/>
        <v>0</v>
      </c>
      <c r="AL76" s="26">
        <f t="shared" si="153"/>
        <v>0</v>
      </c>
      <c r="AM76" s="26">
        <f t="shared" si="153"/>
        <v>0</v>
      </c>
      <c r="AN76" s="26">
        <f t="shared" si="153"/>
        <v>0</v>
      </c>
      <c r="AO76" s="26">
        <f t="shared" si="153"/>
        <v>0</v>
      </c>
      <c r="AP76" s="26">
        <f t="shared" si="153"/>
        <v>0</v>
      </c>
      <c r="AQ76" s="26">
        <f t="shared" si="153"/>
        <v>0</v>
      </c>
      <c r="AR76" s="26">
        <f t="shared" si="153"/>
        <v>0</v>
      </c>
      <c r="AS76" s="26">
        <f t="shared" si="153"/>
        <v>0</v>
      </c>
      <c r="AT76" s="26">
        <f t="shared" si="153"/>
        <v>0</v>
      </c>
      <c r="AU76" s="26">
        <f t="shared" si="153"/>
        <v>0</v>
      </c>
      <c r="AV76" s="26">
        <f t="shared" si="153"/>
        <v>0</v>
      </c>
      <c r="AW76" s="26">
        <f t="shared" si="153"/>
        <v>0</v>
      </c>
      <c r="AX76" s="26">
        <f t="shared" si="153"/>
        <v>0</v>
      </c>
      <c r="AY76" s="26">
        <f t="shared" si="153"/>
        <v>0</v>
      </c>
      <c r="AZ76" s="26">
        <v>0</v>
      </c>
    </row>
    <row r="77" spans="1:5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 t="shared" ref="AA77:AC77" si="154">AB77</f>
        <v>0</v>
      </c>
      <c r="AB77" s="28">
        <f t="shared" si="154"/>
        <v>0</v>
      </c>
      <c r="AC77" s="28">
        <f t="shared" si="154"/>
        <v>0</v>
      </c>
      <c r="AD77" s="27">
        <v>0</v>
      </c>
      <c r="AE77" s="27">
        <f t="shared" si="115"/>
        <v>0</v>
      </c>
      <c r="AF77" s="27">
        <f t="shared" si="115"/>
        <v>0</v>
      </c>
      <c r="AG77" s="26">
        <f t="shared" ref="AG77:AY77" si="155">AF77+($AZ77-$AF77)/($AZ$2-$AF$2)</f>
        <v>0</v>
      </c>
      <c r="AH77" s="26">
        <f t="shared" si="155"/>
        <v>0</v>
      </c>
      <c r="AI77" s="26">
        <f t="shared" si="155"/>
        <v>0</v>
      </c>
      <c r="AJ77" s="26">
        <f t="shared" si="155"/>
        <v>0</v>
      </c>
      <c r="AK77" s="26">
        <f t="shared" si="155"/>
        <v>0</v>
      </c>
      <c r="AL77" s="26">
        <f t="shared" si="155"/>
        <v>0</v>
      </c>
      <c r="AM77" s="26">
        <f t="shared" si="155"/>
        <v>0</v>
      </c>
      <c r="AN77" s="26">
        <f t="shared" si="155"/>
        <v>0</v>
      </c>
      <c r="AO77" s="26">
        <f t="shared" si="155"/>
        <v>0</v>
      </c>
      <c r="AP77" s="26">
        <f t="shared" si="155"/>
        <v>0</v>
      </c>
      <c r="AQ77" s="26">
        <f t="shared" si="155"/>
        <v>0</v>
      </c>
      <c r="AR77" s="26">
        <f t="shared" si="155"/>
        <v>0</v>
      </c>
      <c r="AS77" s="26">
        <f t="shared" si="155"/>
        <v>0</v>
      </c>
      <c r="AT77" s="26">
        <f t="shared" si="155"/>
        <v>0</v>
      </c>
      <c r="AU77" s="26">
        <f t="shared" si="155"/>
        <v>0</v>
      </c>
      <c r="AV77" s="26">
        <f t="shared" si="155"/>
        <v>0</v>
      </c>
      <c r="AW77" s="26">
        <f t="shared" si="155"/>
        <v>0</v>
      </c>
      <c r="AX77" s="26">
        <f t="shared" si="155"/>
        <v>0</v>
      </c>
      <c r="AY77" s="26">
        <f t="shared" si="155"/>
        <v>0</v>
      </c>
      <c r="AZ77" s="26">
        <v>0</v>
      </c>
    </row>
    <row r="78" spans="1:5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 t="shared" ref="AA78:AC78" si="156">AB78</f>
        <v>0</v>
      </c>
      <c r="AB78" s="28">
        <f t="shared" si="156"/>
        <v>0</v>
      </c>
      <c r="AC78" s="28">
        <f t="shared" si="156"/>
        <v>0</v>
      </c>
      <c r="AD78" s="27">
        <v>0</v>
      </c>
      <c r="AE78" s="27">
        <f t="shared" ref="AE78:AF97" si="157">AD78</f>
        <v>0</v>
      </c>
      <c r="AF78" s="27">
        <f t="shared" si="157"/>
        <v>0</v>
      </c>
      <c r="AG78" s="26">
        <f t="shared" ref="AG78:AY78" si="158">AF78+($AZ78-$AF78)/($AZ$2-$AF$2)</f>
        <v>0</v>
      </c>
      <c r="AH78" s="26">
        <f t="shared" si="158"/>
        <v>0</v>
      </c>
      <c r="AI78" s="26">
        <f t="shared" si="158"/>
        <v>0</v>
      </c>
      <c r="AJ78" s="26">
        <f t="shared" si="158"/>
        <v>0</v>
      </c>
      <c r="AK78" s="26">
        <f t="shared" si="158"/>
        <v>0</v>
      </c>
      <c r="AL78" s="26">
        <f t="shared" si="158"/>
        <v>0</v>
      </c>
      <c r="AM78" s="26">
        <f t="shared" si="158"/>
        <v>0</v>
      </c>
      <c r="AN78" s="26">
        <f t="shared" si="158"/>
        <v>0</v>
      </c>
      <c r="AO78" s="26">
        <f t="shared" si="158"/>
        <v>0</v>
      </c>
      <c r="AP78" s="26">
        <f t="shared" si="158"/>
        <v>0</v>
      </c>
      <c r="AQ78" s="26">
        <f t="shared" si="158"/>
        <v>0</v>
      </c>
      <c r="AR78" s="26">
        <f t="shared" si="158"/>
        <v>0</v>
      </c>
      <c r="AS78" s="26">
        <f t="shared" si="158"/>
        <v>0</v>
      </c>
      <c r="AT78" s="26">
        <f t="shared" si="158"/>
        <v>0</v>
      </c>
      <c r="AU78" s="26">
        <f t="shared" si="158"/>
        <v>0</v>
      </c>
      <c r="AV78" s="26">
        <f t="shared" si="158"/>
        <v>0</v>
      </c>
      <c r="AW78" s="26">
        <f t="shared" si="158"/>
        <v>0</v>
      </c>
      <c r="AX78" s="26">
        <f t="shared" si="158"/>
        <v>0</v>
      </c>
      <c r="AY78" s="26">
        <f t="shared" si="158"/>
        <v>0</v>
      </c>
      <c r="AZ78" s="26">
        <v>0</v>
      </c>
    </row>
    <row r="79" spans="1:5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 t="shared" ref="AA79:AC79" si="159">AB79</f>
        <v>0</v>
      </c>
      <c r="AB79" s="28">
        <f t="shared" si="159"/>
        <v>0</v>
      </c>
      <c r="AC79" s="28">
        <f t="shared" si="159"/>
        <v>0</v>
      </c>
      <c r="AD79" s="27">
        <v>0</v>
      </c>
      <c r="AE79" s="27">
        <f t="shared" si="157"/>
        <v>0</v>
      </c>
      <c r="AF79" s="27">
        <f t="shared" si="157"/>
        <v>0</v>
      </c>
      <c r="AG79" s="26">
        <f t="shared" ref="AG79:AY79" si="160">AF79+($AZ79-$AF79)/($AZ$2-$AF$2)</f>
        <v>0</v>
      </c>
      <c r="AH79" s="26">
        <f t="shared" si="160"/>
        <v>0</v>
      </c>
      <c r="AI79" s="26">
        <f t="shared" si="160"/>
        <v>0</v>
      </c>
      <c r="AJ79" s="26">
        <f t="shared" si="160"/>
        <v>0</v>
      </c>
      <c r="AK79" s="26">
        <f t="shared" si="160"/>
        <v>0</v>
      </c>
      <c r="AL79" s="26">
        <f t="shared" si="160"/>
        <v>0</v>
      </c>
      <c r="AM79" s="26">
        <f t="shared" si="160"/>
        <v>0</v>
      </c>
      <c r="AN79" s="26">
        <f t="shared" si="160"/>
        <v>0</v>
      </c>
      <c r="AO79" s="26">
        <f t="shared" si="160"/>
        <v>0</v>
      </c>
      <c r="AP79" s="26">
        <f t="shared" si="160"/>
        <v>0</v>
      </c>
      <c r="AQ79" s="26">
        <f t="shared" si="160"/>
        <v>0</v>
      </c>
      <c r="AR79" s="26">
        <f t="shared" si="160"/>
        <v>0</v>
      </c>
      <c r="AS79" s="26">
        <f t="shared" si="160"/>
        <v>0</v>
      </c>
      <c r="AT79" s="26">
        <f t="shared" si="160"/>
        <v>0</v>
      </c>
      <c r="AU79" s="26">
        <f t="shared" si="160"/>
        <v>0</v>
      </c>
      <c r="AV79" s="26">
        <f t="shared" si="160"/>
        <v>0</v>
      </c>
      <c r="AW79" s="26">
        <f t="shared" si="160"/>
        <v>0</v>
      </c>
      <c r="AX79" s="26">
        <f t="shared" si="160"/>
        <v>0</v>
      </c>
      <c r="AY79" s="26">
        <f t="shared" si="160"/>
        <v>0</v>
      </c>
      <c r="AZ79" s="26">
        <v>0</v>
      </c>
    </row>
    <row r="80" spans="1:5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 t="shared" ref="AA80:AC80" si="161">AB80</f>
        <v>0</v>
      </c>
      <c r="AB80" s="28">
        <f t="shared" si="161"/>
        <v>0</v>
      </c>
      <c r="AC80" s="28">
        <f t="shared" si="161"/>
        <v>0</v>
      </c>
      <c r="AD80" s="27">
        <v>0</v>
      </c>
      <c r="AE80" s="27">
        <f t="shared" si="157"/>
        <v>0</v>
      </c>
      <c r="AF80" s="27">
        <f t="shared" si="157"/>
        <v>0</v>
      </c>
      <c r="AG80" s="26">
        <f t="shared" ref="AG80:AY80" si="162">AF80+($AZ80-$AF80)/($AZ$2-$AF$2)</f>
        <v>0</v>
      </c>
      <c r="AH80" s="26">
        <f t="shared" si="162"/>
        <v>0</v>
      </c>
      <c r="AI80" s="26">
        <f t="shared" si="162"/>
        <v>0</v>
      </c>
      <c r="AJ80" s="26">
        <f t="shared" si="162"/>
        <v>0</v>
      </c>
      <c r="AK80" s="26">
        <f t="shared" si="162"/>
        <v>0</v>
      </c>
      <c r="AL80" s="26">
        <f t="shared" si="162"/>
        <v>0</v>
      </c>
      <c r="AM80" s="26">
        <f t="shared" si="162"/>
        <v>0</v>
      </c>
      <c r="AN80" s="26">
        <f t="shared" si="162"/>
        <v>0</v>
      </c>
      <c r="AO80" s="26">
        <f t="shared" si="162"/>
        <v>0</v>
      </c>
      <c r="AP80" s="26">
        <f t="shared" si="162"/>
        <v>0</v>
      </c>
      <c r="AQ80" s="26">
        <f t="shared" si="162"/>
        <v>0</v>
      </c>
      <c r="AR80" s="26">
        <f t="shared" si="162"/>
        <v>0</v>
      </c>
      <c r="AS80" s="26">
        <f t="shared" si="162"/>
        <v>0</v>
      </c>
      <c r="AT80" s="26">
        <f t="shared" si="162"/>
        <v>0</v>
      </c>
      <c r="AU80" s="26">
        <f t="shared" si="162"/>
        <v>0</v>
      </c>
      <c r="AV80" s="26">
        <f t="shared" si="162"/>
        <v>0</v>
      </c>
      <c r="AW80" s="26">
        <f t="shared" si="162"/>
        <v>0</v>
      </c>
      <c r="AX80" s="26">
        <f t="shared" si="162"/>
        <v>0</v>
      </c>
      <c r="AY80" s="26">
        <f t="shared" si="162"/>
        <v>0</v>
      </c>
      <c r="AZ80" s="26">
        <v>0</v>
      </c>
    </row>
    <row r="81" spans="1:5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 t="shared" ref="AA81:AC81" si="163">AB81</f>
        <v>0</v>
      </c>
      <c r="AB81" s="28">
        <f t="shared" si="163"/>
        <v>0</v>
      </c>
      <c r="AC81" s="28">
        <f t="shared" si="163"/>
        <v>0</v>
      </c>
      <c r="AD81" s="27">
        <v>0</v>
      </c>
      <c r="AE81" s="27">
        <f t="shared" si="157"/>
        <v>0</v>
      </c>
      <c r="AF81" s="27">
        <f t="shared" si="157"/>
        <v>0</v>
      </c>
      <c r="AG81" s="26">
        <f t="shared" ref="AG81:AY81" si="164">AF81+($AZ81-$AF81)/($AZ$2-$AF$2)</f>
        <v>0</v>
      </c>
      <c r="AH81" s="26">
        <f t="shared" si="164"/>
        <v>0</v>
      </c>
      <c r="AI81" s="26">
        <f t="shared" si="164"/>
        <v>0</v>
      </c>
      <c r="AJ81" s="26">
        <f t="shared" si="164"/>
        <v>0</v>
      </c>
      <c r="AK81" s="26">
        <f t="shared" si="164"/>
        <v>0</v>
      </c>
      <c r="AL81" s="26">
        <f t="shared" si="164"/>
        <v>0</v>
      </c>
      <c r="AM81" s="26">
        <f t="shared" si="164"/>
        <v>0</v>
      </c>
      <c r="AN81" s="26">
        <f t="shared" si="164"/>
        <v>0</v>
      </c>
      <c r="AO81" s="26">
        <f t="shared" si="164"/>
        <v>0</v>
      </c>
      <c r="AP81" s="26">
        <f t="shared" si="164"/>
        <v>0</v>
      </c>
      <c r="AQ81" s="26">
        <f t="shared" si="164"/>
        <v>0</v>
      </c>
      <c r="AR81" s="26">
        <f t="shared" si="164"/>
        <v>0</v>
      </c>
      <c r="AS81" s="26">
        <f t="shared" si="164"/>
        <v>0</v>
      </c>
      <c r="AT81" s="26">
        <f t="shared" si="164"/>
        <v>0</v>
      </c>
      <c r="AU81" s="26">
        <f t="shared" si="164"/>
        <v>0</v>
      </c>
      <c r="AV81" s="26">
        <f t="shared" si="164"/>
        <v>0</v>
      </c>
      <c r="AW81" s="26">
        <f t="shared" si="164"/>
        <v>0</v>
      </c>
      <c r="AX81" s="26">
        <f t="shared" si="164"/>
        <v>0</v>
      </c>
      <c r="AY81" s="26">
        <f t="shared" si="164"/>
        <v>0</v>
      </c>
      <c r="AZ81" s="26">
        <v>0</v>
      </c>
    </row>
    <row r="82" spans="1:5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 t="shared" ref="AA82:AC82" si="165">AB82</f>
        <v>0</v>
      </c>
      <c r="AB82" s="28">
        <f t="shared" si="165"/>
        <v>0</v>
      </c>
      <c r="AC82" s="28">
        <f t="shared" si="165"/>
        <v>0</v>
      </c>
      <c r="AD82" s="27">
        <v>0</v>
      </c>
      <c r="AE82" s="27">
        <f t="shared" si="157"/>
        <v>0</v>
      </c>
      <c r="AF82" s="27">
        <f t="shared" si="157"/>
        <v>0</v>
      </c>
      <c r="AG82" s="26">
        <f t="shared" ref="AG82:AY82" si="166">AF82+($AZ82-$AF82)/($AZ$2-$AF$2)</f>
        <v>0</v>
      </c>
      <c r="AH82" s="26">
        <f t="shared" si="166"/>
        <v>0</v>
      </c>
      <c r="AI82" s="26">
        <f t="shared" si="166"/>
        <v>0</v>
      </c>
      <c r="AJ82" s="26">
        <f t="shared" si="166"/>
        <v>0</v>
      </c>
      <c r="AK82" s="26">
        <f t="shared" si="166"/>
        <v>0</v>
      </c>
      <c r="AL82" s="26">
        <f t="shared" si="166"/>
        <v>0</v>
      </c>
      <c r="AM82" s="26">
        <f t="shared" si="166"/>
        <v>0</v>
      </c>
      <c r="AN82" s="26">
        <f t="shared" si="166"/>
        <v>0</v>
      </c>
      <c r="AO82" s="26">
        <f t="shared" si="166"/>
        <v>0</v>
      </c>
      <c r="AP82" s="26">
        <f t="shared" si="166"/>
        <v>0</v>
      </c>
      <c r="AQ82" s="26">
        <f t="shared" si="166"/>
        <v>0</v>
      </c>
      <c r="AR82" s="26">
        <f t="shared" si="166"/>
        <v>0</v>
      </c>
      <c r="AS82" s="26">
        <f t="shared" si="166"/>
        <v>0</v>
      </c>
      <c r="AT82" s="26">
        <f t="shared" si="166"/>
        <v>0</v>
      </c>
      <c r="AU82" s="26">
        <f t="shared" si="166"/>
        <v>0</v>
      </c>
      <c r="AV82" s="26">
        <f t="shared" si="166"/>
        <v>0</v>
      </c>
      <c r="AW82" s="26">
        <f t="shared" si="166"/>
        <v>0</v>
      </c>
      <c r="AX82" s="26">
        <f t="shared" si="166"/>
        <v>0</v>
      </c>
      <c r="AY82" s="26">
        <f t="shared" si="166"/>
        <v>0</v>
      </c>
      <c r="AZ82" s="26">
        <v>0</v>
      </c>
    </row>
    <row r="83" spans="1:5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 t="shared" ref="AA83:AC83" si="167">AB83</f>
        <v>0</v>
      </c>
      <c r="AB83" s="28">
        <f t="shared" si="167"/>
        <v>0</v>
      </c>
      <c r="AC83" s="28">
        <f t="shared" si="167"/>
        <v>0</v>
      </c>
      <c r="AD83" s="27">
        <v>0</v>
      </c>
      <c r="AE83" s="27">
        <f t="shared" si="157"/>
        <v>0</v>
      </c>
      <c r="AF83" s="27">
        <f t="shared" si="157"/>
        <v>0</v>
      </c>
      <c r="AG83" s="26">
        <f t="shared" ref="AG83:AY83" si="168">AF83+($AZ83-$AF83)/($AZ$2-$AF$2)</f>
        <v>0</v>
      </c>
      <c r="AH83" s="26">
        <f t="shared" si="168"/>
        <v>0</v>
      </c>
      <c r="AI83" s="26">
        <f t="shared" si="168"/>
        <v>0</v>
      </c>
      <c r="AJ83" s="26">
        <f t="shared" si="168"/>
        <v>0</v>
      </c>
      <c r="AK83" s="26">
        <f t="shared" si="168"/>
        <v>0</v>
      </c>
      <c r="AL83" s="26">
        <f t="shared" si="168"/>
        <v>0</v>
      </c>
      <c r="AM83" s="26">
        <f t="shared" si="168"/>
        <v>0</v>
      </c>
      <c r="AN83" s="26">
        <f t="shared" si="168"/>
        <v>0</v>
      </c>
      <c r="AO83" s="26">
        <f t="shared" si="168"/>
        <v>0</v>
      </c>
      <c r="AP83" s="26">
        <f t="shared" si="168"/>
        <v>0</v>
      </c>
      <c r="AQ83" s="26">
        <f t="shared" si="168"/>
        <v>0</v>
      </c>
      <c r="AR83" s="26">
        <f t="shared" si="168"/>
        <v>0</v>
      </c>
      <c r="AS83" s="26">
        <f t="shared" si="168"/>
        <v>0</v>
      </c>
      <c r="AT83" s="26">
        <f t="shared" si="168"/>
        <v>0</v>
      </c>
      <c r="AU83" s="26">
        <f t="shared" si="168"/>
        <v>0</v>
      </c>
      <c r="AV83" s="26">
        <f t="shared" si="168"/>
        <v>0</v>
      </c>
      <c r="AW83" s="26">
        <f t="shared" si="168"/>
        <v>0</v>
      </c>
      <c r="AX83" s="26">
        <f t="shared" si="168"/>
        <v>0</v>
      </c>
      <c r="AY83" s="26">
        <f t="shared" si="168"/>
        <v>0</v>
      </c>
      <c r="AZ83" s="26">
        <v>0</v>
      </c>
    </row>
    <row r="84" spans="1:5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 t="shared" ref="AA84:AC84" si="169">AB84</f>
        <v>0</v>
      </c>
      <c r="AB84" s="28">
        <f t="shared" si="169"/>
        <v>0</v>
      </c>
      <c r="AC84" s="28">
        <f t="shared" si="169"/>
        <v>0</v>
      </c>
      <c r="AD84" s="27">
        <v>0</v>
      </c>
      <c r="AE84" s="27">
        <f t="shared" si="157"/>
        <v>0</v>
      </c>
      <c r="AF84" s="27">
        <f t="shared" si="157"/>
        <v>0</v>
      </c>
      <c r="AG84" s="26">
        <f t="shared" ref="AG84:AY84" si="170">AF84+($AZ84-$AF84)/($AZ$2-$AF$2)</f>
        <v>0</v>
      </c>
      <c r="AH84" s="26">
        <f t="shared" si="170"/>
        <v>0</v>
      </c>
      <c r="AI84" s="26">
        <f t="shared" si="170"/>
        <v>0</v>
      </c>
      <c r="AJ84" s="26">
        <f t="shared" si="170"/>
        <v>0</v>
      </c>
      <c r="AK84" s="26">
        <f t="shared" si="170"/>
        <v>0</v>
      </c>
      <c r="AL84" s="26">
        <f t="shared" si="170"/>
        <v>0</v>
      </c>
      <c r="AM84" s="26">
        <f t="shared" si="170"/>
        <v>0</v>
      </c>
      <c r="AN84" s="26">
        <f t="shared" si="170"/>
        <v>0</v>
      </c>
      <c r="AO84" s="26">
        <f t="shared" si="170"/>
        <v>0</v>
      </c>
      <c r="AP84" s="26">
        <f t="shared" si="170"/>
        <v>0</v>
      </c>
      <c r="AQ84" s="26">
        <f t="shared" si="170"/>
        <v>0</v>
      </c>
      <c r="AR84" s="26">
        <f t="shared" si="170"/>
        <v>0</v>
      </c>
      <c r="AS84" s="26">
        <f t="shared" si="170"/>
        <v>0</v>
      </c>
      <c r="AT84" s="26">
        <f t="shared" si="170"/>
        <v>0</v>
      </c>
      <c r="AU84" s="26">
        <f t="shared" si="170"/>
        <v>0</v>
      </c>
      <c r="AV84" s="26">
        <f t="shared" si="170"/>
        <v>0</v>
      </c>
      <c r="AW84" s="26">
        <f t="shared" si="170"/>
        <v>0</v>
      </c>
      <c r="AX84" s="26">
        <f t="shared" si="170"/>
        <v>0</v>
      </c>
      <c r="AY84" s="26">
        <f t="shared" si="170"/>
        <v>0</v>
      </c>
      <c r="AZ84" s="26">
        <v>0</v>
      </c>
    </row>
    <row r="85" spans="1:5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 t="shared" ref="AA85:AC85" si="171">AB85</f>
        <v>0</v>
      </c>
      <c r="AB85" s="28">
        <f t="shared" si="171"/>
        <v>0</v>
      </c>
      <c r="AC85" s="28">
        <f t="shared" si="171"/>
        <v>0</v>
      </c>
      <c r="AD85" s="27">
        <v>0</v>
      </c>
      <c r="AE85" s="27">
        <f t="shared" si="157"/>
        <v>0</v>
      </c>
      <c r="AF85" s="27">
        <f t="shared" si="157"/>
        <v>0</v>
      </c>
      <c r="AG85" s="26">
        <f t="shared" ref="AG85:AY85" si="172">AF85+($AZ85-$AF85)/($AZ$2-$AF$2)</f>
        <v>0</v>
      </c>
      <c r="AH85" s="26">
        <f t="shared" si="172"/>
        <v>0</v>
      </c>
      <c r="AI85" s="26">
        <f t="shared" si="172"/>
        <v>0</v>
      </c>
      <c r="AJ85" s="26">
        <f t="shared" si="172"/>
        <v>0</v>
      </c>
      <c r="AK85" s="26">
        <f t="shared" si="172"/>
        <v>0</v>
      </c>
      <c r="AL85" s="26">
        <f t="shared" si="172"/>
        <v>0</v>
      </c>
      <c r="AM85" s="26">
        <f t="shared" si="172"/>
        <v>0</v>
      </c>
      <c r="AN85" s="26">
        <f t="shared" si="172"/>
        <v>0</v>
      </c>
      <c r="AO85" s="26">
        <f t="shared" si="172"/>
        <v>0</v>
      </c>
      <c r="AP85" s="26">
        <f t="shared" si="172"/>
        <v>0</v>
      </c>
      <c r="AQ85" s="26">
        <f t="shared" si="172"/>
        <v>0</v>
      </c>
      <c r="AR85" s="26">
        <f t="shared" si="172"/>
        <v>0</v>
      </c>
      <c r="AS85" s="26">
        <f t="shared" si="172"/>
        <v>0</v>
      </c>
      <c r="AT85" s="26">
        <f t="shared" si="172"/>
        <v>0</v>
      </c>
      <c r="AU85" s="26">
        <f t="shared" si="172"/>
        <v>0</v>
      </c>
      <c r="AV85" s="26">
        <f t="shared" si="172"/>
        <v>0</v>
      </c>
      <c r="AW85" s="26">
        <f t="shared" si="172"/>
        <v>0</v>
      </c>
      <c r="AX85" s="26">
        <f t="shared" si="172"/>
        <v>0</v>
      </c>
      <c r="AY85" s="26">
        <f t="shared" si="172"/>
        <v>0</v>
      </c>
      <c r="AZ85" s="26">
        <v>0</v>
      </c>
    </row>
    <row r="86" spans="1:5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 t="shared" ref="AA86:AC86" si="173">AB86</f>
        <v>0</v>
      </c>
      <c r="AB86" s="28">
        <f t="shared" si="173"/>
        <v>0</v>
      </c>
      <c r="AC86" s="28">
        <f t="shared" si="173"/>
        <v>0</v>
      </c>
      <c r="AD86" s="27">
        <v>0</v>
      </c>
      <c r="AE86" s="27">
        <f t="shared" si="157"/>
        <v>0</v>
      </c>
      <c r="AF86" s="27">
        <f t="shared" si="157"/>
        <v>0</v>
      </c>
      <c r="AG86" s="26">
        <f t="shared" ref="AG86:AY86" si="174">AF86+($AZ86-$AF86)/($AZ$2-$AF$2)</f>
        <v>0</v>
      </c>
      <c r="AH86" s="26">
        <f t="shared" si="174"/>
        <v>0</v>
      </c>
      <c r="AI86" s="26">
        <f t="shared" si="174"/>
        <v>0</v>
      </c>
      <c r="AJ86" s="26">
        <f t="shared" si="174"/>
        <v>0</v>
      </c>
      <c r="AK86" s="26">
        <f t="shared" si="174"/>
        <v>0</v>
      </c>
      <c r="AL86" s="26">
        <f t="shared" si="174"/>
        <v>0</v>
      </c>
      <c r="AM86" s="26">
        <f t="shared" si="174"/>
        <v>0</v>
      </c>
      <c r="AN86" s="26">
        <f t="shared" si="174"/>
        <v>0</v>
      </c>
      <c r="AO86" s="26">
        <f t="shared" si="174"/>
        <v>0</v>
      </c>
      <c r="AP86" s="26">
        <f t="shared" si="174"/>
        <v>0</v>
      </c>
      <c r="AQ86" s="26">
        <f t="shared" si="174"/>
        <v>0</v>
      </c>
      <c r="AR86" s="26">
        <f t="shared" si="174"/>
        <v>0</v>
      </c>
      <c r="AS86" s="26">
        <f t="shared" si="174"/>
        <v>0</v>
      </c>
      <c r="AT86" s="26">
        <f t="shared" si="174"/>
        <v>0</v>
      </c>
      <c r="AU86" s="26">
        <f t="shared" si="174"/>
        <v>0</v>
      </c>
      <c r="AV86" s="26">
        <f t="shared" si="174"/>
        <v>0</v>
      </c>
      <c r="AW86" s="26">
        <f t="shared" si="174"/>
        <v>0</v>
      </c>
      <c r="AX86" s="26">
        <f t="shared" si="174"/>
        <v>0</v>
      </c>
      <c r="AY86" s="26">
        <f t="shared" si="174"/>
        <v>0</v>
      </c>
      <c r="AZ86" s="26">
        <v>0</v>
      </c>
    </row>
    <row r="87" spans="1:5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 t="shared" ref="AA87:AC87" si="175">AB87</f>
        <v>0</v>
      </c>
      <c r="AB87" s="28">
        <f t="shared" si="175"/>
        <v>0</v>
      </c>
      <c r="AC87" s="28">
        <f t="shared" si="175"/>
        <v>0</v>
      </c>
      <c r="AD87" s="27">
        <v>0</v>
      </c>
      <c r="AE87" s="27">
        <f t="shared" si="157"/>
        <v>0</v>
      </c>
      <c r="AF87" s="27">
        <f t="shared" si="157"/>
        <v>0</v>
      </c>
      <c r="AG87" s="26">
        <f t="shared" ref="AG87:AY87" si="176">AF87+($AZ87-$AF87)/($AZ$2-$AF$2)</f>
        <v>0</v>
      </c>
      <c r="AH87" s="26">
        <f t="shared" si="176"/>
        <v>0</v>
      </c>
      <c r="AI87" s="26">
        <f t="shared" si="176"/>
        <v>0</v>
      </c>
      <c r="AJ87" s="26">
        <f t="shared" si="176"/>
        <v>0</v>
      </c>
      <c r="AK87" s="26">
        <f t="shared" si="176"/>
        <v>0</v>
      </c>
      <c r="AL87" s="26">
        <f t="shared" si="176"/>
        <v>0</v>
      </c>
      <c r="AM87" s="26">
        <f t="shared" si="176"/>
        <v>0</v>
      </c>
      <c r="AN87" s="26">
        <f t="shared" si="176"/>
        <v>0</v>
      </c>
      <c r="AO87" s="26">
        <f t="shared" si="176"/>
        <v>0</v>
      </c>
      <c r="AP87" s="26">
        <f t="shared" si="176"/>
        <v>0</v>
      </c>
      <c r="AQ87" s="26">
        <f t="shared" si="176"/>
        <v>0</v>
      </c>
      <c r="AR87" s="26">
        <f t="shared" si="176"/>
        <v>0</v>
      </c>
      <c r="AS87" s="26">
        <f t="shared" si="176"/>
        <v>0</v>
      </c>
      <c r="AT87" s="26">
        <f t="shared" si="176"/>
        <v>0</v>
      </c>
      <c r="AU87" s="26">
        <f t="shared" si="176"/>
        <v>0</v>
      </c>
      <c r="AV87" s="26">
        <f t="shared" si="176"/>
        <v>0</v>
      </c>
      <c r="AW87" s="26">
        <f t="shared" si="176"/>
        <v>0</v>
      </c>
      <c r="AX87" s="26">
        <f t="shared" si="176"/>
        <v>0</v>
      </c>
      <c r="AY87" s="26">
        <f t="shared" si="176"/>
        <v>0</v>
      </c>
      <c r="AZ87" s="26">
        <v>0</v>
      </c>
    </row>
    <row r="88" spans="1:5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 t="shared" ref="AA88:AC88" si="177">AB88</f>
        <v>0</v>
      </c>
      <c r="AB88" s="28">
        <f t="shared" si="177"/>
        <v>0</v>
      </c>
      <c r="AC88" s="28">
        <f t="shared" si="177"/>
        <v>0</v>
      </c>
      <c r="AD88" s="27">
        <v>0</v>
      </c>
      <c r="AE88" s="27">
        <f t="shared" si="157"/>
        <v>0</v>
      </c>
      <c r="AF88" s="27">
        <f t="shared" si="157"/>
        <v>0</v>
      </c>
      <c r="AG88" s="26">
        <f t="shared" ref="AG88:AY88" si="178">AF88+($AZ88-$AF88)/($AZ$2-$AF$2)</f>
        <v>0</v>
      </c>
      <c r="AH88" s="26">
        <f t="shared" si="178"/>
        <v>0</v>
      </c>
      <c r="AI88" s="26">
        <f t="shared" si="178"/>
        <v>0</v>
      </c>
      <c r="AJ88" s="26">
        <f t="shared" si="178"/>
        <v>0</v>
      </c>
      <c r="AK88" s="26">
        <f t="shared" si="178"/>
        <v>0</v>
      </c>
      <c r="AL88" s="26">
        <f t="shared" si="178"/>
        <v>0</v>
      </c>
      <c r="AM88" s="26">
        <f t="shared" si="178"/>
        <v>0</v>
      </c>
      <c r="AN88" s="26">
        <f t="shared" si="178"/>
        <v>0</v>
      </c>
      <c r="AO88" s="26">
        <f t="shared" si="178"/>
        <v>0</v>
      </c>
      <c r="AP88" s="26">
        <f t="shared" si="178"/>
        <v>0</v>
      </c>
      <c r="AQ88" s="26">
        <f t="shared" si="178"/>
        <v>0</v>
      </c>
      <c r="AR88" s="26">
        <f t="shared" si="178"/>
        <v>0</v>
      </c>
      <c r="AS88" s="26">
        <f t="shared" si="178"/>
        <v>0</v>
      </c>
      <c r="AT88" s="26">
        <f t="shared" si="178"/>
        <v>0</v>
      </c>
      <c r="AU88" s="26">
        <f t="shared" si="178"/>
        <v>0</v>
      </c>
      <c r="AV88" s="26">
        <f t="shared" si="178"/>
        <v>0</v>
      </c>
      <c r="AW88" s="26">
        <f t="shared" si="178"/>
        <v>0</v>
      </c>
      <c r="AX88" s="26">
        <f t="shared" si="178"/>
        <v>0</v>
      </c>
      <c r="AY88" s="26">
        <f t="shared" si="178"/>
        <v>0</v>
      </c>
      <c r="AZ88" s="26">
        <v>0</v>
      </c>
    </row>
    <row r="89" spans="1:5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 t="shared" ref="AA89:AC89" si="179">AB89</f>
        <v>0</v>
      </c>
      <c r="AB89" s="28">
        <f t="shared" si="179"/>
        <v>0</v>
      </c>
      <c r="AC89" s="28">
        <f t="shared" si="179"/>
        <v>0</v>
      </c>
      <c r="AD89" s="27">
        <v>0</v>
      </c>
      <c r="AE89" s="27">
        <f t="shared" si="157"/>
        <v>0</v>
      </c>
      <c r="AF89" s="27">
        <f t="shared" si="157"/>
        <v>0</v>
      </c>
      <c r="AG89" s="26">
        <f t="shared" ref="AG89:AY89" si="180">AF89+($AZ89-$AF89)/($AZ$2-$AF$2)</f>
        <v>0</v>
      </c>
      <c r="AH89" s="26">
        <f t="shared" si="180"/>
        <v>0</v>
      </c>
      <c r="AI89" s="26">
        <f t="shared" si="180"/>
        <v>0</v>
      </c>
      <c r="AJ89" s="26">
        <f t="shared" si="180"/>
        <v>0</v>
      </c>
      <c r="AK89" s="26">
        <f t="shared" si="180"/>
        <v>0</v>
      </c>
      <c r="AL89" s="26">
        <f t="shared" si="180"/>
        <v>0</v>
      </c>
      <c r="AM89" s="26">
        <f t="shared" si="180"/>
        <v>0</v>
      </c>
      <c r="AN89" s="26">
        <f t="shared" si="180"/>
        <v>0</v>
      </c>
      <c r="AO89" s="26">
        <f t="shared" si="180"/>
        <v>0</v>
      </c>
      <c r="AP89" s="26">
        <f t="shared" si="180"/>
        <v>0</v>
      </c>
      <c r="AQ89" s="26">
        <f t="shared" si="180"/>
        <v>0</v>
      </c>
      <c r="AR89" s="26">
        <f t="shared" si="180"/>
        <v>0</v>
      </c>
      <c r="AS89" s="26">
        <f t="shared" si="180"/>
        <v>0</v>
      </c>
      <c r="AT89" s="26">
        <f t="shared" si="180"/>
        <v>0</v>
      </c>
      <c r="AU89" s="26">
        <f t="shared" si="180"/>
        <v>0</v>
      </c>
      <c r="AV89" s="26">
        <f t="shared" si="180"/>
        <v>0</v>
      </c>
      <c r="AW89" s="26">
        <f t="shared" si="180"/>
        <v>0</v>
      </c>
      <c r="AX89" s="26">
        <f t="shared" si="180"/>
        <v>0</v>
      </c>
      <c r="AY89" s="26">
        <f t="shared" si="180"/>
        <v>0</v>
      </c>
      <c r="AZ89" s="26">
        <v>0</v>
      </c>
    </row>
    <row r="90" spans="1:5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 t="shared" ref="AA90:AC90" si="181">AB90</f>
        <v>0</v>
      </c>
      <c r="AB90" s="28">
        <f t="shared" si="181"/>
        <v>0</v>
      </c>
      <c r="AC90" s="28">
        <f t="shared" si="181"/>
        <v>0</v>
      </c>
      <c r="AD90" s="27">
        <v>0</v>
      </c>
      <c r="AE90" s="27">
        <f t="shared" si="157"/>
        <v>0</v>
      </c>
      <c r="AF90" s="27">
        <f t="shared" si="157"/>
        <v>0</v>
      </c>
      <c r="AG90" s="26">
        <f t="shared" ref="AG90:AY90" si="182">AF90+($AZ90-$AF90)/($AZ$2-$AF$2)</f>
        <v>0</v>
      </c>
      <c r="AH90" s="26">
        <f t="shared" si="182"/>
        <v>0</v>
      </c>
      <c r="AI90" s="26">
        <f t="shared" si="182"/>
        <v>0</v>
      </c>
      <c r="AJ90" s="26">
        <f t="shared" si="182"/>
        <v>0</v>
      </c>
      <c r="AK90" s="26">
        <f t="shared" si="182"/>
        <v>0</v>
      </c>
      <c r="AL90" s="26">
        <f t="shared" si="182"/>
        <v>0</v>
      </c>
      <c r="AM90" s="26">
        <f t="shared" si="182"/>
        <v>0</v>
      </c>
      <c r="AN90" s="26">
        <f t="shared" si="182"/>
        <v>0</v>
      </c>
      <c r="AO90" s="26">
        <f t="shared" si="182"/>
        <v>0</v>
      </c>
      <c r="AP90" s="26">
        <f t="shared" si="182"/>
        <v>0</v>
      </c>
      <c r="AQ90" s="26">
        <f t="shared" si="182"/>
        <v>0</v>
      </c>
      <c r="AR90" s="26">
        <f t="shared" si="182"/>
        <v>0</v>
      </c>
      <c r="AS90" s="26">
        <f t="shared" si="182"/>
        <v>0</v>
      </c>
      <c r="AT90" s="26">
        <f t="shared" si="182"/>
        <v>0</v>
      </c>
      <c r="AU90" s="26">
        <f t="shared" si="182"/>
        <v>0</v>
      </c>
      <c r="AV90" s="26">
        <f t="shared" si="182"/>
        <v>0</v>
      </c>
      <c r="AW90" s="26">
        <f t="shared" si="182"/>
        <v>0</v>
      </c>
      <c r="AX90" s="26">
        <f t="shared" si="182"/>
        <v>0</v>
      </c>
      <c r="AY90" s="26">
        <f t="shared" si="182"/>
        <v>0</v>
      </c>
      <c r="AZ90" s="26">
        <v>0</v>
      </c>
    </row>
    <row r="91" spans="1:5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 t="shared" ref="AA91:AC91" si="183">AB91</f>
        <v>0</v>
      </c>
      <c r="AB91" s="28">
        <f t="shared" si="183"/>
        <v>0</v>
      </c>
      <c r="AC91" s="28">
        <f t="shared" si="183"/>
        <v>0</v>
      </c>
      <c r="AD91" s="27">
        <v>0</v>
      </c>
      <c r="AE91" s="27">
        <f t="shared" si="157"/>
        <v>0</v>
      </c>
      <c r="AF91" s="27">
        <f t="shared" si="157"/>
        <v>0</v>
      </c>
      <c r="AG91" s="26">
        <f t="shared" ref="AG91:AY91" si="184">AF91+($AZ91-$AF91)/($AZ$2-$AF$2)</f>
        <v>0</v>
      </c>
      <c r="AH91" s="26">
        <f t="shared" si="184"/>
        <v>0</v>
      </c>
      <c r="AI91" s="26">
        <f t="shared" si="184"/>
        <v>0</v>
      </c>
      <c r="AJ91" s="26">
        <f t="shared" si="184"/>
        <v>0</v>
      </c>
      <c r="AK91" s="26">
        <f t="shared" si="184"/>
        <v>0</v>
      </c>
      <c r="AL91" s="26">
        <f t="shared" si="184"/>
        <v>0</v>
      </c>
      <c r="AM91" s="26">
        <f t="shared" si="184"/>
        <v>0</v>
      </c>
      <c r="AN91" s="26">
        <f t="shared" si="184"/>
        <v>0</v>
      </c>
      <c r="AO91" s="26">
        <f t="shared" si="184"/>
        <v>0</v>
      </c>
      <c r="AP91" s="26">
        <f t="shared" si="184"/>
        <v>0</v>
      </c>
      <c r="AQ91" s="26">
        <f t="shared" si="184"/>
        <v>0</v>
      </c>
      <c r="AR91" s="26">
        <f t="shared" si="184"/>
        <v>0</v>
      </c>
      <c r="AS91" s="26">
        <f t="shared" si="184"/>
        <v>0</v>
      </c>
      <c r="AT91" s="26">
        <f t="shared" si="184"/>
        <v>0</v>
      </c>
      <c r="AU91" s="26">
        <f t="shared" si="184"/>
        <v>0</v>
      </c>
      <c r="AV91" s="26">
        <f t="shared" si="184"/>
        <v>0</v>
      </c>
      <c r="AW91" s="26">
        <f t="shared" si="184"/>
        <v>0</v>
      </c>
      <c r="AX91" s="26">
        <f t="shared" si="184"/>
        <v>0</v>
      </c>
      <c r="AY91" s="26">
        <f t="shared" si="184"/>
        <v>0</v>
      </c>
      <c r="AZ91" s="26">
        <v>0</v>
      </c>
    </row>
    <row r="92" spans="1:5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 t="shared" ref="AA92:AC92" si="185">AB92</f>
        <v>0</v>
      </c>
      <c r="AB92" s="28">
        <f t="shared" si="185"/>
        <v>0</v>
      </c>
      <c r="AC92" s="28">
        <f t="shared" si="185"/>
        <v>0</v>
      </c>
      <c r="AD92" s="27">
        <v>0</v>
      </c>
      <c r="AE92" s="27">
        <f t="shared" si="157"/>
        <v>0</v>
      </c>
      <c r="AF92" s="27">
        <f t="shared" si="157"/>
        <v>0</v>
      </c>
      <c r="AG92" s="26">
        <f t="shared" ref="AG92:AY92" si="186">AF92+($AZ92-$AF92)/($AZ$2-$AF$2)</f>
        <v>0</v>
      </c>
      <c r="AH92" s="26">
        <f t="shared" si="186"/>
        <v>0</v>
      </c>
      <c r="AI92" s="26">
        <f t="shared" si="186"/>
        <v>0</v>
      </c>
      <c r="AJ92" s="26">
        <f t="shared" si="186"/>
        <v>0</v>
      </c>
      <c r="AK92" s="26">
        <f t="shared" si="186"/>
        <v>0</v>
      </c>
      <c r="AL92" s="26">
        <f t="shared" si="186"/>
        <v>0</v>
      </c>
      <c r="AM92" s="26">
        <f t="shared" si="186"/>
        <v>0</v>
      </c>
      <c r="AN92" s="26">
        <f t="shared" si="186"/>
        <v>0</v>
      </c>
      <c r="AO92" s="26">
        <f t="shared" si="186"/>
        <v>0</v>
      </c>
      <c r="AP92" s="26">
        <f t="shared" si="186"/>
        <v>0</v>
      </c>
      <c r="AQ92" s="26">
        <f t="shared" si="186"/>
        <v>0</v>
      </c>
      <c r="AR92" s="26">
        <f t="shared" si="186"/>
        <v>0</v>
      </c>
      <c r="AS92" s="26">
        <f t="shared" si="186"/>
        <v>0</v>
      </c>
      <c r="AT92" s="26">
        <f t="shared" si="186"/>
        <v>0</v>
      </c>
      <c r="AU92" s="26">
        <f t="shared" si="186"/>
        <v>0</v>
      </c>
      <c r="AV92" s="26">
        <f t="shared" si="186"/>
        <v>0</v>
      </c>
      <c r="AW92" s="26">
        <f t="shared" si="186"/>
        <v>0</v>
      </c>
      <c r="AX92" s="26">
        <f t="shared" si="186"/>
        <v>0</v>
      </c>
      <c r="AY92" s="26">
        <f t="shared" si="186"/>
        <v>0</v>
      </c>
      <c r="AZ92" s="26">
        <v>0</v>
      </c>
    </row>
    <row r="93" spans="1:5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 t="shared" ref="AA93:AC93" si="187">AB93</f>
        <v>0</v>
      </c>
      <c r="AB93" s="28">
        <f t="shared" si="187"/>
        <v>0</v>
      </c>
      <c r="AC93" s="28">
        <f t="shared" si="187"/>
        <v>0</v>
      </c>
      <c r="AD93" s="27">
        <v>0</v>
      </c>
      <c r="AE93" s="27">
        <f t="shared" si="157"/>
        <v>0</v>
      </c>
      <c r="AF93" s="27">
        <f t="shared" si="157"/>
        <v>0</v>
      </c>
      <c r="AG93" s="26">
        <f t="shared" ref="AG93:AY93" si="188">AF93+($AZ93-$AF93)/($AZ$2-$AF$2)</f>
        <v>0</v>
      </c>
      <c r="AH93" s="26">
        <f t="shared" si="188"/>
        <v>0</v>
      </c>
      <c r="AI93" s="26">
        <f t="shared" si="188"/>
        <v>0</v>
      </c>
      <c r="AJ93" s="26">
        <f t="shared" si="188"/>
        <v>0</v>
      </c>
      <c r="AK93" s="26">
        <f t="shared" si="188"/>
        <v>0</v>
      </c>
      <c r="AL93" s="26">
        <f t="shared" si="188"/>
        <v>0</v>
      </c>
      <c r="AM93" s="26">
        <f t="shared" si="188"/>
        <v>0</v>
      </c>
      <c r="AN93" s="26">
        <f t="shared" si="188"/>
        <v>0</v>
      </c>
      <c r="AO93" s="26">
        <f t="shared" si="188"/>
        <v>0</v>
      </c>
      <c r="AP93" s="26">
        <f t="shared" si="188"/>
        <v>0</v>
      </c>
      <c r="AQ93" s="26">
        <f t="shared" si="188"/>
        <v>0</v>
      </c>
      <c r="AR93" s="26">
        <f t="shared" si="188"/>
        <v>0</v>
      </c>
      <c r="AS93" s="26">
        <f t="shared" si="188"/>
        <v>0</v>
      </c>
      <c r="AT93" s="26">
        <f t="shared" si="188"/>
        <v>0</v>
      </c>
      <c r="AU93" s="26">
        <f t="shared" si="188"/>
        <v>0</v>
      </c>
      <c r="AV93" s="26">
        <f t="shared" si="188"/>
        <v>0</v>
      </c>
      <c r="AW93" s="26">
        <f t="shared" si="188"/>
        <v>0</v>
      </c>
      <c r="AX93" s="26">
        <f t="shared" si="188"/>
        <v>0</v>
      </c>
      <c r="AY93" s="26">
        <f t="shared" si="188"/>
        <v>0</v>
      </c>
      <c r="AZ93" s="26">
        <v>0</v>
      </c>
    </row>
    <row r="94" spans="1:5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 t="shared" ref="AA94:AC94" si="189">AB94</f>
        <v>0</v>
      </c>
      <c r="AB94" s="28">
        <f t="shared" si="189"/>
        <v>0</v>
      </c>
      <c r="AC94" s="28">
        <f t="shared" si="189"/>
        <v>0</v>
      </c>
      <c r="AD94" s="27">
        <v>0</v>
      </c>
      <c r="AE94" s="27">
        <f t="shared" si="157"/>
        <v>0</v>
      </c>
      <c r="AF94" s="27">
        <f t="shared" si="157"/>
        <v>0</v>
      </c>
      <c r="AG94" s="26">
        <f t="shared" ref="AG94:AY94" si="190">AF94+($AZ94-$AF94)/($AZ$2-$AF$2)</f>
        <v>0</v>
      </c>
      <c r="AH94" s="26">
        <f t="shared" si="190"/>
        <v>0</v>
      </c>
      <c r="AI94" s="26">
        <f t="shared" si="190"/>
        <v>0</v>
      </c>
      <c r="AJ94" s="26">
        <f t="shared" si="190"/>
        <v>0</v>
      </c>
      <c r="AK94" s="26">
        <f t="shared" si="190"/>
        <v>0</v>
      </c>
      <c r="AL94" s="26">
        <f t="shared" si="190"/>
        <v>0</v>
      </c>
      <c r="AM94" s="26">
        <f t="shared" si="190"/>
        <v>0</v>
      </c>
      <c r="AN94" s="26">
        <f t="shared" si="190"/>
        <v>0</v>
      </c>
      <c r="AO94" s="26">
        <f t="shared" si="190"/>
        <v>0</v>
      </c>
      <c r="AP94" s="26">
        <f t="shared" si="190"/>
        <v>0</v>
      </c>
      <c r="AQ94" s="26">
        <f t="shared" si="190"/>
        <v>0</v>
      </c>
      <c r="AR94" s="26">
        <f t="shared" si="190"/>
        <v>0</v>
      </c>
      <c r="AS94" s="26">
        <f t="shared" si="190"/>
        <v>0</v>
      </c>
      <c r="AT94" s="26">
        <f t="shared" si="190"/>
        <v>0</v>
      </c>
      <c r="AU94" s="26">
        <f t="shared" si="190"/>
        <v>0</v>
      </c>
      <c r="AV94" s="26">
        <f t="shared" si="190"/>
        <v>0</v>
      </c>
      <c r="AW94" s="26">
        <f t="shared" si="190"/>
        <v>0</v>
      </c>
      <c r="AX94" s="26">
        <f t="shared" si="190"/>
        <v>0</v>
      </c>
      <c r="AY94" s="26">
        <f t="shared" si="190"/>
        <v>0</v>
      </c>
      <c r="AZ94" s="26">
        <v>0</v>
      </c>
    </row>
    <row r="95" spans="1:5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 t="shared" ref="AA95:AC95" si="191">AB95</f>
        <v>0</v>
      </c>
      <c r="AB95" s="28">
        <f t="shared" si="191"/>
        <v>0</v>
      </c>
      <c r="AC95" s="28">
        <f t="shared" si="191"/>
        <v>0</v>
      </c>
      <c r="AD95" s="27">
        <v>0</v>
      </c>
      <c r="AE95" s="27">
        <f t="shared" si="157"/>
        <v>0</v>
      </c>
      <c r="AF95" s="27">
        <f t="shared" si="157"/>
        <v>0</v>
      </c>
      <c r="AG95" s="26">
        <f t="shared" ref="AG95:AY95" si="192">AF95+($AZ95-$AF95)/($AZ$2-$AF$2)</f>
        <v>0</v>
      </c>
      <c r="AH95" s="26">
        <f t="shared" si="192"/>
        <v>0</v>
      </c>
      <c r="AI95" s="26">
        <f t="shared" si="192"/>
        <v>0</v>
      </c>
      <c r="AJ95" s="26">
        <f t="shared" si="192"/>
        <v>0</v>
      </c>
      <c r="AK95" s="26">
        <f t="shared" si="192"/>
        <v>0</v>
      </c>
      <c r="AL95" s="26">
        <f t="shared" si="192"/>
        <v>0</v>
      </c>
      <c r="AM95" s="26">
        <f t="shared" si="192"/>
        <v>0</v>
      </c>
      <c r="AN95" s="26">
        <f t="shared" si="192"/>
        <v>0</v>
      </c>
      <c r="AO95" s="26">
        <f t="shared" si="192"/>
        <v>0</v>
      </c>
      <c r="AP95" s="26">
        <f t="shared" si="192"/>
        <v>0</v>
      </c>
      <c r="AQ95" s="26">
        <f t="shared" si="192"/>
        <v>0</v>
      </c>
      <c r="AR95" s="26">
        <f t="shared" si="192"/>
        <v>0</v>
      </c>
      <c r="AS95" s="26">
        <f t="shared" si="192"/>
        <v>0</v>
      </c>
      <c r="AT95" s="26">
        <f t="shared" si="192"/>
        <v>0</v>
      </c>
      <c r="AU95" s="26">
        <f t="shared" si="192"/>
        <v>0</v>
      </c>
      <c r="AV95" s="26">
        <f t="shared" si="192"/>
        <v>0</v>
      </c>
      <c r="AW95" s="26">
        <f t="shared" si="192"/>
        <v>0</v>
      </c>
      <c r="AX95" s="26">
        <f t="shared" si="192"/>
        <v>0</v>
      </c>
      <c r="AY95" s="26">
        <f t="shared" si="192"/>
        <v>0</v>
      </c>
      <c r="AZ95" s="26">
        <v>0</v>
      </c>
    </row>
    <row r="96" spans="1:5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 t="shared" ref="AA96:AC96" si="193">AB96</f>
        <v>0</v>
      </c>
      <c r="AB96" s="28">
        <f t="shared" si="193"/>
        <v>0</v>
      </c>
      <c r="AC96" s="28">
        <f t="shared" si="193"/>
        <v>0</v>
      </c>
      <c r="AD96" s="27">
        <v>0</v>
      </c>
      <c r="AE96" s="27">
        <f t="shared" si="157"/>
        <v>0</v>
      </c>
      <c r="AF96" s="27">
        <f t="shared" si="157"/>
        <v>0</v>
      </c>
      <c r="AG96" s="26">
        <f t="shared" ref="AG96:AY96" si="194">AF96+($AZ96-$AF96)/($AZ$2-$AF$2)</f>
        <v>0</v>
      </c>
      <c r="AH96" s="26">
        <f t="shared" si="194"/>
        <v>0</v>
      </c>
      <c r="AI96" s="26">
        <f t="shared" si="194"/>
        <v>0</v>
      </c>
      <c r="AJ96" s="26">
        <f t="shared" si="194"/>
        <v>0</v>
      </c>
      <c r="AK96" s="26">
        <f t="shared" si="194"/>
        <v>0</v>
      </c>
      <c r="AL96" s="26">
        <f t="shared" si="194"/>
        <v>0</v>
      </c>
      <c r="AM96" s="26">
        <f t="shared" si="194"/>
        <v>0</v>
      </c>
      <c r="AN96" s="26">
        <f t="shared" si="194"/>
        <v>0</v>
      </c>
      <c r="AO96" s="26">
        <f t="shared" si="194"/>
        <v>0</v>
      </c>
      <c r="AP96" s="26">
        <f t="shared" si="194"/>
        <v>0</v>
      </c>
      <c r="AQ96" s="26">
        <f t="shared" si="194"/>
        <v>0</v>
      </c>
      <c r="AR96" s="26">
        <f t="shared" si="194"/>
        <v>0</v>
      </c>
      <c r="AS96" s="26">
        <f t="shared" si="194"/>
        <v>0</v>
      </c>
      <c r="AT96" s="26">
        <f t="shared" si="194"/>
        <v>0</v>
      </c>
      <c r="AU96" s="26">
        <f t="shared" si="194"/>
        <v>0</v>
      </c>
      <c r="AV96" s="26">
        <f t="shared" si="194"/>
        <v>0</v>
      </c>
      <c r="AW96" s="26">
        <f t="shared" si="194"/>
        <v>0</v>
      </c>
      <c r="AX96" s="26">
        <f t="shared" si="194"/>
        <v>0</v>
      </c>
      <c r="AY96" s="26">
        <f t="shared" si="194"/>
        <v>0</v>
      </c>
      <c r="AZ96" s="26">
        <v>0</v>
      </c>
    </row>
    <row r="97" spans="1:5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 t="shared" ref="AA97:AC97" si="195">AB97</f>
        <v>0</v>
      </c>
      <c r="AB97" s="28">
        <f t="shared" si="195"/>
        <v>0</v>
      </c>
      <c r="AC97" s="28">
        <f t="shared" si="195"/>
        <v>0</v>
      </c>
      <c r="AD97" s="27">
        <v>0</v>
      </c>
      <c r="AE97" s="27">
        <f t="shared" si="157"/>
        <v>0</v>
      </c>
      <c r="AF97" s="27">
        <f t="shared" si="157"/>
        <v>0</v>
      </c>
      <c r="AG97" s="26">
        <f t="shared" ref="AG97:AY97" si="196">AF97+($AZ97-$AF97)/($AZ$2-$AF$2)</f>
        <v>0</v>
      </c>
      <c r="AH97" s="26">
        <f t="shared" si="196"/>
        <v>0</v>
      </c>
      <c r="AI97" s="26">
        <f t="shared" si="196"/>
        <v>0</v>
      </c>
      <c r="AJ97" s="26">
        <f t="shared" si="196"/>
        <v>0</v>
      </c>
      <c r="AK97" s="26">
        <f t="shared" si="196"/>
        <v>0</v>
      </c>
      <c r="AL97" s="26">
        <f t="shared" si="196"/>
        <v>0</v>
      </c>
      <c r="AM97" s="26">
        <f t="shared" si="196"/>
        <v>0</v>
      </c>
      <c r="AN97" s="26">
        <f t="shared" si="196"/>
        <v>0</v>
      </c>
      <c r="AO97" s="26">
        <f t="shared" si="196"/>
        <v>0</v>
      </c>
      <c r="AP97" s="26">
        <f t="shared" si="196"/>
        <v>0</v>
      </c>
      <c r="AQ97" s="26">
        <f t="shared" si="196"/>
        <v>0</v>
      </c>
      <c r="AR97" s="26">
        <f t="shared" si="196"/>
        <v>0</v>
      </c>
      <c r="AS97" s="26">
        <f t="shared" si="196"/>
        <v>0</v>
      </c>
      <c r="AT97" s="26">
        <f t="shared" si="196"/>
        <v>0</v>
      </c>
      <c r="AU97" s="26">
        <f t="shared" si="196"/>
        <v>0</v>
      </c>
      <c r="AV97" s="26">
        <f t="shared" si="196"/>
        <v>0</v>
      </c>
      <c r="AW97" s="26">
        <f t="shared" si="196"/>
        <v>0</v>
      </c>
      <c r="AX97" s="26">
        <f t="shared" si="196"/>
        <v>0</v>
      </c>
      <c r="AY97" s="26">
        <f t="shared" si="196"/>
        <v>0</v>
      </c>
      <c r="AZ97" s="26">
        <v>0</v>
      </c>
    </row>
    <row r="98" spans="1:5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 t="shared" ref="AA98:AC98" si="197">AB98</f>
        <v>0</v>
      </c>
      <c r="AB98" s="28">
        <f t="shared" si="197"/>
        <v>0</v>
      </c>
      <c r="AC98" s="28">
        <f t="shared" si="197"/>
        <v>0</v>
      </c>
      <c r="AD98" s="27">
        <v>0</v>
      </c>
      <c r="AE98" s="27">
        <f t="shared" ref="AE98:AF103" si="198">AD98</f>
        <v>0</v>
      </c>
      <c r="AF98" s="27">
        <f t="shared" si="198"/>
        <v>0</v>
      </c>
      <c r="AG98" s="26">
        <f t="shared" ref="AG98:AY98" si="199">AF98+($AZ98-$AF98)/($AZ$2-$AF$2)</f>
        <v>0</v>
      </c>
      <c r="AH98" s="26">
        <f t="shared" si="199"/>
        <v>0</v>
      </c>
      <c r="AI98" s="26">
        <f t="shared" si="199"/>
        <v>0</v>
      </c>
      <c r="AJ98" s="26">
        <f t="shared" si="199"/>
        <v>0</v>
      </c>
      <c r="AK98" s="26">
        <f t="shared" si="199"/>
        <v>0</v>
      </c>
      <c r="AL98" s="26">
        <f t="shared" si="199"/>
        <v>0</v>
      </c>
      <c r="AM98" s="26">
        <f t="shared" si="199"/>
        <v>0</v>
      </c>
      <c r="AN98" s="26">
        <f t="shared" si="199"/>
        <v>0</v>
      </c>
      <c r="AO98" s="26">
        <f t="shared" si="199"/>
        <v>0</v>
      </c>
      <c r="AP98" s="26">
        <f t="shared" si="199"/>
        <v>0</v>
      </c>
      <c r="AQ98" s="26">
        <f t="shared" si="199"/>
        <v>0</v>
      </c>
      <c r="AR98" s="26">
        <f t="shared" si="199"/>
        <v>0</v>
      </c>
      <c r="AS98" s="26">
        <f t="shared" si="199"/>
        <v>0</v>
      </c>
      <c r="AT98" s="26">
        <f t="shared" si="199"/>
        <v>0</v>
      </c>
      <c r="AU98" s="26">
        <f t="shared" si="199"/>
        <v>0</v>
      </c>
      <c r="AV98" s="26">
        <f t="shared" si="199"/>
        <v>0</v>
      </c>
      <c r="AW98" s="26">
        <f t="shared" si="199"/>
        <v>0</v>
      </c>
      <c r="AX98" s="26">
        <f t="shared" si="199"/>
        <v>0</v>
      </c>
      <c r="AY98" s="26">
        <f t="shared" si="199"/>
        <v>0</v>
      </c>
      <c r="AZ98" s="26">
        <v>0</v>
      </c>
    </row>
    <row r="99" spans="1:5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 t="shared" ref="AA99:AC99" si="200">AB99</f>
        <v>0</v>
      </c>
      <c r="AB99" s="28">
        <f t="shared" si="200"/>
        <v>0</v>
      </c>
      <c r="AC99" s="28">
        <f t="shared" si="200"/>
        <v>0</v>
      </c>
      <c r="AD99" s="27">
        <v>0</v>
      </c>
      <c r="AE99" s="27">
        <f t="shared" si="198"/>
        <v>0</v>
      </c>
      <c r="AF99" s="27">
        <f t="shared" si="198"/>
        <v>0</v>
      </c>
      <c r="AG99" s="26">
        <f t="shared" ref="AG99:AY99" si="201">AF99+($AZ99-$AF99)/($AZ$2-$AF$2)</f>
        <v>0</v>
      </c>
      <c r="AH99" s="26">
        <f t="shared" si="201"/>
        <v>0</v>
      </c>
      <c r="AI99" s="26">
        <f t="shared" si="201"/>
        <v>0</v>
      </c>
      <c r="AJ99" s="26">
        <f t="shared" si="201"/>
        <v>0</v>
      </c>
      <c r="AK99" s="26">
        <f t="shared" si="201"/>
        <v>0</v>
      </c>
      <c r="AL99" s="26">
        <f t="shared" si="201"/>
        <v>0</v>
      </c>
      <c r="AM99" s="26">
        <f t="shared" si="201"/>
        <v>0</v>
      </c>
      <c r="AN99" s="26">
        <f t="shared" si="201"/>
        <v>0</v>
      </c>
      <c r="AO99" s="26">
        <f t="shared" si="201"/>
        <v>0</v>
      </c>
      <c r="AP99" s="26">
        <f t="shared" si="201"/>
        <v>0</v>
      </c>
      <c r="AQ99" s="26">
        <f t="shared" si="201"/>
        <v>0</v>
      </c>
      <c r="AR99" s="26">
        <f t="shared" si="201"/>
        <v>0</v>
      </c>
      <c r="AS99" s="26">
        <f t="shared" si="201"/>
        <v>0</v>
      </c>
      <c r="AT99" s="26">
        <f t="shared" si="201"/>
        <v>0</v>
      </c>
      <c r="AU99" s="26">
        <f t="shared" si="201"/>
        <v>0</v>
      </c>
      <c r="AV99" s="26">
        <f t="shared" si="201"/>
        <v>0</v>
      </c>
      <c r="AW99" s="26">
        <f t="shared" si="201"/>
        <v>0</v>
      </c>
      <c r="AX99" s="26">
        <f t="shared" si="201"/>
        <v>0</v>
      </c>
      <c r="AY99" s="26">
        <f t="shared" si="201"/>
        <v>0</v>
      </c>
      <c r="AZ99" s="26">
        <v>0</v>
      </c>
    </row>
    <row r="100" spans="1:5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 t="shared" ref="AA100:AC100" si="202">AB100</f>
        <v>0</v>
      </c>
      <c r="AB100" s="28">
        <f t="shared" si="202"/>
        <v>0</v>
      </c>
      <c r="AC100" s="28">
        <f t="shared" si="202"/>
        <v>0</v>
      </c>
      <c r="AD100" s="27">
        <v>0</v>
      </c>
      <c r="AE100" s="27">
        <f t="shared" si="198"/>
        <v>0</v>
      </c>
      <c r="AF100" s="27">
        <f t="shared" si="198"/>
        <v>0</v>
      </c>
      <c r="AG100" s="26">
        <f t="shared" ref="AG100:AY100" si="203">AF100+($AZ100-$AF100)/($AZ$2-$AF$2)</f>
        <v>0</v>
      </c>
      <c r="AH100" s="26">
        <f t="shared" si="203"/>
        <v>0</v>
      </c>
      <c r="AI100" s="26">
        <f t="shared" si="203"/>
        <v>0</v>
      </c>
      <c r="AJ100" s="26">
        <f t="shared" si="203"/>
        <v>0</v>
      </c>
      <c r="AK100" s="26">
        <f t="shared" si="203"/>
        <v>0</v>
      </c>
      <c r="AL100" s="26">
        <f t="shared" si="203"/>
        <v>0</v>
      </c>
      <c r="AM100" s="26">
        <f t="shared" si="203"/>
        <v>0</v>
      </c>
      <c r="AN100" s="26">
        <f t="shared" si="203"/>
        <v>0</v>
      </c>
      <c r="AO100" s="26">
        <f t="shared" si="203"/>
        <v>0</v>
      </c>
      <c r="AP100" s="26">
        <f t="shared" si="203"/>
        <v>0</v>
      </c>
      <c r="AQ100" s="26">
        <f t="shared" si="203"/>
        <v>0</v>
      </c>
      <c r="AR100" s="26">
        <f t="shared" si="203"/>
        <v>0</v>
      </c>
      <c r="AS100" s="26">
        <f t="shared" si="203"/>
        <v>0</v>
      </c>
      <c r="AT100" s="26">
        <f t="shared" si="203"/>
        <v>0</v>
      </c>
      <c r="AU100" s="26">
        <f t="shared" si="203"/>
        <v>0</v>
      </c>
      <c r="AV100" s="26">
        <f t="shared" si="203"/>
        <v>0</v>
      </c>
      <c r="AW100" s="26">
        <f t="shared" si="203"/>
        <v>0</v>
      </c>
      <c r="AX100" s="26">
        <f t="shared" si="203"/>
        <v>0</v>
      </c>
      <c r="AY100" s="26">
        <f t="shared" si="203"/>
        <v>0</v>
      </c>
      <c r="AZ100" s="26">
        <v>0</v>
      </c>
    </row>
    <row r="101" spans="1:5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 t="shared" ref="AA101:AC101" si="204">AB101</f>
        <v>0</v>
      </c>
      <c r="AB101" s="28">
        <f t="shared" si="204"/>
        <v>0</v>
      </c>
      <c r="AC101" s="28">
        <f t="shared" si="204"/>
        <v>0</v>
      </c>
      <c r="AD101" s="27">
        <v>0</v>
      </c>
      <c r="AE101" s="27">
        <f t="shared" si="198"/>
        <v>0</v>
      </c>
      <c r="AF101" s="27">
        <f t="shared" si="198"/>
        <v>0</v>
      </c>
      <c r="AG101" s="26">
        <f t="shared" ref="AG101:AY101" si="205">AF101+($AZ101-$AF101)/($AZ$2-$AF$2)</f>
        <v>0</v>
      </c>
      <c r="AH101" s="26">
        <f t="shared" si="205"/>
        <v>0</v>
      </c>
      <c r="AI101" s="26">
        <f t="shared" si="205"/>
        <v>0</v>
      </c>
      <c r="AJ101" s="26">
        <f t="shared" si="205"/>
        <v>0</v>
      </c>
      <c r="AK101" s="26">
        <f t="shared" si="205"/>
        <v>0</v>
      </c>
      <c r="AL101" s="26">
        <f t="shared" si="205"/>
        <v>0</v>
      </c>
      <c r="AM101" s="26">
        <f t="shared" si="205"/>
        <v>0</v>
      </c>
      <c r="AN101" s="26">
        <f t="shared" si="205"/>
        <v>0</v>
      </c>
      <c r="AO101" s="26">
        <f t="shared" si="205"/>
        <v>0</v>
      </c>
      <c r="AP101" s="26">
        <f t="shared" si="205"/>
        <v>0</v>
      </c>
      <c r="AQ101" s="26">
        <f t="shared" si="205"/>
        <v>0</v>
      </c>
      <c r="AR101" s="26">
        <f t="shared" si="205"/>
        <v>0</v>
      </c>
      <c r="AS101" s="26">
        <f t="shared" si="205"/>
        <v>0</v>
      </c>
      <c r="AT101" s="26">
        <f t="shared" si="205"/>
        <v>0</v>
      </c>
      <c r="AU101" s="26">
        <f t="shared" si="205"/>
        <v>0</v>
      </c>
      <c r="AV101" s="26">
        <f t="shared" si="205"/>
        <v>0</v>
      </c>
      <c r="AW101" s="26">
        <f t="shared" si="205"/>
        <v>0</v>
      </c>
      <c r="AX101" s="26">
        <f t="shared" si="205"/>
        <v>0</v>
      </c>
      <c r="AY101" s="26">
        <f t="shared" si="205"/>
        <v>0</v>
      </c>
      <c r="AZ101" s="26">
        <v>0</v>
      </c>
    </row>
    <row r="102" spans="1:5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 t="shared" ref="AA102:AC102" si="206">AB102</f>
        <v>0</v>
      </c>
      <c r="AB102" s="28">
        <f t="shared" si="206"/>
        <v>0</v>
      </c>
      <c r="AC102" s="28">
        <f t="shared" si="206"/>
        <v>0</v>
      </c>
      <c r="AD102" s="27">
        <v>0</v>
      </c>
      <c r="AE102" s="27">
        <f t="shared" si="198"/>
        <v>0</v>
      </c>
      <c r="AF102" s="27">
        <f t="shared" si="198"/>
        <v>0</v>
      </c>
      <c r="AG102" s="26">
        <f t="shared" ref="AG102:AY102" si="207">AF102+($AZ102-$AF102)/($AZ$2-$AF$2)</f>
        <v>0</v>
      </c>
      <c r="AH102" s="26">
        <f t="shared" si="207"/>
        <v>0</v>
      </c>
      <c r="AI102" s="26">
        <f t="shared" si="207"/>
        <v>0</v>
      </c>
      <c r="AJ102" s="26">
        <f t="shared" si="207"/>
        <v>0</v>
      </c>
      <c r="AK102" s="26">
        <f t="shared" si="207"/>
        <v>0</v>
      </c>
      <c r="AL102" s="26">
        <f t="shared" si="207"/>
        <v>0</v>
      </c>
      <c r="AM102" s="26">
        <f t="shared" si="207"/>
        <v>0</v>
      </c>
      <c r="AN102" s="26">
        <f t="shared" si="207"/>
        <v>0</v>
      </c>
      <c r="AO102" s="26">
        <f t="shared" si="207"/>
        <v>0</v>
      </c>
      <c r="AP102" s="26">
        <f t="shared" si="207"/>
        <v>0</v>
      </c>
      <c r="AQ102" s="26">
        <f t="shared" si="207"/>
        <v>0</v>
      </c>
      <c r="AR102" s="26">
        <f t="shared" si="207"/>
        <v>0</v>
      </c>
      <c r="AS102" s="26">
        <f t="shared" si="207"/>
        <v>0</v>
      </c>
      <c r="AT102" s="26">
        <f t="shared" si="207"/>
        <v>0</v>
      </c>
      <c r="AU102" s="26">
        <f t="shared" si="207"/>
        <v>0</v>
      </c>
      <c r="AV102" s="26">
        <f t="shared" si="207"/>
        <v>0</v>
      </c>
      <c r="AW102" s="26">
        <f t="shared" si="207"/>
        <v>0</v>
      </c>
      <c r="AX102" s="26">
        <f t="shared" si="207"/>
        <v>0</v>
      </c>
      <c r="AY102" s="26">
        <f t="shared" si="207"/>
        <v>0</v>
      </c>
      <c r="AZ102" s="26">
        <v>0</v>
      </c>
    </row>
    <row r="103" spans="1:5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 t="shared" ref="AA103:AC103" si="208">AB103</f>
        <v>0</v>
      </c>
      <c r="AB103" s="28">
        <f t="shared" si="208"/>
        <v>0</v>
      </c>
      <c r="AC103" s="28">
        <f t="shared" si="208"/>
        <v>0</v>
      </c>
      <c r="AD103" s="27">
        <v>0</v>
      </c>
      <c r="AE103" s="27">
        <f t="shared" si="198"/>
        <v>0</v>
      </c>
      <c r="AF103" s="27">
        <f t="shared" si="198"/>
        <v>0</v>
      </c>
      <c r="AG103" s="26">
        <f t="shared" ref="AG103:AY103" si="209">AF103+($AZ103-$AF103)/($AZ$2-$AF$2)</f>
        <v>0</v>
      </c>
      <c r="AH103" s="26">
        <f t="shared" si="209"/>
        <v>0</v>
      </c>
      <c r="AI103" s="26">
        <f t="shared" si="209"/>
        <v>0</v>
      </c>
      <c r="AJ103" s="26">
        <f t="shared" si="209"/>
        <v>0</v>
      </c>
      <c r="AK103" s="26">
        <f t="shared" si="209"/>
        <v>0</v>
      </c>
      <c r="AL103" s="26">
        <f t="shared" si="209"/>
        <v>0</v>
      </c>
      <c r="AM103" s="26">
        <f t="shared" si="209"/>
        <v>0</v>
      </c>
      <c r="AN103" s="26">
        <f t="shared" si="209"/>
        <v>0</v>
      </c>
      <c r="AO103" s="26">
        <f t="shared" si="209"/>
        <v>0</v>
      </c>
      <c r="AP103" s="26">
        <f t="shared" si="209"/>
        <v>0</v>
      </c>
      <c r="AQ103" s="26">
        <f t="shared" si="209"/>
        <v>0</v>
      </c>
      <c r="AR103" s="26">
        <f t="shared" si="209"/>
        <v>0</v>
      </c>
      <c r="AS103" s="26">
        <f t="shared" si="209"/>
        <v>0</v>
      </c>
      <c r="AT103" s="26">
        <f t="shared" si="209"/>
        <v>0</v>
      </c>
      <c r="AU103" s="26">
        <f t="shared" si="209"/>
        <v>0</v>
      </c>
      <c r="AV103" s="26">
        <f t="shared" si="209"/>
        <v>0</v>
      </c>
      <c r="AW103" s="26">
        <f t="shared" si="209"/>
        <v>0</v>
      </c>
      <c r="AX103" s="26">
        <f t="shared" si="209"/>
        <v>0</v>
      </c>
      <c r="AY103" s="26">
        <f t="shared" si="209"/>
        <v>0</v>
      </c>
      <c r="AZ103" s="26">
        <v>0</v>
      </c>
    </row>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Sheet13"/>
  <dimension ref="A1:AZ103"/>
  <sheetViews>
    <sheetView workbookViewId="0">
      <pane xSplit="1" ySplit="2" topLeftCell="P3" activePane="bottomRight" state="frozen"/>
      <selection activeCell="R26" sqref="R26"/>
      <selection pane="topRight" activeCell="R26" sqref="R26"/>
      <selection pane="bottomLeft" activeCell="R26" sqref="R26"/>
      <selection pane="bottomRight" activeCell="R26" sqref="R26"/>
    </sheetView>
  </sheetViews>
  <sheetFormatPr defaultRowHeight="12.75"/>
  <cols>
    <col min="1" max="1" width="19.28515625" style="25" customWidth="1"/>
    <col min="2" max="26" width="9.140625" style="25" hidden="1" customWidth="1"/>
    <col min="27" max="29" width="9.140625" style="25" customWidth="1"/>
    <col min="30" max="16384" width="9.140625" style="25"/>
  </cols>
  <sheetData>
    <row r="1" spans="1:52" s="31" customFormat="1">
      <c r="A1" s="31" t="s">
        <v>54</v>
      </c>
    </row>
    <row r="2" spans="1:52" s="29" customFormat="1">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 t="shared" ref="AA3:AB3" si="0">AB3</f>
        <v>0</v>
      </c>
      <c r="AB3" s="28">
        <f t="shared" si="0"/>
        <v>0</v>
      </c>
      <c r="AC3" s="28">
        <f>AD3</f>
        <v>0</v>
      </c>
      <c r="AD3" s="27">
        <v>0</v>
      </c>
      <c r="AE3" s="27">
        <f t="shared" ref="AE3:AZ3" si="1">AD3</f>
        <v>0</v>
      </c>
      <c r="AF3" s="27">
        <f t="shared" si="1"/>
        <v>0</v>
      </c>
      <c r="AG3" s="26">
        <f t="shared" si="1"/>
        <v>0</v>
      </c>
      <c r="AH3" s="26">
        <f t="shared" si="1"/>
        <v>0</v>
      </c>
      <c r="AI3" s="26">
        <f t="shared" si="1"/>
        <v>0</v>
      </c>
      <c r="AJ3" s="26">
        <f t="shared" si="1"/>
        <v>0</v>
      </c>
      <c r="AK3" s="26">
        <f t="shared" si="1"/>
        <v>0</v>
      </c>
      <c r="AL3" s="26">
        <f t="shared" si="1"/>
        <v>0</v>
      </c>
      <c r="AM3" s="26">
        <f t="shared" si="1"/>
        <v>0</v>
      </c>
      <c r="AN3" s="26">
        <f t="shared" si="1"/>
        <v>0</v>
      </c>
      <c r="AO3" s="26">
        <f t="shared" si="1"/>
        <v>0</v>
      </c>
      <c r="AP3" s="26">
        <f t="shared" si="1"/>
        <v>0</v>
      </c>
      <c r="AQ3" s="26">
        <f t="shared" si="1"/>
        <v>0</v>
      </c>
      <c r="AR3" s="26">
        <f t="shared" si="1"/>
        <v>0</v>
      </c>
      <c r="AS3" s="26">
        <f t="shared" si="1"/>
        <v>0</v>
      </c>
      <c r="AT3" s="26">
        <f t="shared" si="1"/>
        <v>0</v>
      </c>
      <c r="AU3" s="26">
        <f t="shared" si="1"/>
        <v>0</v>
      </c>
      <c r="AV3" s="26">
        <f t="shared" si="1"/>
        <v>0</v>
      </c>
      <c r="AW3" s="26">
        <f t="shared" si="1"/>
        <v>0</v>
      </c>
      <c r="AX3" s="26">
        <f t="shared" si="1"/>
        <v>0</v>
      </c>
      <c r="AY3" s="26">
        <f t="shared" si="1"/>
        <v>0</v>
      </c>
      <c r="AZ3" s="26">
        <f t="shared" si="1"/>
        <v>0</v>
      </c>
    </row>
    <row r="4" spans="1:5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 t="shared" ref="AA4:AC4" si="2">AB4</f>
        <v>0</v>
      </c>
      <c r="AB4" s="28">
        <f t="shared" si="2"/>
        <v>0</v>
      </c>
      <c r="AC4" s="28">
        <f t="shared" si="2"/>
        <v>0</v>
      </c>
      <c r="AD4" s="27">
        <v>0</v>
      </c>
      <c r="AE4" s="27">
        <f t="shared" ref="AE4:AZ4" si="3">AD4</f>
        <v>0</v>
      </c>
      <c r="AF4" s="27">
        <f t="shared" si="3"/>
        <v>0</v>
      </c>
      <c r="AG4" s="26">
        <f t="shared" si="3"/>
        <v>0</v>
      </c>
      <c r="AH4" s="26">
        <f t="shared" si="3"/>
        <v>0</v>
      </c>
      <c r="AI4" s="26">
        <f t="shared" si="3"/>
        <v>0</v>
      </c>
      <c r="AJ4" s="26">
        <f t="shared" si="3"/>
        <v>0</v>
      </c>
      <c r="AK4" s="26">
        <f t="shared" si="3"/>
        <v>0</v>
      </c>
      <c r="AL4" s="26">
        <f t="shared" si="3"/>
        <v>0</v>
      </c>
      <c r="AM4" s="26">
        <f t="shared" si="3"/>
        <v>0</v>
      </c>
      <c r="AN4" s="26">
        <f t="shared" si="3"/>
        <v>0</v>
      </c>
      <c r="AO4" s="26">
        <f t="shared" si="3"/>
        <v>0</v>
      </c>
      <c r="AP4" s="26">
        <f t="shared" si="3"/>
        <v>0</v>
      </c>
      <c r="AQ4" s="26">
        <f t="shared" si="3"/>
        <v>0</v>
      </c>
      <c r="AR4" s="26">
        <f t="shared" si="3"/>
        <v>0</v>
      </c>
      <c r="AS4" s="26">
        <f t="shared" si="3"/>
        <v>0</v>
      </c>
      <c r="AT4" s="26">
        <f t="shared" si="3"/>
        <v>0</v>
      </c>
      <c r="AU4" s="26">
        <f t="shared" si="3"/>
        <v>0</v>
      </c>
      <c r="AV4" s="26">
        <f t="shared" si="3"/>
        <v>0</v>
      </c>
      <c r="AW4" s="26">
        <f t="shared" si="3"/>
        <v>0</v>
      </c>
      <c r="AX4" s="26">
        <f t="shared" si="3"/>
        <v>0</v>
      </c>
      <c r="AY4" s="26">
        <f t="shared" si="3"/>
        <v>0</v>
      </c>
      <c r="AZ4" s="26">
        <f t="shared" si="3"/>
        <v>0</v>
      </c>
    </row>
    <row r="5" spans="1:5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 t="shared" ref="AA5:AC5" si="4">AB5</f>
        <v>0</v>
      </c>
      <c r="AB5" s="28">
        <f t="shared" si="4"/>
        <v>0</v>
      </c>
      <c r="AC5" s="28">
        <f t="shared" si="4"/>
        <v>0</v>
      </c>
      <c r="AD5" s="27">
        <v>0</v>
      </c>
      <c r="AE5" s="27">
        <f t="shared" ref="AE5:AZ5" si="5">AD5</f>
        <v>0</v>
      </c>
      <c r="AF5" s="27">
        <f t="shared" si="5"/>
        <v>0</v>
      </c>
      <c r="AG5" s="26">
        <f t="shared" si="5"/>
        <v>0</v>
      </c>
      <c r="AH5" s="26">
        <f t="shared" si="5"/>
        <v>0</v>
      </c>
      <c r="AI5" s="26">
        <f t="shared" si="5"/>
        <v>0</v>
      </c>
      <c r="AJ5" s="26">
        <f t="shared" si="5"/>
        <v>0</v>
      </c>
      <c r="AK5" s="26">
        <f t="shared" si="5"/>
        <v>0</v>
      </c>
      <c r="AL5" s="26">
        <f t="shared" si="5"/>
        <v>0</v>
      </c>
      <c r="AM5" s="26">
        <f t="shared" si="5"/>
        <v>0</v>
      </c>
      <c r="AN5" s="26">
        <f t="shared" si="5"/>
        <v>0</v>
      </c>
      <c r="AO5" s="26">
        <f t="shared" si="5"/>
        <v>0</v>
      </c>
      <c r="AP5" s="26">
        <f t="shared" si="5"/>
        <v>0</v>
      </c>
      <c r="AQ5" s="26">
        <f t="shared" si="5"/>
        <v>0</v>
      </c>
      <c r="AR5" s="26">
        <f t="shared" si="5"/>
        <v>0</v>
      </c>
      <c r="AS5" s="26">
        <f t="shared" si="5"/>
        <v>0</v>
      </c>
      <c r="AT5" s="26">
        <f t="shared" si="5"/>
        <v>0</v>
      </c>
      <c r="AU5" s="26">
        <f t="shared" si="5"/>
        <v>0</v>
      </c>
      <c r="AV5" s="26">
        <f t="shared" si="5"/>
        <v>0</v>
      </c>
      <c r="AW5" s="26">
        <f t="shared" si="5"/>
        <v>0</v>
      </c>
      <c r="AX5" s="26">
        <f t="shared" si="5"/>
        <v>0</v>
      </c>
      <c r="AY5" s="26">
        <f t="shared" si="5"/>
        <v>0</v>
      </c>
      <c r="AZ5" s="26">
        <f t="shared" si="5"/>
        <v>0</v>
      </c>
    </row>
    <row r="6" spans="1:5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 t="shared" ref="AA6:AC6" si="6">AB6</f>
        <v>0</v>
      </c>
      <c r="AB6" s="28">
        <f t="shared" si="6"/>
        <v>0</v>
      </c>
      <c r="AC6" s="28">
        <f t="shared" si="6"/>
        <v>0</v>
      </c>
      <c r="AD6" s="27">
        <v>0</v>
      </c>
      <c r="AE6" s="27">
        <f t="shared" ref="AE6:AZ6" si="7">AD6</f>
        <v>0</v>
      </c>
      <c r="AF6" s="27">
        <f t="shared" si="7"/>
        <v>0</v>
      </c>
      <c r="AG6" s="26">
        <f t="shared" si="7"/>
        <v>0</v>
      </c>
      <c r="AH6" s="26">
        <f t="shared" si="7"/>
        <v>0</v>
      </c>
      <c r="AI6" s="26">
        <f t="shared" si="7"/>
        <v>0</v>
      </c>
      <c r="AJ6" s="26">
        <f t="shared" si="7"/>
        <v>0</v>
      </c>
      <c r="AK6" s="26">
        <f t="shared" si="7"/>
        <v>0</v>
      </c>
      <c r="AL6" s="26">
        <f t="shared" si="7"/>
        <v>0</v>
      </c>
      <c r="AM6" s="26">
        <f t="shared" si="7"/>
        <v>0</v>
      </c>
      <c r="AN6" s="26">
        <f t="shared" si="7"/>
        <v>0</v>
      </c>
      <c r="AO6" s="26">
        <f t="shared" si="7"/>
        <v>0</v>
      </c>
      <c r="AP6" s="26">
        <f t="shared" si="7"/>
        <v>0</v>
      </c>
      <c r="AQ6" s="26">
        <f t="shared" si="7"/>
        <v>0</v>
      </c>
      <c r="AR6" s="26">
        <f t="shared" si="7"/>
        <v>0</v>
      </c>
      <c r="AS6" s="26">
        <f t="shared" si="7"/>
        <v>0</v>
      </c>
      <c r="AT6" s="26">
        <f t="shared" si="7"/>
        <v>0</v>
      </c>
      <c r="AU6" s="26">
        <f t="shared" si="7"/>
        <v>0</v>
      </c>
      <c r="AV6" s="26">
        <f t="shared" si="7"/>
        <v>0</v>
      </c>
      <c r="AW6" s="26">
        <f t="shared" si="7"/>
        <v>0</v>
      </c>
      <c r="AX6" s="26">
        <f t="shared" si="7"/>
        <v>0</v>
      </c>
      <c r="AY6" s="26">
        <f t="shared" si="7"/>
        <v>0</v>
      </c>
      <c r="AZ6" s="26">
        <f t="shared" si="7"/>
        <v>0</v>
      </c>
    </row>
    <row r="7" spans="1:5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 t="shared" ref="AA7:AC7" si="8">AB7</f>
        <v>0</v>
      </c>
      <c r="AB7" s="28">
        <f t="shared" si="8"/>
        <v>0</v>
      </c>
      <c r="AC7" s="28">
        <f t="shared" si="8"/>
        <v>0</v>
      </c>
      <c r="AD7" s="27">
        <v>0</v>
      </c>
      <c r="AE7" s="27">
        <f t="shared" ref="AE7:AZ7" si="9">AD7</f>
        <v>0</v>
      </c>
      <c r="AF7" s="27">
        <f t="shared" si="9"/>
        <v>0</v>
      </c>
      <c r="AG7" s="26">
        <f t="shared" si="9"/>
        <v>0</v>
      </c>
      <c r="AH7" s="26">
        <f t="shared" si="9"/>
        <v>0</v>
      </c>
      <c r="AI7" s="26">
        <f t="shared" si="9"/>
        <v>0</v>
      </c>
      <c r="AJ7" s="26">
        <f t="shared" si="9"/>
        <v>0</v>
      </c>
      <c r="AK7" s="26">
        <f t="shared" si="9"/>
        <v>0</v>
      </c>
      <c r="AL7" s="26">
        <f t="shared" si="9"/>
        <v>0</v>
      </c>
      <c r="AM7" s="26">
        <f t="shared" si="9"/>
        <v>0</v>
      </c>
      <c r="AN7" s="26">
        <f t="shared" si="9"/>
        <v>0</v>
      </c>
      <c r="AO7" s="26">
        <f t="shared" si="9"/>
        <v>0</v>
      </c>
      <c r="AP7" s="26">
        <f t="shared" si="9"/>
        <v>0</v>
      </c>
      <c r="AQ7" s="26">
        <f t="shared" si="9"/>
        <v>0</v>
      </c>
      <c r="AR7" s="26">
        <f t="shared" si="9"/>
        <v>0</v>
      </c>
      <c r="AS7" s="26">
        <f t="shared" si="9"/>
        <v>0</v>
      </c>
      <c r="AT7" s="26">
        <f t="shared" si="9"/>
        <v>0</v>
      </c>
      <c r="AU7" s="26">
        <f t="shared" si="9"/>
        <v>0</v>
      </c>
      <c r="AV7" s="26">
        <f t="shared" si="9"/>
        <v>0</v>
      </c>
      <c r="AW7" s="26">
        <f t="shared" si="9"/>
        <v>0</v>
      </c>
      <c r="AX7" s="26">
        <f t="shared" si="9"/>
        <v>0</v>
      </c>
      <c r="AY7" s="26">
        <f t="shared" si="9"/>
        <v>0</v>
      </c>
      <c r="AZ7" s="26">
        <f t="shared" si="9"/>
        <v>0</v>
      </c>
    </row>
    <row r="8" spans="1:5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 t="shared" ref="AA8:AC8" si="10">AB8</f>
        <v>0</v>
      </c>
      <c r="AB8" s="28">
        <f t="shared" si="10"/>
        <v>0</v>
      </c>
      <c r="AC8" s="28">
        <f t="shared" si="10"/>
        <v>0</v>
      </c>
      <c r="AD8" s="27">
        <v>0</v>
      </c>
      <c r="AE8" s="27">
        <f t="shared" ref="AE8:AZ8" si="11">AD8</f>
        <v>0</v>
      </c>
      <c r="AF8" s="27">
        <f t="shared" si="11"/>
        <v>0</v>
      </c>
      <c r="AG8" s="26">
        <f t="shared" si="11"/>
        <v>0</v>
      </c>
      <c r="AH8" s="26">
        <f t="shared" si="11"/>
        <v>0</v>
      </c>
      <c r="AI8" s="26">
        <f t="shared" si="11"/>
        <v>0</v>
      </c>
      <c r="AJ8" s="26">
        <f t="shared" si="11"/>
        <v>0</v>
      </c>
      <c r="AK8" s="26">
        <f t="shared" si="11"/>
        <v>0</v>
      </c>
      <c r="AL8" s="26">
        <f t="shared" si="11"/>
        <v>0</v>
      </c>
      <c r="AM8" s="26">
        <f t="shared" si="11"/>
        <v>0</v>
      </c>
      <c r="AN8" s="26">
        <f t="shared" si="11"/>
        <v>0</v>
      </c>
      <c r="AO8" s="26">
        <f t="shared" si="11"/>
        <v>0</v>
      </c>
      <c r="AP8" s="26">
        <f t="shared" si="11"/>
        <v>0</v>
      </c>
      <c r="AQ8" s="26">
        <f t="shared" si="11"/>
        <v>0</v>
      </c>
      <c r="AR8" s="26">
        <f t="shared" si="11"/>
        <v>0</v>
      </c>
      <c r="AS8" s="26">
        <f t="shared" si="11"/>
        <v>0</v>
      </c>
      <c r="AT8" s="26">
        <f t="shared" si="11"/>
        <v>0</v>
      </c>
      <c r="AU8" s="26">
        <f t="shared" si="11"/>
        <v>0</v>
      </c>
      <c r="AV8" s="26">
        <f t="shared" si="11"/>
        <v>0</v>
      </c>
      <c r="AW8" s="26">
        <f t="shared" si="11"/>
        <v>0</v>
      </c>
      <c r="AX8" s="26">
        <f t="shared" si="11"/>
        <v>0</v>
      </c>
      <c r="AY8" s="26">
        <f t="shared" si="11"/>
        <v>0</v>
      </c>
      <c r="AZ8" s="26">
        <f t="shared" si="11"/>
        <v>0</v>
      </c>
    </row>
    <row r="9" spans="1:5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 t="shared" ref="AA9:AC9" si="12">AB9</f>
        <v>0</v>
      </c>
      <c r="AB9" s="28">
        <f t="shared" si="12"/>
        <v>0</v>
      </c>
      <c r="AC9" s="28">
        <f t="shared" si="12"/>
        <v>0</v>
      </c>
      <c r="AD9" s="27">
        <v>0</v>
      </c>
      <c r="AE9" s="27">
        <f t="shared" ref="AE9:AZ9" si="13">AD9</f>
        <v>0</v>
      </c>
      <c r="AF9" s="27">
        <f t="shared" si="13"/>
        <v>0</v>
      </c>
      <c r="AG9" s="26">
        <f t="shared" si="13"/>
        <v>0</v>
      </c>
      <c r="AH9" s="26">
        <f t="shared" si="13"/>
        <v>0</v>
      </c>
      <c r="AI9" s="26">
        <f t="shared" si="13"/>
        <v>0</v>
      </c>
      <c r="AJ9" s="26">
        <f t="shared" si="13"/>
        <v>0</v>
      </c>
      <c r="AK9" s="26">
        <f t="shared" si="13"/>
        <v>0</v>
      </c>
      <c r="AL9" s="26">
        <f t="shared" si="13"/>
        <v>0</v>
      </c>
      <c r="AM9" s="26">
        <f t="shared" si="13"/>
        <v>0</v>
      </c>
      <c r="AN9" s="26">
        <f t="shared" si="13"/>
        <v>0</v>
      </c>
      <c r="AO9" s="26">
        <f t="shared" si="13"/>
        <v>0</v>
      </c>
      <c r="AP9" s="26">
        <f t="shared" si="13"/>
        <v>0</v>
      </c>
      <c r="AQ9" s="26">
        <f t="shared" si="13"/>
        <v>0</v>
      </c>
      <c r="AR9" s="26">
        <f t="shared" si="13"/>
        <v>0</v>
      </c>
      <c r="AS9" s="26">
        <f t="shared" si="13"/>
        <v>0</v>
      </c>
      <c r="AT9" s="26">
        <f t="shared" si="13"/>
        <v>0</v>
      </c>
      <c r="AU9" s="26">
        <f t="shared" si="13"/>
        <v>0</v>
      </c>
      <c r="AV9" s="26">
        <f t="shared" si="13"/>
        <v>0</v>
      </c>
      <c r="AW9" s="26">
        <f t="shared" si="13"/>
        <v>0</v>
      </c>
      <c r="AX9" s="26">
        <f t="shared" si="13"/>
        <v>0</v>
      </c>
      <c r="AY9" s="26">
        <f t="shared" si="13"/>
        <v>0</v>
      </c>
      <c r="AZ9" s="26">
        <f t="shared" si="13"/>
        <v>0</v>
      </c>
    </row>
    <row r="10" spans="1:5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 t="shared" ref="AA10:AC10" si="14">AB10</f>
        <v>0</v>
      </c>
      <c r="AB10" s="28">
        <f t="shared" si="14"/>
        <v>0</v>
      </c>
      <c r="AC10" s="28">
        <f t="shared" si="14"/>
        <v>0</v>
      </c>
      <c r="AD10" s="27">
        <v>0</v>
      </c>
      <c r="AE10" s="27">
        <f t="shared" ref="AE10:AZ10" si="15">AD10</f>
        <v>0</v>
      </c>
      <c r="AF10" s="27">
        <f t="shared" si="15"/>
        <v>0</v>
      </c>
      <c r="AG10" s="26">
        <f t="shared" si="15"/>
        <v>0</v>
      </c>
      <c r="AH10" s="26">
        <f t="shared" si="15"/>
        <v>0</v>
      </c>
      <c r="AI10" s="26">
        <f t="shared" si="15"/>
        <v>0</v>
      </c>
      <c r="AJ10" s="26">
        <f t="shared" si="15"/>
        <v>0</v>
      </c>
      <c r="AK10" s="26">
        <f t="shared" si="15"/>
        <v>0</v>
      </c>
      <c r="AL10" s="26">
        <f t="shared" si="15"/>
        <v>0</v>
      </c>
      <c r="AM10" s="26">
        <f t="shared" si="15"/>
        <v>0</v>
      </c>
      <c r="AN10" s="26">
        <f t="shared" si="15"/>
        <v>0</v>
      </c>
      <c r="AO10" s="26">
        <f t="shared" si="15"/>
        <v>0</v>
      </c>
      <c r="AP10" s="26">
        <f t="shared" si="15"/>
        <v>0</v>
      </c>
      <c r="AQ10" s="26">
        <f t="shared" si="15"/>
        <v>0</v>
      </c>
      <c r="AR10" s="26">
        <f t="shared" si="15"/>
        <v>0</v>
      </c>
      <c r="AS10" s="26">
        <f t="shared" si="15"/>
        <v>0</v>
      </c>
      <c r="AT10" s="26">
        <f t="shared" si="15"/>
        <v>0</v>
      </c>
      <c r="AU10" s="26">
        <f t="shared" si="15"/>
        <v>0</v>
      </c>
      <c r="AV10" s="26">
        <f t="shared" si="15"/>
        <v>0</v>
      </c>
      <c r="AW10" s="26">
        <f t="shared" si="15"/>
        <v>0</v>
      </c>
      <c r="AX10" s="26">
        <f t="shared" si="15"/>
        <v>0</v>
      </c>
      <c r="AY10" s="26">
        <f t="shared" si="15"/>
        <v>0</v>
      </c>
      <c r="AZ10" s="26">
        <f t="shared" si="15"/>
        <v>0</v>
      </c>
    </row>
    <row r="11" spans="1:5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 t="shared" ref="AA11:AC11" si="16">AB11</f>
        <v>0</v>
      </c>
      <c r="AB11" s="28">
        <f t="shared" si="16"/>
        <v>0</v>
      </c>
      <c r="AC11" s="28">
        <f t="shared" si="16"/>
        <v>0</v>
      </c>
      <c r="AD11" s="27">
        <v>0</v>
      </c>
      <c r="AE11" s="27">
        <f t="shared" ref="AE11:AZ11" si="17">AD11</f>
        <v>0</v>
      </c>
      <c r="AF11" s="27">
        <f t="shared" si="17"/>
        <v>0</v>
      </c>
      <c r="AG11" s="26">
        <f t="shared" si="17"/>
        <v>0</v>
      </c>
      <c r="AH11" s="26">
        <f t="shared" si="17"/>
        <v>0</v>
      </c>
      <c r="AI11" s="26">
        <f t="shared" si="17"/>
        <v>0</v>
      </c>
      <c r="AJ11" s="26">
        <f t="shared" si="17"/>
        <v>0</v>
      </c>
      <c r="AK11" s="26">
        <f t="shared" si="17"/>
        <v>0</v>
      </c>
      <c r="AL11" s="26">
        <f t="shared" si="17"/>
        <v>0</v>
      </c>
      <c r="AM11" s="26">
        <f t="shared" si="17"/>
        <v>0</v>
      </c>
      <c r="AN11" s="26">
        <f t="shared" si="17"/>
        <v>0</v>
      </c>
      <c r="AO11" s="26">
        <f t="shared" si="17"/>
        <v>0</v>
      </c>
      <c r="AP11" s="26">
        <f t="shared" si="17"/>
        <v>0</v>
      </c>
      <c r="AQ11" s="26">
        <f t="shared" si="17"/>
        <v>0</v>
      </c>
      <c r="AR11" s="26">
        <f t="shared" si="17"/>
        <v>0</v>
      </c>
      <c r="AS11" s="26">
        <f t="shared" si="17"/>
        <v>0</v>
      </c>
      <c r="AT11" s="26">
        <f t="shared" si="17"/>
        <v>0</v>
      </c>
      <c r="AU11" s="26">
        <f t="shared" si="17"/>
        <v>0</v>
      </c>
      <c r="AV11" s="26">
        <f t="shared" si="17"/>
        <v>0</v>
      </c>
      <c r="AW11" s="26">
        <f t="shared" si="17"/>
        <v>0</v>
      </c>
      <c r="AX11" s="26">
        <f t="shared" si="17"/>
        <v>0</v>
      </c>
      <c r="AY11" s="26">
        <f t="shared" si="17"/>
        <v>0</v>
      </c>
      <c r="AZ11" s="26">
        <f t="shared" si="17"/>
        <v>0</v>
      </c>
    </row>
    <row r="12" spans="1:5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 t="shared" ref="AA12:AC12" si="18">AB12</f>
        <v>0</v>
      </c>
      <c r="AB12" s="28">
        <f t="shared" si="18"/>
        <v>0</v>
      </c>
      <c r="AC12" s="28">
        <f t="shared" si="18"/>
        <v>0</v>
      </c>
      <c r="AD12" s="27">
        <v>0</v>
      </c>
      <c r="AE12" s="27">
        <f t="shared" ref="AE12:AZ12" si="19">AD12</f>
        <v>0</v>
      </c>
      <c r="AF12" s="27">
        <f t="shared" si="19"/>
        <v>0</v>
      </c>
      <c r="AG12" s="26">
        <f t="shared" si="19"/>
        <v>0</v>
      </c>
      <c r="AH12" s="26">
        <f t="shared" si="19"/>
        <v>0</v>
      </c>
      <c r="AI12" s="26">
        <f t="shared" si="19"/>
        <v>0</v>
      </c>
      <c r="AJ12" s="26">
        <f t="shared" si="19"/>
        <v>0</v>
      </c>
      <c r="AK12" s="26">
        <f t="shared" si="19"/>
        <v>0</v>
      </c>
      <c r="AL12" s="26">
        <f t="shared" si="19"/>
        <v>0</v>
      </c>
      <c r="AM12" s="26">
        <f t="shared" si="19"/>
        <v>0</v>
      </c>
      <c r="AN12" s="26">
        <f t="shared" si="19"/>
        <v>0</v>
      </c>
      <c r="AO12" s="26">
        <f t="shared" si="19"/>
        <v>0</v>
      </c>
      <c r="AP12" s="26">
        <f t="shared" si="19"/>
        <v>0</v>
      </c>
      <c r="AQ12" s="26">
        <f t="shared" si="19"/>
        <v>0</v>
      </c>
      <c r="AR12" s="26">
        <f t="shared" si="19"/>
        <v>0</v>
      </c>
      <c r="AS12" s="26">
        <f t="shared" si="19"/>
        <v>0</v>
      </c>
      <c r="AT12" s="26">
        <f t="shared" si="19"/>
        <v>0</v>
      </c>
      <c r="AU12" s="26">
        <f t="shared" si="19"/>
        <v>0</v>
      </c>
      <c r="AV12" s="26">
        <f t="shared" si="19"/>
        <v>0</v>
      </c>
      <c r="AW12" s="26">
        <f t="shared" si="19"/>
        <v>0</v>
      </c>
      <c r="AX12" s="26">
        <f t="shared" si="19"/>
        <v>0</v>
      </c>
      <c r="AY12" s="26">
        <f t="shared" si="19"/>
        <v>0</v>
      </c>
      <c r="AZ12" s="26">
        <f t="shared" si="19"/>
        <v>0</v>
      </c>
    </row>
    <row r="13" spans="1:5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 t="shared" ref="AA13:AC13" si="20">AB13</f>
        <v>0</v>
      </c>
      <c r="AB13" s="28">
        <f t="shared" si="20"/>
        <v>0</v>
      </c>
      <c r="AC13" s="28">
        <f t="shared" si="20"/>
        <v>0</v>
      </c>
      <c r="AD13" s="27">
        <v>0</v>
      </c>
      <c r="AE13" s="27">
        <f t="shared" ref="AE13:AZ13" si="21">AD13</f>
        <v>0</v>
      </c>
      <c r="AF13" s="27">
        <f t="shared" si="21"/>
        <v>0</v>
      </c>
      <c r="AG13" s="26">
        <f t="shared" si="21"/>
        <v>0</v>
      </c>
      <c r="AH13" s="26">
        <f t="shared" si="21"/>
        <v>0</v>
      </c>
      <c r="AI13" s="26">
        <f t="shared" si="21"/>
        <v>0</v>
      </c>
      <c r="AJ13" s="26">
        <f t="shared" si="21"/>
        <v>0</v>
      </c>
      <c r="AK13" s="26">
        <f t="shared" si="21"/>
        <v>0</v>
      </c>
      <c r="AL13" s="26">
        <f t="shared" si="21"/>
        <v>0</v>
      </c>
      <c r="AM13" s="26">
        <f t="shared" si="21"/>
        <v>0</v>
      </c>
      <c r="AN13" s="26">
        <f t="shared" si="21"/>
        <v>0</v>
      </c>
      <c r="AO13" s="26">
        <f t="shared" si="21"/>
        <v>0</v>
      </c>
      <c r="AP13" s="26">
        <f t="shared" si="21"/>
        <v>0</v>
      </c>
      <c r="AQ13" s="26">
        <f t="shared" si="21"/>
        <v>0</v>
      </c>
      <c r="AR13" s="26">
        <f t="shared" si="21"/>
        <v>0</v>
      </c>
      <c r="AS13" s="26">
        <f t="shared" si="21"/>
        <v>0</v>
      </c>
      <c r="AT13" s="26">
        <f t="shared" si="21"/>
        <v>0</v>
      </c>
      <c r="AU13" s="26">
        <f t="shared" si="21"/>
        <v>0</v>
      </c>
      <c r="AV13" s="26">
        <f t="shared" si="21"/>
        <v>0</v>
      </c>
      <c r="AW13" s="26">
        <f t="shared" si="21"/>
        <v>0</v>
      </c>
      <c r="AX13" s="26">
        <f t="shared" si="21"/>
        <v>0</v>
      </c>
      <c r="AY13" s="26">
        <f t="shared" si="21"/>
        <v>0</v>
      </c>
      <c r="AZ13" s="26">
        <f t="shared" si="21"/>
        <v>0</v>
      </c>
    </row>
    <row r="14" spans="1:5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 t="shared" ref="AA14:AC14" si="22">AB14</f>
        <v>0</v>
      </c>
      <c r="AB14" s="28">
        <f t="shared" si="22"/>
        <v>0</v>
      </c>
      <c r="AC14" s="28">
        <f t="shared" si="22"/>
        <v>0</v>
      </c>
      <c r="AD14" s="27">
        <v>0</v>
      </c>
      <c r="AE14" s="27">
        <f t="shared" ref="AE14:AZ14" si="23">AD14</f>
        <v>0</v>
      </c>
      <c r="AF14" s="27">
        <f t="shared" si="23"/>
        <v>0</v>
      </c>
      <c r="AG14" s="26">
        <f t="shared" si="23"/>
        <v>0</v>
      </c>
      <c r="AH14" s="26">
        <f t="shared" si="23"/>
        <v>0</v>
      </c>
      <c r="AI14" s="26">
        <f t="shared" si="23"/>
        <v>0</v>
      </c>
      <c r="AJ14" s="26">
        <f t="shared" si="23"/>
        <v>0</v>
      </c>
      <c r="AK14" s="26">
        <f t="shared" si="23"/>
        <v>0</v>
      </c>
      <c r="AL14" s="26">
        <f t="shared" si="23"/>
        <v>0</v>
      </c>
      <c r="AM14" s="26">
        <f t="shared" si="23"/>
        <v>0</v>
      </c>
      <c r="AN14" s="26">
        <f t="shared" si="23"/>
        <v>0</v>
      </c>
      <c r="AO14" s="26">
        <f t="shared" si="23"/>
        <v>0</v>
      </c>
      <c r="AP14" s="26">
        <f t="shared" si="23"/>
        <v>0</v>
      </c>
      <c r="AQ14" s="26">
        <f t="shared" si="23"/>
        <v>0</v>
      </c>
      <c r="AR14" s="26">
        <f t="shared" si="23"/>
        <v>0</v>
      </c>
      <c r="AS14" s="26">
        <f t="shared" si="23"/>
        <v>0</v>
      </c>
      <c r="AT14" s="26">
        <f t="shared" si="23"/>
        <v>0</v>
      </c>
      <c r="AU14" s="26">
        <f t="shared" si="23"/>
        <v>0</v>
      </c>
      <c r="AV14" s="26">
        <f t="shared" si="23"/>
        <v>0</v>
      </c>
      <c r="AW14" s="26">
        <f t="shared" si="23"/>
        <v>0</v>
      </c>
      <c r="AX14" s="26">
        <f t="shared" si="23"/>
        <v>0</v>
      </c>
      <c r="AY14" s="26">
        <f t="shared" si="23"/>
        <v>0</v>
      </c>
      <c r="AZ14" s="26">
        <f t="shared" si="23"/>
        <v>0</v>
      </c>
    </row>
    <row r="15" spans="1:5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 t="shared" ref="AA15:AC15" si="24">AB15</f>
        <v>0</v>
      </c>
      <c r="AB15" s="28">
        <f t="shared" si="24"/>
        <v>0</v>
      </c>
      <c r="AC15" s="28">
        <f t="shared" si="24"/>
        <v>0</v>
      </c>
      <c r="AD15" s="27">
        <v>0</v>
      </c>
      <c r="AE15" s="27">
        <f t="shared" ref="AE15:AZ15" si="25">AD15</f>
        <v>0</v>
      </c>
      <c r="AF15" s="27">
        <f t="shared" si="25"/>
        <v>0</v>
      </c>
      <c r="AG15" s="26">
        <f t="shared" si="25"/>
        <v>0</v>
      </c>
      <c r="AH15" s="26">
        <f t="shared" si="25"/>
        <v>0</v>
      </c>
      <c r="AI15" s="26">
        <f t="shared" si="25"/>
        <v>0</v>
      </c>
      <c r="AJ15" s="26">
        <f t="shared" si="25"/>
        <v>0</v>
      </c>
      <c r="AK15" s="26">
        <f t="shared" si="25"/>
        <v>0</v>
      </c>
      <c r="AL15" s="26">
        <f t="shared" si="25"/>
        <v>0</v>
      </c>
      <c r="AM15" s="26">
        <f t="shared" si="25"/>
        <v>0</v>
      </c>
      <c r="AN15" s="26">
        <f t="shared" si="25"/>
        <v>0</v>
      </c>
      <c r="AO15" s="26">
        <f t="shared" si="25"/>
        <v>0</v>
      </c>
      <c r="AP15" s="26">
        <f t="shared" si="25"/>
        <v>0</v>
      </c>
      <c r="AQ15" s="26">
        <f t="shared" si="25"/>
        <v>0</v>
      </c>
      <c r="AR15" s="26">
        <f t="shared" si="25"/>
        <v>0</v>
      </c>
      <c r="AS15" s="26">
        <f t="shared" si="25"/>
        <v>0</v>
      </c>
      <c r="AT15" s="26">
        <f t="shared" si="25"/>
        <v>0</v>
      </c>
      <c r="AU15" s="26">
        <f t="shared" si="25"/>
        <v>0</v>
      </c>
      <c r="AV15" s="26">
        <f t="shared" si="25"/>
        <v>0</v>
      </c>
      <c r="AW15" s="26">
        <f t="shared" si="25"/>
        <v>0</v>
      </c>
      <c r="AX15" s="26">
        <f t="shared" si="25"/>
        <v>0</v>
      </c>
      <c r="AY15" s="26">
        <f t="shared" si="25"/>
        <v>0</v>
      </c>
      <c r="AZ15" s="26">
        <f t="shared" si="25"/>
        <v>0</v>
      </c>
    </row>
    <row r="16" spans="1:5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 t="shared" ref="AA16:AC16" si="26">AB16</f>
        <v>0</v>
      </c>
      <c r="AB16" s="28">
        <f t="shared" si="26"/>
        <v>0</v>
      </c>
      <c r="AC16" s="28">
        <f t="shared" si="26"/>
        <v>0</v>
      </c>
      <c r="AD16" s="27">
        <v>0</v>
      </c>
      <c r="AE16" s="27">
        <f t="shared" ref="AE16:AZ16" si="27">AD16</f>
        <v>0</v>
      </c>
      <c r="AF16" s="27">
        <f t="shared" si="27"/>
        <v>0</v>
      </c>
      <c r="AG16" s="26">
        <f t="shared" si="27"/>
        <v>0</v>
      </c>
      <c r="AH16" s="26">
        <f t="shared" si="27"/>
        <v>0</v>
      </c>
      <c r="AI16" s="26">
        <f t="shared" si="27"/>
        <v>0</v>
      </c>
      <c r="AJ16" s="26">
        <f t="shared" si="27"/>
        <v>0</v>
      </c>
      <c r="AK16" s="26">
        <f t="shared" si="27"/>
        <v>0</v>
      </c>
      <c r="AL16" s="26">
        <f t="shared" si="27"/>
        <v>0</v>
      </c>
      <c r="AM16" s="26">
        <f t="shared" si="27"/>
        <v>0</v>
      </c>
      <c r="AN16" s="26">
        <f t="shared" si="27"/>
        <v>0</v>
      </c>
      <c r="AO16" s="26">
        <f t="shared" si="27"/>
        <v>0</v>
      </c>
      <c r="AP16" s="26">
        <f t="shared" si="27"/>
        <v>0</v>
      </c>
      <c r="AQ16" s="26">
        <f t="shared" si="27"/>
        <v>0</v>
      </c>
      <c r="AR16" s="26">
        <f t="shared" si="27"/>
        <v>0</v>
      </c>
      <c r="AS16" s="26">
        <f t="shared" si="27"/>
        <v>0</v>
      </c>
      <c r="AT16" s="26">
        <f t="shared" si="27"/>
        <v>0</v>
      </c>
      <c r="AU16" s="26">
        <f t="shared" si="27"/>
        <v>0</v>
      </c>
      <c r="AV16" s="26">
        <f t="shared" si="27"/>
        <v>0</v>
      </c>
      <c r="AW16" s="26">
        <f t="shared" si="27"/>
        <v>0</v>
      </c>
      <c r="AX16" s="26">
        <f t="shared" si="27"/>
        <v>0</v>
      </c>
      <c r="AY16" s="26">
        <f t="shared" si="27"/>
        <v>0</v>
      </c>
      <c r="AZ16" s="26">
        <f t="shared" si="27"/>
        <v>0</v>
      </c>
    </row>
    <row r="17" spans="1:5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 t="shared" ref="AA17:AC17" si="28">AB17</f>
        <v>0</v>
      </c>
      <c r="AB17" s="28">
        <f t="shared" si="28"/>
        <v>0</v>
      </c>
      <c r="AC17" s="28">
        <f t="shared" si="28"/>
        <v>0</v>
      </c>
      <c r="AD17" s="27">
        <v>0</v>
      </c>
      <c r="AE17" s="27">
        <f t="shared" ref="AE17:AZ17" si="29">AD17</f>
        <v>0</v>
      </c>
      <c r="AF17" s="27">
        <f t="shared" si="29"/>
        <v>0</v>
      </c>
      <c r="AG17" s="26">
        <f t="shared" si="29"/>
        <v>0</v>
      </c>
      <c r="AH17" s="26">
        <f t="shared" si="29"/>
        <v>0</v>
      </c>
      <c r="AI17" s="26">
        <f t="shared" si="29"/>
        <v>0</v>
      </c>
      <c r="AJ17" s="26">
        <f t="shared" si="29"/>
        <v>0</v>
      </c>
      <c r="AK17" s="26">
        <f t="shared" si="29"/>
        <v>0</v>
      </c>
      <c r="AL17" s="26">
        <f t="shared" si="29"/>
        <v>0</v>
      </c>
      <c r="AM17" s="26">
        <f t="shared" si="29"/>
        <v>0</v>
      </c>
      <c r="AN17" s="26">
        <f t="shared" si="29"/>
        <v>0</v>
      </c>
      <c r="AO17" s="26">
        <f t="shared" si="29"/>
        <v>0</v>
      </c>
      <c r="AP17" s="26">
        <f t="shared" si="29"/>
        <v>0</v>
      </c>
      <c r="AQ17" s="26">
        <f t="shared" si="29"/>
        <v>0</v>
      </c>
      <c r="AR17" s="26">
        <f t="shared" si="29"/>
        <v>0</v>
      </c>
      <c r="AS17" s="26">
        <f t="shared" si="29"/>
        <v>0</v>
      </c>
      <c r="AT17" s="26">
        <f t="shared" si="29"/>
        <v>0</v>
      </c>
      <c r="AU17" s="26">
        <f t="shared" si="29"/>
        <v>0</v>
      </c>
      <c r="AV17" s="26">
        <f t="shared" si="29"/>
        <v>0</v>
      </c>
      <c r="AW17" s="26">
        <f t="shared" si="29"/>
        <v>0</v>
      </c>
      <c r="AX17" s="26">
        <f t="shared" si="29"/>
        <v>0</v>
      </c>
      <c r="AY17" s="26">
        <f t="shared" si="29"/>
        <v>0</v>
      </c>
      <c r="AZ17" s="26">
        <f t="shared" si="29"/>
        <v>0</v>
      </c>
    </row>
    <row r="18" spans="1:5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 t="shared" ref="AA18:AC18" si="30">AB18</f>
        <v>10.161</v>
      </c>
      <c r="AB18" s="28">
        <f t="shared" si="30"/>
        <v>10.161</v>
      </c>
      <c r="AC18" s="28">
        <f t="shared" si="30"/>
        <v>10.161</v>
      </c>
      <c r="AD18" s="27">
        <f>AD20</f>
        <v>10.161</v>
      </c>
      <c r="AE18" s="27">
        <f t="shared" ref="AE18:AF37" si="31">AD18</f>
        <v>10.161</v>
      </c>
      <c r="AF18" s="27">
        <f t="shared" si="31"/>
        <v>10.161</v>
      </c>
      <c r="AG18" s="26">
        <f t="shared" ref="AG18:AJ37" si="32">AF18+($AK18-$AF18)/($AK$2-$AF$2)</f>
        <v>10.161</v>
      </c>
      <c r="AH18" s="26">
        <f t="shared" si="32"/>
        <v>10.161</v>
      </c>
      <c r="AI18" s="26">
        <f t="shared" si="32"/>
        <v>10.161</v>
      </c>
      <c r="AJ18" s="26">
        <f t="shared" si="32"/>
        <v>10.161</v>
      </c>
      <c r="AK18" s="26">
        <f>AK20</f>
        <v>10.161</v>
      </c>
      <c r="AL18" s="26">
        <f t="shared" ref="AL18:AY18" si="33">AK18+($AZ18-$AK18)/($AZ$2-$AK$2)</f>
        <v>10.016933333333332</v>
      </c>
      <c r="AM18" s="26">
        <f t="shared" si="33"/>
        <v>9.8728666666666651</v>
      </c>
      <c r="AN18" s="26">
        <f t="shared" si="33"/>
        <v>9.7287999999999979</v>
      </c>
      <c r="AO18" s="26">
        <f t="shared" si="33"/>
        <v>9.5847333333333307</v>
      </c>
      <c r="AP18" s="26">
        <f t="shared" si="33"/>
        <v>9.4406666666666634</v>
      </c>
      <c r="AQ18" s="26">
        <f t="shared" si="33"/>
        <v>9.2965999999999962</v>
      </c>
      <c r="AR18" s="26">
        <f t="shared" si="33"/>
        <v>9.152533333333329</v>
      </c>
      <c r="AS18" s="26">
        <f t="shared" si="33"/>
        <v>9.0084666666666617</v>
      </c>
      <c r="AT18" s="26">
        <f t="shared" si="33"/>
        <v>8.8643999999999945</v>
      </c>
      <c r="AU18" s="26">
        <f t="shared" si="33"/>
        <v>8.7203333333333273</v>
      </c>
      <c r="AV18" s="26">
        <f t="shared" si="33"/>
        <v>8.57626666666666</v>
      </c>
      <c r="AW18" s="26">
        <f t="shared" si="33"/>
        <v>8.4321999999999928</v>
      </c>
      <c r="AX18" s="26">
        <f t="shared" si="33"/>
        <v>8.2881333333333256</v>
      </c>
      <c r="AY18" s="26">
        <f t="shared" si="33"/>
        <v>8.1440666666666583</v>
      </c>
      <c r="AZ18" s="26">
        <f>AZ20</f>
        <v>8</v>
      </c>
    </row>
    <row r="19" spans="1:5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 t="shared" ref="AA19:AC19" si="34">AB19</f>
        <v>10.161</v>
      </c>
      <c r="AB19" s="28">
        <f t="shared" si="34"/>
        <v>10.161</v>
      </c>
      <c r="AC19" s="28">
        <f t="shared" si="34"/>
        <v>10.161</v>
      </c>
      <c r="AD19" s="27">
        <f>AD20</f>
        <v>10.161</v>
      </c>
      <c r="AE19" s="27">
        <f t="shared" si="31"/>
        <v>10.161</v>
      </c>
      <c r="AF19" s="27">
        <f t="shared" si="31"/>
        <v>10.161</v>
      </c>
      <c r="AG19" s="26">
        <f t="shared" si="32"/>
        <v>10.161</v>
      </c>
      <c r="AH19" s="26">
        <f t="shared" si="32"/>
        <v>10.161</v>
      </c>
      <c r="AI19" s="26">
        <f t="shared" si="32"/>
        <v>10.161</v>
      </c>
      <c r="AJ19" s="26">
        <f t="shared" si="32"/>
        <v>10.161</v>
      </c>
      <c r="AK19" s="26">
        <f>AK20</f>
        <v>10.161</v>
      </c>
      <c r="AL19" s="26">
        <f t="shared" ref="AL19:AY19" si="35">AK19+($AZ19-$AK19)/($AZ$2-$AK$2)</f>
        <v>10.016933333333332</v>
      </c>
      <c r="AM19" s="26">
        <f t="shared" si="35"/>
        <v>9.8728666666666651</v>
      </c>
      <c r="AN19" s="26">
        <f t="shared" si="35"/>
        <v>9.7287999999999979</v>
      </c>
      <c r="AO19" s="26">
        <f t="shared" si="35"/>
        <v>9.5847333333333307</v>
      </c>
      <c r="AP19" s="26">
        <f t="shared" si="35"/>
        <v>9.4406666666666634</v>
      </c>
      <c r="AQ19" s="26">
        <f t="shared" si="35"/>
        <v>9.2965999999999962</v>
      </c>
      <c r="AR19" s="26">
        <f t="shared" si="35"/>
        <v>9.152533333333329</v>
      </c>
      <c r="AS19" s="26">
        <f t="shared" si="35"/>
        <v>9.0084666666666617</v>
      </c>
      <c r="AT19" s="26">
        <f t="shared" si="35"/>
        <v>8.8643999999999945</v>
      </c>
      <c r="AU19" s="26">
        <f t="shared" si="35"/>
        <v>8.7203333333333273</v>
      </c>
      <c r="AV19" s="26">
        <f t="shared" si="35"/>
        <v>8.57626666666666</v>
      </c>
      <c r="AW19" s="26">
        <f t="shared" si="35"/>
        <v>8.4321999999999928</v>
      </c>
      <c r="AX19" s="26">
        <f t="shared" si="35"/>
        <v>8.2881333333333256</v>
      </c>
      <c r="AY19" s="26">
        <f t="shared" si="35"/>
        <v>8.1440666666666583</v>
      </c>
      <c r="AZ19" s="26">
        <f>AZ20</f>
        <v>8</v>
      </c>
    </row>
    <row r="20" spans="1:5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 t="shared" ref="AA20:AC20" si="36">AB20</f>
        <v>10.161</v>
      </c>
      <c r="AB20" s="28">
        <f t="shared" si="36"/>
        <v>10.161</v>
      </c>
      <c r="AC20" s="28">
        <f t="shared" si="36"/>
        <v>10.161</v>
      </c>
      <c r="AD20" s="30">
        <f>LabourForceAssumption!D30</f>
        <v>10.161</v>
      </c>
      <c r="AE20" s="27">
        <f t="shared" si="31"/>
        <v>10.161</v>
      </c>
      <c r="AF20" s="27">
        <f t="shared" si="31"/>
        <v>10.161</v>
      </c>
      <c r="AG20" s="26">
        <f t="shared" si="32"/>
        <v>10.161</v>
      </c>
      <c r="AH20" s="26">
        <f t="shared" si="32"/>
        <v>10.161</v>
      </c>
      <c r="AI20" s="26">
        <f t="shared" si="32"/>
        <v>10.161</v>
      </c>
      <c r="AJ20" s="26">
        <f t="shared" si="32"/>
        <v>10.161</v>
      </c>
      <c r="AK20" s="30">
        <f>LabourForceAssumption!G30</f>
        <v>10.161</v>
      </c>
      <c r="AL20" s="26">
        <f t="shared" ref="AL20:AY20" si="37">AK20+($AZ20-$AK20)/($AZ$2-$AK$2)</f>
        <v>10.016933333333332</v>
      </c>
      <c r="AM20" s="26">
        <f t="shared" si="37"/>
        <v>9.8728666666666651</v>
      </c>
      <c r="AN20" s="26">
        <f t="shared" si="37"/>
        <v>9.7287999999999979</v>
      </c>
      <c r="AO20" s="26">
        <f t="shared" si="37"/>
        <v>9.5847333333333307</v>
      </c>
      <c r="AP20" s="26">
        <f t="shared" si="37"/>
        <v>9.4406666666666634</v>
      </c>
      <c r="AQ20" s="26">
        <f t="shared" si="37"/>
        <v>9.2965999999999962</v>
      </c>
      <c r="AR20" s="26">
        <f t="shared" si="37"/>
        <v>9.152533333333329</v>
      </c>
      <c r="AS20" s="26">
        <f t="shared" si="37"/>
        <v>9.0084666666666617</v>
      </c>
      <c r="AT20" s="26">
        <f t="shared" si="37"/>
        <v>8.8643999999999945</v>
      </c>
      <c r="AU20" s="26">
        <f t="shared" si="37"/>
        <v>8.7203333333333273</v>
      </c>
      <c r="AV20" s="26">
        <f t="shared" si="37"/>
        <v>8.57626666666666</v>
      </c>
      <c r="AW20" s="26">
        <f t="shared" si="37"/>
        <v>8.4321999999999928</v>
      </c>
      <c r="AX20" s="26">
        <f t="shared" si="37"/>
        <v>8.2881333333333256</v>
      </c>
      <c r="AY20" s="26">
        <f t="shared" si="37"/>
        <v>8.1440666666666583</v>
      </c>
      <c r="AZ20" s="30">
        <f>LabourForceAssumption!J30</f>
        <v>8</v>
      </c>
    </row>
    <row r="21" spans="1:5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 t="shared" ref="AA21:AC21" si="38">AB21</f>
        <v>10.161</v>
      </c>
      <c r="AB21" s="28">
        <f t="shared" si="38"/>
        <v>10.161</v>
      </c>
      <c r="AC21" s="28">
        <f t="shared" si="38"/>
        <v>10.161</v>
      </c>
      <c r="AD21" s="27">
        <f>AD20</f>
        <v>10.161</v>
      </c>
      <c r="AE21" s="27">
        <f t="shared" si="31"/>
        <v>10.161</v>
      </c>
      <c r="AF21" s="27">
        <f t="shared" si="31"/>
        <v>10.161</v>
      </c>
      <c r="AG21" s="26">
        <f t="shared" si="32"/>
        <v>10.161</v>
      </c>
      <c r="AH21" s="26">
        <f t="shared" si="32"/>
        <v>10.161</v>
      </c>
      <c r="AI21" s="26">
        <f t="shared" si="32"/>
        <v>10.161</v>
      </c>
      <c r="AJ21" s="26">
        <f t="shared" si="32"/>
        <v>10.161</v>
      </c>
      <c r="AK21" s="26">
        <f>AK20</f>
        <v>10.161</v>
      </c>
      <c r="AL21" s="26">
        <f t="shared" ref="AL21:AY21" si="39">AK21+($AZ21-$AK21)/($AZ$2-$AK$2)</f>
        <v>10.016933333333332</v>
      </c>
      <c r="AM21" s="26">
        <f t="shared" si="39"/>
        <v>9.8728666666666651</v>
      </c>
      <c r="AN21" s="26">
        <f t="shared" si="39"/>
        <v>9.7287999999999979</v>
      </c>
      <c r="AO21" s="26">
        <f t="shared" si="39"/>
        <v>9.5847333333333307</v>
      </c>
      <c r="AP21" s="26">
        <f t="shared" si="39"/>
        <v>9.4406666666666634</v>
      </c>
      <c r="AQ21" s="26">
        <f t="shared" si="39"/>
        <v>9.2965999999999962</v>
      </c>
      <c r="AR21" s="26">
        <f t="shared" si="39"/>
        <v>9.152533333333329</v>
      </c>
      <c r="AS21" s="26">
        <f t="shared" si="39"/>
        <v>9.0084666666666617</v>
      </c>
      <c r="AT21" s="26">
        <f t="shared" si="39"/>
        <v>8.8643999999999945</v>
      </c>
      <c r="AU21" s="26">
        <f t="shared" si="39"/>
        <v>8.7203333333333273</v>
      </c>
      <c r="AV21" s="26">
        <f t="shared" si="39"/>
        <v>8.57626666666666</v>
      </c>
      <c r="AW21" s="26">
        <f t="shared" si="39"/>
        <v>8.4321999999999928</v>
      </c>
      <c r="AX21" s="26">
        <f t="shared" si="39"/>
        <v>8.2881333333333256</v>
      </c>
      <c r="AY21" s="26">
        <f t="shared" si="39"/>
        <v>8.1440666666666583</v>
      </c>
      <c r="AZ21" s="26">
        <f>AZ20</f>
        <v>8</v>
      </c>
    </row>
    <row r="22" spans="1:5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 t="shared" ref="AA22:AC22" si="40">AB22</f>
        <v>10.161</v>
      </c>
      <c r="AB22" s="28">
        <f t="shared" si="40"/>
        <v>10.161</v>
      </c>
      <c r="AC22" s="28">
        <f t="shared" si="40"/>
        <v>10.161</v>
      </c>
      <c r="AD22" s="27">
        <f>AD20</f>
        <v>10.161</v>
      </c>
      <c r="AE22" s="27">
        <f t="shared" si="31"/>
        <v>10.161</v>
      </c>
      <c r="AF22" s="27">
        <f t="shared" si="31"/>
        <v>10.161</v>
      </c>
      <c r="AG22" s="26">
        <f t="shared" si="32"/>
        <v>10.161</v>
      </c>
      <c r="AH22" s="26">
        <f t="shared" si="32"/>
        <v>10.161</v>
      </c>
      <c r="AI22" s="26">
        <f t="shared" si="32"/>
        <v>10.161</v>
      </c>
      <c r="AJ22" s="26">
        <f t="shared" si="32"/>
        <v>10.161</v>
      </c>
      <c r="AK22" s="26">
        <f>AK20</f>
        <v>10.161</v>
      </c>
      <c r="AL22" s="26">
        <f t="shared" ref="AL22:AY22" si="41">AK22+($AZ22-$AK22)/($AZ$2-$AK$2)</f>
        <v>10.016933333333332</v>
      </c>
      <c r="AM22" s="26">
        <f t="shared" si="41"/>
        <v>9.8728666666666651</v>
      </c>
      <c r="AN22" s="26">
        <f t="shared" si="41"/>
        <v>9.7287999999999979</v>
      </c>
      <c r="AO22" s="26">
        <f t="shared" si="41"/>
        <v>9.5847333333333307</v>
      </c>
      <c r="AP22" s="26">
        <f t="shared" si="41"/>
        <v>9.4406666666666634</v>
      </c>
      <c r="AQ22" s="26">
        <f t="shared" si="41"/>
        <v>9.2965999999999962</v>
      </c>
      <c r="AR22" s="26">
        <f t="shared" si="41"/>
        <v>9.152533333333329</v>
      </c>
      <c r="AS22" s="26">
        <f t="shared" si="41"/>
        <v>9.0084666666666617</v>
      </c>
      <c r="AT22" s="26">
        <f t="shared" si="41"/>
        <v>8.8643999999999945</v>
      </c>
      <c r="AU22" s="26">
        <f t="shared" si="41"/>
        <v>8.7203333333333273</v>
      </c>
      <c r="AV22" s="26">
        <f t="shared" si="41"/>
        <v>8.57626666666666</v>
      </c>
      <c r="AW22" s="26">
        <f t="shared" si="41"/>
        <v>8.4321999999999928</v>
      </c>
      <c r="AX22" s="26">
        <f t="shared" si="41"/>
        <v>8.2881333333333256</v>
      </c>
      <c r="AY22" s="26">
        <f t="shared" si="41"/>
        <v>8.1440666666666583</v>
      </c>
      <c r="AZ22" s="26">
        <f>AZ20</f>
        <v>8</v>
      </c>
    </row>
    <row r="23" spans="1:5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 t="shared" ref="AA23:AC23" si="42">AB23</f>
        <v>24.798999999999999</v>
      </c>
      <c r="AB23" s="28">
        <f t="shared" si="42"/>
        <v>24.798999999999999</v>
      </c>
      <c r="AC23" s="28">
        <f t="shared" si="42"/>
        <v>24.798999999999999</v>
      </c>
      <c r="AD23" s="27">
        <f>AD25</f>
        <v>24.798999999999999</v>
      </c>
      <c r="AE23" s="27">
        <f t="shared" si="31"/>
        <v>24.798999999999999</v>
      </c>
      <c r="AF23" s="27">
        <f t="shared" si="31"/>
        <v>24.798999999999999</v>
      </c>
      <c r="AG23" s="26">
        <f t="shared" si="32"/>
        <v>24.798999999999999</v>
      </c>
      <c r="AH23" s="26">
        <f t="shared" si="32"/>
        <v>24.798999999999999</v>
      </c>
      <c r="AI23" s="26">
        <f t="shared" si="32"/>
        <v>24.798999999999999</v>
      </c>
      <c r="AJ23" s="26">
        <f t="shared" si="32"/>
        <v>24.798999999999999</v>
      </c>
      <c r="AK23" s="26">
        <f>AK25</f>
        <v>24.798999999999999</v>
      </c>
      <c r="AL23" s="26">
        <f t="shared" ref="AL23:AY23" si="43">AK23+($AZ23-$AK23)/($AZ$2-$AK$2)</f>
        <v>23.945733333333333</v>
      </c>
      <c r="AM23" s="26">
        <f t="shared" si="43"/>
        <v>23.092466666666667</v>
      </c>
      <c r="AN23" s="26">
        <f t="shared" si="43"/>
        <v>22.2392</v>
      </c>
      <c r="AO23" s="26">
        <f t="shared" si="43"/>
        <v>21.385933333333334</v>
      </c>
      <c r="AP23" s="26">
        <f t="shared" si="43"/>
        <v>20.532666666666668</v>
      </c>
      <c r="AQ23" s="26">
        <f t="shared" si="43"/>
        <v>19.679400000000001</v>
      </c>
      <c r="AR23" s="26">
        <f t="shared" si="43"/>
        <v>18.826133333333335</v>
      </c>
      <c r="AS23" s="26">
        <f t="shared" si="43"/>
        <v>17.972866666666668</v>
      </c>
      <c r="AT23" s="26">
        <f t="shared" si="43"/>
        <v>17.119600000000002</v>
      </c>
      <c r="AU23" s="26">
        <f t="shared" si="43"/>
        <v>16.266333333333336</v>
      </c>
      <c r="AV23" s="26">
        <f t="shared" si="43"/>
        <v>15.413066666666669</v>
      </c>
      <c r="AW23" s="26">
        <f t="shared" si="43"/>
        <v>14.559800000000003</v>
      </c>
      <c r="AX23" s="26">
        <f t="shared" si="43"/>
        <v>13.706533333333336</v>
      </c>
      <c r="AY23" s="26">
        <f t="shared" si="43"/>
        <v>12.85326666666667</v>
      </c>
      <c r="AZ23" s="26">
        <f>AZ25</f>
        <v>12</v>
      </c>
    </row>
    <row r="24" spans="1:5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 t="shared" ref="AA24:AC24" si="44">AB24</f>
        <v>24.798999999999999</v>
      </c>
      <c r="AB24" s="28">
        <f t="shared" si="44"/>
        <v>24.798999999999999</v>
      </c>
      <c r="AC24" s="28">
        <f t="shared" si="44"/>
        <v>24.798999999999999</v>
      </c>
      <c r="AD24" s="27">
        <f>AD25</f>
        <v>24.798999999999999</v>
      </c>
      <c r="AE24" s="27">
        <f t="shared" si="31"/>
        <v>24.798999999999999</v>
      </c>
      <c r="AF24" s="27">
        <f t="shared" si="31"/>
        <v>24.798999999999999</v>
      </c>
      <c r="AG24" s="26">
        <f t="shared" si="32"/>
        <v>24.798999999999999</v>
      </c>
      <c r="AH24" s="26">
        <f t="shared" si="32"/>
        <v>24.798999999999999</v>
      </c>
      <c r="AI24" s="26">
        <f t="shared" si="32"/>
        <v>24.798999999999999</v>
      </c>
      <c r="AJ24" s="26">
        <f t="shared" si="32"/>
        <v>24.798999999999999</v>
      </c>
      <c r="AK24" s="26">
        <f>AK25</f>
        <v>24.798999999999999</v>
      </c>
      <c r="AL24" s="26">
        <f t="shared" ref="AL24:AY24" si="45">AK24+($AZ24-$AK24)/($AZ$2-$AK$2)</f>
        <v>23.945733333333333</v>
      </c>
      <c r="AM24" s="26">
        <f t="shared" si="45"/>
        <v>23.092466666666667</v>
      </c>
      <c r="AN24" s="26">
        <f t="shared" si="45"/>
        <v>22.2392</v>
      </c>
      <c r="AO24" s="26">
        <f t="shared" si="45"/>
        <v>21.385933333333334</v>
      </c>
      <c r="AP24" s="26">
        <f t="shared" si="45"/>
        <v>20.532666666666668</v>
      </c>
      <c r="AQ24" s="26">
        <f t="shared" si="45"/>
        <v>19.679400000000001</v>
      </c>
      <c r="AR24" s="26">
        <f t="shared" si="45"/>
        <v>18.826133333333335</v>
      </c>
      <c r="AS24" s="26">
        <f t="shared" si="45"/>
        <v>17.972866666666668</v>
      </c>
      <c r="AT24" s="26">
        <f t="shared" si="45"/>
        <v>17.119600000000002</v>
      </c>
      <c r="AU24" s="26">
        <f t="shared" si="45"/>
        <v>16.266333333333336</v>
      </c>
      <c r="AV24" s="26">
        <f t="shared" si="45"/>
        <v>15.413066666666669</v>
      </c>
      <c r="AW24" s="26">
        <f t="shared" si="45"/>
        <v>14.559800000000003</v>
      </c>
      <c r="AX24" s="26">
        <f t="shared" si="45"/>
        <v>13.706533333333336</v>
      </c>
      <c r="AY24" s="26">
        <f t="shared" si="45"/>
        <v>12.85326666666667</v>
      </c>
      <c r="AZ24" s="26">
        <f>AZ25</f>
        <v>12</v>
      </c>
    </row>
    <row r="25" spans="1:5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 t="shared" ref="AA25:AC25" si="46">AB25</f>
        <v>24.798999999999999</v>
      </c>
      <c r="AB25" s="28">
        <f t="shared" si="46"/>
        <v>24.798999999999999</v>
      </c>
      <c r="AC25" s="28">
        <f t="shared" si="46"/>
        <v>24.798999999999999</v>
      </c>
      <c r="AD25" s="30">
        <f>LabourForceAssumption!D31</f>
        <v>24.798999999999999</v>
      </c>
      <c r="AE25" s="27">
        <f t="shared" si="31"/>
        <v>24.798999999999999</v>
      </c>
      <c r="AF25" s="27">
        <f t="shared" si="31"/>
        <v>24.798999999999999</v>
      </c>
      <c r="AG25" s="26">
        <f t="shared" si="32"/>
        <v>24.798999999999999</v>
      </c>
      <c r="AH25" s="26">
        <f t="shared" si="32"/>
        <v>24.798999999999999</v>
      </c>
      <c r="AI25" s="26">
        <f t="shared" si="32"/>
        <v>24.798999999999999</v>
      </c>
      <c r="AJ25" s="26">
        <f t="shared" si="32"/>
        <v>24.798999999999999</v>
      </c>
      <c r="AK25" s="30">
        <f>LabourForceAssumption!G31</f>
        <v>24.798999999999999</v>
      </c>
      <c r="AL25" s="26">
        <f t="shared" ref="AL25:AY25" si="47">AK25+($AZ25-$AK25)/($AZ$2-$AK$2)</f>
        <v>23.945733333333333</v>
      </c>
      <c r="AM25" s="26">
        <f t="shared" si="47"/>
        <v>23.092466666666667</v>
      </c>
      <c r="AN25" s="26">
        <f t="shared" si="47"/>
        <v>22.2392</v>
      </c>
      <c r="AO25" s="26">
        <f t="shared" si="47"/>
        <v>21.385933333333334</v>
      </c>
      <c r="AP25" s="26">
        <f t="shared" si="47"/>
        <v>20.532666666666668</v>
      </c>
      <c r="AQ25" s="26">
        <f t="shared" si="47"/>
        <v>19.679400000000001</v>
      </c>
      <c r="AR25" s="26">
        <f t="shared" si="47"/>
        <v>18.826133333333335</v>
      </c>
      <c r="AS25" s="26">
        <f t="shared" si="47"/>
        <v>17.972866666666668</v>
      </c>
      <c r="AT25" s="26">
        <f t="shared" si="47"/>
        <v>17.119600000000002</v>
      </c>
      <c r="AU25" s="26">
        <f t="shared" si="47"/>
        <v>16.266333333333336</v>
      </c>
      <c r="AV25" s="26">
        <f t="shared" si="47"/>
        <v>15.413066666666669</v>
      </c>
      <c r="AW25" s="26">
        <f t="shared" si="47"/>
        <v>14.559800000000003</v>
      </c>
      <c r="AX25" s="26">
        <f t="shared" si="47"/>
        <v>13.706533333333336</v>
      </c>
      <c r="AY25" s="26">
        <f t="shared" si="47"/>
        <v>12.85326666666667</v>
      </c>
      <c r="AZ25" s="30">
        <f>LabourForceAssumption!J31</f>
        <v>12</v>
      </c>
    </row>
    <row r="26" spans="1:5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 t="shared" ref="AA26:AC26" si="48">AB26</f>
        <v>24.798999999999999</v>
      </c>
      <c r="AB26" s="28">
        <f t="shared" si="48"/>
        <v>24.798999999999999</v>
      </c>
      <c r="AC26" s="28">
        <f t="shared" si="48"/>
        <v>24.798999999999999</v>
      </c>
      <c r="AD26" s="27">
        <f>AD25</f>
        <v>24.798999999999999</v>
      </c>
      <c r="AE26" s="27">
        <f t="shared" si="31"/>
        <v>24.798999999999999</v>
      </c>
      <c r="AF26" s="27">
        <f t="shared" si="31"/>
        <v>24.798999999999999</v>
      </c>
      <c r="AG26" s="26">
        <f t="shared" si="32"/>
        <v>24.798999999999999</v>
      </c>
      <c r="AH26" s="26">
        <f t="shared" si="32"/>
        <v>24.798999999999999</v>
      </c>
      <c r="AI26" s="26">
        <f t="shared" si="32"/>
        <v>24.798999999999999</v>
      </c>
      <c r="AJ26" s="26">
        <f t="shared" si="32"/>
        <v>24.798999999999999</v>
      </c>
      <c r="AK26" s="26">
        <f>AK25</f>
        <v>24.798999999999999</v>
      </c>
      <c r="AL26" s="26">
        <f t="shared" ref="AL26:AY26" si="49">AK26+($AZ26-$AK26)/($AZ$2-$AK$2)</f>
        <v>23.945733333333333</v>
      </c>
      <c r="AM26" s="26">
        <f t="shared" si="49"/>
        <v>23.092466666666667</v>
      </c>
      <c r="AN26" s="26">
        <f t="shared" si="49"/>
        <v>22.2392</v>
      </c>
      <c r="AO26" s="26">
        <f t="shared" si="49"/>
        <v>21.385933333333334</v>
      </c>
      <c r="AP26" s="26">
        <f t="shared" si="49"/>
        <v>20.532666666666668</v>
      </c>
      <c r="AQ26" s="26">
        <f t="shared" si="49"/>
        <v>19.679400000000001</v>
      </c>
      <c r="AR26" s="26">
        <f t="shared" si="49"/>
        <v>18.826133333333335</v>
      </c>
      <c r="AS26" s="26">
        <f t="shared" si="49"/>
        <v>17.972866666666668</v>
      </c>
      <c r="AT26" s="26">
        <f t="shared" si="49"/>
        <v>17.119600000000002</v>
      </c>
      <c r="AU26" s="26">
        <f t="shared" si="49"/>
        <v>16.266333333333336</v>
      </c>
      <c r="AV26" s="26">
        <f t="shared" si="49"/>
        <v>15.413066666666669</v>
      </c>
      <c r="AW26" s="26">
        <f t="shared" si="49"/>
        <v>14.559800000000003</v>
      </c>
      <c r="AX26" s="26">
        <f t="shared" si="49"/>
        <v>13.706533333333336</v>
      </c>
      <c r="AY26" s="26">
        <f t="shared" si="49"/>
        <v>12.85326666666667</v>
      </c>
      <c r="AZ26" s="26">
        <f>AZ25</f>
        <v>12</v>
      </c>
    </row>
    <row r="27" spans="1:5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 t="shared" ref="AA27:AC27" si="50">AB27</f>
        <v>24.798999999999999</v>
      </c>
      <c r="AB27" s="28">
        <f t="shared" si="50"/>
        <v>24.798999999999999</v>
      </c>
      <c r="AC27" s="28">
        <f t="shared" si="50"/>
        <v>24.798999999999999</v>
      </c>
      <c r="AD27" s="27">
        <f>AD25</f>
        <v>24.798999999999999</v>
      </c>
      <c r="AE27" s="27">
        <f t="shared" si="31"/>
        <v>24.798999999999999</v>
      </c>
      <c r="AF27" s="27">
        <f t="shared" si="31"/>
        <v>24.798999999999999</v>
      </c>
      <c r="AG27" s="26">
        <f t="shared" si="32"/>
        <v>24.798999999999999</v>
      </c>
      <c r="AH27" s="26">
        <f t="shared" si="32"/>
        <v>24.798999999999999</v>
      </c>
      <c r="AI27" s="26">
        <f t="shared" si="32"/>
        <v>24.798999999999999</v>
      </c>
      <c r="AJ27" s="26">
        <f t="shared" si="32"/>
        <v>24.798999999999999</v>
      </c>
      <c r="AK27" s="26">
        <f>AK25</f>
        <v>24.798999999999999</v>
      </c>
      <c r="AL27" s="26">
        <f t="shared" ref="AL27:AY27" si="51">AK27+($AZ27-$AK27)/($AZ$2-$AK$2)</f>
        <v>23.945733333333333</v>
      </c>
      <c r="AM27" s="26">
        <f t="shared" si="51"/>
        <v>23.092466666666667</v>
      </c>
      <c r="AN27" s="26">
        <f t="shared" si="51"/>
        <v>22.2392</v>
      </c>
      <c r="AO27" s="26">
        <f t="shared" si="51"/>
        <v>21.385933333333334</v>
      </c>
      <c r="AP27" s="26">
        <f t="shared" si="51"/>
        <v>20.532666666666668</v>
      </c>
      <c r="AQ27" s="26">
        <f t="shared" si="51"/>
        <v>19.679400000000001</v>
      </c>
      <c r="AR27" s="26">
        <f t="shared" si="51"/>
        <v>18.826133333333335</v>
      </c>
      <c r="AS27" s="26">
        <f t="shared" si="51"/>
        <v>17.972866666666668</v>
      </c>
      <c r="AT27" s="26">
        <f t="shared" si="51"/>
        <v>17.119600000000002</v>
      </c>
      <c r="AU27" s="26">
        <f t="shared" si="51"/>
        <v>16.266333333333336</v>
      </c>
      <c r="AV27" s="26">
        <f t="shared" si="51"/>
        <v>15.413066666666669</v>
      </c>
      <c r="AW27" s="26">
        <f t="shared" si="51"/>
        <v>14.559800000000003</v>
      </c>
      <c r="AX27" s="26">
        <f t="shared" si="51"/>
        <v>13.706533333333336</v>
      </c>
      <c r="AY27" s="26">
        <f t="shared" si="51"/>
        <v>12.85326666666667</v>
      </c>
      <c r="AZ27" s="26">
        <f>AZ25</f>
        <v>12</v>
      </c>
    </row>
    <row r="28" spans="1:5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 t="shared" ref="AA28:AC28" si="52">AB28</f>
        <v>18.061</v>
      </c>
      <c r="AB28" s="28">
        <f t="shared" si="52"/>
        <v>18.061</v>
      </c>
      <c r="AC28" s="28">
        <f t="shared" si="52"/>
        <v>18.061</v>
      </c>
      <c r="AD28" s="27">
        <f>AD30</f>
        <v>18.061</v>
      </c>
      <c r="AE28" s="27">
        <f t="shared" si="31"/>
        <v>18.061</v>
      </c>
      <c r="AF28" s="27">
        <f t="shared" si="31"/>
        <v>18.061</v>
      </c>
      <c r="AG28" s="26">
        <f t="shared" si="32"/>
        <v>18.061</v>
      </c>
      <c r="AH28" s="26">
        <f t="shared" si="32"/>
        <v>18.061</v>
      </c>
      <c r="AI28" s="26">
        <f t="shared" si="32"/>
        <v>18.061</v>
      </c>
      <c r="AJ28" s="26">
        <f t="shared" si="32"/>
        <v>18.061</v>
      </c>
      <c r="AK28" s="26">
        <f>AK30</f>
        <v>18.061</v>
      </c>
      <c r="AL28" s="26">
        <f t="shared" ref="AL28:AY28" si="53">AK28+($AZ28-$AK28)/($AZ$2-$AK$2)</f>
        <v>17.656933333333335</v>
      </c>
      <c r="AM28" s="26">
        <f t="shared" si="53"/>
        <v>17.252866666666669</v>
      </c>
      <c r="AN28" s="26">
        <f t="shared" si="53"/>
        <v>16.848800000000004</v>
      </c>
      <c r="AO28" s="26">
        <f t="shared" si="53"/>
        <v>16.444733333333339</v>
      </c>
      <c r="AP28" s="26">
        <f t="shared" si="53"/>
        <v>16.040666666666674</v>
      </c>
      <c r="AQ28" s="26">
        <f t="shared" si="53"/>
        <v>15.636600000000007</v>
      </c>
      <c r="AR28" s="26">
        <f t="shared" si="53"/>
        <v>15.23253333333334</v>
      </c>
      <c r="AS28" s="26">
        <f t="shared" si="53"/>
        <v>14.828466666666673</v>
      </c>
      <c r="AT28" s="26">
        <f t="shared" si="53"/>
        <v>14.424400000000006</v>
      </c>
      <c r="AU28" s="26">
        <f t="shared" si="53"/>
        <v>14.020333333333339</v>
      </c>
      <c r="AV28" s="26">
        <f t="shared" si="53"/>
        <v>13.616266666666672</v>
      </c>
      <c r="AW28" s="26">
        <f t="shared" si="53"/>
        <v>13.212200000000005</v>
      </c>
      <c r="AX28" s="26">
        <f t="shared" si="53"/>
        <v>12.808133333333338</v>
      </c>
      <c r="AY28" s="26">
        <f t="shared" si="53"/>
        <v>12.404066666666671</v>
      </c>
      <c r="AZ28" s="26">
        <f>AZ30</f>
        <v>12</v>
      </c>
    </row>
    <row r="29" spans="1:5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 t="shared" ref="AA29:AC29" si="54">AB29</f>
        <v>18.061</v>
      </c>
      <c r="AB29" s="28">
        <f t="shared" si="54"/>
        <v>18.061</v>
      </c>
      <c r="AC29" s="28">
        <f t="shared" si="54"/>
        <v>18.061</v>
      </c>
      <c r="AD29" s="27">
        <f>AD30</f>
        <v>18.061</v>
      </c>
      <c r="AE29" s="27">
        <f t="shared" si="31"/>
        <v>18.061</v>
      </c>
      <c r="AF29" s="27">
        <f t="shared" si="31"/>
        <v>18.061</v>
      </c>
      <c r="AG29" s="26">
        <f t="shared" si="32"/>
        <v>18.061</v>
      </c>
      <c r="AH29" s="26">
        <f t="shared" si="32"/>
        <v>18.061</v>
      </c>
      <c r="AI29" s="26">
        <f t="shared" si="32"/>
        <v>18.061</v>
      </c>
      <c r="AJ29" s="26">
        <f t="shared" si="32"/>
        <v>18.061</v>
      </c>
      <c r="AK29" s="26">
        <f>AK30</f>
        <v>18.061</v>
      </c>
      <c r="AL29" s="26">
        <f t="shared" ref="AL29:AY29" si="55">AK29+($AZ29-$AK29)/($AZ$2-$AK$2)</f>
        <v>17.656933333333335</v>
      </c>
      <c r="AM29" s="26">
        <f t="shared" si="55"/>
        <v>17.252866666666669</v>
      </c>
      <c r="AN29" s="26">
        <f t="shared" si="55"/>
        <v>16.848800000000004</v>
      </c>
      <c r="AO29" s="26">
        <f t="shared" si="55"/>
        <v>16.444733333333339</v>
      </c>
      <c r="AP29" s="26">
        <f t="shared" si="55"/>
        <v>16.040666666666674</v>
      </c>
      <c r="AQ29" s="26">
        <f t="shared" si="55"/>
        <v>15.636600000000007</v>
      </c>
      <c r="AR29" s="26">
        <f t="shared" si="55"/>
        <v>15.23253333333334</v>
      </c>
      <c r="AS29" s="26">
        <f t="shared" si="55"/>
        <v>14.828466666666673</v>
      </c>
      <c r="AT29" s="26">
        <f t="shared" si="55"/>
        <v>14.424400000000006</v>
      </c>
      <c r="AU29" s="26">
        <f t="shared" si="55"/>
        <v>14.020333333333339</v>
      </c>
      <c r="AV29" s="26">
        <f t="shared" si="55"/>
        <v>13.616266666666672</v>
      </c>
      <c r="AW29" s="26">
        <f t="shared" si="55"/>
        <v>13.212200000000005</v>
      </c>
      <c r="AX29" s="26">
        <f t="shared" si="55"/>
        <v>12.808133333333338</v>
      </c>
      <c r="AY29" s="26">
        <f t="shared" si="55"/>
        <v>12.404066666666671</v>
      </c>
      <c r="AZ29" s="26">
        <f>AZ30</f>
        <v>12</v>
      </c>
    </row>
    <row r="30" spans="1:5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 t="shared" ref="AA30:AC30" si="56">AB30</f>
        <v>18.061</v>
      </c>
      <c r="AB30" s="28">
        <f t="shared" si="56"/>
        <v>18.061</v>
      </c>
      <c r="AC30" s="28">
        <f t="shared" si="56"/>
        <v>18.061</v>
      </c>
      <c r="AD30" s="30">
        <f>LabourForceAssumption!D32</f>
        <v>18.061</v>
      </c>
      <c r="AE30" s="27">
        <f t="shared" si="31"/>
        <v>18.061</v>
      </c>
      <c r="AF30" s="27">
        <f t="shared" si="31"/>
        <v>18.061</v>
      </c>
      <c r="AG30" s="26">
        <f t="shared" si="32"/>
        <v>18.061</v>
      </c>
      <c r="AH30" s="26">
        <f t="shared" si="32"/>
        <v>18.061</v>
      </c>
      <c r="AI30" s="26">
        <f t="shared" si="32"/>
        <v>18.061</v>
      </c>
      <c r="AJ30" s="26">
        <f t="shared" si="32"/>
        <v>18.061</v>
      </c>
      <c r="AK30" s="30">
        <f>LabourForceAssumption!G32</f>
        <v>18.061</v>
      </c>
      <c r="AL30" s="26">
        <f t="shared" ref="AL30:AY30" si="57">AK30+($AZ30-$AK30)/($AZ$2-$AK$2)</f>
        <v>17.656933333333335</v>
      </c>
      <c r="AM30" s="26">
        <f t="shared" si="57"/>
        <v>17.252866666666669</v>
      </c>
      <c r="AN30" s="26">
        <f t="shared" si="57"/>
        <v>16.848800000000004</v>
      </c>
      <c r="AO30" s="26">
        <f t="shared" si="57"/>
        <v>16.444733333333339</v>
      </c>
      <c r="AP30" s="26">
        <f t="shared" si="57"/>
        <v>16.040666666666674</v>
      </c>
      <c r="AQ30" s="26">
        <f t="shared" si="57"/>
        <v>15.636600000000007</v>
      </c>
      <c r="AR30" s="26">
        <f t="shared" si="57"/>
        <v>15.23253333333334</v>
      </c>
      <c r="AS30" s="26">
        <f t="shared" si="57"/>
        <v>14.828466666666673</v>
      </c>
      <c r="AT30" s="26">
        <f t="shared" si="57"/>
        <v>14.424400000000006</v>
      </c>
      <c r="AU30" s="26">
        <f t="shared" si="57"/>
        <v>14.020333333333339</v>
      </c>
      <c r="AV30" s="26">
        <f t="shared" si="57"/>
        <v>13.616266666666672</v>
      </c>
      <c r="AW30" s="26">
        <f t="shared" si="57"/>
        <v>13.212200000000005</v>
      </c>
      <c r="AX30" s="26">
        <f t="shared" si="57"/>
        <v>12.808133333333338</v>
      </c>
      <c r="AY30" s="26">
        <f t="shared" si="57"/>
        <v>12.404066666666671</v>
      </c>
      <c r="AZ30" s="30">
        <f>LabourForceAssumption!J32</f>
        <v>12</v>
      </c>
    </row>
    <row r="31" spans="1:5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 t="shared" ref="AA31:AC31" si="58">AB31</f>
        <v>18.061</v>
      </c>
      <c r="AB31" s="28">
        <f t="shared" si="58"/>
        <v>18.061</v>
      </c>
      <c r="AC31" s="28">
        <f t="shared" si="58"/>
        <v>18.061</v>
      </c>
      <c r="AD31" s="27">
        <f>AD30</f>
        <v>18.061</v>
      </c>
      <c r="AE31" s="27">
        <f t="shared" si="31"/>
        <v>18.061</v>
      </c>
      <c r="AF31" s="27">
        <f t="shared" si="31"/>
        <v>18.061</v>
      </c>
      <c r="AG31" s="26">
        <f t="shared" si="32"/>
        <v>18.061</v>
      </c>
      <c r="AH31" s="26">
        <f t="shared" si="32"/>
        <v>18.061</v>
      </c>
      <c r="AI31" s="26">
        <f t="shared" si="32"/>
        <v>18.061</v>
      </c>
      <c r="AJ31" s="26">
        <f t="shared" si="32"/>
        <v>18.061</v>
      </c>
      <c r="AK31" s="26">
        <f>AK30</f>
        <v>18.061</v>
      </c>
      <c r="AL31" s="26">
        <f t="shared" ref="AL31:AY31" si="59">AK31+($AZ31-$AK31)/($AZ$2-$AK$2)</f>
        <v>17.656933333333335</v>
      </c>
      <c r="AM31" s="26">
        <f t="shared" si="59"/>
        <v>17.252866666666669</v>
      </c>
      <c r="AN31" s="26">
        <f t="shared" si="59"/>
        <v>16.848800000000004</v>
      </c>
      <c r="AO31" s="26">
        <f t="shared" si="59"/>
        <v>16.444733333333339</v>
      </c>
      <c r="AP31" s="26">
        <f t="shared" si="59"/>
        <v>16.040666666666674</v>
      </c>
      <c r="AQ31" s="26">
        <f t="shared" si="59"/>
        <v>15.636600000000007</v>
      </c>
      <c r="AR31" s="26">
        <f t="shared" si="59"/>
        <v>15.23253333333334</v>
      </c>
      <c r="AS31" s="26">
        <f t="shared" si="59"/>
        <v>14.828466666666673</v>
      </c>
      <c r="AT31" s="26">
        <f t="shared" si="59"/>
        <v>14.424400000000006</v>
      </c>
      <c r="AU31" s="26">
        <f t="shared" si="59"/>
        <v>14.020333333333339</v>
      </c>
      <c r="AV31" s="26">
        <f t="shared" si="59"/>
        <v>13.616266666666672</v>
      </c>
      <c r="AW31" s="26">
        <f t="shared" si="59"/>
        <v>13.212200000000005</v>
      </c>
      <c r="AX31" s="26">
        <f t="shared" si="59"/>
        <v>12.808133333333338</v>
      </c>
      <c r="AY31" s="26">
        <f t="shared" si="59"/>
        <v>12.404066666666671</v>
      </c>
      <c r="AZ31" s="26">
        <f>AZ30</f>
        <v>12</v>
      </c>
    </row>
    <row r="32" spans="1:5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 t="shared" ref="AA32:AC32" si="60">AB32</f>
        <v>18.061</v>
      </c>
      <c r="AB32" s="28">
        <f t="shared" si="60"/>
        <v>18.061</v>
      </c>
      <c r="AC32" s="28">
        <f t="shared" si="60"/>
        <v>18.061</v>
      </c>
      <c r="AD32" s="27">
        <f>AD30</f>
        <v>18.061</v>
      </c>
      <c r="AE32" s="27">
        <f t="shared" si="31"/>
        <v>18.061</v>
      </c>
      <c r="AF32" s="27">
        <f t="shared" si="31"/>
        <v>18.061</v>
      </c>
      <c r="AG32" s="26">
        <f t="shared" si="32"/>
        <v>18.061</v>
      </c>
      <c r="AH32" s="26">
        <f t="shared" si="32"/>
        <v>18.061</v>
      </c>
      <c r="AI32" s="26">
        <f t="shared" si="32"/>
        <v>18.061</v>
      </c>
      <c r="AJ32" s="26">
        <f t="shared" si="32"/>
        <v>18.061</v>
      </c>
      <c r="AK32" s="26">
        <f>AK30</f>
        <v>18.061</v>
      </c>
      <c r="AL32" s="26">
        <f t="shared" ref="AL32:AY32" si="61">AK32+($AZ32-$AK32)/($AZ$2-$AK$2)</f>
        <v>17.656933333333335</v>
      </c>
      <c r="AM32" s="26">
        <f t="shared" si="61"/>
        <v>17.252866666666669</v>
      </c>
      <c r="AN32" s="26">
        <f t="shared" si="61"/>
        <v>16.848800000000004</v>
      </c>
      <c r="AO32" s="26">
        <f t="shared" si="61"/>
        <v>16.444733333333339</v>
      </c>
      <c r="AP32" s="26">
        <f t="shared" si="61"/>
        <v>16.040666666666674</v>
      </c>
      <c r="AQ32" s="26">
        <f t="shared" si="61"/>
        <v>15.636600000000007</v>
      </c>
      <c r="AR32" s="26">
        <f t="shared" si="61"/>
        <v>15.23253333333334</v>
      </c>
      <c r="AS32" s="26">
        <f t="shared" si="61"/>
        <v>14.828466666666673</v>
      </c>
      <c r="AT32" s="26">
        <f t="shared" si="61"/>
        <v>14.424400000000006</v>
      </c>
      <c r="AU32" s="26">
        <f t="shared" si="61"/>
        <v>14.020333333333339</v>
      </c>
      <c r="AV32" s="26">
        <f t="shared" si="61"/>
        <v>13.616266666666672</v>
      </c>
      <c r="AW32" s="26">
        <f t="shared" si="61"/>
        <v>13.212200000000005</v>
      </c>
      <c r="AX32" s="26">
        <f t="shared" si="61"/>
        <v>12.808133333333338</v>
      </c>
      <c r="AY32" s="26">
        <f t="shared" si="61"/>
        <v>12.404066666666671</v>
      </c>
      <c r="AZ32" s="26">
        <f>AZ30</f>
        <v>12</v>
      </c>
    </row>
    <row r="33" spans="1:5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 t="shared" ref="AA33:AC33" si="62">AB33</f>
        <v>8.9749999999999996</v>
      </c>
      <c r="AB33" s="28">
        <f t="shared" si="62"/>
        <v>8.9749999999999996</v>
      </c>
      <c r="AC33" s="28">
        <f t="shared" si="62"/>
        <v>8.9749999999999996</v>
      </c>
      <c r="AD33" s="27">
        <f>AD35</f>
        <v>8.9749999999999996</v>
      </c>
      <c r="AE33" s="27">
        <f t="shared" si="31"/>
        <v>8.9749999999999996</v>
      </c>
      <c r="AF33" s="27">
        <f t="shared" si="31"/>
        <v>8.9749999999999996</v>
      </c>
      <c r="AG33" s="26">
        <f t="shared" si="32"/>
        <v>8.9749999999999996</v>
      </c>
      <c r="AH33" s="26">
        <f t="shared" si="32"/>
        <v>8.9749999999999996</v>
      </c>
      <c r="AI33" s="26">
        <f t="shared" si="32"/>
        <v>8.9749999999999996</v>
      </c>
      <c r="AJ33" s="26">
        <f t="shared" si="32"/>
        <v>8.9749999999999996</v>
      </c>
      <c r="AK33" s="26">
        <f>AK35</f>
        <v>8.9749999999999996</v>
      </c>
      <c r="AL33" s="26">
        <f t="shared" ref="AL33:AY33" si="63">AK33+($AZ33-$AK33)/($AZ$2-$AK$2)</f>
        <v>8.7766666666666655</v>
      </c>
      <c r="AM33" s="26">
        <f t="shared" si="63"/>
        <v>8.5783333333333314</v>
      </c>
      <c r="AN33" s="26">
        <f t="shared" si="63"/>
        <v>8.3799999999999972</v>
      </c>
      <c r="AO33" s="26">
        <f t="shared" si="63"/>
        <v>8.1816666666666631</v>
      </c>
      <c r="AP33" s="26">
        <f t="shared" si="63"/>
        <v>7.9833333333333298</v>
      </c>
      <c r="AQ33" s="26">
        <f t="shared" si="63"/>
        <v>7.7849999999999966</v>
      </c>
      <c r="AR33" s="26">
        <f t="shared" si="63"/>
        <v>7.5866666666666633</v>
      </c>
      <c r="AS33" s="26">
        <f t="shared" si="63"/>
        <v>7.3883333333333301</v>
      </c>
      <c r="AT33" s="26">
        <f t="shared" si="63"/>
        <v>7.1899999999999968</v>
      </c>
      <c r="AU33" s="26">
        <f t="shared" si="63"/>
        <v>6.9916666666666636</v>
      </c>
      <c r="AV33" s="26">
        <f t="shared" si="63"/>
        <v>6.7933333333333303</v>
      </c>
      <c r="AW33" s="26">
        <f t="shared" si="63"/>
        <v>6.5949999999999971</v>
      </c>
      <c r="AX33" s="26">
        <f t="shared" si="63"/>
        <v>6.3966666666666638</v>
      </c>
      <c r="AY33" s="26">
        <f t="shared" si="63"/>
        <v>6.1983333333333306</v>
      </c>
      <c r="AZ33" s="26">
        <f>AZ35</f>
        <v>6</v>
      </c>
    </row>
    <row r="34" spans="1:5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 t="shared" ref="AA34:AC34" si="64">AB34</f>
        <v>8.9749999999999996</v>
      </c>
      <c r="AB34" s="28">
        <f t="shared" si="64"/>
        <v>8.9749999999999996</v>
      </c>
      <c r="AC34" s="28">
        <f t="shared" si="64"/>
        <v>8.9749999999999996</v>
      </c>
      <c r="AD34" s="27">
        <f>AD35</f>
        <v>8.9749999999999996</v>
      </c>
      <c r="AE34" s="27">
        <f t="shared" si="31"/>
        <v>8.9749999999999996</v>
      </c>
      <c r="AF34" s="27">
        <f t="shared" si="31"/>
        <v>8.9749999999999996</v>
      </c>
      <c r="AG34" s="26">
        <f t="shared" si="32"/>
        <v>8.9749999999999996</v>
      </c>
      <c r="AH34" s="26">
        <f t="shared" si="32"/>
        <v>8.9749999999999996</v>
      </c>
      <c r="AI34" s="26">
        <f t="shared" si="32"/>
        <v>8.9749999999999996</v>
      </c>
      <c r="AJ34" s="26">
        <f t="shared" si="32"/>
        <v>8.9749999999999996</v>
      </c>
      <c r="AK34" s="26">
        <f>AK35</f>
        <v>8.9749999999999996</v>
      </c>
      <c r="AL34" s="26">
        <f t="shared" ref="AL34:AY34" si="65">AK34+($AZ34-$AK34)/($AZ$2-$AK$2)</f>
        <v>8.7766666666666655</v>
      </c>
      <c r="AM34" s="26">
        <f t="shared" si="65"/>
        <v>8.5783333333333314</v>
      </c>
      <c r="AN34" s="26">
        <f t="shared" si="65"/>
        <v>8.3799999999999972</v>
      </c>
      <c r="AO34" s="26">
        <f t="shared" si="65"/>
        <v>8.1816666666666631</v>
      </c>
      <c r="AP34" s="26">
        <f t="shared" si="65"/>
        <v>7.9833333333333298</v>
      </c>
      <c r="AQ34" s="26">
        <f t="shared" si="65"/>
        <v>7.7849999999999966</v>
      </c>
      <c r="AR34" s="26">
        <f t="shared" si="65"/>
        <v>7.5866666666666633</v>
      </c>
      <c r="AS34" s="26">
        <f t="shared" si="65"/>
        <v>7.3883333333333301</v>
      </c>
      <c r="AT34" s="26">
        <f t="shared" si="65"/>
        <v>7.1899999999999968</v>
      </c>
      <c r="AU34" s="26">
        <f t="shared" si="65"/>
        <v>6.9916666666666636</v>
      </c>
      <c r="AV34" s="26">
        <f t="shared" si="65"/>
        <v>6.7933333333333303</v>
      </c>
      <c r="AW34" s="26">
        <f t="shared" si="65"/>
        <v>6.5949999999999971</v>
      </c>
      <c r="AX34" s="26">
        <f t="shared" si="65"/>
        <v>6.3966666666666638</v>
      </c>
      <c r="AY34" s="26">
        <f t="shared" si="65"/>
        <v>6.1983333333333306</v>
      </c>
      <c r="AZ34" s="26">
        <f>AZ35</f>
        <v>6</v>
      </c>
    </row>
    <row r="35" spans="1:5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 t="shared" ref="AA35:AC35" si="66">AB35</f>
        <v>8.9749999999999996</v>
      </c>
      <c r="AB35" s="28">
        <f t="shared" si="66"/>
        <v>8.9749999999999996</v>
      </c>
      <c r="AC35" s="28">
        <f t="shared" si="66"/>
        <v>8.9749999999999996</v>
      </c>
      <c r="AD35" s="30">
        <f>LabourForceAssumption!D33</f>
        <v>8.9749999999999996</v>
      </c>
      <c r="AE35" s="27">
        <f t="shared" si="31"/>
        <v>8.9749999999999996</v>
      </c>
      <c r="AF35" s="27">
        <f t="shared" si="31"/>
        <v>8.9749999999999996</v>
      </c>
      <c r="AG35" s="26">
        <f t="shared" si="32"/>
        <v>8.9749999999999996</v>
      </c>
      <c r="AH35" s="26">
        <f t="shared" si="32"/>
        <v>8.9749999999999996</v>
      </c>
      <c r="AI35" s="26">
        <f t="shared" si="32"/>
        <v>8.9749999999999996</v>
      </c>
      <c r="AJ35" s="26">
        <f t="shared" si="32"/>
        <v>8.9749999999999996</v>
      </c>
      <c r="AK35" s="30">
        <f>LabourForceAssumption!G33</f>
        <v>8.9749999999999996</v>
      </c>
      <c r="AL35" s="26">
        <f t="shared" ref="AL35:AY35" si="67">AK35+($AZ35-$AK35)/($AZ$2-$AK$2)</f>
        <v>8.7766666666666655</v>
      </c>
      <c r="AM35" s="26">
        <f t="shared" si="67"/>
        <v>8.5783333333333314</v>
      </c>
      <c r="AN35" s="26">
        <f t="shared" si="67"/>
        <v>8.3799999999999972</v>
      </c>
      <c r="AO35" s="26">
        <f t="shared" si="67"/>
        <v>8.1816666666666631</v>
      </c>
      <c r="AP35" s="26">
        <f t="shared" si="67"/>
        <v>7.9833333333333298</v>
      </c>
      <c r="AQ35" s="26">
        <f t="shared" si="67"/>
        <v>7.7849999999999966</v>
      </c>
      <c r="AR35" s="26">
        <f t="shared" si="67"/>
        <v>7.5866666666666633</v>
      </c>
      <c r="AS35" s="26">
        <f t="shared" si="67"/>
        <v>7.3883333333333301</v>
      </c>
      <c r="AT35" s="26">
        <f t="shared" si="67"/>
        <v>7.1899999999999968</v>
      </c>
      <c r="AU35" s="26">
        <f t="shared" si="67"/>
        <v>6.9916666666666636</v>
      </c>
      <c r="AV35" s="26">
        <f t="shared" si="67"/>
        <v>6.7933333333333303</v>
      </c>
      <c r="AW35" s="26">
        <f t="shared" si="67"/>
        <v>6.5949999999999971</v>
      </c>
      <c r="AX35" s="26">
        <f t="shared" si="67"/>
        <v>6.3966666666666638</v>
      </c>
      <c r="AY35" s="26">
        <f t="shared" si="67"/>
        <v>6.1983333333333306</v>
      </c>
      <c r="AZ35" s="30">
        <f>LabourForceAssumption!J33</f>
        <v>6</v>
      </c>
    </row>
    <row r="36" spans="1:5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 t="shared" ref="AA36:AC36" si="68">AB36</f>
        <v>8.9749999999999996</v>
      </c>
      <c r="AB36" s="28">
        <f t="shared" si="68"/>
        <v>8.9749999999999996</v>
      </c>
      <c r="AC36" s="28">
        <f t="shared" si="68"/>
        <v>8.9749999999999996</v>
      </c>
      <c r="AD36" s="27">
        <f>AD35</f>
        <v>8.9749999999999996</v>
      </c>
      <c r="AE36" s="27">
        <f t="shared" si="31"/>
        <v>8.9749999999999996</v>
      </c>
      <c r="AF36" s="27">
        <f t="shared" si="31"/>
        <v>8.9749999999999996</v>
      </c>
      <c r="AG36" s="26">
        <f t="shared" si="32"/>
        <v>8.9749999999999996</v>
      </c>
      <c r="AH36" s="26">
        <f t="shared" si="32"/>
        <v>8.9749999999999996</v>
      </c>
      <c r="AI36" s="26">
        <f t="shared" si="32"/>
        <v>8.9749999999999996</v>
      </c>
      <c r="AJ36" s="26">
        <f t="shared" si="32"/>
        <v>8.9749999999999996</v>
      </c>
      <c r="AK36" s="26">
        <f>AK35</f>
        <v>8.9749999999999996</v>
      </c>
      <c r="AL36" s="26">
        <f t="shared" ref="AL36:AY36" si="69">AK36+($AZ36-$AK36)/($AZ$2-$AK$2)</f>
        <v>8.7766666666666655</v>
      </c>
      <c r="AM36" s="26">
        <f t="shared" si="69"/>
        <v>8.5783333333333314</v>
      </c>
      <c r="AN36" s="26">
        <f t="shared" si="69"/>
        <v>8.3799999999999972</v>
      </c>
      <c r="AO36" s="26">
        <f t="shared" si="69"/>
        <v>8.1816666666666631</v>
      </c>
      <c r="AP36" s="26">
        <f t="shared" si="69"/>
        <v>7.9833333333333298</v>
      </c>
      <c r="AQ36" s="26">
        <f t="shared" si="69"/>
        <v>7.7849999999999966</v>
      </c>
      <c r="AR36" s="26">
        <f t="shared" si="69"/>
        <v>7.5866666666666633</v>
      </c>
      <c r="AS36" s="26">
        <f t="shared" si="69"/>
        <v>7.3883333333333301</v>
      </c>
      <c r="AT36" s="26">
        <f t="shared" si="69"/>
        <v>7.1899999999999968</v>
      </c>
      <c r="AU36" s="26">
        <f t="shared" si="69"/>
        <v>6.9916666666666636</v>
      </c>
      <c r="AV36" s="26">
        <f t="shared" si="69"/>
        <v>6.7933333333333303</v>
      </c>
      <c r="AW36" s="26">
        <f t="shared" si="69"/>
        <v>6.5949999999999971</v>
      </c>
      <c r="AX36" s="26">
        <f t="shared" si="69"/>
        <v>6.3966666666666638</v>
      </c>
      <c r="AY36" s="26">
        <f t="shared" si="69"/>
        <v>6.1983333333333306</v>
      </c>
      <c r="AZ36" s="26">
        <f>AZ35</f>
        <v>6</v>
      </c>
    </row>
    <row r="37" spans="1:5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 t="shared" ref="AA37:AC37" si="70">AB37</f>
        <v>8.9749999999999996</v>
      </c>
      <c r="AB37" s="28">
        <f t="shared" si="70"/>
        <v>8.9749999999999996</v>
      </c>
      <c r="AC37" s="28">
        <f t="shared" si="70"/>
        <v>8.9749999999999996</v>
      </c>
      <c r="AD37" s="27">
        <f>AD35</f>
        <v>8.9749999999999996</v>
      </c>
      <c r="AE37" s="27">
        <f t="shared" si="31"/>
        <v>8.9749999999999996</v>
      </c>
      <c r="AF37" s="27">
        <f t="shared" si="31"/>
        <v>8.9749999999999996</v>
      </c>
      <c r="AG37" s="26">
        <f t="shared" si="32"/>
        <v>8.9749999999999996</v>
      </c>
      <c r="AH37" s="26">
        <f t="shared" si="32"/>
        <v>8.9749999999999996</v>
      </c>
      <c r="AI37" s="26">
        <f t="shared" si="32"/>
        <v>8.9749999999999996</v>
      </c>
      <c r="AJ37" s="26">
        <f t="shared" si="32"/>
        <v>8.9749999999999996</v>
      </c>
      <c r="AK37" s="26">
        <f>AK35</f>
        <v>8.9749999999999996</v>
      </c>
      <c r="AL37" s="26">
        <f t="shared" ref="AL37:AY37" si="71">AK37+($AZ37-$AK37)/($AZ$2-$AK$2)</f>
        <v>8.7766666666666655</v>
      </c>
      <c r="AM37" s="26">
        <f t="shared" si="71"/>
        <v>8.5783333333333314</v>
      </c>
      <c r="AN37" s="26">
        <f t="shared" si="71"/>
        <v>8.3799999999999972</v>
      </c>
      <c r="AO37" s="26">
        <f t="shared" si="71"/>
        <v>8.1816666666666631</v>
      </c>
      <c r="AP37" s="26">
        <f t="shared" si="71"/>
        <v>7.9833333333333298</v>
      </c>
      <c r="AQ37" s="26">
        <f t="shared" si="71"/>
        <v>7.7849999999999966</v>
      </c>
      <c r="AR37" s="26">
        <f t="shared" si="71"/>
        <v>7.5866666666666633</v>
      </c>
      <c r="AS37" s="26">
        <f t="shared" si="71"/>
        <v>7.3883333333333301</v>
      </c>
      <c r="AT37" s="26">
        <f t="shared" si="71"/>
        <v>7.1899999999999968</v>
      </c>
      <c r="AU37" s="26">
        <f t="shared" si="71"/>
        <v>6.9916666666666636</v>
      </c>
      <c r="AV37" s="26">
        <f t="shared" si="71"/>
        <v>6.7933333333333303</v>
      </c>
      <c r="AW37" s="26">
        <f t="shared" si="71"/>
        <v>6.5949999999999971</v>
      </c>
      <c r="AX37" s="26">
        <f t="shared" si="71"/>
        <v>6.3966666666666638</v>
      </c>
      <c r="AY37" s="26">
        <f t="shared" si="71"/>
        <v>6.1983333333333306</v>
      </c>
      <c r="AZ37" s="26">
        <f>AZ35</f>
        <v>6</v>
      </c>
    </row>
    <row r="38" spans="1:5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 t="shared" ref="AA38:AC38" si="72">AB38</f>
        <v>6.5629999999999997</v>
      </c>
      <c r="AB38" s="28">
        <f t="shared" si="72"/>
        <v>6.5629999999999997</v>
      </c>
      <c r="AC38" s="28">
        <f t="shared" si="72"/>
        <v>6.5629999999999997</v>
      </c>
      <c r="AD38" s="27">
        <f>AD40</f>
        <v>6.5629999999999997</v>
      </c>
      <c r="AE38" s="27">
        <f t="shared" ref="AE38:AF57" si="73">AD38</f>
        <v>6.5629999999999997</v>
      </c>
      <c r="AF38" s="27">
        <f t="shared" si="73"/>
        <v>6.5629999999999997</v>
      </c>
      <c r="AG38" s="26">
        <f t="shared" ref="AG38:AJ57" si="74">AF38+($AK38-$AF38)/($AK$2-$AF$2)</f>
        <v>6.5629999999999997</v>
      </c>
      <c r="AH38" s="26">
        <f t="shared" si="74"/>
        <v>6.5629999999999997</v>
      </c>
      <c r="AI38" s="26">
        <f t="shared" si="74"/>
        <v>6.5629999999999997</v>
      </c>
      <c r="AJ38" s="26">
        <f t="shared" si="74"/>
        <v>6.5629999999999997</v>
      </c>
      <c r="AK38" s="26">
        <f>AK40</f>
        <v>6.5629999999999997</v>
      </c>
      <c r="AL38" s="26">
        <f t="shared" ref="AL38:AY38" si="75">AK38+($AZ38-$AK38)/($AZ$2-$AK$2)</f>
        <v>6.592133333333333</v>
      </c>
      <c r="AM38" s="26">
        <f t="shared" si="75"/>
        <v>6.6212666666666662</v>
      </c>
      <c r="AN38" s="26">
        <f t="shared" si="75"/>
        <v>6.6503999999999994</v>
      </c>
      <c r="AO38" s="26">
        <f t="shared" si="75"/>
        <v>6.6795333333333327</v>
      </c>
      <c r="AP38" s="26">
        <f t="shared" si="75"/>
        <v>6.7086666666666659</v>
      </c>
      <c r="AQ38" s="26">
        <f t="shared" si="75"/>
        <v>6.7377999999999991</v>
      </c>
      <c r="AR38" s="26">
        <f t="shared" si="75"/>
        <v>6.7669333333333324</v>
      </c>
      <c r="AS38" s="26">
        <f t="shared" si="75"/>
        <v>6.7960666666666656</v>
      </c>
      <c r="AT38" s="26">
        <f t="shared" si="75"/>
        <v>6.8251999999999988</v>
      </c>
      <c r="AU38" s="26">
        <f t="shared" si="75"/>
        <v>6.8543333333333321</v>
      </c>
      <c r="AV38" s="26">
        <f t="shared" si="75"/>
        <v>6.8834666666666653</v>
      </c>
      <c r="AW38" s="26">
        <f t="shared" si="75"/>
        <v>6.9125999999999985</v>
      </c>
      <c r="AX38" s="26">
        <f t="shared" si="75"/>
        <v>6.9417333333333318</v>
      </c>
      <c r="AY38" s="26">
        <f t="shared" si="75"/>
        <v>6.970866666666665</v>
      </c>
      <c r="AZ38" s="26">
        <f>AZ40</f>
        <v>7</v>
      </c>
    </row>
    <row r="39" spans="1:5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 t="shared" ref="AA39:AC39" si="76">AB39</f>
        <v>6.5629999999999997</v>
      </c>
      <c r="AB39" s="28">
        <f t="shared" si="76"/>
        <v>6.5629999999999997</v>
      </c>
      <c r="AC39" s="28">
        <f t="shared" si="76"/>
        <v>6.5629999999999997</v>
      </c>
      <c r="AD39" s="27">
        <f>AD40</f>
        <v>6.5629999999999997</v>
      </c>
      <c r="AE39" s="27">
        <f t="shared" si="73"/>
        <v>6.5629999999999997</v>
      </c>
      <c r="AF39" s="27">
        <f t="shared" si="73"/>
        <v>6.5629999999999997</v>
      </c>
      <c r="AG39" s="26">
        <f t="shared" si="74"/>
        <v>6.5629999999999997</v>
      </c>
      <c r="AH39" s="26">
        <f t="shared" si="74"/>
        <v>6.5629999999999997</v>
      </c>
      <c r="AI39" s="26">
        <f t="shared" si="74"/>
        <v>6.5629999999999997</v>
      </c>
      <c r="AJ39" s="26">
        <f t="shared" si="74"/>
        <v>6.5629999999999997</v>
      </c>
      <c r="AK39" s="26">
        <f>AK40</f>
        <v>6.5629999999999997</v>
      </c>
      <c r="AL39" s="26">
        <f t="shared" ref="AL39:AY39" si="77">AK39+($AZ39-$AK39)/($AZ$2-$AK$2)</f>
        <v>6.592133333333333</v>
      </c>
      <c r="AM39" s="26">
        <f t="shared" si="77"/>
        <v>6.6212666666666662</v>
      </c>
      <c r="AN39" s="26">
        <f t="shared" si="77"/>
        <v>6.6503999999999994</v>
      </c>
      <c r="AO39" s="26">
        <f t="shared" si="77"/>
        <v>6.6795333333333327</v>
      </c>
      <c r="AP39" s="26">
        <f t="shared" si="77"/>
        <v>6.7086666666666659</v>
      </c>
      <c r="AQ39" s="26">
        <f t="shared" si="77"/>
        <v>6.7377999999999991</v>
      </c>
      <c r="AR39" s="26">
        <f t="shared" si="77"/>
        <v>6.7669333333333324</v>
      </c>
      <c r="AS39" s="26">
        <f t="shared" si="77"/>
        <v>6.7960666666666656</v>
      </c>
      <c r="AT39" s="26">
        <f t="shared" si="77"/>
        <v>6.8251999999999988</v>
      </c>
      <c r="AU39" s="26">
        <f t="shared" si="77"/>
        <v>6.8543333333333321</v>
      </c>
      <c r="AV39" s="26">
        <f t="shared" si="77"/>
        <v>6.8834666666666653</v>
      </c>
      <c r="AW39" s="26">
        <f t="shared" si="77"/>
        <v>6.9125999999999985</v>
      </c>
      <c r="AX39" s="26">
        <f t="shared" si="77"/>
        <v>6.9417333333333318</v>
      </c>
      <c r="AY39" s="26">
        <f t="shared" si="77"/>
        <v>6.970866666666665</v>
      </c>
      <c r="AZ39" s="26">
        <f>AZ40</f>
        <v>7</v>
      </c>
    </row>
    <row r="40" spans="1:5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 t="shared" ref="AA40:AC40" si="78">AB40</f>
        <v>6.5629999999999997</v>
      </c>
      <c r="AB40" s="28">
        <f t="shared" si="78"/>
        <v>6.5629999999999997</v>
      </c>
      <c r="AC40" s="28">
        <f t="shared" si="78"/>
        <v>6.5629999999999997</v>
      </c>
      <c r="AD40" s="30">
        <f>LabourForceAssumption!D34</f>
        <v>6.5629999999999997</v>
      </c>
      <c r="AE40" s="27">
        <f t="shared" si="73"/>
        <v>6.5629999999999997</v>
      </c>
      <c r="AF40" s="27">
        <f t="shared" si="73"/>
        <v>6.5629999999999997</v>
      </c>
      <c r="AG40" s="26">
        <f t="shared" si="74"/>
        <v>6.5629999999999997</v>
      </c>
      <c r="AH40" s="26">
        <f t="shared" si="74"/>
        <v>6.5629999999999997</v>
      </c>
      <c r="AI40" s="26">
        <f t="shared" si="74"/>
        <v>6.5629999999999997</v>
      </c>
      <c r="AJ40" s="26">
        <f t="shared" si="74"/>
        <v>6.5629999999999997</v>
      </c>
      <c r="AK40" s="30">
        <f>LabourForceAssumption!G34</f>
        <v>6.5629999999999997</v>
      </c>
      <c r="AL40" s="26">
        <f t="shared" ref="AL40:AY40" si="79">AK40+($AZ40-$AK40)/($AZ$2-$AK$2)</f>
        <v>6.592133333333333</v>
      </c>
      <c r="AM40" s="26">
        <f t="shared" si="79"/>
        <v>6.6212666666666662</v>
      </c>
      <c r="AN40" s="26">
        <f t="shared" si="79"/>
        <v>6.6503999999999994</v>
      </c>
      <c r="AO40" s="26">
        <f t="shared" si="79"/>
        <v>6.6795333333333327</v>
      </c>
      <c r="AP40" s="26">
        <f t="shared" si="79"/>
        <v>6.7086666666666659</v>
      </c>
      <c r="AQ40" s="26">
        <f t="shared" si="79"/>
        <v>6.7377999999999991</v>
      </c>
      <c r="AR40" s="26">
        <f t="shared" si="79"/>
        <v>6.7669333333333324</v>
      </c>
      <c r="AS40" s="26">
        <f t="shared" si="79"/>
        <v>6.7960666666666656</v>
      </c>
      <c r="AT40" s="26">
        <f t="shared" si="79"/>
        <v>6.8251999999999988</v>
      </c>
      <c r="AU40" s="26">
        <f t="shared" si="79"/>
        <v>6.8543333333333321</v>
      </c>
      <c r="AV40" s="26">
        <f t="shared" si="79"/>
        <v>6.8834666666666653</v>
      </c>
      <c r="AW40" s="26">
        <f t="shared" si="79"/>
        <v>6.9125999999999985</v>
      </c>
      <c r="AX40" s="26">
        <f t="shared" si="79"/>
        <v>6.9417333333333318</v>
      </c>
      <c r="AY40" s="26">
        <f t="shared" si="79"/>
        <v>6.970866666666665</v>
      </c>
      <c r="AZ40" s="30">
        <f>LabourForceAssumption!J34</f>
        <v>7</v>
      </c>
    </row>
    <row r="41" spans="1:5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 t="shared" ref="AA41:AC41" si="80">AB41</f>
        <v>6.5629999999999997</v>
      </c>
      <c r="AB41" s="28">
        <f t="shared" si="80"/>
        <v>6.5629999999999997</v>
      </c>
      <c r="AC41" s="28">
        <f t="shared" si="80"/>
        <v>6.5629999999999997</v>
      </c>
      <c r="AD41" s="27">
        <f>AD40</f>
        <v>6.5629999999999997</v>
      </c>
      <c r="AE41" s="27">
        <f t="shared" si="73"/>
        <v>6.5629999999999997</v>
      </c>
      <c r="AF41" s="27">
        <f t="shared" si="73"/>
        <v>6.5629999999999997</v>
      </c>
      <c r="AG41" s="26">
        <f t="shared" si="74"/>
        <v>6.5629999999999997</v>
      </c>
      <c r="AH41" s="26">
        <f t="shared" si="74"/>
        <v>6.5629999999999997</v>
      </c>
      <c r="AI41" s="26">
        <f t="shared" si="74"/>
        <v>6.5629999999999997</v>
      </c>
      <c r="AJ41" s="26">
        <f t="shared" si="74"/>
        <v>6.5629999999999997</v>
      </c>
      <c r="AK41" s="26">
        <f>AK40</f>
        <v>6.5629999999999997</v>
      </c>
      <c r="AL41" s="26">
        <f t="shared" ref="AL41:AY41" si="81">AK41+($AZ41-$AK41)/($AZ$2-$AK$2)</f>
        <v>6.592133333333333</v>
      </c>
      <c r="AM41" s="26">
        <f t="shared" si="81"/>
        <v>6.6212666666666662</v>
      </c>
      <c r="AN41" s="26">
        <f t="shared" si="81"/>
        <v>6.6503999999999994</v>
      </c>
      <c r="AO41" s="26">
        <f t="shared" si="81"/>
        <v>6.6795333333333327</v>
      </c>
      <c r="AP41" s="26">
        <f t="shared" si="81"/>
        <v>6.7086666666666659</v>
      </c>
      <c r="AQ41" s="26">
        <f t="shared" si="81"/>
        <v>6.7377999999999991</v>
      </c>
      <c r="AR41" s="26">
        <f t="shared" si="81"/>
        <v>6.7669333333333324</v>
      </c>
      <c r="AS41" s="26">
        <f t="shared" si="81"/>
        <v>6.7960666666666656</v>
      </c>
      <c r="AT41" s="26">
        <f t="shared" si="81"/>
        <v>6.8251999999999988</v>
      </c>
      <c r="AU41" s="26">
        <f t="shared" si="81"/>
        <v>6.8543333333333321</v>
      </c>
      <c r="AV41" s="26">
        <f t="shared" si="81"/>
        <v>6.8834666666666653</v>
      </c>
      <c r="AW41" s="26">
        <f t="shared" si="81"/>
        <v>6.9125999999999985</v>
      </c>
      <c r="AX41" s="26">
        <f t="shared" si="81"/>
        <v>6.9417333333333318</v>
      </c>
      <c r="AY41" s="26">
        <f t="shared" si="81"/>
        <v>6.970866666666665</v>
      </c>
      <c r="AZ41" s="26">
        <f>AZ40</f>
        <v>7</v>
      </c>
    </row>
    <row r="42" spans="1:5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 t="shared" ref="AA42:AC42" si="82">AB42</f>
        <v>6.5629999999999997</v>
      </c>
      <c r="AB42" s="28">
        <f t="shared" si="82"/>
        <v>6.5629999999999997</v>
      </c>
      <c r="AC42" s="28">
        <f t="shared" si="82"/>
        <v>6.5629999999999997</v>
      </c>
      <c r="AD42" s="27">
        <f>AD40</f>
        <v>6.5629999999999997</v>
      </c>
      <c r="AE42" s="27">
        <f t="shared" si="73"/>
        <v>6.5629999999999997</v>
      </c>
      <c r="AF42" s="27">
        <f t="shared" si="73"/>
        <v>6.5629999999999997</v>
      </c>
      <c r="AG42" s="26">
        <f t="shared" si="74"/>
        <v>6.5629999999999997</v>
      </c>
      <c r="AH42" s="26">
        <f t="shared" si="74"/>
        <v>6.5629999999999997</v>
      </c>
      <c r="AI42" s="26">
        <f t="shared" si="74"/>
        <v>6.5629999999999997</v>
      </c>
      <c r="AJ42" s="26">
        <f t="shared" si="74"/>
        <v>6.5629999999999997</v>
      </c>
      <c r="AK42" s="26">
        <f>AK40</f>
        <v>6.5629999999999997</v>
      </c>
      <c r="AL42" s="26">
        <f t="shared" ref="AL42:AY42" si="83">AK42+($AZ42-$AK42)/($AZ$2-$AK$2)</f>
        <v>6.592133333333333</v>
      </c>
      <c r="AM42" s="26">
        <f t="shared" si="83"/>
        <v>6.6212666666666662</v>
      </c>
      <c r="AN42" s="26">
        <f t="shared" si="83"/>
        <v>6.6503999999999994</v>
      </c>
      <c r="AO42" s="26">
        <f t="shared" si="83"/>
        <v>6.6795333333333327</v>
      </c>
      <c r="AP42" s="26">
        <f t="shared" si="83"/>
        <v>6.7086666666666659</v>
      </c>
      <c r="AQ42" s="26">
        <f t="shared" si="83"/>
        <v>6.7377999999999991</v>
      </c>
      <c r="AR42" s="26">
        <f t="shared" si="83"/>
        <v>6.7669333333333324</v>
      </c>
      <c r="AS42" s="26">
        <f t="shared" si="83"/>
        <v>6.7960666666666656</v>
      </c>
      <c r="AT42" s="26">
        <f t="shared" si="83"/>
        <v>6.8251999999999988</v>
      </c>
      <c r="AU42" s="26">
        <f t="shared" si="83"/>
        <v>6.8543333333333321</v>
      </c>
      <c r="AV42" s="26">
        <f t="shared" si="83"/>
        <v>6.8834666666666653</v>
      </c>
      <c r="AW42" s="26">
        <f t="shared" si="83"/>
        <v>6.9125999999999985</v>
      </c>
      <c r="AX42" s="26">
        <f t="shared" si="83"/>
        <v>6.9417333333333318</v>
      </c>
      <c r="AY42" s="26">
        <f t="shared" si="83"/>
        <v>6.970866666666665</v>
      </c>
      <c r="AZ42" s="26">
        <f>AZ40</f>
        <v>7</v>
      </c>
    </row>
    <row r="43" spans="1:5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 t="shared" ref="AA43:AC43" si="84">AB43</f>
        <v>6.7539999999999996</v>
      </c>
      <c r="AB43" s="28">
        <f t="shared" si="84"/>
        <v>6.7539999999999996</v>
      </c>
      <c r="AC43" s="28">
        <f t="shared" si="84"/>
        <v>6.7539999999999996</v>
      </c>
      <c r="AD43" s="27">
        <f>AD45</f>
        <v>6.7539999999999996</v>
      </c>
      <c r="AE43" s="27">
        <f t="shared" si="73"/>
        <v>6.7539999999999996</v>
      </c>
      <c r="AF43" s="27">
        <f t="shared" si="73"/>
        <v>6.7539999999999996</v>
      </c>
      <c r="AG43" s="26">
        <f t="shared" si="74"/>
        <v>6.7539999999999996</v>
      </c>
      <c r="AH43" s="26">
        <f t="shared" si="74"/>
        <v>6.7539999999999996</v>
      </c>
      <c r="AI43" s="26">
        <f t="shared" si="74"/>
        <v>6.7539999999999996</v>
      </c>
      <c r="AJ43" s="26">
        <f t="shared" si="74"/>
        <v>6.7539999999999996</v>
      </c>
      <c r="AK43" s="26">
        <f>AK45</f>
        <v>6.7539999999999996</v>
      </c>
      <c r="AL43" s="26">
        <f t="shared" ref="AL43:AY43" si="85">AK43+($AZ43-$AK43)/($AZ$2-$AK$2)</f>
        <v>6.837066666666666</v>
      </c>
      <c r="AM43" s="26">
        <f t="shared" si="85"/>
        <v>6.9201333333333324</v>
      </c>
      <c r="AN43" s="26">
        <f t="shared" si="85"/>
        <v>7.0031999999999988</v>
      </c>
      <c r="AO43" s="26">
        <f t="shared" si="85"/>
        <v>7.0862666666666652</v>
      </c>
      <c r="AP43" s="26">
        <f t="shared" si="85"/>
        <v>7.1693333333333316</v>
      </c>
      <c r="AQ43" s="26">
        <f t="shared" si="85"/>
        <v>7.252399999999998</v>
      </c>
      <c r="AR43" s="26">
        <f t="shared" si="85"/>
        <v>7.3354666666666644</v>
      </c>
      <c r="AS43" s="26">
        <f t="shared" si="85"/>
        <v>7.4185333333333308</v>
      </c>
      <c r="AT43" s="26">
        <f t="shared" si="85"/>
        <v>7.5015999999999972</v>
      </c>
      <c r="AU43" s="26">
        <f t="shared" si="85"/>
        <v>7.5846666666666636</v>
      </c>
      <c r="AV43" s="26">
        <f t="shared" si="85"/>
        <v>7.66773333333333</v>
      </c>
      <c r="AW43" s="26">
        <f t="shared" si="85"/>
        <v>7.7507999999999964</v>
      </c>
      <c r="AX43" s="26">
        <f t="shared" si="85"/>
        <v>7.8338666666666628</v>
      </c>
      <c r="AY43" s="26">
        <f t="shared" si="85"/>
        <v>7.9169333333333292</v>
      </c>
      <c r="AZ43" s="26">
        <f>AZ45</f>
        <v>8</v>
      </c>
    </row>
    <row r="44" spans="1:5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 t="shared" ref="AA44:AC44" si="86">AB44</f>
        <v>6.7539999999999996</v>
      </c>
      <c r="AB44" s="28">
        <f t="shared" si="86"/>
        <v>6.7539999999999996</v>
      </c>
      <c r="AC44" s="28">
        <f t="shared" si="86"/>
        <v>6.7539999999999996</v>
      </c>
      <c r="AD44" s="27">
        <f>AD45</f>
        <v>6.7539999999999996</v>
      </c>
      <c r="AE44" s="27">
        <f t="shared" si="73"/>
        <v>6.7539999999999996</v>
      </c>
      <c r="AF44" s="27">
        <f t="shared" si="73"/>
        <v>6.7539999999999996</v>
      </c>
      <c r="AG44" s="26">
        <f t="shared" si="74"/>
        <v>6.7539999999999996</v>
      </c>
      <c r="AH44" s="26">
        <f t="shared" si="74"/>
        <v>6.7539999999999996</v>
      </c>
      <c r="AI44" s="26">
        <f t="shared" si="74"/>
        <v>6.7539999999999996</v>
      </c>
      <c r="AJ44" s="26">
        <f t="shared" si="74"/>
        <v>6.7539999999999996</v>
      </c>
      <c r="AK44" s="26">
        <f>AK45</f>
        <v>6.7539999999999996</v>
      </c>
      <c r="AL44" s="26">
        <f t="shared" ref="AL44:AY44" si="87">AK44+($AZ44-$AK44)/($AZ$2-$AK$2)</f>
        <v>6.837066666666666</v>
      </c>
      <c r="AM44" s="26">
        <f t="shared" si="87"/>
        <v>6.9201333333333324</v>
      </c>
      <c r="AN44" s="26">
        <f t="shared" si="87"/>
        <v>7.0031999999999988</v>
      </c>
      <c r="AO44" s="26">
        <f t="shared" si="87"/>
        <v>7.0862666666666652</v>
      </c>
      <c r="AP44" s="26">
        <f t="shared" si="87"/>
        <v>7.1693333333333316</v>
      </c>
      <c r="AQ44" s="26">
        <f t="shared" si="87"/>
        <v>7.252399999999998</v>
      </c>
      <c r="AR44" s="26">
        <f t="shared" si="87"/>
        <v>7.3354666666666644</v>
      </c>
      <c r="AS44" s="26">
        <f t="shared" si="87"/>
        <v>7.4185333333333308</v>
      </c>
      <c r="AT44" s="26">
        <f t="shared" si="87"/>
        <v>7.5015999999999972</v>
      </c>
      <c r="AU44" s="26">
        <f t="shared" si="87"/>
        <v>7.5846666666666636</v>
      </c>
      <c r="AV44" s="26">
        <f t="shared" si="87"/>
        <v>7.66773333333333</v>
      </c>
      <c r="AW44" s="26">
        <f t="shared" si="87"/>
        <v>7.7507999999999964</v>
      </c>
      <c r="AX44" s="26">
        <f t="shared" si="87"/>
        <v>7.8338666666666628</v>
      </c>
      <c r="AY44" s="26">
        <f t="shared" si="87"/>
        <v>7.9169333333333292</v>
      </c>
      <c r="AZ44" s="26">
        <f>AZ45</f>
        <v>8</v>
      </c>
    </row>
    <row r="45" spans="1:5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 t="shared" ref="AA45:AC45" si="88">AB45</f>
        <v>6.7539999999999996</v>
      </c>
      <c r="AB45" s="28">
        <f t="shared" si="88"/>
        <v>6.7539999999999996</v>
      </c>
      <c r="AC45" s="28">
        <f t="shared" si="88"/>
        <v>6.7539999999999996</v>
      </c>
      <c r="AD45" s="30">
        <f>LabourForceAssumption!D35</f>
        <v>6.7539999999999996</v>
      </c>
      <c r="AE45" s="27">
        <f t="shared" si="73"/>
        <v>6.7539999999999996</v>
      </c>
      <c r="AF45" s="27">
        <f t="shared" si="73"/>
        <v>6.7539999999999996</v>
      </c>
      <c r="AG45" s="26">
        <f t="shared" si="74"/>
        <v>6.7539999999999996</v>
      </c>
      <c r="AH45" s="26">
        <f t="shared" si="74"/>
        <v>6.7539999999999996</v>
      </c>
      <c r="AI45" s="26">
        <f t="shared" si="74"/>
        <v>6.7539999999999996</v>
      </c>
      <c r="AJ45" s="26">
        <f t="shared" si="74"/>
        <v>6.7539999999999996</v>
      </c>
      <c r="AK45" s="30">
        <f>LabourForceAssumption!G35</f>
        <v>6.7539999999999996</v>
      </c>
      <c r="AL45" s="26">
        <f t="shared" ref="AL45:AY45" si="89">AK45+($AZ45-$AK45)/($AZ$2-$AK$2)</f>
        <v>6.837066666666666</v>
      </c>
      <c r="AM45" s="26">
        <f t="shared" si="89"/>
        <v>6.9201333333333324</v>
      </c>
      <c r="AN45" s="26">
        <f t="shared" si="89"/>
        <v>7.0031999999999988</v>
      </c>
      <c r="AO45" s="26">
        <f t="shared" si="89"/>
        <v>7.0862666666666652</v>
      </c>
      <c r="AP45" s="26">
        <f t="shared" si="89"/>
        <v>7.1693333333333316</v>
      </c>
      <c r="AQ45" s="26">
        <f t="shared" si="89"/>
        <v>7.252399999999998</v>
      </c>
      <c r="AR45" s="26">
        <f t="shared" si="89"/>
        <v>7.3354666666666644</v>
      </c>
      <c r="AS45" s="26">
        <f t="shared" si="89"/>
        <v>7.4185333333333308</v>
      </c>
      <c r="AT45" s="26">
        <f t="shared" si="89"/>
        <v>7.5015999999999972</v>
      </c>
      <c r="AU45" s="26">
        <f t="shared" si="89"/>
        <v>7.5846666666666636</v>
      </c>
      <c r="AV45" s="26">
        <f t="shared" si="89"/>
        <v>7.66773333333333</v>
      </c>
      <c r="AW45" s="26">
        <f t="shared" si="89"/>
        <v>7.7507999999999964</v>
      </c>
      <c r="AX45" s="26">
        <f t="shared" si="89"/>
        <v>7.8338666666666628</v>
      </c>
      <c r="AY45" s="26">
        <f t="shared" si="89"/>
        <v>7.9169333333333292</v>
      </c>
      <c r="AZ45" s="30">
        <f>LabourForceAssumption!J35</f>
        <v>8</v>
      </c>
    </row>
    <row r="46" spans="1:5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 t="shared" ref="AA46:AC46" si="90">AB46</f>
        <v>6.7539999999999996</v>
      </c>
      <c r="AB46" s="28">
        <f t="shared" si="90"/>
        <v>6.7539999999999996</v>
      </c>
      <c r="AC46" s="28">
        <f t="shared" si="90"/>
        <v>6.7539999999999996</v>
      </c>
      <c r="AD46" s="27">
        <f>AD45</f>
        <v>6.7539999999999996</v>
      </c>
      <c r="AE46" s="27">
        <f t="shared" si="73"/>
        <v>6.7539999999999996</v>
      </c>
      <c r="AF46" s="27">
        <f t="shared" si="73"/>
        <v>6.7539999999999996</v>
      </c>
      <c r="AG46" s="26">
        <f t="shared" si="74"/>
        <v>6.7539999999999996</v>
      </c>
      <c r="AH46" s="26">
        <f t="shared" si="74"/>
        <v>6.7539999999999996</v>
      </c>
      <c r="AI46" s="26">
        <f t="shared" si="74"/>
        <v>6.7539999999999996</v>
      </c>
      <c r="AJ46" s="26">
        <f t="shared" si="74"/>
        <v>6.7539999999999996</v>
      </c>
      <c r="AK46" s="26">
        <f>AK45</f>
        <v>6.7539999999999996</v>
      </c>
      <c r="AL46" s="26">
        <f t="shared" ref="AL46:AY46" si="91">AK46+($AZ46-$AK46)/($AZ$2-$AK$2)</f>
        <v>6.837066666666666</v>
      </c>
      <c r="AM46" s="26">
        <f t="shared" si="91"/>
        <v>6.9201333333333324</v>
      </c>
      <c r="AN46" s="26">
        <f t="shared" si="91"/>
        <v>7.0031999999999988</v>
      </c>
      <c r="AO46" s="26">
        <f t="shared" si="91"/>
        <v>7.0862666666666652</v>
      </c>
      <c r="AP46" s="26">
        <f t="shared" si="91"/>
        <v>7.1693333333333316</v>
      </c>
      <c r="AQ46" s="26">
        <f t="shared" si="91"/>
        <v>7.252399999999998</v>
      </c>
      <c r="AR46" s="26">
        <f t="shared" si="91"/>
        <v>7.3354666666666644</v>
      </c>
      <c r="AS46" s="26">
        <f t="shared" si="91"/>
        <v>7.4185333333333308</v>
      </c>
      <c r="AT46" s="26">
        <f t="shared" si="91"/>
        <v>7.5015999999999972</v>
      </c>
      <c r="AU46" s="26">
        <f t="shared" si="91"/>
        <v>7.5846666666666636</v>
      </c>
      <c r="AV46" s="26">
        <f t="shared" si="91"/>
        <v>7.66773333333333</v>
      </c>
      <c r="AW46" s="26">
        <f t="shared" si="91"/>
        <v>7.7507999999999964</v>
      </c>
      <c r="AX46" s="26">
        <f t="shared" si="91"/>
        <v>7.8338666666666628</v>
      </c>
      <c r="AY46" s="26">
        <f t="shared" si="91"/>
        <v>7.9169333333333292</v>
      </c>
      <c r="AZ46" s="26">
        <f>AZ45</f>
        <v>8</v>
      </c>
    </row>
    <row r="47" spans="1:5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 t="shared" ref="AA47:AC47" si="92">AB47</f>
        <v>6.7539999999999996</v>
      </c>
      <c r="AB47" s="28">
        <f t="shared" si="92"/>
        <v>6.7539999999999996</v>
      </c>
      <c r="AC47" s="28">
        <f t="shared" si="92"/>
        <v>6.7539999999999996</v>
      </c>
      <c r="AD47" s="27">
        <f>AD45</f>
        <v>6.7539999999999996</v>
      </c>
      <c r="AE47" s="27">
        <f t="shared" si="73"/>
        <v>6.7539999999999996</v>
      </c>
      <c r="AF47" s="27">
        <f t="shared" si="73"/>
        <v>6.7539999999999996</v>
      </c>
      <c r="AG47" s="26">
        <f t="shared" si="74"/>
        <v>6.7539999999999996</v>
      </c>
      <c r="AH47" s="26">
        <f t="shared" si="74"/>
        <v>6.7539999999999996</v>
      </c>
      <c r="AI47" s="26">
        <f t="shared" si="74"/>
        <v>6.7539999999999996</v>
      </c>
      <c r="AJ47" s="26">
        <f t="shared" si="74"/>
        <v>6.7539999999999996</v>
      </c>
      <c r="AK47" s="26">
        <f>AK45</f>
        <v>6.7539999999999996</v>
      </c>
      <c r="AL47" s="26">
        <f t="shared" ref="AL47:AY47" si="93">AK47+($AZ47-$AK47)/($AZ$2-$AK$2)</f>
        <v>6.837066666666666</v>
      </c>
      <c r="AM47" s="26">
        <f t="shared" si="93"/>
        <v>6.9201333333333324</v>
      </c>
      <c r="AN47" s="26">
        <f t="shared" si="93"/>
        <v>7.0031999999999988</v>
      </c>
      <c r="AO47" s="26">
        <f t="shared" si="93"/>
        <v>7.0862666666666652</v>
      </c>
      <c r="AP47" s="26">
        <f t="shared" si="93"/>
        <v>7.1693333333333316</v>
      </c>
      <c r="AQ47" s="26">
        <f t="shared" si="93"/>
        <v>7.252399999999998</v>
      </c>
      <c r="AR47" s="26">
        <f t="shared" si="93"/>
        <v>7.3354666666666644</v>
      </c>
      <c r="AS47" s="26">
        <f t="shared" si="93"/>
        <v>7.4185333333333308</v>
      </c>
      <c r="AT47" s="26">
        <f t="shared" si="93"/>
        <v>7.5015999999999972</v>
      </c>
      <c r="AU47" s="26">
        <f t="shared" si="93"/>
        <v>7.5846666666666636</v>
      </c>
      <c r="AV47" s="26">
        <f t="shared" si="93"/>
        <v>7.66773333333333</v>
      </c>
      <c r="AW47" s="26">
        <f t="shared" si="93"/>
        <v>7.7507999999999964</v>
      </c>
      <c r="AX47" s="26">
        <f t="shared" si="93"/>
        <v>7.8338666666666628</v>
      </c>
      <c r="AY47" s="26">
        <f t="shared" si="93"/>
        <v>7.9169333333333292</v>
      </c>
      <c r="AZ47" s="26">
        <f>AZ45</f>
        <v>8</v>
      </c>
    </row>
    <row r="48" spans="1:5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 t="shared" ref="AA48:AC48" si="94">AB48</f>
        <v>8.5790000000000006</v>
      </c>
      <c r="AB48" s="28">
        <f t="shared" si="94"/>
        <v>8.5790000000000006</v>
      </c>
      <c r="AC48" s="28">
        <f t="shared" si="94"/>
        <v>8.5790000000000006</v>
      </c>
      <c r="AD48" s="27">
        <f>AD50</f>
        <v>8.5790000000000006</v>
      </c>
      <c r="AE48" s="27">
        <f t="shared" si="73"/>
        <v>8.5790000000000006</v>
      </c>
      <c r="AF48" s="27">
        <f t="shared" si="73"/>
        <v>8.5790000000000006</v>
      </c>
      <c r="AG48" s="26">
        <f t="shared" si="74"/>
        <v>8.5790000000000006</v>
      </c>
      <c r="AH48" s="26">
        <f t="shared" si="74"/>
        <v>8.5790000000000006</v>
      </c>
      <c r="AI48" s="26">
        <f t="shared" si="74"/>
        <v>8.5790000000000006</v>
      </c>
      <c r="AJ48" s="26">
        <f t="shared" si="74"/>
        <v>8.5790000000000006</v>
      </c>
      <c r="AK48" s="26">
        <f>AK50</f>
        <v>8.5790000000000006</v>
      </c>
      <c r="AL48" s="26">
        <f t="shared" ref="AL48:AY48" si="95">AK48+($AZ48-$AK48)/($AZ$2-$AK$2)</f>
        <v>8.5790000000000006</v>
      </c>
      <c r="AM48" s="26">
        <f t="shared" si="95"/>
        <v>8.5790000000000006</v>
      </c>
      <c r="AN48" s="26">
        <f t="shared" si="95"/>
        <v>8.5790000000000006</v>
      </c>
      <c r="AO48" s="26">
        <f t="shared" si="95"/>
        <v>8.5790000000000006</v>
      </c>
      <c r="AP48" s="26">
        <f t="shared" si="95"/>
        <v>8.5790000000000006</v>
      </c>
      <c r="AQ48" s="26">
        <f t="shared" si="95"/>
        <v>8.5790000000000006</v>
      </c>
      <c r="AR48" s="26">
        <f t="shared" si="95"/>
        <v>8.5790000000000006</v>
      </c>
      <c r="AS48" s="26">
        <f t="shared" si="95"/>
        <v>8.5790000000000006</v>
      </c>
      <c r="AT48" s="26">
        <f t="shared" si="95"/>
        <v>8.5790000000000006</v>
      </c>
      <c r="AU48" s="26">
        <f t="shared" si="95"/>
        <v>8.5790000000000006</v>
      </c>
      <c r="AV48" s="26">
        <f t="shared" si="95"/>
        <v>8.5790000000000006</v>
      </c>
      <c r="AW48" s="26">
        <f t="shared" si="95"/>
        <v>8.5790000000000006</v>
      </c>
      <c r="AX48" s="26">
        <f t="shared" si="95"/>
        <v>8.5790000000000006</v>
      </c>
      <c r="AY48" s="26">
        <f t="shared" si="95"/>
        <v>8.5790000000000006</v>
      </c>
      <c r="AZ48" s="26">
        <f>AZ50</f>
        <v>8.5790000000000006</v>
      </c>
    </row>
    <row r="49" spans="1:5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 t="shared" ref="AA49:AC49" si="96">AB49</f>
        <v>8.5790000000000006</v>
      </c>
      <c r="AB49" s="28">
        <f t="shared" si="96"/>
        <v>8.5790000000000006</v>
      </c>
      <c r="AC49" s="28">
        <f t="shared" si="96"/>
        <v>8.5790000000000006</v>
      </c>
      <c r="AD49" s="27">
        <f>AD50</f>
        <v>8.5790000000000006</v>
      </c>
      <c r="AE49" s="27">
        <f t="shared" si="73"/>
        <v>8.5790000000000006</v>
      </c>
      <c r="AF49" s="27">
        <f t="shared" si="73"/>
        <v>8.5790000000000006</v>
      </c>
      <c r="AG49" s="26">
        <f t="shared" si="74"/>
        <v>8.5790000000000006</v>
      </c>
      <c r="AH49" s="26">
        <f t="shared" si="74"/>
        <v>8.5790000000000006</v>
      </c>
      <c r="AI49" s="26">
        <f t="shared" si="74"/>
        <v>8.5790000000000006</v>
      </c>
      <c r="AJ49" s="26">
        <f t="shared" si="74"/>
        <v>8.5790000000000006</v>
      </c>
      <c r="AK49" s="26">
        <f>AK50</f>
        <v>8.5790000000000006</v>
      </c>
      <c r="AL49" s="26">
        <f t="shared" ref="AL49:AY49" si="97">AK49+($AZ49-$AK49)/($AZ$2-$AK$2)</f>
        <v>8.5790000000000006</v>
      </c>
      <c r="AM49" s="26">
        <f t="shared" si="97"/>
        <v>8.5790000000000006</v>
      </c>
      <c r="AN49" s="26">
        <f t="shared" si="97"/>
        <v>8.5790000000000006</v>
      </c>
      <c r="AO49" s="26">
        <f t="shared" si="97"/>
        <v>8.5790000000000006</v>
      </c>
      <c r="AP49" s="26">
        <f t="shared" si="97"/>
        <v>8.5790000000000006</v>
      </c>
      <c r="AQ49" s="26">
        <f t="shared" si="97"/>
        <v>8.5790000000000006</v>
      </c>
      <c r="AR49" s="26">
        <f t="shared" si="97"/>
        <v>8.5790000000000006</v>
      </c>
      <c r="AS49" s="26">
        <f t="shared" si="97"/>
        <v>8.5790000000000006</v>
      </c>
      <c r="AT49" s="26">
        <f t="shared" si="97"/>
        <v>8.5790000000000006</v>
      </c>
      <c r="AU49" s="26">
        <f t="shared" si="97"/>
        <v>8.5790000000000006</v>
      </c>
      <c r="AV49" s="26">
        <f t="shared" si="97"/>
        <v>8.5790000000000006</v>
      </c>
      <c r="AW49" s="26">
        <f t="shared" si="97"/>
        <v>8.5790000000000006</v>
      </c>
      <c r="AX49" s="26">
        <f t="shared" si="97"/>
        <v>8.5790000000000006</v>
      </c>
      <c r="AY49" s="26">
        <f t="shared" si="97"/>
        <v>8.5790000000000006</v>
      </c>
      <c r="AZ49" s="26">
        <f>AZ50</f>
        <v>8.5790000000000006</v>
      </c>
    </row>
    <row r="50" spans="1:5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 t="shared" ref="AA50:AC50" si="98">AB50</f>
        <v>8.5790000000000006</v>
      </c>
      <c r="AB50" s="28">
        <f t="shared" si="98"/>
        <v>8.5790000000000006</v>
      </c>
      <c r="AC50" s="28">
        <f t="shared" si="98"/>
        <v>8.5790000000000006</v>
      </c>
      <c r="AD50" s="30">
        <f>LabourForceAssumption!D36</f>
        <v>8.5790000000000006</v>
      </c>
      <c r="AE50" s="27">
        <f t="shared" si="73"/>
        <v>8.5790000000000006</v>
      </c>
      <c r="AF50" s="27">
        <f t="shared" si="73"/>
        <v>8.5790000000000006</v>
      </c>
      <c r="AG50" s="26">
        <f t="shared" si="74"/>
        <v>8.5790000000000006</v>
      </c>
      <c r="AH50" s="26">
        <f t="shared" si="74"/>
        <v>8.5790000000000006</v>
      </c>
      <c r="AI50" s="26">
        <f t="shared" si="74"/>
        <v>8.5790000000000006</v>
      </c>
      <c r="AJ50" s="26">
        <f t="shared" si="74"/>
        <v>8.5790000000000006</v>
      </c>
      <c r="AK50" s="30">
        <f>LabourForceAssumption!G36</f>
        <v>8.5790000000000006</v>
      </c>
      <c r="AL50" s="26">
        <f t="shared" ref="AL50:AY50" si="99">AK50+($AZ50-$AK50)/($AZ$2-$AK$2)</f>
        <v>8.5790000000000006</v>
      </c>
      <c r="AM50" s="26">
        <f t="shared" si="99"/>
        <v>8.5790000000000006</v>
      </c>
      <c r="AN50" s="26">
        <f t="shared" si="99"/>
        <v>8.5790000000000006</v>
      </c>
      <c r="AO50" s="26">
        <f t="shared" si="99"/>
        <v>8.5790000000000006</v>
      </c>
      <c r="AP50" s="26">
        <f t="shared" si="99"/>
        <v>8.5790000000000006</v>
      </c>
      <c r="AQ50" s="26">
        <f t="shared" si="99"/>
        <v>8.5790000000000006</v>
      </c>
      <c r="AR50" s="26">
        <f t="shared" si="99"/>
        <v>8.5790000000000006</v>
      </c>
      <c r="AS50" s="26">
        <f t="shared" si="99"/>
        <v>8.5790000000000006</v>
      </c>
      <c r="AT50" s="26">
        <f t="shared" si="99"/>
        <v>8.5790000000000006</v>
      </c>
      <c r="AU50" s="26">
        <f t="shared" si="99"/>
        <v>8.5790000000000006</v>
      </c>
      <c r="AV50" s="26">
        <f t="shared" si="99"/>
        <v>8.5790000000000006</v>
      </c>
      <c r="AW50" s="26">
        <f t="shared" si="99"/>
        <v>8.5790000000000006</v>
      </c>
      <c r="AX50" s="26">
        <f t="shared" si="99"/>
        <v>8.5790000000000006</v>
      </c>
      <c r="AY50" s="26">
        <f t="shared" si="99"/>
        <v>8.5790000000000006</v>
      </c>
      <c r="AZ50" s="30">
        <f>LabourForceAssumption!J36</f>
        <v>8.5790000000000006</v>
      </c>
    </row>
    <row r="51" spans="1:5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 t="shared" ref="AA51:AC51" si="100">AB51</f>
        <v>8.5790000000000006</v>
      </c>
      <c r="AB51" s="28">
        <f t="shared" si="100"/>
        <v>8.5790000000000006</v>
      </c>
      <c r="AC51" s="28">
        <f t="shared" si="100"/>
        <v>8.5790000000000006</v>
      </c>
      <c r="AD51" s="27">
        <f>AD50</f>
        <v>8.5790000000000006</v>
      </c>
      <c r="AE51" s="27">
        <f t="shared" si="73"/>
        <v>8.5790000000000006</v>
      </c>
      <c r="AF51" s="27">
        <f t="shared" si="73"/>
        <v>8.5790000000000006</v>
      </c>
      <c r="AG51" s="26">
        <f t="shared" si="74"/>
        <v>8.5790000000000006</v>
      </c>
      <c r="AH51" s="26">
        <f t="shared" si="74"/>
        <v>8.5790000000000006</v>
      </c>
      <c r="AI51" s="26">
        <f t="shared" si="74"/>
        <v>8.5790000000000006</v>
      </c>
      <c r="AJ51" s="26">
        <f t="shared" si="74"/>
        <v>8.5790000000000006</v>
      </c>
      <c r="AK51" s="26">
        <f>AK50</f>
        <v>8.5790000000000006</v>
      </c>
      <c r="AL51" s="26">
        <f t="shared" ref="AL51:AY51" si="101">AK51+($AZ51-$AK51)/($AZ$2-$AK$2)</f>
        <v>8.5790000000000006</v>
      </c>
      <c r="AM51" s="26">
        <f t="shared" si="101"/>
        <v>8.5790000000000006</v>
      </c>
      <c r="AN51" s="26">
        <f t="shared" si="101"/>
        <v>8.5790000000000006</v>
      </c>
      <c r="AO51" s="26">
        <f t="shared" si="101"/>
        <v>8.5790000000000006</v>
      </c>
      <c r="AP51" s="26">
        <f t="shared" si="101"/>
        <v>8.5790000000000006</v>
      </c>
      <c r="AQ51" s="26">
        <f t="shared" si="101"/>
        <v>8.5790000000000006</v>
      </c>
      <c r="AR51" s="26">
        <f t="shared" si="101"/>
        <v>8.5790000000000006</v>
      </c>
      <c r="AS51" s="26">
        <f t="shared" si="101"/>
        <v>8.5790000000000006</v>
      </c>
      <c r="AT51" s="26">
        <f t="shared" si="101"/>
        <v>8.5790000000000006</v>
      </c>
      <c r="AU51" s="26">
        <f t="shared" si="101"/>
        <v>8.5790000000000006</v>
      </c>
      <c r="AV51" s="26">
        <f t="shared" si="101"/>
        <v>8.5790000000000006</v>
      </c>
      <c r="AW51" s="26">
        <f t="shared" si="101"/>
        <v>8.5790000000000006</v>
      </c>
      <c r="AX51" s="26">
        <f t="shared" si="101"/>
        <v>8.5790000000000006</v>
      </c>
      <c r="AY51" s="26">
        <f t="shared" si="101"/>
        <v>8.5790000000000006</v>
      </c>
      <c r="AZ51" s="26">
        <f>AZ50</f>
        <v>8.5790000000000006</v>
      </c>
    </row>
    <row r="52" spans="1:5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 t="shared" ref="AA52:AC52" si="102">AB52</f>
        <v>8.5790000000000006</v>
      </c>
      <c r="AB52" s="28">
        <f t="shared" si="102"/>
        <v>8.5790000000000006</v>
      </c>
      <c r="AC52" s="28">
        <f t="shared" si="102"/>
        <v>8.5790000000000006</v>
      </c>
      <c r="AD52" s="27">
        <f>AD50</f>
        <v>8.5790000000000006</v>
      </c>
      <c r="AE52" s="27">
        <f t="shared" si="73"/>
        <v>8.5790000000000006</v>
      </c>
      <c r="AF52" s="27">
        <f t="shared" si="73"/>
        <v>8.5790000000000006</v>
      </c>
      <c r="AG52" s="26">
        <f t="shared" si="74"/>
        <v>8.5790000000000006</v>
      </c>
      <c r="AH52" s="26">
        <f t="shared" si="74"/>
        <v>8.5790000000000006</v>
      </c>
      <c r="AI52" s="26">
        <f t="shared" si="74"/>
        <v>8.5790000000000006</v>
      </c>
      <c r="AJ52" s="26">
        <f t="shared" si="74"/>
        <v>8.5790000000000006</v>
      </c>
      <c r="AK52" s="26">
        <f>AK50</f>
        <v>8.5790000000000006</v>
      </c>
      <c r="AL52" s="26">
        <f t="shared" ref="AL52:AY52" si="103">AK52+($AZ52-$AK52)/($AZ$2-$AK$2)</f>
        <v>8.5790000000000006</v>
      </c>
      <c r="AM52" s="26">
        <f t="shared" si="103"/>
        <v>8.5790000000000006</v>
      </c>
      <c r="AN52" s="26">
        <f t="shared" si="103"/>
        <v>8.5790000000000006</v>
      </c>
      <c r="AO52" s="26">
        <f t="shared" si="103"/>
        <v>8.5790000000000006</v>
      </c>
      <c r="AP52" s="26">
        <f t="shared" si="103"/>
        <v>8.5790000000000006</v>
      </c>
      <c r="AQ52" s="26">
        <f t="shared" si="103"/>
        <v>8.5790000000000006</v>
      </c>
      <c r="AR52" s="26">
        <f t="shared" si="103"/>
        <v>8.5790000000000006</v>
      </c>
      <c r="AS52" s="26">
        <f t="shared" si="103"/>
        <v>8.5790000000000006</v>
      </c>
      <c r="AT52" s="26">
        <f t="shared" si="103"/>
        <v>8.5790000000000006</v>
      </c>
      <c r="AU52" s="26">
        <f t="shared" si="103"/>
        <v>8.5790000000000006</v>
      </c>
      <c r="AV52" s="26">
        <f t="shared" si="103"/>
        <v>8.5790000000000006</v>
      </c>
      <c r="AW52" s="26">
        <f t="shared" si="103"/>
        <v>8.5790000000000006</v>
      </c>
      <c r="AX52" s="26">
        <f t="shared" si="103"/>
        <v>8.5790000000000006</v>
      </c>
      <c r="AY52" s="26">
        <f t="shared" si="103"/>
        <v>8.5790000000000006</v>
      </c>
      <c r="AZ52" s="26">
        <f>AZ50</f>
        <v>8.5790000000000006</v>
      </c>
    </row>
    <row r="53" spans="1:5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 t="shared" ref="AA53:AC53" si="104">AB53</f>
        <v>23.204000000000001</v>
      </c>
      <c r="AB53" s="28">
        <f t="shared" si="104"/>
        <v>23.204000000000001</v>
      </c>
      <c r="AC53" s="28">
        <f t="shared" si="104"/>
        <v>23.204000000000001</v>
      </c>
      <c r="AD53" s="27">
        <f>AD55</f>
        <v>23.204000000000001</v>
      </c>
      <c r="AE53" s="27">
        <f t="shared" si="73"/>
        <v>23.204000000000001</v>
      </c>
      <c r="AF53" s="27">
        <f t="shared" si="73"/>
        <v>23.204000000000001</v>
      </c>
      <c r="AG53" s="26">
        <f t="shared" si="74"/>
        <v>23.204000000000001</v>
      </c>
      <c r="AH53" s="26">
        <f t="shared" si="74"/>
        <v>23.204000000000001</v>
      </c>
      <c r="AI53" s="26">
        <f t="shared" si="74"/>
        <v>23.204000000000001</v>
      </c>
      <c r="AJ53" s="26">
        <f t="shared" si="74"/>
        <v>23.204000000000001</v>
      </c>
      <c r="AK53" s="26">
        <f>AK55</f>
        <v>23.204000000000001</v>
      </c>
      <c r="AL53" s="26">
        <f t="shared" ref="AL53:AY53" si="105">AK53+($AZ53-$AK53)/($AZ$2-$AK$2)</f>
        <v>22.457066666666666</v>
      </c>
      <c r="AM53" s="26">
        <f t="shared" si="105"/>
        <v>21.710133333333332</v>
      </c>
      <c r="AN53" s="26">
        <f t="shared" si="105"/>
        <v>20.963199999999997</v>
      </c>
      <c r="AO53" s="26">
        <f t="shared" si="105"/>
        <v>20.216266666666662</v>
      </c>
      <c r="AP53" s="26">
        <f t="shared" si="105"/>
        <v>19.469333333333328</v>
      </c>
      <c r="AQ53" s="26">
        <f t="shared" si="105"/>
        <v>18.722399999999993</v>
      </c>
      <c r="AR53" s="26">
        <f t="shared" si="105"/>
        <v>17.975466666666659</v>
      </c>
      <c r="AS53" s="26">
        <f t="shared" si="105"/>
        <v>17.228533333333324</v>
      </c>
      <c r="AT53" s="26">
        <f t="shared" si="105"/>
        <v>16.48159999999999</v>
      </c>
      <c r="AU53" s="26">
        <f t="shared" si="105"/>
        <v>15.734666666666657</v>
      </c>
      <c r="AV53" s="26">
        <f t="shared" si="105"/>
        <v>14.987733333333324</v>
      </c>
      <c r="AW53" s="26">
        <f t="shared" si="105"/>
        <v>14.240799999999991</v>
      </c>
      <c r="AX53" s="26">
        <f t="shared" si="105"/>
        <v>13.493866666666658</v>
      </c>
      <c r="AY53" s="26">
        <f t="shared" si="105"/>
        <v>12.746933333333326</v>
      </c>
      <c r="AZ53" s="26">
        <f>AZ55</f>
        <v>12</v>
      </c>
    </row>
    <row r="54" spans="1:5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 t="shared" ref="AA54:AC54" si="106">AB54</f>
        <v>23.204000000000001</v>
      </c>
      <c r="AB54" s="28">
        <f t="shared" si="106"/>
        <v>23.204000000000001</v>
      </c>
      <c r="AC54" s="28">
        <f t="shared" si="106"/>
        <v>23.204000000000001</v>
      </c>
      <c r="AD54" s="27">
        <f>AD55</f>
        <v>23.204000000000001</v>
      </c>
      <c r="AE54" s="27">
        <f t="shared" si="73"/>
        <v>23.204000000000001</v>
      </c>
      <c r="AF54" s="27">
        <f t="shared" si="73"/>
        <v>23.204000000000001</v>
      </c>
      <c r="AG54" s="26">
        <f t="shared" si="74"/>
        <v>23.204000000000001</v>
      </c>
      <c r="AH54" s="26">
        <f t="shared" si="74"/>
        <v>23.204000000000001</v>
      </c>
      <c r="AI54" s="26">
        <f t="shared" si="74"/>
        <v>23.204000000000001</v>
      </c>
      <c r="AJ54" s="26">
        <f t="shared" si="74"/>
        <v>23.204000000000001</v>
      </c>
      <c r="AK54" s="26">
        <f>AK55</f>
        <v>23.204000000000001</v>
      </c>
      <c r="AL54" s="26">
        <f t="shared" ref="AL54:AY54" si="107">AK54+($AZ54-$AK54)/($AZ$2-$AK$2)</f>
        <v>22.457066666666666</v>
      </c>
      <c r="AM54" s="26">
        <f t="shared" si="107"/>
        <v>21.710133333333332</v>
      </c>
      <c r="AN54" s="26">
        <f t="shared" si="107"/>
        <v>20.963199999999997</v>
      </c>
      <c r="AO54" s="26">
        <f t="shared" si="107"/>
        <v>20.216266666666662</v>
      </c>
      <c r="AP54" s="26">
        <f t="shared" si="107"/>
        <v>19.469333333333328</v>
      </c>
      <c r="AQ54" s="26">
        <f t="shared" si="107"/>
        <v>18.722399999999993</v>
      </c>
      <c r="AR54" s="26">
        <f t="shared" si="107"/>
        <v>17.975466666666659</v>
      </c>
      <c r="AS54" s="26">
        <f t="shared" si="107"/>
        <v>17.228533333333324</v>
      </c>
      <c r="AT54" s="26">
        <f t="shared" si="107"/>
        <v>16.48159999999999</v>
      </c>
      <c r="AU54" s="26">
        <f t="shared" si="107"/>
        <v>15.734666666666657</v>
      </c>
      <c r="AV54" s="26">
        <f t="shared" si="107"/>
        <v>14.987733333333324</v>
      </c>
      <c r="AW54" s="26">
        <f t="shared" si="107"/>
        <v>14.240799999999991</v>
      </c>
      <c r="AX54" s="26">
        <f t="shared" si="107"/>
        <v>13.493866666666658</v>
      </c>
      <c r="AY54" s="26">
        <f t="shared" si="107"/>
        <v>12.746933333333326</v>
      </c>
      <c r="AZ54" s="26">
        <f>AZ55</f>
        <v>12</v>
      </c>
    </row>
    <row r="55" spans="1:5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 t="shared" ref="AA55:AC55" si="108">AB55</f>
        <v>23.204000000000001</v>
      </c>
      <c r="AB55" s="28">
        <f t="shared" si="108"/>
        <v>23.204000000000001</v>
      </c>
      <c r="AC55" s="28">
        <f t="shared" si="108"/>
        <v>23.204000000000001</v>
      </c>
      <c r="AD55" s="30">
        <f>LabourForceAssumption!D37</f>
        <v>23.204000000000001</v>
      </c>
      <c r="AE55" s="27">
        <f t="shared" si="73"/>
        <v>23.204000000000001</v>
      </c>
      <c r="AF55" s="27">
        <f t="shared" si="73"/>
        <v>23.204000000000001</v>
      </c>
      <c r="AG55" s="26">
        <f t="shared" si="74"/>
        <v>23.204000000000001</v>
      </c>
      <c r="AH55" s="26">
        <f t="shared" si="74"/>
        <v>23.204000000000001</v>
      </c>
      <c r="AI55" s="26">
        <f t="shared" si="74"/>
        <v>23.204000000000001</v>
      </c>
      <c r="AJ55" s="26">
        <f t="shared" si="74"/>
        <v>23.204000000000001</v>
      </c>
      <c r="AK55" s="30">
        <f>LabourForceAssumption!G37</f>
        <v>23.204000000000001</v>
      </c>
      <c r="AL55" s="26">
        <f t="shared" ref="AL55:AY55" si="109">AK55+($AZ55-$AK55)/($AZ$2-$AK$2)</f>
        <v>22.457066666666666</v>
      </c>
      <c r="AM55" s="26">
        <f t="shared" si="109"/>
        <v>21.710133333333332</v>
      </c>
      <c r="AN55" s="26">
        <f t="shared" si="109"/>
        <v>20.963199999999997</v>
      </c>
      <c r="AO55" s="26">
        <f t="shared" si="109"/>
        <v>20.216266666666662</v>
      </c>
      <c r="AP55" s="26">
        <f t="shared" si="109"/>
        <v>19.469333333333328</v>
      </c>
      <c r="AQ55" s="26">
        <f t="shared" si="109"/>
        <v>18.722399999999993</v>
      </c>
      <c r="AR55" s="26">
        <f t="shared" si="109"/>
        <v>17.975466666666659</v>
      </c>
      <c r="AS55" s="26">
        <f t="shared" si="109"/>
        <v>17.228533333333324</v>
      </c>
      <c r="AT55" s="26">
        <f t="shared" si="109"/>
        <v>16.48159999999999</v>
      </c>
      <c r="AU55" s="26">
        <f t="shared" si="109"/>
        <v>15.734666666666657</v>
      </c>
      <c r="AV55" s="26">
        <f t="shared" si="109"/>
        <v>14.987733333333324</v>
      </c>
      <c r="AW55" s="26">
        <f t="shared" si="109"/>
        <v>14.240799999999991</v>
      </c>
      <c r="AX55" s="26">
        <f t="shared" si="109"/>
        <v>13.493866666666658</v>
      </c>
      <c r="AY55" s="26">
        <f t="shared" si="109"/>
        <v>12.746933333333326</v>
      </c>
      <c r="AZ55" s="30">
        <f>LabourForceAssumption!J37</f>
        <v>12</v>
      </c>
    </row>
    <row r="56" spans="1:5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 t="shared" ref="AA56:AC56" si="110">AB56</f>
        <v>23.204000000000001</v>
      </c>
      <c r="AB56" s="28">
        <f t="shared" si="110"/>
        <v>23.204000000000001</v>
      </c>
      <c r="AC56" s="28">
        <f t="shared" si="110"/>
        <v>23.204000000000001</v>
      </c>
      <c r="AD56" s="27">
        <f>AD55</f>
        <v>23.204000000000001</v>
      </c>
      <c r="AE56" s="27">
        <f t="shared" si="73"/>
        <v>23.204000000000001</v>
      </c>
      <c r="AF56" s="27">
        <f t="shared" si="73"/>
        <v>23.204000000000001</v>
      </c>
      <c r="AG56" s="26">
        <f t="shared" si="74"/>
        <v>23.204000000000001</v>
      </c>
      <c r="AH56" s="26">
        <f t="shared" si="74"/>
        <v>23.204000000000001</v>
      </c>
      <c r="AI56" s="26">
        <f t="shared" si="74"/>
        <v>23.204000000000001</v>
      </c>
      <c r="AJ56" s="26">
        <f t="shared" si="74"/>
        <v>23.204000000000001</v>
      </c>
      <c r="AK56" s="26">
        <f>AK55</f>
        <v>23.204000000000001</v>
      </c>
      <c r="AL56" s="26">
        <f t="shared" ref="AL56:AY56" si="111">AK56+($AZ56-$AK56)/($AZ$2-$AK$2)</f>
        <v>22.457066666666666</v>
      </c>
      <c r="AM56" s="26">
        <f t="shared" si="111"/>
        <v>21.710133333333332</v>
      </c>
      <c r="AN56" s="26">
        <f t="shared" si="111"/>
        <v>20.963199999999997</v>
      </c>
      <c r="AO56" s="26">
        <f t="shared" si="111"/>
        <v>20.216266666666662</v>
      </c>
      <c r="AP56" s="26">
        <f t="shared" si="111"/>
        <v>19.469333333333328</v>
      </c>
      <c r="AQ56" s="26">
        <f t="shared" si="111"/>
        <v>18.722399999999993</v>
      </c>
      <c r="AR56" s="26">
        <f t="shared" si="111"/>
        <v>17.975466666666659</v>
      </c>
      <c r="AS56" s="26">
        <f t="shared" si="111"/>
        <v>17.228533333333324</v>
      </c>
      <c r="AT56" s="26">
        <f t="shared" si="111"/>
        <v>16.48159999999999</v>
      </c>
      <c r="AU56" s="26">
        <f t="shared" si="111"/>
        <v>15.734666666666657</v>
      </c>
      <c r="AV56" s="26">
        <f t="shared" si="111"/>
        <v>14.987733333333324</v>
      </c>
      <c r="AW56" s="26">
        <f t="shared" si="111"/>
        <v>14.240799999999991</v>
      </c>
      <c r="AX56" s="26">
        <f t="shared" si="111"/>
        <v>13.493866666666658</v>
      </c>
      <c r="AY56" s="26">
        <f t="shared" si="111"/>
        <v>12.746933333333326</v>
      </c>
      <c r="AZ56" s="26">
        <f>AZ55</f>
        <v>12</v>
      </c>
    </row>
    <row r="57" spans="1:5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 t="shared" ref="AA57:AC57" si="112">AB57</f>
        <v>23.204000000000001</v>
      </c>
      <c r="AB57" s="28">
        <f t="shared" si="112"/>
        <v>23.204000000000001</v>
      </c>
      <c r="AC57" s="28">
        <f t="shared" si="112"/>
        <v>23.204000000000001</v>
      </c>
      <c r="AD57" s="27">
        <f>AD55</f>
        <v>23.204000000000001</v>
      </c>
      <c r="AE57" s="27">
        <f t="shared" si="73"/>
        <v>23.204000000000001</v>
      </c>
      <c r="AF57" s="27">
        <f t="shared" si="73"/>
        <v>23.204000000000001</v>
      </c>
      <c r="AG57" s="26">
        <f t="shared" si="74"/>
        <v>23.204000000000001</v>
      </c>
      <c r="AH57" s="26">
        <f t="shared" si="74"/>
        <v>23.204000000000001</v>
      </c>
      <c r="AI57" s="26">
        <f t="shared" si="74"/>
        <v>23.204000000000001</v>
      </c>
      <c r="AJ57" s="26">
        <f t="shared" si="74"/>
        <v>23.204000000000001</v>
      </c>
      <c r="AK57" s="26">
        <f>AK55</f>
        <v>23.204000000000001</v>
      </c>
      <c r="AL57" s="26">
        <f t="shared" ref="AL57:AY57" si="113">AK57+($AZ57-$AK57)/($AZ$2-$AK$2)</f>
        <v>22.457066666666666</v>
      </c>
      <c r="AM57" s="26">
        <f t="shared" si="113"/>
        <v>21.710133333333332</v>
      </c>
      <c r="AN57" s="26">
        <f t="shared" si="113"/>
        <v>20.963199999999997</v>
      </c>
      <c r="AO57" s="26">
        <f t="shared" si="113"/>
        <v>20.216266666666662</v>
      </c>
      <c r="AP57" s="26">
        <f t="shared" si="113"/>
        <v>19.469333333333328</v>
      </c>
      <c r="AQ57" s="26">
        <f t="shared" si="113"/>
        <v>18.722399999999993</v>
      </c>
      <c r="AR57" s="26">
        <f t="shared" si="113"/>
        <v>17.975466666666659</v>
      </c>
      <c r="AS57" s="26">
        <f t="shared" si="113"/>
        <v>17.228533333333324</v>
      </c>
      <c r="AT57" s="26">
        <f t="shared" si="113"/>
        <v>16.48159999999999</v>
      </c>
      <c r="AU57" s="26">
        <f t="shared" si="113"/>
        <v>15.734666666666657</v>
      </c>
      <c r="AV57" s="26">
        <f t="shared" si="113"/>
        <v>14.987733333333324</v>
      </c>
      <c r="AW57" s="26">
        <f t="shared" si="113"/>
        <v>14.240799999999991</v>
      </c>
      <c r="AX57" s="26">
        <f t="shared" si="113"/>
        <v>13.493866666666658</v>
      </c>
      <c r="AY57" s="26">
        <f t="shared" si="113"/>
        <v>12.746933333333326</v>
      </c>
      <c r="AZ57" s="26">
        <f>AZ55</f>
        <v>12</v>
      </c>
    </row>
    <row r="58" spans="1:5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 t="shared" ref="AA58:AC58" si="114">AB58</f>
        <v>22.542000000000002</v>
      </c>
      <c r="AB58" s="28">
        <f t="shared" si="114"/>
        <v>22.542000000000002</v>
      </c>
      <c r="AC58" s="28">
        <f t="shared" si="114"/>
        <v>22.542000000000002</v>
      </c>
      <c r="AD58" s="27">
        <f>AD60</f>
        <v>22.542000000000002</v>
      </c>
      <c r="AE58" s="27">
        <f t="shared" ref="AE58:AF77" si="115">AD58</f>
        <v>22.542000000000002</v>
      </c>
      <c r="AF58" s="27">
        <f t="shared" si="115"/>
        <v>22.542000000000002</v>
      </c>
      <c r="AG58" s="26">
        <f t="shared" ref="AG58:AJ73" si="116">AF58+($AK58-$AF58)/($AK$2-$AF$2)</f>
        <v>22.542000000000002</v>
      </c>
      <c r="AH58" s="26">
        <f t="shared" si="116"/>
        <v>22.542000000000002</v>
      </c>
      <c r="AI58" s="26">
        <f t="shared" si="116"/>
        <v>22.542000000000002</v>
      </c>
      <c r="AJ58" s="26">
        <f t="shared" si="116"/>
        <v>22.542000000000002</v>
      </c>
      <c r="AK58" s="26">
        <f>AK60</f>
        <v>22.542000000000002</v>
      </c>
      <c r="AL58" s="26">
        <f t="shared" ref="AL58:AY58" si="117">AK58+($AZ58-$AK58)/($AZ$2-$AK$2)</f>
        <v>22.2392</v>
      </c>
      <c r="AM58" s="26">
        <f t="shared" si="117"/>
        <v>21.936399999999999</v>
      </c>
      <c r="AN58" s="26">
        <f t="shared" si="117"/>
        <v>21.633599999999998</v>
      </c>
      <c r="AO58" s="26">
        <f t="shared" si="117"/>
        <v>21.330799999999996</v>
      </c>
      <c r="AP58" s="26">
        <f t="shared" si="117"/>
        <v>21.027999999999995</v>
      </c>
      <c r="AQ58" s="26">
        <f t="shared" si="117"/>
        <v>20.725199999999994</v>
      </c>
      <c r="AR58" s="26">
        <f t="shared" si="117"/>
        <v>20.422399999999993</v>
      </c>
      <c r="AS58" s="26">
        <f t="shared" si="117"/>
        <v>20.119599999999991</v>
      </c>
      <c r="AT58" s="26">
        <f t="shared" si="117"/>
        <v>19.81679999999999</v>
      </c>
      <c r="AU58" s="26">
        <f t="shared" si="117"/>
        <v>19.513999999999989</v>
      </c>
      <c r="AV58" s="26">
        <f t="shared" si="117"/>
        <v>19.211199999999987</v>
      </c>
      <c r="AW58" s="26">
        <f t="shared" si="117"/>
        <v>18.908399999999986</v>
      </c>
      <c r="AX58" s="26">
        <f t="shared" si="117"/>
        <v>18.605599999999985</v>
      </c>
      <c r="AY58" s="26">
        <f t="shared" si="117"/>
        <v>18.302799999999984</v>
      </c>
      <c r="AZ58" s="26">
        <f>AZ60</f>
        <v>18</v>
      </c>
    </row>
    <row r="59" spans="1:5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 t="shared" ref="AA59:AC59" si="118">AB59</f>
        <v>22.542000000000002</v>
      </c>
      <c r="AB59" s="28">
        <f t="shared" si="118"/>
        <v>22.542000000000002</v>
      </c>
      <c r="AC59" s="28">
        <f t="shared" si="118"/>
        <v>22.542000000000002</v>
      </c>
      <c r="AD59" s="27">
        <f>AD60</f>
        <v>22.542000000000002</v>
      </c>
      <c r="AE59" s="27">
        <f t="shared" si="115"/>
        <v>22.542000000000002</v>
      </c>
      <c r="AF59" s="27">
        <f t="shared" si="115"/>
        <v>22.542000000000002</v>
      </c>
      <c r="AG59" s="26">
        <f t="shared" si="116"/>
        <v>22.542000000000002</v>
      </c>
      <c r="AH59" s="26">
        <f t="shared" si="116"/>
        <v>22.542000000000002</v>
      </c>
      <c r="AI59" s="26">
        <f t="shared" si="116"/>
        <v>22.542000000000002</v>
      </c>
      <c r="AJ59" s="26">
        <f t="shared" si="116"/>
        <v>22.542000000000002</v>
      </c>
      <c r="AK59" s="26">
        <f>AK60</f>
        <v>22.542000000000002</v>
      </c>
      <c r="AL59" s="26">
        <f t="shared" ref="AL59:AY59" si="119">AK59+($AZ59-$AK59)/($AZ$2-$AK$2)</f>
        <v>22.2392</v>
      </c>
      <c r="AM59" s="26">
        <f t="shared" si="119"/>
        <v>21.936399999999999</v>
      </c>
      <c r="AN59" s="26">
        <f t="shared" si="119"/>
        <v>21.633599999999998</v>
      </c>
      <c r="AO59" s="26">
        <f t="shared" si="119"/>
        <v>21.330799999999996</v>
      </c>
      <c r="AP59" s="26">
        <f t="shared" si="119"/>
        <v>21.027999999999995</v>
      </c>
      <c r="AQ59" s="26">
        <f t="shared" si="119"/>
        <v>20.725199999999994</v>
      </c>
      <c r="AR59" s="26">
        <f t="shared" si="119"/>
        <v>20.422399999999993</v>
      </c>
      <c r="AS59" s="26">
        <f t="shared" si="119"/>
        <v>20.119599999999991</v>
      </c>
      <c r="AT59" s="26">
        <f t="shared" si="119"/>
        <v>19.81679999999999</v>
      </c>
      <c r="AU59" s="26">
        <f t="shared" si="119"/>
        <v>19.513999999999989</v>
      </c>
      <c r="AV59" s="26">
        <f t="shared" si="119"/>
        <v>19.211199999999987</v>
      </c>
      <c r="AW59" s="26">
        <f t="shared" si="119"/>
        <v>18.908399999999986</v>
      </c>
      <c r="AX59" s="26">
        <f t="shared" si="119"/>
        <v>18.605599999999985</v>
      </c>
      <c r="AY59" s="26">
        <f t="shared" si="119"/>
        <v>18.302799999999984</v>
      </c>
      <c r="AZ59" s="26">
        <f>AZ60</f>
        <v>18</v>
      </c>
    </row>
    <row r="60" spans="1:5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 t="shared" ref="AA60:AC60" si="120">AB60</f>
        <v>22.542000000000002</v>
      </c>
      <c r="AB60" s="28">
        <f t="shared" si="120"/>
        <v>22.542000000000002</v>
      </c>
      <c r="AC60" s="28">
        <f t="shared" si="120"/>
        <v>22.542000000000002</v>
      </c>
      <c r="AD60" s="30">
        <f>LabourForceAssumption!D38</f>
        <v>22.542000000000002</v>
      </c>
      <c r="AE60" s="27">
        <f t="shared" si="115"/>
        <v>22.542000000000002</v>
      </c>
      <c r="AF60" s="27">
        <f t="shared" si="115"/>
        <v>22.542000000000002</v>
      </c>
      <c r="AG60" s="26">
        <f t="shared" si="116"/>
        <v>22.542000000000002</v>
      </c>
      <c r="AH60" s="26">
        <f t="shared" si="116"/>
        <v>22.542000000000002</v>
      </c>
      <c r="AI60" s="26">
        <f t="shared" si="116"/>
        <v>22.542000000000002</v>
      </c>
      <c r="AJ60" s="26">
        <f t="shared" si="116"/>
        <v>22.542000000000002</v>
      </c>
      <c r="AK60" s="30">
        <f>LabourForceAssumption!G38</f>
        <v>22.542000000000002</v>
      </c>
      <c r="AL60" s="26">
        <f t="shared" ref="AL60:AY60" si="121">AK60+($AZ60-$AK60)/($AZ$2-$AK$2)</f>
        <v>22.2392</v>
      </c>
      <c r="AM60" s="26">
        <f t="shared" si="121"/>
        <v>21.936399999999999</v>
      </c>
      <c r="AN60" s="26">
        <f t="shared" si="121"/>
        <v>21.633599999999998</v>
      </c>
      <c r="AO60" s="26">
        <f t="shared" si="121"/>
        <v>21.330799999999996</v>
      </c>
      <c r="AP60" s="26">
        <f t="shared" si="121"/>
        <v>21.027999999999995</v>
      </c>
      <c r="AQ60" s="26">
        <f t="shared" si="121"/>
        <v>20.725199999999994</v>
      </c>
      <c r="AR60" s="26">
        <f t="shared" si="121"/>
        <v>20.422399999999993</v>
      </c>
      <c r="AS60" s="26">
        <f t="shared" si="121"/>
        <v>20.119599999999991</v>
      </c>
      <c r="AT60" s="26">
        <f t="shared" si="121"/>
        <v>19.81679999999999</v>
      </c>
      <c r="AU60" s="26">
        <f t="shared" si="121"/>
        <v>19.513999999999989</v>
      </c>
      <c r="AV60" s="26">
        <f t="shared" si="121"/>
        <v>19.211199999999987</v>
      </c>
      <c r="AW60" s="26">
        <f t="shared" si="121"/>
        <v>18.908399999999986</v>
      </c>
      <c r="AX60" s="26">
        <f t="shared" si="121"/>
        <v>18.605599999999985</v>
      </c>
      <c r="AY60" s="26">
        <f t="shared" si="121"/>
        <v>18.302799999999984</v>
      </c>
      <c r="AZ60" s="30">
        <f>LabourForceAssumption!J38</f>
        <v>18</v>
      </c>
    </row>
    <row r="61" spans="1:5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 t="shared" ref="AA61:AC61" si="122">AB61</f>
        <v>22.542000000000002</v>
      </c>
      <c r="AB61" s="28">
        <f t="shared" si="122"/>
        <v>22.542000000000002</v>
      </c>
      <c r="AC61" s="28">
        <f t="shared" si="122"/>
        <v>22.542000000000002</v>
      </c>
      <c r="AD61" s="27">
        <f>AD60</f>
        <v>22.542000000000002</v>
      </c>
      <c r="AE61" s="27">
        <f t="shared" si="115"/>
        <v>22.542000000000002</v>
      </c>
      <c r="AF61" s="27">
        <f t="shared" si="115"/>
        <v>22.542000000000002</v>
      </c>
      <c r="AG61" s="26">
        <f t="shared" si="116"/>
        <v>22.542000000000002</v>
      </c>
      <c r="AH61" s="26">
        <f t="shared" si="116"/>
        <v>22.542000000000002</v>
      </c>
      <c r="AI61" s="26">
        <f t="shared" si="116"/>
        <v>22.542000000000002</v>
      </c>
      <c r="AJ61" s="26">
        <f t="shared" si="116"/>
        <v>22.542000000000002</v>
      </c>
      <c r="AK61" s="26">
        <f>AK60</f>
        <v>22.542000000000002</v>
      </c>
      <c r="AL61" s="26">
        <f t="shared" ref="AL61:AY61" si="123">AK61+($AZ61-$AK61)/($AZ$2-$AK$2)</f>
        <v>22.2392</v>
      </c>
      <c r="AM61" s="26">
        <f t="shared" si="123"/>
        <v>21.936399999999999</v>
      </c>
      <c r="AN61" s="26">
        <f t="shared" si="123"/>
        <v>21.633599999999998</v>
      </c>
      <c r="AO61" s="26">
        <f t="shared" si="123"/>
        <v>21.330799999999996</v>
      </c>
      <c r="AP61" s="26">
        <f t="shared" si="123"/>
        <v>21.027999999999995</v>
      </c>
      <c r="AQ61" s="26">
        <f t="shared" si="123"/>
        <v>20.725199999999994</v>
      </c>
      <c r="AR61" s="26">
        <f t="shared" si="123"/>
        <v>20.422399999999993</v>
      </c>
      <c r="AS61" s="26">
        <f t="shared" si="123"/>
        <v>20.119599999999991</v>
      </c>
      <c r="AT61" s="26">
        <f t="shared" si="123"/>
        <v>19.81679999999999</v>
      </c>
      <c r="AU61" s="26">
        <f t="shared" si="123"/>
        <v>19.513999999999989</v>
      </c>
      <c r="AV61" s="26">
        <f t="shared" si="123"/>
        <v>19.211199999999987</v>
      </c>
      <c r="AW61" s="26">
        <f t="shared" si="123"/>
        <v>18.908399999999986</v>
      </c>
      <c r="AX61" s="26">
        <f t="shared" si="123"/>
        <v>18.605599999999985</v>
      </c>
      <c r="AY61" s="26">
        <f t="shared" si="123"/>
        <v>18.302799999999984</v>
      </c>
      <c r="AZ61" s="26">
        <f>AZ60</f>
        <v>18</v>
      </c>
    </row>
    <row r="62" spans="1:5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 t="shared" ref="AA62:AC62" si="124">AB62</f>
        <v>22.542000000000002</v>
      </c>
      <c r="AB62" s="28">
        <f t="shared" si="124"/>
        <v>22.542000000000002</v>
      </c>
      <c r="AC62" s="28">
        <f t="shared" si="124"/>
        <v>22.542000000000002</v>
      </c>
      <c r="AD62" s="27">
        <f>AD60</f>
        <v>22.542000000000002</v>
      </c>
      <c r="AE62" s="27">
        <f t="shared" si="115"/>
        <v>22.542000000000002</v>
      </c>
      <c r="AF62" s="27">
        <f t="shared" si="115"/>
        <v>22.542000000000002</v>
      </c>
      <c r="AG62" s="26">
        <f t="shared" si="116"/>
        <v>22.542000000000002</v>
      </c>
      <c r="AH62" s="26">
        <f t="shared" si="116"/>
        <v>22.542000000000002</v>
      </c>
      <c r="AI62" s="26">
        <f t="shared" si="116"/>
        <v>22.542000000000002</v>
      </c>
      <c r="AJ62" s="26">
        <f t="shared" si="116"/>
        <v>22.542000000000002</v>
      </c>
      <c r="AK62" s="26">
        <f>AK60</f>
        <v>22.542000000000002</v>
      </c>
      <c r="AL62" s="26">
        <f t="shared" ref="AL62:AY62" si="125">AK62+($AZ62-$AK62)/($AZ$2-$AK$2)</f>
        <v>22.2392</v>
      </c>
      <c r="AM62" s="26">
        <f t="shared" si="125"/>
        <v>21.936399999999999</v>
      </c>
      <c r="AN62" s="26">
        <f t="shared" si="125"/>
        <v>21.633599999999998</v>
      </c>
      <c r="AO62" s="26">
        <f t="shared" si="125"/>
        <v>21.330799999999996</v>
      </c>
      <c r="AP62" s="26">
        <f t="shared" si="125"/>
        <v>21.027999999999995</v>
      </c>
      <c r="AQ62" s="26">
        <f t="shared" si="125"/>
        <v>20.725199999999994</v>
      </c>
      <c r="AR62" s="26">
        <f t="shared" si="125"/>
        <v>20.422399999999993</v>
      </c>
      <c r="AS62" s="26">
        <f t="shared" si="125"/>
        <v>20.119599999999991</v>
      </c>
      <c r="AT62" s="26">
        <f t="shared" si="125"/>
        <v>19.81679999999999</v>
      </c>
      <c r="AU62" s="26">
        <f t="shared" si="125"/>
        <v>19.513999999999989</v>
      </c>
      <c r="AV62" s="26">
        <f t="shared" si="125"/>
        <v>19.211199999999987</v>
      </c>
      <c r="AW62" s="26">
        <f t="shared" si="125"/>
        <v>18.908399999999986</v>
      </c>
      <c r="AX62" s="26">
        <f t="shared" si="125"/>
        <v>18.605599999999985</v>
      </c>
      <c r="AY62" s="26">
        <f t="shared" si="125"/>
        <v>18.302799999999984</v>
      </c>
      <c r="AZ62" s="26">
        <f>AZ60</f>
        <v>18</v>
      </c>
    </row>
    <row r="63" spans="1:5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 t="shared" ref="AA63:AC63" si="126">AB63</f>
        <v>18.588999999999999</v>
      </c>
      <c r="AB63" s="28">
        <f t="shared" si="126"/>
        <v>18.588999999999999</v>
      </c>
      <c r="AC63" s="28">
        <f t="shared" si="126"/>
        <v>18.588999999999999</v>
      </c>
      <c r="AD63" s="27">
        <f>AD65</f>
        <v>18.588999999999999</v>
      </c>
      <c r="AE63" s="27">
        <f t="shared" si="115"/>
        <v>18.588999999999999</v>
      </c>
      <c r="AF63" s="27">
        <f t="shared" si="115"/>
        <v>18.588999999999999</v>
      </c>
      <c r="AG63" s="26">
        <f t="shared" si="116"/>
        <v>18.588999999999999</v>
      </c>
      <c r="AH63" s="26">
        <f t="shared" si="116"/>
        <v>18.588999999999999</v>
      </c>
      <c r="AI63" s="26">
        <f t="shared" si="116"/>
        <v>18.588999999999999</v>
      </c>
      <c r="AJ63" s="26">
        <f t="shared" si="116"/>
        <v>18.588999999999999</v>
      </c>
      <c r="AK63" s="26">
        <f>AK65</f>
        <v>18.588999999999999</v>
      </c>
      <c r="AL63" s="26">
        <f t="shared" ref="AL63:AY63" si="127">AK63+($AZ63-$AK63)/($AZ$2-$AK$2)</f>
        <v>18.588999999999999</v>
      </c>
      <c r="AM63" s="26">
        <f t="shared" si="127"/>
        <v>18.588999999999999</v>
      </c>
      <c r="AN63" s="26">
        <f t="shared" si="127"/>
        <v>18.588999999999999</v>
      </c>
      <c r="AO63" s="26">
        <f t="shared" si="127"/>
        <v>18.588999999999999</v>
      </c>
      <c r="AP63" s="26">
        <f t="shared" si="127"/>
        <v>18.588999999999999</v>
      </c>
      <c r="AQ63" s="26">
        <f t="shared" si="127"/>
        <v>18.588999999999999</v>
      </c>
      <c r="AR63" s="26">
        <f t="shared" si="127"/>
        <v>18.588999999999999</v>
      </c>
      <c r="AS63" s="26">
        <f t="shared" si="127"/>
        <v>18.588999999999999</v>
      </c>
      <c r="AT63" s="26">
        <f t="shared" si="127"/>
        <v>18.588999999999999</v>
      </c>
      <c r="AU63" s="26">
        <f t="shared" si="127"/>
        <v>18.588999999999999</v>
      </c>
      <c r="AV63" s="26">
        <f t="shared" si="127"/>
        <v>18.588999999999999</v>
      </c>
      <c r="AW63" s="26">
        <f t="shared" si="127"/>
        <v>18.588999999999999</v>
      </c>
      <c r="AX63" s="26">
        <f t="shared" si="127"/>
        <v>18.588999999999999</v>
      </c>
      <c r="AY63" s="26">
        <f t="shared" si="127"/>
        <v>18.588999999999999</v>
      </c>
      <c r="AZ63" s="26">
        <f>AZ65</f>
        <v>18.588999999999999</v>
      </c>
    </row>
    <row r="64" spans="1:5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 t="shared" ref="AA64:AC64" si="128">AB64</f>
        <v>18.588999999999999</v>
      </c>
      <c r="AB64" s="28">
        <f t="shared" si="128"/>
        <v>18.588999999999999</v>
      </c>
      <c r="AC64" s="28">
        <f t="shared" si="128"/>
        <v>18.588999999999999</v>
      </c>
      <c r="AD64" s="27">
        <f>AD65</f>
        <v>18.588999999999999</v>
      </c>
      <c r="AE64" s="27">
        <f t="shared" si="115"/>
        <v>18.588999999999999</v>
      </c>
      <c r="AF64" s="27">
        <f t="shared" si="115"/>
        <v>18.588999999999999</v>
      </c>
      <c r="AG64" s="26">
        <f t="shared" si="116"/>
        <v>18.588999999999999</v>
      </c>
      <c r="AH64" s="26">
        <f t="shared" si="116"/>
        <v>18.588999999999999</v>
      </c>
      <c r="AI64" s="26">
        <f t="shared" si="116"/>
        <v>18.588999999999999</v>
      </c>
      <c r="AJ64" s="26">
        <f t="shared" si="116"/>
        <v>18.588999999999999</v>
      </c>
      <c r="AK64" s="26">
        <f>AK65</f>
        <v>18.588999999999999</v>
      </c>
      <c r="AL64" s="26">
        <f t="shared" ref="AL64:AY64" si="129">AK64+($AZ64-$AK64)/($AZ$2-$AK$2)</f>
        <v>18.588999999999999</v>
      </c>
      <c r="AM64" s="26">
        <f t="shared" si="129"/>
        <v>18.588999999999999</v>
      </c>
      <c r="AN64" s="26">
        <f t="shared" si="129"/>
        <v>18.588999999999999</v>
      </c>
      <c r="AO64" s="26">
        <f t="shared" si="129"/>
        <v>18.588999999999999</v>
      </c>
      <c r="AP64" s="26">
        <f t="shared" si="129"/>
        <v>18.588999999999999</v>
      </c>
      <c r="AQ64" s="26">
        <f t="shared" si="129"/>
        <v>18.588999999999999</v>
      </c>
      <c r="AR64" s="26">
        <f t="shared" si="129"/>
        <v>18.588999999999999</v>
      </c>
      <c r="AS64" s="26">
        <f t="shared" si="129"/>
        <v>18.588999999999999</v>
      </c>
      <c r="AT64" s="26">
        <f t="shared" si="129"/>
        <v>18.588999999999999</v>
      </c>
      <c r="AU64" s="26">
        <f t="shared" si="129"/>
        <v>18.588999999999999</v>
      </c>
      <c r="AV64" s="26">
        <f t="shared" si="129"/>
        <v>18.588999999999999</v>
      </c>
      <c r="AW64" s="26">
        <f t="shared" si="129"/>
        <v>18.588999999999999</v>
      </c>
      <c r="AX64" s="26">
        <f t="shared" si="129"/>
        <v>18.588999999999999</v>
      </c>
      <c r="AY64" s="26">
        <f t="shared" si="129"/>
        <v>18.588999999999999</v>
      </c>
      <c r="AZ64" s="26">
        <f>AZ65</f>
        <v>18.588999999999999</v>
      </c>
    </row>
    <row r="65" spans="1:5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 t="shared" ref="AA65:AC65" si="130">AB65</f>
        <v>18.588999999999999</v>
      </c>
      <c r="AB65" s="28">
        <f t="shared" si="130"/>
        <v>18.588999999999999</v>
      </c>
      <c r="AC65" s="28">
        <f t="shared" si="130"/>
        <v>18.588999999999999</v>
      </c>
      <c r="AD65" s="30">
        <f>LabourForceAssumption!D39</f>
        <v>18.588999999999999</v>
      </c>
      <c r="AE65" s="27">
        <f t="shared" si="115"/>
        <v>18.588999999999999</v>
      </c>
      <c r="AF65" s="27">
        <f t="shared" si="115"/>
        <v>18.588999999999999</v>
      </c>
      <c r="AG65" s="26">
        <f t="shared" si="116"/>
        <v>18.588999999999999</v>
      </c>
      <c r="AH65" s="26">
        <f t="shared" si="116"/>
        <v>18.588999999999999</v>
      </c>
      <c r="AI65" s="26">
        <f t="shared" si="116"/>
        <v>18.588999999999999</v>
      </c>
      <c r="AJ65" s="26">
        <f t="shared" si="116"/>
        <v>18.588999999999999</v>
      </c>
      <c r="AK65" s="30">
        <f>LabourForceAssumption!G39</f>
        <v>18.588999999999999</v>
      </c>
      <c r="AL65" s="26">
        <f t="shared" ref="AL65:AY65" si="131">AK65+($AZ65-$AK65)/($AZ$2-$AK$2)</f>
        <v>18.588999999999999</v>
      </c>
      <c r="AM65" s="26">
        <f t="shared" si="131"/>
        <v>18.588999999999999</v>
      </c>
      <c r="AN65" s="26">
        <f t="shared" si="131"/>
        <v>18.588999999999999</v>
      </c>
      <c r="AO65" s="26">
        <f t="shared" si="131"/>
        <v>18.588999999999999</v>
      </c>
      <c r="AP65" s="26">
        <f t="shared" si="131"/>
        <v>18.588999999999999</v>
      </c>
      <c r="AQ65" s="26">
        <f t="shared" si="131"/>
        <v>18.588999999999999</v>
      </c>
      <c r="AR65" s="26">
        <f t="shared" si="131"/>
        <v>18.588999999999999</v>
      </c>
      <c r="AS65" s="26">
        <f t="shared" si="131"/>
        <v>18.588999999999999</v>
      </c>
      <c r="AT65" s="26">
        <f t="shared" si="131"/>
        <v>18.588999999999999</v>
      </c>
      <c r="AU65" s="26">
        <f t="shared" si="131"/>
        <v>18.588999999999999</v>
      </c>
      <c r="AV65" s="26">
        <f t="shared" si="131"/>
        <v>18.588999999999999</v>
      </c>
      <c r="AW65" s="26">
        <f t="shared" si="131"/>
        <v>18.588999999999999</v>
      </c>
      <c r="AX65" s="26">
        <f t="shared" si="131"/>
        <v>18.588999999999999</v>
      </c>
      <c r="AY65" s="26">
        <f t="shared" si="131"/>
        <v>18.588999999999999</v>
      </c>
      <c r="AZ65" s="30">
        <f>LabourForceAssumption!J39</f>
        <v>18.588999999999999</v>
      </c>
    </row>
    <row r="66" spans="1:5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 t="shared" ref="AA66:AC66" si="132">AB66</f>
        <v>18.588999999999999</v>
      </c>
      <c r="AB66" s="28">
        <f t="shared" si="132"/>
        <v>18.588999999999999</v>
      </c>
      <c r="AC66" s="28">
        <f t="shared" si="132"/>
        <v>18.588999999999999</v>
      </c>
      <c r="AD66" s="27">
        <f>AD65</f>
        <v>18.588999999999999</v>
      </c>
      <c r="AE66" s="27">
        <f t="shared" si="115"/>
        <v>18.588999999999999</v>
      </c>
      <c r="AF66" s="27">
        <f t="shared" si="115"/>
        <v>18.588999999999999</v>
      </c>
      <c r="AG66" s="26">
        <f t="shared" si="116"/>
        <v>18.588999999999999</v>
      </c>
      <c r="AH66" s="26">
        <f t="shared" si="116"/>
        <v>18.588999999999999</v>
      </c>
      <c r="AI66" s="26">
        <f t="shared" si="116"/>
        <v>18.588999999999999</v>
      </c>
      <c r="AJ66" s="26">
        <f t="shared" si="116"/>
        <v>18.588999999999999</v>
      </c>
      <c r="AK66" s="26">
        <f>AK65</f>
        <v>18.588999999999999</v>
      </c>
      <c r="AL66" s="26">
        <f t="shared" ref="AL66:AY66" si="133">AK66+($AZ66-$AK66)/($AZ$2-$AK$2)</f>
        <v>18.588999999999999</v>
      </c>
      <c r="AM66" s="26">
        <f t="shared" si="133"/>
        <v>18.588999999999999</v>
      </c>
      <c r="AN66" s="26">
        <f t="shared" si="133"/>
        <v>18.588999999999999</v>
      </c>
      <c r="AO66" s="26">
        <f t="shared" si="133"/>
        <v>18.588999999999999</v>
      </c>
      <c r="AP66" s="26">
        <f t="shared" si="133"/>
        <v>18.588999999999999</v>
      </c>
      <c r="AQ66" s="26">
        <f t="shared" si="133"/>
        <v>18.588999999999999</v>
      </c>
      <c r="AR66" s="26">
        <f t="shared" si="133"/>
        <v>18.588999999999999</v>
      </c>
      <c r="AS66" s="26">
        <f t="shared" si="133"/>
        <v>18.588999999999999</v>
      </c>
      <c r="AT66" s="26">
        <f t="shared" si="133"/>
        <v>18.588999999999999</v>
      </c>
      <c r="AU66" s="26">
        <f t="shared" si="133"/>
        <v>18.588999999999999</v>
      </c>
      <c r="AV66" s="26">
        <f t="shared" si="133"/>
        <v>18.588999999999999</v>
      </c>
      <c r="AW66" s="26">
        <f t="shared" si="133"/>
        <v>18.588999999999999</v>
      </c>
      <c r="AX66" s="26">
        <f t="shared" si="133"/>
        <v>18.588999999999999</v>
      </c>
      <c r="AY66" s="26">
        <f t="shared" si="133"/>
        <v>18.588999999999999</v>
      </c>
      <c r="AZ66" s="26">
        <f>AZ65</f>
        <v>18.588999999999999</v>
      </c>
    </row>
    <row r="67" spans="1:5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 t="shared" ref="AA67:AC67" si="134">AB67</f>
        <v>18.588999999999999</v>
      </c>
      <c r="AB67" s="28">
        <f t="shared" si="134"/>
        <v>18.588999999999999</v>
      </c>
      <c r="AC67" s="28">
        <f t="shared" si="134"/>
        <v>18.588999999999999</v>
      </c>
      <c r="AD67" s="27">
        <f>AD65</f>
        <v>18.588999999999999</v>
      </c>
      <c r="AE67" s="27">
        <f t="shared" si="115"/>
        <v>18.588999999999999</v>
      </c>
      <c r="AF67" s="27">
        <f t="shared" si="115"/>
        <v>18.588999999999999</v>
      </c>
      <c r="AG67" s="26">
        <f t="shared" si="116"/>
        <v>18.588999999999999</v>
      </c>
      <c r="AH67" s="26">
        <f t="shared" si="116"/>
        <v>18.588999999999999</v>
      </c>
      <c r="AI67" s="26">
        <f t="shared" si="116"/>
        <v>18.588999999999999</v>
      </c>
      <c r="AJ67" s="26">
        <f t="shared" si="116"/>
        <v>18.588999999999999</v>
      </c>
      <c r="AK67" s="26">
        <f>AK65</f>
        <v>18.588999999999999</v>
      </c>
      <c r="AL67" s="26">
        <f t="shared" ref="AL67:AY67" si="135">AK67+($AZ67-$AK67)/($AZ$2-$AK$2)</f>
        <v>18.588999999999999</v>
      </c>
      <c r="AM67" s="26">
        <f t="shared" si="135"/>
        <v>18.588999999999999</v>
      </c>
      <c r="AN67" s="26">
        <f t="shared" si="135"/>
        <v>18.588999999999999</v>
      </c>
      <c r="AO67" s="26">
        <f t="shared" si="135"/>
        <v>18.588999999999999</v>
      </c>
      <c r="AP67" s="26">
        <f t="shared" si="135"/>
        <v>18.588999999999999</v>
      </c>
      <c r="AQ67" s="26">
        <f t="shared" si="135"/>
        <v>18.588999999999999</v>
      </c>
      <c r="AR67" s="26">
        <f t="shared" si="135"/>
        <v>18.588999999999999</v>
      </c>
      <c r="AS67" s="26">
        <f t="shared" si="135"/>
        <v>18.588999999999999</v>
      </c>
      <c r="AT67" s="26">
        <f t="shared" si="135"/>
        <v>18.588999999999999</v>
      </c>
      <c r="AU67" s="26">
        <f t="shared" si="135"/>
        <v>18.588999999999999</v>
      </c>
      <c r="AV67" s="26">
        <f t="shared" si="135"/>
        <v>18.588999999999999</v>
      </c>
      <c r="AW67" s="26">
        <f t="shared" si="135"/>
        <v>18.588999999999999</v>
      </c>
      <c r="AX67" s="26">
        <f t="shared" si="135"/>
        <v>18.588999999999999</v>
      </c>
      <c r="AY67" s="26">
        <f t="shared" si="135"/>
        <v>18.588999999999999</v>
      </c>
      <c r="AZ67" s="26">
        <f>AZ65</f>
        <v>18.588999999999999</v>
      </c>
    </row>
    <row r="68" spans="1:5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 t="shared" ref="AA68:AC68" si="136">AB68</f>
        <v>2.2029999999999998</v>
      </c>
      <c r="AB68" s="28">
        <f t="shared" si="136"/>
        <v>2.2029999999999998</v>
      </c>
      <c r="AC68" s="28">
        <f t="shared" si="136"/>
        <v>2.2029999999999998</v>
      </c>
      <c r="AD68" s="27">
        <f>AD70</f>
        <v>2.2029999999999998</v>
      </c>
      <c r="AE68" s="27">
        <f t="shared" si="115"/>
        <v>2.2029999999999998</v>
      </c>
      <c r="AF68" s="27">
        <f t="shared" si="115"/>
        <v>2.2029999999999998</v>
      </c>
      <c r="AG68" s="26">
        <f t="shared" si="116"/>
        <v>2.2029999999999998</v>
      </c>
      <c r="AH68" s="26">
        <f t="shared" si="116"/>
        <v>2.2029999999999998</v>
      </c>
      <c r="AI68" s="26">
        <f t="shared" si="116"/>
        <v>2.2029999999999998</v>
      </c>
      <c r="AJ68" s="26">
        <f t="shared" si="116"/>
        <v>2.2029999999999998</v>
      </c>
      <c r="AK68" s="26">
        <f>AK70</f>
        <v>2.2029999999999998</v>
      </c>
      <c r="AL68" s="26">
        <f t="shared" ref="AL68:AY68" si="137">AK68+($AZ68-$AK68)/($AZ$2-$AK$2)</f>
        <v>2.2029999999999998</v>
      </c>
      <c r="AM68" s="26">
        <f t="shared" si="137"/>
        <v>2.2029999999999998</v>
      </c>
      <c r="AN68" s="26">
        <f t="shared" si="137"/>
        <v>2.2029999999999998</v>
      </c>
      <c r="AO68" s="26">
        <f t="shared" si="137"/>
        <v>2.2029999999999998</v>
      </c>
      <c r="AP68" s="26">
        <f t="shared" si="137"/>
        <v>2.2029999999999998</v>
      </c>
      <c r="AQ68" s="26">
        <f t="shared" si="137"/>
        <v>2.2029999999999998</v>
      </c>
      <c r="AR68" s="26">
        <f t="shared" si="137"/>
        <v>2.2029999999999998</v>
      </c>
      <c r="AS68" s="26">
        <f t="shared" si="137"/>
        <v>2.2029999999999998</v>
      </c>
      <c r="AT68" s="26">
        <f t="shared" si="137"/>
        <v>2.2029999999999998</v>
      </c>
      <c r="AU68" s="26">
        <f t="shared" si="137"/>
        <v>2.2029999999999998</v>
      </c>
      <c r="AV68" s="26">
        <f t="shared" si="137"/>
        <v>2.2029999999999998</v>
      </c>
      <c r="AW68" s="26">
        <f t="shared" si="137"/>
        <v>2.2029999999999998</v>
      </c>
      <c r="AX68" s="26">
        <f t="shared" si="137"/>
        <v>2.2029999999999998</v>
      </c>
      <c r="AY68" s="26">
        <f t="shared" si="137"/>
        <v>2.2029999999999998</v>
      </c>
      <c r="AZ68" s="26">
        <f>AZ70</f>
        <v>2.2029999999999998</v>
      </c>
    </row>
    <row r="69" spans="1:5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 t="shared" ref="AA69:AC69" si="138">AB69</f>
        <v>2.2029999999999998</v>
      </c>
      <c r="AB69" s="28">
        <f t="shared" si="138"/>
        <v>2.2029999999999998</v>
      </c>
      <c r="AC69" s="28">
        <f t="shared" si="138"/>
        <v>2.2029999999999998</v>
      </c>
      <c r="AD69" s="27">
        <f>AD70</f>
        <v>2.2029999999999998</v>
      </c>
      <c r="AE69" s="27">
        <f t="shared" si="115"/>
        <v>2.2029999999999998</v>
      </c>
      <c r="AF69" s="27">
        <f t="shared" si="115"/>
        <v>2.2029999999999998</v>
      </c>
      <c r="AG69" s="26">
        <f t="shared" si="116"/>
        <v>2.2029999999999998</v>
      </c>
      <c r="AH69" s="26">
        <f t="shared" si="116"/>
        <v>2.2029999999999998</v>
      </c>
      <c r="AI69" s="26">
        <f t="shared" si="116"/>
        <v>2.2029999999999998</v>
      </c>
      <c r="AJ69" s="26">
        <f t="shared" si="116"/>
        <v>2.2029999999999998</v>
      </c>
      <c r="AK69" s="26">
        <f>AK70</f>
        <v>2.2029999999999998</v>
      </c>
      <c r="AL69" s="26">
        <f t="shared" ref="AL69:AY69" si="139">AK69+($AZ69-$AK69)/($AZ$2-$AK$2)</f>
        <v>2.2029999999999998</v>
      </c>
      <c r="AM69" s="26">
        <f t="shared" si="139"/>
        <v>2.2029999999999998</v>
      </c>
      <c r="AN69" s="26">
        <f t="shared" si="139"/>
        <v>2.2029999999999998</v>
      </c>
      <c r="AO69" s="26">
        <f t="shared" si="139"/>
        <v>2.2029999999999998</v>
      </c>
      <c r="AP69" s="26">
        <f t="shared" si="139"/>
        <v>2.2029999999999998</v>
      </c>
      <c r="AQ69" s="26">
        <f t="shared" si="139"/>
        <v>2.2029999999999998</v>
      </c>
      <c r="AR69" s="26">
        <f t="shared" si="139"/>
        <v>2.2029999999999998</v>
      </c>
      <c r="AS69" s="26">
        <f t="shared" si="139"/>
        <v>2.2029999999999998</v>
      </c>
      <c r="AT69" s="26">
        <f t="shared" si="139"/>
        <v>2.2029999999999998</v>
      </c>
      <c r="AU69" s="26">
        <f t="shared" si="139"/>
        <v>2.2029999999999998</v>
      </c>
      <c r="AV69" s="26">
        <f t="shared" si="139"/>
        <v>2.2029999999999998</v>
      </c>
      <c r="AW69" s="26">
        <f t="shared" si="139"/>
        <v>2.2029999999999998</v>
      </c>
      <c r="AX69" s="26">
        <f t="shared" si="139"/>
        <v>2.2029999999999998</v>
      </c>
      <c r="AY69" s="26">
        <f t="shared" si="139"/>
        <v>2.2029999999999998</v>
      </c>
      <c r="AZ69" s="26">
        <f>AZ70</f>
        <v>2.2029999999999998</v>
      </c>
    </row>
    <row r="70" spans="1:5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 t="shared" ref="AA70:AC70" si="140">AB70</f>
        <v>2.2029999999999998</v>
      </c>
      <c r="AB70" s="28">
        <f t="shared" si="140"/>
        <v>2.2029999999999998</v>
      </c>
      <c r="AC70" s="28">
        <f t="shared" si="140"/>
        <v>2.2029999999999998</v>
      </c>
      <c r="AD70" s="30">
        <f>LabourForceAssumption!D40</f>
        <v>2.2029999999999998</v>
      </c>
      <c r="AE70" s="27">
        <f t="shared" si="115"/>
        <v>2.2029999999999998</v>
      </c>
      <c r="AF70" s="27">
        <f t="shared" si="115"/>
        <v>2.2029999999999998</v>
      </c>
      <c r="AG70" s="26">
        <f t="shared" si="116"/>
        <v>2.2029999999999998</v>
      </c>
      <c r="AH70" s="26">
        <f t="shared" si="116"/>
        <v>2.2029999999999998</v>
      </c>
      <c r="AI70" s="26">
        <f t="shared" si="116"/>
        <v>2.2029999999999998</v>
      </c>
      <c r="AJ70" s="26">
        <f t="shared" si="116"/>
        <v>2.2029999999999998</v>
      </c>
      <c r="AK70" s="30">
        <f>LabourForceAssumption!G40</f>
        <v>2.2029999999999998</v>
      </c>
      <c r="AL70" s="26">
        <f t="shared" ref="AL70:AY70" si="141">AK70+($AZ70-$AK70)/($AZ$2-$AK$2)</f>
        <v>2.2029999999999998</v>
      </c>
      <c r="AM70" s="26">
        <f t="shared" si="141"/>
        <v>2.2029999999999998</v>
      </c>
      <c r="AN70" s="26">
        <f t="shared" si="141"/>
        <v>2.2029999999999998</v>
      </c>
      <c r="AO70" s="26">
        <f t="shared" si="141"/>
        <v>2.2029999999999998</v>
      </c>
      <c r="AP70" s="26">
        <f t="shared" si="141"/>
        <v>2.2029999999999998</v>
      </c>
      <c r="AQ70" s="26">
        <f t="shared" si="141"/>
        <v>2.2029999999999998</v>
      </c>
      <c r="AR70" s="26">
        <f t="shared" si="141"/>
        <v>2.2029999999999998</v>
      </c>
      <c r="AS70" s="26">
        <f t="shared" si="141"/>
        <v>2.2029999999999998</v>
      </c>
      <c r="AT70" s="26">
        <f t="shared" si="141"/>
        <v>2.2029999999999998</v>
      </c>
      <c r="AU70" s="26">
        <f t="shared" si="141"/>
        <v>2.2029999999999998</v>
      </c>
      <c r="AV70" s="26">
        <f t="shared" si="141"/>
        <v>2.2029999999999998</v>
      </c>
      <c r="AW70" s="26">
        <f t="shared" si="141"/>
        <v>2.2029999999999998</v>
      </c>
      <c r="AX70" s="26">
        <f t="shared" si="141"/>
        <v>2.2029999999999998</v>
      </c>
      <c r="AY70" s="26">
        <f t="shared" si="141"/>
        <v>2.2029999999999998</v>
      </c>
      <c r="AZ70" s="30">
        <f>LabourForceAssumption!J40</f>
        <v>2.2029999999999998</v>
      </c>
    </row>
    <row r="71" spans="1:5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 t="shared" ref="AA71:AC71" si="142">AB71</f>
        <v>2.2029999999999998</v>
      </c>
      <c r="AB71" s="28">
        <f t="shared" si="142"/>
        <v>2.2029999999999998</v>
      </c>
      <c r="AC71" s="28">
        <f t="shared" si="142"/>
        <v>2.2029999999999998</v>
      </c>
      <c r="AD71" s="27">
        <f>AD68</f>
        <v>2.2029999999999998</v>
      </c>
      <c r="AE71" s="27">
        <f t="shared" si="115"/>
        <v>2.2029999999999998</v>
      </c>
      <c r="AF71" s="27">
        <f t="shared" si="115"/>
        <v>2.2029999999999998</v>
      </c>
      <c r="AG71" s="26">
        <f t="shared" si="116"/>
        <v>2.2029999999999998</v>
      </c>
      <c r="AH71" s="26">
        <f t="shared" si="116"/>
        <v>2.2029999999999998</v>
      </c>
      <c r="AI71" s="26">
        <f t="shared" si="116"/>
        <v>2.2029999999999998</v>
      </c>
      <c r="AJ71" s="26">
        <f t="shared" si="116"/>
        <v>2.2029999999999998</v>
      </c>
      <c r="AK71" s="26">
        <f>AK68</f>
        <v>2.2029999999999998</v>
      </c>
      <c r="AL71" s="26">
        <f t="shared" ref="AL71:AY71" si="143">AK71+($AZ71-$AK71)/($AZ$2-$AK$2)</f>
        <v>2.2029999999999998</v>
      </c>
      <c r="AM71" s="26">
        <f t="shared" si="143"/>
        <v>2.2029999999999998</v>
      </c>
      <c r="AN71" s="26">
        <f t="shared" si="143"/>
        <v>2.2029999999999998</v>
      </c>
      <c r="AO71" s="26">
        <f t="shared" si="143"/>
        <v>2.2029999999999998</v>
      </c>
      <c r="AP71" s="26">
        <f t="shared" si="143"/>
        <v>2.2029999999999998</v>
      </c>
      <c r="AQ71" s="26">
        <f t="shared" si="143"/>
        <v>2.2029999999999998</v>
      </c>
      <c r="AR71" s="26">
        <f t="shared" si="143"/>
        <v>2.2029999999999998</v>
      </c>
      <c r="AS71" s="26">
        <f t="shared" si="143"/>
        <v>2.2029999999999998</v>
      </c>
      <c r="AT71" s="26">
        <f t="shared" si="143"/>
        <v>2.2029999999999998</v>
      </c>
      <c r="AU71" s="26">
        <f t="shared" si="143"/>
        <v>2.2029999999999998</v>
      </c>
      <c r="AV71" s="26">
        <f t="shared" si="143"/>
        <v>2.2029999999999998</v>
      </c>
      <c r="AW71" s="26">
        <f t="shared" si="143"/>
        <v>2.2029999999999998</v>
      </c>
      <c r="AX71" s="26">
        <f t="shared" si="143"/>
        <v>2.2029999999999998</v>
      </c>
      <c r="AY71" s="26">
        <f t="shared" si="143"/>
        <v>2.2029999999999998</v>
      </c>
      <c r="AZ71" s="26">
        <f>AZ68</f>
        <v>2.2029999999999998</v>
      </c>
    </row>
    <row r="72" spans="1:5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 t="shared" ref="AA72:AC72" si="144">AB72</f>
        <v>2.2029999999999998</v>
      </c>
      <c r="AB72" s="28">
        <f t="shared" si="144"/>
        <v>2.2029999999999998</v>
      </c>
      <c r="AC72" s="28">
        <f t="shared" si="144"/>
        <v>2.2029999999999998</v>
      </c>
      <c r="AD72" s="27">
        <f>AD70</f>
        <v>2.2029999999999998</v>
      </c>
      <c r="AE72" s="27">
        <f t="shared" si="115"/>
        <v>2.2029999999999998</v>
      </c>
      <c r="AF72" s="27">
        <f t="shared" si="115"/>
        <v>2.2029999999999998</v>
      </c>
      <c r="AG72" s="26">
        <f t="shared" si="116"/>
        <v>2.2029999999999998</v>
      </c>
      <c r="AH72" s="26">
        <f t="shared" si="116"/>
        <v>2.2029999999999998</v>
      </c>
      <c r="AI72" s="26">
        <f t="shared" si="116"/>
        <v>2.2029999999999998</v>
      </c>
      <c r="AJ72" s="26">
        <f t="shared" si="116"/>
        <v>2.2029999999999998</v>
      </c>
      <c r="AK72" s="26">
        <f>AK70</f>
        <v>2.2029999999999998</v>
      </c>
      <c r="AL72" s="26">
        <f t="shared" ref="AL72:AY72" si="145">AK72+($AZ72-$AK72)/($AZ$2-$AK$2)</f>
        <v>2.2029999999999998</v>
      </c>
      <c r="AM72" s="26">
        <f t="shared" si="145"/>
        <v>2.2029999999999998</v>
      </c>
      <c r="AN72" s="26">
        <f t="shared" si="145"/>
        <v>2.2029999999999998</v>
      </c>
      <c r="AO72" s="26">
        <f t="shared" si="145"/>
        <v>2.2029999999999998</v>
      </c>
      <c r="AP72" s="26">
        <f t="shared" si="145"/>
        <v>2.2029999999999998</v>
      </c>
      <c r="AQ72" s="26">
        <f t="shared" si="145"/>
        <v>2.2029999999999998</v>
      </c>
      <c r="AR72" s="26">
        <f t="shared" si="145"/>
        <v>2.2029999999999998</v>
      </c>
      <c r="AS72" s="26">
        <f t="shared" si="145"/>
        <v>2.2029999999999998</v>
      </c>
      <c r="AT72" s="26">
        <f t="shared" si="145"/>
        <v>2.2029999999999998</v>
      </c>
      <c r="AU72" s="26">
        <f t="shared" si="145"/>
        <v>2.2029999999999998</v>
      </c>
      <c r="AV72" s="26">
        <f t="shared" si="145"/>
        <v>2.2029999999999998</v>
      </c>
      <c r="AW72" s="26">
        <f t="shared" si="145"/>
        <v>2.2029999999999998</v>
      </c>
      <c r="AX72" s="26">
        <f t="shared" si="145"/>
        <v>2.2029999999999998</v>
      </c>
      <c r="AY72" s="26">
        <f t="shared" si="145"/>
        <v>2.2029999999999998</v>
      </c>
      <c r="AZ72" s="26">
        <f>AZ70</f>
        <v>2.2029999999999998</v>
      </c>
    </row>
    <row r="73" spans="1:5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 t="shared" ref="AA73:AC73" si="146">AB73</f>
        <v>2.2029999999999998</v>
      </c>
      <c r="AB73" s="28">
        <f t="shared" si="146"/>
        <v>2.2029999999999998</v>
      </c>
      <c r="AC73" s="28">
        <f t="shared" si="146"/>
        <v>2.2029999999999998</v>
      </c>
      <c r="AD73" s="27">
        <f>AD70</f>
        <v>2.2029999999999998</v>
      </c>
      <c r="AE73" s="27">
        <f t="shared" si="115"/>
        <v>2.2029999999999998</v>
      </c>
      <c r="AF73" s="27">
        <f t="shared" si="115"/>
        <v>2.2029999999999998</v>
      </c>
      <c r="AG73" s="26">
        <f t="shared" si="116"/>
        <v>2.2029999999999998</v>
      </c>
      <c r="AH73" s="26">
        <f t="shared" si="116"/>
        <v>2.2029999999999998</v>
      </c>
      <c r="AI73" s="26">
        <f t="shared" si="116"/>
        <v>2.2029999999999998</v>
      </c>
      <c r="AJ73" s="26">
        <f t="shared" si="116"/>
        <v>2.2029999999999998</v>
      </c>
      <c r="AK73" s="26">
        <f>AK70</f>
        <v>2.2029999999999998</v>
      </c>
      <c r="AL73" s="26">
        <f t="shared" ref="AL73:AY73" si="147">AK73+($AZ73-$AK73)/($AZ$2-$AK$2)</f>
        <v>2.2029999999999998</v>
      </c>
      <c r="AM73" s="26">
        <f t="shared" si="147"/>
        <v>2.2029999999999998</v>
      </c>
      <c r="AN73" s="26">
        <f t="shared" si="147"/>
        <v>2.2029999999999998</v>
      </c>
      <c r="AO73" s="26">
        <f t="shared" si="147"/>
        <v>2.2029999999999998</v>
      </c>
      <c r="AP73" s="26">
        <f t="shared" si="147"/>
        <v>2.2029999999999998</v>
      </c>
      <c r="AQ73" s="26">
        <f t="shared" si="147"/>
        <v>2.2029999999999998</v>
      </c>
      <c r="AR73" s="26">
        <f t="shared" si="147"/>
        <v>2.2029999999999998</v>
      </c>
      <c r="AS73" s="26">
        <f t="shared" si="147"/>
        <v>2.2029999999999998</v>
      </c>
      <c r="AT73" s="26">
        <f t="shared" si="147"/>
        <v>2.2029999999999998</v>
      </c>
      <c r="AU73" s="26">
        <f t="shared" si="147"/>
        <v>2.2029999999999998</v>
      </c>
      <c r="AV73" s="26">
        <f t="shared" si="147"/>
        <v>2.2029999999999998</v>
      </c>
      <c r="AW73" s="26">
        <f t="shared" si="147"/>
        <v>2.2029999999999998</v>
      </c>
      <c r="AX73" s="26">
        <f t="shared" si="147"/>
        <v>2.2029999999999998</v>
      </c>
      <c r="AY73" s="26">
        <f t="shared" si="147"/>
        <v>2.2029999999999998</v>
      </c>
      <c r="AZ73" s="26">
        <f>AZ70</f>
        <v>2.2029999999999998</v>
      </c>
    </row>
    <row r="74" spans="1:5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 t="shared" ref="AA74:AC74" si="148">AB74</f>
        <v>0</v>
      </c>
      <c r="AB74" s="28">
        <f t="shared" si="148"/>
        <v>0</v>
      </c>
      <c r="AC74" s="28">
        <f t="shared" si="148"/>
        <v>0</v>
      </c>
      <c r="AD74" s="27">
        <v>0</v>
      </c>
      <c r="AE74" s="27">
        <f t="shared" si="115"/>
        <v>0</v>
      </c>
      <c r="AF74" s="27">
        <f t="shared" si="115"/>
        <v>0</v>
      </c>
      <c r="AG74" s="26">
        <f t="shared" ref="AG74:AY74" si="149">AF74+($AZ74-$AF74)/($AZ$2-$AF$2)</f>
        <v>0</v>
      </c>
      <c r="AH74" s="26">
        <f t="shared" si="149"/>
        <v>0</v>
      </c>
      <c r="AI74" s="26">
        <f t="shared" si="149"/>
        <v>0</v>
      </c>
      <c r="AJ74" s="26">
        <f t="shared" si="149"/>
        <v>0</v>
      </c>
      <c r="AK74" s="26">
        <f t="shared" si="149"/>
        <v>0</v>
      </c>
      <c r="AL74" s="26">
        <f t="shared" si="149"/>
        <v>0</v>
      </c>
      <c r="AM74" s="26">
        <f t="shared" si="149"/>
        <v>0</v>
      </c>
      <c r="AN74" s="26">
        <f t="shared" si="149"/>
        <v>0</v>
      </c>
      <c r="AO74" s="26">
        <f t="shared" si="149"/>
        <v>0</v>
      </c>
      <c r="AP74" s="26">
        <f t="shared" si="149"/>
        <v>0</v>
      </c>
      <c r="AQ74" s="26">
        <f t="shared" si="149"/>
        <v>0</v>
      </c>
      <c r="AR74" s="26">
        <f t="shared" si="149"/>
        <v>0</v>
      </c>
      <c r="AS74" s="26">
        <f t="shared" si="149"/>
        <v>0</v>
      </c>
      <c r="AT74" s="26">
        <f t="shared" si="149"/>
        <v>0</v>
      </c>
      <c r="AU74" s="26">
        <f t="shared" si="149"/>
        <v>0</v>
      </c>
      <c r="AV74" s="26">
        <f t="shared" si="149"/>
        <v>0</v>
      </c>
      <c r="AW74" s="26">
        <f t="shared" si="149"/>
        <v>0</v>
      </c>
      <c r="AX74" s="26">
        <f t="shared" si="149"/>
        <v>0</v>
      </c>
      <c r="AY74" s="26">
        <f t="shared" si="149"/>
        <v>0</v>
      </c>
      <c r="AZ74" s="26">
        <v>0</v>
      </c>
    </row>
    <row r="75" spans="1:5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 t="shared" ref="AA75:AC75" si="150">AB75</f>
        <v>0</v>
      </c>
      <c r="AB75" s="28">
        <f t="shared" si="150"/>
        <v>0</v>
      </c>
      <c r="AC75" s="28">
        <f t="shared" si="150"/>
        <v>0</v>
      </c>
      <c r="AD75" s="27">
        <v>0</v>
      </c>
      <c r="AE75" s="27">
        <f t="shared" si="115"/>
        <v>0</v>
      </c>
      <c r="AF75" s="27">
        <f t="shared" si="115"/>
        <v>0</v>
      </c>
      <c r="AG75" s="26">
        <f t="shared" ref="AG75:AY75" si="151">AF75+($AZ75-$AF75)/($AZ$2-$AF$2)</f>
        <v>0</v>
      </c>
      <c r="AH75" s="26">
        <f t="shared" si="151"/>
        <v>0</v>
      </c>
      <c r="AI75" s="26">
        <f t="shared" si="151"/>
        <v>0</v>
      </c>
      <c r="AJ75" s="26">
        <f t="shared" si="151"/>
        <v>0</v>
      </c>
      <c r="AK75" s="26">
        <f t="shared" si="151"/>
        <v>0</v>
      </c>
      <c r="AL75" s="26">
        <f t="shared" si="151"/>
        <v>0</v>
      </c>
      <c r="AM75" s="26">
        <f t="shared" si="151"/>
        <v>0</v>
      </c>
      <c r="AN75" s="26">
        <f t="shared" si="151"/>
        <v>0</v>
      </c>
      <c r="AO75" s="26">
        <f t="shared" si="151"/>
        <v>0</v>
      </c>
      <c r="AP75" s="26">
        <f t="shared" si="151"/>
        <v>0</v>
      </c>
      <c r="AQ75" s="26">
        <f t="shared" si="151"/>
        <v>0</v>
      </c>
      <c r="AR75" s="26">
        <f t="shared" si="151"/>
        <v>0</v>
      </c>
      <c r="AS75" s="26">
        <f t="shared" si="151"/>
        <v>0</v>
      </c>
      <c r="AT75" s="26">
        <f t="shared" si="151"/>
        <v>0</v>
      </c>
      <c r="AU75" s="26">
        <f t="shared" si="151"/>
        <v>0</v>
      </c>
      <c r="AV75" s="26">
        <f t="shared" si="151"/>
        <v>0</v>
      </c>
      <c r="AW75" s="26">
        <f t="shared" si="151"/>
        <v>0</v>
      </c>
      <c r="AX75" s="26">
        <f t="shared" si="151"/>
        <v>0</v>
      </c>
      <c r="AY75" s="26">
        <f t="shared" si="151"/>
        <v>0</v>
      </c>
      <c r="AZ75" s="26">
        <v>0</v>
      </c>
    </row>
    <row r="76" spans="1:5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 t="shared" ref="AA76:AC76" si="152">AB76</f>
        <v>0</v>
      </c>
      <c r="AB76" s="28">
        <f t="shared" si="152"/>
        <v>0</v>
      </c>
      <c r="AC76" s="28">
        <f t="shared" si="152"/>
        <v>0</v>
      </c>
      <c r="AD76" s="27">
        <v>0</v>
      </c>
      <c r="AE76" s="27">
        <f t="shared" si="115"/>
        <v>0</v>
      </c>
      <c r="AF76" s="27">
        <f t="shared" si="115"/>
        <v>0</v>
      </c>
      <c r="AG76" s="26">
        <f t="shared" ref="AG76:AY76" si="153">AF76+($AZ76-$AF76)/($AZ$2-$AF$2)</f>
        <v>0</v>
      </c>
      <c r="AH76" s="26">
        <f t="shared" si="153"/>
        <v>0</v>
      </c>
      <c r="AI76" s="26">
        <f t="shared" si="153"/>
        <v>0</v>
      </c>
      <c r="AJ76" s="26">
        <f t="shared" si="153"/>
        <v>0</v>
      </c>
      <c r="AK76" s="26">
        <f t="shared" si="153"/>
        <v>0</v>
      </c>
      <c r="AL76" s="26">
        <f t="shared" si="153"/>
        <v>0</v>
      </c>
      <c r="AM76" s="26">
        <f t="shared" si="153"/>
        <v>0</v>
      </c>
      <c r="AN76" s="26">
        <f t="shared" si="153"/>
        <v>0</v>
      </c>
      <c r="AO76" s="26">
        <f t="shared" si="153"/>
        <v>0</v>
      </c>
      <c r="AP76" s="26">
        <f t="shared" si="153"/>
        <v>0</v>
      </c>
      <c r="AQ76" s="26">
        <f t="shared" si="153"/>
        <v>0</v>
      </c>
      <c r="AR76" s="26">
        <f t="shared" si="153"/>
        <v>0</v>
      </c>
      <c r="AS76" s="26">
        <f t="shared" si="153"/>
        <v>0</v>
      </c>
      <c r="AT76" s="26">
        <f t="shared" si="153"/>
        <v>0</v>
      </c>
      <c r="AU76" s="26">
        <f t="shared" si="153"/>
        <v>0</v>
      </c>
      <c r="AV76" s="26">
        <f t="shared" si="153"/>
        <v>0</v>
      </c>
      <c r="AW76" s="26">
        <f t="shared" si="153"/>
        <v>0</v>
      </c>
      <c r="AX76" s="26">
        <f t="shared" si="153"/>
        <v>0</v>
      </c>
      <c r="AY76" s="26">
        <f t="shared" si="153"/>
        <v>0</v>
      </c>
      <c r="AZ76" s="26">
        <v>0</v>
      </c>
    </row>
    <row r="77" spans="1:5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 t="shared" ref="AA77:AC77" si="154">AB77</f>
        <v>0</v>
      </c>
      <c r="AB77" s="28">
        <f t="shared" si="154"/>
        <v>0</v>
      </c>
      <c r="AC77" s="28">
        <f t="shared" si="154"/>
        <v>0</v>
      </c>
      <c r="AD77" s="27">
        <v>0</v>
      </c>
      <c r="AE77" s="27">
        <f t="shared" si="115"/>
        <v>0</v>
      </c>
      <c r="AF77" s="27">
        <f t="shared" si="115"/>
        <v>0</v>
      </c>
      <c r="AG77" s="26">
        <f t="shared" ref="AG77:AY77" si="155">AF77+($AZ77-$AF77)/($AZ$2-$AF$2)</f>
        <v>0</v>
      </c>
      <c r="AH77" s="26">
        <f t="shared" si="155"/>
        <v>0</v>
      </c>
      <c r="AI77" s="26">
        <f t="shared" si="155"/>
        <v>0</v>
      </c>
      <c r="AJ77" s="26">
        <f t="shared" si="155"/>
        <v>0</v>
      </c>
      <c r="AK77" s="26">
        <f t="shared" si="155"/>
        <v>0</v>
      </c>
      <c r="AL77" s="26">
        <f t="shared" si="155"/>
        <v>0</v>
      </c>
      <c r="AM77" s="26">
        <f t="shared" si="155"/>
        <v>0</v>
      </c>
      <c r="AN77" s="26">
        <f t="shared" si="155"/>
        <v>0</v>
      </c>
      <c r="AO77" s="26">
        <f t="shared" si="155"/>
        <v>0</v>
      </c>
      <c r="AP77" s="26">
        <f t="shared" si="155"/>
        <v>0</v>
      </c>
      <c r="AQ77" s="26">
        <f t="shared" si="155"/>
        <v>0</v>
      </c>
      <c r="AR77" s="26">
        <f t="shared" si="155"/>
        <v>0</v>
      </c>
      <c r="AS77" s="26">
        <f t="shared" si="155"/>
        <v>0</v>
      </c>
      <c r="AT77" s="26">
        <f t="shared" si="155"/>
        <v>0</v>
      </c>
      <c r="AU77" s="26">
        <f t="shared" si="155"/>
        <v>0</v>
      </c>
      <c r="AV77" s="26">
        <f t="shared" si="155"/>
        <v>0</v>
      </c>
      <c r="AW77" s="26">
        <f t="shared" si="155"/>
        <v>0</v>
      </c>
      <c r="AX77" s="26">
        <f t="shared" si="155"/>
        <v>0</v>
      </c>
      <c r="AY77" s="26">
        <f t="shared" si="155"/>
        <v>0</v>
      </c>
      <c r="AZ77" s="26">
        <v>0</v>
      </c>
    </row>
    <row r="78" spans="1:5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 t="shared" ref="AA78:AC78" si="156">AB78</f>
        <v>0</v>
      </c>
      <c r="AB78" s="28">
        <f t="shared" si="156"/>
        <v>0</v>
      </c>
      <c r="AC78" s="28">
        <f t="shared" si="156"/>
        <v>0</v>
      </c>
      <c r="AD78" s="27">
        <v>0</v>
      </c>
      <c r="AE78" s="27">
        <f t="shared" ref="AE78:AF97" si="157">AD78</f>
        <v>0</v>
      </c>
      <c r="AF78" s="27">
        <f t="shared" si="157"/>
        <v>0</v>
      </c>
      <c r="AG78" s="26">
        <f t="shared" ref="AG78:AY78" si="158">AF78+($AZ78-$AF78)/($AZ$2-$AF$2)</f>
        <v>0</v>
      </c>
      <c r="AH78" s="26">
        <f t="shared" si="158"/>
        <v>0</v>
      </c>
      <c r="AI78" s="26">
        <f t="shared" si="158"/>
        <v>0</v>
      </c>
      <c r="AJ78" s="26">
        <f t="shared" si="158"/>
        <v>0</v>
      </c>
      <c r="AK78" s="26">
        <f t="shared" si="158"/>
        <v>0</v>
      </c>
      <c r="AL78" s="26">
        <f t="shared" si="158"/>
        <v>0</v>
      </c>
      <c r="AM78" s="26">
        <f t="shared" si="158"/>
        <v>0</v>
      </c>
      <c r="AN78" s="26">
        <f t="shared" si="158"/>
        <v>0</v>
      </c>
      <c r="AO78" s="26">
        <f t="shared" si="158"/>
        <v>0</v>
      </c>
      <c r="AP78" s="26">
        <f t="shared" si="158"/>
        <v>0</v>
      </c>
      <c r="AQ78" s="26">
        <f t="shared" si="158"/>
        <v>0</v>
      </c>
      <c r="AR78" s="26">
        <f t="shared" si="158"/>
        <v>0</v>
      </c>
      <c r="AS78" s="26">
        <f t="shared" si="158"/>
        <v>0</v>
      </c>
      <c r="AT78" s="26">
        <f t="shared" si="158"/>
        <v>0</v>
      </c>
      <c r="AU78" s="26">
        <f t="shared" si="158"/>
        <v>0</v>
      </c>
      <c r="AV78" s="26">
        <f t="shared" si="158"/>
        <v>0</v>
      </c>
      <c r="AW78" s="26">
        <f t="shared" si="158"/>
        <v>0</v>
      </c>
      <c r="AX78" s="26">
        <f t="shared" si="158"/>
        <v>0</v>
      </c>
      <c r="AY78" s="26">
        <f t="shared" si="158"/>
        <v>0</v>
      </c>
      <c r="AZ78" s="26">
        <v>0</v>
      </c>
    </row>
    <row r="79" spans="1:5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 t="shared" ref="AA79:AC79" si="159">AB79</f>
        <v>0</v>
      </c>
      <c r="AB79" s="28">
        <f t="shared" si="159"/>
        <v>0</v>
      </c>
      <c r="AC79" s="28">
        <f t="shared" si="159"/>
        <v>0</v>
      </c>
      <c r="AD79" s="27">
        <v>0</v>
      </c>
      <c r="AE79" s="27">
        <f t="shared" si="157"/>
        <v>0</v>
      </c>
      <c r="AF79" s="27">
        <f t="shared" si="157"/>
        <v>0</v>
      </c>
      <c r="AG79" s="26">
        <f t="shared" ref="AG79:AY79" si="160">AF79+($AZ79-$AF79)/($AZ$2-$AF$2)</f>
        <v>0</v>
      </c>
      <c r="AH79" s="26">
        <f t="shared" si="160"/>
        <v>0</v>
      </c>
      <c r="AI79" s="26">
        <f t="shared" si="160"/>
        <v>0</v>
      </c>
      <c r="AJ79" s="26">
        <f t="shared" si="160"/>
        <v>0</v>
      </c>
      <c r="AK79" s="26">
        <f t="shared" si="160"/>
        <v>0</v>
      </c>
      <c r="AL79" s="26">
        <f t="shared" si="160"/>
        <v>0</v>
      </c>
      <c r="AM79" s="26">
        <f t="shared" si="160"/>
        <v>0</v>
      </c>
      <c r="AN79" s="26">
        <f t="shared" si="160"/>
        <v>0</v>
      </c>
      <c r="AO79" s="26">
        <f t="shared" si="160"/>
        <v>0</v>
      </c>
      <c r="AP79" s="26">
        <f t="shared" si="160"/>
        <v>0</v>
      </c>
      <c r="AQ79" s="26">
        <f t="shared" si="160"/>
        <v>0</v>
      </c>
      <c r="AR79" s="26">
        <f t="shared" si="160"/>
        <v>0</v>
      </c>
      <c r="AS79" s="26">
        <f t="shared" si="160"/>
        <v>0</v>
      </c>
      <c r="AT79" s="26">
        <f t="shared" si="160"/>
        <v>0</v>
      </c>
      <c r="AU79" s="26">
        <f t="shared" si="160"/>
        <v>0</v>
      </c>
      <c r="AV79" s="26">
        <f t="shared" si="160"/>
        <v>0</v>
      </c>
      <c r="AW79" s="26">
        <f t="shared" si="160"/>
        <v>0</v>
      </c>
      <c r="AX79" s="26">
        <f t="shared" si="160"/>
        <v>0</v>
      </c>
      <c r="AY79" s="26">
        <f t="shared" si="160"/>
        <v>0</v>
      </c>
      <c r="AZ79" s="26">
        <v>0</v>
      </c>
    </row>
    <row r="80" spans="1:5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 t="shared" ref="AA80:AC80" si="161">AB80</f>
        <v>0</v>
      </c>
      <c r="AB80" s="28">
        <f t="shared" si="161"/>
        <v>0</v>
      </c>
      <c r="AC80" s="28">
        <f t="shared" si="161"/>
        <v>0</v>
      </c>
      <c r="AD80" s="27">
        <v>0</v>
      </c>
      <c r="AE80" s="27">
        <f t="shared" si="157"/>
        <v>0</v>
      </c>
      <c r="AF80" s="27">
        <f t="shared" si="157"/>
        <v>0</v>
      </c>
      <c r="AG80" s="26">
        <f t="shared" ref="AG80:AY80" si="162">AF80+($AZ80-$AF80)/($AZ$2-$AF$2)</f>
        <v>0</v>
      </c>
      <c r="AH80" s="26">
        <f t="shared" si="162"/>
        <v>0</v>
      </c>
      <c r="AI80" s="26">
        <f t="shared" si="162"/>
        <v>0</v>
      </c>
      <c r="AJ80" s="26">
        <f t="shared" si="162"/>
        <v>0</v>
      </c>
      <c r="AK80" s="26">
        <f t="shared" si="162"/>
        <v>0</v>
      </c>
      <c r="AL80" s="26">
        <f t="shared" si="162"/>
        <v>0</v>
      </c>
      <c r="AM80" s="26">
        <f t="shared" si="162"/>
        <v>0</v>
      </c>
      <c r="AN80" s="26">
        <f t="shared" si="162"/>
        <v>0</v>
      </c>
      <c r="AO80" s="26">
        <f t="shared" si="162"/>
        <v>0</v>
      </c>
      <c r="AP80" s="26">
        <f t="shared" si="162"/>
        <v>0</v>
      </c>
      <c r="AQ80" s="26">
        <f t="shared" si="162"/>
        <v>0</v>
      </c>
      <c r="AR80" s="26">
        <f t="shared" si="162"/>
        <v>0</v>
      </c>
      <c r="AS80" s="26">
        <f t="shared" si="162"/>
        <v>0</v>
      </c>
      <c r="AT80" s="26">
        <f t="shared" si="162"/>
        <v>0</v>
      </c>
      <c r="AU80" s="26">
        <f t="shared" si="162"/>
        <v>0</v>
      </c>
      <c r="AV80" s="26">
        <f t="shared" si="162"/>
        <v>0</v>
      </c>
      <c r="AW80" s="26">
        <f t="shared" si="162"/>
        <v>0</v>
      </c>
      <c r="AX80" s="26">
        <f t="shared" si="162"/>
        <v>0</v>
      </c>
      <c r="AY80" s="26">
        <f t="shared" si="162"/>
        <v>0</v>
      </c>
      <c r="AZ80" s="26">
        <v>0</v>
      </c>
    </row>
    <row r="81" spans="1:5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 t="shared" ref="AA81:AC81" si="163">AB81</f>
        <v>0</v>
      </c>
      <c r="AB81" s="28">
        <f t="shared" si="163"/>
        <v>0</v>
      </c>
      <c r="AC81" s="28">
        <f t="shared" si="163"/>
        <v>0</v>
      </c>
      <c r="AD81" s="27">
        <v>0</v>
      </c>
      <c r="AE81" s="27">
        <f t="shared" si="157"/>
        <v>0</v>
      </c>
      <c r="AF81" s="27">
        <f t="shared" si="157"/>
        <v>0</v>
      </c>
      <c r="AG81" s="26">
        <f t="shared" ref="AG81:AY81" si="164">AF81+($AZ81-$AF81)/($AZ$2-$AF$2)</f>
        <v>0</v>
      </c>
      <c r="AH81" s="26">
        <f t="shared" si="164"/>
        <v>0</v>
      </c>
      <c r="AI81" s="26">
        <f t="shared" si="164"/>
        <v>0</v>
      </c>
      <c r="AJ81" s="26">
        <f t="shared" si="164"/>
        <v>0</v>
      </c>
      <c r="AK81" s="26">
        <f t="shared" si="164"/>
        <v>0</v>
      </c>
      <c r="AL81" s="26">
        <f t="shared" si="164"/>
        <v>0</v>
      </c>
      <c r="AM81" s="26">
        <f t="shared" si="164"/>
        <v>0</v>
      </c>
      <c r="AN81" s="26">
        <f t="shared" si="164"/>
        <v>0</v>
      </c>
      <c r="AO81" s="26">
        <f t="shared" si="164"/>
        <v>0</v>
      </c>
      <c r="AP81" s="26">
        <f t="shared" si="164"/>
        <v>0</v>
      </c>
      <c r="AQ81" s="26">
        <f t="shared" si="164"/>
        <v>0</v>
      </c>
      <c r="AR81" s="26">
        <f t="shared" si="164"/>
        <v>0</v>
      </c>
      <c r="AS81" s="26">
        <f t="shared" si="164"/>
        <v>0</v>
      </c>
      <c r="AT81" s="26">
        <f t="shared" si="164"/>
        <v>0</v>
      </c>
      <c r="AU81" s="26">
        <f t="shared" si="164"/>
        <v>0</v>
      </c>
      <c r="AV81" s="26">
        <f t="shared" si="164"/>
        <v>0</v>
      </c>
      <c r="AW81" s="26">
        <f t="shared" si="164"/>
        <v>0</v>
      </c>
      <c r="AX81" s="26">
        <f t="shared" si="164"/>
        <v>0</v>
      </c>
      <c r="AY81" s="26">
        <f t="shared" si="164"/>
        <v>0</v>
      </c>
      <c r="AZ81" s="26">
        <v>0</v>
      </c>
    </row>
    <row r="82" spans="1:5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 t="shared" ref="AA82:AC82" si="165">AB82</f>
        <v>0</v>
      </c>
      <c r="AB82" s="28">
        <f t="shared" si="165"/>
        <v>0</v>
      </c>
      <c r="AC82" s="28">
        <f t="shared" si="165"/>
        <v>0</v>
      </c>
      <c r="AD82" s="27">
        <v>0</v>
      </c>
      <c r="AE82" s="27">
        <f t="shared" si="157"/>
        <v>0</v>
      </c>
      <c r="AF82" s="27">
        <f t="shared" si="157"/>
        <v>0</v>
      </c>
      <c r="AG82" s="26">
        <f t="shared" ref="AG82:AY82" si="166">AF82+($AZ82-$AF82)/($AZ$2-$AF$2)</f>
        <v>0</v>
      </c>
      <c r="AH82" s="26">
        <f t="shared" si="166"/>
        <v>0</v>
      </c>
      <c r="AI82" s="26">
        <f t="shared" si="166"/>
        <v>0</v>
      </c>
      <c r="AJ82" s="26">
        <f t="shared" si="166"/>
        <v>0</v>
      </c>
      <c r="AK82" s="26">
        <f t="shared" si="166"/>
        <v>0</v>
      </c>
      <c r="AL82" s="26">
        <f t="shared" si="166"/>
        <v>0</v>
      </c>
      <c r="AM82" s="26">
        <f t="shared" si="166"/>
        <v>0</v>
      </c>
      <c r="AN82" s="26">
        <f t="shared" si="166"/>
        <v>0</v>
      </c>
      <c r="AO82" s="26">
        <f t="shared" si="166"/>
        <v>0</v>
      </c>
      <c r="AP82" s="26">
        <f t="shared" si="166"/>
        <v>0</v>
      </c>
      <c r="AQ82" s="26">
        <f t="shared" si="166"/>
        <v>0</v>
      </c>
      <c r="AR82" s="26">
        <f t="shared" si="166"/>
        <v>0</v>
      </c>
      <c r="AS82" s="26">
        <f t="shared" si="166"/>
        <v>0</v>
      </c>
      <c r="AT82" s="26">
        <f t="shared" si="166"/>
        <v>0</v>
      </c>
      <c r="AU82" s="26">
        <f t="shared" si="166"/>
        <v>0</v>
      </c>
      <c r="AV82" s="26">
        <f t="shared" si="166"/>
        <v>0</v>
      </c>
      <c r="AW82" s="26">
        <f t="shared" si="166"/>
        <v>0</v>
      </c>
      <c r="AX82" s="26">
        <f t="shared" si="166"/>
        <v>0</v>
      </c>
      <c r="AY82" s="26">
        <f t="shared" si="166"/>
        <v>0</v>
      </c>
      <c r="AZ82" s="26">
        <v>0</v>
      </c>
    </row>
    <row r="83" spans="1:5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 t="shared" ref="AA83:AC83" si="167">AB83</f>
        <v>0</v>
      </c>
      <c r="AB83" s="28">
        <f t="shared" si="167"/>
        <v>0</v>
      </c>
      <c r="AC83" s="28">
        <f t="shared" si="167"/>
        <v>0</v>
      </c>
      <c r="AD83" s="27">
        <v>0</v>
      </c>
      <c r="AE83" s="27">
        <f t="shared" si="157"/>
        <v>0</v>
      </c>
      <c r="AF83" s="27">
        <f t="shared" si="157"/>
        <v>0</v>
      </c>
      <c r="AG83" s="26">
        <f t="shared" ref="AG83:AY83" si="168">AF83+($AZ83-$AF83)/($AZ$2-$AF$2)</f>
        <v>0</v>
      </c>
      <c r="AH83" s="26">
        <f t="shared" si="168"/>
        <v>0</v>
      </c>
      <c r="AI83" s="26">
        <f t="shared" si="168"/>
        <v>0</v>
      </c>
      <c r="AJ83" s="26">
        <f t="shared" si="168"/>
        <v>0</v>
      </c>
      <c r="AK83" s="26">
        <f t="shared" si="168"/>
        <v>0</v>
      </c>
      <c r="AL83" s="26">
        <f t="shared" si="168"/>
        <v>0</v>
      </c>
      <c r="AM83" s="26">
        <f t="shared" si="168"/>
        <v>0</v>
      </c>
      <c r="AN83" s="26">
        <f t="shared" si="168"/>
        <v>0</v>
      </c>
      <c r="AO83" s="26">
        <f t="shared" si="168"/>
        <v>0</v>
      </c>
      <c r="AP83" s="26">
        <f t="shared" si="168"/>
        <v>0</v>
      </c>
      <c r="AQ83" s="26">
        <f t="shared" si="168"/>
        <v>0</v>
      </c>
      <c r="AR83" s="26">
        <f t="shared" si="168"/>
        <v>0</v>
      </c>
      <c r="AS83" s="26">
        <f t="shared" si="168"/>
        <v>0</v>
      </c>
      <c r="AT83" s="26">
        <f t="shared" si="168"/>
        <v>0</v>
      </c>
      <c r="AU83" s="26">
        <f t="shared" si="168"/>
        <v>0</v>
      </c>
      <c r="AV83" s="26">
        <f t="shared" si="168"/>
        <v>0</v>
      </c>
      <c r="AW83" s="26">
        <f t="shared" si="168"/>
        <v>0</v>
      </c>
      <c r="AX83" s="26">
        <f t="shared" si="168"/>
        <v>0</v>
      </c>
      <c r="AY83" s="26">
        <f t="shared" si="168"/>
        <v>0</v>
      </c>
      <c r="AZ83" s="26">
        <v>0</v>
      </c>
    </row>
    <row r="84" spans="1:5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 t="shared" ref="AA84:AC84" si="169">AB84</f>
        <v>0</v>
      </c>
      <c r="AB84" s="28">
        <f t="shared" si="169"/>
        <v>0</v>
      </c>
      <c r="AC84" s="28">
        <f t="shared" si="169"/>
        <v>0</v>
      </c>
      <c r="AD84" s="27">
        <v>0</v>
      </c>
      <c r="AE84" s="27">
        <f t="shared" si="157"/>
        <v>0</v>
      </c>
      <c r="AF84" s="27">
        <f t="shared" si="157"/>
        <v>0</v>
      </c>
      <c r="AG84" s="26">
        <f t="shared" ref="AG84:AY84" si="170">AF84+($AZ84-$AF84)/($AZ$2-$AF$2)</f>
        <v>0</v>
      </c>
      <c r="AH84" s="26">
        <f t="shared" si="170"/>
        <v>0</v>
      </c>
      <c r="AI84" s="26">
        <f t="shared" si="170"/>
        <v>0</v>
      </c>
      <c r="AJ84" s="26">
        <f t="shared" si="170"/>
        <v>0</v>
      </c>
      <c r="AK84" s="26">
        <f t="shared" si="170"/>
        <v>0</v>
      </c>
      <c r="AL84" s="26">
        <f t="shared" si="170"/>
        <v>0</v>
      </c>
      <c r="AM84" s="26">
        <f t="shared" si="170"/>
        <v>0</v>
      </c>
      <c r="AN84" s="26">
        <f t="shared" si="170"/>
        <v>0</v>
      </c>
      <c r="AO84" s="26">
        <f t="shared" si="170"/>
        <v>0</v>
      </c>
      <c r="AP84" s="26">
        <f t="shared" si="170"/>
        <v>0</v>
      </c>
      <c r="AQ84" s="26">
        <f t="shared" si="170"/>
        <v>0</v>
      </c>
      <c r="AR84" s="26">
        <f t="shared" si="170"/>
        <v>0</v>
      </c>
      <c r="AS84" s="26">
        <f t="shared" si="170"/>
        <v>0</v>
      </c>
      <c r="AT84" s="26">
        <f t="shared" si="170"/>
        <v>0</v>
      </c>
      <c r="AU84" s="26">
        <f t="shared" si="170"/>
        <v>0</v>
      </c>
      <c r="AV84" s="26">
        <f t="shared" si="170"/>
        <v>0</v>
      </c>
      <c r="AW84" s="26">
        <f t="shared" si="170"/>
        <v>0</v>
      </c>
      <c r="AX84" s="26">
        <f t="shared" si="170"/>
        <v>0</v>
      </c>
      <c r="AY84" s="26">
        <f t="shared" si="170"/>
        <v>0</v>
      </c>
      <c r="AZ84" s="26">
        <v>0</v>
      </c>
    </row>
    <row r="85" spans="1:5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 t="shared" ref="AA85:AC85" si="171">AB85</f>
        <v>0</v>
      </c>
      <c r="AB85" s="28">
        <f t="shared" si="171"/>
        <v>0</v>
      </c>
      <c r="AC85" s="28">
        <f t="shared" si="171"/>
        <v>0</v>
      </c>
      <c r="AD85" s="27">
        <v>0</v>
      </c>
      <c r="AE85" s="27">
        <f t="shared" si="157"/>
        <v>0</v>
      </c>
      <c r="AF85" s="27">
        <f t="shared" si="157"/>
        <v>0</v>
      </c>
      <c r="AG85" s="26">
        <f t="shared" ref="AG85:AY85" si="172">AF85+($AZ85-$AF85)/($AZ$2-$AF$2)</f>
        <v>0</v>
      </c>
      <c r="AH85" s="26">
        <f t="shared" si="172"/>
        <v>0</v>
      </c>
      <c r="AI85" s="26">
        <f t="shared" si="172"/>
        <v>0</v>
      </c>
      <c r="AJ85" s="26">
        <f t="shared" si="172"/>
        <v>0</v>
      </c>
      <c r="AK85" s="26">
        <f t="shared" si="172"/>
        <v>0</v>
      </c>
      <c r="AL85" s="26">
        <f t="shared" si="172"/>
        <v>0</v>
      </c>
      <c r="AM85" s="26">
        <f t="shared" si="172"/>
        <v>0</v>
      </c>
      <c r="AN85" s="26">
        <f t="shared" si="172"/>
        <v>0</v>
      </c>
      <c r="AO85" s="26">
        <f t="shared" si="172"/>
        <v>0</v>
      </c>
      <c r="AP85" s="26">
        <f t="shared" si="172"/>
        <v>0</v>
      </c>
      <c r="AQ85" s="26">
        <f t="shared" si="172"/>
        <v>0</v>
      </c>
      <c r="AR85" s="26">
        <f t="shared" si="172"/>
        <v>0</v>
      </c>
      <c r="AS85" s="26">
        <f t="shared" si="172"/>
        <v>0</v>
      </c>
      <c r="AT85" s="26">
        <f t="shared" si="172"/>
        <v>0</v>
      </c>
      <c r="AU85" s="26">
        <f t="shared" si="172"/>
        <v>0</v>
      </c>
      <c r="AV85" s="26">
        <f t="shared" si="172"/>
        <v>0</v>
      </c>
      <c r="AW85" s="26">
        <f t="shared" si="172"/>
        <v>0</v>
      </c>
      <c r="AX85" s="26">
        <f t="shared" si="172"/>
        <v>0</v>
      </c>
      <c r="AY85" s="26">
        <f t="shared" si="172"/>
        <v>0</v>
      </c>
      <c r="AZ85" s="26">
        <v>0</v>
      </c>
    </row>
    <row r="86" spans="1:5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 t="shared" ref="AA86:AC86" si="173">AB86</f>
        <v>0</v>
      </c>
      <c r="AB86" s="28">
        <f t="shared" si="173"/>
        <v>0</v>
      </c>
      <c r="AC86" s="28">
        <f t="shared" si="173"/>
        <v>0</v>
      </c>
      <c r="AD86" s="27">
        <v>0</v>
      </c>
      <c r="AE86" s="27">
        <f t="shared" si="157"/>
        <v>0</v>
      </c>
      <c r="AF86" s="27">
        <f t="shared" si="157"/>
        <v>0</v>
      </c>
      <c r="AG86" s="26">
        <f t="shared" ref="AG86:AY86" si="174">AF86+($AZ86-$AF86)/($AZ$2-$AF$2)</f>
        <v>0</v>
      </c>
      <c r="AH86" s="26">
        <f t="shared" si="174"/>
        <v>0</v>
      </c>
      <c r="AI86" s="26">
        <f t="shared" si="174"/>
        <v>0</v>
      </c>
      <c r="AJ86" s="26">
        <f t="shared" si="174"/>
        <v>0</v>
      </c>
      <c r="AK86" s="26">
        <f t="shared" si="174"/>
        <v>0</v>
      </c>
      <c r="AL86" s="26">
        <f t="shared" si="174"/>
        <v>0</v>
      </c>
      <c r="AM86" s="26">
        <f t="shared" si="174"/>
        <v>0</v>
      </c>
      <c r="AN86" s="26">
        <f t="shared" si="174"/>
        <v>0</v>
      </c>
      <c r="AO86" s="26">
        <f t="shared" si="174"/>
        <v>0</v>
      </c>
      <c r="AP86" s="26">
        <f t="shared" si="174"/>
        <v>0</v>
      </c>
      <c r="AQ86" s="26">
        <f t="shared" si="174"/>
        <v>0</v>
      </c>
      <c r="AR86" s="26">
        <f t="shared" si="174"/>
        <v>0</v>
      </c>
      <c r="AS86" s="26">
        <f t="shared" si="174"/>
        <v>0</v>
      </c>
      <c r="AT86" s="26">
        <f t="shared" si="174"/>
        <v>0</v>
      </c>
      <c r="AU86" s="26">
        <f t="shared" si="174"/>
        <v>0</v>
      </c>
      <c r="AV86" s="26">
        <f t="shared" si="174"/>
        <v>0</v>
      </c>
      <c r="AW86" s="26">
        <f t="shared" si="174"/>
        <v>0</v>
      </c>
      <c r="AX86" s="26">
        <f t="shared" si="174"/>
        <v>0</v>
      </c>
      <c r="AY86" s="26">
        <f t="shared" si="174"/>
        <v>0</v>
      </c>
      <c r="AZ86" s="26">
        <v>0</v>
      </c>
    </row>
    <row r="87" spans="1:5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 t="shared" ref="AA87:AC87" si="175">AB87</f>
        <v>0</v>
      </c>
      <c r="AB87" s="28">
        <f t="shared" si="175"/>
        <v>0</v>
      </c>
      <c r="AC87" s="28">
        <f t="shared" si="175"/>
        <v>0</v>
      </c>
      <c r="AD87" s="27">
        <v>0</v>
      </c>
      <c r="AE87" s="27">
        <f t="shared" si="157"/>
        <v>0</v>
      </c>
      <c r="AF87" s="27">
        <f t="shared" si="157"/>
        <v>0</v>
      </c>
      <c r="AG87" s="26">
        <f t="shared" ref="AG87:AY87" si="176">AF87+($AZ87-$AF87)/($AZ$2-$AF$2)</f>
        <v>0</v>
      </c>
      <c r="AH87" s="26">
        <f t="shared" si="176"/>
        <v>0</v>
      </c>
      <c r="AI87" s="26">
        <f t="shared" si="176"/>
        <v>0</v>
      </c>
      <c r="AJ87" s="26">
        <f t="shared" si="176"/>
        <v>0</v>
      </c>
      <c r="AK87" s="26">
        <f t="shared" si="176"/>
        <v>0</v>
      </c>
      <c r="AL87" s="26">
        <f t="shared" si="176"/>
        <v>0</v>
      </c>
      <c r="AM87" s="26">
        <f t="shared" si="176"/>
        <v>0</v>
      </c>
      <c r="AN87" s="26">
        <f t="shared" si="176"/>
        <v>0</v>
      </c>
      <c r="AO87" s="26">
        <f t="shared" si="176"/>
        <v>0</v>
      </c>
      <c r="AP87" s="26">
        <f t="shared" si="176"/>
        <v>0</v>
      </c>
      <c r="AQ87" s="26">
        <f t="shared" si="176"/>
        <v>0</v>
      </c>
      <c r="AR87" s="26">
        <f t="shared" si="176"/>
        <v>0</v>
      </c>
      <c r="AS87" s="26">
        <f t="shared" si="176"/>
        <v>0</v>
      </c>
      <c r="AT87" s="26">
        <f t="shared" si="176"/>
        <v>0</v>
      </c>
      <c r="AU87" s="26">
        <f t="shared" si="176"/>
        <v>0</v>
      </c>
      <c r="AV87" s="26">
        <f t="shared" si="176"/>
        <v>0</v>
      </c>
      <c r="AW87" s="26">
        <f t="shared" si="176"/>
        <v>0</v>
      </c>
      <c r="AX87" s="26">
        <f t="shared" si="176"/>
        <v>0</v>
      </c>
      <c r="AY87" s="26">
        <f t="shared" si="176"/>
        <v>0</v>
      </c>
      <c r="AZ87" s="26">
        <v>0</v>
      </c>
    </row>
    <row r="88" spans="1:5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 t="shared" ref="AA88:AC88" si="177">AB88</f>
        <v>0</v>
      </c>
      <c r="AB88" s="28">
        <f t="shared" si="177"/>
        <v>0</v>
      </c>
      <c r="AC88" s="28">
        <f t="shared" si="177"/>
        <v>0</v>
      </c>
      <c r="AD88" s="27">
        <v>0</v>
      </c>
      <c r="AE88" s="27">
        <f t="shared" si="157"/>
        <v>0</v>
      </c>
      <c r="AF88" s="27">
        <f t="shared" si="157"/>
        <v>0</v>
      </c>
      <c r="AG88" s="26">
        <f t="shared" ref="AG88:AY88" si="178">AF88+($AZ88-$AF88)/($AZ$2-$AF$2)</f>
        <v>0</v>
      </c>
      <c r="AH88" s="26">
        <f t="shared" si="178"/>
        <v>0</v>
      </c>
      <c r="AI88" s="26">
        <f t="shared" si="178"/>
        <v>0</v>
      </c>
      <c r="AJ88" s="26">
        <f t="shared" si="178"/>
        <v>0</v>
      </c>
      <c r="AK88" s="26">
        <f t="shared" si="178"/>
        <v>0</v>
      </c>
      <c r="AL88" s="26">
        <f t="shared" si="178"/>
        <v>0</v>
      </c>
      <c r="AM88" s="26">
        <f t="shared" si="178"/>
        <v>0</v>
      </c>
      <c r="AN88" s="26">
        <f t="shared" si="178"/>
        <v>0</v>
      </c>
      <c r="AO88" s="26">
        <f t="shared" si="178"/>
        <v>0</v>
      </c>
      <c r="AP88" s="26">
        <f t="shared" si="178"/>
        <v>0</v>
      </c>
      <c r="AQ88" s="26">
        <f t="shared" si="178"/>
        <v>0</v>
      </c>
      <c r="AR88" s="26">
        <f t="shared" si="178"/>
        <v>0</v>
      </c>
      <c r="AS88" s="26">
        <f t="shared" si="178"/>
        <v>0</v>
      </c>
      <c r="AT88" s="26">
        <f t="shared" si="178"/>
        <v>0</v>
      </c>
      <c r="AU88" s="26">
        <f t="shared" si="178"/>
        <v>0</v>
      </c>
      <c r="AV88" s="26">
        <f t="shared" si="178"/>
        <v>0</v>
      </c>
      <c r="AW88" s="26">
        <f t="shared" si="178"/>
        <v>0</v>
      </c>
      <c r="AX88" s="26">
        <f t="shared" si="178"/>
        <v>0</v>
      </c>
      <c r="AY88" s="26">
        <f t="shared" si="178"/>
        <v>0</v>
      </c>
      <c r="AZ88" s="26">
        <v>0</v>
      </c>
    </row>
    <row r="89" spans="1:5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 t="shared" ref="AA89:AC89" si="179">AB89</f>
        <v>0</v>
      </c>
      <c r="AB89" s="28">
        <f t="shared" si="179"/>
        <v>0</v>
      </c>
      <c r="AC89" s="28">
        <f t="shared" si="179"/>
        <v>0</v>
      </c>
      <c r="AD89" s="27">
        <v>0</v>
      </c>
      <c r="AE89" s="27">
        <f t="shared" si="157"/>
        <v>0</v>
      </c>
      <c r="AF89" s="27">
        <f t="shared" si="157"/>
        <v>0</v>
      </c>
      <c r="AG89" s="26">
        <f t="shared" ref="AG89:AY89" si="180">AF89+($AZ89-$AF89)/($AZ$2-$AF$2)</f>
        <v>0</v>
      </c>
      <c r="AH89" s="26">
        <f t="shared" si="180"/>
        <v>0</v>
      </c>
      <c r="AI89" s="26">
        <f t="shared" si="180"/>
        <v>0</v>
      </c>
      <c r="AJ89" s="26">
        <f t="shared" si="180"/>
        <v>0</v>
      </c>
      <c r="AK89" s="26">
        <f t="shared" si="180"/>
        <v>0</v>
      </c>
      <c r="AL89" s="26">
        <f t="shared" si="180"/>
        <v>0</v>
      </c>
      <c r="AM89" s="26">
        <f t="shared" si="180"/>
        <v>0</v>
      </c>
      <c r="AN89" s="26">
        <f t="shared" si="180"/>
        <v>0</v>
      </c>
      <c r="AO89" s="26">
        <f t="shared" si="180"/>
        <v>0</v>
      </c>
      <c r="AP89" s="26">
        <f t="shared" si="180"/>
        <v>0</v>
      </c>
      <c r="AQ89" s="26">
        <f t="shared" si="180"/>
        <v>0</v>
      </c>
      <c r="AR89" s="26">
        <f t="shared" si="180"/>
        <v>0</v>
      </c>
      <c r="AS89" s="26">
        <f t="shared" si="180"/>
        <v>0</v>
      </c>
      <c r="AT89" s="26">
        <f t="shared" si="180"/>
        <v>0</v>
      </c>
      <c r="AU89" s="26">
        <f t="shared" si="180"/>
        <v>0</v>
      </c>
      <c r="AV89" s="26">
        <f t="shared" si="180"/>
        <v>0</v>
      </c>
      <c r="AW89" s="26">
        <f t="shared" si="180"/>
        <v>0</v>
      </c>
      <c r="AX89" s="26">
        <f t="shared" si="180"/>
        <v>0</v>
      </c>
      <c r="AY89" s="26">
        <f t="shared" si="180"/>
        <v>0</v>
      </c>
      <c r="AZ89" s="26">
        <v>0</v>
      </c>
    </row>
    <row r="90" spans="1:5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 t="shared" ref="AA90:AC90" si="181">AB90</f>
        <v>0</v>
      </c>
      <c r="AB90" s="28">
        <f t="shared" si="181"/>
        <v>0</v>
      </c>
      <c r="AC90" s="28">
        <f t="shared" si="181"/>
        <v>0</v>
      </c>
      <c r="AD90" s="27">
        <v>0</v>
      </c>
      <c r="AE90" s="27">
        <f t="shared" si="157"/>
        <v>0</v>
      </c>
      <c r="AF90" s="27">
        <f t="shared" si="157"/>
        <v>0</v>
      </c>
      <c r="AG90" s="26">
        <f t="shared" ref="AG90:AY90" si="182">AF90+($AZ90-$AF90)/($AZ$2-$AF$2)</f>
        <v>0</v>
      </c>
      <c r="AH90" s="26">
        <f t="shared" si="182"/>
        <v>0</v>
      </c>
      <c r="AI90" s="26">
        <f t="shared" si="182"/>
        <v>0</v>
      </c>
      <c r="AJ90" s="26">
        <f t="shared" si="182"/>
        <v>0</v>
      </c>
      <c r="AK90" s="26">
        <f t="shared" si="182"/>
        <v>0</v>
      </c>
      <c r="AL90" s="26">
        <f t="shared" si="182"/>
        <v>0</v>
      </c>
      <c r="AM90" s="26">
        <f t="shared" si="182"/>
        <v>0</v>
      </c>
      <c r="AN90" s="26">
        <f t="shared" si="182"/>
        <v>0</v>
      </c>
      <c r="AO90" s="26">
        <f t="shared" si="182"/>
        <v>0</v>
      </c>
      <c r="AP90" s="26">
        <f t="shared" si="182"/>
        <v>0</v>
      </c>
      <c r="AQ90" s="26">
        <f t="shared" si="182"/>
        <v>0</v>
      </c>
      <c r="AR90" s="26">
        <f t="shared" si="182"/>
        <v>0</v>
      </c>
      <c r="AS90" s="26">
        <f t="shared" si="182"/>
        <v>0</v>
      </c>
      <c r="AT90" s="26">
        <f t="shared" si="182"/>
        <v>0</v>
      </c>
      <c r="AU90" s="26">
        <f t="shared" si="182"/>
        <v>0</v>
      </c>
      <c r="AV90" s="26">
        <f t="shared" si="182"/>
        <v>0</v>
      </c>
      <c r="AW90" s="26">
        <f t="shared" si="182"/>
        <v>0</v>
      </c>
      <c r="AX90" s="26">
        <f t="shared" si="182"/>
        <v>0</v>
      </c>
      <c r="AY90" s="26">
        <f t="shared" si="182"/>
        <v>0</v>
      </c>
      <c r="AZ90" s="26">
        <v>0</v>
      </c>
    </row>
    <row r="91" spans="1:5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 t="shared" ref="AA91:AC91" si="183">AB91</f>
        <v>0</v>
      </c>
      <c r="AB91" s="28">
        <f t="shared" si="183"/>
        <v>0</v>
      </c>
      <c r="AC91" s="28">
        <f t="shared" si="183"/>
        <v>0</v>
      </c>
      <c r="AD91" s="27">
        <v>0</v>
      </c>
      <c r="AE91" s="27">
        <f t="shared" si="157"/>
        <v>0</v>
      </c>
      <c r="AF91" s="27">
        <f t="shared" si="157"/>
        <v>0</v>
      </c>
      <c r="AG91" s="26">
        <f t="shared" ref="AG91:AY91" si="184">AF91+($AZ91-$AF91)/($AZ$2-$AF$2)</f>
        <v>0</v>
      </c>
      <c r="AH91" s="26">
        <f t="shared" si="184"/>
        <v>0</v>
      </c>
      <c r="AI91" s="26">
        <f t="shared" si="184"/>
        <v>0</v>
      </c>
      <c r="AJ91" s="26">
        <f t="shared" si="184"/>
        <v>0</v>
      </c>
      <c r="AK91" s="26">
        <f t="shared" si="184"/>
        <v>0</v>
      </c>
      <c r="AL91" s="26">
        <f t="shared" si="184"/>
        <v>0</v>
      </c>
      <c r="AM91" s="26">
        <f t="shared" si="184"/>
        <v>0</v>
      </c>
      <c r="AN91" s="26">
        <f t="shared" si="184"/>
        <v>0</v>
      </c>
      <c r="AO91" s="26">
        <f t="shared" si="184"/>
        <v>0</v>
      </c>
      <c r="AP91" s="26">
        <f t="shared" si="184"/>
        <v>0</v>
      </c>
      <c r="AQ91" s="26">
        <f t="shared" si="184"/>
        <v>0</v>
      </c>
      <c r="AR91" s="26">
        <f t="shared" si="184"/>
        <v>0</v>
      </c>
      <c r="AS91" s="26">
        <f t="shared" si="184"/>
        <v>0</v>
      </c>
      <c r="AT91" s="26">
        <f t="shared" si="184"/>
        <v>0</v>
      </c>
      <c r="AU91" s="26">
        <f t="shared" si="184"/>
        <v>0</v>
      </c>
      <c r="AV91" s="26">
        <f t="shared" si="184"/>
        <v>0</v>
      </c>
      <c r="AW91" s="26">
        <f t="shared" si="184"/>
        <v>0</v>
      </c>
      <c r="AX91" s="26">
        <f t="shared" si="184"/>
        <v>0</v>
      </c>
      <c r="AY91" s="26">
        <f t="shared" si="184"/>
        <v>0</v>
      </c>
      <c r="AZ91" s="26">
        <v>0</v>
      </c>
    </row>
    <row r="92" spans="1:5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 t="shared" ref="AA92:AC92" si="185">AB92</f>
        <v>0</v>
      </c>
      <c r="AB92" s="28">
        <f t="shared" si="185"/>
        <v>0</v>
      </c>
      <c r="AC92" s="28">
        <f t="shared" si="185"/>
        <v>0</v>
      </c>
      <c r="AD92" s="27">
        <v>0</v>
      </c>
      <c r="AE92" s="27">
        <f t="shared" si="157"/>
        <v>0</v>
      </c>
      <c r="AF92" s="27">
        <f t="shared" si="157"/>
        <v>0</v>
      </c>
      <c r="AG92" s="26">
        <f t="shared" ref="AG92:AY92" si="186">AF92+($AZ92-$AF92)/($AZ$2-$AF$2)</f>
        <v>0</v>
      </c>
      <c r="AH92" s="26">
        <f t="shared" si="186"/>
        <v>0</v>
      </c>
      <c r="AI92" s="26">
        <f t="shared" si="186"/>
        <v>0</v>
      </c>
      <c r="AJ92" s="26">
        <f t="shared" si="186"/>
        <v>0</v>
      </c>
      <c r="AK92" s="26">
        <f t="shared" si="186"/>
        <v>0</v>
      </c>
      <c r="AL92" s="26">
        <f t="shared" si="186"/>
        <v>0</v>
      </c>
      <c r="AM92" s="26">
        <f t="shared" si="186"/>
        <v>0</v>
      </c>
      <c r="AN92" s="26">
        <f t="shared" si="186"/>
        <v>0</v>
      </c>
      <c r="AO92" s="26">
        <f t="shared" si="186"/>
        <v>0</v>
      </c>
      <c r="AP92" s="26">
        <f t="shared" si="186"/>
        <v>0</v>
      </c>
      <c r="AQ92" s="26">
        <f t="shared" si="186"/>
        <v>0</v>
      </c>
      <c r="AR92" s="26">
        <f t="shared" si="186"/>
        <v>0</v>
      </c>
      <c r="AS92" s="26">
        <f t="shared" si="186"/>
        <v>0</v>
      </c>
      <c r="AT92" s="26">
        <f t="shared" si="186"/>
        <v>0</v>
      </c>
      <c r="AU92" s="26">
        <f t="shared" si="186"/>
        <v>0</v>
      </c>
      <c r="AV92" s="26">
        <f t="shared" si="186"/>
        <v>0</v>
      </c>
      <c r="AW92" s="26">
        <f t="shared" si="186"/>
        <v>0</v>
      </c>
      <c r="AX92" s="26">
        <f t="shared" si="186"/>
        <v>0</v>
      </c>
      <c r="AY92" s="26">
        <f t="shared" si="186"/>
        <v>0</v>
      </c>
      <c r="AZ92" s="26">
        <v>0</v>
      </c>
    </row>
    <row r="93" spans="1:5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 t="shared" ref="AA93:AC93" si="187">AB93</f>
        <v>0</v>
      </c>
      <c r="AB93" s="28">
        <f t="shared" si="187"/>
        <v>0</v>
      </c>
      <c r="AC93" s="28">
        <f t="shared" si="187"/>
        <v>0</v>
      </c>
      <c r="AD93" s="27">
        <v>0</v>
      </c>
      <c r="AE93" s="27">
        <f t="shared" si="157"/>
        <v>0</v>
      </c>
      <c r="AF93" s="27">
        <f t="shared" si="157"/>
        <v>0</v>
      </c>
      <c r="AG93" s="26">
        <f t="shared" ref="AG93:AY93" si="188">AF93+($AZ93-$AF93)/($AZ$2-$AF$2)</f>
        <v>0</v>
      </c>
      <c r="AH93" s="26">
        <f t="shared" si="188"/>
        <v>0</v>
      </c>
      <c r="AI93" s="26">
        <f t="shared" si="188"/>
        <v>0</v>
      </c>
      <c r="AJ93" s="26">
        <f t="shared" si="188"/>
        <v>0</v>
      </c>
      <c r="AK93" s="26">
        <f t="shared" si="188"/>
        <v>0</v>
      </c>
      <c r="AL93" s="26">
        <f t="shared" si="188"/>
        <v>0</v>
      </c>
      <c r="AM93" s="26">
        <f t="shared" si="188"/>
        <v>0</v>
      </c>
      <c r="AN93" s="26">
        <f t="shared" si="188"/>
        <v>0</v>
      </c>
      <c r="AO93" s="26">
        <f t="shared" si="188"/>
        <v>0</v>
      </c>
      <c r="AP93" s="26">
        <f t="shared" si="188"/>
        <v>0</v>
      </c>
      <c r="AQ93" s="26">
        <f t="shared" si="188"/>
        <v>0</v>
      </c>
      <c r="AR93" s="26">
        <f t="shared" si="188"/>
        <v>0</v>
      </c>
      <c r="AS93" s="26">
        <f t="shared" si="188"/>
        <v>0</v>
      </c>
      <c r="AT93" s="26">
        <f t="shared" si="188"/>
        <v>0</v>
      </c>
      <c r="AU93" s="26">
        <f t="shared" si="188"/>
        <v>0</v>
      </c>
      <c r="AV93" s="26">
        <f t="shared" si="188"/>
        <v>0</v>
      </c>
      <c r="AW93" s="26">
        <f t="shared" si="188"/>
        <v>0</v>
      </c>
      <c r="AX93" s="26">
        <f t="shared" si="188"/>
        <v>0</v>
      </c>
      <c r="AY93" s="26">
        <f t="shared" si="188"/>
        <v>0</v>
      </c>
      <c r="AZ93" s="26">
        <v>0</v>
      </c>
    </row>
    <row r="94" spans="1:5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 t="shared" ref="AA94:AC94" si="189">AB94</f>
        <v>0</v>
      </c>
      <c r="AB94" s="28">
        <f t="shared" si="189"/>
        <v>0</v>
      </c>
      <c r="AC94" s="28">
        <f t="shared" si="189"/>
        <v>0</v>
      </c>
      <c r="AD94" s="27">
        <v>0</v>
      </c>
      <c r="AE94" s="27">
        <f t="shared" si="157"/>
        <v>0</v>
      </c>
      <c r="AF94" s="27">
        <f t="shared" si="157"/>
        <v>0</v>
      </c>
      <c r="AG94" s="26">
        <f t="shared" ref="AG94:AY94" si="190">AF94+($AZ94-$AF94)/($AZ$2-$AF$2)</f>
        <v>0</v>
      </c>
      <c r="AH94" s="26">
        <f t="shared" si="190"/>
        <v>0</v>
      </c>
      <c r="AI94" s="26">
        <f t="shared" si="190"/>
        <v>0</v>
      </c>
      <c r="AJ94" s="26">
        <f t="shared" si="190"/>
        <v>0</v>
      </c>
      <c r="AK94" s="26">
        <f t="shared" si="190"/>
        <v>0</v>
      </c>
      <c r="AL94" s="26">
        <f t="shared" si="190"/>
        <v>0</v>
      </c>
      <c r="AM94" s="26">
        <f t="shared" si="190"/>
        <v>0</v>
      </c>
      <c r="AN94" s="26">
        <f t="shared" si="190"/>
        <v>0</v>
      </c>
      <c r="AO94" s="26">
        <f t="shared" si="190"/>
        <v>0</v>
      </c>
      <c r="AP94" s="26">
        <f t="shared" si="190"/>
        <v>0</v>
      </c>
      <c r="AQ94" s="26">
        <f t="shared" si="190"/>
        <v>0</v>
      </c>
      <c r="AR94" s="26">
        <f t="shared" si="190"/>
        <v>0</v>
      </c>
      <c r="AS94" s="26">
        <f t="shared" si="190"/>
        <v>0</v>
      </c>
      <c r="AT94" s="26">
        <f t="shared" si="190"/>
        <v>0</v>
      </c>
      <c r="AU94" s="26">
        <f t="shared" si="190"/>
        <v>0</v>
      </c>
      <c r="AV94" s="26">
        <f t="shared" si="190"/>
        <v>0</v>
      </c>
      <c r="AW94" s="26">
        <f t="shared" si="190"/>
        <v>0</v>
      </c>
      <c r="AX94" s="26">
        <f t="shared" si="190"/>
        <v>0</v>
      </c>
      <c r="AY94" s="26">
        <f t="shared" si="190"/>
        <v>0</v>
      </c>
      <c r="AZ94" s="26">
        <v>0</v>
      </c>
    </row>
    <row r="95" spans="1:5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 t="shared" ref="AA95:AC95" si="191">AB95</f>
        <v>0</v>
      </c>
      <c r="AB95" s="28">
        <f t="shared" si="191"/>
        <v>0</v>
      </c>
      <c r="AC95" s="28">
        <f t="shared" si="191"/>
        <v>0</v>
      </c>
      <c r="AD95" s="27">
        <v>0</v>
      </c>
      <c r="AE95" s="27">
        <f t="shared" si="157"/>
        <v>0</v>
      </c>
      <c r="AF95" s="27">
        <f t="shared" si="157"/>
        <v>0</v>
      </c>
      <c r="AG95" s="26">
        <f t="shared" ref="AG95:AY95" si="192">AF95+($AZ95-$AF95)/($AZ$2-$AF$2)</f>
        <v>0</v>
      </c>
      <c r="AH95" s="26">
        <f t="shared" si="192"/>
        <v>0</v>
      </c>
      <c r="AI95" s="26">
        <f t="shared" si="192"/>
        <v>0</v>
      </c>
      <c r="AJ95" s="26">
        <f t="shared" si="192"/>
        <v>0</v>
      </c>
      <c r="AK95" s="26">
        <f t="shared" si="192"/>
        <v>0</v>
      </c>
      <c r="AL95" s="26">
        <f t="shared" si="192"/>
        <v>0</v>
      </c>
      <c r="AM95" s="26">
        <f t="shared" si="192"/>
        <v>0</v>
      </c>
      <c r="AN95" s="26">
        <f t="shared" si="192"/>
        <v>0</v>
      </c>
      <c r="AO95" s="26">
        <f t="shared" si="192"/>
        <v>0</v>
      </c>
      <c r="AP95" s="26">
        <f t="shared" si="192"/>
        <v>0</v>
      </c>
      <c r="AQ95" s="26">
        <f t="shared" si="192"/>
        <v>0</v>
      </c>
      <c r="AR95" s="26">
        <f t="shared" si="192"/>
        <v>0</v>
      </c>
      <c r="AS95" s="26">
        <f t="shared" si="192"/>
        <v>0</v>
      </c>
      <c r="AT95" s="26">
        <f t="shared" si="192"/>
        <v>0</v>
      </c>
      <c r="AU95" s="26">
        <f t="shared" si="192"/>
        <v>0</v>
      </c>
      <c r="AV95" s="26">
        <f t="shared" si="192"/>
        <v>0</v>
      </c>
      <c r="AW95" s="26">
        <f t="shared" si="192"/>
        <v>0</v>
      </c>
      <c r="AX95" s="26">
        <f t="shared" si="192"/>
        <v>0</v>
      </c>
      <c r="AY95" s="26">
        <f t="shared" si="192"/>
        <v>0</v>
      </c>
      <c r="AZ95" s="26">
        <v>0</v>
      </c>
    </row>
    <row r="96" spans="1:5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 t="shared" ref="AA96:AC96" si="193">AB96</f>
        <v>0</v>
      </c>
      <c r="AB96" s="28">
        <f t="shared" si="193"/>
        <v>0</v>
      </c>
      <c r="AC96" s="28">
        <f t="shared" si="193"/>
        <v>0</v>
      </c>
      <c r="AD96" s="27">
        <v>0</v>
      </c>
      <c r="AE96" s="27">
        <f t="shared" si="157"/>
        <v>0</v>
      </c>
      <c r="AF96" s="27">
        <f t="shared" si="157"/>
        <v>0</v>
      </c>
      <c r="AG96" s="26">
        <f t="shared" ref="AG96:AY96" si="194">AF96+($AZ96-$AF96)/($AZ$2-$AF$2)</f>
        <v>0</v>
      </c>
      <c r="AH96" s="26">
        <f t="shared" si="194"/>
        <v>0</v>
      </c>
      <c r="AI96" s="26">
        <f t="shared" si="194"/>
        <v>0</v>
      </c>
      <c r="AJ96" s="26">
        <f t="shared" si="194"/>
        <v>0</v>
      </c>
      <c r="AK96" s="26">
        <f t="shared" si="194"/>
        <v>0</v>
      </c>
      <c r="AL96" s="26">
        <f t="shared" si="194"/>
        <v>0</v>
      </c>
      <c r="AM96" s="26">
        <f t="shared" si="194"/>
        <v>0</v>
      </c>
      <c r="AN96" s="26">
        <f t="shared" si="194"/>
        <v>0</v>
      </c>
      <c r="AO96" s="26">
        <f t="shared" si="194"/>
        <v>0</v>
      </c>
      <c r="AP96" s="26">
        <f t="shared" si="194"/>
        <v>0</v>
      </c>
      <c r="AQ96" s="26">
        <f t="shared" si="194"/>
        <v>0</v>
      </c>
      <c r="AR96" s="26">
        <f t="shared" si="194"/>
        <v>0</v>
      </c>
      <c r="AS96" s="26">
        <f t="shared" si="194"/>
        <v>0</v>
      </c>
      <c r="AT96" s="26">
        <f t="shared" si="194"/>
        <v>0</v>
      </c>
      <c r="AU96" s="26">
        <f t="shared" si="194"/>
        <v>0</v>
      </c>
      <c r="AV96" s="26">
        <f t="shared" si="194"/>
        <v>0</v>
      </c>
      <c r="AW96" s="26">
        <f t="shared" si="194"/>
        <v>0</v>
      </c>
      <c r="AX96" s="26">
        <f t="shared" si="194"/>
        <v>0</v>
      </c>
      <c r="AY96" s="26">
        <f t="shared" si="194"/>
        <v>0</v>
      </c>
      <c r="AZ96" s="26">
        <v>0</v>
      </c>
    </row>
    <row r="97" spans="1:5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 t="shared" ref="AA97:AC97" si="195">AB97</f>
        <v>0</v>
      </c>
      <c r="AB97" s="28">
        <f t="shared" si="195"/>
        <v>0</v>
      </c>
      <c r="AC97" s="28">
        <f t="shared" si="195"/>
        <v>0</v>
      </c>
      <c r="AD97" s="27">
        <v>0</v>
      </c>
      <c r="AE97" s="27">
        <f t="shared" si="157"/>
        <v>0</v>
      </c>
      <c r="AF97" s="27">
        <f t="shared" si="157"/>
        <v>0</v>
      </c>
      <c r="AG97" s="26">
        <f t="shared" ref="AG97:AY97" si="196">AF97+($AZ97-$AF97)/($AZ$2-$AF$2)</f>
        <v>0</v>
      </c>
      <c r="AH97" s="26">
        <f t="shared" si="196"/>
        <v>0</v>
      </c>
      <c r="AI97" s="26">
        <f t="shared" si="196"/>
        <v>0</v>
      </c>
      <c r="AJ97" s="26">
        <f t="shared" si="196"/>
        <v>0</v>
      </c>
      <c r="AK97" s="26">
        <f t="shared" si="196"/>
        <v>0</v>
      </c>
      <c r="AL97" s="26">
        <f t="shared" si="196"/>
        <v>0</v>
      </c>
      <c r="AM97" s="26">
        <f t="shared" si="196"/>
        <v>0</v>
      </c>
      <c r="AN97" s="26">
        <f t="shared" si="196"/>
        <v>0</v>
      </c>
      <c r="AO97" s="26">
        <f t="shared" si="196"/>
        <v>0</v>
      </c>
      <c r="AP97" s="26">
        <f t="shared" si="196"/>
        <v>0</v>
      </c>
      <c r="AQ97" s="26">
        <f t="shared" si="196"/>
        <v>0</v>
      </c>
      <c r="AR97" s="26">
        <f t="shared" si="196"/>
        <v>0</v>
      </c>
      <c r="AS97" s="26">
        <f t="shared" si="196"/>
        <v>0</v>
      </c>
      <c r="AT97" s="26">
        <f t="shared" si="196"/>
        <v>0</v>
      </c>
      <c r="AU97" s="26">
        <f t="shared" si="196"/>
        <v>0</v>
      </c>
      <c r="AV97" s="26">
        <f t="shared" si="196"/>
        <v>0</v>
      </c>
      <c r="AW97" s="26">
        <f t="shared" si="196"/>
        <v>0</v>
      </c>
      <c r="AX97" s="26">
        <f t="shared" si="196"/>
        <v>0</v>
      </c>
      <c r="AY97" s="26">
        <f t="shared" si="196"/>
        <v>0</v>
      </c>
      <c r="AZ97" s="26">
        <v>0</v>
      </c>
    </row>
    <row r="98" spans="1:5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 t="shared" ref="AA98:AC98" si="197">AB98</f>
        <v>0</v>
      </c>
      <c r="AB98" s="28">
        <f t="shared" si="197"/>
        <v>0</v>
      </c>
      <c r="AC98" s="28">
        <f t="shared" si="197"/>
        <v>0</v>
      </c>
      <c r="AD98" s="27">
        <v>0</v>
      </c>
      <c r="AE98" s="27">
        <f t="shared" ref="AE98:AF103" si="198">AD98</f>
        <v>0</v>
      </c>
      <c r="AF98" s="27">
        <f t="shared" si="198"/>
        <v>0</v>
      </c>
      <c r="AG98" s="26">
        <f t="shared" ref="AG98:AY98" si="199">AF98+($AZ98-$AF98)/($AZ$2-$AF$2)</f>
        <v>0</v>
      </c>
      <c r="AH98" s="26">
        <f t="shared" si="199"/>
        <v>0</v>
      </c>
      <c r="AI98" s="26">
        <f t="shared" si="199"/>
        <v>0</v>
      </c>
      <c r="AJ98" s="26">
        <f t="shared" si="199"/>
        <v>0</v>
      </c>
      <c r="AK98" s="26">
        <f t="shared" si="199"/>
        <v>0</v>
      </c>
      <c r="AL98" s="26">
        <f t="shared" si="199"/>
        <v>0</v>
      </c>
      <c r="AM98" s="26">
        <f t="shared" si="199"/>
        <v>0</v>
      </c>
      <c r="AN98" s="26">
        <f t="shared" si="199"/>
        <v>0</v>
      </c>
      <c r="AO98" s="26">
        <f t="shared" si="199"/>
        <v>0</v>
      </c>
      <c r="AP98" s="26">
        <f t="shared" si="199"/>
        <v>0</v>
      </c>
      <c r="AQ98" s="26">
        <f t="shared" si="199"/>
        <v>0</v>
      </c>
      <c r="AR98" s="26">
        <f t="shared" si="199"/>
        <v>0</v>
      </c>
      <c r="AS98" s="26">
        <f t="shared" si="199"/>
        <v>0</v>
      </c>
      <c r="AT98" s="26">
        <f t="shared" si="199"/>
        <v>0</v>
      </c>
      <c r="AU98" s="26">
        <f t="shared" si="199"/>
        <v>0</v>
      </c>
      <c r="AV98" s="26">
        <f t="shared" si="199"/>
        <v>0</v>
      </c>
      <c r="AW98" s="26">
        <f t="shared" si="199"/>
        <v>0</v>
      </c>
      <c r="AX98" s="26">
        <f t="shared" si="199"/>
        <v>0</v>
      </c>
      <c r="AY98" s="26">
        <f t="shared" si="199"/>
        <v>0</v>
      </c>
      <c r="AZ98" s="26">
        <v>0</v>
      </c>
    </row>
    <row r="99" spans="1:5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 t="shared" ref="AA99:AC99" si="200">AB99</f>
        <v>0</v>
      </c>
      <c r="AB99" s="28">
        <f t="shared" si="200"/>
        <v>0</v>
      </c>
      <c r="AC99" s="28">
        <f t="shared" si="200"/>
        <v>0</v>
      </c>
      <c r="AD99" s="27">
        <v>0</v>
      </c>
      <c r="AE99" s="27">
        <f t="shared" si="198"/>
        <v>0</v>
      </c>
      <c r="AF99" s="27">
        <f t="shared" si="198"/>
        <v>0</v>
      </c>
      <c r="AG99" s="26">
        <f t="shared" ref="AG99:AY99" si="201">AF99+($AZ99-$AF99)/($AZ$2-$AF$2)</f>
        <v>0</v>
      </c>
      <c r="AH99" s="26">
        <f t="shared" si="201"/>
        <v>0</v>
      </c>
      <c r="AI99" s="26">
        <f t="shared" si="201"/>
        <v>0</v>
      </c>
      <c r="AJ99" s="26">
        <f t="shared" si="201"/>
        <v>0</v>
      </c>
      <c r="AK99" s="26">
        <f t="shared" si="201"/>
        <v>0</v>
      </c>
      <c r="AL99" s="26">
        <f t="shared" si="201"/>
        <v>0</v>
      </c>
      <c r="AM99" s="26">
        <f t="shared" si="201"/>
        <v>0</v>
      </c>
      <c r="AN99" s="26">
        <f t="shared" si="201"/>
        <v>0</v>
      </c>
      <c r="AO99" s="26">
        <f t="shared" si="201"/>
        <v>0</v>
      </c>
      <c r="AP99" s="26">
        <f t="shared" si="201"/>
        <v>0</v>
      </c>
      <c r="AQ99" s="26">
        <f t="shared" si="201"/>
        <v>0</v>
      </c>
      <c r="AR99" s="26">
        <f t="shared" si="201"/>
        <v>0</v>
      </c>
      <c r="AS99" s="26">
        <f t="shared" si="201"/>
        <v>0</v>
      </c>
      <c r="AT99" s="26">
        <f t="shared" si="201"/>
        <v>0</v>
      </c>
      <c r="AU99" s="26">
        <f t="shared" si="201"/>
        <v>0</v>
      </c>
      <c r="AV99" s="26">
        <f t="shared" si="201"/>
        <v>0</v>
      </c>
      <c r="AW99" s="26">
        <f t="shared" si="201"/>
        <v>0</v>
      </c>
      <c r="AX99" s="26">
        <f t="shared" si="201"/>
        <v>0</v>
      </c>
      <c r="AY99" s="26">
        <f t="shared" si="201"/>
        <v>0</v>
      </c>
      <c r="AZ99" s="26">
        <v>0</v>
      </c>
    </row>
    <row r="100" spans="1:5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 t="shared" ref="AA100:AC100" si="202">AB100</f>
        <v>0</v>
      </c>
      <c r="AB100" s="28">
        <f t="shared" si="202"/>
        <v>0</v>
      </c>
      <c r="AC100" s="28">
        <f t="shared" si="202"/>
        <v>0</v>
      </c>
      <c r="AD100" s="27">
        <v>0</v>
      </c>
      <c r="AE100" s="27">
        <f t="shared" si="198"/>
        <v>0</v>
      </c>
      <c r="AF100" s="27">
        <f t="shared" si="198"/>
        <v>0</v>
      </c>
      <c r="AG100" s="26">
        <f t="shared" ref="AG100:AY100" si="203">AF100+($AZ100-$AF100)/($AZ$2-$AF$2)</f>
        <v>0</v>
      </c>
      <c r="AH100" s="26">
        <f t="shared" si="203"/>
        <v>0</v>
      </c>
      <c r="AI100" s="26">
        <f t="shared" si="203"/>
        <v>0</v>
      </c>
      <c r="AJ100" s="26">
        <f t="shared" si="203"/>
        <v>0</v>
      </c>
      <c r="AK100" s="26">
        <f t="shared" si="203"/>
        <v>0</v>
      </c>
      <c r="AL100" s="26">
        <f t="shared" si="203"/>
        <v>0</v>
      </c>
      <c r="AM100" s="26">
        <f t="shared" si="203"/>
        <v>0</v>
      </c>
      <c r="AN100" s="26">
        <f t="shared" si="203"/>
        <v>0</v>
      </c>
      <c r="AO100" s="26">
        <f t="shared" si="203"/>
        <v>0</v>
      </c>
      <c r="AP100" s="26">
        <f t="shared" si="203"/>
        <v>0</v>
      </c>
      <c r="AQ100" s="26">
        <f t="shared" si="203"/>
        <v>0</v>
      </c>
      <c r="AR100" s="26">
        <f t="shared" si="203"/>
        <v>0</v>
      </c>
      <c r="AS100" s="26">
        <f t="shared" si="203"/>
        <v>0</v>
      </c>
      <c r="AT100" s="26">
        <f t="shared" si="203"/>
        <v>0</v>
      </c>
      <c r="AU100" s="26">
        <f t="shared" si="203"/>
        <v>0</v>
      </c>
      <c r="AV100" s="26">
        <f t="shared" si="203"/>
        <v>0</v>
      </c>
      <c r="AW100" s="26">
        <f t="shared" si="203"/>
        <v>0</v>
      </c>
      <c r="AX100" s="26">
        <f t="shared" si="203"/>
        <v>0</v>
      </c>
      <c r="AY100" s="26">
        <f t="shared" si="203"/>
        <v>0</v>
      </c>
      <c r="AZ100" s="26">
        <v>0</v>
      </c>
    </row>
    <row r="101" spans="1:5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 t="shared" ref="AA101:AC101" si="204">AB101</f>
        <v>0</v>
      </c>
      <c r="AB101" s="28">
        <f t="shared" si="204"/>
        <v>0</v>
      </c>
      <c r="AC101" s="28">
        <f t="shared" si="204"/>
        <v>0</v>
      </c>
      <c r="AD101" s="27">
        <v>0</v>
      </c>
      <c r="AE101" s="27">
        <f t="shared" si="198"/>
        <v>0</v>
      </c>
      <c r="AF101" s="27">
        <f t="shared" si="198"/>
        <v>0</v>
      </c>
      <c r="AG101" s="26">
        <f t="shared" ref="AG101:AY101" si="205">AF101+($AZ101-$AF101)/($AZ$2-$AF$2)</f>
        <v>0</v>
      </c>
      <c r="AH101" s="26">
        <f t="shared" si="205"/>
        <v>0</v>
      </c>
      <c r="AI101" s="26">
        <f t="shared" si="205"/>
        <v>0</v>
      </c>
      <c r="AJ101" s="26">
        <f t="shared" si="205"/>
        <v>0</v>
      </c>
      <c r="AK101" s="26">
        <f t="shared" si="205"/>
        <v>0</v>
      </c>
      <c r="AL101" s="26">
        <f t="shared" si="205"/>
        <v>0</v>
      </c>
      <c r="AM101" s="26">
        <f t="shared" si="205"/>
        <v>0</v>
      </c>
      <c r="AN101" s="26">
        <f t="shared" si="205"/>
        <v>0</v>
      </c>
      <c r="AO101" s="26">
        <f t="shared" si="205"/>
        <v>0</v>
      </c>
      <c r="AP101" s="26">
        <f t="shared" si="205"/>
        <v>0</v>
      </c>
      <c r="AQ101" s="26">
        <f t="shared" si="205"/>
        <v>0</v>
      </c>
      <c r="AR101" s="26">
        <f t="shared" si="205"/>
        <v>0</v>
      </c>
      <c r="AS101" s="26">
        <f t="shared" si="205"/>
        <v>0</v>
      </c>
      <c r="AT101" s="26">
        <f t="shared" si="205"/>
        <v>0</v>
      </c>
      <c r="AU101" s="26">
        <f t="shared" si="205"/>
        <v>0</v>
      </c>
      <c r="AV101" s="26">
        <f t="shared" si="205"/>
        <v>0</v>
      </c>
      <c r="AW101" s="26">
        <f t="shared" si="205"/>
        <v>0</v>
      </c>
      <c r="AX101" s="26">
        <f t="shared" si="205"/>
        <v>0</v>
      </c>
      <c r="AY101" s="26">
        <f t="shared" si="205"/>
        <v>0</v>
      </c>
      <c r="AZ101" s="26">
        <v>0</v>
      </c>
    </row>
    <row r="102" spans="1:5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 t="shared" ref="AA102:AC102" si="206">AB102</f>
        <v>0</v>
      </c>
      <c r="AB102" s="28">
        <f t="shared" si="206"/>
        <v>0</v>
      </c>
      <c r="AC102" s="28">
        <f t="shared" si="206"/>
        <v>0</v>
      </c>
      <c r="AD102" s="27">
        <v>0</v>
      </c>
      <c r="AE102" s="27">
        <f t="shared" si="198"/>
        <v>0</v>
      </c>
      <c r="AF102" s="27">
        <f t="shared" si="198"/>
        <v>0</v>
      </c>
      <c r="AG102" s="26">
        <f t="shared" ref="AG102:AY102" si="207">AF102+($AZ102-$AF102)/($AZ$2-$AF$2)</f>
        <v>0</v>
      </c>
      <c r="AH102" s="26">
        <f t="shared" si="207"/>
        <v>0</v>
      </c>
      <c r="AI102" s="26">
        <f t="shared" si="207"/>
        <v>0</v>
      </c>
      <c r="AJ102" s="26">
        <f t="shared" si="207"/>
        <v>0</v>
      </c>
      <c r="AK102" s="26">
        <f t="shared" si="207"/>
        <v>0</v>
      </c>
      <c r="AL102" s="26">
        <f t="shared" si="207"/>
        <v>0</v>
      </c>
      <c r="AM102" s="26">
        <f t="shared" si="207"/>
        <v>0</v>
      </c>
      <c r="AN102" s="26">
        <f t="shared" si="207"/>
        <v>0</v>
      </c>
      <c r="AO102" s="26">
        <f t="shared" si="207"/>
        <v>0</v>
      </c>
      <c r="AP102" s="26">
        <f t="shared" si="207"/>
        <v>0</v>
      </c>
      <c r="AQ102" s="26">
        <f t="shared" si="207"/>
        <v>0</v>
      </c>
      <c r="AR102" s="26">
        <f t="shared" si="207"/>
        <v>0</v>
      </c>
      <c r="AS102" s="26">
        <f t="shared" si="207"/>
        <v>0</v>
      </c>
      <c r="AT102" s="26">
        <f t="shared" si="207"/>
        <v>0</v>
      </c>
      <c r="AU102" s="26">
        <f t="shared" si="207"/>
        <v>0</v>
      </c>
      <c r="AV102" s="26">
        <f t="shared" si="207"/>
        <v>0</v>
      </c>
      <c r="AW102" s="26">
        <f t="shared" si="207"/>
        <v>0</v>
      </c>
      <c r="AX102" s="26">
        <f t="shared" si="207"/>
        <v>0</v>
      </c>
      <c r="AY102" s="26">
        <f t="shared" si="207"/>
        <v>0</v>
      </c>
      <c r="AZ102" s="26">
        <v>0</v>
      </c>
    </row>
    <row r="103" spans="1:5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 t="shared" ref="AA103:AC103" si="208">AB103</f>
        <v>0</v>
      </c>
      <c r="AB103" s="28">
        <f t="shared" si="208"/>
        <v>0</v>
      </c>
      <c r="AC103" s="28">
        <f t="shared" si="208"/>
        <v>0</v>
      </c>
      <c r="AD103" s="27">
        <v>0</v>
      </c>
      <c r="AE103" s="27">
        <f t="shared" si="198"/>
        <v>0</v>
      </c>
      <c r="AF103" s="27">
        <f t="shared" si="198"/>
        <v>0</v>
      </c>
      <c r="AG103" s="26">
        <f t="shared" ref="AG103:AY103" si="209">AF103+($AZ103-$AF103)/($AZ$2-$AF$2)</f>
        <v>0</v>
      </c>
      <c r="AH103" s="26">
        <f t="shared" si="209"/>
        <v>0</v>
      </c>
      <c r="AI103" s="26">
        <f t="shared" si="209"/>
        <v>0</v>
      </c>
      <c r="AJ103" s="26">
        <f t="shared" si="209"/>
        <v>0</v>
      </c>
      <c r="AK103" s="26">
        <f t="shared" si="209"/>
        <v>0</v>
      </c>
      <c r="AL103" s="26">
        <f t="shared" si="209"/>
        <v>0</v>
      </c>
      <c r="AM103" s="26">
        <f t="shared" si="209"/>
        <v>0</v>
      </c>
      <c r="AN103" s="26">
        <f t="shared" si="209"/>
        <v>0</v>
      </c>
      <c r="AO103" s="26">
        <f t="shared" si="209"/>
        <v>0</v>
      </c>
      <c r="AP103" s="26">
        <f t="shared" si="209"/>
        <v>0</v>
      </c>
      <c r="AQ103" s="26">
        <f t="shared" si="209"/>
        <v>0</v>
      </c>
      <c r="AR103" s="26">
        <f t="shared" si="209"/>
        <v>0</v>
      </c>
      <c r="AS103" s="26">
        <f t="shared" si="209"/>
        <v>0</v>
      </c>
      <c r="AT103" s="26">
        <f t="shared" si="209"/>
        <v>0</v>
      </c>
      <c r="AU103" s="26">
        <f t="shared" si="209"/>
        <v>0</v>
      </c>
      <c r="AV103" s="26">
        <f t="shared" si="209"/>
        <v>0</v>
      </c>
      <c r="AW103" s="26">
        <f t="shared" si="209"/>
        <v>0</v>
      </c>
      <c r="AX103" s="26">
        <f t="shared" si="209"/>
        <v>0</v>
      </c>
      <c r="AY103" s="26">
        <f t="shared" si="209"/>
        <v>0</v>
      </c>
      <c r="AZ103" s="26">
        <v>0</v>
      </c>
    </row>
  </sheetData>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sheetPr codeName="Sheet14"/>
  <dimension ref="A1:AZ112"/>
  <sheetViews>
    <sheetView workbookViewId="0">
      <pane xSplit="1" ySplit="2" topLeftCell="V3" activePane="bottomRight" state="frozen"/>
      <selection activeCell="R26" sqref="R26"/>
      <selection pane="topRight" activeCell="R26" sqref="R26"/>
      <selection pane="bottomLeft" activeCell="R26" sqref="R26"/>
      <selection pane="bottomRight" activeCell="R26" sqref="R26"/>
    </sheetView>
  </sheetViews>
  <sheetFormatPr defaultRowHeight="12.75"/>
  <cols>
    <col min="1" max="1" width="19.28515625" style="25" customWidth="1"/>
    <col min="2" max="13" width="9.140625" style="25" customWidth="1"/>
    <col min="14" max="26" width="9.140625" style="25" hidden="1" customWidth="1"/>
    <col min="27" max="29" width="9.140625" style="25" customWidth="1"/>
    <col min="30" max="16384" width="9.140625" style="25"/>
  </cols>
  <sheetData>
    <row r="1" spans="1:52" s="31" customFormat="1">
      <c r="A1" s="31" t="s">
        <v>54</v>
      </c>
    </row>
    <row r="2" spans="1:52" s="29" customFormat="1">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UnemploymentMaleRate!AA3*LaborForceMale!AA3/100</f>
        <v>0</v>
      </c>
      <c r="AB3" s="28">
        <f>UnemploymentMaleRate!AB3*LaborForceMale!AB3/100</f>
        <v>0</v>
      </c>
      <c r="AC3" s="28">
        <f>UnemploymentMaleRate!AC3*LaborForceMale!AC3/100</f>
        <v>0</v>
      </c>
      <c r="AD3" s="28">
        <f>UnemploymentMaleRate!AD3*LaborForceMale!AD3/100</f>
        <v>0</v>
      </c>
      <c r="AE3" s="28">
        <f>UnemploymentMaleRate!AE3*LaborForceMale!AE3/100</f>
        <v>0</v>
      </c>
      <c r="AF3" s="28">
        <f>UnemploymentMaleRate!AF3*LaborForceMale!AF3/100</f>
        <v>0</v>
      </c>
      <c r="AG3" s="25">
        <f>UnemploymentMaleRate!AG3*LaborForceMale!AG3/100</f>
        <v>0</v>
      </c>
      <c r="AH3" s="25">
        <f>UnemploymentMaleRate!AH3*LaborForceMale!AH3/100</f>
        <v>0</v>
      </c>
      <c r="AI3" s="25">
        <f>UnemploymentMaleRate!AI3*LaborForceMale!AI3/100</f>
        <v>0</v>
      </c>
      <c r="AJ3" s="25">
        <f>UnemploymentMaleRate!AJ3*LaborForceMale!AJ3/100</f>
        <v>0</v>
      </c>
      <c r="AK3" s="25">
        <f>UnemploymentMaleRate!AK3*LaborForceMale!AK3/100</f>
        <v>0</v>
      </c>
      <c r="AL3" s="25">
        <f>UnemploymentMaleRate!AL3*LaborForceMale!AL3/100</f>
        <v>0</v>
      </c>
      <c r="AM3" s="25">
        <f>UnemploymentMaleRate!AM3*LaborForceMale!AM3/100</f>
        <v>0</v>
      </c>
      <c r="AN3" s="25">
        <f>UnemploymentMaleRate!AN3*LaborForceMale!AN3/100</f>
        <v>0</v>
      </c>
      <c r="AO3" s="25">
        <f>UnemploymentMaleRate!AO3*LaborForceMale!AO3/100</f>
        <v>0</v>
      </c>
      <c r="AP3" s="25">
        <f>UnemploymentMaleRate!AP3*LaborForceMale!AP3/100</f>
        <v>0</v>
      </c>
      <c r="AQ3" s="25">
        <f>UnemploymentMaleRate!AQ3*LaborForceMale!AQ3/100</f>
        <v>0</v>
      </c>
      <c r="AR3" s="25">
        <f>UnemploymentMaleRate!AR3*LaborForceMale!AR3/100</f>
        <v>0</v>
      </c>
      <c r="AS3" s="25">
        <f>UnemploymentMaleRate!AS3*LaborForceMale!AS3/100</f>
        <v>0</v>
      </c>
      <c r="AT3" s="25">
        <f>UnemploymentMaleRate!AT3*LaborForceMale!AT3/100</f>
        <v>0</v>
      </c>
      <c r="AU3" s="25">
        <f>UnemploymentMaleRate!AU3*LaborForceMale!AU3/100</f>
        <v>0</v>
      </c>
      <c r="AV3" s="25">
        <f>UnemploymentMaleRate!AV3*LaborForceMale!AV3/100</f>
        <v>0</v>
      </c>
      <c r="AW3" s="25">
        <f>UnemploymentMaleRate!AW3*LaborForceMale!AW3/100</f>
        <v>0</v>
      </c>
      <c r="AX3" s="25">
        <f>UnemploymentMaleRate!AX3*LaborForceMale!AX3/100</f>
        <v>0</v>
      </c>
      <c r="AY3" s="25">
        <f>UnemploymentMaleRate!AY3*LaborForceMale!AY3/100</f>
        <v>0</v>
      </c>
      <c r="AZ3" s="25">
        <f>UnemploymentMaleRate!AZ3*LaborForceMale!AZ3/100</f>
        <v>0</v>
      </c>
    </row>
    <row r="4" spans="1:5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UnemploymentMaleRate!AA4*LaborForceMale!AA4/100</f>
        <v>0</v>
      </c>
      <c r="AB4" s="28">
        <f>UnemploymentMaleRate!AB4*LaborForceMale!AB4/100</f>
        <v>0</v>
      </c>
      <c r="AC4" s="28">
        <f>UnemploymentMaleRate!AC4*LaborForceMale!AC4/100</f>
        <v>0</v>
      </c>
      <c r="AD4" s="28">
        <f>UnemploymentMaleRate!AD4*LaborForceMale!AD4/100</f>
        <v>0</v>
      </c>
      <c r="AE4" s="28">
        <f>UnemploymentMaleRate!AE4*LaborForceMale!AE4/100</f>
        <v>0</v>
      </c>
      <c r="AF4" s="28">
        <f>UnemploymentMaleRate!AF4*LaborForceMale!AF4/100</f>
        <v>0</v>
      </c>
      <c r="AG4" s="25">
        <f>UnemploymentMaleRate!AG4*LaborForceMale!AG4/100</f>
        <v>0</v>
      </c>
      <c r="AH4" s="25">
        <f>UnemploymentMaleRate!AH4*LaborForceMale!AH4/100</f>
        <v>0</v>
      </c>
      <c r="AI4" s="25">
        <f>UnemploymentMaleRate!AI4*LaborForceMale!AI4/100</f>
        <v>0</v>
      </c>
      <c r="AJ4" s="25">
        <f>UnemploymentMaleRate!AJ4*LaborForceMale!AJ4/100</f>
        <v>0</v>
      </c>
      <c r="AK4" s="25">
        <f>UnemploymentMaleRate!AK4*LaborForceMale!AK4/100</f>
        <v>0</v>
      </c>
      <c r="AL4" s="25">
        <f>UnemploymentMaleRate!AL4*LaborForceMale!AL4/100</f>
        <v>0</v>
      </c>
      <c r="AM4" s="25">
        <f>UnemploymentMaleRate!AM4*LaborForceMale!AM4/100</f>
        <v>0</v>
      </c>
      <c r="AN4" s="25">
        <f>UnemploymentMaleRate!AN4*LaborForceMale!AN4/100</f>
        <v>0</v>
      </c>
      <c r="AO4" s="25">
        <f>UnemploymentMaleRate!AO4*LaborForceMale!AO4/100</f>
        <v>0</v>
      </c>
      <c r="AP4" s="25">
        <f>UnemploymentMaleRate!AP4*LaborForceMale!AP4/100</f>
        <v>0</v>
      </c>
      <c r="AQ4" s="25">
        <f>UnemploymentMaleRate!AQ4*LaborForceMale!AQ4/100</f>
        <v>0</v>
      </c>
      <c r="AR4" s="25">
        <f>UnemploymentMaleRate!AR4*LaborForceMale!AR4/100</f>
        <v>0</v>
      </c>
      <c r="AS4" s="25">
        <f>UnemploymentMaleRate!AS4*LaborForceMale!AS4/100</f>
        <v>0</v>
      </c>
      <c r="AT4" s="25">
        <f>UnemploymentMaleRate!AT4*LaborForceMale!AT4/100</f>
        <v>0</v>
      </c>
      <c r="AU4" s="25">
        <f>UnemploymentMaleRate!AU4*LaborForceMale!AU4/100</f>
        <v>0</v>
      </c>
      <c r="AV4" s="25">
        <f>UnemploymentMaleRate!AV4*LaborForceMale!AV4/100</f>
        <v>0</v>
      </c>
      <c r="AW4" s="25">
        <f>UnemploymentMaleRate!AW4*LaborForceMale!AW4/100</f>
        <v>0</v>
      </c>
      <c r="AX4" s="25">
        <f>UnemploymentMaleRate!AX4*LaborForceMale!AX4/100</f>
        <v>0</v>
      </c>
      <c r="AY4" s="25">
        <f>UnemploymentMaleRate!AY4*LaborForceMale!AY4/100</f>
        <v>0</v>
      </c>
      <c r="AZ4" s="25">
        <f>UnemploymentMaleRate!AZ4*LaborForceMale!AZ4/100</f>
        <v>0</v>
      </c>
    </row>
    <row r="5" spans="1:5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UnemploymentMaleRate!AA5*LaborForceMale!AA5/100</f>
        <v>0</v>
      </c>
      <c r="AB5" s="28">
        <f>UnemploymentMaleRate!AB5*LaborForceMale!AB5/100</f>
        <v>0</v>
      </c>
      <c r="AC5" s="28">
        <f>UnemploymentMaleRate!AC5*LaborForceMale!AC5/100</f>
        <v>0</v>
      </c>
      <c r="AD5" s="28">
        <f>UnemploymentMaleRate!AD5*LaborForceMale!AD5/100</f>
        <v>0</v>
      </c>
      <c r="AE5" s="28">
        <f>UnemploymentMaleRate!AE5*LaborForceMale!AE5/100</f>
        <v>0</v>
      </c>
      <c r="AF5" s="28">
        <f>UnemploymentMaleRate!AF5*LaborForceMale!AF5/100</f>
        <v>0</v>
      </c>
      <c r="AG5" s="25">
        <f>UnemploymentMaleRate!AG5*LaborForceMale!AG5/100</f>
        <v>0</v>
      </c>
      <c r="AH5" s="25">
        <f>UnemploymentMaleRate!AH5*LaborForceMale!AH5/100</f>
        <v>0</v>
      </c>
      <c r="AI5" s="25">
        <f>UnemploymentMaleRate!AI5*LaborForceMale!AI5/100</f>
        <v>0</v>
      </c>
      <c r="AJ5" s="25">
        <f>UnemploymentMaleRate!AJ5*LaborForceMale!AJ5/100</f>
        <v>0</v>
      </c>
      <c r="AK5" s="25">
        <f>UnemploymentMaleRate!AK5*LaborForceMale!AK5/100</f>
        <v>0</v>
      </c>
      <c r="AL5" s="25">
        <f>UnemploymentMaleRate!AL5*LaborForceMale!AL5/100</f>
        <v>0</v>
      </c>
      <c r="AM5" s="25">
        <f>UnemploymentMaleRate!AM5*LaborForceMale!AM5/100</f>
        <v>0</v>
      </c>
      <c r="AN5" s="25">
        <f>UnemploymentMaleRate!AN5*LaborForceMale!AN5/100</f>
        <v>0</v>
      </c>
      <c r="AO5" s="25">
        <f>UnemploymentMaleRate!AO5*LaborForceMale!AO5/100</f>
        <v>0</v>
      </c>
      <c r="AP5" s="25">
        <f>UnemploymentMaleRate!AP5*LaborForceMale!AP5/100</f>
        <v>0</v>
      </c>
      <c r="AQ5" s="25">
        <f>UnemploymentMaleRate!AQ5*LaborForceMale!AQ5/100</f>
        <v>0</v>
      </c>
      <c r="AR5" s="25">
        <f>UnemploymentMaleRate!AR5*LaborForceMale!AR5/100</f>
        <v>0</v>
      </c>
      <c r="AS5" s="25">
        <f>UnemploymentMaleRate!AS5*LaborForceMale!AS5/100</f>
        <v>0</v>
      </c>
      <c r="AT5" s="25">
        <f>UnemploymentMaleRate!AT5*LaborForceMale!AT5/100</f>
        <v>0</v>
      </c>
      <c r="AU5" s="25">
        <f>UnemploymentMaleRate!AU5*LaborForceMale!AU5/100</f>
        <v>0</v>
      </c>
      <c r="AV5" s="25">
        <f>UnemploymentMaleRate!AV5*LaborForceMale!AV5/100</f>
        <v>0</v>
      </c>
      <c r="AW5" s="25">
        <f>UnemploymentMaleRate!AW5*LaborForceMale!AW5/100</f>
        <v>0</v>
      </c>
      <c r="AX5" s="25">
        <f>UnemploymentMaleRate!AX5*LaborForceMale!AX5/100</f>
        <v>0</v>
      </c>
      <c r="AY5" s="25">
        <f>UnemploymentMaleRate!AY5*LaborForceMale!AY5/100</f>
        <v>0</v>
      </c>
      <c r="AZ5" s="25">
        <f>UnemploymentMaleRate!AZ5*LaborForceMale!AZ5/100</f>
        <v>0</v>
      </c>
    </row>
    <row r="6" spans="1:5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UnemploymentMaleRate!AA6*LaborForceMale!AA6/100</f>
        <v>0</v>
      </c>
      <c r="AB6" s="28">
        <f>UnemploymentMaleRate!AB6*LaborForceMale!AB6/100</f>
        <v>0</v>
      </c>
      <c r="AC6" s="28">
        <f>UnemploymentMaleRate!AC6*LaborForceMale!AC6/100</f>
        <v>0</v>
      </c>
      <c r="AD6" s="28">
        <f>UnemploymentMaleRate!AD6*LaborForceMale!AD6/100</f>
        <v>0</v>
      </c>
      <c r="AE6" s="28">
        <f>UnemploymentMaleRate!AE6*LaborForceMale!AE6/100</f>
        <v>0</v>
      </c>
      <c r="AF6" s="28">
        <f>UnemploymentMaleRate!AF6*LaborForceMale!AF6/100</f>
        <v>0</v>
      </c>
      <c r="AG6" s="25">
        <f>UnemploymentMaleRate!AG6*LaborForceMale!AG6/100</f>
        <v>0</v>
      </c>
      <c r="AH6" s="25">
        <f>UnemploymentMaleRate!AH6*LaborForceMale!AH6/100</f>
        <v>0</v>
      </c>
      <c r="AI6" s="25">
        <f>UnemploymentMaleRate!AI6*LaborForceMale!AI6/100</f>
        <v>0</v>
      </c>
      <c r="AJ6" s="25">
        <f>UnemploymentMaleRate!AJ6*LaborForceMale!AJ6/100</f>
        <v>0</v>
      </c>
      <c r="AK6" s="25">
        <f>UnemploymentMaleRate!AK6*LaborForceMale!AK6/100</f>
        <v>0</v>
      </c>
      <c r="AL6" s="25">
        <f>UnemploymentMaleRate!AL6*LaborForceMale!AL6/100</f>
        <v>0</v>
      </c>
      <c r="AM6" s="25">
        <f>UnemploymentMaleRate!AM6*LaborForceMale!AM6/100</f>
        <v>0</v>
      </c>
      <c r="AN6" s="25">
        <f>UnemploymentMaleRate!AN6*LaborForceMale!AN6/100</f>
        <v>0</v>
      </c>
      <c r="AO6" s="25">
        <f>UnemploymentMaleRate!AO6*LaborForceMale!AO6/100</f>
        <v>0</v>
      </c>
      <c r="AP6" s="25">
        <f>UnemploymentMaleRate!AP6*LaborForceMale!AP6/100</f>
        <v>0</v>
      </c>
      <c r="AQ6" s="25">
        <f>UnemploymentMaleRate!AQ6*LaborForceMale!AQ6/100</f>
        <v>0</v>
      </c>
      <c r="AR6" s="25">
        <f>UnemploymentMaleRate!AR6*LaborForceMale!AR6/100</f>
        <v>0</v>
      </c>
      <c r="AS6" s="25">
        <f>UnemploymentMaleRate!AS6*LaborForceMale!AS6/100</f>
        <v>0</v>
      </c>
      <c r="AT6" s="25">
        <f>UnemploymentMaleRate!AT6*LaborForceMale!AT6/100</f>
        <v>0</v>
      </c>
      <c r="AU6" s="25">
        <f>UnemploymentMaleRate!AU6*LaborForceMale!AU6/100</f>
        <v>0</v>
      </c>
      <c r="AV6" s="25">
        <f>UnemploymentMaleRate!AV6*LaborForceMale!AV6/100</f>
        <v>0</v>
      </c>
      <c r="AW6" s="25">
        <f>UnemploymentMaleRate!AW6*LaborForceMale!AW6/100</f>
        <v>0</v>
      </c>
      <c r="AX6" s="25">
        <f>UnemploymentMaleRate!AX6*LaborForceMale!AX6/100</f>
        <v>0</v>
      </c>
      <c r="AY6" s="25">
        <f>UnemploymentMaleRate!AY6*LaborForceMale!AY6/100</f>
        <v>0</v>
      </c>
      <c r="AZ6" s="25">
        <f>UnemploymentMaleRate!AZ6*LaborForceMale!AZ6/100</f>
        <v>0</v>
      </c>
    </row>
    <row r="7" spans="1:5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UnemploymentMaleRate!AA7*LaborForceMale!AA7/100</f>
        <v>0</v>
      </c>
      <c r="AB7" s="28">
        <f>UnemploymentMaleRate!AB7*LaborForceMale!AB7/100</f>
        <v>0</v>
      </c>
      <c r="AC7" s="28">
        <f>UnemploymentMaleRate!AC7*LaborForceMale!AC7/100</f>
        <v>0</v>
      </c>
      <c r="AD7" s="28">
        <f>UnemploymentMaleRate!AD7*LaborForceMale!AD7/100</f>
        <v>0</v>
      </c>
      <c r="AE7" s="28">
        <f>UnemploymentMaleRate!AE7*LaborForceMale!AE7/100</f>
        <v>0</v>
      </c>
      <c r="AF7" s="28">
        <f>UnemploymentMaleRate!AF7*LaborForceMale!AF7/100</f>
        <v>0</v>
      </c>
      <c r="AG7" s="25">
        <f>UnemploymentMaleRate!AG7*LaborForceMale!AG7/100</f>
        <v>0</v>
      </c>
      <c r="AH7" s="25">
        <f>UnemploymentMaleRate!AH7*LaborForceMale!AH7/100</f>
        <v>0</v>
      </c>
      <c r="AI7" s="25">
        <f>UnemploymentMaleRate!AI7*LaborForceMale!AI7/100</f>
        <v>0</v>
      </c>
      <c r="AJ7" s="25">
        <f>UnemploymentMaleRate!AJ7*LaborForceMale!AJ7/100</f>
        <v>0</v>
      </c>
      <c r="AK7" s="25">
        <f>UnemploymentMaleRate!AK7*LaborForceMale!AK7/100</f>
        <v>0</v>
      </c>
      <c r="AL7" s="25">
        <f>UnemploymentMaleRate!AL7*LaborForceMale!AL7/100</f>
        <v>0</v>
      </c>
      <c r="AM7" s="25">
        <f>UnemploymentMaleRate!AM7*LaborForceMale!AM7/100</f>
        <v>0</v>
      </c>
      <c r="AN7" s="25">
        <f>UnemploymentMaleRate!AN7*LaborForceMale!AN7/100</f>
        <v>0</v>
      </c>
      <c r="AO7" s="25">
        <f>UnemploymentMaleRate!AO7*LaborForceMale!AO7/100</f>
        <v>0</v>
      </c>
      <c r="AP7" s="25">
        <f>UnemploymentMaleRate!AP7*LaborForceMale!AP7/100</f>
        <v>0</v>
      </c>
      <c r="AQ7" s="25">
        <f>UnemploymentMaleRate!AQ7*LaborForceMale!AQ7/100</f>
        <v>0</v>
      </c>
      <c r="AR7" s="25">
        <f>UnemploymentMaleRate!AR7*LaborForceMale!AR7/100</f>
        <v>0</v>
      </c>
      <c r="AS7" s="25">
        <f>UnemploymentMaleRate!AS7*LaborForceMale!AS7/100</f>
        <v>0</v>
      </c>
      <c r="AT7" s="25">
        <f>UnemploymentMaleRate!AT7*LaborForceMale!AT7/100</f>
        <v>0</v>
      </c>
      <c r="AU7" s="25">
        <f>UnemploymentMaleRate!AU7*LaborForceMale!AU7/100</f>
        <v>0</v>
      </c>
      <c r="AV7" s="25">
        <f>UnemploymentMaleRate!AV7*LaborForceMale!AV7/100</f>
        <v>0</v>
      </c>
      <c r="AW7" s="25">
        <f>UnemploymentMaleRate!AW7*LaborForceMale!AW7/100</f>
        <v>0</v>
      </c>
      <c r="AX7" s="25">
        <f>UnemploymentMaleRate!AX7*LaborForceMale!AX7/100</f>
        <v>0</v>
      </c>
      <c r="AY7" s="25">
        <f>UnemploymentMaleRate!AY7*LaborForceMale!AY7/100</f>
        <v>0</v>
      </c>
      <c r="AZ7" s="25">
        <f>UnemploymentMaleRate!AZ7*LaborForceMale!AZ7/100</f>
        <v>0</v>
      </c>
    </row>
    <row r="8" spans="1:5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UnemploymentMaleRate!AA8*LaborForceMale!AA8/100</f>
        <v>0</v>
      </c>
      <c r="AB8" s="28">
        <f>UnemploymentMaleRate!AB8*LaborForceMale!AB8/100</f>
        <v>0</v>
      </c>
      <c r="AC8" s="28">
        <f>UnemploymentMaleRate!AC8*LaborForceMale!AC8/100</f>
        <v>0</v>
      </c>
      <c r="AD8" s="28">
        <f>UnemploymentMaleRate!AD8*LaborForceMale!AD8/100</f>
        <v>0</v>
      </c>
      <c r="AE8" s="28">
        <f>UnemploymentMaleRate!AE8*LaborForceMale!AE8/100</f>
        <v>0</v>
      </c>
      <c r="AF8" s="28">
        <f>UnemploymentMaleRate!AF8*LaborForceMale!AF8/100</f>
        <v>0</v>
      </c>
      <c r="AG8" s="25">
        <f>UnemploymentMaleRate!AG8*LaborForceMale!AG8/100</f>
        <v>0</v>
      </c>
      <c r="AH8" s="25">
        <f>UnemploymentMaleRate!AH8*LaborForceMale!AH8/100</f>
        <v>0</v>
      </c>
      <c r="AI8" s="25">
        <f>UnemploymentMaleRate!AI8*LaborForceMale!AI8/100</f>
        <v>0</v>
      </c>
      <c r="AJ8" s="25">
        <f>UnemploymentMaleRate!AJ8*LaborForceMale!AJ8/100</f>
        <v>0</v>
      </c>
      <c r="AK8" s="25">
        <f>UnemploymentMaleRate!AK8*LaborForceMale!AK8/100</f>
        <v>0</v>
      </c>
      <c r="AL8" s="25">
        <f>UnemploymentMaleRate!AL8*LaborForceMale!AL8/100</f>
        <v>0</v>
      </c>
      <c r="AM8" s="25">
        <f>UnemploymentMaleRate!AM8*LaborForceMale!AM8/100</f>
        <v>0</v>
      </c>
      <c r="AN8" s="25">
        <f>UnemploymentMaleRate!AN8*LaborForceMale!AN8/100</f>
        <v>0</v>
      </c>
      <c r="AO8" s="25">
        <f>UnemploymentMaleRate!AO8*LaborForceMale!AO8/100</f>
        <v>0</v>
      </c>
      <c r="AP8" s="25">
        <f>UnemploymentMaleRate!AP8*LaborForceMale!AP8/100</f>
        <v>0</v>
      </c>
      <c r="AQ8" s="25">
        <f>UnemploymentMaleRate!AQ8*LaborForceMale!AQ8/100</f>
        <v>0</v>
      </c>
      <c r="AR8" s="25">
        <f>UnemploymentMaleRate!AR8*LaborForceMale!AR8/100</f>
        <v>0</v>
      </c>
      <c r="AS8" s="25">
        <f>UnemploymentMaleRate!AS8*LaborForceMale!AS8/100</f>
        <v>0</v>
      </c>
      <c r="AT8" s="25">
        <f>UnemploymentMaleRate!AT8*LaborForceMale!AT8/100</f>
        <v>0</v>
      </c>
      <c r="AU8" s="25">
        <f>UnemploymentMaleRate!AU8*LaborForceMale!AU8/100</f>
        <v>0</v>
      </c>
      <c r="AV8" s="25">
        <f>UnemploymentMaleRate!AV8*LaborForceMale!AV8/100</f>
        <v>0</v>
      </c>
      <c r="AW8" s="25">
        <f>UnemploymentMaleRate!AW8*LaborForceMale!AW8/100</f>
        <v>0</v>
      </c>
      <c r="AX8" s="25">
        <f>UnemploymentMaleRate!AX8*LaborForceMale!AX8/100</f>
        <v>0</v>
      </c>
      <c r="AY8" s="25">
        <f>UnemploymentMaleRate!AY8*LaborForceMale!AY8/100</f>
        <v>0</v>
      </c>
      <c r="AZ8" s="25">
        <f>UnemploymentMaleRate!AZ8*LaborForceMale!AZ8/100</f>
        <v>0</v>
      </c>
    </row>
    <row r="9" spans="1:5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UnemploymentMaleRate!AA9*LaborForceMale!AA9/100</f>
        <v>0</v>
      </c>
      <c r="AB9" s="28">
        <f>UnemploymentMaleRate!AB9*LaborForceMale!AB9/100</f>
        <v>0</v>
      </c>
      <c r="AC9" s="28">
        <f>UnemploymentMaleRate!AC9*LaborForceMale!AC9/100</f>
        <v>0</v>
      </c>
      <c r="AD9" s="28">
        <f>UnemploymentMaleRate!AD9*LaborForceMale!AD9/100</f>
        <v>0</v>
      </c>
      <c r="AE9" s="28">
        <f>UnemploymentMaleRate!AE9*LaborForceMale!AE9/100</f>
        <v>0</v>
      </c>
      <c r="AF9" s="28">
        <f>UnemploymentMaleRate!AF9*LaborForceMale!AF9/100</f>
        <v>0</v>
      </c>
      <c r="AG9" s="25">
        <f>UnemploymentMaleRate!AG9*LaborForceMale!AG9/100</f>
        <v>0</v>
      </c>
      <c r="AH9" s="25">
        <f>UnemploymentMaleRate!AH9*LaborForceMale!AH9/100</f>
        <v>0</v>
      </c>
      <c r="AI9" s="25">
        <f>UnemploymentMaleRate!AI9*LaborForceMale!AI9/100</f>
        <v>0</v>
      </c>
      <c r="AJ9" s="25">
        <f>UnemploymentMaleRate!AJ9*LaborForceMale!AJ9/100</f>
        <v>0</v>
      </c>
      <c r="AK9" s="25">
        <f>UnemploymentMaleRate!AK9*LaborForceMale!AK9/100</f>
        <v>0</v>
      </c>
      <c r="AL9" s="25">
        <f>UnemploymentMaleRate!AL9*LaborForceMale!AL9/100</f>
        <v>0</v>
      </c>
      <c r="AM9" s="25">
        <f>UnemploymentMaleRate!AM9*LaborForceMale!AM9/100</f>
        <v>0</v>
      </c>
      <c r="AN9" s="25">
        <f>UnemploymentMaleRate!AN9*LaborForceMale!AN9/100</f>
        <v>0</v>
      </c>
      <c r="AO9" s="25">
        <f>UnemploymentMaleRate!AO9*LaborForceMale!AO9/100</f>
        <v>0</v>
      </c>
      <c r="AP9" s="25">
        <f>UnemploymentMaleRate!AP9*LaborForceMale!AP9/100</f>
        <v>0</v>
      </c>
      <c r="AQ9" s="25">
        <f>UnemploymentMaleRate!AQ9*LaborForceMale!AQ9/100</f>
        <v>0</v>
      </c>
      <c r="AR9" s="25">
        <f>UnemploymentMaleRate!AR9*LaborForceMale!AR9/100</f>
        <v>0</v>
      </c>
      <c r="AS9" s="25">
        <f>UnemploymentMaleRate!AS9*LaborForceMale!AS9/100</f>
        <v>0</v>
      </c>
      <c r="AT9" s="25">
        <f>UnemploymentMaleRate!AT9*LaborForceMale!AT9/100</f>
        <v>0</v>
      </c>
      <c r="AU9" s="25">
        <f>UnemploymentMaleRate!AU9*LaborForceMale!AU9/100</f>
        <v>0</v>
      </c>
      <c r="AV9" s="25">
        <f>UnemploymentMaleRate!AV9*LaborForceMale!AV9/100</f>
        <v>0</v>
      </c>
      <c r="AW9" s="25">
        <f>UnemploymentMaleRate!AW9*LaborForceMale!AW9/100</f>
        <v>0</v>
      </c>
      <c r="AX9" s="25">
        <f>UnemploymentMaleRate!AX9*LaborForceMale!AX9/100</f>
        <v>0</v>
      </c>
      <c r="AY9" s="25">
        <f>UnemploymentMaleRate!AY9*LaborForceMale!AY9/100</f>
        <v>0</v>
      </c>
      <c r="AZ9" s="25">
        <f>UnemploymentMaleRate!AZ9*LaborForceMale!AZ9/100</f>
        <v>0</v>
      </c>
    </row>
    <row r="10" spans="1:5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UnemploymentMaleRate!AA10*LaborForceMale!AA10/100</f>
        <v>0</v>
      </c>
      <c r="AB10" s="28">
        <f>UnemploymentMaleRate!AB10*LaborForceMale!AB10/100</f>
        <v>0</v>
      </c>
      <c r="AC10" s="28">
        <f>UnemploymentMaleRate!AC10*LaborForceMale!AC10/100</f>
        <v>0</v>
      </c>
      <c r="AD10" s="28">
        <f>UnemploymentMaleRate!AD10*LaborForceMale!AD10/100</f>
        <v>0</v>
      </c>
      <c r="AE10" s="28">
        <f>UnemploymentMaleRate!AE10*LaborForceMale!AE10/100</f>
        <v>0</v>
      </c>
      <c r="AF10" s="28">
        <f>UnemploymentMaleRate!AF10*LaborForceMale!AF10/100</f>
        <v>0</v>
      </c>
      <c r="AG10" s="25">
        <f>UnemploymentMaleRate!AG10*LaborForceMale!AG10/100</f>
        <v>0</v>
      </c>
      <c r="AH10" s="25">
        <f>UnemploymentMaleRate!AH10*LaborForceMale!AH10/100</f>
        <v>0</v>
      </c>
      <c r="AI10" s="25">
        <f>UnemploymentMaleRate!AI10*LaborForceMale!AI10/100</f>
        <v>0</v>
      </c>
      <c r="AJ10" s="25">
        <f>UnemploymentMaleRate!AJ10*LaborForceMale!AJ10/100</f>
        <v>0</v>
      </c>
      <c r="AK10" s="25">
        <f>UnemploymentMaleRate!AK10*LaborForceMale!AK10/100</f>
        <v>0</v>
      </c>
      <c r="AL10" s="25">
        <f>UnemploymentMaleRate!AL10*LaborForceMale!AL10/100</f>
        <v>0</v>
      </c>
      <c r="AM10" s="25">
        <f>UnemploymentMaleRate!AM10*LaborForceMale!AM10/100</f>
        <v>0</v>
      </c>
      <c r="AN10" s="25">
        <f>UnemploymentMaleRate!AN10*LaborForceMale!AN10/100</f>
        <v>0</v>
      </c>
      <c r="AO10" s="25">
        <f>UnemploymentMaleRate!AO10*LaborForceMale!AO10/100</f>
        <v>0</v>
      </c>
      <c r="AP10" s="25">
        <f>UnemploymentMaleRate!AP10*LaborForceMale!AP10/100</f>
        <v>0</v>
      </c>
      <c r="AQ10" s="25">
        <f>UnemploymentMaleRate!AQ10*LaborForceMale!AQ10/100</f>
        <v>0</v>
      </c>
      <c r="AR10" s="25">
        <f>UnemploymentMaleRate!AR10*LaborForceMale!AR10/100</f>
        <v>0</v>
      </c>
      <c r="AS10" s="25">
        <f>UnemploymentMaleRate!AS10*LaborForceMale!AS10/100</f>
        <v>0</v>
      </c>
      <c r="AT10" s="25">
        <f>UnemploymentMaleRate!AT10*LaborForceMale!AT10/100</f>
        <v>0</v>
      </c>
      <c r="AU10" s="25">
        <f>UnemploymentMaleRate!AU10*LaborForceMale!AU10/100</f>
        <v>0</v>
      </c>
      <c r="AV10" s="25">
        <f>UnemploymentMaleRate!AV10*LaborForceMale!AV10/100</f>
        <v>0</v>
      </c>
      <c r="AW10" s="25">
        <f>UnemploymentMaleRate!AW10*LaborForceMale!AW10/100</f>
        <v>0</v>
      </c>
      <c r="AX10" s="25">
        <f>UnemploymentMaleRate!AX10*LaborForceMale!AX10/100</f>
        <v>0</v>
      </c>
      <c r="AY10" s="25">
        <f>UnemploymentMaleRate!AY10*LaborForceMale!AY10/100</f>
        <v>0</v>
      </c>
      <c r="AZ10" s="25">
        <f>UnemploymentMaleRate!AZ10*LaborForceMale!AZ10/100</f>
        <v>0</v>
      </c>
    </row>
    <row r="11" spans="1:5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UnemploymentMaleRate!AA11*LaborForceMale!AA11/100</f>
        <v>0</v>
      </c>
      <c r="AB11" s="28">
        <f>UnemploymentMaleRate!AB11*LaborForceMale!AB11/100</f>
        <v>0</v>
      </c>
      <c r="AC11" s="28">
        <f>UnemploymentMaleRate!AC11*LaborForceMale!AC11/100</f>
        <v>0</v>
      </c>
      <c r="AD11" s="28">
        <f>UnemploymentMaleRate!AD11*LaborForceMale!AD11/100</f>
        <v>0</v>
      </c>
      <c r="AE11" s="28">
        <f>UnemploymentMaleRate!AE11*LaborForceMale!AE11/100</f>
        <v>0</v>
      </c>
      <c r="AF11" s="28">
        <f>UnemploymentMaleRate!AF11*LaborForceMale!AF11/100</f>
        <v>0</v>
      </c>
      <c r="AG11" s="25">
        <f>UnemploymentMaleRate!AG11*LaborForceMale!AG11/100</f>
        <v>0</v>
      </c>
      <c r="AH11" s="25">
        <f>UnemploymentMaleRate!AH11*LaborForceMale!AH11/100</f>
        <v>0</v>
      </c>
      <c r="AI11" s="25">
        <f>UnemploymentMaleRate!AI11*LaborForceMale!AI11/100</f>
        <v>0</v>
      </c>
      <c r="AJ11" s="25">
        <f>UnemploymentMaleRate!AJ11*LaborForceMale!AJ11/100</f>
        <v>0</v>
      </c>
      <c r="AK11" s="25">
        <f>UnemploymentMaleRate!AK11*LaborForceMale!AK11/100</f>
        <v>0</v>
      </c>
      <c r="AL11" s="25">
        <f>UnemploymentMaleRate!AL11*LaborForceMale!AL11/100</f>
        <v>0</v>
      </c>
      <c r="AM11" s="25">
        <f>UnemploymentMaleRate!AM11*LaborForceMale!AM11/100</f>
        <v>0</v>
      </c>
      <c r="AN11" s="25">
        <f>UnemploymentMaleRate!AN11*LaborForceMale!AN11/100</f>
        <v>0</v>
      </c>
      <c r="AO11" s="25">
        <f>UnemploymentMaleRate!AO11*LaborForceMale!AO11/100</f>
        <v>0</v>
      </c>
      <c r="AP11" s="25">
        <f>UnemploymentMaleRate!AP11*LaborForceMale!AP11/100</f>
        <v>0</v>
      </c>
      <c r="AQ11" s="25">
        <f>UnemploymentMaleRate!AQ11*LaborForceMale!AQ11/100</f>
        <v>0</v>
      </c>
      <c r="AR11" s="25">
        <f>UnemploymentMaleRate!AR11*LaborForceMale!AR11/100</f>
        <v>0</v>
      </c>
      <c r="AS11" s="25">
        <f>UnemploymentMaleRate!AS11*LaborForceMale!AS11/100</f>
        <v>0</v>
      </c>
      <c r="AT11" s="25">
        <f>UnemploymentMaleRate!AT11*LaborForceMale!AT11/100</f>
        <v>0</v>
      </c>
      <c r="AU11" s="25">
        <f>UnemploymentMaleRate!AU11*LaborForceMale!AU11/100</f>
        <v>0</v>
      </c>
      <c r="AV11" s="25">
        <f>UnemploymentMaleRate!AV11*LaborForceMale!AV11/100</f>
        <v>0</v>
      </c>
      <c r="AW11" s="25">
        <f>UnemploymentMaleRate!AW11*LaborForceMale!AW11/100</f>
        <v>0</v>
      </c>
      <c r="AX11" s="25">
        <f>UnemploymentMaleRate!AX11*LaborForceMale!AX11/100</f>
        <v>0</v>
      </c>
      <c r="AY11" s="25">
        <f>UnemploymentMaleRate!AY11*LaborForceMale!AY11/100</f>
        <v>0</v>
      </c>
      <c r="AZ11" s="25">
        <f>UnemploymentMaleRate!AZ11*LaborForceMale!AZ11/100</f>
        <v>0</v>
      </c>
    </row>
    <row r="12" spans="1:5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UnemploymentMaleRate!AA12*LaborForceMale!AA12/100</f>
        <v>0</v>
      </c>
      <c r="AB12" s="28">
        <f>UnemploymentMaleRate!AB12*LaborForceMale!AB12/100</f>
        <v>0</v>
      </c>
      <c r="AC12" s="28">
        <f>UnemploymentMaleRate!AC12*LaborForceMale!AC12/100</f>
        <v>0</v>
      </c>
      <c r="AD12" s="28">
        <f>UnemploymentMaleRate!AD12*LaborForceMale!AD12/100</f>
        <v>0</v>
      </c>
      <c r="AE12" s="28">
        <f>UnemploymentMaleRate!AE12*LaborForceMale!AE12/100</f>
        <v>0</v>
      </c>
      <c r="AF12" s="28">
        <f>UnemploymentMaleRate!AF12*LaborForceMale!AF12/100</f>
        <v>0</v>
      </c>
      <c r="AG12" s="25">
        <f>UnemploymentMaleRate!AG12*LaborForceMale!AG12/100</f>
        <v>0</v>
      </c>
      <c r="AH12" s="25">
        <f>UnemploymentMaleRate!AH12*LaborForceMale!AH12/100</f>
        <v>0</v>
      </c>
      <c r="AI12" s="25">
        <f>UnemploymentMaleRate!AI12*LaborForceMale!AI12/100</f>
        <v>0</v>
      </c>
      <c r="AJ12" s="25">
        <f>UnemploymentMaleRate!AJ12*LaborForceMale!AJ12/100</f>
        <v>0</v>
      </c>
      <c r="AK12" s="25">
        <f>UnemploymentMaleRate!AK12*LaborForceMale!AK12/100</f>
        <v>0</v>
      </c>
      <c r="AL12" s="25">
        <f>UnemploymentMaleRate!AL12*LaborForceMale!AL12/100</f>
        <v>0</v>
      </c>
      <c r="AM12" s="25">
        <f>UnemploymentMaleRate!AM12*LaborForceMale!AM12/100</f>
        <v>0</v>
      </c>
      <c r="AN12" s="25">
        <f>UnemploymentMaleRate!AN12*LaborForceMale!AN12/100</f>
        <v>0</v>
      </c>
      <c r="AO12" s="25">
        <f>UnemploymentMaleRate!AO12*LaborForceMale!AO12/100</f>
        <v>0</v>
      </c>
      <c r="AP12" s="25">
        <f>UnemploymentMaleRate!AP12*LaborForceMale!AP12/100</f>
        <v>0</v>
      </c>
      <c r="AQ12" s="25">
        <f>UnemploymentMaleRate!AQ12*LaborForceMale!AQ12/100</f>
        <v>0</v>
      </c>
      <c r="AR12" s="25">
        <f>UnemploymentMaleRate!AR12*LaborForceMale!AR12/100</f>
        <v>0</v>
      </c>
      <c r="AS12" s="25">
        <f>UnemploymentMaleRate!AS12*LaborForceMale!AS12/100</f>
        <v>0</v>
      </c>
      <c r="AT12" s="25">
        <f>UnemploymentMaleRate!AT12*LaborForceMale!AT12/100</f>
        <v>0</v>
      </c>
      <c r="AU12" s="25">
        <f>UnemploymentMaleRate!AU12*LaborForceMale!AU12/100</f>
        <v>0</v>
      </c>
      <c r="AV12" s="25">
        <f>UnemploymentMaleRate!AV12*LaborForceMale!AV12/100</f>
        <v>0</v>
      </c>
      <c r="AW12" s="25">
        <f>UnemploymentMaleRate!AW12*LaborForceMale!AW12/100</f>
        <v>0</v>
      </c>
      <c r="AX12" s="25">
        <f>UnemploymentMaleRate!AX12*LaborForceMale!AX12/100</f>
        <v>0</v>
      </c>
      <c r="AY12" s="25">
        <f>UnemploymentMaleRate!AY12*LaborForceMale!AY12/100</f>
        <v>0</v>
      </c>
      <c r="AZ12" s="25">
        <f>UnemploymentMaleRate!AZ12*LaborForceMale!AZ12/100</f>
        <v>0</v>
      </c>
    </row>
    <row r="13" spans="1:5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UnemploymentMaleRate!AA13*LaborForceMale!AA13/100</f>
        <v>0</v>
      </c>
      <c r="AB13" s="28">
        <f>UnemploymentMaleRate!AB13*LaborForceMale!AB13/100</f>
        <v>0</v>
      </c>
      <c r="AC13" s="28">
        <f>UnemploymentMaleRate!AC13*LaborForceMale!AC13/100</f>
        <v>0</v>
      </c>
      <c r="AD13" s="28">
        <f>UnemploymentMaleRate!AD13*LaborForceMale!AD13/100</f>
        <v>0</v>
      </c>
      <c r="AE13" s="28">
        <f>UnemploymentMaleRate!AE13*LaborForceMale!AE13/100</f>
        <v>0</v>
      </c>
      <c r="AF13" s="28">
        <f>UnemploymentMaleRate!AF13*LaborForceMale!AF13/100</f>
        <v>0</v>
      </c>
      <c r="AG13" s="25">
        <f>UnemploymentMaleRate!AG13*LaborForceMale!AG13/100</f>
        <v>0</v>
      </c>
      <c r="AH13" s="25">
        <f>UnemploymentMaleRate!AH13*LaborForceMale!AH13/100</f>
        <v>0</v>
      </c>
      <c r="AI13" s="25">
        <f>UnemploymentMaleRate!AI13*LaborForceMale!AI13/100</f>
        <v>0</v>
      </c>
      <c r="AJ13" s="25">
        <f>UnemploymentMaleRate!AJ13*LaborForceMale!AJ13/100</f>
        <v>0</v>
      </c>
      <c r="AK13" s="25">
        <f>UnemploymentMaleRate!AK13*LaborForceMale!AK13/100</f>
        <v>0</v>
      </c>
      <c r="AL13" s="25">
        <f>UnemploymentMaleRate!AL13*LaborForceMale!AL13/100</f>
        <v>0</v>
      </c>
      <c r="AM13" s="25">
        <f>UnemploymentMaleRate!AM13*LaborForceMale!AM13/100</f>
        <v>0</v>
      </c>
      <c r="AN13" s="25">
        <f>UnemploymentMaleRate!AN13*LaborForceMale!AN13/100</f>
        <v>0</v>
      </c>
      <c r="AO13" s="25">
        <f>UnemploymentMaleRate!AO13*LaborForceMale!AO13/100</f>
        <v>0</v>
      </c>
      <c r="AP13" s="25">
        <f>UnemploymentMaleRate!AP13*LaborForceMale!AP13/100</f>
        <v>0</v>
      </c>
      <c r="AQ13" s="25">
        <f>UnemploymentMaleRate!AQ13*LaborForceMale!AQ13/100</f>
        <v>0</v>
      </c>
      <c r="AR13" s="25">
        <f>UnemploymentMaleRate!AR13*LaborForceMale!AR13/100</f>
        <v>0</v>
      </c>
      <c r="AS13" s="25">
        <f>UnemploymentMaleRate!AS13*LaborForceMale!AS13/100</f>
        <v>0</v>
      </c>
      <c r="AT13" s="25">
        <f>UnemploymentMaleRate!AT13*LaborForceMale!AT13/100</f>
        <v>0</v>
      </c>
      <c r="AU13" s="25">
        <f>UnemploymentMaleRate!AU13*LaborForceMale!AU13/100</f>
        <v>0</v>
      </c>
      <c r="AV13" s="25">
        <f>UnemploymentMaleRate!AV13*LaborForceMale!AV13/100</f>
        <v>0</v>
      </c>
      <c r="AW13" s="25">
        <f>UnemploymentMaleRate!AW13*LaborForceMale!AW13/100</f>
        <v>0</v>
      </c>
      <c r="AX13" s="25">
        <f>UnemploymentMaleRate!AX13*LaborForceMale!AX13/100</f>
        <v>0</v>
      </c>
      <c r="AY13" s="25">
        <f>UnemploymentMaleRate!AY13*LaborForceMale!AY13/100</f>
        <v>0</v>
      </c>
      <c r="AZ13" s="25">
        <f>UnemploymentMaleRate!AZ13*LaborForceMale!AZ13/100</f>
        <v>0</v>
      </c>
    </row>
    <row r="14" spans="1:5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UnemploymentMaleRate!AA14*LaborForceMale!AA14/100</f>
        <v>0</v>
      </c>
      <c r="AB14" s="28">
        <f>UnemploymentMaleRate!AB14*LaborForceMale!AB14/100</f>
        <v>0</v>
      </c>
      <c r="AC14" s="28">
        <f>UnemploymentMaleRate!AC14*LaborForceMale!AC14/100</f>
        <v>0</v>
      </c>
      <c r="AD14" s="28">
        <f>UnemploymentMaleRate!AD14*LaborForceMale!AD14/100</f>
        <v>0</v>
      </c>
      <c r="AE14" s="28">
        <f>UnemploymentMaleRate!AE14*LaborForceMale!AE14/100</f>
        <v>0</v>
      </c>
      <c r="AF14" s="28">
        <f>UnemploymentMaleRate!AF14*LaborForceMale!AF14/100</f>
        <v>0</v>
      </c>
      <c r="AG14" s="25">
        <f>UnemploymentMaleRate!AG14*LaborForceMale!AG14/100</f>
        <v>0</v>
      </c>
      <c r="AH14" s="25">
        <f>UnemploymentMaleRate!AH14*LaborForceMale!AH14/100</f>
        <v>0</v>
      </c>
      <c r="AI14" s="25">
        <f>UnemploymentMaleRate!AI14*LaborForceMale!AI14/100</f>
        <v>0</v>
      </c>
      <c r="AJ14" s="25">
        <f>UnemploymentMaleRate!AJ14*LaborForceMale!AJ14/100</f>
        <v>0</v>
      </c>
      <c r="AK14" s="25">
        <f>UnemploymentMaleRate!AK14*LaborForceMale!AK14/100</f>
        <v>0</v>
      </c>
      <c r="AL14" s="25">
        <f>UnemploymentMaleRate!AL14*LaborForceMale!AL14/100</f>
        <v>0</v>
      </c>
      <c r="AM14" s="25">
        <f>UnemploymentMaleRate!AM14*LaborForceMale!AM14/100</f>
        <v>0</v>
      </c>
      <c r="AN14" s="25">
        <f>UnemploymentMaleRate!AN14*LaborForceMale!AN14/100</f>
        <v>0</v>
      </c>
      <c r="AO14" s="25">
        <f>UnemploymentMaleRate!AO14*LaborForceMale!AO14/100</f>
        <v>0</v>
      </c>
      <c r="AP14" s="25">
        <f>UnemploymentMaleRate!AP14*LaborForceMale!AP14/100</f>
        <v>0</v>
      </c>
      <c r="AQ14" s="25">
        <f>UnemploymentMaleRate!AQ14*LaborForceMale!AQ14/100</f>
        <v>0</v>
      </c>
      <c r="AR14" s="25">
        <f>UnemploymentMaleRate!AR14*LaborForceMale!AR14/100</f>
        <v>0</v>
      </c>
      <c r="AS14" s="25">
        <f>UnemploymentMaleRate!AS14*LaborForceMale!AS14/100</f>
        <v>0</v>
      </c>
      <c r="AT14" s="25">
        <f>UnemploymentMaleRate!AT14*LaborForceMale!AT14/100</f>
        <v>0</v>
      </c>
      <c r="AU14" s="25">
        <f>UnemploymentMaleRate!AU14*LaborForceMale!AU14/100</f>
        <v>0</v>
      </c>
      <c r="AV14" s="25">
        <f>UnemploymentMaleRate!AV14*LaborForceMale!AV14/100</f>
        <v>0</v>
      </c>
      <c r="AW14" s="25">
        <f>UnemploymentMaleRate!AW14*LaborForceMale!AW14/100</f>
        <v>0</v>
      </c>
      <c r="AX14" s="25">
        <f>UnemploymentMaleRate!AX14*LaborForceMale!AX14/100</f>
        <v>0</v>
      </c>
      <c r="AY14" s="25">
        <f>UnemploymentMaleRate!AY14*LaborForceMale!AY14/100</f>
        <v>0</v>
      </c>
      <c r="AZ14" s="25">
        <f>UnemploymentMaleRate!AZ14*LaborForceMale!AZ14/100</f>
        <v>0</v>
      </c>
    </row>
    <row r="15" spans="1:5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UnemploymentMaleRate!AA15*LaborForceMale!AA15/100</f>
        <v>0</v>
      </c>
      <c r="AB15" s="28">
        <f>UnemploymentMaleRate!AB15*LaborForceMale!AB15/100</f>
        <v>0</v>
      </c>
      <c r="AC15" s="28">
        <f>UnemploymentMaleRate!AC15*LaborForceMale!AC15/100</f>
        <v>0</v>
      </c>
      <c r="AD15" s="28">
        <f>UnemploymentMaleRate!AD15*LaborForceMale!AD15/100</f>
        <v>0</v>
      </c>
      <c r="AE15" s="28">
        <f>UnemploymentMaleRate!AE15*LaborForceMale!AE15/100</f>
        <v>0</v>
      </c>
      <c r="AF15" s="28">
        <f>UnemploymentMaleRate!AF15*LaborForceMale!AF15/100</f>
        <v>0</v>
      </c>
      <c r="AG15" s="25">
        <f>UnemploymentMaleRate!AG15*LaborForceMale!AG15/100</f>
        <v>0</v>
      </c>
      <c r="AH15" s="25">
        <f>UnemploymentMaleRate!AH15*LaborForceMale!AH15/100</f>
        <v>0</v>
      </c>
      <c r="AI15" s="25">
        <f>UnemploymentMaleRate!AI15*LaborForceMale!AI15/100</f>
        <v>0</v>
      </c>
      <c r="AJ15" s="25">
        <f>UnemploymentMaleRate!AJ15*LaborForceMale!AJ15/100</f>
        <v>0</v>
      </c>
      <c r="AK15" s="25">
        <f>UnemploymentMaleRate!AK15*LaborForceMale!AK15/100</f>
        <v>0</v>
      </c>
      <c r="AL15" s="25">
        <f>UnemploymentMaleRate!AL15*LaborForceMale!AL15/100</f>
        <v>0</v>
      </c>
      <c r="AM15" s="25">
        <f>UnemploymentMaleRate!AM15*LaborForceMale!AM15/100</f>
        <v>0</v>
      </c>
      <c r="AN15" s="25">
        <f>UnemploymentMaleRate!AN15*LaborForceMale!AN15/100</f>
        <v>0</v>
      </c>
      <c r="AO15" s="25">
        <f>UnemploymentMaleRate!AO15*LaborForceMale!AO15/100</f>
        <v>0</v>
      </c>
      <c r="AP15" s="25">
        <f>UnemploymentMaleRate!AP15*LaborForceMale!AP15/100</f>
        <v>0</v>
      </c>
      <c r="AQ15" s="25">
        <f>UnemploymentMaleRate!AQ15*LaborForceMale!AQ15/100</f>
        <v>0</v>
      </c>
      <c r="AR15" s="25">
        <f>UnemploymentMaleRate!AR15*LaborForceMale!AR15/100</f>
        <v>0</v>
      </c>
      <c r="AS15" s="25">
        <f>UnemploymentMaleRate!AS15*LaborForceMale!AS15/100</f>
        <v>0</v>
      </c>
      <c r="AT15" s="25">
        <f>UnemploymentMaleRate!AT15*LaborForceMale!AT15/100</f>
        <v>0</v>
      </c>
      <c r="AU15" s="25">
        <f>UnemploymentMaleRate!AU15*LaborForceMale!AU15/100</f>
        <v>0</v>
      </c>
      <c r="AV15" s="25">
        <f>UnemploymentMaleRate!AV15*LaborForceMale!AV15/100</f>
        <v>0</v>
      </c>
      <c r="AW15" s="25">
        <f>UnemploymentMaleRate!AW15*LaborForceMale!AW15/100</f>
        <v>0</v>
      </c>
      <c r="AX15" s="25">
        <f>UnemploymentMaleRate!AX15*LaborForceMale!AX15/100</f>
        <v>0</v>
      </c>
      <c r="AY15" s="25">
        <f>UnemploymentMaleRate!AY15*LaborForceMale!AY15/100</f>
        <v>0</v>
      </c>
      <c r="AZ15" s="25">
        <f>UnemploymentMaleRate!AZ15*LaborForceMale!AZ15/100</f>
        <v>0</v>
      </c>
    </row>
    <row r="16" spans="1:5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UnemploymentMaleRate!AA16*LaborForceMale!AA16/100</f>
        <v>0</v>
      </c>
      <c r="AB16" s="28">
        <f>UnemploymentMaleRate!AB16*LaborForceMale!AB16/100</f>
        <v>0</v>
      </c>
      <c r="AC16" s="28">
        <f>UnemploymentMaleRate!AC16*LaborForceMale!AC16/100</f>
        <v>0</v>
      </c>
      <c r="AD16" s="28">
        <f>UnemploymentMaleRate!AD16*LaborForceMale!AD16/100</f>
        <v>0</v>
      </c>
      <c r="AE16" s="28">
        <f>UnemploymentMaleRate!AE16*LaborForceMale!AE16/100</f>
        <v>0</v>
      </c>
      <c r="AF16" s="28">
        <f>UnemploymentMaleRate!AF16*LaborForceMale!AF16/100</f>
        <v>0</v>
      </c>
      <c r="AG16" s="25">
        <f>UnemploymentMaleRate!AG16*LaborForceMale!AG16/100</f>
        <v>0</v>
      </c>
      <c r="AH16" s="25">
        <f>UnemploymentMaleRate!AH16*LaborForceMale!AH16/100</f>
        <v>0</v>
      </c>
      <c r="AI16" s="25">
        <f>UnemploymentMaleRate!AI16*LaborForceMale!AI16/100</f>
        <v>0</v>
      </c>
      <c r="AJ16" s="25">
        <f>UnemploymentMaleRate!AJ16*LaborForceMale!AJ16/100</f>
        <v>0</v>
      </c>
      <c r="AK16" s="25">
        <f>UnemploymentMaleRate!AK16*LaborForceMale!AK16/100</f>
        <v>0</v>
      </c>
      <c r="AL16" s="25">
        <f>UnemploymentMaleRate!AL16*LaborForceMale!AL16/100</f>
        <v>0</v>
      </c>
      <c r="AM16" s="25">
        <f>UnemploymentMaleRate!AM16*LaborForceMale!AM16/100</f>
        <v>0</v>
      </c>
      <c r="AN16" s="25">
        <f>UnemploymentMaleRate!AN16*LaborForceMale!AN16/100</f>
        <v>0</v>
      </c>
      <c r="AO16" s="25">
        <f>UnemploymentMaleRate!AO16*LaborForceMale!AO16/100</f>
        <v>0</v>
      </c>
      <c r="AP16" s="25">
        <f>UnemploymentMaleRate!AP16*LaborForceMale!AP16/100</f>
        <v>0</v>
      </c>
      <c r="AQ16" s="25">
        <f>UnemploymentMaleRate!AQ16*LaborForceMale!AQ16/100</f>
        <v>0</v>
      </c>
      <c r="AR16" s="25">
        <f>UnemploymentMaleRate!AR16*LaborForceMale!AR16/100</f>
        <v>0</v>
      </c>
      <c r="AS16" s="25">
        <f>UnemploymentMaleRate!AS16*LaborForceMale!AS16/100</f>
        <v>0</v>
      </c>
      <c r="AT16" s="25">
        <f>UnemploymentMaleRate!AT16*LaborForceMale!AT16/100</f>
        <v>0</v>
      </c>
      <c r="AU16" s="25">
        <f>UnemploymentMaleRate!AU16*LaborForceMale!AU16/100</f>
        <v>0</v>
      </c>
      <c r="AV16" s="25">
        <f>UnemploymentMaleRate!AV16*LaborForceMale!AV16/100</f>
        <v>0</v>
      </c>
      <c r="AW16" s="25">
        <f>UnemploymentMaleRate!AW16*LaborForceMale!AW16/100</f>
        <v>0</v>
      </c>
      <c r="AX16" s="25">
        <f>UnemploymentMaleRate!AX16*LaborForceMale!AX16/100</f>
        <v>0</v>
      </c>
      <c r="AY16" s="25">
        <f>UnemploymentMaleRate!AY16*LaborForceMale!AY16/100</f>
        <v>0</v>
      </c>
      <c r="AZ16" s="25">
        <f>UnemploymentMaleRate!AZ16*LaborForceMale!AZ16/100</f>
        <v>0</v>
      </c>
    </row>
    <row r="17" spans="1:5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UnemploymentMaleRate!AA17*LaborForceMale!AA17/100</f>
        <v>0</v>
      </c>
      <c r="AB17" s="28">
        <f>UnemploymentMaleRate!AB17*LaborForceMale!AB17/100</f>
        <v>0</v>
      </c>
      <c r="AC17" s="28">
        <f>UnemploymentMaleRate!AC17*LaborForceMale!AC17/100</f>
        <v>0</v>
      </c>
      <c r="AD17" s="28">
        <f>UnemploymentMaleRate!AD17*LaborForceMale!AD17/100</f>
        <v>0</v>
      </c>
      <c r="AE17" s="28">
        <f>UnemploymentMaleRate!AE17*LaborForceMale!AE17/100</f>
        <v>0</v>
      </c>
      <c r="AF17" s="28">
        <f>UnemploymentMaleRate!AF17*LaborForceMale!AF17/100</f>
        <v>0</v>
      </c>
      <c r="AG17" s="25">
        <f>UnemploymentMaleRate!AG17*LaborForceMale!AG17/100</f>
        <v>0</v>
      </c>
      <c r="AH17" s="25">
        <f>UnemploymentMaleRate!AH17*LaborForceMale!AH17/100</f>
        <v>0</v>
      </c>
      <c r="AI17" s="25">
        <f>UnemploymentMaleRate!AI17*LaborForceMale!AI17/100</f>
        <v>0</v>
      </c>
      <c r="AJ17" s="25">
        <f>UnemploymentMaleRate!AJ17*LaborForceMale!AJ17/100</f>
        <v>0</v>
      </c>
      <c r="AK17" s="25">
        <f>UnemploymentMaleRate!AK17*LaborForceMale!AK17/100</f>
        <v>0</v>
      </c>
      <c r="AL17" s="25">
        <f>UnemploymentMaleRate!AL17*LaborForceMale!AL17/100</f>
        <v>0</v>
      </c>
      <c r="AM17" s="25">
        <f>UnemploymentMaleRate!AM17*LaborForceMale!AM17/100</f>
        <v>0</v>
      </c>
      <c r="AN17" s="25">
        <f>UnemploymentMaleRate!AN17*LaborForceMale!AN17/100</f>
        <v>0</v>
      </c>
      <c r="AO17" s="25">
        <f>UnemploymentMaleRate!AO17*LaborForceMale!AO17/100</f>
        <v>0</v>
      </c>
      <c r="AP17" s="25">
        <f>UnemploymentMaleRate!AP17*LaborForceMale!AP17/100</f>
        <v>0</v>
      </c>
      <c r="AQ17" s="25">
        <f>UnemploymentMaleRate!AQ17*LaborForceMale!AQ17/100</f>
        <v>0</v>
      </c>
      <c r="AR17" s="25">
        <f>UnemploymentMaleRate!AR17*LaborForceMale!AR17/100</f>
        <v>0</v>
      </c>
      <c r="AS17" s="25">
        <f>UnemploymentMaleRate!AS17*LaborForceMale!AS17/100</f>
        <v>0</v>
      </c>
      <c r="AT17" s="25">
        <f>UnemploymentMaleRate!AT17*LaborForceMale!AT17/100</f>
        <v>0</v>
      </c>
      <c r="AU17" s="25">
        <f>UnemploymentMaleRate!AU17*LaborForceMale!AU17/100</f>
        <v>0</v>
      </c>
      <c r="AV17" s="25">
        <f>UnemploymentMaleRate!AV17*LaborForceMale!AV17/100</f>
        <v>0</v>
      </c>
      <c r="AW17" s="25">
        <f>UnemploymentMaleRate!AW17*LaborForceMale!AW17/100</f>
        <v>0</v>
      </c>
      <c r="AX17" s="25">
        <f>UnemploymentMaleRate!AX17*LaborForceMale!AX17/100</f>
        <v>0</v>
      </c>
      <c r="AY17" s="25">
        <f>UnemploymentMaleRate!AY17*LaborForceMale!AY17/100</f>
        <v>0</v>
      </c>
      <c r="AZ17" s="25">
        <f>UnemploymentMaleRate!AZ17*LaborForceMale!AZ17/100</f>
        <v>0</v>
      </c>
    </row>
    <row r="18" spans="1:5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UnemploymentMaleRate!AA18*LaborForceMale!AA18/100</f>
        <v>12.533601081902543</v>
      </c>
      <c r="AB18" s="28">
        <f>UnemploymentMaleRate!AB18*LaborForceMale!AB18/100</f>
        <v>13.016168222585257</v>
      </c>
      <c r="AC18" s="28">
        <f>UnemploymentMaleRate!AC18*LaborForceMale!AC18/100</f>
        <v>13.470896143665431</v>
      </c>
      <c r="AD18" s="28">
        <f>UnemploymentMaleRate!AD18*LaborForceMale!AD18/100</f>
        <v>13.901381002686383</v>
      </c>
      <c r="AE18" s="28">
        <f>UnemploymentMaleRate!AE18*LaborForceMale!AE18/100</f>
        <v>14.316241177208807</v>
      </c>
      <c r="AF18" s="28">
        <f>UnemploymentMaleRate!AF18*LaborForceMale!AF18/100</f>
        <v>14.721614936142839</v>
      </c>
      <c r="AG18" s="25">
        <f>UnemploymentMaleRate!AG18*LaborForceMale!AG18/100</f>
        <v>15.037914628847702</v>
      </c>
      <c r="AH18" s="25">
        <f>UnemploymentMaleRate!AH18*LaborForceMale!AH18/100</f>
        <v>15.335885414771594</v>
      </c>
      <c r="AI18" s="25">
        <f>UnemploymentMaleRate!AI18*LaborForceMale!AI18/100</f>
        <v>15.61343399897274</v>
      </c>
      <c r="AJ18" s="25">
        <f>UnemploymentMaleRate!AJ18*LaborForceMale!AJ18/100</f>
        <v>15.867181185346713</v>
      </c>
      <c r="AK18" s="25">
        <f>UnemploymentMaleRate!AK18*LaborForceMale!AK18/100</f>
        <v>16.095939040811189</v>
      </c>
      <c r="AL18" s="25">
        <f>UnemploymentMaleRate!AL18*LaborForceMale!AL18/100</f>
        <v>16.073333156595719</v>
      </c>
      <c r="AM18" s="25">
        <f>UnemploymentMaleRate!AM18*LaborForceMale!AM18/100</f>
        <v>16.02251903746761</v>
      </c>
      <c r="AN18" s="25">
        <f>UnemploymentMaleRate!AN18*LaborForceMale!AN18/100</f>
        <v>15.952860817796374</v>
      </c>
      <c r="AO18" s="25">
        <f>UnemploymentMaleRate!AO18*LaborForceMale!AO18/100</f>
        <v>15.875742866490901</v>
      </c>
      <c r="AP18" s="25">
        <f>UnemploymentMaleRate!AP18*LaborForceMale!AP18/100</f>
        <v>15.798735556220558</v>
      </c>
      <c r="AQ18" s="25">
        <f>UnemploymentMaleRate!AQ18*LaborForceMale!AQ18/100</f>
        <v>15.72425090136309</v>
      </c>
      <c r="AR18" s="25">
        <f>UnemploymentMaleRate!AR18*LaborForceMale!AR18/100</f>
        <v>15.649812623003363</v>
      </c>
      <c r="AS18" s="25">
        <f>UnemploymentMaleRate!AS18*LaborForceMale!AS18/100</f>
        <v>15.571424328950409</v>
      </c>
      <c r="AT18" s="25">
        <f>UnemploymentMaleRate!AT18*LaborForceMale!AT18/100</f>
        <v>15.483644118297445</v>
      </c>
      <c r="AU18" s="25">
        <f>UnemploymentMaleRate!AU18*LaborForceMale!AU18/100</f>
        <v>15.382424688010994</v>
      </c>
      <c r="AV18" s="25">
        <f>UnemploymentMaleRate!AV18*LaborForceMale!AV18/100</f>
        <v>15.267603771069107</v>
      </c>
      <c r="AW18" s="25">
        <f>UnemploymentMaleRate!AW18*LaborForceMale!AW18/100</f>
        <v>15.140438022781364</v>
      </c>
      <c r="AX18" s="25">
        <f>UnemploymentMaleRate!AX18*LaborForceMale!AX18/100</f>
        <v>15.000363547212871</v>
      </c>
      <c r="AY18" s="25">
        <f>UnemploymentMaleRate!AY18*LaborForceMale!AY18/100</f>
        <v>14.846905495903117</v>
      </c>
      <c r="AZ18" s="25">
        <f>UnemploymentMaleRate!AZ18*LaborForceMale!AZ18/100</f>
        <v>14.679939999999998</v>
      </c>
    </row>
    <row r="19" spans="1:5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UnemploymentMaleRate!AA19*LaborForceMale!AA19/100</f>
        <v>12.090529671479999</v>
      </c>
      <c r="AB19" s="28">
        <f>UnemploymentMaleRate!AB19*LaborForceMale!AB19/100</f>
        <v>12.580909154411977</v>
      </c>
      <c r="AC19" s="28">
        <f>UnemploymentMaleRate!AC19*LaborForceMale!AC19/100</f>
        <v>13.025530632741122</v>
      </c>
      <c r="AD19" s="28">
        <f>UnemploymentMaleRate!AD19*LaborForceMale!AD19/100</f>
        <v>13.437290671450343</v>
      </c>
      <c r="AE19" s="28">
        <f>UnemploymentMaleRate!AE19*LaborForceMale!AE19/100</f>
        <v>13.840060316301287</v>
      </c>
      <c r="AF19" s="28">
        <f>UnemploymentMaleRate!AF19*LaborForceMale!AF19/100</f>
        <v>14.250332289820175</v>
      </c>
      <c r="AG19" s="25">
        <f>UnemploymentMaleRate!AG19*LaborForceMale!AG19/100</f>
        <v>14.593901506657394</v>
      </c>
      <c r="AH19" s="25">
        <f>UnemploymentMaleRate!AH19*LaborForceMale!AH19/100</f>
        <v>14.933604320132854</v>
      </c>
      <c r="AI19" s="25">
        <f>UnemploymentMaleRate!AI19*LaborForceMale!AI19/100</f>
        <v>15.258264228114731</v>
      </c>
      <c r="AJ19" s="25">
        <f>UnemploymentMaleRate!AJ19*LaborForceMale!AJ19/100</f>
        <v>15.552633407002672</v>
      </c>
      <c r="AK19" s="25">
        <f>UnemploymentMaleRate!AK19*LaborForceMale!AK19/100</f>
        <v>15.807107852855959</v>
      </c>
      <c r="AL19" s="25">
        <f>UnemploymentMaleRate!AL19*LaborForceMale!AL19/100</f>
        <v>15.79636191970871</v>
      </c>
      <c r="AM19" s="25">
        <f>UnemploymentMaleRate!AM19*LaborForceMale!AM19/100</f>
        <v>15.743530206650334</v>
      </c>
      <c r="AN19" s="25">
        <f>UnemploymentMaleRate!AN19*LaborForceMale!AN19/100</f>
        <v>15.663902006705268</v>
      </c>
      <c r="AO19" s="25">
        <f>UnemploymentMaleRate!AO19*LaborForceMale!AO19/100</f>
        <v>15.577102987145498</v>
      </c>
      <c r="AP19" s="25">
        <f>UnemploymentMaleRate!AP19*LaborForceMale!AP19/100</f>
        <v>15.496182140853746</v>
      </c>
      <c r="AQ19" s="25">
        <f>UnemploymentMaleRate!AQ19*LaborForceMale!AQ19/100</f>
        <v>15.424567346792742</v>
      </c>
      <c r="AR19" s="25">
        <f>UnemploymentMaleRate!AR19*LaborForceMale!AR19/100</f>
        <v>15.35775430186434</v>
      </c>
      <c r="AS19" s="25">
        <f>UnemploymentMaleRate!AS19*LaborForceMale!AS19/100</f>
        <v>15.290682659256124</v>
      </c>
      <c r="AT19" s="25">
        <f>UnemploymentMaleRate!AT19*LaborForceMale!AT19/100</f>
        <v>15.215658647305968</v>
      </c>
      <c r="AU19" s="25">
        <f>UnemploymentMaleRate!AU19*LaborForceMale!AU19/100</f>
        <v>15.12734660138101</v>
      </c>
      <c r="AV19" s="25">
        <f>UnemploymentMaleRate!AV19*LaborForceMale!AV19/100</f>
        <v>15.025652320442433</v>
      </c>
      <c r="AW19" s="25">
        <f>UnemploymentMaleRate!AW19*LaborForceMale!AW19/100</f>
        <v>14.912175298206193</v>
      </c>
      <c r="AX19" s="25">
        <f>UnemploymentMaleRate!AX19*LaborForceMale!AX19/100</f>
        <v>14.785924568902617</v>
      </c>
      <c r="AY19" s="25">
        <f>UnemploymentMaleRate!AY19*LaborForceMale!AY19/100</f>
        <v>14.645987470291407</v>
      </c>
      <c r="AZ19" s="25">
        <f>UnemploymentMaleRate!AZ19*LaborForceMale!AZ19/100</f>
        <v>14.491928</v>
      </c>
    </row>
    <row r="20" spans="1:5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UnemploymentMaleRate!AA20*LaborForceMale!AA20/100</f>
        <v>11.602382286333528</v>
      </c>
      <c r="AB20" s="28">
        <f>UnemploymentMaleRate!AB20*LaborForceMale!AB20/100</f>
        <v>12.088731592708344</v>
      </c>
      <c r="AC20" s="28">
        <f>UnemploymentMaleRate!AC20*LaborForceMale!AC20/100</f>
        <v>12.529756913494177</v>
      </c>
      <c r="AD20" s="28">
        <f>UnemploymentMaleRate!AD20*LaborForceMale!AD20/100</f>
        <v>12.940710916891966</v>
      </c>
      <c r="AE20" s="28">
        <f>AD20</f>
        <v>12.940710916891966</v>
      </c>
      <c r="AF20" s="28">
        <f>UnemploymentMaleRate!AF20*LaborForceMale!AF20/100</f>
        <v>13.771671320262096</v>
      </c>
      <c r="AG20" s="25">
        <f>AF20+($AK20-$AF20)/($AK$2-$AF$2)</f>
        <v>14.111078910706912</v>
      </c>
      <c r="AH20" s="25">
        <f>UnemploymentMaleRate!AH20*LaborForceMale!AH20/100</f>
        <v>14.509727534581673</v>
      </c>
      <c r="AI20" s="25">
        <f>UnemploymentMaleRate!AI20*LaborForceMale!AI20/100</f>
        <v>14.867333377235624</v>
      </c>
      <c r="AJ20" s="25">
        <f>UnemploymentMaleRate!AJ20*LaborForceMale!AJ20/100</f>
        <v>15.191528672659041</v>
      </c>
      <c r="AK20" s="25">
        <f>UnemploymentMaleRate!AK20*LaborForceMale!AK20/100</f>
        <v>15.468709272486173</v>
      </c>
      <c r="AL20" s="25">
        <f>UnemploymentMaleRate!AL20*LaborForceMale!AL20/100</f>
        <v>15.47687083076165</v>
      </c>
      <c r="AM20" s="25">
        <f>UnemploymentMaleRate!AM20*LaborForceMale!AM20/100</f>
        <v>15.435794608294641</v>
      </c>
      <c r="AN20" s="25">
        <f>UnemploymentMaleRate!AN20*LaborForceMale!AN20/100</f>
        <v>15.362701590809319</v>
      </c>
      <c r="AO20" s="25">
        <f>UnemploymentMaleRate!AO20*LaborForceMale!AO20/100</f>
        <v>15.280416461524091</v>
      </c>
      <c r="AP20" s="25">
        <f>UnemploymentMaleRate!AP20*LaborForceMale!AP20/100</f>
        <v>15.204129494783821</v>
      </c>
      <c r="AQ20" s="25">
        <f>UnemploymentMaleRate!AQ20*LaborForceMale!AQ20/100</f>
        <v>15.137636283906238</v>
      </c>
      <c r="AR20" s="25">
        <f>UnemploymentMaleRate!AR20*LaborForceMale!AR20/100</f>
        <v>15.075929830253104</v>
      </c>
      <c r="AS20" s="25">
        <f>UnemploymentMaleRate!AS20*LaborForceMale!AS20/100</f>
        <v>15.014566058255323</v>
      </c>
      <c r="AT20" s="25">
        <f>UnemploymentMaleRate!AT20*LaborForceMale!AT20/100</f>
        <v>14.946314886898911</v>
      </c>
      <c r="AU20" s="25">
        <f>UnemploymentMaleRate!AU20*LaborForceMale!AU20/100</f>
        <v>14.866262043689677</v>
      </c>
      <c r="AV20" s="25">
        <f>UnemploymentMaleRate!AV20*LaborForceMale!AV20/100</f>
        <v>14.774356139291861</v>
      </c>
      <c r="AW20" s="25">
        <f>UnemploymentMaleRate!AW20*LaborForceMale!AW20/100</f>
        <v>14.672134311269041</v>
      </c>
      <c r="AX20" s="25">
        <f>UnemploymentMaleRate!AX20*LaborForceMale!AX20/100</f>
        <v>14.558172408050655</v>
      </c>
      <c r="AY20" s="25">
        <f>UnemploymentMaleRate!AY20*LaborForceMale!AY20/100</f>
        <v>14.430885406565016</v>
      </c>
      <c r="AZ20" s="25">
        <f>UnemploymentMaleRate!AZ20*LaborForceMale!AZ20/100</f>
        <v>14.28922</v>
      </c>
    </row>
    <row r="21" spans="1:5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UnemploymentMaleRate!AA21*LaborForceMale!AA21/100</f>
        <v>11.041753725874441</v>
      </c>
      <c r="AB21" s="28">
        <f>UnemploymentMaleRate!AB21*LaborForceMale!AB21/100</f>
        <v>11.507518130449609</v>
      </c>
      <c r="AC21" s="28">
        <f>UnemploymentMaleRate!AC21*LaborForceMale!AC21/100</f>
        <v>11.958463885837681</v>
      </c>
      <c r="AD21" s="28">
        <f>UnemploymentMaleRate!AD21*LaborForceMale!AD21/100</f>
        <v>12.399427203907246</v>
      </c>
      <c r="AE21" s="28">
        <f>UnemploymentMaleRate!AE21*LaborForceMale!AE21/100</f>
        <v>12.841630576302096</v>
      </c>
      <c r="AF21" s="28">
        <f>UnemploymentMaleRate!AF21*LaborForceMale!AF21/100</f>
        <v>13.291894301811265</v>
      </c>
      <c r="AG21" s="25">
        <f>UnemploymentMaleRate!AG21*LaborForceMale!AG21/100</f>
        <v>13.678614003767521</v>
      </c>
      <c r="AH21" s="25">
        <f>UnemploymentMaleRate!AH21*LaborForceMale!AH21/100</f>
        <v>14.060819380018357</v>
      </c>
      <c r="AI21" s="25">
        <f>UnemploymentMaleRate!AI21*LaborForceMale!AI21/100</f>
        <v>14.427093733426402</v>
      </c>
      <c r="AJ21" s="25">
        <f>UnemploymentMaleRate!AJ21*LaborForceMale!AJ21/100</f>
        <v>14.762075656104805</v>
      </c>
      <c r="AK21" s="25">
        <f>UnemploymentMaleRate!AK21*LaborForceMale!AK21/100</f>
        <v>15.05605016511284</v>
      </c>
      <c r="AL21" s="25">
        <f>UnemploymentMaleRate!AL21*LaborForceMale!AL21/100</f>
        <v>15.093481524025172</v>
      </c>
      <c r="AM21" s="25">
        <f>UnemploymentMaleRate!AM21*LaborForceMale!AM21/100</f>
        <v>15.085025970048108</v>
      </c>
      <c r="AN21" s="25">
        <f>UnemploymentMaleRate!AN21*LaborForceMale!AN21/100</f>
        <v>15.04436292818659</v>
      </c>
      <c r="AO21" s="25">
        <f>UnemploymentMaleRate!AO21*LaborForceMale!AO21/100</f>
        <v>14.988864465691465</v>
      </c>
      <c r="AP21" s="25">
        <f>UnemploymentMaleRate!AP21*LaborForceMale!AP21/100</f>
        <v>14.930945418544262</v>
      </c>
      <c r="AQ21" s="25">
        <f>UnemploymentMaleRate!AQ21*LaborForceMale!AQ21/100</f>
        <v>14.873316781904535</v>
      </c>
      <c r="AR21" s="25">
        <f>UnemploymentMaleRate!AR21*LaborForceMale!AR21/100</f>
        <v>14.813051100588172</v>
      </c>
      <c r="AS21" s="25">
        <f>UnemploymentMaleRate!AS21*LaborForceMale!AS21/100</f>
        <v>14.748984335945222</v>
      </c>
      <c r="AT21" s="25">
        <f>UnemploymentMaleRate!AT21*LaborForceMale!AT21/100</f>
        <v>14.678379722922825</v>
      </c>
      <c r="AU21" s="25">
        <f>UnemploymentMaleRate!AU21*LaborForceMale!AU21/100</f>
        <v>14.599269481675705</v>
      </c>
      <c r="AV21" s="25">
        <f>UnemploymentMaleRate!AV21*LaborForceMale!AV21/100</f>
        <v>14.512221997482118</v>
      </c>
      <c r="AW21" s="25">
        <f>UnemploymentMaleRate!AW21*LaborForceMale!AW21/100</f>
        <v>14.417865183398616</v>
      </c>
      <c r="AX21" s="25">
        <f>UnemploymentMaleRate!AX21*LaborForceMale!AX21/100</f>
        <v>14.314020617493334</v>
      </c>
      <c r="AY21" s="25">
        <f>UnemploymentMaleRate!AY21*LaborForceMale!AY21/100</f>
        <v>14.197906951944891</v>
      </c>
      <c r="AZ21" s="25">
        <f>UnemploymentMaleRate!AZ21*LaborForceMale!AZ21/100</f>
        <v>14.068032000000001</v>
      </c>
    </row>
    <row r="22" spans="1:5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UnemploymentMaleRate!AA22*LaborForceMale!AA22/100</f>
        <v>10.451301858892368</v>
      </c>
      <c r="AB22" s="28">
        <f>UnemploymentMaleRate!AB22*LaborForceMale!AB22/100</f>
        <v>10.884762848293992</v>
      </c>
      <c r="AC22" s="28">
        <f>UnemploymentMaleRate!AC22*LaborForceMale!AC22/100</f>
        <v>11.350527252869158</v>
      </c>
      <c r="AD22" s="28">
        <f>UnemploymentMaleRate!AD22*LaborForceMale!AD22/100</f>
        <v>11.836380537513865</v>
      </c>
      <c r="AE22" s="28">
        <f>UnemploymentMaleRate!AE22*LaborForceMale!AE22/100</f>
        <v>12.326822023162103</v>
      </c>
      <c r="AF22" s="28">
        <f>UnemploymentMaleRate!AF22*LaborForceMale!AF22/100</f>
        <v>12.809513169277343</v>
      </c>
      <c r="AG22" s="25">
        <f>UnemploymentMaleRate!AG22*LaborForceMale!AG22/100</f>
        <v>13.209930059396893</v>
      </c>
      <c r="AH22" s="25">
        <f>UnemploymentMaleRate!AH22*LaborForceMale!AH22/100</f>
        <v>13.59184931940854</v>
      </c>
      <c r="AI22" s="25">
        <f>UnemploymentMaleRate!AI22*LaborForceMale!AI22/100</f>
        <v>13.951154035329905</v>
      </c>
      <c r="AJ22" s="25">
        <f>UnemploymentMaleRate!AJ22*LaborForceMale!AJ22/100</f>
        <v>14.285276582601828</v>
      </c>
      <c r="AK22" s="25">
        <f>UnemploymentMaleRate!AK22*LaborForceMale!AK22/100</f>
        <v>14.592435053844399</v>
      </c>
      <c r="AL22" s="25">
        <f>UnemploymentMaleRate!AL22*LaborForceMale!AL22/100</f>
        <v>14.66508513154268</v>
      </c>
      <c r="AM22" s="25">
        <f>UnemploymentMaleRate!AM22*LaborForceMale!AM22/100</f>
        <v>14.702258404703253</v>
      </c>
      <c r="AN22" s="25">
        <f>UnemploymentMaleRate!AN22*LaborForceMale!AN22/100</f>
        <v>14.709740084288578</v>
      </c>
      <c r="AO22" s="25">
        <f>UnemploymentMaleRate!AO22*LaborForceMale!AO22/100</f>
        <v>14.695135875709246</v>
      </c>
      <c r="AP22" s="25">
        <f>UnemploymentMaleRate!AP22*LaborForceMale!AP22/100</f>
        <v>14.664324323115261</v>
      </c>
      <c r="AQ22" s="25">
        <f>UnemploymentMaleRate!AQ22*LaborForceMale!AQ22/100</f>
        <v>14.618642021512457</v>
      </c>
      <c r="AR22" s="25">
        <f>UnemploymentMaleRate!AR22*LaborForceMale!AR22/100</f>
        <v>14.558516894384352</v>
      </c>
      <c r="AS22" s="25">
        <f>UnemploymentMaleRate!AS22*LaborForceMale!AS22/100</f>
        <v>14.487719344415705</v>
      </c>
      <c r="AT22" s="25">
        <f>UnemploymentMaleRate!AT22*LaborForceMale!AT22/100</f>
        <v>14.410042102823605</v>
      </c>
      <c r="AU22" s="25">
        <f>UnemploymentMaleRate!AU22*LaborForceMale!AU22/100</f>
        <v>14.327944383158462</v>
      </c>
      <c r="AV22" s="25">
        <f>UnemploymentMaleRate!AV22*LaborForceMale!AV22/100</f>
        <v>14.242862548566261</v>
      </c>
      <c r="AW22" s="25">
        <f>UnemploymentMaleRate!AW22*LaborForceMale!AW22/100</f>
        <v>14.15393788039137</v>
      </c>
      <c r="AX22" s="25">
        <f>UnemploymentMaleRate!AX22*LaborForceMale!AX22/100</f>
        <v>14.05830616666622</v>
      </c>
      <c r="AY22" s="25">
        <f>UnemploymentMaleRate!AY22*LaborForceMale!AY22/100</f>
        <v>13.952320463445048</v>
      </c>
      <c r="AZ22" s="25">
        <f>UnemploymentMaleRate!AZ22*LaborForceMale!AZ22/100</f>
        <v>13.833336000000001</v>
      </c>
    </row>
    <row r="23" spans="1:5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UnemploymentMaleRate!AA23*LaborForceMale!AA23/100</f>
        <v>14.790878894068831</v>
      </c>
      <c r="AB23" s="28">
        <f>UnemploymentMaleRate!AB23*LaborForceMale!AB23/100</f>
        <v>15.391968897688423</v>
      </c>
      <c r="AC23" s="28">
        <f>UnemploymentMaleRate!AC23*LaborForceMale!AC23/100</f>
        <v>16.107114731854338</v>
      </c>
      <c r="AD23" s="28">
        <f>UnemploymentMaleRate!AD23*LaborForceMale!AD23/100</f>
        <v>16.8939978784794</v>
      </c>
      <c r="AE23" s="28">
        <f>UnemploymentMaleRate!AE23*LaborForceMale!AE23/100</f>
        <v>17.692481496071341</v>
      </c>
      <c r="AF23" s="28">
        <f>UnemploymentMaleRate!AF23*LaborForceMale!AF23/100</f>
        <v>18.457648561046415</v>
      </c>
      <c r="AG23" s="25">
        <f>UnemploymentMaleRate!AG23*LaborForceMale!AG23/100</f>
        <v>19.152343334018024</v>
      </c>
      <c r="AH23" s="25">
        <f>UnemploymentMaleRate!AH23*LaborForceMale!AH23/100</f>
        <v>19.805179954133504</v>
      </c>
      <c r="AI23" s="25">
        <f>UnemploymentMaleRate!AI23*LaborForceMale!AI23/100</f>
        <v>20.420923502001145</v>
      </c>
      <c r="AJ23" s="25">
        <f>UnemploymentMaleRate!AJ23*LaborForceMale!AJ23/100</f>
        <v>21.012445945600419</v>
      </c>
      <c r="AK23" s="25">
        <f>UnemploymentMaleRate!AK23*LaborForceMale!AK23/100</f>
        <v>21.58840763218528</v>
      </c>
      <c r="AL23" s="25">
        <f>UnemploymentMaleRate!AL23*LaborForceMale!AL23/100</f>
        <v>21.793757942616239</v>
      </c>
      <c r="AM23" s="25">
        <f>UnemploymentMaleRate!AM23*LaborForceMale!AM23/100</f>
        <v>21.959683309321296</v>
      </c>
      <c r="AN23" s="25">
        <f>UnemploymentMaleRate!AN23*LaborForceMale!AN23/100</f>
        <v>22.083556737556272</v>
      </c>
      <c r="AO23" s="25">
        <f>UnemploymentMaleRate!AO23*LaborForceMale!AO23/100</f>
        <v>22.162243886511433</v>
      </c>
      <c r="AP23" s="25">
        <f>UnemploymentMaleRate!AP23*LaborForceMale!AP23/100</f>
        <v>22.195040891342988</v>
      </c>
      <c r="AQ23" s="25">
        <f>UnemploymentMaleRate!AQ23*LaborForceMale!AQ23/100</f>
        <v>22.181323706868767</v>
      </c>
      <c r="AR23" s="25">
        <f>UnemploymentMaleRate!AR23*LaborForceMale!AR23/100</f>
        <v>22.126729151290565</v>
      </c>
      <c r="AS23" s="25">
        <f>UnemploymentMaleRate!AS23*LaborForceMale!AS23/100</f>
        <v>22.043843491612712</v>
      </c>
      <c r="AT23" s="25">
        <f>UnemploymentMaleRate!AT23*LaborForceMale!AT23/100</f>
        <v>21.948058184377263</v>
      </c>
      <c r="AU23" s="25">
        <f>UnemploymentMaleRate!AU23*LaborForceMale!AU23/100</f>
        <v>21.850012218576939</v>
      </c>
      <c r="AV23" s="25">
        <f>UnemploymentMaleRate!AV23*LaborForceMale!AV23/100</f>
        <v>21.752587126590459</v>
      </c>
      <c r="AW23" s="25">
        <f>UnemploymentMaleRate!AW23*LaborForceMale!AW23/100</f>
        <v>21.652358042736193</v>
      </c>
      <c r="AX23" s="25">
        <f>UnemploymentMaleRate!AX23*LaborForceMale!AX23/100</f>
        <v>21.543752491854057</v>
      </c>
      <c r="AY23" s="25">
        <f>UnemploymentMaleRate!AY23*LaborForceMale!AY23/100</f>
        <v>21.419021681620642</v>
      </c>
      <c r="AZ23" s="25">
        <f>UnemploymentMaleRate!AZ23*LaborForceMale!AZ23/100</f>
        <v>21.272446800000001</v>
      </c>
    </row>
    <row r="24" spans="1:5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UnemploymentMaleRate!AA24*LaborForceMale!AA24/100</f>
        <v>13.919451515037181</v>
      </c>
      <c r="AB24" s="28">
        <f>UnemploymentMaleRate!AB24*LaborForceMale!AB24/100</f>
        <v>14.47683094405359</v>
      </c>
      <c r="AC24" s="28">
        <f>UnemploymentMaleRate!AC24*LaborForceMale!AC24/100</f>
        <v>15.221302768823762</v>
      </c>
      <c r="AD24" s="28">
        <f>UnemploymentMaleRate!AD24*LaborForceMale!AD24/100</f>
        <v>16.083078556010967</v>
      </c>
      <c r="AE24" s="28">
        <f>UnemploymentMaleRate!AE24*LaborForceMale!AE24/100</f>
        <v>16.958960515893899</v>
      </c>
      <c r="AF24" s="28">
        <f>UnemploymentMaleRate!AF24*LaborForceMale!AF24/100</f>
        <v>17.772756755162114</v>
      </c>
      <c r="AG24" s="25">
        <f>UnemploymentMaleRate!AG24*LaborForceMale!AG24/100</f>
        <v>18.478818889323634</v>
      </c>
      <c r="AH24" s="25">
        <f>UnemploymentMaleRate!AH24*LaborForceMale!AH24/100</f>
        <v>19.116518287261865</v>
      </c>
      <c r="AI24" s="25">
        <f>UnemploymentMaleRate!AI24*LaborForceMale!AI24/100</f>
        <v>19.705047220045</v>
      </c>
      <c r="AJ24" s="25">
        <f>UnemploymentMaleRate!AJ24*LaborForceMale!AJ24/100</f>
        <v>20.279119609061887</v>
      </c>
      <c r="AK24" s="25">
        <f>UnemploymentMaleRate!AK24*LaborForceMale!AK24/100</f>
        <v>20.862584831981849</v>
      </c>
      <c r="AL24" s="25">
        <f>UnemploymentMaleRate!AL24*LaborForceMale!AL24/100</f>
        <v>21.115950362622996</v>
      </c>
      <c r="AM24" s="25">
        <f>UnemploymentMaleRate!AM24*LaborForceMale!AM24/100</f>
        <v>21.349293653769372</v>
      </c>
      <c r="AN24" s="25">
        <f>UnemploymentMaleRate!AN24*LaborForceMale!AN24/100</f>
        <v>21.547428699138024</v>
      </c>
      <c r="AO24" s="25">
        <f>UnemploymentMaleRate!AO24*LaborForceMale!AO24/100</f>
        <v>21.689390222072266</v>
      </c>
      <c r="AP24" s="25">
        <f>UnemploymentMaleRate!AP24*LaborForceMale!AP24/100</f>
        <v>21.763483541793565</v>
      </c>
      <c r="AQ24" s="25">
        <f>UnemploymentMaleRate!AQ24*LaborForceMale!AQ24/100</f>
        <v>21.766396825074239</v>
      </c>
      <c r="AR24" s="25">
        <f>UnemploymentMaleRate!AR24*LaborForceMale!AR24/100</f>
        <v>21.709160923840614</v>
      </c>
      <c r="AS24" s="25">
        <f>UnemploymentMaleRate!AS24*LaborForceMale!AS24/100</f>
        <v>21.612704888292704</v>
      </c>
      <c r="AT24" s="25">
        <f>UnemploymentMaleRate!AT24*LaborForceMale!AT24/100</f>
        <v>21.503941043326595</v>
      </c>
      <c r="AU24" s="25">
        <f>UnemploymentMaleRate!AU24*LaborForceMale!AU24/100</f>
        <v>21.400640272195471</v>
      </c>
      <c r="AV24" s="25">
        <f>UnemploymentMaleRate!AV24*LaborForceMale!AV24/100</f>
        <v>21.307588172095389</v>
      </c>
      <c r="AW24" s="25">
        <f>UnemploymentMaleRate!AW24*LaborForceMale!AW24/100</f>
        <v>21.218298468046118</v>
      </c>
      <c r="AX24" s="25">
        <f>UnemploymentMaleRate!AX24*LaborForceMale!AX24/100</f>
        <v>21.125716302946103</v>
      </c>
      <c r="AY24" s="25">
        <f>UnemploymentMaleRate!AY24*LaborForceMale!AY24/100</f>
        <v>21.019085823652127</v>
      </c>
      <c r="AZ24" s="25">
        <f>UnemploymentMaleRate!AZ24*LaborForceMale!AZ24/100</f>
        <v>20.891017800000004</v>
      </c>
    </row>
    <row r="25" spans="1:5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UnemploymentMaleRate!AA25*LaborForceMale!AA25/100</f>
        <v>13.285972996478073</v>
      </c>
      <c r="AB25" s="28">
        <f>UnemploymentMaleRate!AB25*LaborForceMale!AB25/100</f>
        <v>13.782194742557115</v>
      </c>
      <c r="AC25" s="28">
        <f>UnemploymentMaleRate!AC25*LaborForceMale!AC25/100</f>
        <v>14.494370856155504</v>
      </c>
      <c r="AD25" s="28">
        <f>UnemploymentMaleRate!AD25*LaborForceMale!AD25/100</f>
        <v>15.345195798749986</v>
      </c>
      <c r="AE25" s="28">
        <f>UnemploymentMaleRate!AE25*LaborForceMale!AE25/100</f>
        <v>16.218200841833134</v>
      </c>
      <c r="AF25" s="28">
        <f>UnemploymentMaleRate!AF25*LaborForceMale!AF25/100</f>
        <v>17.028192126624209</v>
      </c>
      <c r="AG25" s="25">
        <f>UnemploymentMaleRate!AG25*LaborForceMale!AG25/100</f>
        <v>17.728357300520202</v>
      </c>
      <c r="AH25" s="25">
        <f>UnemploymentMaleRate!AH25*LaborForceMale!AH25/100</f>
        <v>18.360916262075062</v>
      </c>
      <c r="AI25" s="25">
        <f>UnemploymentMaleRate!AI25*LaborForceMale!AI25/100</f>
        <v>18.948387907428398</v>
      </c>
      <c r="AJ25" s="25">
        <f>UnemploymentMaleRate!AJ25*LaborForceMale!AJ25/100</f>
        <v>19.529997982997212</v>
      </c>
      <c r="AK25" s="25">
        <f>UnemploymentMaleRate!AK25*LaborForceMale!AK25/100</f>
        <v>20.132794778643962</v>
      </c>
      <c r="AL25" s="25">
        <f>UnemploymentMaleRate!AL25*LaborForceMale!AL25/100</f>
        <v>20.429437829094052</v>
      </c>
      <c r="AM25" s="25">
        <f>UnemploymentMaleRate!AM25*LaborForceMale!AM25/100</f>
        <v>20.714848355683657</v>
      </c>
      <c r="AN25" s="25">
        <f>UnemploymentMaleRate!AN25*LaborForceMale!AN25/100</f>
        <v>20.967017149874252</v>
      </c>
      <c r="AO25" s="25">
        <f>UnemploymentMaleRate!AO25*LaborForceMale!AO25/100</f>
        <v>21.157752132610121</v>
      </c>
      <c r="AP25" s="25">
        <f>UnemploymentMaleRate!AP25*LaborForceMale!AP25/100</f>
        <v>21.269997923511141</v>
      </c>
      <c r="AQ25" s="25">
        <f>UnemploymentMaleRate!AQ25*LaborForceMale!AQ25/100</f>
        <v>21.298889905375187</v>
      </c>
      <c r="AR25" s="25">
        <f>UnemploymentMaleRate!AR25*LaborForceMale!AR25/100</f>
        <v>21.257797291211837</v>
      </c>
      <c r="AS25" s="25">
        <f>UnemploymentMaleRate!AS25*LaborForceMale!AS25/100</f>
        <v>21.170491018688928</v>
      </c>
      <c r="AT25" s="25">
        <f>UnemploymentMaleRate!AT25*LaborForceMale!AT25/100</f>
        <v>21.068104714404576</v>
      </c>
      <c r="AU25" s="25">
        <f>UnemploymentMaleRate!AU25*LaborForceMale!AU25/100</f>
        <v>20.971558590900226</v>
      </c>
      <c r="AV25" s="25">
        <f>UnemploymentMaleRate!AV25*LaborForceMale!AV25/100</f>
        <v>20.885769372175336</v>
      </c>
      <c r="AW25" s="25">
        <f>UnemploymentMaleRate!AW25*LaborForceMale!AW25/100</f>
        <v>20.803928799587762</v>
      </c>
      <c r="AX25" s="25">
        <f>UnemploymentMaleRate!AX25*LaborForceMale!AX25/100</f>
        <v>20.719619895070267</v>
      </c>
      <c r="AY25" s="25">
        <f>UnemploymentMaleRate!AY25*LaborForceMale!AY25/100</f>
        <v>20.622880447991296</v>
      </c>
      <c r="AZ25" s="25">
        <f>UnemploymentMaleRate!AZ25*LaborForceMale!AZ25/100</f>
        <v>20.506697099999997</v>
      </c>
    </row>
    <row r="26" spans="1:5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UnemploymentMaleRate!AA26*LaborForceMale!AA26/100</f>
        <v>13.01498599469187</v>
      </c>
      <c r="AB26" s="28">
        <f>UnemploymentMaleRate!AB26*LaborForceMale!AB26/100</f>
        <v>13.426292293293391</v>
      </c>
      <c r="AC26" s="28">
        <f>UnemploymentMaleRate!AC26*LaborForceMale!AC26/100</f>
        <v>14.010956030023889</v>
      </c>
      <c r="AD26" s="28">
        <f>UnemploymentMaleRate!AD26*LaborForceMale!AD26/100</f>
        <v>14.716543076113096</v>
      </c>
      <c r="AE26" s="28">
        <f>UnemploymentMaleRate!AE26*LaborForceMale!AE26/100</f>
        <v>15.462499761167026</v>
      </c>
      <c r="AF26" s="28">
        <f>UnemploymentMaleRate!AF26*LaborForceMale!AF26/100</f>
        <v>16.188782047461135</v>
      </c>
      <c r="AG26" s="25">
        <f>UnemploymentMaleRate!AG26*LaborForceMale!AG26/100</f>
        <v>16.859338353505361</v>
      </c>
      <c r="AH26" s="25">
        <f>UnemploymentMaleRate!AH26*LaborForceMale!AH26/100</f>
        <v>17.506801731705227</v>
      </c>
      <c r="AI26" s="25">
        <f>UnemploymentMaleRate!AI26*LaborForceMale!AI26/100</f>
        <v>18.13846096292874</v>
      </c>
      <c r="AJ26" s="25">
        <f>UnemploymentMaleRate!AJ26*LaborForceMale!AJ26/100</f>
        <v>18.770623274257666</v>
      </c>
      <c r="AK26" s="25">
        <f>UnemploymentMaleRate!AK26*LaborForceMale!AK26/100</f>
        <v>19.41306125069341</v>
      </c>
      <c r="AL26" s="25">
        <f>UnemploymentMaleRate!AL26*LaborForceMale!AL26/100</f>
        <v>19.745282887147695</v>
      </c>
      <c r="AM26" s="25">
        <f>UnemploymentMaleRate!AM26*LaborForceMale!AM26/100</f>
        <v>20.055723750257712</v>
      </c>
      <c r="AN26" s="25">
        <f>UnemploymentMaleRate!AN26*LaborForceMale!AN26/100</f>
        <v>20.328056848128959</v>
      </c>
      <c r="AO26" s="25">
        <f>UnemploymentMaleRate!AO26*LaborForceMale!AO26/100</f>
        <v>20.541804801996619</v>
      </c>
      <c r="AP26" s="25">
        <f>UnemploymentMaleRate!AP26*LaborForceMale!AP26/100</f>
        <v>20.68505420808081</v>
      </c>
      <c r="AQ26" s="25">
        <f>UnemploymentMaleRate!AQ26*LaborForceMale!AQ26/100</f>
        <v>20.753796378563489</v>
      </c>
      <c r="AR26" s="25">
        <f>UnemploymentMaleRate!AR26*LaborForceMale!AR26/100</f>
        <v>20.75760904677422</v>
      </c>
      <c r="AS26" s="25">
        <f>UnemploymentMaleRate!AS26*LaborForceMale!AS26/100</f>
        <v>20.714811537560276</v>
      </c>
      <c r="AT26" s="25">
        <f>UnemploymentMaleRate!AT26*LaborForceMale!AT26/100</f>
        <v>20.649454976692969</v>
      </c>
      <c r="AU26" s="25">
        <f>UnemploymentMaleRate!AU26*LaborForceMale!AU26/100</f>
        <v>20.578233716379582</v>
      </c>
      <c r="AV26" s="25">
        <f>UnemploymentMaleRate!AV26*LaborForceMale!AV26/100</f>
        <v>20.504909680339289</v>
      </c>
      <c r="AW26" s="25">
        <f>UnemploymentMaleRate!AW26*LaborForceMale!AW26/100</f>
        <v>20.425265453624217</v>
      </c>
      <c r="AX26" s="25">
        <f>UnemploymentMaleRate!AX26*LaborForceMale!AX26/100</f>
        <v>20.337618828433971</v>
      </c>
      <c r="AY26" s="25">
        <f>UnemploymentMaleRate!AY26*LaborForceMale!AY26/100</f>
        <v>20.238077678629473</v>
      </c>
      <c r="AZ26" s="25">
        <f>UnemploymentMaleRate!AZ26*LaborForceMale!AZ26/100</f>
        <v>20.123684549999997</v>
      </c>
    </row>
    <row r="27" spans="1:5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UnemploymentMaleRate!AA27*LaborForceMale!AA27/100</f>
        <v>12.974523551959409</v>
      </c>
      <c r="AB27" s="28">
        <f>UnemploymentMaleRate!AB27*LaborForceMale!AB27/100</f>
        <v>13.290705988632556</v>
      </c>
      <c r="AC27" s="28">
        <f>UnemploymentMaleRate!AC27*LaborForceMale!AC27/100</f>
        <v>13.693288733066984</v>
      </c>
      <c r="AD27" s="28">
        <f>UnemploymentMaleRate!AD27*LaborForceMale!AD27/100</f>
        <v>14.175125895147103</v>
      </c>
      <c r="AE27" s="28">
        <f>UnemploymentMaleRate!AE27*LaborForceMale!AE27/100</f>
        <v>14.719976815519292</v>
      </c>
      <c r="AF27" s="28">
        <f>UnemploymentMaleRate!AF27*LaborForceMale!AF27/100</f>
        <v>15.313735321487819</v>
      </c>
      <c r="AG27" s="25">
        <f>UnemploymentMaleRate!AG27*LaborForceMale!AG27/100</f>
        <v>15.937575749866363</v>
      </c>
      <c r="AH27" s="25">
        <f>UnemploymentMaleRate!AH27*LaborForceMale!AH27/100</f>
        <v>16.607319600264255</v>
      </c>
      <c r="AI27" s="25">
        <f>UnemploymentMaleRate!AI27*LaborForceMale!AI27/100</f>
        <v>17.304951993897514</v>
      </c>
      <c r="AJ27" s="25">
        <f>UnemploymentMaleRate!AJ27*LaborForceMale!AJ27/100</f>
        <v>18.00773850117897</v>
      </c>
      <c r="AK27" s="25">
        <f>UnemploymentMaleRate!AK27*LaborForceMale!AK27/100</f>
        <v>18.698033069483721</v>
      </c>
      <c r="AL27" s="25">
        <f>UnemploymentMaleRate!AL27*LaborForceMale!AL27/100</f>
        <v>19.058044940824104</v>
      </c>
      <c r="AM27" s="25">
        <f>UnemploymentMaleRate!AM27*LaborForceMale!AM27/100</f>
        <v>19.375840016274832</v>
      </c>
      <c r="AN27" s="25">
        <f>UnemploymentMaleRate!AN27*LaborForceMale!AN27/100</f>
        <v>19.646650888755058</v>
      </c>
      <c r="AO27" s="25">
        <f>UnemploymentMaleRate!AO27*LaborForceMale!AO27/100</f>
        <v>19.867502757069371</v>
      </c>
      <c r="AP27" s="25">
        <f>UnemploymentMaleRate!AP27*LaborForceMale!AP27/100</f>
        <v>20.037338514534198</v>
      </c>
      <c r="AQ27" s="25">
        <f>UnemploymentMaleRate!AQ27*LaborForceMale!AQ27/100</f>
        <v>20.15421834003341</v>
      </c>
      <c r="AR27" s="25">
        <f>UnemploymentMaleRate!AR27*LaborForceMale!AR27/100</f>
        <v>20.220538316877011</v>
      </c>
      <c r="AS27" s="25">
        <f>UnemploymentMaleRate!AS27*LaborForceMale!AS27/100</f>
        <v>20.243913525063281</v>
      </c>
      <c r="AT27" s="25">
        <f>UnemploymentMaleRate!AT27*LaborForceMale!AT27/100</f>
        <v>20.234789403307403</v>
      </c>
      <c r="AU27" s="25">
        <f>UnemploymentMaleRate!AU27*LaborForceMale!AU27/100</f>
        <v>20.200987919851809</v>
      </c>
      <c r="AV27" s="25">
        <f>UnemploymentMaleRate!AV27*LaborForceMale!AV27/100</f>
        <v>20.144229475819344</v>
      </c>
      <c r="AW27" s="25">
        <f>UnemploymentMaleRate!AW27*LaborForceMale!AW27/100</f>
        <v>20.065043027303055</v>
      </c>
      <c r="AX27" s="25">
        <f>UnemploymentMaleRate!AX27*LaborForceMale!AX27/100</f>
        <v>19.968276806747397</v>
      </c>
      <c r="AY27" s="25">
        <f>UnemploymentMaleRate!AY27*LaborForceMale!AY27/100</f>
        <v>19.859257758251687</v>
      </c>
      <c r="AZ27" s="25">
        <f>UnemploymentMaleRate!AZ27*LaborForceMale!AZ27/100</f>
        <v>19.741085099999999</v>
      </c>
    </row>
    <row r="28" spans="1:5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UnemploymentMaleRate!AA28*LaborForceMale!AA28/100</f>
        <v>26.250158076518375</v>
      </c>
      <c r="AB28" s="28">
        <f>UnemploymentMaleRate!AB28*LaborForceMale!AB28/100</f>
        <v>26.703163218483184</v>
      </c>
      <c r="AC28" s="28">
        <f>UnemploymentMaleRate!AC28*LaborForceMale!AC28/100</f>
        <v>27.172198933748156</v>
      </c>
      <c r="AD28" s="28">
        <f>UnemploymentMaleRate!AD28*LaborForceMale!AD28/100</f>
        <v>27.725536605074023</v>
      </c>
      <c r="AE28" s="28">
        <f>UnemploymentMaleRate!AE28*LaborForceMale!AE28/100</f>
        <v>28.449741328281704</v>
      </c>
      <c r="AF28" s="28">
        <f>UnemploymentMaleRate!AF28*LaborForceMale!AF28/100</f>
        <v>29.402145977291806</v>
      </c>
      <c r="AG28" s="25">
        <f>UnemploymentMaleRate!AG28*LaborForceMale!AG28/100</f>
        <v>30.495637252466409</v>
      </c>
      <c r="AH28" s="25">
        <f>UnemploymentMaleRate!AH28*LaborForceMale!AH28/100</f>
        <v>31.804674906257883</v>
      </c>
      <c r="AI28" s="25">
        <f>UnemploymentMaleRate!AI28*LaborForceMale!AI28/100</f>
        <v>33.244262569082125</v>
      </c>
      <c r="AJ28" s="25">
        <f>UnemploymentMaleRate!AJ28*LaborForceMale!AJ28/100</f>
        <v>34.695202988842901</v>
      </c>
      <c r="AK28" s="25">
        <f>UnemploymentMaleRate!AK28*LaborForceMale!AK28/100</f>
        <v>36.069164591257447</v>
      </c>
      <c r="AL28" s="25">
        <f>UnemploymentMaleRate!AL28*LaborForceMale!AL28/100</f>
        <v>36.392262065258677</v>
      </c>
      <c r="AM28" s="25">
        <f>UnemploymentMaleRate!AM28*LaborForceMale!AM28/100</f>
        <v>36.567237948585387</v>
      </c>
      <c r="AN28" s="25">
        <f>UnemploymentMaleRate!AN28*LaborForceMale!AN28/100</f>
        <v>36.609582176265306</v>
      </c>
      <c r="AO28" s="25">
        <f>UnemploymentMaleRate!AO28*LaborForceMale!AO28/100</f>
        <v>36.548102653241692</v>
      </c>
      <c r="AP28" s="25">
        <f>UnemploymentMaleRate!AP28*LaborForceMale!AP28/100</f>
        <v>36.401565506585186</v>
      </c>
      <c r="AQ28" s="25">
        <f>UnemploymentMaleRate!AQ28*LaborForceMale!AQ28/100</f>
        <v>36.172714529679887</v>
      </c>
      <c r="AR28" s="25">
        <f>UnemploymentMaleRate!AR28*LaborForceMale!AR28/100</f>
        <v>35.854383210614685</v>
      </c>
      <c r="AS28" s="25">
        <f>UnemploymentMaleRate!AS28*LaborForceMale!AS28/100</f>
        <v>35.444504543848282</v>
      </c>
      <c r="AT28" s="25">
        <f>UnemploymentMaleRate!AT28*LaborForceMale!AT28/100</f>
        <v>34.940875370103726</v>
      </c>
      <c r="AU28" s="25">
        <f>UnemploymentMaleRate!AU28*LaborForceMale!AU28/100</f>
        <v>34.345167729979785</v>
      </c>
      <c r="AV28" s="25">
        <f>UnemploymentMaleRate!AV28*LaborForceMale!AV28/100</f>
        <v>33.659675644713019</v>
      </c>
      <c r="AW28" s="25">
        <f>UnemploymentMaleRate!AW28*LaborForceMale!AW28/100</f>
        <v>32.895994796132278</v>
      </c>
      <c r="AX28" s="25">
        <f>UnemploymentMaleRate!AX28*LaborForceMale!AX28/100</f>
        <v>32.075468358166617</v>
      </c>
      <c r="AY28" s="25">
        <f>UnemploymentMaleRate!AY28*LaborForceMale!AY28/100</f>
        <v>31.221887708593663</v>
      </c>
      <c r="AZ28" s="25">
        <f>UnemploymentMaleRate!AZ28*LaborForceMale!AZ28/100</f>
        <v>30.350376000000001</v>
      </c>
    </row>
    <row r="29" spans="1:5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UnemploymentMaleRate!AA29*LaborForceMale!AA29/100</f>
        <v>26.220171474698059</v>
      </c>
      <c r="AB29" s="28">
        <f>UnemploymentMaleRate!AB29*LaborForceMale!AB29/100</f>
        <v>26.466099328620668</v>
      </c>
      <c r="AC29" s="28">
        <f>UnemploymentMaleRate!AC29*LaborForceMale!AC29/100</f>
        <v>26.555116159181612</v>
      </c>
      <c r="AD29" s="28">
        <f>UnemploymentMaleRate!AD29*LaborForceMale!AD29/100</f>
        <v>26.646961914442585</v>
      </c>
      <c r="AE29" s="28">
        <f>UnemploymentMaleRate!AE29*LaborForceMale!AE29/100</f>
        <v>26.960595366185913</v>
      </c>
      <c r="AF29" s="28">
        <f>UnemploymentMaleRate!AF29*LaborForceMale!AF29/100</f>
        <v>27.645949523513178</v>
      </c>
      <c r="AG29" s="25">
        <f>UnemploymentMaleRate!AG29*LaborForceMale!AG29/100</f>
        <v>28.658399012148823</v>
      </c>
      <c r="AH29" s="25">
        <f>UnemploymentMaleRate!AH29*LaborForceMale!AH29/100</f>
        <v>30.031925867136838</v>
      </c>
      <c r="AI29" s="25">
        <f>UnemploymentMaleRate!AI29*LaborForceMale!AI29/100</f>
        <v>31.624491979163363</v>
      </c>
      <c r="AJ29" s="25">
        <f>UnemploymentMaleRate!AJ29*LaborForceMale!AJ29/100</f>
        <v>33.231554828326296</v>
      </c>
      <c r="AK29" s="25">
        <f>UnemploymentMaleRate!AK29*LaborForceMale!AK29/100</f>
        <v>34.704978388856389</v>
      </c>
      <c r="AL29" s="25">
        <f>UnemploymentMaleRate!AL29*LaborForceMale!AL29/100</f>
        <v>35.087028208137916</v>
      </c>
      <c r="AM29" s="25">
        <f>UnemploymentMaleRate!AM29*LaborForceMale!AM29/100</f>
        <v>35.270401323219055</v>
      </c>
      <c r="AN29" s="25">
        <f>UnemploymentMaleRate!AN29*LaborForceMale!AN29/100</f>
        <v>35.301451492449559</v>
      </c>
      <c r="AO29" s="25">
        <f>UnemploymentMaleRate!AO29*LaborForceMale!AO29/100</f>
        <v>35.248605830126223</v>
      </c>
      <c r="AP29" s="25">
        <f>UnemploymentMaleRate!AP29*LaborForceMale!AP29/100</f>
        <v>35.154467795475938</v>
      </c>
      <c r="AQ29" s="25">
        <f>UnemploymentMaleRate!AQ29*LaborForceMale!AQ29/100</f>
        <v>35.025281520603805</v>
      </c>
      <c r="AR29" s="25">
        <f>UnemploymentMaleRate!AR29*LaborForceMale!AR29/100</f>
        <v>34.836566655545091</v>
      </c>
      <c r="AS29" s="25">
        <f>UnemploymentMaleRate!AS29*LaborForceMale!AS29/100</f>
        <v>34.563590381365046</v>
      </c>
      <c r="AT29" s="25">
        <f>UnemploymentMaleRate!AT29*LaborForceMale!AT29/100</f>
        <v>34.175721563479676</v>
      </c>
      <c r="AU29" s="25">
        <f>UnemploymentMaleRate!AU29*LaborForceMale!AU29/100</f>
        <v>33.658556437414923</v>
      </c>
      <c r="AV29" s="25">
        <f>UnemploymentMaleRate!AV29*LaborForceMale!AV29/100</f>
        <v>33.011821505656691</v>
      </c>
      <c r="AW29" s="25">
        <f>UnemploymentMaleRate!AW29*LaborForceMale!AW29/100</f>
        <v>32.257726208083966</v>
      </c>
      <c r="AX29" s="25">
        <f>UnemploymentMaleRate!AX29*LaborForceMale!AX29/100</f>
        <v>31.431494764263867</v>
      </c>
      <c r="AY29" s="25">
        <f>UnemploymentMaleRate!AY29*LaborForceMale!AY29/100</f>
        <v>30.574418284026265</v>
      </c>
      <c r="AZ29" s="25">
        <f>UnemploymentMaleRate!AZ29*LaborForceMale!AZ29/100</f>
        <v>29.71134</v>
      </c>
    </row>
    <row r="30" spans="1:5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UnemploymentMaleRate!AA30*LaborForceMale!AA30/100</f>
        <v>25.938410574575069</v>
      </c>
      <c r="AB30" s="28">
        <f>UnemploymentMaleRate!AB30*LaborForceMale!AB30/100</f>
        <v>26.087966393716659</v>
      </c>
      <c r="AC30" s="28">
        <f>UnemploymentMaleRate!AC30*LaborForceMale!AC30/100</f>
        <v>25.97782692539549</v>
      </c>
      <c r="AD30" s="28">
        <f>UnemploymentMaleRate!AD30*LaborForceMale!AD30/100</f>
        <v>25.812994912873737</v>
      </c>
      <c r="AE30" s="28">
        <f>UnemploymentMaleRate!AE30*LaborForceMale!AE30/100</f>
        <v>25.877682991014424</v>
      </c>
      <c r="AF30" s="28">
        <f>UnemploymentMaleRate!AF30*LaborForceMale!AF30/100</f>
        <v>26.370104483799651</v>
      </c>
      <c r="AG30" s="25">
        <f>AF30+($AK30-$AF30)/($AK$2-$AF$2)</f>
        <v>27.742560084688613</v>
      </c>
      <c r="AH30" s="25">
        <f>UnemploymentMaleRate!AH30*LaborForceMale!AH30/100</f>
        <v>28.579776395584872</v>
      </c>
      <c r="AI30" s="25">
        <f>UnemploymentMaleRate!AI30*LaborForceMale!AI30/100</f>
        <v>30.155363037109964</v>
      </c>
      <c r="AJ30" s="25">
        <f>UnemploymentMaleRate!AJ30*LaborForceMale!AJ30/100</f>
        <v>31.761777954537635</v>
      </c>
      <c r="AK30" s="25">
        <f>UnemploymentMaleRate!AK30*LaborForceMale!AK30/100</f>
        <v>33.232382488244454</v>
      </c>
      <c r="AL30" s="25">
        <f>UnemploymentMaleRate!AL30*LaborForceMale!AL30/100</f>
        <v>33.643673415813396</v>
      </c>
      <c r="AM30" s="25">
        <f>UnemploymentMaleRate!AM30*LaborForceMale!AM30/100</f>
        <v>33.858379396943413</v>
      </c>
      <c r="AN30" s="25">
        <f>UnemploymentMaleRate!AN30*LaborForceMale!AN30/100</f>
        <v>33.928108559640783</v>
      </c>
      <c r="AO30" s="25">
        <f>UnemploymentMaleRate!AO30*LaborForceMale!AO30/100</f>
        <v>33.929141927360867</v>
      </c>
      <c r="AP30" s="25">
        <f>UnemploymentMaleRate!AP30*LaborForceMale!AP30/100</f>
        <v>33.908003772228028</v>
      </c>
      <c r="AQ30" s="25">
        <f>UnemploymentMaleRate!AQ30*LaborForceMale!AQ30/100</f>
        <v>33.870494153878418</v>
      </c>
      <c r="AR30" s="25">
        <f>UnemploymentMaleRate!AR30*LaborForceMale!AR30/100</f>
        <v>33.785439740491398</v>
      </c>
      <c r="AS30" s="25">
        <f>UnemploymentMaleRate!AS30*LaborForceMale!AS30/100</f>
        <v>33.617793832482164</v>
      </c>
      <c r="AT30" s="25">
        <f>UnemploymentMaleRate!AT30*LaborForceMale!AT30/100</f>
        <v>33.323743747818675</v>
      </c>
      <c r="AU30" s="25">
        <f>UnemploymentMaleRate!AU30*LaborForceMale!AU30/100</f>
        <v>32.881538669552953</v>
      </c>
      <c r="AV30" s="25">
        <f>UnemploymentMaleRate!AV30*LaborForceMale!AV30/100</f>
        <v>32.28962763692158</v>
      </c>
      <c r="AW30" s="25">
        <f>UnemploymentMaleRate!AW30*LaborForceMale!AW30/100</f>
        <v>31.574533330953795</v>
      </c>
      <c r="AX30" s="25">
        <f>UnemploymentMaleRate!AX30*LaborForceMale!AX30/100</f>
        <v>30.776566433899983</v>
      </c>
      <c r="AY30" s="25">
        <f>UnemploymentMaleRate!AY30*LaborForceMale!AY30/100</f>
        <v>29.943203322000308</v>
      </c>
      <c r="AZ30" s="25">
        <f>UnemploymentMaleRate!AZ30*LaborForceMale!AZ30/100</f>
        <v>29.104704000000002</v>
      </c>
    </row>
    <row r="31" spans="1:5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UnemploymentMaleRate!AA31*LaborForceMale!AA31/100</f>
        <v>25.19232883368716</v>
      </c>
      <c r="AB31" s="28">
        <f>UnemploymentMaleRate!AB31*LaborForceMale!AB31/100</f>
        <v>25.416568264909532</v>
      </c>
      <c r="AC31" s="28">
        <f>UnemploymentMaleRate!AC31*LaborForceMale!AC31/100</f>
        <v>25.39921752674935</v>
      </c>
      <c r="AD31" s="28">
        <f>UnemploymentMaleRate!AD31*LaborForceMale!AD31/100</f>
        <v>25.31208664598843</v>
      </c>
      <c r="AE31" s="28">
        <f>UnemploymentMaleRate!AE31*LaborForceMale!AE31/100</f>
        <v>25.396577197029323</v>
      </c>
      <c r="AF31" s="28">
        <f>UnemploymentMaleRate!AF31*LaborForceMale!AF31/100</f>
        <v>25.822990446813847</v>
      </c>
      <c r="AG31" s="25">
        <f>UnemploymentMaleRate!AG31*LaborForceMale!AG31/100</f>
        <v>26.552122510236522</v>
      </c>
      <c r="AH31" s="25">
        <f>UnemploymentMaleRate!AH31*LaborForceMale!AH31/100</f>
        <v>27.616480438621601</v>
      </c>
      <c r="AI31" s="25">
        <f>UnemploymentMaleRate!AI31*LaborForceMale!AI31/100</f>
        <v>28.909959314658607</v>
      </c>
      <c r="AJ31" s="25">
        <f>UnemploymentMaleRate!AJ31*LaborForceMale!AJ31/100</f>
        <v>30.271943473676796</v>
      </c>
      <c r="AK31" s="25">
        <f>UnemploymentMaleRate!AK31*LaborForceMale!AK31/100</f>
        <v>31.584777074821101</v>
      </c>
      <c r="AL31" s="25">
        <f>UnemploymentMaleRate!AL31*LaborForceMale!AL31/100</f>
        <v>31.985144526773492</v>
      </c>
      <c r="AM31" s="25">
        <f>UnemploymentMaleRate!AM31*LaborForceMale!AM31/100</f>
        <v>32.274363685497562</v>
      </c>
      <c r="AN31" s="25">
        <f>UnemploymentMaleRate!AN31*LaborForceMale!AN31/100</f>
        <v>32.468942252509613</v>
      </c>
      <c r="AO31" s="25">
        <f>UnemploymentMaleRate!AO31*LaborForceMale!AO31/100</f>
        <v>32.600676472294339</v>
      </c>
      <c r="AP31" s="25">
        <f>UnemploymentMaleRate!AP31*LaborForceMale!AP31/100</f>
        <v>32.686728841468216</v>
      </c>
      <c r="AQ31" s="25">
        <f>UnemploymentMaleRate!AQ31*LaborForceMale!AQ31/100</f>
        <v>32.727504402548789</v>
      </c>
      <c r="AR31" s="25">
        <f>UnemploymentMaleRate!AR31*LaborForceMale!AR31/100</f>
        <v>32.702038787764216</v>
      </c>
      <c r="AS31" s="25">
        <f>UnemploymentMaleRate!AS31*LaborForceMale!AS31/100</f>
        <v>32.584963421666721</v>
      </c>
      <c r="AT31" s="25">
        <f>UnemploymentMaleRate!AT31*LaborForceMale!AT31/100</f>
        <v>32.345664395223054</v>
      </c>
      <c r="AU31" s="25">
        <f>UnemploymentMaleRate!AU31*LaborForceMale!AU31/100</f>
        <v>31.969774099302473</v>
      </c>
      <c r="AV31" s="25">
        <f>UnemploymentMaleRate!AV31*LaborForceMale!AV31/100</f>
        <v>31.456179636656884</v>
      </c>
      <c r="AW31" s="25">
        <f>UnemploymentMaleRate!AW31*LaborForceMale!AW31/100</f>
        <v>30.824813227915509</v>
      </c>
      <c r="AX31" s="25">
        <f>UnemploymentMaleRate!AX31*LaborForceMale!AX31/100</f>
        <v>30.107502959715298</v>
      </c>
      <c r="AY31" s="25">
        <f>UnemploymentMaleRate!AY31*LaborForceMale!AY31/100</f>
        <v>29.342126842603271</v>
      </c>
      <c r="AZ31" s="25">
        <f>UnemploymentMaleRate!AZ31*LaborForceMale!AZ31/100</f>
        <v>28.552932000000002</v>
      </c>
    </row>
    <row r="32" spans="1:5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UnemploymentMaleRate!AA32*LaborForceMale!AA32/100</f>
        <v>24.152038923996123</v>
      </c>
      <c r="AB32" s="28">
        <f>UnemploymentMaleRate!AB32*LaborForceMale!AB32/100</f>
        <v>24.558649700880437</v>
      </c>
      <c r="AC32" s="28">
        <f>UnemploymentMaleRate!AC32*LaborForceMale!AC32/100</f>
        <v>24.816836228503174</v>
      </c>
      <c r="AD32" s="28">
        <f>UnemploymentMaleRate!AD32*LaborForceMale!AD32/100</f>
        <v>25.018632857105313</v>
      </c>
      <c r="AE32" s="28">
        <f>UnemploymentMaleRate!AE32*LaborForceMale!AE32/100</f>
        <v>25.294735907828247</v>
      </c>
      <c r="AF32" s="28">
        <f>UnemploymentMaleRate!AF32*LaborForceMale!AF32/100</f>
        <v>25.740008655612964</v>
      </c>
      <c r="AG32" s="25">
        <f>UnemploymentMaleRate!AG32*LaborForceMale!AG32/100</f>
        <v>26.28045398630778</v>
      </c>
      <c r="AH32" s="25">
        <f>UnemploymentMaleRate!AH32*LaborForceMale!AH32/100</f>
        <v>26.986885023967549</v>
      </c>
      <c r="AI32" s="25">
        <f>UnemploymentMaleRate!AI32*LaborForceMale!AI32/100</f>
        <v>27.842603579473874</v>
      </c>
      <c r="AJ32" s="25">
        <f>UnemploymentMaleRate!AJ32*LaborForceMale!AJ32/100</f>
        <v>28.814424026432242</v>
      </c>
      <c r="AK32" s="25">
        <f>UnemploymentMaleRate!AK32*LaborForceMale!AK32/100</f>
        <v>29.873716838042213</v>
      </c>
      <c r="AL32" s="25">
        <f>UnemploymentMaleRate!AL32*LaborForceMale!AL32/100</f>
        <v>30.233217866204374</v>
      </c>
      <c r="AM32" s="25">
        <f>UnemploymentMaleRate!AM32*LaborForceMale!AM32/100</f>
        <v>30.61262839128991</v>
      </c>
      <c r="AN32" s="25">
        <f>UnemploymentMaleRate!AN32*LaborForceMale!AN32/100</f>
        <v>30.973622004226883</v>
      </c>
      <c r="AO32" s="25">
        <f>UnemploymentMaleRate!AO32*LaborForceMale!AO32/100</f>
        <v>31.272538346402385</v>
      </c>
      <c r="AP32" s="25">
        <f>UnemploymentMaleRate!AP32*LaborForceMale!AP32/100</f>
        <v>31.479236621692472</v>
      </c>
      <c r="AQ32" s="25">
        <f>UnemploymentMaleRate!AQ32*LaborForceMale!AQ32/100</f>
        <v>31.584667867003517</v>
      </c>
      <c r="AR32" s="25">
        <f>UnemploymentMaleRate!AR32*LaborForceMale!AR32/100</f>
        <v>31.589768856384161</v>
      </c>
      <c r="AS32" s="25">
        <f>UnemploymentMaleRate!AS32*LaborForceMale!AS32/100</f>
        <v>31.489108490141497</v>
      </c>
      <c r="AT32" s="25">
        <f>UnemploymentMaleRate!AT32*LaborForceMale!AT32/100</f>
        <v>31.280623217703113</v>
      </c>
      <c r="AU32" s="25">
        <f>UnemploymentMaleRate!AU32*LaborForceMale!AU32/100</f>
        <v>30.965478966229544</v>
      </c>
      <c r="AV32" s="25">
        <f>UnemploymentMaleRate!AV32*LaborForceMale!AV32/100</f>
        <v>30.544304498896011</v>
      </c>
      <c r="AW32" s="25">
        <f>UnemploymentMaleRate!AW32*LaborForceMale!AW32/100</f>
        <v>30.024277125751841</v>
      </c>
      <c r="AX32" s="25">
        <f>UnemploymentMaleRate!AX32*LaborForceMale!AX32/100</f>
        <v>29.420299384293916</v>
      </c>
      <c r="AY32" s="25">
        <f>UnemploymentMaleRate!AY32*LaborForceMale!AY32/100</f>
        <v>28.750080620173705</v>
      </c>
      <c r="AZ32" s="25">
        <f>UnemploymentMaleRate!AZ32*LaborForceMale!AZ32/100</f>
        <v>28.026863999999996</v>
      </c>
    </row>
    <row r="33" spans="1:5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UnemploymentMaleRate!AA33*LaborForceMale!AA33/100</f>
        <v>4.1889225706494253</v>
      </c>
      <c r="AB33" s="28">
        <f>UnemploymentMaleRate!AB33*LaborForceMale!AB33/100</f>
        <v>4.2927494894606744</v>
      </c>
      <c r="AC33" s="28">
        <f>UnemploymentMaleRate!AC33*LaborForceMale!AC33/100</f>
        <v>4.3836746370491495</v>
      </c>
      <c r="AD33" s="28">
        <f>UnemploymentMaleRate!AD33*LaborForceMale!AD33/100</f>
        <v>4.4655447156527757</v>
      </c>
      <c r="AE33" s="28">
        <f>UnemploymentMaleRate!AE33*LaborForceMale!AE33/100</f>
        <v>4.5442829658856994</v>
      </c>
      <c r="AF33" s="28">
        <f>UnemploymentMaleRate!AF33*LaborForceMale!AF33/100</f>
        <v>4.6254381706221004</v>
      </c>
      <c r="AG33" s="25">
        <f>UnemploymentMaleRate!AG33*LaborForceMale!AG33/100</f>
        <v>4.6901437025853259</v>
      </c>
      <c r="AH33" s="25">
        <f>UnemploymentMaleRate!AH33*LaborForceMale!AH33/100</f>
        <v>4.7570422915460222</v>
      </c>
      <c r="AI33" s="25">
        <f>UnemploymentMaleRate!AI33*LaborForceMale!AI33/100</f>
        <v>4.8379850593238993</v>
      </c>
      <c r="AJ33" s="25">
        <f>UnemploymentMaleRate!AJ33*LaborForceMale!AJ33/100</f>
        <v>4.9480314601884592</v>
      </c>
      <c r="AK33" s="25">
        <f>UnemploymentMaleRate!AK33*LaborForceMale!AK33/100</f>
        <v>5.0966322757372362</v>
      </c>
      <c r="AL33" s="25">
        <f>UnemploymentMaleRate!AL33*LaborForceMale!AL33/100</f>
        <v>5.3477879559302064</v>
      </c>
      <c r="AM33" s="25">
        <f>UnemploymentMaleRate!AM33*LaborForceMale!AM33/100</f>
        <v>5.6414613265780043</v>
      </c>
      <c r="AN33" s="25">
        <f>UnemploymentMaleRate!AN33*LaborForceMale!AN33/100</f>
        <v>5.9637325762122586</v>
      </c>
      <c r="AO33" s="25">
        <f>UnemploymentMaleRate!AO33*LaborForceMale!AO33/100</f>
        <v>6.2938243911730058</v>
      </c>
      <c r="AP33" s="25">
        <f>UnemploymentMaleRate!AP33*LaborForceMale!AP33/100</f>
        <v>6.615696831161249</v>
      </c>
      <c r="AQ33" s="25">
        <f>UnemploymentMaleRate!AQ33*LaborForceMale!AQ33/100</f>
        <v>6.9236785992440879</v>
      </c>
      <c r="AR33" s="25">
        <f>UnemploymentMaleRate!AR33*LaborForceMale!AR33/100</f>
        <v>7.2202397862178831</v>
      </c>
      <c r="AS33" s="25">
        <f>UnemploymentMaleRate!AS33*LaborForceMale!AS33/100</f>
        <v>7.5067328974419327</v>
      </c>
      <c r="AT33" s="25">
        <f>UnemploymentMaleRate!AT33*LaborForceMale!AT33/100</f>
        <v>7.7874018549490813</v>
      </c>
      <c r="AU33" s="25">
        <f>UnemploymentMaleRate!AU33*LaborForceMale!AU33/100</f>
        <v>8.0652156967793527</v>
      </c>
      <c r="AV33" s="25">
        <f>UnemploymentMaleRate!AV33*LaborForceMale!AV33/100</f>
        <v>8.3399167474196219</v>
      </c>
      <c r="AW33" s="25">
        <f>UnemploymentMaleRate!AW33*LaborForceMale!AW33/100</f>
        <v>8.6088959740740503</v>
      </c>
      <c r="AX33" s="25">
        <f>UnemploymentMaleRate!AX33*LaborForceMale!AX33/100</f>
        <v>8.8704715869982778</v>
      </c>
      <c r="AY33" s="25">
        <f>UnemploymentMaleRate!AY33*LaborForceMale!AY33/100</f>
        <v>9.1225652240903656</v>
      </c>
      <c r="AZ33" s="25">
        <f>UnemploymentMaleRate!AZ33*LaborForceMale!AZ33/100</f>
        <v>9.363944</v>
      </c>
    </row>
    <row r="34" spans="1:5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UnemploymentMaleRate!AA34*LaborForceMale!AA34/100</f>
        <v>4.02296970861505</v>
      </c>
      <c r="AB34" s="28">
        <f>UnemploymentMaleRate!AB34*LaborForceMale!AB34/100</f>
        <v>4.16022549112225</v>
      </c>
      <c r="AC34" s="28">
        <f>UnemploymentMaleRate!AC34*LaborForceMale!AC34/100</f>
        <v>4.2989791045893497</v>
      </c>
      <c r="AD34" s="28">
        <f>UnemploymentMaleRate!AD34*LaborForceMale!AD34/100</f>
        <v>4.4295286893897243</v>
      </c>
      <c r="AE34" s="28">
        <f>UnemploymentMaleRate!AE34*LaborForceMale!AE34/100</f>
        <v>4.5390745991387753</v>
      </c>
      <c r="AF34" s="28">
        <f>UnemploymentMaleRate!AF34*LaborForceMale!AF34/100</f>
        <v>4.6205021367769747</v>
      </c>
      <c r="AG34" s="25">
        <f>UnemploymentMaleRate!AG34*LaborForceMale!AG34/100</f>
        <v>4.6486995333728736</v>
      </c>
      <c r="AH34" s="25">
        <f>UnemploymentMaleRate!AH34*LaborForceMale!AH34/100</f>
        <v>4.6490881891552851</v>
      </c>
      <c r="AI34" s="25">
        <f>UnemploymentMaleRate!AI34*LaborForceMale!AI34/100</f>
        <v>4.6498825252026936</v>
      </c>
      <c r="AJ34" s="25">
        <f>UnemploymentMaleRate!AJ34*LaborForceMale!AJ34/100</f>
        <v>4.6891054847086791</v>
      </c>
      <c r="AK34" s="25">
        <f>UnemploymentMaleRate!AK34*LaborForceMale!AK34/100</f>
        <v>4.7923791579223058</v>
      </c>
      <c r="AL34" s="25">
        <f>UnemploymentMaleRate!AL34*LaborForceMale!AL34/100</f>
        <v>5.0258477689820991</v>
      </c>
      <c r="AM34" s="25">
        <f>UnemploymentMaleRate!AM34*LaborForceMale!AM34/100</f>
        <v>5.327229496831583</v>
      </c>
      <c r="AN34" s="25">
        <f>UnemploymentMaleRate!AN34*LaborForceMale!AN34/100</f>
        <v>5.6733891458869197</v>
      </c>
      <c r="AO34" s="25">
        <f>UnemploymentMaleRate!AO34*LaborForceMale!AO34/100</f>
        <v>6.0284807616365219</v>
      </c>
      <c r="AP34" s="25">
        <f>UnemploymentMaleRate!AP34*LaborForceMale!AP34/100</f>
        <v>6.3655013177295743</v>
      </c>
      <c r="AQ34" s="25">
        <f>UnemploymentMaleRate!AQ34*LaborForceMale!AQ34/100</f>
        <v>6.675326758668942</v>
      </c>
      <c r="AR34" s="25">
        <f>UnemploymentMaleRate!AR34*LaborForceMale!AR34/100</f>
        <v>6.9641889855982084</v>
      </c>
      <c r="AS34" s="25">
        <f>UnemploymentMaleRate!AS34*LaborForceMale!AS34/100</f>
        <v>7.2385130159906028</v>
      </c>
      <c r="AT34" s="25">
        <f>UnemploymentMaleRate!AT34*LaborForceMale!AT34/100</f>
        <v>7.5105590796458817</v>
      </c>
      <c r="AU34" s="25">
        <f>UnemploymentMaleRate!AU34*LaborForceMale!AU34/100</f>
        <v>7.7890138413204522</v>
      </c>
      <c r="AV34" s="25">
        <f>UnemploymentMaleRate!AV34*LaborForceMale!AV34/100</f>
        <v>8.0755176362730658</v>
      </c>
      <c r="AW34" s="25">
        <f>UnemploymentMaleRate!AW34*LaborForceMale!AW34/100</f>
        <v>8.3646576083297539</v>
      </c>
      <c r="AX34" s="25">
        <f>UnemploymentMaleRate!AX34*LaborForceMale!AX34/100</f>
        <v>8.6501624549774814</v>
      </c>
      <c r="AY34" s="25">
        <f>UnemploymentMaleRate!AY34*LaborForceMale!AY34/100</f>
        <v>8.9229097349164324</v>
      </c>
      <c r="AZ34" s="25">
        <f>UnemploymentMaleRate!AZ34*LaborForceMale!AZ34/100</f>
        <v>9.1768528000000007</v>
      </c>
    </row>
    <row r="35" spans="1:5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UnemploymentMaleRate!AA35*LaborForceMale!AA35/100</f>
        <v>3.8603869662404504</v>
      </c>
      <c r="AB35" s="28">
        <f>UnemploymentMaleRate!AB35*LaborForceMale!AB35/100</f>
        <v>4.0187825902498755</v>
      </c>
      <c r="AC35" s="28">
        <f>UnemploymentMaleRate!AC35*LaborForceMale!AC35/100</f>
        <v>4.188854487423975</v>
      </c>
      <c r="AD35" s="28">
        <f>UnemploymentMaleRate!AD35*LaborForceMale!AD35/100</f>
        <v>4.3523563533421488</v>
      </c>
      <c r="AE35" s="28">
        <f>UnemploymentMaleRate!AE35*LaborForceMale!AE35/100</f>
        <v>4.4846420603914998</v>
      </c>
      <c r="AF35" s="28">
        <f>UnemploymentMaleRate!AF35*LaborForceMale!AF35/100</f>
        <v>4.5706992573602996</v>
      </c>
      <c r="AG35" s="25">
        <f>UnemploymentMaleRate!AG35*LaborForceMale!AG35/100</f>
        <v>4.5820564953184801</v>
      </c>
      <c r="AH35" s="25">
        <f>UnemploymentMaleRate!AH35*LaborForceMale!AH35/100</f>
        <v>4.5477566232492377</v>
      </c>
      <c r="AI35" s="25">
        <f>UnemploymentMaleRate!AI35*LaborForceMale!AI35/100</f>
        <v>4.5039919770850654</v>
      </c>
      <c r="AJ35" s="25">
        <f>UnemploymentMaleRate!AJ35*LaborForceMale!AJ35/100</f>
        <v>4.500435942155999</v>
      </c>
      <c r="AK35" s="25">
        <f>UnemploymentMaleRate!AK35*LaborForceMale!AK35/100</f>
        <v>4.5709462310663307</v>
      </c>
      <c r="AL35" s="25">
        <f>UnemploymentMaleRate!AL35*LaborForceMale!AL35/100</f>
        <v>4.7813132301607553</v>
      </c>
      <c r="AM35" s="25">
        <f>UnemploymentMaleRate!AM35*LaborForceMale!AM35/100</f>
        <v>5.0694373646609741</v>
      </c>
      <c r="AN35" s="25">
        <f>UnemploymentMaleRate!AN35*LaborForceMale!AN35/100</f>
        <v>5.4095026418992793</v>
      </c>
      <c r="AO35" s="25">
        <f>UnemploymentMaleRate!AO35*LaborForceMale!AO35/100</f>
        <v>5.7614871134165613</v>
      </c>
      <c r="AP35" s="25">
        <f>UnemploymentMaleRate!AP35*LaborForceMale!AP35/100</f>
        <v>6.0950589685865246</v>
      </c>
      <c r="AQ35" s="25">
        <f>UnemploymentMaleRate!AQ35*LaborForceMale!AQ35/100</f>
        <v>6.4003558375383243</v>
      </c>
      <c r="AR35" s="25">
        <f>UnemploymentMaleRate!AR35*LaborForceMale!AR35/100</f>
        <v>6.6849564866893116</v>
      </c>
      <c r="AS35" s="25">
        <f>UnemploymentMaleRate!AS35*LaborForceMale!AS35/100</f>
        <v>6.9564215180883773</v>
      </c>
      <c r="AT35" s="25">
        <f>UnemploymentMaleRate!AT35*LaborForceMale!AT35/100</f>
        <v>7.2289566261427067</v>
      </c>
      <c r="AU35" s="25">
        <f>UnemploymentMaleRate!AU35*LaborForceMale!AU35/100</f>
        <v>7.5123116201813733</v>
      </c>
      <c r="AV35" s="25">
        <f>UnemploymentMaleRate!AV35*LaborForceMale!AV35/100</f>
        <v>7.8087093396992246</v>
      </c>
      <c r="AW35" s="25">
        <f>UnemploymentMaleRate!AW35*LaborForceMale!AW35/100</f>
        <v>8.1118101295749234</v>
      </c>
      <c r="AX35" s="25">
        <f>UnemploymentMaleRate!AX35*LaborForceMale!AX35/100</f>
        <v>8.4128980701867917</v>
      </c>
      <c r="AY35" s="25">
        <f>UnemploymentMaleRate!AY35*LaborForceMale!AY35/100</f>
        <v>8.6999806220044853</v>
      </c>
      <c r="AZ35" s="25">
        <f>UnemploymentMaleRate!AZ35*LaborForceMale!AZ35/100</f>
        <v>8.96448</v>
      </c>
    </row>
    <row r="36" spans="1:5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UnemploymentMaleRate!AA36*LaborForceMale!AA36/100</f>
        <v>3.7081869157469747</v>
      </c>
      <c r="AB36" s="28">
        <f>UnemploymentMaleRate!AB36*LaborForceMale!AB36/100</f>
        <v>3.8660038323400752</v>
      </c>
      <c r="AC36" s="28">
        <f>UnemploymentMaleRate!AC36*LaborForceMale!AC36/100</f>
        <v>4.0373352691850002</v>
      </c>
      <c r="AD36" s="28">
        <f>UnemploymentMaleRate!AD36*LaborForceMale!AD36/100</f>
        <v>4.2043434212138502</v>
      </c>
      <c r="AE36" s="28">
        <f>UnemploymentMaleRate!AE36*LaborForceMale!AE36/100</f>
        <v>4.3429268266173242</v>
      </c>
      <c r="AF36" s="28">
        <f>UnemploymentMaleRate!AF36*LaborForceMale!AF36/100</f>
        <v>4.4379029261200751</v>
      </c>
      <c r="AG36" s="25">
        <f>UnemploymentMaleRate!AG36*LaborForceMale!AG36/100</f>
        <v>4.4628790725586116</v>
      </c>
      <c r="AH36" s="25">
        <f>UnemploymentMaleRate!AH36*LaborForceMale!AH36/100</f>
        <v>4.4451410961879931</v>
      </c>
      <c r="AI36" s="25">
        <f>UnemploymentMaleRate!AI36*LaborForceMale!AI36/100</f>
        <v>4.4153602712258797</v>
      </c>
      <c r="AJ36" s="25">
        <f>UnemploymentMaleRate!AJ36*LaborForceMale!AJ36/100</f>
        <v>4.4154910521300597</v>
      </c>
      <c r="AK36" s="25">
        <f>UnemploymentMaleRate!AK36*LaborForceMale!AK36/100</f>
        <v>4.4747625562898738</v>
      </c>
      <c r="AL36" s="25">
        <f>UnemploymentMaleRate!AL36*LaborForceMale!AL36/100</f>
        <v>4.6548391320475444</v>
      </c>
      <c r="AM36" s="25">
        <f>UnemploymentMaleRate!AM36*LaborForceMale!AM36/100</f>
        <v>4.8971691706187599</v>
      </c>
      <c r="AN36" s="25">
        <f>UnemploymentMaleRate!AN36*LaborForceMale!AN36/100</f>
        <v>5.1847723888914352</v>
      </c>
      <c r="AO36" s="25">
        <f>UnemploymentMaleRate!AO36*LaborForceMale!AO36/100</f>
        <v>5.4899215384278044</v>
      </c>
      <c r="AP36" s="25">
        <f>UnemploymentMaleRate!AP36*LaborForceMale!AP36/100</f>
        <v>5.7915640927693497</v>
      </c>
      <c r="AQ36" s="25">
        <f>UnemploymentMaleRate!AQ36*LaborForceMale!AQ36/100</f>
        <v>6.0835400005083287</v>
      </c>
      <c r="AR36" s="25">
        <f>UnemploymentMaleRate!AR36*LaborForceMale!AR36/100</f>
        <v>6.3708286930787903</v>
      </c>
      <c r="AS36" s="25">
        <f>UnemploymentMaleRate!AS36*LaborForceMale!AS36/100</f>
        <v>6.6557992348509831</v>
      </c>
      <c r="AT36" s="25">
        <f>UnemploymentMaleRate!AT36*LaborForceMale!AT36/100</f>
        <v>6.9443349737813342</v>
      </c>
      <c r="AU36" s="25">
        <f>UnemploymentMaleRate!AU36*LaborForceMale!AU36/100</f>
        <v>7.2401126901639064</v>
      </c>
      <c r="AV36" s="25">
        <f>UnemploymentMaleRate!AV36*LaborForceMale!AV36/100</f>
        <v>7.5434831947492738</v>
      </c>
      <c r="AW36" s="25">
        <f>UnemploymentMaleRate!AW36*LaborForceMale!AW36/100</f>
        <v>7.8499194648846515</v>
      </c>
      <c r="AX36" s="25">
        <f>UnemploymentMaleRate!AX36*LaborForceMale!AX36/100</f>
        <v>8.1527113479604107</v>
      </c>
      <c r="AY36" s="25">
        <f>UnemploymentMaleRate!AY36*LaborForceMale!AY36/100</f>
        <v>8.4428729484458245</v>
      </c>
      <c r="AZ36" s="25">
        <f>UnemploymentMaleRate!AZ36*LaborForceMale!AZ36/100</f>
        <v>8.7141295999999997</v>
      </c>
    </row>
    <row r="37" spans="1:5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UnemploymentMaleRate!AA37*LaborForceMale!AA37/100</f>
        <v>3.5636121865039003</v>
      </c>
      <c r="AB37" s="28">
        <f>UnemploymentMaleRate!AB37*LaborForceMale!AB37/100</f>
        <v>3.7069614176888752</v>
      </c>
      <c r="AC37" s="28">
        <f>UnemploymentMaleRate!AC37*LaborForceMale!AC37/100</f>
        <v>3.8602507997895499</v>
      </c>
      <c r="AD37" s="28">
        <f>UnemploymentMaleRate!AD37*LaborForceMale!AD37/100</f>
        <v>4.0118721428667001</v>
      </c>
      <c r="AE37" s="28">
        <f>UnemploymentMaleRate!AE37*LaborForceMale!AE37/100</f>
        <v>4.1460301386159246</v>
      </c>
      <c r="AF37" s="28">
        <f>UnemploymentMaleRate!AF37*LaborForceMale!AF37/100</f>
        <v>4.2525123032197243</v>
      </c>
      <c r="AG37" s="25">
        <f>UnemploymentMaleRate!AG37*LaborForceMale!AG37/100</f>
        <v>4.3101257680308827</v>
      </c>
      <c r="AH37" s="25">
        <f>UnemploymentMaleRate!AH37*LaborForceMale!AH37/100</f>
        <v>4.3412416079715568</v>
      </c>
      <c r="AI37" s="25">
        <f>UnemploymentMaleRate!AI37*LaborForceMale!AI37/100</f>
        <v>4.3622081772070205</v>
      </c>
      <c r="AJ37" s="25">
        <f>UnemploymentMaleRate!AJ37*LaborForceMale!AJ37/100</f>
        <v>4.3958058367943993</v>
      </c>
      <c r="AK37" s="25">
        <f>UnemploymentMaleRate!AK37*LaborForceMale!AK37/100</f>
        <v>4.4583922886134362</v>
      </c>
      <c r="AL37" s="25">
        <f>UnemploymentMaleRate!AL37*LaborForceMale!AL37/100</f>
        <v>4.6050975894686905</v>
      </c>
      <c r="AM37" s="25">
        <f>UnemploymentMaleRate!AM37*LaborForceMale!AM37/100</f>
        <v>4.7833745371280649</v>
      </c>
      <c r="AN37" s="25">
        <f>UnemploymentMaleRate!AN37*LaborForceMale!AN37/100</f>
        <v>4.9912101020078756</v>
      </c>
      <c r="AO37" s="25">
        <f>UnemploymentMaleRate!AO37*LaborForceMale!AO37/100</f>
        <v>5.223546647214147</v>
      </c>
      <c r="AP37" s="25">
        <f>UnemploymentMaleRate!AP37*LaborForceMale!AP37/100</f>
        <v>5.4757826756230497</v>
      </c>
      <c r="AQ37" s="25">
        <f>UnemploymentMaleRate!AQ37*LaborForceMale!AQ37/100</f>
        <v>5.7482580473861864</v>
      </c>
      <c r="AR37" s="25">
        <f>UnemploymentMaleRate!AR37*LaborForceMale!AR37/100</f>
        <v>6.0407437546549598</v>
      </c>
      <c r="AS37" s="25">
        <f>UnemploymentMaleRate!AS37*LaborForceMale!AS37/100</f>
        <v>6.3470939995340574</v>
      </c>
      <c r="AT37" s="25">
        <f>UnemploymentMaleRate!AT37*LaborForceMale!AT37/100</f>
        <v>6.6591094816483256</v>
      </c>
      <c r="AU37" s="25">
        <f>UnemploymentMaleRate!AU37*LaborForceMale!AU37/100</f>
        <v>6.9701654057072462</v>
      </c>
      <c r="AV37" s="25">
        <f>UnemploymentMaleRate!AV37*LaborForceMale!AV37/100</f>
        <v>7.2775378899702812</v>
      </c>
      <c r="AW37" s="25">
        <f>UnemploymentMaleRate!AW37*LaborForceMale!AW37/100</f>
        <v>7.5802878330336467</v>
      </c>
      <c r="AX37" s="25">
        <f>UnemploymentMaleRate!AX37*LaborForceMale!AX37/100</f>
        <v>7.8759332195901042</v>
      </c>
      <c r="AY37" s="25">
        <f>UnemploymentMaleRate!AY37*LaborForceMale!AY37/100</f>
        <v>8.1621989011650236</v>
      </c>
      <c r="AZ37" s="25">
        <f>UnemploymentMaleRate!AZ37*LaborForceMale!AZ37/100</f>
        <v>8.4376880000000014</v>
      </c>
    </row>
    <row r="38" spans="1:5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UnemploymentMaleRate!AA38*LaborForceMale!AA38/100</f>
        <v>2.8062694986782719</v>
      </c>
      <c r="AB38" s="28">
        <f>UnemploymentMaleRate!AB38*LaborForceMale!AB38/100</f>
        <v>2.9148137794350077</v>
      </c>
      <c r="AC38" s="28">
        <f>UnemploymentMaleRate!AC38*LaborForceMale!AC38/100</f>
        <v>3.0302923676692477</v>
      </c>
      <c r="AD38" s="28">
        <f>UnemploymentMaleRate!AD38*LaborForceMale!AD38/100</f>
        <v>3.1468614316761601</v>
      </c>
      <c r="AE38" s="28">
        <f>UnemploymentMaleRate!AE38*LaborForceMale!AE38/100</f>
        <v>3.2567757973780478</v>
      </c>
      <c r="AF38" s="28">
        <f>UnemploymentMaleRate!AF38*LaborForceMale!AF38/100</f>
        <v>3.3547228904977917</v>
      </c>
      <c r="AG38" s="25">
        <f>UnemploymentMaleRate!AG38*LaborForceMale!AG38/100</f>
        <v>3.4270081921309696</v>
      </c>
      <c r="AH38" s="25">
        <f>UnemploymentMaleRate!AH38*LaborForceMale!AH38/100</f>
        <v>3.4884557390833923</v>
      </c>
      <c r="AI38" s="25">
        <f>UnemploymentMaleRate!AI38*LaborForceMale!AI38/100</f>
        <v>3.5421930582501759</v>
      </c>
      <c r="AJ38" s="25">
        <f>UnemploymentMaleRate!AJ38*LaborForceMale!AJ38/100</f>
        <v>3.5929559159183362</v>
      </c>
      <c r="AK38" s="25">
        <f>UnemploymentMaleRate!AK38*LaborForceMale!AK38/100</f>
        <v>3.6451087403646092</v>
      </c>
      <c r="AL38" s="25">
        <f>UnemploymentMaleRate!AL38*LaborForceMale!AL38/100</f>
        <v>3.8012923134647343</v>
      </c>
      <c r="AM38" s="25">
        <f>UnemploymentMaleRate!AM38*LaborForceMale!AM38/100</f>
        <v>3.9622266204707626</v>
      </c>
      <c r="AN38" s="25">
        <f>UnemploymentMaleRate!AN38*LaborForceMale!AN38/100</f>
        <v>4.1382082502024167</v>
      </c>
      <c r="AO38" s="25">
        <f>UnemploymentMaleRate!AO38*LaborForceMale!AO38/100</f>
        <v>4.343432601287506</v>
      </c>
      <c r="AP38" s="25">
        <f>UnemploymentMaleRate!AP38*LaborForceMale!AP38/100</f>
        <v>4.588371451366644</v>
      </c>
      <c r="AQ38" s="25">
        <f>UnemploymentMaleRate!AQ38*LaborForceMale!AQ38/100</f>
        <v>4.8799978755261417</v>
      </c>
      <c r="AR38" s="25">
        <f>UnemploymentMaleRate!AR38*LaborForceMale!AR38/100</f>
        <v>5.2155289460926477</v>
      </c>
      <c r="AS38" s="25">
        <f>UnemploymentMaleRate!AS38*LaborForceMale!AS38/100</f>
        <v>5.5833549402729989</v>
      </c>
      <c r="AT38" s="25">
        <f>UnemploymentMaleRate!AT38*LaborForceMale!AT38/100</f>
        <v>5.9645134454833899</v>
      </c>
      <c r="AU38" s="25">
        <f>UnemploymentMaleRate!AU38*LaborForceMale!AU38/100</f>
        <v>6.3438729162943774</v>
      </c>
      <c r="AV38" s="25">
        <f>UnemploymentMaleRate!AV38*LaborForceMale!AV38/100</f>
        <v>6.7154327345022891</v>
      </c>
      <c r="AW38" s="25">
        <f>UnemploymentMaleRate!AW38*LaborForceMale!AW38/100</f>
        <v>7.0809986987886582</v>
      </c>
      <c r="AX38" s="25">
        <f>UnemploymentMaleRate!AX38*LaborForceMale!AX38/100</f>
        <v>7.4414433022542656</v>
      </c>
      <c r="AY38" s="25">
        <f>UnemploymentMaleRate!AY38*LaborForceMale!AY38/100</f>
        <v>7.8004096568913459</v>
      </c>
      <c r="AZ38" s="25">
        <f>UnemploymentMaleRate!AZ38*LaborForceMale!AZ38/100</f>
        <v>8.1606576000000004</v>
      </c>
    </row>
    <row r="39" spans="1:5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UnemploymentMaleRate!AA39*LaborForceMale!AA39/100</f>
        <v>2.6844997040632319</v>
      </c>
      <c r="AB39" s="28">
        <f>UnemploymentMaleRate!AB39*LaborForceMale!AB39/100</f>
        <v>2.7839566867143679</v>
      </c>
      <c r="AC39" s="28">
        <f>UnemploymentMaleRate!AC39*LaborForceMale!AC39/100</f>
        <v>2.8894252665738236</v>
      </c>
      <c r="AD39" s="28">
        <f>UnemploymentMaleRate!AD39*LaborForceMale!AD39/100</f>
        <v>2.9989761403514881</v>
      </c>
      <c r="AE39" s="28">
        <f>UnemploymentMaleRate!AE39*LaborForceMale!AE39/100</f>
        <v>3.1100369036605433</v>
      </c>
      <c r="AF39" s="28">
        <f>UnemploymentMaleRate!AF39*LaborForceMale!AF39/100</f>
        <v>3.2202308785349119</v>
      </c>
      <c r="AG39" s="25">
        <f>UnemploymentMaleRate!AG39*LaborForceMale!AG39/100</f>
        <v>3.319726143065024</v>
      </c>
      <c r="AH39" s="25">
        <f>UnemploymentMaleRate!AH39*LaborForceMale!AH39/100</f>
        <v>3.4196774972769024</v>
      </c>
      <c r="AI39" s="25">
        <f>UnemploymentMaleRate!AI39*LaborForceMale!AI39/100</f>
        <v>3.5123003169568516</v>
      </c>
      <c r="AJ39" s="25">
        <f>UnemploymentMaleRate!AJ39*LaborForceMale!AJ39/100</f>
        <v>3.5875560818538501</v>
      </c>
      <c r="AK39" s="25">
        <f>UnemploymentMaleRate!AK39*LaborForceMale!AK39/100</f>
        <v>3.6399211651447057</v>
      </c>
      <c r="AL39" s="25">
        <f>UnemploymentMaleRate!AL39*LaborForceMale!AL39/100</f>
        <v>3.7662937634380107</v>
      </c>
      <c r="AM39" s="25">
        <f>UnemploymentMaleRate!AM39*LaborForceMale!AM39/100</f>
        <v>3.8707689338912519</v>
      </c>
      <c r="AN39" s="25">
        <f>UnemploymentMaleRate!AN39*LaborForceMale!AN39/100</f>
        <v>3.9757126997241583</v>
      </c>
      <c r="AO39" s="25">
        <f>UnemploymentMaleRate!AO39*LaborForceMale!AO39/100</f>
        <v>4.1144938057886016</v>
      </c>
      <c r="AP39" s="25">
        <f>UnemploymentMaleRate!AP39*LaborForceMale!AP39/100</f>
        <v>4.3127897132241273</v>
      </c>
      <c r="AQ39" s="25">
        <f>UnemploymentMaleRate!AQ39*LaborForceMale!AQ39/100</f>
        <v>4.5844873806358422</v>
      </c>
      <c r="AR39" s="25">
        <f>UnemploymentMaleRate!AR39*LaborForceMale!AR39/100</f>
        <v>4.9232301413625734</v>
      </c>
      <c r="AS39" s="25">
        <f>UnemploymentMaleRate!AS39*LaborForceMale!AS39/100</f>
        <v>5.3095428277927432</v>
      </c>
      <c r="AT39" s="25">
        <f>UnemploymentMaleRate!AT39*LaborForceMale!AT39/100</f>
        <v>5.7109213164891717</v>
      </c>
      <c r="AU39" s="25">
        <f>UnemploymentMaleRate!AU39*LaborForceMale!AU39/100</f>
        <v>6.101641981604633</v>
      </c>
      <c r="AV39" s="25">
        <f>UnemploymentMaleRate!AV39*LaborForceMale!AV39/100</f>
        <v>6.47213168132616</v>
      </c>
      <c r="AW39" s="25">
        <f>UnemploymentMaleRate!AW39*LaborForceMale!AW39/100</f>
        <v>6.8274640313676631</v>
      </c>
      <c r="AX39" s="25">
        <f>UnemploymentMaleRate!AX39*LaborForceMale!AX39/100</f>
        <v>7.1730588241875548</v>
      </c>
      <c r="AY39" s="25">
        <f>UnemploymentMaleRate!AY39*LaborForceMale!AY39/100</f>
        <v>7.5206349107462094</v>
      </c>
      <c r="AZ39" s="25">
        <f>UnemploymentMaleRate!AZ39*LaborForceMale!AZ39/100</f>
        <v>7.8786960000000015</v>
      </c>
    </row>
    <row r="40" spans="1:5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UnemploymentMaleRate!AA40*LaborForceMale!AA40/100</f>
        <v>2.5715935202158078</v>
      </c>
      <c r="AB40" s="28">
        <f>UnemploymentMaleRate!AB40*LaborForceMale!AB40/100</f>
        <v>2.6628859150305284</v>
      </c>
      <c r="AC40" s="28">
        <f>UnemploymentMaleRate!AC40*LaborForceMale!AC40/100</f>
        <v>2.7592671967843838</v>
      </c>
      <c r="AD40" s="28">
        <f>UnemploymentMaleRate!AD40*LaborForceMale!AD40/100</f>
        <v>2.8617159975810558</v>
      </c>
      <c r="AE40" s="28">
        <f>UnemploymentMaleRate!AE40*LaborForceMale!AE40/100</f>
        <v>2.9714346368622078</v>
      </c>
      <c r="AF40" s="28">
        <f>UnemploymentMaleRate!AF40*LaborForceMale!AF40/100</f>
        <v>3.0883392318760956</v>
      </c>
      <c r="AG40" s="25">
        <f>UnemploymentMaleRate!AG40*LaborForceMale!AG40/100</f>
        <v>3.2051730956074369</v>
      </c>
      <c r="AH40" s="25">
        <f>UnemploymentMaleRate!AH40*LaborForceMale!AH40/100</f>
        <v>3.3304434184198146</v>
      </c>
      <c r="AI40" s="25">
        <f>UnemploymentMaleRate!AI40*LaborForceMale!AI40/100</f>
        <v>3.4495283255268361</v>
      </c>
      <c r="AJ40" s="25">
        <f>UnemploymentMaleRate!AJ40*LaborForceMale!AJ40/100</f>
        <v>3.5429523504742404</v>
      </c>
      <c r="AK40" s="25">
        <f>UnemploymentMaleRate!AK40*LaborForceMale!AK40/100</f>
        <v>3.5990518556080007</v>
      </c>
      <c r="AL40" s="25">
        <f>UnemploymentMaleRate!AL40*LaborForceMale!AL40/100</f>
        <v>3.7105209736765499</v>
      </c>
      <c r="AM40" s="25">
        <f>UnemploymentMaleRate!AM40*LaborForceMale!AM40/100</f>
        <v>3.7845472645994018</v>
      </c>
      <c r="AN40" s="25">
        <f>UnemploymentMaleRate!AN40*LaborForceMale!AN40/100</f>
        <v>3.8490232482739732</v>
      </c>
      <c r="AO40" s="25">
        <f>UnemploymentMaleRate!AO40*LaborForceMale!AO40/100</f>
        <v>3.9469240780088035</v>
      </c>
      <c r="AP40" s="25">
        <f>UnemploymentMaleRate!AP40*LaborForceMale!AP40/100</f>
        <v>4.1114314051117473</v>
      </c>
      <c r="AQ40" s="25">
        <f>UnemploymentMaleRate!AQ40*LaborForceMale!AQ40/100</f>
        <v>4.3593126463028025</v>
      </c>
      <c r="AR40" s="25">
        <f>UnemploymentMaleRate!AR40*LaborForceMale!AR40/100</f>
        <v>4.6827598602014628</v>
      </c>
      <c r="AS40" s="25">
        <f>UnemploymentMaleRate!AS40*LaborForceMale!AS40/100</f>
        <v>5.0603412087556521</v>
      </c>
      <c r="AT40" s="25">
        <f>UnemploymentMaleRate!AT40*LaborForceMale!AT40/100</f>
        <v>5.4556684662834662</v>
      </c>
      <c r="AU40" s="25">
        <f>UnemploymentMaleRate!AU40*LaborForceMale!AU40/100</f>
        <v>5.8399946865585255</v>
      </c>
      <c r="AV40" s="25">
        <f>UnemploymentMaleRate!AV40*LaborForceMale!AV40/100</f>
        <v>6.2030061461401136</v>
      </c>
      <c r="AW40" s="25">
        <f>UnemploymentMaleRate!AW40*LaborForceMale!AW40/100</f>
        <v>6.5510527385734623</v>
      </c>
      <c r="AX40" s="25">
        <f>UnemploymentMaleRate!AX40*LaborForceMale!AX40/100</f>
        <v>6.8907794906255546</v>
      </c>
      <c r="AY40" s="25">
        <f>UnemploymentMaleRate!AY40*LaborForceMale!AY40/100</f>
        <v>7.2358260300102426</v>
      </c>
      <c r="AZ40" s="25">
        <f>UnemploymentMaleRate!AZ40*LaborForceMale!AZ40/100</f>
        <v>7.5959248000000006</v>
      </c>
    </row>
    <row r="41" spans="1:5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UnemploymentMaleRate!AA41*LaborForceMale!AA41/100</f>
        <v>2.4714934364679682</v>
      </c>
      <c r="AB41" s="28">
        <f>UnemploymentMaleRate!AB41*LaborForceMale!AB41/100</f>
        <v>2.5574732570055674</v>
      </c>
      <c r="AC41" s="28">
        <f>UnemploymentMaleRate!AC41*LaborForceMale!AC41/100</f>
        <v>2.6479547852200955</v>
      </c>
      <c r="AD41" s="28">
        <f>UnemploymentMaleRate!AD41*LaborForceMale!AD41/100</f>
        <v>2.74464363706368</v>
      </c>
      <c r="AE41" s="28">
        <f>UnemploymentMaleRate!AE41*LaborForceMale!AE41/100</f>
        <v>2.8499444514196477</v>
      </c>
      <c r="AF41" s="28">
        <f>UnemploymentMaleRate!AF41*LaborForceMale!AF41/100</f>
        <v>2.9645003293847036</v>
      </c>
      <c r="AG41" s="25">
        <f>UnemploymentMaleRate!AG41*LaborForceMale!AG41/100</f>
        <v>3.0812596824042879</v>
      </c>
      <c r="AH41" s="25">
        <f>UnemploymentMaleRate!AH41*LaborForceMale!AH41/100</f>
        <v>3.2079026849348868</v>
      </c>
      <c r="AI41" s="25">
        <f>UnemploymentMaleRate!AI41*LaborForceMale!AI41/100</f>
        <v>3.3301232775115017</v>
      </c>
      <c r="AJ41" s="25">
        <f>UnemploymentMaleRate!AJ41*LaborForceMale!AJ41/100</f>
        <v>3.4288395306012678</v>
      </c>
      <c r="AK41" s="25">
        <f>UnemploymentMaleRate!AK41*LaborForceMale!AK41/100</f>
        <v>3.4923634700007695</v>
      </c>
      <c r="AL41" s="25">
        <f>UnemploymentMaleRate!AL41*LaborForceMale!AL41/100</f>
        <v>3.6118222514726734</v>
      </c>
      <c r="AM41" s="25">
        <f>UnemploymentMaleRate!AM41*LaborForceMale!AM41/100</f>
        <v>3.696887129019732</v>
      </c>
      <c r="AN41" s="25">
        <f>UnemploymentMaleRate!AN41*LaborForceMale!AN41/100</f>
        <v>3.7709088744699217</v>
      </c>
      <c r="AO41" s="25">
        <f>UnemploymentMaleRate!AO41*LaborForceMale!AO41/100</f>
        <v>3.8700097834348348</v>
      </c>
      <c r="AP41" s="25">
        <f>UnemploymentMaleRate!AP41*LaborForceMale!AP41/100</f>
        <v>4.0224062815464308</v>
      </c>
      <c r="AQ41" s="25">
        <f>UnemploymentMaleRate!AQ41*LaborForceMale!AQ41/100</f>
        <v>4.2413968124273991</v>
      </c>
      <c r="AR41" s="25">
        <f>UnemploymentMaleRate!AR41*LaborForceMale!AR41/100</f>
        <v>4.5210714927195133</v>
      </c>
      <c r="AS41" s="25">
        <f>UnemploymentMaleRate!AS41*LaborForceMale!AS41/100</f>
        <v>4.8474848879823096</v>
      </c>
      <c r="AT41" s="25">
        <f>UnemploymentMaleRate!AT41*LaborForceMale!AT41/100</f>
        <v>5.1958984543825126</v>
      </c>
      <c r="AU41" s="25">
        <f>UnemploymentMaleRate!AU41*LaborForceMale!AU41/100</f>
        <v>5.5465505644479922</v>
      </c>
      <c r="AV41" s="25">
        <f>UnemploymentMaleRate!AV41*LaborForceMale!AV41/100</f>
        <v>5.8932156599491119</v>
      </c>
      <c r="AW41" s="25">
        <f>UnemploymentMaleRate!AW41*LaborForceMale!AW41/100</f>
        <v>6.240308991160969</v>
      </c>
      <c r="AX41" s="25">
        <f>UnemploymentMaleRate!AX41*LaborForceMale!AX41/100</f>
        <v>6.5899024274006308</v>
      </c>
      <c r="AY41" s="25">
        <f>UnemploymentMaleRate!AY41*LaborForceMale!AY41/100</f>
        <v>6.9476489872818483</v>
      </c>
      <c r="AZ41" s="25">
        <f>UnemploymentMaleRate!AZ41*LaborForceMale!AZ41/100</f>
        <v>7.3171648000000005</v>
      </c>
    </row>
    <row r="42" spans="1:5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UnemploymentMaleRate!AA42*LaborForceMale!AA42/100</f>
        <v>2.3808161818327038</v>
      </c>
      <c r="AB42" s="28">
        <f>UnemploymentMaleRate!AB42*LaborForceMale!AB42/100</f>
        <v>2.4631890440453117</v>
      </c>
      <c r="AC42" s="28">
        <f>UnemploymentMaleRate!AC42*LaborForceMale!AC42/100</f>
        <v>2.5496442001761279</v>
      </c>
      <c r="AD42" s="28">
        <f>UnemploymentMaleRate!AD42*LaborForceMale!AD42/100</f>
        <v>2.6415517351703039</v>
      </c>
      <c r="AE42" s="28">
        <f>UnemploymentMaleRate!AE42*LaborForceMale!AE42/100</f>
        <v>2.7403935776419837</v>
      </c>
      <c r="AF42" s="28">
        <f>UnemploymentMaleRate!AF42*LaborForceMale!AF42/100</f>
        <v>2.8466730241016318</v>
      </c>
      <c r="AG42" s="25">
        <f>UnemploymentMaleRate!AG42*LaborForceMale!AG42/100</f>
        <v>2.9521367799320317</v>
      </c>
      <c r="AH42" s="25">
        <f>UnemploymentMaleRate!AH42*LaborForceMale!AH42/100</f>
        <v>3.0647673366717445</v>
      </c>
      <c r="AI42" s="25">
        <f>UnemploymentMaleRate!AI42*LaborForceMale!AI42/100</f>
        <v>3.1751843048320385</v>
      </c>
      <c r="AJ42" s="25">
        <f>UnemploymentMaleRate!AJ42*LaborForceMale!AJ42/100</f>
        <v>3.2708668340412426</v>
      </c>
      <c r="AK42" s="25">
        <f>UnemploymentMaleRate!AK42*LaborForceMale!AK42/100</f>
        <v>3.3439823502187527</v>
      </c>
      <c r="AL42" s="25">
        <f>UnemploymentMaleRate!AL42*LaborForceMale!AL42/100</f>
        <v>3.48568691495066</v>
      </c>
      <c r="AM42" s="25">
        <f>UnemploymentMaleRate!AM42*LaborForceMale!AM42/100</f>
        <v>3.6079036044552693</v>
      </c>
      <c r="AN42" s="25">
        <f>UnemploymentMaleRate!AN42*LaborForceMale!AN42/100</f>
        <v>3.7229516506278855</v>
      </c>
      <c r="AO42" s="25">
        <f>UnemploymentMaleRate!AO42*LaborForceMale!AO42/100</f>
        <v>3.8501046767077178</v>
      </c>
      <c r="AP42" s="25">
        <f>UnemploymentMaleRate!AP42*LaborForceMale!AP42/100</f>
        <v>4.0049329130370594</v>
      </c>
      <c r="AQ42" s="25">
        <f>UnemploymentMaleRate!AQ42*LaborForceMale!AQ42/100</f>
        <v>4.1932525485165471</v>
      </c>
      <c r="AR42" s="25">
        <f>UnemploymentMaleRate!AR42*LaborForceMale!AR42/100</f>
        <v>4.4130980663824477</v>
      </c>
      <c r="AS42" s="25">
        <f>UnemploymentMaleRate!AS42*LaborForceMale!AS42/100</f>
        <v>4.6636070157797942</v>
      </c>
      <c r="AT42" s="25">
        <f>UnemploymentMaleRate!AT42*LaborForceMale!AT42/100</f>
        <v>4.9409113195706462</v>
      </c>
      <c r="AU42" s="25">
        <f>UnemploymentMaleRate!AU42*LaborForceMale!AU42/100</f>
        <v>5.2412333718059543</v>
      </c>
      <c r="AV42" s="25">
        <f>UnemploymentMaleRate!AV42*LaborForceMale!AV42/100</f>
        <v>5.5654513342792082</v>
      </c>
      <c r="AW42" s="25">
        <f>UnemploymentMaleRate!AW42*LaborForceMale!AW42/100</f>
        <v>5.9138353742345853</v>
      </c>
      <c r="AX42" s="25">
        <f>UnemploymentMaleRate!AX42*LaborForceMale!AX42/100</f>
        <v>6.2808309622169443</v>
      </c>
      <c r="AY42" s="25">
        <f>UnemploymentMaleRate!AY42*LaborForceMale!AY42/100</f>
        <v>6.6585665246630166</v>
      </c>
      <c r="AZ42" s="25">
        <f>UnemploymentMaleRate!AZ42*LaborForceMale!AZ42/100</f>
        <v>7.0404287999999999</v>
      </c>
    </row>
    <row r="43" spans="1:5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UnemploymentMaleRate!AA43*LaborForceMale!AA43/100</f>
        <v>1.308310715075496</v>
      </c>
      <c r="AB43" s="28">
        <f>UnemploymentMaleRate!AB43*LaborForceMale!AB43/100</f>
        <v>1.3526201915053526</v>
      </c>
      <c r="AC43" s="28">
        <f>UnemploymentMaleRate!AC43*LaborForceMale!AC43/100</f>
        <v>1.3988131399160164</v>
      </c>
      <c r="AD43" s="28">
        <f>UnemploymentMaleRate!AD43*LaborForceMale!AD43/100</f>
        <v>1.4476557184013763</v>
      </c>
      <c r="AE43" s="28">
        <f>UnemploymentMaleRate!AE43*LaborForceMale!AE43/100</f>
        <v>1.5001056245787923</v>
      </c>
      <c r="AF43" s="28">
        <f>UnemploymentMaleRate!AF43*LaborForceMale!AF43/100</f>
        <v>1.5565618991221644</v>
      </c>
      <c r="AG43" s="25">
        <f>UnemploymentMaleRate!AG43*LaborForceMale!AG43/100</f>
        <v>1.6117008397047194</v>
      </c>
      <c r="AH43" s="25">
        <f>UnemploymentMaleRate!AH43*LaborForceMale!AH43/100</f>
        <v>1.6702268862395349</v>
      </c>
      <c r="AI43" s="25">
        <f>UnemploymentMaleRate!AI43*LaborForceMale!AI43/100</f>
        <v>1.7288925994928059</v>
      </c>
      <c r="AJ43" s="25">
        <f>UnemploymentMaleRate!AJ43*LaborForceMale!AJ43/100</f>
        <v>1.7833990098956067</v>
      </c>
      <c r="AK43" s="25">
        <f>UnemploymentMaleRate!AK43*LaborForceMale!AK43/100</f>
        <v>1.8308910484099044</v>
      </c>
      <c r="AL43" s="25">
        <f>UnemploymentMaleRate!AL43*LaborForceMale!AL43/100</f>
        <v>1.9794342797228657</v>
      </c>
      <c r="AM43" s="25">
        <f>UnemploymentMaleRate!AM43*LaborForceMale!AM43/100</f>
        <v>2.1259692898486349</v>
      </c>
      <c r="AN43" s="25">
        <f>UnemploymentMaleRate!AN43*LaborForceMale!AN43/100</f>
        <v>2.2714800856883386</v>
      </c>
      <c r="AO43" s="25">
        <f>UnemploymentMaleRate!AO43*LaborForceMale!AO43/100</f>
        <v>2.4184963000419146</v>
      </c>
      <c r="AP43" s="25">
        <f>UnemploymentMaleRate!AP43*LaborForceMale!AP43/100</f>
        <v>2.5697933907177286</v>
      </c>
      <c r="AQ43" s="25">
        <f>UnemploymentMaleRate!AQ43*LaborForceMale!AQ43/100</f>
        <v>2.724747905450696</v>
      </c>
      <c r="AR43" s="25">
        <f>UnemploymentMaleRate!AR43*LaborForceMale!AR43/100</f>
        <v>2.8844606758943092</v>
      </c>
      <c r="AS43" s="25">
        <f>UnemploymentMaleRate!AS43*LaborForceMale!AS43/100</f>
        <v>3.0566130605711521</v>
      </c>
      <c r="AT43" s="25">
        <f>UnemploymentMaleRate!AT43*LaborForceMale!AT43/100</f>
        <v>3.2520699835583575</v>
      </c>
      <c r="AU43" s="25">
        <f>UnemploymentMaleRate!AU43*LaborForceMale!AU43/100</f>
        <v>3.4795289697996576</v>
      </c>
      <c r="AV43" s="25">
        <f>UnemploymentMaleRate!AV43*LaborForceMale!AV43/100</f>
        <v>3.7452397992508271</v>
      </c>
      <c r="AW43" s="25">
        <f>UnemploymentMaleRate!AW43*LaborForceMale!AW43/100</f>
        <v>4.0481119657993618</v>
      </c>
      <c r="AX43" s="25">
        <f>UnemploymentMaleRate!AX43*LaborForceMale!AX43/100</f>
        <v>4.3797664822085505</v>
      </c>
      <c r="AY43" s="25">
        <f>UnemploymentMaleRate!AY43*LaborForceMale!AY43/100</f>
        <v>4.7259602323342236</v>
      </c>
      <c r="AZ43" s="25">
        <f>UnemploymentMaleRate!AZ43*LaborForceMale!AZ43/100</f>
        <v>5.0744532000000007</v>
      </c>
    </row>
    <row r="44" spans="1:5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UnemploymentMaleRate!AA44*LaborForceMale!AA44/100</f>
        <v>1.2591648656779719</v>
      </c>
      <c r="AB44" s="28">
        <f>UnemploymentMaleRate!AB44*LaborForceMale!AB44/100</f>
        <v>1.3004895178670559</v>
      </c>
      <c r="AC44" s="28">
        <f>UnemploymentMaleRate!AC44*LaborForceMale!AC44/100</f>
        <v>1.3429953304508842</v>
      </c>
      <c r="AD44" s="28">
        <f>UnemploymentMaleRate!AD44*LaborForceMale!AD44/100</f>
        <v>1.3875601929120362</v>
      </c>
      <c r="AE44" s="28">
        <f>UnemploymentMaleRate!AE44*LaborForceMale!AE44/100</f>
        <v>1.4354769970339485</v>
      </c>
      <c r="AF44" s="28">
        <f>UnemploymentMaleRate!AF44*LaborForceMale!AF44/100</f>
        <v>1.4874799776565966</v>
      </c>
      <c r="AG44" s="25">
        <f>UnemploymentMaleRate!AG44*LaborForceMale!AG44/100</f>
        <v>1.5377593966265897</v>
      </c>
      <c r="AH44" s="25">
        <f>UnemploymentMaleRate!AH44*LaborForceMale!AH44/100</f>
        <v>1.5909578003604932</v>
      </c>
      <c r="AI44" s="25">
        <f>UnemploymentMaleRate!AI44*LaborForceMale!AI44/100</f>
        <v>1.6459639546870932</v>
      </c>
      <c r="AJ44" s="25">
        <f>UnemploymentMaleRate!AJ44*LaborForceMale!AJ44/100</f>
        <v>1.7013528771889157</v>
      </c>
      <c r="AK44" s="25">
        <f>UnemploymentMaleRate!AK44*LaborForceMale!AK44/100</f>
        <v>1.7558149938896062</v>
      </c>
      <c r="AL44" s="25">
        <f>UnemploymentMaleRate!AL44*LaborForceMale!AL44/100</f>
        <v>1.9157402251275659</v>
      </c>
      <c r="AM44" s="25">
        <f>UnemploymentMaleRate!AM44*LaborForceMale!AM44/100</f>
        <v>2.0822816632710892</v>
      </c>
      <c r="AN44" s="25">
        <f>UnemploymentMaleRate!AN44*LaborForceMale!AN44/100</f>
        <v>2.2505434453286686</v>
      </c>
      <c r="AO44" s="25">
        <f>UnemploymentMaleRate!AO44*LaborForceMale!AO44/100</f>
        <v>2.4129868506458947</v>
      </c>
      <c r="AP44" s="25">
        <f>UnemploymentMaleRate!AP44*LaborForceMale!AP44/100</f>
        <v>2.5641461028494086</v>
      </c>
      <c r="AQ44" s="25">
        <f>UnemploymentMaleRate!AQ44*LaborForceMale!AQ44/100</f>
        <v>2.6975641576410538</v>
      </c>
      <c r="AR44" s="25">
        <f>UnemploymentMaleRate!AR44*LaborForceMale!AR44/100</f>
        <v>2.8156340654065928</v>
      </c>
      <c r="AS44" s="25">
        <f>UnemploymentMaleRate!AS44*LaborForceMale!AS44/100</f>
        <v>2.9341591902399169</v>
      </c>
      <c r="AT44" s="25">
        <f>UnemploymentMaleRate!AT44*LaborForceMale!AT44/100</f>
        <v>3.0781613902331588</v>
      </c>
      <c r="AU44" s="25">
        <f>UnemploymentMaleRate!AU44*LaborForceMale!AU44/100</f>
        <v>3.267944673831261</v>
      </c>
      <c r="AV44" s="25">
        <f>UnemploymentMaleRate!AV44*LaborForceMale!AV44/100</f>
        <v>3.515683174366286</v>
      </c>
      <c r="AW44" s="25">
        <f>UnemploymentMaleRate!AW44*LaborForceMale!AW44/100</f>
        <v>3.8182210643772887</v>
      </c>
      <c r="AX44" s="25">
        <f>UnemploymentMaleRate!AX44*LaborForceMale!AX44/100</f>
        <v>4.1617359889697854</v>
      </c>
      <c r="AY44" s="25">
        <f>UnemploymentMaleRate!AY44*LaborForceMale!AY44/100</f>
        <v>4.5214480720932064</v>
      </c>
      <c r="AZ44" s="25">
        <f>UnemploymentMaleRate!AZ44*LaborForceMale!AZ44/100</f>
        <v>4.8770027999999996</v>
      </c>
    </row>
    <row r="45" spans="1:5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UnemploymentMaleRate!AA45*LaborForceMale!AA45/100</f>
        <v>1.2115992173490922</v>
      </c>
      <c r="AB45" s="28">
        <f>UnemploymentMaleRate!AB45*LaborForceMale!AB45/100</f>
        <v>1.2502742394634803</v>
      </c>
      <c r="AC45" s="28">
        <f>UnemploymentMaleRate!AC45*LaborForceMale!AC45/100</f>
        <v>1.2897473429256681</v>
      </c>
      <c r="AD45" s="28">
        <f>UnemploymentMaleRate!AD45*LaborForceMale!AD45/100</f>
        <v>1.3309921869799723</v>
      </c>
      <c r="AE45" s="28">
        <f>UnemploymentMaleRate!AE45*LaborForceMale!AE45/100</f>
        <v>1.3752218552750479</v>
      </c>
      <c r="AF45" s="28">
        <f>UnemploymentMaleRate!AF45*LaborForceMale!AF45/100</f>
        <v>1.4233301989204321</v>
      </c>
      <c r="AG45" s="25">
        <f>UnemploymentMaleRate!AG45*LaborForceMale!AG45/100</f>
        <v>1.469272128812072</v>
      </c>
      <c r="AH45" s="25">
        <f>UnemploymentMaleRate!AH45*LaborForceMale!AH45/100</f>
        <v>1.5176291435791014</v>
      </c>
      <c r="AI45" s="25">
        <f>UnemploymentMaleRate!AI45*LaborForceMale!AI45/100</f>
        <v>1.5689215866677797</v>
      </c>
      <c r="AJ45" s="25">
        <f>UnemploymentMaleRate!AJ45*LaborForceMale!AJ45/100</f>
        <v>1.6238028536897571</v>
      </c>
      <c r="AK45" s="25">
        <f>UnemploymentMaleRate!AK45*LaborForceMale!AK45/100</f>
        <v>1.6821953584494895</v>
      </c>
      <c r="AL45" s="25">
        <f>UnemploymentMaleRate!AL45*LaborForceMale!AL45/100</f>
        <v>1.8478538176255008</v>
      </c>
      <c r="AM45" s="25">
        <f>UnemploymentMaleRate!AM45*LaborForceMale!AM45/100</f>
        <v>2.0261415889433732</v>
      </c>
      <c r="AN45" s="25">
        <f>UnemploymentMaleRate!AN45*LaborForceMale!AN45/100</f>
        <v>2.208433900438604</v>
      </c>
      <c r="AO45" s="25">
        <f>UnemploymentMaleRate!AO45*LaborForceMale!AO45/100</f>
        <v>2.3810320441489776</v>
      </c>
      <c r="AP45" s="25">
        <f>UnemploymentMaleRate!AP45*LaborForceMale!AP45/100</f>
        <v>2.5332940775477448</v>
      </c>
      <c r="AQ45" s="25">
        <f>UnemploymentMaleRate!AQ45*LaborForceMale!AQ45/100</f>
        <v>2.6553860360395989</v>
      </c>
      <c r="AR45" s="25">
        <f>UnemploymentMaleRate!AR45*LaborForceMale!AR45/100</f>
        <v>2.750514492158719</v>
      </c>
      <c r="AS45" s="25">
        <f>UnemploymentMaleRate!AS45*LaborForceMale!AS45/100</f>
        <v>2.8381295761380541</v>
      </c>
      <c r="AT45" s="25">
        <f>UnemploymentMaleRate!AT45*LaborForceMale!AT45/100</f>
        <v>2.9501175350973363</v>
      </c>
      <c r="AU45" s="25">
        <f>UnemploymentMaleRate!AU45*LaborForceMale!AU45/100</f>
        <v>3.1125401487559583</v>
      </c>
      <c r="AV45" s="25">
        <f>UnemploymentMaleRate!AV45*LaborForceMale!AV45/100</f>
        <v>3.3400574915369265</v>
      </c>
      <c r="AW45" s="25">
        <f>UnemploymentMaleRate!AW45*LaborForceMale!AW45/100</f>
        <v>3.6286174475646158</v>
      </c>
      <c r="AX45" s="25">
        <f>UnemploymentMaleRate!AX45*LaborForceMale!AX45/100</f>
        <v>3.963149201436416</v>
      </c>
      <c r="AY45" s="25">
        <f>UnemploymentMaleRate!AY45*LaborForceMale!AY45/100</f>
        <v>4.3159692052123955</v>
      </c>
      <c r="AZ45" s="25">
        <f>UnemploymentMaleRate!AZ45*LaborForceMale!AZ45/100</f>
        <v>4.6642067999999997</v>
      </c>
    </row>
    <row r="46" spans="1:5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UnemploymentMaleRate!AA46*LaborForceMale!AA46/100</f>
        <v>1.1649912666375721</v>
      </c>
      <c r="AB46" s="28">
        <f>UnemploymentMaleRate!AB46*LaborForceMale!AB46/100</f>
        <v>1.2014955074859441</v>
      </c>
      <c r="AC46" s="28">
        <f>UnemploymentMaleRate!AC46*LaborForceMale!AC46/100</f>
        <v>1.2391330238481923</v>
      </c>
      <c r="AD46" s="28">
        <f>UnemploymentMaleRate!AD46*LaborForceMale!AD46/100</f>
        <v>1.278574204056468</v>
      </c>
      <c r="AE46" s="28">
        <f>UnemploymentMaleRate!AE46*LaborForceMale!AE46/100</f>
        <v>1.3207767457281323</v>
      </c>
      <c r="AF46" s="28">
        <f>UnemploymentMaleRate!AF46*LaborForceMale!AF46/100</f>
        <v>1.3664110371953362</v>
      </c>
      <c r="AG46" s="25">
        <f>UnemploymentMaleRate!AG46*LaborForceMale!AG46/100</f>
        <v>1.4095465244676728</v>
      </c>
      <c r="AH46" s="25">
        <f>UnemploymentMaleRate!AH46*LaborForceMale!AH46/100</f>
        <v>1.4548190065866153</v>
      </c>
      <c r="AI46" s="25">
        <f>UnemploymentMaleRate!AI46*LaborForceMale!AI46/100</f>
        <v>1.5031625642309754</v>
      </c>
      <c r="AJ46" s="25">
        <f>UnemploymentMaleRate!AJ46*LaborForceMale!AJ46/100</f>
        <v>1.5558109924219969</v>
      </c>
      <c r="AK46" s="25">
        <f>UnemploymentMaleRate!AK46*LaborForceMale!AK46/100</f>
        <v>1.6131329052925196</v>
      </c>
      <c r="AL46" s="25">
        <f>UnemploymentMaleRate!AL46*LaborForceMale!AL46/100</f>
        <v>1.7746692003475633</v>
      </c>
      <c r="AM46" s="25">
        <f>UnemploymentMaleRate!AM46*LaborForceMale!AM46/100</f>
        <v>1.9497272647271504</v>
      </c>
      <c r="AN46" s="25">
        <f>UnemploymentMaleRate!AN46*LaborForceMale!AN46/100</f>
        <v>2.1300123699247369</v>
      </c>
      <c r="AO46" s="25">
        <f>UnemploymentMaleRate!AO46*LaborForceMale!AO46/100</f>
        <v>2.3022469177858897</v>
      </c>
      <c r="AP46" s="25">
        <f>UnemploymentMaleRate!AP46*LaborForceMale!AP46/100</f>
        <v>2.4559559563194888</v>
      </c>
      <c r="AQ46" s="25">
        <f>UnemploymentMaleRate!AQ46*LaborForceMale!AQ46/100</f>
        <v>2.5823735419226534</v>
      </c>
      <c r="AR46" s="25">
        <f>UnemploymentMaleRate!AR46*LaborForceMale!AR46/100</f>
        <v>2.6843449488255713</v>
      </c>
      <c r="AS46" s="25">
        <f>UnemploymentMaleRate!AS46*LaborForceMale!AS46/100</f>
        <v>2.7779027179533631</v>
      </c>
      <c r="AT46" s="25">
        <f>UnemploymentMaleRate!AT46*LaborForceMale!AT46/100</f>
        <v>2.8898467125594651</v>
      </c>
      <c r="AU46" s="25">
        <f>UnemploymentMaleRate!AU46*LaborForceMale!AU46/100</f>
        <v>3.0422737940557032</v>
      </c>
      <c r="AV46" s="25">
        <f>UnemploymentMaleRate!AV46*LaborForceMale!AV46/100</f>
        <v>3.2467409913430392</v>
      </c>
      <c r="AW46" s="25">
        <f>UnemploymentMaleRate!AW46*LaborForceMale!AW46/100</f>
        <v>3.5002809088560514</v>
      </c>
      <c r="AX46" s="25">
        <f>UnemploymentMaleRate!AX46*LaborForceMale!AX46/100</f>
        <v>3.7933756368543983</v>
      </c>
      <c r="AY46" s="25">
        <f>UnemploymentMaleRate!AY46*LaborForceMale!AY46/100</f>
        <v>4.107294835827819</v>
      </c>
      <c r="AZ46" s="25">
        <f>UnemploymentMaleRate!AZ46*LaborForceMale!AZ46/100</f>
        <v>4.4265708000000004</v>
      </c>
    </row>
    <row r="47" spans="1:5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UnemploymentMaleRate!AA47*LaborForceMale!AA47/100</f>
        <v>1.1194687065590601</v>
      </c>
      <c r="AB47" s="28">
        <f>UnemploymentMaleRate!AB47*LaborForceMale!AB47/100</f>
        <v>1.1542490916961838</v>
      </c>
      <c r="AC47" s="28">
        <f>UnemploymentMaleRate!AC47*LaborForceMale!AC47/100</f>
        <v>1.1908012174254241</v>
      </c>
      <c r="AD47" s="28">
        <f>UnemploymentMaleRate!AD47*LaborForceMale!AD47/100</f>
        <v>1.2294922011667682</v>
      </c>
      <c r="AE47" s="28">
        <f>UnemploymentMaleRate!AE47*LaborForceMale!AE47/100</f>
        <v>1.2707051219671601</v>
      </c>
      <c r="AF47" s="28">
        <f>UnemploymentMaleRate!AF47*LaborForceMale!AF47/100</f>
        <v>1.3147113274848521</v>
      </c>
      <c r="AG47" s="25">
        <f>UnemploymentMaleRate!AG47*LaborForceMale!AG47/100</f>
        <v>1.3560224605104716</v>
      </c>
      <c r="AH47" s="25">
        <f>UnemploymentMaleRate!AH47*LaborForceMale!AH47/100</f>
        <v>1.3992641136653929</v>
      </c>
      <c r="AI47" s="25">
        <f>UnemploymentMaleRate!AI47*LaborForceMale!AI47/100</f>
        <v>1.4451204033184328</v>
      </c>
      <c r="AJ47" s="25">
        <f>UnemploymentMaleRate!AJ47*LaborForceMale!AJ47/100</f>
        <v>1.4944218090114532</v>
      </c>
      <c r="AK47" s="25">
        <f>UnemploymentMaleRate!AK47*LaborForceMale!AK47/100</f>
        <v>1.5473748008013366</v>
      </c>
      <c r="AL47" s="25">
        <f>UnemploymentMaleRate!AL47*LaborForceMale!AL47/100</f>
        <v>1.6985301296432054</v>
      </c>
      <c r="AM47" s="25">
        <f>UnemploymentMaleRate!AM47*LaborForceMale!AM47/100</f>
        <v>1.8607564333088058</v>
      </c>
      <c r="AN47" s="25">
        <f>UnemploymentMaleRate!AN47*LaborForceMale!AN47/100</f>
        <v>2.0287640856853959</v>
      </c>
      <c r="AO47" s="25">
        <f>UnemploymentMaleRate!AO47*LaborForceMale!AO47/100</f>
        <v>2.1938627494952176</v>
      </c>
      <c r="AP47" s="25">
        <f>UnemploymentMaleRate!AP47*LaborForceMale!AP47/100</f>
        <v>2.3491330479050565</v>
      </c>
      <c r="AQ47" s="25">
        <f>UnemploymentMaleRate!AQ47*LaborForceMale!AQ47/100</f>
        <v>2.4896435493944655</v>
      </c>
      <c r="AR47" s="25">
        <f>UnemploymentMaleRate!AR47*LaborForceMale!AR47/100</f>
        <v>2.6170825794853032</v>
      </c>
      <c r="AS47" s="25">
        <f>UnemploymentMaleRate!AS47*LaborForceMale!AS47/100</f>
        <v>2.7398775687452428</v>
      </c>
      <c r="AT47" s="25">
        <f>UnemploymentMaleRate!AT47*LaborForceMale!AT47/100</f>
        <v>2.8721727943811204</v>
      </c>
      <c r="AU47" s="25">
        <f>UnemploymentMaleRate!AU47*LaborForceMale!AU47/100</f>
        <v>3.0261170535066095</v>
      </c>
      <c r="AV47" s="25">
        <f>UnemploymentMaleRate!AV47*LaborForceMale!AV47/100</f>
        <v>3.2068394651937835</v>
      </c>
      <c r="AW47" s="25">
        <f>UnemploymentMaleRate!AW47*LaborForceMale!AW47/100</f>
        <v>3.4135999021587171</v>
      </c>
      <c r="AX47" s="25">
        <f>UnemploymentMaleRate!AX47*LaborForceMale!AX47/100</f>
        <v>3.6463603425745368</v>
      </c>
      <c r="AY47" s="25">
        <f>UnemploymentMaleRate!AY47*LaborForceMale!AY47/100</f>
        <v>3.902567851889069</v>
      </c>
      <c r="AZ47" s="25">
        <f>UnemploymentMaleRate!AZ47*LaborForceMale!AZ47/100</f>
        <v>4.1797715999999996</v>
      </c>
    </row>
    <row r="48" spans="1:5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UnemploymentMaleRate!AA48*LaborForceMale!AA48/100</f>
        <v>1.3698052969483401</v>
      </c>
      <c r="AB48" s="28">
        <f>UnemploymentMaleRate!AB48*LaborForceMale!AB48/100</f>
        <v>1.4120454513802558</v>
      </c>
      <c r="AC48" s="28">
        <f>UnemploymentMaleRate!AC48*LaborForceMale!AC48/100</f>
        <v>1.4573565077472801</v>
      </c>
      <c r="AD48" s="28">
        <f>UnemploymentMaleRate!AD48*LaborForceMale!AD48/100</f>
        <v>1.5057181289505042</v>
      </c>
      <c r="AE48" s="28">
        <f>UnemploymentMaleRate!AE48*LaborForceMale!AE48/100</f>
        <v>1.5567845843084922</v>
      </c>
      <c r="AF48" s="28">
        <f>UnemploymentMaleRate!AF48*LaborForceMale!AF48/100</f>
        <v>1.6103931770299804</v>
      </c>
      <c r="AG48" s="25">
        <f>UnemploymentMaleRate!AG48*LaborForceMale!AG48/100</f>
        <v>1.6598401486360048</v>
      </c>
      <c r="AH48" s="25">
        <f>UnemploymentMaleRate!AH48*LaborForceMale!AH48/100</f>
        <v>1.7112893346233016</v>
      </c>
      <c r="AI48" s="25">
        <f>UnemploymentMaleRate!AI48*LaborForceMale!AI48/100</f>
        <v>1.7655174437743988</v>
      </c>
      <c r="AJ48" s="25">
        <f>UnemploymentMaleRate!AJ48*LaborForceMale!AJ48/100</f>
        <v>1.8236695086239612</v>
      </c>
      <c r="AK48" s="25">
        <f>UnemploymentMaleRate!AK48*LaborForceMale!AK48/100</f>
        <v>1.8862738598541104</v>
      </c>
      <c r="AL48" s="25">
        <f>UnemploymentMaleRate!AL48*LaborForceMale!AL48/100</f>
        <v>2.0150592937749132</v>
      </c>
      <c r="AM48" s="25">
        <f>UnemploymentMaleRate!AM48*LaborForceMale!AM48/100</f>
        <v>2.1524676886352525</v>
      </c>
      <c r="AN48" s="25">
        <f>UnemploymentMaleRate!AN48*LaborForceMale!AN48/100</f>
        <v>2.2945120539374626</v>
      </c>
      <c r="AO48" s="25">
        <f>UnemploymentMaleRate!AO48*LaborForceMale!AO48/100</f>
        <v>2.4354275202425733</v>
      </c>
      <c r="AP48" s="25">
        <f>UnemploymentMaleRate!AP48*LaborForceMale!AP48/100</f>
        <v>2.570642908606223</v>
      </c>
      <c r="AQ48" s="25">
        <f>UnemploymentMaleRate!AQ48*LaborForceMale!AQ48/100</f>
        <v>2.6987055910483879</v>
      </c>
      <c r="AR48" s="25">
        <f>UnemploymentMaleRate!AR48*LaborForceMale!AR48/100</f>
        <v>2.820992714604539</v>
      </c>
      <c r="AS48" s="25">
        <f>UnemploymentMaleRate!AS48*LaborForceMale!AS48/100</f>
        <v>2.9395829830233127</v>
      </c>
      <c r="AT48" s="25">
        <f>UnemploymentMaleRate!AT48*LaborForceMale!AT48/100</f>
        <v>3.0580208723811859</v>
      </c>
      <c r="AU48" s="25">
        <f>UnemploymentMaleRate!AU48*LaborForceMale!AU48/100</f>
        <v>3.179976513879422</v>
      </c>
      <c r="AV48" s="25">
        <f>UnemploymentMaleRate!AV48*LaborForceMale!AV48/100</f>
        <v>3.3046753186617281</v>
      </c>
      <c r="AW48" s="25">
        <f>UnemploymentMaleRate!AW48*LaborForceMale!AW48/100</f>
        <v>3.4333422882551194</v>
      </c>
      <c r="AX48" s="25">
        <f>UnemploymentMaleRate!AX48*LaborForceMale!AX48/100</f>
        <v>3.5748572419643256</v>
      </c>
      <c r="AY48" s="25">
        <f>UnemploymentMaleRate!AY48*LaborForceMale!AY48/100</f>
        <v>3.741146607116355</v>
      </c>
      <c r="AZ48" s="25">
        <f>UnemploymentMaleRate!AZ48*LaborForceMale!AZ48/100</f>
        <v>3.9410039999999991</v>
      </c>
    </row>
    <row r="49" spans="1:5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UnemploymentMaleRate!AA49*LaborForceMale!AA49/100</f>
        <v>1.3136749039622599</v>
      </c>
      <c r="AB49" s="28">
        <f>UnemploymentMaleRate!AB49*LaborForceMale!AB49/100</f>
        <v>1.3539220227011921</v>
      </c>
      <c r="AC49" s="28">
        <f>UnemploymentMaleRate!AC49*LaborForceMale!AC49/100</f>
        <v>1.3984195951118961</v>
      </c>
      <c r="AD49" s="28">
        <f>UnemploymentMaleRate!AD49*LaborForceMale!AD49/100</f>
        <v>1.4464354856336843</v>
      </c>
      <c r="AE49" s="28">
        <f>UnemploymentMaleRate!AE49*LaborForceMale!AE49/100</f>
        <v>1.4965257602440882</v>
      </c>
      <c r="AF49" s="28">
        <f>UnemploymentMaleRate!AF49*LaborForceMale!AF49/100</f>
        <v>1.5476939010966162</v>
      </c>
      <c r="AG49" s="25">
        <f>UnemploymentMaleRate!AG49*LaborForceMale!AG49/100</f>
        <v>1.5936694080141536</v>
      </c>
      <c r="AH49" s="25">
        <f>UnemploymentMaleRate!AH49*LaborForceMale!AH49/100</f>
        <v>1.6406861608011365</v>
      </c>
      <c r="AI49" s="25">
        <f>UnemploymentMaleRate!AI49*LaborForceMale!AI49/100</f>
        <v>1.6898739539562875</v>
      </c>
      <c r="AJ49" s="25">
        <f>UnemploymentMaleRate!AJ49*LaborForceMale!AJ49/100</f>
        <v>1.7427256959141788</v>
      </c>
      <c r="AK49" s="25">
        <f>UnemploymentMaleRate!AK49*LaborForceMale!AK49/100</f>
        <v>1.8000924294163716</v>
      </c>
      <c r="AL49" s="25">
        <f>UnemploymentMaleRate!AL49*LaborForceMale!AL49/100</f>
        <v>1.920013774593208</v>
      </c>
      <c r="AM49" s="25">
        <f>UnemploymentMaleRate!AM49*LaborForceMale!AM49/100</f>
        <v>2.0475210842023053</v>
      </c>
      <c r="AN49" s="25">
        <f>UnemploymentMaleRate!AN49*LaborForceMale!AN49/100</f>
        <v>2.1815540488192484</v>
      </c>
      <c r="AO49" s="25">
        <f>UnemploymentMaleRate!AO49*LaborForceMale!AO49/100</f>
        <v>2.3202966121537987</v>
      </c>
      <c r="AP49" s="25">
        <f>UnemploymentMaleRate!AP49*LaborForceMale!AP49/100</f>
        <v>2.4620566935534227</v>
      </c>
      <c r="AQ49" s="25">
        <f>UnemploymentMaleRate!AQ49*LaborForceMale!AQ49/100</f>
        <v>2.6086392019801452</v>
      </c>
      <c r="AR49" s="25">
        <f>UnemploymentMaleRate!AR49*LaborForceMale!AR49/100</f>
        <v>2.7598894602769151</v>
      </c>
      <c r="AS49" s="25">
        <f>UnemploymentMaleRate!AS49*LaborForceMale!AS49/100</f>
        <v>2.909303415126038</v>
      </c>
      <c r="AT49" s="25">
        <f>UnemploymentMaleRate!AT49*LaborForceMale!AT49/100</f>
        <v>3.0478565807938138</v>
      </c>
      <c r="AU49" s="25">
        <f>UnemploymentMaleRate!AU49*LaborForceMale!AU49/100</f>
        <v>3.1697068328885494</v>
      </c>
      <c r="AV49" s="25">
        <f>UnemploymentMaleRate!AV49*LaborForceMale!AV49/100</f>
        <v>3.2682293359308288</v>
      </c>
      <c r="AW49" s="25">
        <f>UnemploymentMaleRate!AW49*LaborForceMale!AW49/100</f>
        <v>3.3478356911173326</v>
      </c>
      <c r="AX49" s="25">
        <f>UnemploymentMaleRate!AX49*LaborForceMale!AX49/100</f>
        <v>3.4279496801271296</v>
      </c>
      <c r="AY49" s="25">
        <f>UnemploymentMaleRate!AY49*LaborForceMale!AY49/100</f>
        <v>3.5373119040990098</v>
      </c>
      <c r="AZ49" s="25">
        <f>UnemploymentMaleRate!AZ49*LaborForceMale!AZ49/100</f>
        <v>3.6974063999999998</v>
      </c>
    </row>
    <row r="50" spans="1:5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UnemploymentMaleRate!AA50*LaborForceMale!AA50/100</f>
        <v>1.2607984468014599</v>
      </c>
      <c r="AB50" s="28">
        <f>UnemploymentMaleRate!AB50*LaborForceMale!AB50/100</f>
        <v>1.300089721891716</v>
      </c>
      <c r="AC50" s="28">
        <f>UnemploymentMaleRate!AC50*LaborForceMale!AC50/100</f>
        <v>1.3435297651592044</v>
      </c>
      <c r="AD50" s="28">
        <f>UnemploymentMaleRate!AD50*LaborForceMale!AD50/100</f>
        <v>1.3901423958563401</v>
      </c>
      <c r="AE50" s="28">
        <f>UnemploymentMaleRate!AE50*LaborForceMale!AE50/100</f>
        <v>1.4382396347737603</v>
      </c>
      <c r="AF50" s="28">
        <f>UnemploymentMaleRate!AF50*LaborForceMale!AF50/100</f>
        <v>1.4867029414715238</v>
      </c>
      <c r="AG50" s="25">
        <f>UnemploymentMaleRate!AG50*LaborForceMale!AG50/100</f>
        <v>1.5295449762725244</v>
      </c>
      <c r="AH50" s="25">
        <f>UnemploymentMaleRate!AH50*LaborForceMale!AH50/100</f>
        <v>1.5730298318554818</v>
      </c>
      <c r="AI50" s="25">
        <f>UnemploymentMaleRate!AI50*LaborForceMale!AI50/100</f>
        <v>1.6183323439688229</v>
      </c>
      <c r="AJ50" s="25">
        <f>UnemploymentMaleRate!AJ50*LaborForceMale!AJ50/100</f>
        <v>1.6668896961816284</v>
      </c>
      <c r="AK50" s="25">
        <f>UnemploymentMaleRate!AK50*LaborForceMale!AK50/100</f>
        <v>1.7197176200153035</v>
      </c>
      <c r="AL50" s="25">
        <f>UnemploymentMaleRate!AL50*LaborForceMale!AL50/100</f>
        <v>1.8315683540046677</v>
      </c>
      <c r="AM50" s="25">
        <f>UnemploymentMaleRate!AM50*LaborForceMale!AM50/100</f>
        <v>1.9500210818878723</v>
      </c>
      <c r="AN50" s="25">
        <f>UnemploymentMaleRate!AN50*LaborForceMale!AN50/100</f>
        <v>2.0761021322595865</v>
      </c>
      <c r="AO50" s="25">
        <f>UnemploymentMaleRate!AO50*LaborForceMale!AO50/100</f>
        <v>2.2110658868787878</v>
      </c>
      <c r="AP50" s="25">
        <f>UnemploymentMaleRate!AP50*LaborForceMale!AP50/100</f>
        <v>2.3552350044952304</v>
      </c>
      <c r="AQ50" s="25">
        <f>UnemploymentMaleRate!AQ50*LaborForceMale!AQ50/100</f>
        <v>2.5125560448857609</v>
      </c>
      <c r="AR50" s="25">
        <f>UnemploymentMaleRate!AR50*LaborForceMale!AR50/100</f>
        <v>2.6817066280845809</v>
      </c>
      <c r="AS50" s="25">
        <f>UnemploymentMaleRate!AS50*LaborForceMale!AS50/100</f>
        <v>2.851064182378686</v>
      </c>
      <c r="AT50" s="25">
        <f>UnemploymentMaleRate!AT50*LaborForceMale!AT50/100</f>
        <v>3.0035975052895805</v>
      </c>
      <c r="AU50" s="25">
        <f>UnemploymentMaleRate!AU50*LaborForceMale!AU50/100</f>
        <v>3.127520594308399</v>
      </c>
      <c r="AV50" s="25">
        <f>UnemploymentMaleRate!AV50*LaborForceMale!AV50/100</f>
        <v>3.212918707208936</v>
      </c>
      <c r="AW50" s="25">
        <f>UnemploymentMaleRate!AW50*LaborForceMale!AW50/100</f>
        <v>3.2659648899422717</v>
      </c>
      <c r="AX50" s="25">
        <f>UnemploymentMaleRate!AX50*LaborForceMale!AX50/100</f>
        <v>3.3110950253904696</v>
      </c>
      <c r="AY50" s="25">
        <f>UnemploymentMaleRate!AY50*LaborForceMale!AY50/100</f>
        <v>3.3852834928665119</v>
      </c>
      <c r="AZ50" s="25">
        <f>UnemploymentMaleRate!AZ50*LaborForceMale!AZ50/100</f>
        <v>3.5165435999999999</v>
      </c>
    </row>
    <row r="51" spans="1:5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UnemploymentMaleRate!AA51*LaborForceMale!AA51/100</f>
        <v>1.212253791708064</v>
      </c>
      <c r="AB51" s="28">
        <f>UnemploymentMaleRate!AB51*LaborForceMale!AB51/100</f>
        <v>1.2521348426666521</v>
      </c>
      <c r="AC51" s="28">
        <f>UnemploymentMaleRate!AC51*LaborForceMale!AC51/100</f>
        <v>1.2938258954280522</v>
      </c>
      <c r="AD51" s="28">
        <f>UnemploymentMaleRate!AD51*LaborForceMale!AD51/100</f>
        <v>1.3371439161020919</v>
      </c>
      <c r="AE51" s="28">
        <f>UnemploymentMaleRate!AE51*LaborForceMale!AE51/100</f>
        <v>1.3815194659193477</v>
      </c>
      <c r="AF51" s="28">
        <f>UnemploymentMaleRate!AF51*LaborForceMale!AF51/100</f>
        <v>1.4266068141983839</v>
      </c>
      <c r="AG51" s="25">
        <f>UnemploymentMaleRate!AG51*LaborForceMale!AG51/100</f>
        <v>1.466919820344128</v>
      </c>
      <c r="AH51" s="25">
        <f>UnemploymentMaleRate!AH51*LaborForceMale!AH51/100</f>
        <v>1.5082799800483044</v>
      </c>
      <c r="AI51" s="25">
        <f>UnemploymentMaleRate!AI51*LaborForceMale!AI51/100</f>
        <v>1.5515159386882318</v>
      </c>
      <c r="AJ51" s="25">
        <f>UnemploymentMaleRate!AJ51*LaborForceMale!AJ51/100</f>
        <v>1.5977439299172957</v>
      </c>
      <c r="AK51" s="25">
        <f>UnemploymentMaleRate!AK51*LaborForceMale!AK51/100</f>
        <v>1.6477235007702555</v>
      </c>
      <c r="AL51" s="25">
        <f>UnemploymentMaleRate!AL51*LaborForceMale!AL51/100</f>
        <v>1.7537199861262733</v>
      </c>
      <c r="AM51" s="25">
        <f>UnemploymentMaleRate!AM51*LaborForceMale!AM51/100</f>
        <v>1.8657524714732832</v>
      </c>
      <c r="AN51" s="25">
        <f>UnemploymentMaleRate!AN51*LaborForceMale!AN51/100</f>
        <v>1.9852957160771008</v>
      </c>
      <c r="AO51" s="25">
        <f>UnemploymentMaleRate!AO51*LaborForceMale!AO51/100</f>
        <v>2.1145194497502167</v>
      </c>
      <c r="AP51" s="25">
        <f>UnemploymentMaleRate!AP51*LaborForceMale!AP51/100</f>
        <v>2.2543855572649432</v>
      </c>
      <c r="AQ51" s="25">
        <f>UnemploymentMaleRate!AQ51*LaborForceMale!AQ51/100</f>
        <v>2.4086973721883624</v>
      </c>
      <c r="AR51" s="25">
        <f>UnemploymentMaleRate!AR51*LaborForceMale!AR51/100</f>
        <v>2.5760356110185727</v>
      </c>
      <c r="AS51" s="25">
        <f>UnemploymentMaleRate!AS51*LaborForceMale!AS51/100</f>
        <v>2.7450494462531112</v>
      </c>
      <c r="AT51" s="25">
        <f>UnemploymentMaleRate!AT51*LaborForceMale!AT51/100</f>
        <v>2.8992161516338308</v>
      </c>
      <c r="AU51" s="25">
        <f>UnemploymentMaleRate!AU51*LaborForceMale!AU51/100</f>
        <v>3.0267871057655809</v>
      </c>
      <c r="AV51" s="25">
        <f>UnemploymentMaleRate!AV51*LaborForceMale!AV51/100</f>
        <v>3.119108800954403</v>
      </c>
      <c r="AW51" s="25">
        <f>UnemploymentMaleRate!AW51*LaborForceMale!AW51/100</f>
        <v>3.1815830354404353</v>
      </c>
      <c r="AX51" s="25">
        <f>UnemploymentMaleRate!AX51*LaborForceMale!AX51/100</f>
        <v>3.2348171237691616</v>
      </c>
      <c r="AY51" s="25">
        <f>UnemploymentMaleRate!AY51*LaborForceMale!AY51/100</f>
        <v>3.3098253233662787</v>
      </c>
      <c r="AZ51" s="25">
        <f>UnemploymentMaleRate!AZ51*LaborForceMale!AZ51/100</f>
        <v>3.4305971999999998</v>
      </c>
    </row>
    <row r="52" spans="1:5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UnemploymentMaleRate!AA52*LaborForceMale!AA52/100</f>
        <v>1.1659055432967322</v>
      </c>
      <c r="AB52" s="28">
        <f>UnemploymentMaleRate!AB52*LaborForceMale!AB52/100</f>
        <v>1.2073322137723281</v>
      </c>
      <c r="AC52" s="28">
        <f>UnemploymentMaleRate!AC52*LaborForceMale!AC52/100</f>
        <v>1.2471319163352843</v>
      </c>
      <c r="AD52" s="28">
        <f>UnemploymentMaleRate!AD52*LaborForceMale!AD52/100</f>
        <v>1.2862604946342762</v>
      </c>
      <c r="AE52" s="28">
        <f>UnemploymentMaleRate!AE52*LaborForceMale!AE52/100</f>
        <v>1.3260805342961399</v>
      </c>
      <c r="AF52" s="28">
        <f>UnemploymentMaleRate!AF52*LaborForceMale!AF52/100</f>
        <v>1.3676292273651842</v>
      </c>
      <c r="AG52" s="25">
        <f>UnemploymentMaleRate!AG52*LaborForceMale!AG52/100</f>
        <v>1.4059762845846269</v>
      </c>
      <c r="AH52" s="25">
        <f>UnemploymentMaleRate!AH52*LaborForceMale!AH52/100</f>
        <v>1.4461338473443452</v>
      </c>
      <c r="AI52" s="25">
        <f>UnemploymentMaleRate!AI52*LaborForceMale!AI52/100</f>
        <v>1.4885601261894257</v>
      </c>
      <c r="AJ52" s="25">
        <f>UnemploymentMaleRate!AJ52*LaborForceMale!AJ52/100</f>
        <v>1.5337059766301948</v>
      </c>
      <c r="AK52" s="25">
        <f>UnemploymentMaleRate!AK52*LaborForceMale!AK52/100</f>
        <v>1.5818153589004127</v>
      </c>
      <c r="AL52" s="25">
        <f>UnemploymentMaleRate!AL52*LaborForceMale!AL52/100</f>
        <v>1.6833735936674392</v>
      </c>
      <c r="AM52" s="25">
        <f>UnemploymentMaleRate!AM52*LaborForceMale!AM52/100</f>
        <v>1.790571239915185</v>
      </c>
      <c r="AN52" s="25">
        <f>UnemploymentMaleRate!AN52*LaborForceMale!AN52/100</f>
        <v>1.9045621256326712</v>
      </c>
      <c r="AO52" s="25">
        <f>UnemploymentMaleRate!AO52*LaborForceMale!AO52/100</f>
        <v>2.026768041684857</v>
      </c>
      <c r="AP52" s="25">
        <f>UnemploymentMaleRate!AP52*LaborForceMale!AP52/100</f>
        <v>2.1579248028930391</v>
      </c>
      <c r="AQ52" s="25">
        <f>UnemploymentMaleRate!AQ52*LaborForceMale!AQ52/100</f>
        <v>2.3004418305487842</v>
      </c>
      <c r="AR52" s="25">
        <f>UnemploymentMaleRate!AR52*LaborForceMale!AR52/100</f>
        <v>2.4532613601628355</v>
      </c>
      <c r="AS52" s="25">
        <f>UnemploymentMaleRate!AS52*LaborForceMale!AS52/100</f>
        <v>2.6089484674841947</v>
      </c>
      <c r="AT52" s="25">
        <f>UnemploymentMaleRate!AT52*LaborForceMale!AT52/100</f>
        <v>2.7567433751360868</v>
      </c>
      <c r="AU52" s="25">
        <f>UnemploymentMaleRate!AU52*LaborForceMale!AU52/100</f>
        <v>2.8889015359910797</v>
      </c>
      <c r="AV52" s="25">
        <f>UnemploymentMaleRate!AV52*LaborForceMale!AV52/100</f>
        <v>3.0005566923388938</v>
      </c>
      <c r="AW52" s="25">
        <f>UnemploymentMaleRate!AW52*LaborForceMale!AW52/100</f>
        <v>3.0951871069160806</v>
      </c>
      <c r="AX52" s="25">
        <f>UnemploymentMaleRate!AX52*LaborForceMale!AX52/100</f>
        <v>3.1835566687501622</v>
      </c>
      <c r="AY52" s="25">
        <f>UnemploymentMaleRate!AY52*LaborForceMale!AY52/100</f>
        <v>3.282430373260155</v>
      </c>
      <c r="AZ52" s="25">
        <f>UnemploymentMaleRate!AZ52*LaborForceMale!AZ52/100</f>
        <v>3.4050671999999995</v>
      </c>
    </row>
    <row r="53" spans="1:5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UnemploymentMaleRate!AA53*LaborForceMale!AA53/100</f>
        <v>2.3459885236919176</v>
      </c>
      <c r="AB53" s="28">
        <f>UnemploymentMaleRate!AB53*LaborForceMale!AB53/100</f>
        <v>2.4354900914143056</v>
      </c>
      <c r="AC53" s="28">
        <f>UnemploymentMaleRate!AC53*LaborForceMale!AC53/100</f>
        <v>2.5149003786656157</v>
      </c>
      <c r="AD53" s="28">
        <f>UnemploymentMaleRate!AD53*LaborForceMale!AD53/100</f>
        <v>2.5885198889377414</v>
      </c>
      <c r="AE53" s="28">
        <f>UnemploymentMaleRate!AE53*LaborForceMale!AE53/100</f>
        <v>2.6629484048172536</v>
      </c>
      <c r="AF53" s="28">
        <f>UnemploymentMaleRate!AF53*LaborForceMale!AF53/100</f>
        <v>2.7429548014634793</v>
      </c>
      <c r="AG53" s="25">
        <f>UnemploymentMaleRate!AG53*LaborForceMale!AG53/100</f>
        <v>2.8187914357451547</v>
      </c>
      <c r="AH53" s="25">
        <f>UnemploymentMaleRate!AH53*LaborForceMale!AH53/100</f>
        <v>2.9000223782082788</v>
      </c>
      <c r="AI53" s="25">
        <f>UnemploymentMaleRate!AI53*LaborForceMale!AI53/100</f>
        <v>2.9865748618549812</v>
      </c>
      <c r="AJ53" s="25">
        <f>UnemploymentMaleRate!AJ53*LaborForceMale!AJ53/100</f>
        <v>3.077705632103469</v>
      </c>
      <c r="AK53" s="25">
        <f>UnemploymentMaleRate!AK53*LaborForceMale!AK53/100</f>
        <v>3.1730578479547624</v>
      </c>
      <c r="AL53" s="25">
        <f>UnemploymentMaleRate!AL53*LaborForceMale!AL53/100</f>
        <v>3.2718636988919179</v>
      </c>
      <c r="AM53" s="25">
        <f>UnemploymentMaleRate!AM53*LaborForceMale!AM53/100</f>
        <v>3.3744432323006186</v>
      </c>
      <c r="AN53" s="25">
        <f>UnemploymentMaleRate!AN53*LaborForceMale!AN53/100</f>
        <v>3.4825947730479294</v>
      </c>
      <c r="AO53" s="25">
        <f>UnemploymentMaleRate!AO53*LaborForceMale!AO53/100</f>
        <v>3.598620148842302</v>
      </c>
      <c r="AP53" s="25">
        <f>UnemploymentMaleRate!AP53*LaborForceMale!AP53/100</f>
        <v>3.7233098952543622</v>
      </c>
      <c r="AQ53" s="25">
        <f>UnemploymentMaleRate!AQ53*LaborForceMale!AQ53/100</f>
        <v>3.8585800635631915</v>
      </c>
      <c r="AR53" s="25">
        <f>UnemploymentMaleRate!AR53*LaborForceMale!AR53/100</f>
        <v>4.0019733173641843</v>
      </c>
      <c r="AS53" s="25">
        <f>UnemploymentMaleRate!AS53*LaborForceMale!AS53/100</f>
        <v>4.1456585327442017</v>
      </c>
      <c r="AT53" s="25">
        <f>UnemploymentMaleRate!AT53*LaborForceMale!AT53/100</f>
        <v>4.2792786860919918</v>
      </c>
      <c r="AU53" s="25">
        <f>UnemploymentMaleRate!AU53*LaborForceMale!AU53/100</f>
        <v>4.395894173760996</v>
      </c>
      <c r="AV53" s="25">
        <f>UnemploymentMaleRate!AV53*LaborForceMale!AV53/100</f>
        <v>4.4943076431187796</v>
      </c>
      <c r="AW53" s="25">
        <f>UnemploymentMaleRate!AW53*LaborForceMale!AW53/100</f>
        <v>4.5783495049535006</v>
      </c>
      <c r="AX53" s="25">
        <f>UnemploymentMaleRate!AX53*LaborForceMale!AX53/100</f>
        <v>4.6522634245309176</v>
      </c>
      <c r="AY53" s="25">
        <f>UnemploymentMaleRate!AY53*LaborForceMale!AY53/100</f>
        <v>4.7225863994888977</v>
      </c>
      <c r="AZ53" s="25">
        <f>UnemploymentMaleRate!AZ53*LaborForceMale!AZ53/100</f>
        <v>4.7950790263999998</v>
      </c>
    </row>
    <row r="54" spans="1:5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UnemploymentMaleRate!AA54*LaborForceMale!AA54/100</f>
        <v>2.2581901256692896</v>
      </c>
      <c r="AB54" s="28">
        <f>UnemploymentMaleRate!AB54*LaborForceMale!AB54/100</f>
        <v>2.3501187102138359</v>
      </c>
      <c r="AC54" s="28">
        <f>UnemploymentMaleRate!AC54*LaborForceMale!AC54/100</f>
        <v>2.4241640129109014</v>
      </c>
      <c r="AD54" s="28">
        <f>UnemploymentMaleRate!AD54*LaborForceMale!AD54/100</f>
        <v>2.487607084226962</v>
      </c>
      <c r="AE54" s="28">
        <f>UnemploymentMaleRate!AE54*LaborForceMale!AE54/100</f>
        <v>2.5513482102404796</v>
      </c>
      <c r="AF54" s="28">
        <f>UnemploymentMaleRate!AF54*LaborForceMale!AF54/100</f>
        <v>2.6234774470253162</v>
      </c>
      <c r="AG54" s="25">
        <f>UnemploymentMaleRate!AG54*LaborForceMale!AG54/100</f>
        <v>2.6955880606723381</v>
      </c>
      <c r="AH54" s="25">
        <f>UnemploymentMaleRate!AH54*LaborForceMale!AH54/100</f>
        <v>2.7753651790284639</v>
      </c>
      <c r="AI54" s="25">
        <f>UnemploymentMaleRate!AI54*LaborForceMale!AI54/100</f>
        <v>2.8613208135660391</v>
      </c>
      <c r="AJ54" s="25">
        <f>UnemploymentMaleRate!AJ54*LaborForceMale!AJ54/100</f>
        <v>2.9506901404240171</v>
      </c>
      <c r="AK54" s="25">
        <f>UnemploymentMaleRate!AK54*LaborForceMale!AK54/100</f>
        <v>3.0414192494352053</v>
      </c>
      <c r="AL54" s="25">
        <f>UnemploymentMaleRate!AL54*LaborForceMale!AL54/100</f>
        <v>3.1329830405512</v>
      </c>
      <c r="AM54" s="25">
        <f>UnemploymentMaleRate!AM54*LaborForceMale!AM54/100</f>
        <v>3.2266861054409128</v>
      </c>
      <c r="AN54" s="25">
        <f>UnemploymentMaleRate!AN54*LaborForceMale!AN54/100</f>
        <v>3.3246361092912213</v>
      </c>
      <c r="AO54" s="25">
        <f>UnemploymentMaleRate!AO54*LaborForceMale!AO54/100</f>
        <v>3.4297680098578707</v>
      </c>
      <c r="AP54" s="25">
        <f>UnemploymentMaleRate!AP54*LaborForceMale!AP54/100</f>
        <v>3.5438634196225265</v>
      </c>
      <c r="AQ54" s="25">
        <f>UnemploymentMaleRate!AQ54*LaborForceMale!AQ54/100</f>
        <v>3.6667995442762806</v>
      </c>
      <c r="AR54" s="25">
        <f>UnemploymentMaleRate!AR54*LaborForceMale!AR54/100</f>
        <v>3.7967095982193313</v>
      </c>
      <c r="AS54" s="25">
        <f>UnemploymentMaleRate!AS54*LaborForceMale!AS54/100</f>
        <v>3.9309479779998653</v>
      </c>
      <c r="AT54" s="25">
        <f>UnemploymentMaleRate!AT54*LaborForceMale!AT54/100</f>
        <v>4.066187548632028</v>
      </c>
      <c r="AU54" s="25">
        <f>UnemploymentMaleRate!AU54*LaborForceMale!AU54/100</f>
        <v>4.1992759082102342</v>
      </c>
      <c r="AV54" s="25">
        <f>UnemploymentMaleRate!AV54*LaborForceMale!AV54/100</f>
        <v>4.3334946757316182</v>
      </c>
      <c r="AW54" s="25">
        <f>UnemploymentMaleRate!AW54*LaborForceMale!AW54/100</f>
        <v>4.4683369428972437</v>
      </c>
      <c r="AX54" s="25">
        <f>UnemploymentMaleRate!AX54*LaborForceMale!AX54/100</f>
        <v>4.5936938965575562</v>
      </c>
      <c r="AY54" s="25">
        <f>UnemploymentMaleRate!AY54*LaborForceMale!AY54/100</f>
        <v>4.6962025752653487</v>
      </c>
      <c r="AZ54" s="25">
        <f>UnemploymentMaleRate!AZ54*LaborForceMale!AZ54/100</f>
        <v>4.7688080583999994</v>
      </c>
    </row>
    <row r="55" spans="1:5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UnemploymentMaleRate!AA55*LaborForceMale!AA55/100</f>
        <v>2.14854857624724</v>
      </c>
      <c r="AB55" s="28">
        <f>UnemploymentMaleRate!AB55*LaborForceMale!AB55/100</f>
        <v>2.2431596530689077</v>
      </c>
      <c r="AC55" s="28">
        <f>UnemploymentMaleRate!AC55*LaborForceMale!AC55/100</f>
        <v>2.3175030104634318</v>
      </c>
      <c r="AD55" s="28">
        <f>UnemploymentMaleRate!AD55*LaborForceMale!AD55/100</f>
        <v>2.3792854913222259</v>
      </c>
      <c r="AE55" s="28">
        <f>UnemploymentMaleRate!AE55*LaborForceMale!AE55/100</f>
        <v>2.4406421797560798</v>
      </c>
      <c r="AF55" s="28">
        <f>UnemploymentMaleRate!AF55*LaborForceMale!AF55/100</f>
        <v>2.5105147166887334</v>
      </c>
      <c r="AG55" s="25">
        <f>UnemploymentMaleRate!AG55*LaborForceMale!AG55/100</f>
        <v>2.5808668456733819</v>
      </c>
      <c r="AH55" s="25">
        <f>UnemploymentMaleRate!AH55*LaborForceMale!AH55/100</f>
        <v>2.6587340279151239</v>
      </c>
      <c r="AI55" s="25">
        <f>UnemploymentMaleRate!AI55*LaborForceMale!AI55/100</f>
        <v>2.7421674831144829</v>
      </c>
      <c r="AJ55" s="25">
        <f>UnemploymentMaleRate!AJ55*LaborForceMale!AJ55/100</f>
        <v>2.8277394797221005</v>
      </c>
      <c r="AK55" s="25">
        <f>UnemploymentMaleRate!AK55*LaborForceMale!AK55/100</f>
        <v>2.9133700356565111</v>
      </c>
      <c r="AL55" s="25">
        <f>UnemploymentMaleRate!AL55*LaborForceMale!AL55/100</f>
        <v>2.9985502213132831</v>
      </c>
      <c r="AM55" s="25">
        <f>UnemploymentMaleRate!AM55*LaborForceMale!AM55/100</f>
        <v>3.0850148002815088</v>
      </c>
      <c r="AN55" s="25">
        <f>UnemploymentMaleRate!AN55*LaborForceMale!AN55/100</f>
        <v>3.174965018339289</v>
      </c>
      <c r="AO55" s="25">
        <f>UnemploymentMaleRate!AO55*LaborForceMale!AO55/100</f>
        <v>3.2713870030332242</v>
      </c>
      <c r="AP55" s="25">
        <f>UnemploymentMaleRate!AP55*LaborForceMale!AP55/100</f>
        <v>3.3762355473310732</v>
      </c>
      <c r="AQ55" s="25">
        <f>UnemploymentMaleRate!AQ55*LaborForceMale!AQ55/100</f>
        <v>3.4881329190667505</v>
      </c>
      <c r="AR55" s="25">
        <f>UnemploymentMaleRate!AR55*LaborForceMale!AR55/100</f>
        <v>3.6058033887716276</v>
      </c>
      <c r="AS55" s="25">
        <f>UnemploymentMaleRate!AS55*LaborForceMale!AS55/100</f>
        <v>3.7305353044405352</v>
      </c>
      <c r="AT55" s="25">
        <f>UnemploymentMaleRate!AT55*LaborForceMale!AT55/100</f>
        <v>3.8639963164668267</v>
      </c>
      <c r="AU55" s="25">
        <f>UnemploymentMaleRate!AU55*LaborForceMale!AU55/100</f>
        <v>4.0062223250049644</v>
      </c>
      <c r="AV55" s="25">
        <f>UnemploymentMaleRate!AV55*LaborForceMale!AV55/100</f>
        <v>4.1629499712307494</v>
      </c>
      <c r="AW55" s="25">
        <f>UnemploymentMaleRate!AW55*LaborForceMale!AW55/100</f>
        <v>4.3310396768219803</v>
      </c>
      <c r="AX55" s="25">
        <f>UnemploymentMaleRate!AX55*LaborForceMale!AX55/100</f>
        <v>4.4910686939303632</v>
      </c>
      <c r="AY55" s="25">
        <f>UnemploymentMaleRate!AY55*LaborForceMale!AY55/100</f>
        <v>4.6173661333316991</v>
      </c>
      <c r="AZ55" s="25">
        <f>UnemploymentMaleRate!AZ55*LaborForceMale!AZ55/100</f>
        <v>4.6944651399999993</v>
      </c>
    </row>
    <row r="56" spans="1:5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UnemploymentMaleRate!AA56*LaborForceMale!AA56/100</f>
        <v>2.0038643102526281</v>
      </c>
      <c r="AB56" s="28">
        <f>UnemploymentMaleRate!AB56*LaborForceMale!AB56/100</f>
        <v>2.101413354806382</v>
      </c>
      <c r="AC56" s="28">
        <f>UnemploymentMaleRate!AC56*LaborForceMale!AC56/100</f>
        <v>2.1846131946396579</v>
      </c>
      <c r="AD56" s="28">
        <f>UnemploymentMaleRate!AD56*LaborForceMale!AD56/100</f>
        <v>2.2582327049117836</v>
      </c>
      <c r="AE56" s="28">
        <f>UnemploymentMaleRate!AE56*LaborForceMale!AE56/100</f>
        <v>2.3301064662416557</v>
      </c>
      <c r="AF56" s="28">
        <f>UnemploymentMaleRate!AF56*LaborForceMale!AF56/100</f>
        <v>2.4061104140934457</v>
      </c>
      <c r="AG56" s="25">
        <f>UnemploymentMaleRate!AG56*LaborForceMale!AG56/100</f>
        <v>2.4777237791752444</v>
      </c>
      <c r="AH56" s="25">
        <f>UnemploymentMaleRate!AH56*LaborForceMale!AH56/100</f>
        <v>2.5523677698552207</v>
      </c>
      <c r="AI56" s="25">
        <f>UnemploymentMaleRate!AI56*LaborForceMale!AI56/100</f>
        <v>2.6295776835776303</v>
      </c>
      <c r="AJ56" s="25">
        <f>UnemploymentMaleRate!AJ56*LaborForceMale!AJ56/100</f>
        <v>2.7081831624137953</v>
      </c>
      <c r="AK56" s="25">
        <f>UnemploymentMaleRate!AK56*LaborForceMale!AK56/100</f>
        <v>2.7874076734713422</v>
      </c>
      <c r="AL56" s="25">
        <f>UnemploymentMaleRate!AL56*LaborForceMale!AL56/100</f>
        <v>2.8674844578447756</v>
      </c>
      <c r="AM56" s="25">
        <f>UnemploymentMaleRate!AM56*LaborForceMale!AM56/100</f>
        <v>2.94955351726527</v>
      </c>
      <c r="AN56" s="25">
        <f>UnemploymentMaleRate!AN56*LaborForceMale!AN56/100</f>
        <v>3.0352720001174855</v>
      </c>
      <c r="AO56" s="25">
        <f>UnemploymentMaleRate!AO56*LaborForceMale!AO56/100</f>
        <v>3.1268032527014684</v>
      </c>
      <c r="AP56" s="25">
        <f>UnemploymentMaleRate!AP56*LaborForceMale!AP56/100</f>
        <v>3.2257426051421128</v>
      </c>
      <c r="AQ56" s="25">
        <f>UnemploymentMaleRate!AQ56*LaborForceMale!AQ56/100</f>
        <v>3.3305625582425717</v>
      </c>
      <c r="AR56" s="25">
        <f>UnemploymentMaleRate!AR56*LaborForceMale!AR56/100</f>
        <v>3.440367563758417</v>
      </c>
      <c r="AS56" s="25">
        <f>UnemploymentMaleRate!AS56*LaborForceMale!AS56/100</f>
        <v>3.5576278768896508</v>
      </c>
      <c r="AT56" s="25">
        <f>UnemploymentMaleRate!AT56*LaborForceMale!AT56/100</f>
        <v>3.6853746212120702</v>
      </c>
      <c r="AU56" s="25">
        <f>UnemploymentMaleRate!AU56*LaborForceMale!AU56/100</f>
        <v>3.8244635779955218</v>
      </c>
      <c r="AV56" s="25">
        <f>UnemploymentMaleRate!AV56*LaborForceMale!AV56/100</f>
        <v>3.980479900348739</v>
      </c>
      <c r="AW56" s="25">
        <f>UnemploymentMaleRate!AW56*LaborForceMale!AW56/100</f>
        <v>4.1496976701978392</v>
      </c>
      <c r="AX56" s="25">
        <f>UnemploymentMaleRate!AX56*LaborForceMale!AX56/100</f>
        <v>4.3131850093765616</v>
      </c>
      <c r="AY56" s="25">
        <f>UnemploymentMaleRate!AY56*LaborForceMale!AY56/100</f>
        <v>4.4456743816680069</v>
      </c>
      <c r="AZ56" s="25">
        <f>UnemploymentMaleRate!AZ56*LaborForceMale!AZ56/100</f>
        <v>4.5318596111999989</v>
      </c>
    </row>
    <row r="57" spans="1:5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UnemploymentMaleRate!AA57*LaborForceMale!AA57/100</f>
        <v>1.839551013468282</v>
      </c>
      <c r="AB57" s="28">
        <f>UnemploymentMaleRate!AB57*LaborForceMale!AB57/100</f>
        <v>1.93969739181417</v>
      </c>
      <c r="AC57" s="28">
        <f>UnemploymentMaleRate!AC57*LaborForceMale!AC57/100</f>
        <v>2.0363096930330555</v>
      </c>
      <c r="AD57" s="28">
        <f>UnemploymentMaleRate!AD57*LaborForceMale!AD57/100</f>
        <v>2.1292601793974577</v>
      </c>
      <c r="AE57" s="28">
        <f>UnemploymentMaleRate!AE57*LaborForceMale!AE57/100</f>
        <v>2.2190598018173038</v>
      </c>
      <c r="AF57" s="28">
        <f>UnemploymentMaleRate!AF57*LaborForceMale!AF57/100</f>
        <v>2.3063046696875098</v>
      </c>
      <c r="AG57" s="25">
        <f>UnemploymentMaleRate!AG57*LaborForceMale!AG57/100</f>
        <v>2.380984743532871</v>
      </c>
      <c r="AH57" s="25">
        <f>UnemploymentMaleRate!AH57*LaborForceMale!AH57/100</f>
        <v>2.4520421690242959</v>
      </c>
      <c r="AI57" s="25">
        <f>UnemploymentMaleRate!AI57*LaborForceMale!AI57/100</f>
        <v>2.5212794234850069</v>
      </c>
      <c r="AJ57" s="25">
        <f>UnemploymentMaleRate!AJ57*LaborForceMale!AJ57/100</f>
        <v>2.5912668899671871</v>
      </c>
      <c r="AK57" s="25">
        <f>UnemploymentMaleRate!AK57*LaborForceMale!AK57/100</f>
        <v>2.6640330072621445</v>
      </c>
      <c r="AL57" s="25">
        <f>UnemploymentMaleRate!AL57*LaborForceMale!AL57/100</f>
        <v>2.7400767302738989</v>
      </c>
      <c r="AM57" s="25">
        <f>UnemploymentMaleRate!AM57*LaborForceMale!AM57/100</f>
        <v>2.819598453882636</v>
      </c>
      <c r="AN57" s="25">
        <f>UnemploymentMaleRate!AN57*LaborForceMale!AN57/100</f>
        <v>2.9034954693509918</v>
      </c>
      <c r="AO57" s="25">
        <f>UnemploymentMaleRate!AO57*LaborForceMale!AO57/100</f>
        <v>2.9926495712661243</v>
      </c>
      <c r="AP57" s="25">
        <f>UnemploymentMaleRate!AP57*LaborForceMale!AP57/100</f>
        <v>3.0877634782547352</v>
      </c>
      <c r="AQ57" s="25">
        <f>UnemploymentMaleRate!AQ57*LaborForceMale!AQ57/100</f>
        <v>3.1878573257980327</v>
      </c>
      <c r="AR57" s="25">
        <f>UnemploymentMaleRate!AR57*LaborForceMale!AR57/100</f>
        <v>3.2925744413391635</v>
      </c>
      <c r="AS57" s="25">
        <f>UnemploymentMaleRate!AS57*LaborForceMale!AS57/100</f>
        <v>3.4035015644546642</v>
      </c>
      <c r="AT57" s="25">
        <f>UnemploymentMaleRate!AT57*LaborForceMale!AT57/100</f>
        <v>3.5227609049510966</v>
      </c>
      <c r="AU57" s="25">
        <f>UnemploymentMaleRate!AU57*LaborForceMale!AU57/100</f>
        <v>3.6509156161638958</v>
      </c>
      <c r="AV57" s="25">
        <f>UnemploymentMaleRate!AV57*LaborForceMale!AV57/100</f>
        <v>3.7912694049904325</v>
      </c>
      <c r="AW57" s="25">
        <f>UnemploymentMaleRate!AW57*LaborForceMale!AW57/100</f>
        <v>3.9410312438283177</v>
      </c>
      <c r="AX57" s="25">
        <f>UnemploymentMaleRate!AX57*LaborForceMale!AX57/100</f>
        <v>4.0879236782919799</v>
      </c>
      <c r="AY57" s="25">
        <f>UnemploymentMaleRate!AY57*LaborForceMale!AY57/100</f>
        <v>4.2154262917648859</v>
      </c>
      <c r="AZ57" s="25">
        <f>UnemploymentMaleRate!AZ57*LaborForceMale!AZ57/100</f>
        <v>4.313222420799999</v>
      </c>
    </row>
    <row r="58" spans="1:5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UnemploymentMaleRate!AA58*LaborForceMale!AA58/100</f>
        <v>2.6295580539701549</v>
      </c>
      <c r="AB58" s="28">
        <f>UnemploymentMaleRate!AB58*LaborForceMale!AB58/100</f>
        <v>2.7896429880014848</v>
      </c>
      <c r="AC58" s="28">
        <f>UnemploymentMaleRate!AC58*LaborForceMale!AC58/100</f>
        <v>2.9599078866657296</v>
      </c>
      <c r="AD58" s="28">
        <f>UnemploymentMaleRate!AD58*LaborForceMale!AD58/100</f>
        <v>3.132834213992175</v>
      </c>
      <c r="AE58" s="28">
        <f>UnemploymentMaleRate!AE58*LaborForceMale!AE58/100</f>
        <v>3.2987077553637896</v>
      </c>
      <c r="AF58" s="28">
        <f>UnemploymentMaleRate!AF58*LaborForceMale!AF58/100</f>
        <v>3.4508749391250744</v>
      </c>
      <c r="AG58" s="25">
        <f>UnemploymentMaleRate!AG58*LaborForceMale!AG58/100</f>
        <v>3.572604460675866</v>
      </c>
      <c r="AH58" s="25">
        <f>UnemploymentMaleRate!AH58*LaborForceMale!AH58/100</f>
        <v>3.6789934088511442</v>
      </c>
      <c r="AI58" s="25">
        <f>UnemploymentMaleRate!AI58*LaborForceMale!AI58/100</f>
        <v>3.7763879153025219</v>
      </c>
      <c r="AJ58" s="25">
        <f>UnemploymentMaleRate!AJ58*LaborForceMale!AJ58/100</f>
        <v>3.8739899357063514</v>
      </c>
      <c r="AK58" s="25">
        <f>UnemploymentMaleRate!AK58*LaborForceMale!AK58/100</f>
        <v>3.9789696698086914</v>
      </c>
      <c r="AL58" s="25">
        <f>UnemploymentMaleRate!AL58*LaborForceMale!AL58/100</f>
        <v>4.0928591912063617</v>
      </c>
      <c r="AM58" s="25">
        <f>UnemploymentMaleRate!AM58*LaborForceMale!AM58/100</f>
        <v>4.214573912782984</v>
      </c>
      <c r="AN58" s="25">
        <f>UnemploymentMaleRate!AN58*LaborForceMale!AN58/100</f>
        <v>4.3440123605208329</v>
      </c>
      <c r="AO58" s="25">
        <f>UnemploymentMaleRate!AO58*LaborForceMale!AO58/100</f>
        <v>4.4803014925729254</v>
      </c>
      <c r="AP58" s="25">
        <f>UnemploymentMaleRate!AP58*LaborForceMale!AP58/100</f>
        <v>4.6229644968616723</v>
      </c>
      <c r="AQ58" s="25">
        <f>UnemploymentMaleRate!AQ58*LaborForceMale!AQ58/100</f>
        <v>4.7708925313948551</v>
      </c>
      <c r="AR58" s="25">
        <f>UnemploymentMaleRate!AR58*LaborForceMale!AR58/100</f>
        <v>4.924645002525402</v>
      </c>
      <c r="AS58" s="25">
        <f>UnemploymentMaleRate!AS58*LaborForceMale!AS58/100</f>
        <v>5.0866704424469598</v>
      </c>
      <c r="AT58" s="25">
        <f>UnemploymentMaleRate!AT58*LaborForceMale!AT58/100</f>
        <v>5.2604495036251615</v>
      </c>
      <c r="AU58" s="25">
        <f>UnemploymentMaleRate!AU58*LaborForceMale!AU58/100</f>
        <v>5.4473335656703412</v>
      </c>
      <c r="AV58" s="25">
        <f>UnemploymentMaleRate!AV58*LaborForceMale!AV58/100</f>
        <v>5.6498387024762762</v>
      </c>
      <c r="AW58" s="25">
        <f>UnemploymentMaleRate!AW58*LaborForceMale!AW58/100</f>
        <v>5.8645189845884556</v>
      </c>
      <c r="AX58" s="25">
        <f>UnemploymentMaleRate!AX58*LaborForceMale!AX58/100</f>
        <v>6.0798504956676789</v>
      </c>
      <c r="AY58" s="25">
        <f>UnemploymentMaleRate!AY58*LaborForceMale!AY58/100</f>
        <v>6.280350091575194</v>
      </c>
      <c r="AZ58" s="25">
        <f>UnemploymentMaleRate!AZ58*LaborForceMale!AZ58/100</f>
        <v>6.4557698204999996</v>
      </c>
    </row>
    <row r="59" spans="1:5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UnemploymentMaleRate!AA59*LaborForceMale!AA59/100</f>
        <v>2.3848396884808647</v>
      </c>
      <c r="AB59" s="28">
        <f>UnemploymentMaleRate!AB59*LaborForceMale!AB59/100</f>
        <v>2.54991480125382</v>
      </c>
      <c r="AC59" s="28">
        <f>UnemploymentMaleRate!AC59*LaborForceMale!AC59/100</f>
        <v>2.7420034149481047</v>
      </c>
      <c r="AD59" s="28">
        <f>UnemploymentMaleRate!AD59*LaborForceMale!AD59/100</f>
        <v>2.9455361718898501</v>
      </c>
      <c r="AE59" s="28">
        <f>UnemploymentMaleRate!AE59*LaborForceMale!AE59/100</f>
        <v>3.1392881784980098</v>
      </c>
      <c r="AF59" s="28">
        <f>UnemploymentMaleRate!AF59*LaborForceMale!AF59/100</f>
        <v>3.3084219699808193</v>
      </c>
      <c r="AG59" s="25">
        <f>UnemploymentMaleRate!AG59*LaborForceMale!AG59/100</f>
        <v>3.4338657576887313</v>
      </c>
      <c r="AH59" s="25">
        <f>UnemploymentMaleRate!AH59*LaborForceMale!AH59/100</f>
        <v>3.5327846239436513</v>
      </c>
      <c r="AI59" s="25">
        <f>UnemploymentMaleRate!AI59*LaborForceMale!AI59/100</f>
        <v>3.6155981718311643</v>
      </c>
      <c r="AJ59" s="25">
        <f>UnemploymentMaleRate!AJ59*LaborForceMale!AJ59/100</f>
        <v>3.6982748545391884</v>
      </c>
      <c r="AK59" s="25">
        <f>UnemploymentMaleRate!AK59*LaborForceMale!AK59/100</f>
        <v>3.7921035009733832</v>
      </c>
      <c r="AL59" s="25">
        <f>UnemploymentMaleRate!AL59*LaborForceMale!AL59/100</f>
        <v>3.9002004876012251</v>
      </c>
      <c r="AM59" s="25">
        <f>UnemploymentMaleRate!AM59*LaborForceMale!AM59/100</f>
        <v>4.0192825641300827</v>
      </c>
      <c r="AN59" s="25">
        <f>UnemploymentMaleRate!AN59*LaborForceMale!AN59/100</f>
        <v>4.1472115152551154</v>
      </c>
      <c r="AO59" s="25">
        <f>UnemploymentMaleRate!AO59*LaborForceMale!AO59/100</f>
        <v>4.2801439381982815</v>
      </c>
      <c r="AP59" s="25">
        <f>UnemploymentMaleRate!AP59*LaborForceMale!AP59/100</f>
        <v>4.4155110546508487</v>
      </c>
      <c r="AQ59" s="25">
        <f>UnemploymentMaleRate!AQ59*LaborForceMale!AQ59/100</f>
        <v>4.5523140827320114</v>
      </c>
      <c r="AR59" s="25">
        <f>UnemploymentMaleRate!AR59*LaborForceMale!AR59/100</f>
        <v>4.6923654154219916</v>
      </c>
      <c r="AS59" s="25">
        <f>UnemploymentMaleRate!AS59*LaborForceMale!AS59/100</f>
        <v>4.8389678546640589</v>
      </c>
      <c r="AT59" s="25">
        <f>UnemploymentMaleRate!AT59*LaborForceMale!AT59/100</f>
        <v>4.9962542284155269</v>
      </c>
      <c r="AU59" s="25">
        <f>UnemploymentMaleRate!AU59*LaborForceMale!AU59/100</f>
        <v>5.1666577787242689</v>
      </c>
      <c r="AV59" s="25">
        <f>UnemploymentMaleRate!AV59*LaborForceMale!AV59/100</f>
        <v>5.350193818016586</v>
      </c>
      <c r="AW59" s="25">
        <f>UnemploymentMaleRate!AW59*LaborForceMale!AW59/100</f>
        <v>5.5440708307271009</v>
      </c>
      <c r="AX59" s="25">
        <f>UnemploymentMaleRate!AX59*LaborForceMale!AX59/100</f>
        <v>5.7444840830413568</v>
      </c>
      <c r="AY59" s="25">
        <f>UnemploymentMaleRate!AY59*LaborForceMale!AY59/100</f>
        <v>5.9465131428945162</v>
      </c>
      <c r="AZ59" s="25">
        <f>UnemploymentMaleRate!AZ59*LaborForceMale!AZ59/100</f>
        <v>6.1456229835</v>
      </c>
    </row>
    <row r="60" spans="1:5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UnemploymentMaleRate!AA60*LaborForceMale!AA60/100</f>
        <v>2.1814400029722294</v>
      </c>
      <c r="AB60" s="28">
        <f>UnemploymentMaleRate!AB60*LaborForceMale!AB60/100</f>
        <v>2.3413253298538952</v>
      </c>
      <c r="AC60" s="28">
        <f>UnemploymentMaleRate!AC60*LaborForceMale!AC60/100</f>
        <v>2.5382045151401398</v>
      </c>
      <c r="AD60" s="28">
        <f>UnemploymentMaleRate!AD60*LaborForceMale!AD60/100</f>
        <v>2.7526491295969051</v>
      </c>
      <c r="AE60" s="28">
        <f>UnemploymentMaleRate!AE60*LaborForceMale!AE60/100</f>
        <v>2.9580448866021896</v>
      </c>
      <c r="AF60" s="28">
        <f>UnemploymentMaleRate!AF60*LaborForceMale!AF60/100</f>
        <v>3.1351629640715992</v>
      </c>
      <c r="AG60" s="25">
        <f>UnemploymentMaleRate!AG60*LaborForceMale!AG60/100</f>
        <v>3.264568745061335</v>
      </c>
      <c r="AH60" s="25">
        <f>UnemploymentMaleRate!AH60*LaborForceMale!AH60/100</f>
        <v>3.363792627295831</v>
      </c>
      <c r="AI60" s="25">
        <f>UnemploymentMaleRate!AI60*LaborForceMale!AI60/100</f>
        <v>3.4444136740764706</v>
      </c>
      <c r="AJ60" s="25">
        <f>UnemploymentMaleRate!AJ60*LaborForceMale!AJ60/100</f>
        <v>3.5236739682171718</v>
      </c>
      <c r="AK60" s="25">
        <f>UnemploymentMaleRate!AK60*LaborForceMale!AK60/100</f>
        <v>3.6143782348763511</v>
      </c>
      <c r="AL60" s="25">
        <f>UnemploymentMaleRate!AL60*LaborForceMale!AL60/100</f>
        <v>3.7194447356367832</v>
      </c>
      <c r="AM60" s="25">
        <f>UnemploymentMaleRate!AM60*LaborForceMale!AM60/100</f>
        <v>3.8352007056287913</v>
      </c>
      <c r="AN60" s="25">
        <f>UnemploymentMaleRate!AN60*LaborForceMale!AN60/100</f>
        <v>3.9590598380004214</v>
      </c>
      <c r="AO60" s="25">
        <f>UnemploymentMaleRate!AO60*LaborForceMale!AO60/100</f>
        <v>4.0861589264577427</v>
      </c>
      <c r="AP60" s="25">
        <f>UnemploymentMaleRate!AP60*LaborForceMale!AP60/100</f>
        <v>4.2134376955353368</v>
      </c>
      <c r="AQ60" s="25">
        <f>UnemploymentMaleRate!AQ60*LaborForceMale!AQ60/100</f>
        <v>4.3403708234039415</v>
      </c>
      <c r="AR60" s="25">
        <f>UnemploymentMaleRate!AR60*LaborForceMale!AR60/100</f>
        <v>4.4694278527520162</v>
      </c>
      <c r="AS60" s="25">
        <f>UnemploymentMaleRate!AS60*LaborForceMale!AS60/100</f>
        <v>4.6037358546126255</v>
      </c>
      <c r="AT60" s="25">
        <f>UnemploymentMaleRate!AT60*LaborForceMale!AT60/100</f>
        <v>4.7475071256226844</v>
      </c>
      <c r="AU60" s="25">
        <f>UnemploymentMaleRate!AU60*LaborForceMale!AU60/100</f>
        <v>4.903693017045323</v>
      </c>
      <c r="AV60" s="25">
        <f>UnemploymentMaleRate!AV60*LaborForceMale!AV60/100</f>
        <v>5.0703167380431724</v>
      </c>
      <c r="AW60" s="25">
        <f>UnemploymentMaleRate!AW60*LaborForceMale!AW60/100</f>
        <v>5.2453057329699178</v>
      </c>
      <c r="AX60" s="25">
        <f>UnemploymentMaleRate!AX60*LaborForceMale!AX60/100</f>
        <v>5.4308382929944603</v>
      </c>
      <c r="AY60" s="25">
        <f>UnemploymentMaleRate!AY60*LaborForceMale!AY60/100</f>
        <v>5.629612191980641</v>
      </c>
      <c r="AZ60" s="25">
        <f>UnemploymentMaleRate!AZ60*LaborForceMale!AZ60/100</f>
        <v>5.8415707349999995</v>
      </c>
    </row>
    <row r="61" spans="1:5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UnemploymentMaleRate!AA61*LaborForceMale!AA61/100</f>
        <v>2.0433118554040499</v>
      </c>
      <c r="AB61" s="28">
        <f>UnemploymentMaleRate!AB61*LaborForceMale!AB61/100</f>
        <v>2.1825711101536642</v>
      </c>
      <c r="AC61" s="28">
        <f>UnemploymentMaleRate!AC61*LaborForceMale!AC61/100</f>
        <v>2.3571608303939846</v>
      </c>
      <c r="AD61" s="28">
        <f>UnemploymentMaleRate!AD61*LaborForceMale!AD61/100</f>
        <v>2.5510459084352548</v>
      </c>
      <c r="AE61" s="28">
        <f>UnemploymentMaleRate!AE61*LaborForceMale!AE61/100</f>
        <v>2.741338057782555</v>
      </c>
      <c r="AF61" s="28">
        <f>UnemploymentMaleRate!AF61*LaborForceMale!AF61/100</f>
        <v>2.9120021707461294</v>
      </c>
      <c r="AG61" s="25">
        <f>UnemploymentMaleRate!AG61*LaborForceMale!AG61/100</f>
        <v>3.0455564781385012</v>
      </c>
      <c r="AH61" s="25">
        <f>UnemploymentMaleRate!AH61*LaborForceMale!AH61/100</f>
        <v>3.1574889940297934</v>
      </c>
      <c r="AI61" s="25">
        <f>UnemploymentMaleRate!AI61*LaborForceMale!AI61/100</f>
        <v>3.2548080927816874</v>
      </c>
      <c r="AJ61" s="25">
        <f>UnemploymentMaleRate!AJ61*LaborForceMale!AJ61/100</f>
        <v>3.3489420001486678</v>
      </c>
      <c r="AK61" s="25">
        <f>UnemploymentMaleRate!AK61*LaborForceMale!AK61/100</f>
        <v>3.4483402658518272</v>
      </c>
      <c r="AL61" s="25">
        <f>UnemploymentMaleRate!AL61*LaborForceMale!AL61/100</f>
        <v>3.5546896727631134</v>
      </c>
      <c r="AM61" s="25">
        <f>UnemploymentMaleRate!AM61*LaborForceMale!AM61/100</f>
        <v>3.6655680743171488</v>
      </c>
      <c r="AN61" s="25">
        <f>UnemploymentMaleRate!AN61*LaborForceMale!AN61/100</f>
        <v>3.7801382430261445</v>
      </c>
      <c r="AO61" s="25">
        <f>UnemploymentMaleRate!AO61*LaborForceMale!AO61/100</f>
        <v>3.8968033216927811</v>
      </c>
      <c r="AP61" s="25">
        <f>UnemploymentMaleRate!AP61*LaborForceMale!AP61/100</f>
        <v>4.0145667668336991</v>
      </c>
      <c r="AQ61" s="25">
        <f>UnemploymentMaleRate!AQ61*LaborForceMale!AQ61/100</f>
        <v>4.1337229555642026</v>
      </c>
      <c r="AR61" s="25">
        <f>UnemploymentMaleRate!AR61*LaborForceMale!AR61/100</f>
        <v>4.2558323145154739</v>
      </c>
      <c r="AS61" s="25">
        <f>UnemploymentMaleRate!AS61*LaborForceMale!AS61/100</f>
        <v>4.3833799363728421</v>
      </c>
      <c r="AT61" s="25">
        <f>UnemploymentMaleRate!AT61*LaborForceMale!AT61/100</f>
        <v>4.5195047115038207</v>
      </c>
      <c r="AU61" s="25">
        <f>UnemploymentMaleRate!AU61*LaborForceMale!AU61/100</f>
        <v>4.6664783275632642</v>
      </c>
      <c r="AV61" s="25">
        <f>UnemploymentMaleRate!AV61*LaborForceMale!AV61/100</f>
        <v>4.8221557241284341</v>
      </c>
      <c r="AW61" s="25">
        <f>UnemploymentMaleRate!AW61*LaborForceMale!AW61/100</f>
        <v>4.985109059719866</v>
      </c>
      <c r="AX61" s="25">
        <f>UnemploymentMaleRate!AX61*LaborForceMale!AX61/100</f>
        <v>5.1591443339866805</v>
      </c>
      <c r="AY61" s="25">
        <f>UnemploymentMaleRate!AY61*LaborForceMale!AY61/100</f>
        <v>5.3487465939793459</v>
      </c>
      <c r="AZ61" s="25">
        <f>UnemploymentMaleRate!AZ61*LaborForceMale!AZ61/100</f>
        <v>5.555494444499999</v>
      </c>
    </row>
    <row r="62" spans="1:5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UnemploymentMaleRate!AA62*LaborForceMale!AA62/100</f>
        <v>1.9502949236601601</v>
      </c>
      <c r="AB62" s="28">
        <f>UnemploymentMaleRate!AB62*LaborForceMale!AB62/100</f>
        <v>2.0594134988103598</v>
      </c>
      <c r="AC62" s="28">
        <f>UnemploymentMaleRate!AC62*LaborForceMale!AC62/100</f>
        <v>2.194946753432895</v>
      </c>
      <c r="AD62" s="28">
        <f>UnemploymentMaleRate!AD62*LaborForceMale!AD62/100</f>
        <v>2.3481785086590596</v>
      </c>
      <c r="AE62" s="28">
        <f>UnemploymentMaleRate!AE62*LaborForceMale!AE62/100</f>
        <v>2.5067331212096242</v>
      </c>
      <c r="AF62" s="28">
        <f>UnemploymentMaleRate!AF62*LaborForceMale!AF62/100</f>
        <v>2.66102944790067</v>
      </c>
      <c r="AG62" s="25">
        <f>UnemploymentMaleRate!AG62*LaborForceMale!AG62/100</f>
        <v>2.7983059467758586</v>
      </c>
      <c r="AH62" s="25">
        <f>UnemploymentMaleRate!AH62*LaborForceMale!AH62/100</f>
        <v>2.9293266851520205</v>
      </c>
      <c r="AI62" s="25">
        <f>UnemploymentMaleRate!AI62*LaborForceMale!AI62/100</f>
        <v>3.0540840717787781</v>
      </c>
      <c r="AJ62" s="25">
        <f>UnemploymentMaleRate!AJ62*LaborForceMale!AJ62/100</f>
        <v>3.1736201642209676</v>
      </c>
      <c r="AK62" s="25">
        <f>UnemploymentMaleRate!AK62*LaborForceMale!AK62/100</f>
        <v>3.2886356365816796</v>
      </c>
      <c r="AL62" s="25">
        <f>UnemploymentMaleRate!AL62*LaborForceMale!AL62/100</f>
        <v>3.3989106062086565</v>
      </c>
      <c r="AM62" s="25">
        <f>UnemploymentMaleRate!AM62*LaborForceMale!AM62/100</f>
        <v>3.5040995803413595</v>
      </c>
      <c r="AN62" s="25">
        <f>UnemploymentMaleRate!AN62*LaborForceMale!AN62/100</f>
        <v>3.6070903367757712</v>
      </c>
      <c r="AO62" s="25">
        <f>UnemploymentMaleRate!AO62*LaborForceMale!AO62/100</f>
        <v>3.711305556074135</v>
      </c>
      <c r="AP62" s="25">
        <f>UnemploymentMaleRate!AP62*LaborForceMale!AP62/100</f>
        <v>3.819474706020435</v>
      </c>
      <c r="AQ62" s="25">
        <f>UnemploymentMaleRate!AQ62*LaborForceMale!AQ62/100</f>
        <v>3.9324342791102409</v>
      </c>
      <c r="AR62" s="25">
        <f>UnemploymentMaleRate!AR62*LaborForceMale!AR62/100</f>
        <v>4.0503713281665483</v>
      </c>
      <c r="AS62" s="25">
        <f>UnemploymentMaleRate!AS62*LaborForceMale!AS62/100</f>
        <v>4.1747349761549923</v>
      </c>
      <c r="AT62" s="25">
        <f>UnemploymentMaleRate!AT62*LaborForceMale!AT62/100</f>
        <v>4.3069504698017482</v>
      </c>
      <c r="AU62" s="25">
        <f>UnemploymentMaleRate!AU62*LaborForceMale!AU62/100</f>
        <v>4.4478539341062744</v>
      </c>
      <c r="AV62" s="25">
        <f>UnemploymentMaleRate!AV62*LaborForceMale!AV62/100</f>
        <v>4.5960770994024811</v>
      </c>
      <c r="AW62" s="25">
        <f>UnemploymentMaleRate!AW62*LaborForceMale!AW62/100</f>
        <v>4.7512685150102278</v>
      </c>
      <c r="AX62" s="25">
        <f>UnemploymentMaleRate!AX62*LaborForceMale!AX62/100</f>
        <v>4.9156251254105001</v>
      </c>
      <c r="AY62" s="25">
        <f>UnemploymentMaleRate!AY62*LaborForceMale!AY62/100</f>
        <v>5.0924196496766667</v>
      </c>
      <c r="AZ62" s="25">
        <f>UnemploymentMaleRate!AZ62*LaborForceMale!AZ62/100</f>
        <v>5.2823460689999999</v>
      </c>
    </row>
    <row r="63" spans="1:5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UnemploymentMaleRate!AA63*LaborForceMale!AA63/100</f>
        <v>3.8617469077824</v>
      </c>
      <c r="AB63" s="28">
        <f>UnemploymentMaleRate!AB63*LaborForceMale!AB63/100</f>
        <v>4.0287884974359747</v>
      </c>
      <c r="AC63" s="28">
        <f>UnemploymentMaleRate!AC63*LaborForceMale!AC63/100</f>
        <v>4.2351339905374497</v>
      </c>
      <c r="AD63" s="28">
        <f>UnemploymentMaleRate!AD63*LaborForceMale!AD63/100</f>
        <v>4.476493172273849</v>
      </c>
      <c r="AE63" s="28">
        <f>UnemploymentMaleRate!AE63*LaborForceMale!AE63/100</f>
        <v>4.7458079473076999</v>
      </c>
      <c r="AF63" s="28">
        <f>UnemploymentMaleRate!AF63*LaborForceMale!AF63/100</f>
        <v>5.0360202203015261</v>
      </c>
      <c r="AG63" s="25">
        <f>UnemploymentMaleRate!AG63*LaborForceMale!AG63/100</f>
        <v>5.3133622607670405</v>
      </c>
      <c r="AH63" s="25">
        <f>UnemploymentMaleRate!AH63*LaborForceMale!AH63/100</f>
        <v>5.6060658492729978</v>
      </c>
      <c r="AI63" s="25">
        <f>UnemploymentMaleRate!AI63*LaborForceMale!AI63/100</f>
        <v>5.8996359398925105</v>
      </c>
      <c r="AJ63" s="25">
        <f>UnemploymentMaleRate!AJ63*LaborForceMale!AJ63/100</f>
        <v>6.1763099989777199</v>
      </c>
      <c r="AK63" s="25">
        <f>UnemploymentMaleRate!AK63*LaborForceMale!AK63/100</f>
        <v>6.4241513396546051</v>
      </c>
      <c r="AL63" s="25">
        <f>UnemploymentMaleRate!AL63*LaborForceMale!AL63/100</f>
        <v>6.6378012110392488</v>
      </c>
      <c r="AM63" s="25">
        <f>UnemploymentMaleRate!AM63*LaborForceMale!AM63/100</f>
        <v>6.8223643255581168</v>
      </c>
      <c r="AN63" s="25">
        <f>UnemploymentMaleRate!AN63*LaborForceMale!AN63/100</f>
        <v>6.9892539706303634</v>
      </c>
      <c r="AO63" s="25">
        <f>UnemploymentMaleRate!AO63*LaborForceMale!AO63/100</f>
        <v>7.1557119815427201</v>
      </c>
      <c r="AP63" s="25">
        <f>UnemploymentMaleRate!AP63*LaborForceMale!AP63/100</f>
        <v>7.3339841971911346</v>
      </c>
      <c r="AQ63" s="25">
        <f>UnemploymentMaleRate!AQ63*LaborForceMale!AQ63/100</f>
        <v>7.5274922336443959</v>
      </c>
      <c r="AR63" s="25">
        <f>UnemploymentMaleRate!AR63*LaborForceMale!AR63/100</f>
        <v>7.7332989937051764</v>
      </c>
      <c r="AS63" s="25">
        <f>UnemploymentMaleRate!AS63*LaborForceMale!AS63/100</f>
        <v>7.9515811211013405</v>
      </c>
      <c r="AT63" s="25">
        <f>UnemploymentMaleRate!AT63*LaborForceMale!AT63/100</f>
        <v>8.180864761387495</v>
      </c>
      <c r="AU63" s="25">
        <f>UnemploymentMaleRate!AU63*LaborForceMale!AU63/100</f>
        <v>8.4204580766547892</v>
      </c>
      <c r="AV63" s="25">
        <f>UnemploymentMaleRate!AV63*LaborForceMale!AV63/100</f>
        <v>8.668191147247164</v>
      </c>
      <c r="AW63" s="25">
        <f>UnemploymentMaleRate!AW63*LaborForceMale!AW63/100</f>
        <v>8.9245344161448514</v>
      </c>
      <c r="AX63" s="25">
        <f>UnemploymentMaleRate!AX63*LaborForceMale!AX63/100</f>
        <v>9.194216573838391</v>
      </c>
      <c r="AY63" s="25">
        <f>UnemploymentMaleRate!AY63*LaborForceMale!AY63/100</f>
        <v>9.4830333055663996</v>
      </c>
      <c r="AZ63" s="25">
        <f>UnemploymentMaleRate!AZ63*LaborForceMale!AZ63/100</f>
        <v>9.7933444875000024</v>
      </c>
    </row>
    <row r="64" spans="1:5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UnemploymentMaleRate!AA64*LaborForceMale!AA64/100</f>
        <v>3.6797587632965252</v>
      </c>
      <c r="AB64" s="28">
        <f>UnemploymentMaleRate!AB64*LaborForceMale!AB64/100</f>
        <v>3.7838310710177256</v>
      </c>
      <c r="AC64" s="28">
        <f>UnemploymentMaleRate!AC64*LaborForceMale!AC64/100</f>
        <v>3.9110151811185005</v>
      </c>
      <c r="AD64" s="28">
        <f>UnemploymentMaleRate!AD64*LaborForceMale!AD64/100</f>
        <v>4.0716906455657247</v>
      </c>
      <c r="AE64" s="28">
        <f>UnemploymentMaleRate!AE64*LaborForceMale!AE64/100</f>
        <v>4.2780361386671997</v>
      </c>
      <c r="AF64" s="28">
        <f>UnemploymentMaleRate!AF64*LaborForceMale!AF64/100</f>
        <v>4.5375249378390752</v>
      </c>
      <c r="AG64" s="25">
        <f>UnemploymentMaleRate!AG64*LaborForceMale!AG64/100</f>
        <v>4.8259293695727976</v>
      </c>
      <c r="AH64" s="25">
        <f>UnemploymentMaleRate!AH64*LaborForceMale!AH64/100</f>
        <v>5.1612852648232579</v>
      </c>
      <c r="AI64" s="25">
        <f>UnemploymentMaleRate!AI64*LaborForceMale!AI64/100</f>
        <v>5.5135465453489045</v>
      </c>
      <c r="AJ64" s="25">
        <f>UnemploymentMaleRate!AJ64*LaborForceMale!AJ64/100</f>
        <v>5.8433225781571192</v>
      </c>
      <c r="AK64" s="25">
        <f>UnemploymentMaleRate!AK64*LaborForceMale!AK64/100</f>
        <v>6.1235067886232617</v>
      </c>
      <c r="AL64" s="25">
        <f>UnemploymentMaleRate!AL64*LaborForceMale!AL64/100</f>
        <v>6.344088484105888</v>
      </c>
      <c r="AM64" s="25">
        <f>UnemploymentMaleRate!AM64*LaborForceMale!AM64/100</f>
        <v>6.51503752355854</v>
      </c>
      <c r="AN64" s="25">
        <f>UnemploymentMaleRate!AN64*LaborForceMale!AN64/100</f>
        <v>6.6561886374949326</v>
      </c>
      <c r="AO64" s="25">
        <f>UnemploymentMaleRate!AO64*LaborForceMale!AO64/100</f>
        <v>6.7957237025543229</v>
      </c>
      <c r="AP64" s="25">
        <f>UnemploymentMaleRate!AP64*LaborForceMale!AP64/100</f>
        <v>6.9543344389821735</v>
      </c>
      <c r="AQ64" s="25">
        <f>UnemploymentMaleRate!AQ64*LaborForceMale!AQ64/100</f>
        <v>7.1369711966421985</v>
      </c>
      <c r="AR64" s="25">
        <f>UnemploymentMaleRate!AR64*LaborForceMale!AR64/100</f>
        <v>7.337966601517647</v>
      </c>
      <c r="AS64" s="25">
        <f>UnemploymentMaleRate!AS64*LaborForceMale!AS64/100</f>
        <v>7.5534443439958876</v>
      </c>
      <c r="AT64" s="25">
        <f>UnemploymentMaleRate!AT64*LaborForceMale!AT64/100</f>
        <v>7.7764783232592185</v>
      </c>
      <c r="AU64" s="25">
        <f>UnemploymentMaleRate!AU64*LaborForceMale!AU64/100</f>
        <v>8.002328092467577</v>
      </c>
      <c r="AV64" s="25">
        <f>UnemploymentMaleRate!AV64*LaborForceMale!AV64/100</f>
        <v>8.2296079207060906</v>
      </c>
      <c r="AW64" s="25">
        <f>UnemploymentMaleRate!AW64*LaborForceMale!AW64/100</f>
        <v>8.461278961875017</v>
      </c>
      <c r="AX64" s="25">
        <f>UnemploymentMaleRate!AX64*LaborForceMale!AX64/100</f>
        <v>8.7030252347538095</v>
      </c>
      <c r="AY64" s="25">
        <f>UnemploymentMaleRate!AY64*LaborForceMale!AY64/100</f>
        <v>8.962300980691138</v>
      </c>
      <c r="AZ64" s="25">
        <f>UnemploymentMaleRate!AZ64*LaborForceMale!AZ64/100</f>
        <v>9.2430780749999979</v>
      </c>
    </row>
    <row r="65" spans="1:5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UnemploymentMaleRate!AA65*LaborForceMale!AA65/100</f>
        <v>3.5171457824821499</v>
      </c>
      <c r="AB65" s="28">
        <f>UnemploymentMaleRate!AB65*LaborForceMale!AB65/100</f>
        <v>3.57416412128685</v>
      </c>
      <c r="AC65" s="28">
        <f>UnemploymentMaleRate!AC65*LaborForceMale!AC65/100</f>
        <v>3.6418388001108752</v>
      </c>
      <c r="AD65" s="28">
        <f>UnemploymentMaleRate!AD65*LaborForceMale!AD65/100</f>
        <v>3.7398217706781751</v>
      </c>
      <c r="AE65" s="28">
        <f>UnemploymentMaleRate!AE65*LaborForceMale!AE65/100</f>
        <v>3.893715927840375</v>
      </c>
      <c r="AF65" s="28">
        <f>UnemploymentMaleRate!AF65*LaborForceMale!AF65/100</f>
        <v>4.1191597965609006</v>
      </c>
      <c r="AG65" s="25">
        <f>UnemploymentMaleRate!AG65*LaborForceMale!AG65/100</f>
        <v>4.3988584076406898</v>
      </c>
      <c r="AH65" s="25">
        <f>UnemploymentMaleRate!AH65*LaborForceMale!AH65/100</f>
        <v>4.7442351652148247</v>
      </c>
      <c r="AI65" s="25">
        <f>UnemploymentMaleRate!AI65*LaborForceMale!AI65/100</f>
        <v>5.1183647116367856</v>
      </c>
      <c r="AJ65" s="25">
        <f>UnemploymentMaleRate!AJ65*LaborForceMale!AJ65/100</f>
        <v>5.47083503008938</v>
      </c>
      <c r="AK65" s="25">
        <f>UnemploymentMaleRate!AK65*LaborForceMale!AK65/100</f>
        <v>5.7668847666203806</v>
      </c>
      <c r="AL65" s="25">
        <f>UnemploymentMaleRate!AL65*LaborForceMale!AL65/100</f>
        <v>5.9941074222573061</v>
      </c>
      <c r="AM65" s="25">
        <f>UnemploymentMaleRate!AM65*LaborForceMale!AM65/100</f>
        <v>6.1654301641041629</v>
      </c>
      <c r="AN65" s="25">
        <f>UnemploymentMaleRate!AN65*LaborForceMale!AN65/100</f>
        <v>6.3018638150104325</v>
      </c>
      <c r="AO65" s="25">
        <f>UnemploymentMaleRate!AO65*LaborForceMale!AO65/100</f>
        <v>6.4349534070293828</v>
      </c>
      <c r="AP65" s="25">
        <f>UnemploymentMaleRate!AP65*LaborForceMale!AP65/100</f>
        <v>6.5873698755582346</v>
      </c>
      <c r="AQ65" s="25">
        <f>UnemploymentMaleRate!AQ65*LaborForceMale!AQ65/100</f>
        <v>6.7645750662289776</v>
      </c>
      <c r="AR65" s="25">
        <f>UnemploymentMaleRate!AR65*LaborForceMale!AR65/100</f>
        <v>6.9594840239147979</v>
      </c>
      <c r="AS65" s="25">
        <f>UnemploymentMaleRate!AS65*LaborForceMale!AS65/100</f>
        <v>7.1673492713874154</v>
      </c>
      <c r="AT65" s="25">
        <f>UnemploymentMaleRate!AT65*LaborForceMale!AT65/100</f>
        <v>7.3796434526029921</v>
      </c>
      <c r="AU65" s="25">
        <f>UnemploymentMaleRate!AU65*LaborForceMale!AU65/100</f>
        <v>7.5909461713844015</v>
      </c>
      <c r="AV65" s="25">
        <f>UnemploymentMaleRate!AV65*LaborForceMale!AV65/100</f>
        <v>7.8002057857531453</v>
      </c>
      <c r="AW65" s="25">
        <f>UnemploymentMaleRate!AW65*LaborForceMale!AW65/100</f>
        <v>8.0119421107246982</v>
      </c>
      <c r="AX65" s="25">
        <f>UnemploymentMaleRate!AX65*LaborForceMale!AX65/100</f>
        <v>8.2315206782414485</v>
      </c>
      <c r="AY65" s="25">
        <f>UnemploymentMaleRate!AY65*LaborForceMale!AY65/100</f>
        <v>8.4662093695570597</v>
      </c>
      <c r="AZ65" s="25">
        <f>UnemploymentMaleRate!AZ65*LaborForceMale!AZ65/100</f>
        <v>8.7211262250000008</v>
      </c>
    </row>
    <row r="66" spans="1:5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UnemploymentMaleRate!AA66*LaborForceMale!AA66/100</f>
        <v>3.3657427177920001</v>
      </c>
      <c r="AB66" s="28">
        <f>UnemploymentMaleRate!AB66*LaborForceMale!AB66/100</f>
        <v>3.4026939227940751</v>
      </c>
      <c r="AC66" s="28">
        <f>UnemploymentMaleRate!AC66*LaborForceMale!AC66/100</f>
        <v>3.4460112530024998</v>
      </c>
      <c r="AD66" s="28">
        <f>UnemploymentMaleRate!AD66*LaborForceMale!AD66/100</f>
        <v>3.5153466601412249</v>
      </c>
      <c r="AE66" s="28">
        <f>UnemploymentMaleRate!AE66*LaborForceMale!AE66/100</f>
        <v>3.6367182211405495</v>
      </c>
      <c r="AF66" s="28">
        <f>UnemploymentMaleRate!AF66*LaborForceMale!AF66/100</f>
        <v>3.8263180370688001</v>
      </c>
      <c r="AG66" s="25">
        <f>UnemploymentMaleRate!AG66*LaborForceMale!AG66/100</f>
        <v>4.06776153824838</v>
      </c>
      <c r="AH66" s="25">
        <f>UnemploymentMaleRate!AH66*LaborForceMale!AH66/100</f>
        <v>4.3725373856424223</v>
      </c>
      <c r="AI66" s="25">
        <f>UnemploymentMaleRate!AI66*LaborForceMale!AI66/100</f>
        <v>4.7090692410063753</v>
      </c>
      <c r="AJ66" s="25">
        <f>UnemploymentMaleRate!AJ66*LaborForceMale!AJ66/100</f>
        <v>5.0345810649980995</v>
      </c>
      <c r="AK66" s="25">
        <f>UnemploymentMaleRate!AK66*LaborForceMale!AK66/100</f>
        <v>5.3190649988480798</v>
      </c>
      <c r="AL66" s="25">
        <f>UnemploymentMaleRate!AL66*LaborForceMale!AL66/100</f>
        <v>5.5530062435838365</v>
      </c>
      <c r="AM66" s="25">
        <f>UnemploymentMaleRate!AM66*LaborForceMale!AM66/100</f>
        <v>5.7456635046232272</v>
      </c>
      <c r="AN66" s="25">
        <f>UnemploymentMaleRate!AN66*LaborForceMale!AN66/100</f>
        <v>5.9106629647043984</v>
      </c>
      <c r="AO66" s="25">
        <f>UnemploymentMaleRate!AO66*LaborForceMale!AO66/100</f>
        <v>6.0689696679274938</v>
      </c>
      <c r="AP66" s="25">
        <f>UnemploymentMaleRate!AP66*LaborForceMale!AP66/100</f>
        <v>6.2359382037077991</v>
      </c>
      <c r="AQ66" s="25">
        <f>UnemploymentMaleRate!AQ66*LaborForceMale!AQ66/100</f>
        <v>6.4146743872559764</v>
      </c>
      <c r="AR66" s="25">
        <f>UnemploymentMaleRate!AR66*LaborForceMale!AR66/100</f>
        <v>6.6006595633274081</v>
      </c>
      <c r="AS66" s="25">
        <f>UnemploymentMaleRate!AS66*LaborForceMale!AS66/100</f>
        <v>6.7920283554341374</v>
      </c>
      <c r="AT66" s="25">
        <f>UnemploymentMaleRate!AT66*LaborForceMale!AT66/100</f>
        <v>6.9859550683934524</v>
      </c>
      <c r="AU66" s="25">
        <f>UnemploymentMaleRate!AU66*LaborForceMale!AU66/100</f>
        <v>7.1803140350905652</v>
      </c>
      <c r="AV66" s="25">
        <f>UnemploymentMaleRate!AV66*LaborForceMale!AV66/100</f>
        <v>7.3755182653995099</v>
      </c>
      <c r="AW66" s="25">
        <f>UnemploymentMaleRate!AW66*LaborForceMale!AW66/100</f>
        <v>7.5745530870309503</v>
      </c>
      <c r="AX66" s="25">
        <f>UnemploymentMaleRate!AX66*LaborForceMale!AX66/100</f>
        <v>7.7816593547432724</v>
      </c>
      <c r="AY66" s="25">
        <f>UnemploymentMaleRate!AY66*LaborForceMale!AY66/100</f>
        <v>8.0026483558743955</v>
      </c>
      <c r="AZ66" s="25">
        <f>UnemploymentMaleRate!AZ66*LaborForceMale!AZ66/100</f>
        <v>8.2408630499999997</v>
      </c>
    </row>
    <row r="67" spans="1:5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UnemploymentMaleRate!AA67*LaborForceMale!AA67/100</f>
        <v>3.224719205068725</v>
      </c>
      <c r="AB67" s="28">
        <f>UnemploymentMaleRate!AB67*LaborForceMale!AB67/100</f>
        <v>3.2593177116249752</v>
      </c>
      <c r="AC67" s="28">
        <f>UnemploymentMaleRate!AC67*LaborForceMale!AC67/100</f>
        <v>3.3015278896236002</v>
      </c>
      <c r="AD67" s="28">
        <f>UnemploymentMaleRate!AD67*LaborForceMale!AD67/100</f>
        <v>3.3647739596084252</v>
      </c>
      <c r="AE67" s="28">
        <f>UnemploymentMaleRate!AE67*LaborForceMale!AE67/100</f>
        <v>3.4671855390149249</v>
      </c>
      <c r="AF67" s="28">
        <f>UnemploymentMaleRate!AF67*LaborForceMale!AF67/100</f>
        <v>3.6203877260460002</v>
      </c>
      <c r="AG67" s="25">
        <f>UnemploymentMaleRate!AG67*LaborForceMale!AG67/100</f>
        <v>3.8058265149126855</v>
      </c>
      <c r="AH67" s="25">
        <f>UnemploymentMaleRate!AH67*LaborForceMale!AH67/100</f>
        <v>4.0378591203162975</v>
      </c>
      <c r="AI67" s="25">
        <f>UnemploymentMaleRate!AI67*LaborForceMale!AI67/100</f>
        <v>4.2993666462340911</v>
      </c>
      <c r="AJ67" s="25">
        <f>UnemploymentMaleRate!AJ67*LaborForceMale!AJ67/100</f>
        <v>4.5663764850345592</v>
      </c>
      <c r="AK67" s="25">
        <f>UnemploymentMaleRate!AK67*LaborForceMale!AK67/100</f>
        <v>4.8214279602590047</v>
      </c>
      <c r="AL67" s="25">
        <f>UnemploymentMaleRate!AL67*LaborForceMale!AL67/100</f>
        <v>5.0598934361825831</v>
      </c>
      <c r="AM67" s="25">
        <f>UnemploymentMaleRate!AM67*LaborForceMale!AM67/100</f>
        <v>5.2852018085920456</v>
      </c>
      <c r="AN67" s="25">
        <f>UnemploymentMaleRate!AN67*LaborForceMale!AN67/100</f>
        <v>5.4975464679706194</v>
      </c>
      <c r="AO67" s="25">
        <f>UnemploymentMaleRate!AO67*LaborForceMale!AO67/100</f>
        <v>5.6994668544111615</v>
      </c>
      <c r="AP67" s="25">
        <f>UnemploymentMaleRate!AP67*LaborForceMale!AP67/100</f>
        <v>5.8933085037490107</v>
      </c>
      <c r="AQ67" s="25">
        <f>UnemploymentMaleRate!AQ67*LaborForceMale!AQ67/100</f>
        <v>6.0778853428366979</v>
      </c>
      <c r="AR67" s="25">
        <f>UnemploymentMaleRate!AR67*LaborForceMale!AR67/100</f>
        <v>6.2534512627946075</v>
      </c>
      <c r="AS67" s="25">
        <f>UnemploymentMaleRate!AS67*LaborForceMale!AS67/100</f>
        <v>6.424439481315761</v>
      </c>
      <c r="AT67" s="25">
        <f>UnemploymentMaleRate!AT67*LaborForceMale!AT67/100</f>
        <v>6.5962941868356708</v>
      </c>
      <c r="AU67" s="25">
        <f>UnemploymentMaleRate!AU67*LaborForceMale!AU67/100</f>
        <v>6.7736807510065269</v>
      </c>
      <c r="AV67" s="25">
        <f>UnemploymentMaleRate!AV67*LaborForceMale!AV67/100</f>
        <v>6.957778598139595</v>
      </c>
      <c r="AW67" s="25">
        <f>UnemploymentMaleRate!AW67*LaborForceMale!AW67/100</f>
        <v>7.1492350642727125</v>
      </c>
      <c r="AX67" s="25">
        <f>UnemploymentMaleRate!AX67*LaborForceMale!AX67/100</f>
        <v>7.3502620322910914</v>
      </c>
      <c r="AY67" s="25">
        <f>UnemploymentMaleRate!AY67*LaborForceMale!AY67/100</f>
        <v>7.5636066731066043</v>
      </c>
      <c r="AZ67" s="25">
        <f>UnemploymentMaleRate!AZ67*LaborForceMale!AZ67/100</f>
        <v>7.7908422375000006</v>
      </c>
    </row>
    <row r="68" spans="1:5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UnemploymentMaleRate!AA68*LaborForceMale!AA68/100</f>
        <v>0.16877326194299999</v>
      </c>
      <c r="AB68" s="28">
        <f>UnemploymentMaleRate!AB68*LaborForceMale!AB68/100</f>
        <v>0.17040079105499997</v>
      </c>
      <c r="AC68" s="28">
        <f>UnemploymentMaleRate!AC68*LaborForceMale!AC68/100</f>
        <v>0.172374923589</v>
      </c>
      <c r="AD68" s="28">
        <f>UnemploymentMaleRate!AD68*LaborForceMale!AD68/100</f>
        <v>0.17520049496399998</v>
      </c>
      <c r="AE68" s="28">
        <f>UnemploymentMaleRate!AE68*LaborForceMale!AE68/100</f>
        <v>0.17954810745299998</v>
      </c>
      <c r="AF68" s="28">
        <f>UnemploymentMaleRate!AF68*LaborForceMale!AF68/100</f>
        <v>0.18585478276199999</v>
      </c>
      <c r="AG68" s="25">
        <f>UnemploymentMaleRate!AG68*LaborForceMale!AG68/100</f>
        <v>0.19100340712945002</v>
      </c>
      <c r="AH68" s="25">
        <f>UnemploymentMaleRate!AH68*LaborForceMale!AH68/100</f>
        <v>0.19774020039410001</v>
      </c>
      <c r="AI68" s="25">
        <f>UnemploymentMaleRate!AI68*LaborForceMale!AI68/100</f>
        <v>0.20574565033665004</v>
      </c>
      <c r="AJ68" s="25">
        <f>UnemploymentMaleRate!AJ68*LaborForceMale!AJ68/100</f>
        <v>0.21458945891040007</v>
      </c>
      <c r="AK68" s="25">
        <f>UnemploymentMaleRate!AK68*LaborForceMale!AK68/100</f>
        <v>0.22389377423825008</v>
      </c>
      <c r="AL68" s="25">
        <f>UnemploymentMaleRate!AL68*LaborForceMale!AL68/100</f>
        <v>0.23362195495140006</v>
      </c>
      <c r="AM68" s="25">
        <f>UnemploymentMaleRate!AM68*LaborForceMale!AM68/100</f>
        <v>0.24364327853955015</v>
      </c>
      <c r="AN68" s="25">
        <f>UnemploymentMaleRate!AN68*LaborForceMale!AN68/100</f>
        <v>0.25334403758420015</v>
      </c>
      <c r="AO68" s="25">
        <f>UnemploymentMaleRate!AO68*LaborForceMale!AO68/100</f>
        <v>0.26198838272355013</v>
      </c>
      <c r="AP68" s="25">
        <f>UnemploymentMaleRate!AP68*LaborForceMale!AP68/100</f>
        <v>0.26912964721850019</v>
      </c>
      <c r="AQ68" s="25">
        <f>UnemploymentMaleRate!AQ68*LaborForceMale!AQ68/100</f>
        <v>0.27459304021105013</v>
      </c>
      <c r="AR68" s="25">
        <f>UnemploymentMaleRate!AR68*LaborForceMale!AR68/100</f>
        <v>0.27862596992400018</v>
      </c>
      <c r="AS68" s="25">
        <f>UnemploymentMaleRate!AS68*LaborForceMale!AS68/100</f>
        <v>0.28172017920735021</v>
      </c>
      <c r="AT68" s="25">
        <f>UnemploymentMaleRate!AT68*LaborForceMale!AT68/100</f>
        <v>0.28453201799740019</v>
      </c>
      <c r="AU68" s="25">
        <f>UnemploymentMaleRate!AU68*LaborForceMale!AU68/100</f>
        <v>0.28752224046300012</v>
      </c>
      <c r="AV68" s="25">
        <f>UnemploymentMaleRate!AV68*LaborForceMale!AV68/100</f>
        <v>0.29078461083420015</v>
      </c>
      <c r="AW68" s="25">
        <f>UnemploymentMaleRate!AW68*LaborForceMale!AW68/100</f>
        <v>0.29418551688545014</v>
      </c>
      <c r="AX68" s="25">
        <f>UnemploymentMaleRate!AX68*LaborForceMale!AX68/100</f>
        <v>0.29771503461900023</v>
      </c>
      <c r="AY68" s="25">
        <f>UnemploymentMaleRate!AY68*LaborForceMale!AY68/100</f>
        <v>0.30130893078020016</v>
      </c>
      <c r="AZ68" s="25">
        <f>UnemploymentMaleRate!AZ68*LaborForceMale!AZ68/100</f>
        <v>0.30491000000000001</v>
      </c>
    </row>
    <row r="69" spans="1:5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UnemploymentMaleRate!AA69*LaborForceMale!AA69/100</f>
        <v>0.16276798091399999</v>
      </c>
      <c r="AB69" s="28">
        <f>UnemploymentMaleRate!AB69*LaborForceMale!AB69/100</f>
        <v>0.16418453402999997</v>
      </c>
      <c r="AC69" s="28">
        <f>UnemploymentMaleRate!AC69*LaborForceMale!AC69/100</f>
        <v>0.16584973742700002</v>
      </c>
      <c r="AD69" s="28">
        <f>UnemploymentMaleRate!AD69*LaborForceMale!AD69/100</f>
        <v>0.168049915671</v>
      </c>
      <c r="AE69" s="28">
        <f>UnemploymentMaleRate!AE69*LaborForceMale!AE69/100</f>
        <v>0.17110153275599999</v>
      </c>
      <c r="AF69" s="28">
        <f>UnemploymentMaleRate!AF69*LaborForceMale!AF69/100</f>
        <v>0.175290913248</v>
      </c>
      <c r="AG69" s="25">
        <f>UnemploymentMaleRate!AG69*LaborForceMale!AG69/100</f>
        <v>0.17750582314815</v>
      </c>
      <c r="AH69" s="25">
        <f>UnemploymentMaleRate!AH69*LaborForceMale!AH69/100</f>
        <v>0.18060713372520001</v>
      </c>
      <c r="AI69" s="25">
        <f>UnemploymentMaleRate!AI69*LaborForceMale!AI69/100</f>
        <v>0.18501153708855003</v>
      </c>
      <c r="AJ69" s="25">
        <f>UnemploymentMaleRate!AJ69*LaborForceMale!AJ69/100</f>
        <v>0.19120768351920006</v>
      </c>
      <c r="AK69" s="25">
        <f>UnemploymentMaleRate!AK69*LaborForceMale!AK69/100</f>
        <v>0.19938781633300007</v>
      </c>
      <c r="AL69" s="25">
        <f>UnemploymentMaleRate!AL69*LaborForceMale!AL69/100</f>
        <v>0.20974896970380008</v>
      </c>
      <c r="AM69" s="25">
        <f>UnemploymentMaleRate!AM69*LaborForceMale!AM69/100</f>
        <v>0.22177248684505013</v>
      </c>
      <c r="AN69" s="25">
        <f>UnemploymentMaleRate!AN69*LaborForceMale!AN69/100</f>
        <v>0.23413342435100015</v>
      </c>
      <c r="AO69" s="25">
        <f>UnemploymentMaleRate!AO69*LaborForceMale!AO69/100</f>
        <v>0.24517171207305019</v>
      </c>
      <c r="AP69" s="25">
        <f>UnemploymentMaleRate!AP69*LaborForceMale!AP69/100</f>
        <v>0.25380578453600022</v>
      </c>
      <c r="AQ69" s="25">
        <f>UnemploymentMaleRate!AQ69*LaborForceMale!AQ69/100</f>
        <v>0.25970187750980017</v>
      </c>
      <c r="AR69" s="25">
        <f>UnemploymentMaleRate!AR69*LaborForceMale!AR69/100</f>
        <v>0.26336859704040017</v>
      </c>
      <c r="AS69" s="25">
        <f>UnemploymentMaleRate!AS69*LaborForceMale!AS69/100</f>
        <v>0.26560691294420019</v>
      </c>
      <c r="AT69" s="25">
        <f>UnemploymentMaleRate!AT69*LaborForceMale!AT69/100</f>
        <v>0.26756747183790014</v>
      </c>
      <c r="AU69" s="25">
        <f>UnemploymentMaleRate!AU69*LaborForceMale!AU69/100</f>
        <v>0.2700013891455002</v>
      </c>
      <c r="AV69" s="25">
        <f>UnemploymentMaleRate!AV69*LaborForceMale!AV69/100</f>
        <v>0.27305216292620016</v>
      </c>
      <c r="AW69" s="25">
        <f>UnemploymentMaleRate!AW69*LaborForceMale!AW69/100</f>
        <v>0.27647918472740018</v>
      </c>
      <c r="AX69" s="25">
        <f>UnemploymentMaleRate!AX69*LaborForceMale!AX69/100</f>
        <v>0.28010009706690014</v>
      </c>
      <c r="AY69" s="25">
        <f>UnemploymentMaleRate!AY69*LaborForceMale!AY69/100</f>
        <v>0.28365755514765012</v>
      </c>
      <c r="AZ69" s="25">
        <f>UnemploymentMaleRate!AZ69*LaborForceMale!AZ69/100</f>
        <v>0.28697500000000004</v>
      </c>
    </row>
    <row r="70" spans="1:5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UnemploymentMaleRate!AA70*LaborForceMale!AA70/100</f>
        <v>0.15630307360799997</v>
      </c>
      <c r="AB70" s="28">
        <f>UnemploymentMaleRate!AB70*LaborForceMale!AB70/100</f>
        <v>0.15762920844</v>
      </c>
      <c r="AC70" s="28">
        <f>UnemploymentMaleRate!AC70*LaborForceMale!AC70/100</f>
        <v>0.15912864498299997</v>
      </c>
      <c r="AD70" s="28">
        <f>UnemploymentMaleRate!AD70*LaborForceMale!AD70/100</f>
        <v>0.16089180152099999</v>
      </c>
      <c r="AE70" s="28">
        <f>UnemploymentMaleRate!AE70*LaborForceMale!AE70/100</f>
        <v>0.16299402662399998</v>
      </c>
      <c r="AF70" s="28">
        <f>UnemploymentMaleRate!AF70*LaborForceMale!AF70/100</f>
        <v>0.165593552289</v>
      </c>
      <c r="AG70" s="25">
        <f>UnemploymentMaleRate!AG70*LaborForceMale!AG70/100</f>
        <v>0.16565284050815002</v>
      </c>
      <c r="AH70" s="25">
        <f>UnemploymentMaleRate!AH70*LaborForceMale!AH70/100</f>
        <v>0.16607351661040004</v>
      </c>
      <c r="AI70" s="25">
        <f>UnemploymentMaleRate!AI70*LaborForceMale!AI70/100</f>
        <v>0.16773310938180003</v>
      </c>
      <c r="AJ70" s="25">
        <f>UnemploymentMaleRate!AJ70*LaborForceMale!AJ70/100</f>
        <v>0.17173341252160004</v>
      </c>
      <c r="AK70" s="25">
        <f>UnemploymentMaleRate!AK70*LaborForceMale!AK70/100</f>
        <v>0.17862917894100008</v>
      </c>
      <c r="AL70" s="25">
        <f>UnemploymentMaleRate!AL70*LaborForceMale!AL70/100</f>
        <v>0.18875510441370008</v>
      </c>
      <c r="AM70" s="25">
        <f>UnemploymentMaleRate!AM70*LaborForceMale!AM70/100</f>
        <v>0.20139077032975014</v>
      </c>
      <c r="AN70" s="25">
        <f>UnemploymentMaleRate!AN70*LaborForceMale!AN70/100</f>
        <v>0.21484456014740019</v>
      </c>
      <c r="AO70" s="25">
        <f>UnemploymentMaleRate!AO70*LaborForceMale!AO70/100</f>
        <v>0.22698668875365016</v>
      </c>
      <c r="AP70" s="25">
        <f>UnemploymentMaleRate!AP70*LaborForceMale!AP70/100</f>
        <v>0.23642620530550015</v>
      </c>
      <c r="AQ70" s="25">
        <f>UnemploymentMaleRate!AQ70*LaborForceMale!AQ70/100</f>
        <v>0.24274744443015017</v>
      </c>
      <c r="AR70" s="25">
        <f>UnemploymentMaleRate!AR70*LaborForceMale!AR70/100</f>
        <v>0.24655361297160017</v>
      </c>
      <c r="AS70" s="25">
        <f>UnemploymentMaleRate!AS70*LaborForceMale!AS70/100</f>
        <v>0.24875774668730014</v>
      </c>
      <c r="AT70" s="25">
        <f>UnemploymentMaleRate!AT70*LaborForceMale!AT70/100</f>
        <v>0.25061444659260013</v>
      </c>
      <c r="AU70" s="25">
        <f>UnemploymentMaleRate!AU70*LaborForceMale!AU70/100</f>
        <v>0.25297630468200016</v>
      </c>
      <c r="AV70" s="25">
        <f>UnemploymentMaleRate!AV70*LaborForceMale!AV70/100</f>
        <v>0.25601359341460017</v>
      </c>
      <c r="AW70" s="25">
        <f>UnemploymentMaleRate!AW70*LaborForceMale!AW70/100</f>
        <v>0.25941309976680016</v>
      </c>
      <c r="AX70" s="25">
        <f>UnemploymentMaleRate!AX70*LaborForceMale!AX70/100</f>
        <v>0.26296322671350014</v>
      </c>
      <c r="AY70" s="25">
        <f>UnemploymentMaleRate!AY70*LaborForceMale!AY70/100</f>
        <v>0.26634454454320017</v>
      </c>
      <c r="AZ70" s="25">
        <f>UnemploymentMaleRate!AZ70*LaborForceMale!AZ70/100</f>
        <v>0.26935500000000001</v>
      </c>
    </row>
    <row r="71" spans="1:5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UnemploymentMaleRate!AA71*LaborForceMale!AA71/100</f>
        <v>0.14875314689399999</v>
      </c>
      <c r="AB71" s="28">
        <f>UnemploymentMaleRate!AB71*LaborForceMale!AB71/100</f>
        <v>0.15004914229799998</v>
      </c>
      <c r="AC71" s="28">
        <f>UnemploymentMaleRate!AC71*LaborForceMale!AC71/100</f>
        <v>0.15141295141499997</v>
      </c>
      <c r="AD71" s="28">
        <f>UnemploymentMaleRate!AD71*LaborForceMale!AD71/100</f>
        <v>0.15287471367300001</v>
      </c>
      <c r="AE71" s="28">
        <f>UnemploymentMaleRate!AE71*LaborForceMale!AE71/100</f>
        <v>0.15447210335699998</v>
      </c>
      <c r="AF71" s="28">
        <f>UnemploymentMaleRate!AF71*LaborForceMale!AF71/100</f>
        <v>0.15631814332199997</v>
      </c>
      <c r="AG71" s="25">
        <f>UnemploymentMaleRate!AG71*LaborForceMale!AG71/100</f>
        <v>0.15555558092170002</v>
      </c>
      <c r="AH71" s="25">
        <f>UnemploymentMaleRate!AH71*LaborForceMale!AH71/100</f>
        <v>0.15499126949180003</v>
      </c>
      <c r="AI71" s="25">
        <f>UnemploymentMaleRate!AI71*LaborForceMale!AI71/100</f>
        <v>0.15551300398920001</v>
      </c>
      <c r="AJ71" s="25">
        <f>UnemploymentMaleRate!AJ71*LaborForceMale!AJ71/100</f>
        <v>0.15822581639840005</v>
      </c>
      <c r="AK71" s="25">
        <f>UnemploymentMaleRate!AK71*LaborForceMale!AK71/100</f>
        <v>0.16374341402925005</v>
      </c>
      <c r="AL71" s="25">
        <f>UnemploymentMaleRate!AL71*LaborForceMale!AL71/100</f>
        <v>0.17233395905610005</v>
      </c>
      <c r="AM71" s="25">
        <f>UnemploymentMaleRate!AM71*LaborForceMale!AM71/100</f>
        <v>0.18335567675310011</v>
      </c>
      <c r="AN71" s="25">
        <f>UnemploymentMaleRate!AN71*LaborForceMale!AN71/100</f>
        <v>0.19537963126040012</v>
      </c>
      <c r="AO71" s="25">
        <f>UnemploymentMaleRate!AO71*LaborForceMale!AO71/100</f>
        <v>0.20655731129040014</v>
      </c>
      <c r="AP71" s="25">
        <f>UnemploymentMaleRate!AP71*LaborForceMale!AP71/100</f>
        <v>0.21566848211350018</v>
      </c>
      <c r="AQ71" s="25">
        <f>UnemploymentMaleRate!AQ71*LaborForceMale!AQ71/100</f>
        <v>0.22237264944345014</v>
      </c>
      <c r="AR71" s="25">
        <f>UnemploymentMaleRate!AR71*LaborForceMale!AR71/100</f>
        <v>0.22714661955600018</v>
      </c>
      <c r="AS71" s="25">
        <f>UnemploymentMaleRate!AS71*LaborForceMale!AS71/100</f>
        <v>0.23057218604175012</v>
      </c>
      <c r="AT71" s="25">
        <f>UnemploymentMaleRate!AT71*LaborForceMale!AT71/100</f>
        <v>0.23351740991980013</v>
      </c>
      <c r="AU71" s="25">
        <f>UnemploymentMaleRate!AU71*LaborForceMale!AU71/100</f>
        <v>0.23657092878600014</v>
      </c>
      <c r="AV71" s="25">
        <f>UnemploymentMaleRate!AV71*LaborForceMale!AV71/100</f>
        <v>0.23982309749860015</v>
      </c>
      <c r="AW71" s="25">
        <f>UnemploymentMaleRate!AW71*LaborForceMale!AW71/100</f>
        <v>0.24307334566045014</v>
      </c>
      <c r="AX71" s="25">
        <f>UnemploymentMaleRate!AX71*LaborForceMale!AX71/100</f>
        <v>0.24624663521610013</v>
      </c>
      <c r="AY71" s="25">
        <f>UnemploymentMaleRate!AY71*LaborForceMale!AY71/100</f>
        <v>0.24921096993850014</v>
      </c>
      <c r="AZ71" s="25">
        <f>UnemploymentMaleRate!AZ71*LaborForceMale!AZ71/100</f>
        <v>0.25187999999999999</v>
      </c>
    </row>
    <row r="72" spans="1:5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UnemploymentMaleRate!AA72*LaborForceMale!AA72/100</f>
        <v>0.14051001333599999</v>
      </c>
      <c r="AB72" s="28">
        <f>UnemploymentMaleRate!AB72*LaborForceMale!AB72/100</f>
        <v>0.14182107845399999</v>
      </c>
      <c r="AC72" s="28">
        <f>UnemploymentMaleRate!AC72*LaborForceMale!AC72/100</f>
        <v>0.143079399573</v>
      </c>
      <c r="AD72" s="28">
        <f>UnemploymentMaleRate!AD72*LaborForceMale!AD72/100</f>
        <v>0.144375394977</v>
      </c>
      <c r="AE72" s="28">
        <f>UnemploymentMaleRate!AE72*LaborForceMale!AE72/100</f>
        <v>0.145791948093</v>
      </c>
      <c r="AF72" s="28">
        <f>UnemploymentMaleRate!AF72*LaborForceMale!AF72/100</f>
        <v>0.147464686347</v>
      </c>
      <c r="AG72" s="25">
        <f>UnemploymentMaleRate!AG72*LaborForceMale!AG72/100</f>
        <v>0.1467843737681</v>
      </c>
      <c r="AH72" s="25">
        <f>UnemploymentMaleRate!AH72*LaborForceMale!AH72/100</f>
        <v>0.14634828175870002</v>
      </c>
      <c r="AI72" s="25">
        <f>UnemploymentMaleRate!AI72*LaborForceMale!AI72/100</f>
        <v>0.14677720265175004</v>
      </c>
      <c r="AJ72" s="25">
        <f>UnemploymentMaleRate!AJ72*LaborForceMale!AJ72/100</f>
        <v>0.14882250546560002</v>
      </c>
      <c r="AK72" s="25">
        <f>UnemploymentMaleRate!AK72*LaborForceMale!AK72/100</f>
        <v>0.15291552105450007</v>
      </c>
      <c r="AL72" s="25">
        <f>UnemploymentMaleRate!AL72*LaborForceMale!AL72/100</f>
        <v>0.15919162325010006</v>
      </c>
      <c r="AM72" s="25">
        <f>UnemploymentMaleRate!AM72*LaborForceMale!AM72/100</f>
        <v>0.16722846074980008</v>
      </c>
      <c r="AN72" s="25">
        <f>UnemploymentMaleRate!AN72*LaborForceMale!AN72/100</f>
        <v>0.17621466442660011</v>
      </c>
      <c r="AO72" s="25">
        <f>UnemploymentMaleRate!AO72*LaborForceMale!AO72/100</f>
        <v>0.18508568389710015</v>
      </c>
      <c r="AP72" s="25">
        <f>UnemploymentMaleRate!AP72*LaborForceMale!AP72/100</f>
        <v>0.19311827437050014</v>
      </c>
      <c r="AQ72" s="25">
        <f>UnemploymentMaleRate!AQ72*LaborForceMale!AQ72/100</f>
        <v>0.20014336739045016</v>
      </c>
      <c r="AR72" s="25">
        <f>UnemploymentMaleRate!AR72*LaborForceMale!AR72/100</f>
        <v>0.20630830775400014</v>
      </c>
      <c r="AS72" s="25">
        <f>UnemploymentMaleRate!AS72*LaborForceMale!AS72/100</f>
        <v>0.21168016140220014</v>
      </c>
      <c r="AT72" s="25">
        <f>UnemploymentMaleRate!AT72*LaborForceMale!AT72/100</f>
        <v>0.21639157096150011</v>
      </c>
      <c r="AU72" s="25">
        <f>UnemploymentMaleRate!AU72*LaborForceMale!AU72/100</f>
        <v>0.22056554660175018</v>
      </c>
      <c r="AV72" s="25">
        <f>UnemploymentMaleRate!AV72*LaborForceMale!AV72/100</f>
        <v>0.22418329872260012</v>
      </c>
      <c r="AW72" s="25">
        <f>UnemploymentMaleRate!AW72*LaborForceMale!AW72/100</f>
        <v>0.22725009349490016</v>
      </c>
      <c r="AX72" s="25">
        <f>UnemploymentMaleRate!AX72*LaborForceMale!AX72/100</f>
        <v>0.22990829468910012</v>
      </c>
      <c r="AY72" s="25">
        <f>UnemploymentMaleRate!AY72*LaborForceMale!AY72/100</f>
        <v>0.23232860573345016</v>
      </c>
      <c r="AZ72" s="25">
        <f>UnemploymentMaleRate!AZ72*LaborForceMale!AZ72/100</f>
        <v>0.23464500000000002</v>
      </c>
    </row>
    <row r="73" spans="1:5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UnemploymentMaleRate!AA73*LaborForceMale!AA73/100</f>
        <v>0.132628552914</v>
      </c>
      <c r="AB73" s="28">
        <f>UnemploymentMaleRate!AB73*LaborForceMale!AB73/100</f>
        <v>0.13409785002900002</v>
      </c>
      <c r="AC73" s="28">
        <f>UnemploymentMaleRate!AC73*LaborForceMale!AC73/100</f>
        <v>0.13543151971799999</v>
      </c>
      <c r="AD73" s="28">
        <f>UnemploymentMaleRate!AD73*LaborForceMale!AD73/100</f>
        <v>0.13671998026499999</v>
      </c>
      <c r="AE73" s="28">
        <f>UnemploymentMaleRate!AE73*LaborForceMale!AE73/100</f>
        <v>0.13803858023999999</v>
      </c>
      <c r="AF73" s="28">
        <f>UnemploymentMaleRate!AF73*LaborForceMale!AF73/100</f>
        <v>0.13951541221199998</v>
      </c>
      <c r="AG73" s="25">
        <f>UnemploymentMaleRate!AG73*LaborForceMale!AG73/100</f>
        <v>0.1387687942578</v>
      </c>
      <c r="AH73" s="25">
        <f>UnemploymentMaleRate!AH73*LaborForceMale!AH73/100</f>
        <v>0.13822227138790003</v>
      </c>
      <c r="AI73" s="25">
        <f>UnemploymentMaleRate!AI73*LaborForceMale!AI73/100</f>
        <v>0.13829896793849999</v>
      </c>
      <c r="AJ73" s="25">
        <f>UnemploymentMaleRate!AJ73*LaborForceMale!AJ73/100</f>
        <v>0.13950352916000003</v>
      </c>
      <c r="AK73" s="25">
        <f>UnemploymentMaleRate!AK73*LaborForceMale!AK73/100</f>
        <v>0.14210833150800004</v>
      </c>
      <c r="AL73" s="25">
        <f>UnemploymentMaleRate!AL73*LaborForceMale!AL73/100</f>
        <v>0.14616445224240007</v>
      </c>
      <c r="AM73" s="25">
        <f>UnemploymentMaleRate!AM73*LaborForceMale!AM73/100</f>
        <v>0.15143362759900009</v>
      </c>
      <c r="AN73" s="25">
        <f>UnemploymentMaleRate!AN73*LaborForceMale!AN73/100</f>
        <v>0.15764310078500013</v>
      </c>
      <c r="AO73" s="25">
        <f>UnemploymentMaleRate!AO73*LaborForceMale!AO73/100</f>
        <v>0.1644516929506501</v>
      </c>
      <c r="AP73" s="25">
        <f>UnemploymentMaleRate!AP73*LaborForceMale!AP73/100</f>
        <v>0.17152071575950015</v>
      </c>
      <c r="AQ73" s="25">
        <f>UnemploymentMaleRate!AQ73*LaborForceMale!AQ73/100</f>
        <v>0.17882904749930012</v>
      </c>
      <c r="AR73" s="25">
        <f>UnemploymentMaleRate!AR73*LaborForceMale!AR73/100</f>
        <v>0.18628789217280012</v>
      </c>
      <c r="AS73" s="25">
        <f>UnemploymentMaleRate!AS73*LaborForceMale!AS73/100</f>
        <v>0.19344161595710013</v>
      </c>
      <c r="AT73" s="25">
        <f>UnemploymentMaleRate!AT73*LaborForceMale!AT73/100</f>
        <v>0.19977841268510008</v>
      </c>
      <c r="AU73" s="25">
        <f>UnemploymentMaleRate!AU73*LaborForceMale!AU73/100</f>
        <v>0.2049939604147501</v>
      </c>
      <c r="AV73" s="25">
        <f>UnemploymentMaleRate!AV73*LaborForceMale!AV73/100</f>
        <v>0.20895652280160015</v>
      </c>
      <c r="AW73" s="25">
        <f>UnemploymentMaleRate!AW73*LaborForceMale!AW73/100</f>
        <v>0.21185187938480013</v>
      </c>
      <c r="AX73" s="25">
        <f>UnemploymentMaleRate!AX73*LaborForceMale!AX73/100</f>
        <v>0.21402700741800015</v>
      </c>
      <c r="AY73" s="25">
        <f>UnemploymentMaleRate!AY73*LaborForceMale!AY73/100</f>
        <v>0.21594866232770013</v>
      </c>
      <c r="AZ73" s="25">
        <f>UnemploymentMaleRate!AZ73*LaborForceMale!AZ73/100</f>
        <v>0.21793500000000005</v>
      </c>
    </row>
    <row r="74" spans="1:5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UnemploymentMaleRate!AA74*LaborForceMale!AA74/100</f>
        <v>0</v>
      </c>
      <c r="AB74" s="28">
        <f>UnemploymentMaleRate!AB74*LaborForceMale!AB74/100</f>
        <v>0</v>
      </c>
      <c r="AC74" s="28">
        <f>UnemploymentMaleRate!AC74*LaborForceMale!AC74/100</f>
        <v>0</v>
      </c>
      <c r="AD74" s="28">
        <f>UnemploymentMaleRate!AD74*LaborForceMale!AD74/100</f>
        <v>0</v>
      </c>
      <c r="AE74" s="28">
        <f>UnemploymentMaleRate!AE74*LaborForceMale!AE74/100</f>
        <v>0</v>
      </c>
      <c r="AF74" s="28">
        <f>UnemploymentMaleRate!AF74*LaborForceMale!AF74/100</f>
        <v>0</v>
      </c>
      <c r="AG74" s="25">
        <f>UnemploymentMaleRate!AG74*LaborForceMale!AG74/100</f>
        <v>0</v>
      </c>
      <c r="AH74" s="25">
        <f>UnemploymentMaleRate!AH74*LaborForceMale!AH74/100</f>
        <v>0</v>
      </c>
      <c r="AI74" s="25">
        <f>UnemploymentMaleRate!AI74*LaborForceMale!AI74/100</f>
        <v>0</v>
      </c>
      <c r="AJ74" s="25">
        <f>UnemploymentMaleRate!AJ74*LaborForceMale!AJ74/100</f>
        <v>0</v>
      </c>
      <c r="AK74" s="25">
        <f>UnemploymentMaleRate!AK74*LaborForceMale!AK74/100</f>
        <v>0</v>
      </c>
      <c r="AL74" s="25">
        <f>UnemploymentMaleRate!AL74*LaborForceMale!AL74/100</f>
        <v>0</v>
      </c>
      <c r="AM74" s="25">
        <f>UnemploymentMaleRate!AM74*LaborForceMale!AM74/100</f>
        <v>0</v>
      </c>
      <c r="AN74" s="25">
        <f>UnemploymentMaleRate!AN74*LaborForceMale!AN74/100</f>
        <v>0</v>
      </c>
      <c r="AO74" s="25">
        <f>UnemploymentMaleRate!AO74*LaborForceMale!AO74/100</f>
        <v>0</v>
      </c>
      <c r="AP74" s="25">
        <f>UnemploymentMaleRate!AP74*LaborForceMale!AP74/100</f>
        <v>0</v>
      </c>
      <c r="AQ74" s="25">
        <f>UnemploymentMaleRate!AQ74*LaborForceMale!AQ74/100</f>
        <v>0</v>
      </c>
      <c r="AR74" s="25">
        <f>UnemploymentMaleRate!AR74*LaborForceMale!AR74/100</f>
        <v>0</v>
      </c>
      <c r="AS74" s="25">
        <f>UnemploymentMaleRate!AS74*LaborForceMale!AS74/100</f>
        <v>0</v>
      </c>
      <c r="AT74" s="25">
        <f>UnemploymentMaleRate!AT74*LaborForceMale!AT74/100</f>
        <v>0</v>
      </c>
      <c r="AU74" s="25">
        <f>UnemploymentMaleRate!AU74*LaborForceMale!AU74/100</f>
        <v>0</v>
      </c>
      <c r="AV74" s="25">
        <f>UnemploymentMaleRate!AV74*LaborForceMale!AV74/100</f>
        <v>0</v>
      </c>
      <c r="AW74" s="25">
        <f>UnemploymentMaleRate!AW74*LaborForceMale!AW74/100</f>
        <v>0</v>
      </c>
      <c r="AX74" s="25">
        <f>UnemploymentMaleRate!AX74*LaborForceMale!AX74/100</f>
        <v>0</v>
      </c>
      <c r="AY74" s="25">
        <f>UnemploymentMaleRate!AY74*LaborForceMale!AY74/100</f>
        <v>0</v>
      </c>
      <c r="AZ74" s="25">
        <f>UnemploymentMaleRate!AZ74*LaborForceMale!AZ74/100</f>
        <v>0</v>
      </c>
    </row>
    <row r="75" spans="1:5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UnemploymentMaleRate!AA75*LaborForceMale!AA75/100</f>
        <v>0</v>
      </c>
      <c r="AB75" s="28">
        <f>UnemploymentMaleRate!AB75*LaborForceMale!AB75/100</f>
        <v>0</v>
      </c>
      <c r="AC75" s="28">
        <f>UnemploymentMaleRate!AC75*LaborForceMale!AC75/100</f>
        <v>0</v>
      </c>
      <c r="AD75" s="28">
        <f>UnemploymentMaleRate!AD75*LaborForceMale!AD75/100</f>
        <v>0</v>
      </c>
      <c r="AE75" s="28">
        <f>UnemploymentMaleRate!AE75*LaborForceMale!AE75/100</f>
        <v>0</v>
      </c>
      <c r="AF75" s="28">
        <f>UnemploymentMaleRate!AF75*LaborForceMale!AF75/100</f>
        <v>0</v>
      </c>
      <c r="AG75" s="25">
        <f>UnemploymentMaleRate!AG75*LaborForceMale!AG75/100</f>
        <v>0</v>
      </c>
      <c r="AH75" s="25">
        <f>UnemploymentMaleRate!AH75*LaborForceMale!AH75/100</f>
        <v>0</v>
      </c>
      <c r="AI75" s="25">
        <f>UnemploymentMaleRate!AI75*LaborForceMale!AI75/100</f>
        <v>0</v>
      </c>
      <c r="AJ75" s="25">
        <f>UnemploymentMaleRate!AJ75*LaborForceMale!AJ75/100</f>
        <v>0</v>
      </c>
      <c r="AK75" s="25">
        <f>UnemploymentMaleRate!AK75*LaborForceMale!AK75/100</f>
        <v>0</v>
      </c>
      <c r="AL75" s="25">
        <f>UnemploymentMaleRate!AL75*LaborForceMale!AL75/100</f>
        <v>0</v>
      </c>
      <c r="AM75" s="25">
        <f>UnemploymentMaleRate!AM75*LaborForceMale!AM75/100</f>
        <v>0</v>
      </c>
      <c r="AN75" s="25">
        <f>UnemploymentMaleRate!AN75*LaborForceMale!AN75/100</f>
        <v>0</v>
      </c>
      <c r="AO75" s="25">
        <f>UnemploymentMaleRate!AO75*LaborForceMale!AO75/100</f>
        <v>0</v>
      </c>
      <c r="AP75" s="25">
        <f>UnemploymentMaleRate!AP75*LaborForceMale!AP75/100</f>
        <v>0</v>
      </c>
      <c r="AQ75" s="25">
        <f>UnemploymentMaleRate!AQ75*LaborForceMale!AQ75/100</f>
        <v>0</v>
      </c>
      <c r="AR75" s="25">
        <f>UnemploymentMaleRate!AR75*LaborForceMale!AR75/100</f>
        <v>0</v>
      </c>
      <c r="AS75" s="25">
        <f>UnemploymentMaleRate!AS75*LaborForceMale!AS75/100</f>
        <v>0</v>
      </c>
      <c r="AT75" s="25">
        <f>UnemploymentMaleRate!AT75*LaborForceMale!AT75/100</f>
        <v>0</v>
      </c>
      <c r="AU75" s="25">
        <f>UnemploymentMaleRate!AU75*LaborForceMale!AU75/100</f>
        <v>0</v>
      </c>
      <c r="AV75" s="25">
        <f>UnemploymentMaleRate!AV75*LaborForceMale!AV75/100</f>
        <v>0</v>
      </c>
      <c r="AW75" s="25">
        <f>UnemploymentMaleRate!AW75*LaborForceMale!AW75/100</f>
        <v>0</v>
      </c>
      <c r="AX75" s="25">
        <f>UnemploymentMaleRate!AX75*LaborForceMale!AX75/100</f>
        <v>0</v>
      </c>
      <c r="AY75" s="25">
        <f>UnemploymentMaleRate!AY75*LaborForceMale!AY75/100</f>
        <v>0</v>
      </c>
      <c r="AZ75" s="25">
        <f>UnemploymentMaleRate!AZ75*LaborForceMale!AZ75/100</f>
        <v>0</v>
      </c>
    </row>
    <row r="76" spans="1:5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UnemploymentMaleRate!AA76*LaborForceMale!AA76/100</f>
        <v>0</v>
      </c>
      <c r="AB76" s="28">
        <f>UnemploymentMaleRate!AB76*LaborForceMale!AB76/100</f>
        <v>0</v>
      </c>
      <c r="AC76" s="28">
        <f>UnemploymentMaleRate!AC76*LaborForceMale!AC76/100</f>
        <v>0</v>
      </c>
      <c r="AD76" s="28">
        <f>UnemploymentMaleRate!AD76*LaborForceMale!AD76/100</f>
        <v>0</v>
      </c>
      <c r="AE76" s="28">
        <f>UnemploymentMaleRate!AE76*LaborForceMale!AE76/100</f>
        <v>0</v>
      </c>
      <c r="AF76" s="28">
        <f>UnemploymentMaleRate!AF76*LaborForceMale!AF76/100</f>
        <v>0</v>
      </c>
      <c r="AG76" s="25">
        <f>UnemploymentMaleRate!AG76*LaborForceMale!AG76/100</f>
        <v>0</v>
      </c>
      <c r="AH76" s="25">
        <f>UnemploymentMaleRate!AH76*LaborForceMale!AH76/100</f>
        <v>0</v>
      </c>
      <c r="AI76" s="25">
        <f>UnemploymentMaleRate!AI76*LaborForceMale!AI76/100</f>
        <v>0</v>
      </c>
      <c r="AJ76" s="25">
        <f>UnemploymentMaleRate!AJ76*LaborForceMale!AJ76/100</f>
        <v>0</v>
      </c>
      <c r="AK76" s="25">
        <f>UnemploymentMaleRate!AK76*LaborForceMale!AK76/100</f>
        <v>0</v>
      </c>
      <c r="AL76" s="25">
        <f>UnemploymentMaleRate!AL76*LaborForceMale!AL76/100</f>
        <v>0</v>
      </c>
      <c r="AM76" s="25">
        <f>UnemploymentMaleRate!AM76*LaborForceMale!AM76/100</f>
        <v>0</v>
      </c>
      <c r="AN76" s="25">
        <f>UnemploymentMaleRate!AN76*LaborForceMale!AN76/100</f>
        <v>0</v>
      </c>
      <c r="AO76" s="25">
        <f>UnemploymentMaleRate!AO76*LaborForceMale!AO76/100</f>
        <v>0</v>
      </c>
      <c r="AP76" s="25">
        <f>UnemploymentMaleRate!AP76*LaborForceMale!AP76/100</f>
        <v>0</v>
      </c>
      <c r="AQ76" s="25">
        <f>UnemploymentMaleRate!AQ76*LaborForceMale!AQ76/100</f>
        <v>0</v>
      </c>
      <c r="AR76" s="25">
        <f>UnemploymentMaleRate!AR76*LaborForceMale!AR76/100</f>
        <v>0</v>
      </c>
      <c r="AS76" s="25">
        <f>UnemploymentMaleRate!AS76*LaborForceMale!AS76/100</f>
        <v>0</v>
      </c>
      <c r="AT76" s="25">
        <f>UnemploymentMaleRate!AT76*LaborForceMale!AT76/100</f>
        <v>0</v>
      </c>
      <c r="AU76" s="25">
        <f>UnemploymentMaleRate!AU76*LaborForceMale!AU76/100</f>
        <v>0</v>
      </c>
      <c r="AV76" s="25">
        <f>UnemploymentMaleRate!AV76*LaborForceMale!AV76/100</f>
        <v>0</v>
      </c>
      <c r="AW76" s="25">
        <f>UnemploymentMaleRate!AW76*LaborForceMale!AW76/100</f>
        <v>0</v>
      </c>
      <c r="AX76" s="25">
        <f>UnemploymentMaleRate!AX76*LaborForceMale!AX76/100</f>
        <v>0</v>
      </c>
      <c r="AY76" s="25">
        <f>UnemploymentMaleRate!AY76*LaborForceMale!AY76/100</f>
        <v>0</v>
      </c>
      <c r="AZ76" s="25">
        <f>UnemploymentMaleRate!AZ76*LaborForceMale!AZ76/100</f>
        <v>0</v>
      </c>
    </row>
    <row r="77" spans="1:5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UnemploymentMaleRate!AA77*LaborForceMale!AA77/100</f>
        <v>0</v>
      </c>
      <c r="AB77" s="28">
        <f>UnemploymentMaleRate!AB77*LaborForceMale!AB77/100</f>
        <v>0</v>
      </c>
      <c r="AC77" s="28">
        <f>UnemploymentMaleRate!AC77*LaborForceMale!AC77/100</f>
        <v>0</v>
      </c>
      <c r="AD77" s="28">
        <f>UnemploymentMaleRate!AD77*LaborForceMale!AD77/100</f>
        <v>0</v>
      </c>
      <c r="AE77" s="28">
        <f>UnemploymentMaleRate!AE77*LaborForceMale!AE77/100</f>
        <v>0</v>
      </c>
      <c r="AF77" s="28">
        <f>UnemploymentMaleRate!AF77*LaborForceMale!AF77/100</f>
        <v>0</v>
      </c>
      <c r="AG77" s="25">
        <f>UnemploymentMaleRate!AG77*LaborForceMale!AG77/100</f>
        <v>0</v>
      </c>
      <c r="AH77" s="25">
        <f>UnemploymentMaleRate!AH77*LaborForceMale!AH77/100</f>
        <v>0</v>
      </c>
      <c r="AI77" s="25">
        <f>UnemploymentMaleRate!AI77*LaborForceMale!AI77/100</f>
        <v>0</v>
      </c>
      <c r="AJ77" s="25">
        <f>UnemploymentMaleRate!AJ77*LaborForceMale!AJ77/100</f>
        <v>0</v>
      </c>
      <c r="AK77" s="25">
        <f>UnemploymentMaleRate!AK77*LaborForceMale!AK77/100</f>
        <v>0</v>
      </c>
      <c r="AL77" s="25">
        <f>UnemploymentMaleRate!AL77*LaborForceMale!AL77/100</f>
        <v>0</v>
      </c>
      <c r="AM77" s="25">
        <f>UnemploymentMaleRate!AM77*LaborForceMale!AM77/100</f>
        <v>0</v>
      </c>
      <c r="AN77" s="25">
        <f>UnemploymentMaleRate!AN77*LaborForceMale!AN77/100</f>
        <v>0</v>
      </c>
      <c r="AO77" s="25">
        <f>UnemploymentMaleRate!AO77*LaborForceMale!AO77/100</f>
        <v>0</v>
      </c>
      <c r="AP77" s="25">
        <f>UnemploymentMaleRate!AP77*LaborForceMale!AP77/100</f>
        <v>0</v>
      </c>
      <c r="AQ77" s="25">
        <f>UnemploymentMaleRate!AQ77*LaborForceMale!AQ77/100</f>
        <v>0</v>
      </c>
      <c r="AR77" s="25">
        <f>UnemploymentMaleRate!AR77*LaborForceMale!AR77/100</f>
        <v>0</v>
      </c>
      <c r="AS77" s="25">
        <f>UnemploymentMaleRate!AS77*LaborForceMale!AS77/100</f>
        <v>0</v>
      </c>
      <c r="AT77" s="25">
        <f>UnemploymentMaleRate!AT77*LaborForceMale!AT77/100</f>
        <v>0</v>
      </c>
      <c r="AU77" s="25">
        <f>UnemploymentMaleRate!AU77*LaborForceMale!AU77/100</f>
        <v>0</v>
      </c>
      <c r="AV77" s="25">
        <f>UnemploymentMaleRate!AV77*LaborForceMale!AV77/100</f>
        <v>0</v>
      </c>
      <c r="AW77" s="25">
        <f>UnemploymentMaleRate!AW77*LaborForceMale!AW77/100</f>
        <v>0</v>
      </c>
      <c r="AX77" s="25">
        <f>UnemploymentMaleRate!AX77*LaborForceMale!AX77/100</f>
        <v>0</v>
      </c>
      <c r="AY77" s="25">
        <f>UnemploymentMaleRate!AY77*LaborForceMale!AY77/100</f>
        <v>0</v>
      </c>
      <c r="AZ77" s="25">
        <f>UnemploymentMaleRate!AZ77*LaborForceMale!AZ77/100</f>
        <v>0</v>
      </c>
    </row>
    <row r="78" spans="1:5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UnemploymentMaleRate!AA78*LaborForceMale!AA78/100</f>
        <v>0</v>
      </c>
      <c r="AB78" s="28">
        <f>UnemploymentMaleRate!AB78*LaborForceMale!AB78/100</f>
        <v>0</v>
      </c>
      <c r="AC78" s="28">
        <f>UnemploymentMaleRate!AC78*LaborForceMale!AC78/100</f>
        <v>0</v>
      </c>
      <c r="AD78" s="28">
        <f>UnemploymentMaleRate!AD78*LaborForceMale!AD78/100</f>
        <v>0</v>
      </c>
      <c r="AE78" s="28">
        <f>UnemploymentMaleRate!AE78*LaborForceMale!AE78/100</f>
        <v>0</v>
      </c>
      <c r="AF78" s="28">
        <f>UnemploymentMaleRate!AF78*LaborForceMale!AF78/100</f>
        <v>0</v>
      </c>
      <c r="AG78" s="25">
        <f>UnemploymentMaleRate!AG78*LaborForceMale!AG78/100</f>
        <v>0</v>
      </c>
      <c r="AH78" s="25">
        <f>UnemploymentMaleRate!AH78*LaborForceMale!AH78/100</f>
        <v>0</v>
      </c>
      <c r="AI78" s="25">
        <f>UnemploymentMaleRate!AI78*LaborForceMale!AI78/100</f>
        <v>0</v>
      </c>
      <c r="AJ78" s="25">
        <f>UnemploymentMaleRate!AJ78*LaborForceMale!AJ78/100</f>
        <v>0</v>
      </c>
      <c r="AK78" s="25">
        <f>UnemploymentMaleRate!AK78*LaborForceMale!AK78/100</f>
        <v>0</v>
      </c>
      <c r="AL78" s="25">
        <f>UnemploymentMaleRate!AL78*LaborForceMale!AL78/100</f>
        <v>0</v>
      </c>
      <c r="AM78" s="25">
        <f>UnemploymentMaleRate!AM78*LaborForceMale!AM78/100</f>
        <v>0</v>
      </c>
      <c r="AN78" s="25">
        <f>UnemploymentMaleRate!AN78*LaborForceMale!AN78/100</f>
        <v>0</v>
      </c>
      <c r="AO78" s="25">
        <f>UnemploymentMaleRate!AO78*LaborForceMale!AO78/100</f>
        <v>0</v>
      </c>
      <c r="AP78" s="25">
        <f>UnemploymentMaleRate!AP78*LaborForceMale!AP78/100</f>
        <v>0</v>
      </c>
      <c r="AQ78" s="25">
        <f>UnemploymentMaleRate!AQ78*LaborForceMale!AQ78/100</f>
        <v>0</v>
      </c>
      <c r="AR78" s="25">
        <f>UnemploymentMaleRate!AR78*LaborForceMale!AR78/100</f>
        <v>0</v>
      </c>
      <c r="AS78" s="25">
        <f>UnemploymentMaleRate!AS78*LaborForceMale!AS78/100</f>
        <v>0</v>
      </c>
      <c r="AT78" s="25">
        <f>UnemploymentMaleRate!AT78*LaborForceMale!AT78/100</f>
        <v>0</v>
      </c>
      <c r="AU78" s="25">
        <f>UnemploymentMaleRate!AU78*LaborForceMale!AU78/100</f>
        <v>0</v>
      </c>
      <c r="AV78" s="25">
        <f>UnemploymentMaleRate!AV78*LaborForceMale!AV78/100</f>
        <v>0</v>
      </c>
      <c r="AW78" s="25">
        <f>UnemploymentMaleRate!AW78*LaborForceMale!AW78/100</f>
        <v>0</v>
      </c>
      <c r="AX78" s="25">
        <f>UnemploymentMaleRate!AX78*LaborForceMale!AX78/100</f>
        <v>0</v>
      </c>
      <c r="AY78" s="25">
        <f>UnemploymentMaleRate!AY78*LaborForceMale!AY78/100</f>
        <v>0</v>
      </c>
      <c r="AZ78" s="25">
        <f>UnemploymentMaleRate!AZ78*LaborForceMale!AZ78/100</f>
        <v>0</v>
      </c>
    </row>
    <row r="79" spans="1:5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UnemploymentMaleRate!AA79*LaborForceMale!AA79/100</f>
        <v>0</v>
      </c>
      <c r="AB79" s="28">
        <f>UnemploymentMaleRate!AB79*LaborForceMale!AB79/100</f>
        <v>0</v>
      </c>
      <c r="AC79" s="28">
        <f>UnemploymentMaleRate!AC79*LaborForceMale!AC79/100</f>
        <v>0</v>
      </c>
      <c r="AD79" s="28">
        <f>UnemploymentMaleRate!AD79*LaborForceMale!AD79/100</f>
        <v>0</v>
      </c>
      <c r="AE79" s="28">
        <f>UnemploymentMaleRate!AE79*LaborForceMale!AE79/100</f>
        <v>0</v>
      </c>
      <c r="AF79" s="28">
        <f>UnemploymentMaleRate!AF79*LaborForceMale!AF79/100</f>
        <v>0</v>
      </c>
      <c r="AG79" s="25">
        <f>UnemploymentMaleRate!AG79*LaborForceMale!AG79/100</f>
        <v>0</v>
      </c>
      <c r="AH79" s="25">
        <f>UnemploymentMaleRate!AH79*LaborForceMale!AH79/100</f>
        <v>0</v>
      </c>
      <c r="AI79" s="25">
        <f>UnemploymentMaleRate!AI79*LaborForceMale!AI79/100</f>
        <v>0</v>
      </c>
      <c r="AJ79" s="25">
        <f>UnemploymentMaleRate!AJ79*LaborForceMale!AJ79/100</f>
        <v>0</v>
      </c>
      <c r="AK79" s="25">
        <f>UnemploymentMaleRate!AK79*LaborForceMale!AK79/100</f>
        <v>0</v>
      </c>
      <c r="AL79" s="25">
        <f>UnemploymentMaleRate!AL79*LaborForceMale!AL79/100</f>
        <v>0</v>
      </c>
      <c r="AM79" s="25">
        <f>UnemploymentMaleRate!AM79*LaborForceMale!AM79/100</f>
        <v>0</v>
      </c>
      <c r="AN79" s="25">
        <f>UnemploymentMaleRate!AN79*LaborForceMale!AN79/100</f>
        <v>0</v>
      </c>
      <c r="AO79" s="25">
        <f>UnemploymentMaleRate!AO79*LaborForceMale!AO79/100</f>
        <v>0</v>
      </c>
      <c r="AP79" s="25">
        <f>UnemploymentMaleRate!AP79*LaborForceMale!AP79/100</f>
        <v>0</v>
      </c>
      <c r="AQ79" s="25">
        <f>UnemploymentMaleRate!AQ79*LaborForceMale!AQ79/100</f>
        <v>0</v>
      </c>
      <c r="AR79" s="25">
        <f>UnemploymentMaleRate!AR79*LaborForceMale!AR79/100</f>
        <v>0</v>
      </c>
      <c r="AS79" s="25">
        <f>UnemploymentMaleRate!AS79*LaborForceMale!AS79/100</f>
        <v>0</v>
      </c>
      <c r="AT79" s="25">
        <f>UnemploymentMaleRate!AT79*LaborForceMale!AT79/100</f>
        <v>0</v>
      </c>
      <c r="AU79" s="25">
        <f>UnemploymentMaleRate!AU79*LaborForceMale!AU79/100</f>
        <v>0</v>
      </c>
      <c r="AV79" s="25">
        <f>UnemploymentMaleRate!AV79*LaborForceMale!AV79/100</f>
        <v>0</v>
      </c>
      <c r="AW79" s="25">
        <f>UnemploymentMaleRate!AW79*LaborForceMale!AW79/100</f>
        <v>0</v>
      </c>
      <c r="AX79" s="25">
        <f>UnemploymentMaleRate!AX79*LaborForceMale!AX79/100</f>
        <v>0</v>
      </c>
      <c r="AY79" s="25">
        <f>UnemploymentMaleRate!AY79*LaborForceMale!AY79/100</f>
        <v>0</v>
      </c>
      <c r="AZ79" s="25">
        <f>UnemploymentMaleRate!AZ79*LaborForceMale!AZ79/100</f>
        <v>0</v>
      </c>
    </row>
    <row r="80" spans="1:5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UnemploymentMaleRate!AA80*LaborForceMale!AA80/100</f>
        <v>0</v>
      </c>
      <c r="AB80" s="28">
        <f>UnemploymentMaleRate!AB80*LaborForceMale!AB80/100</f>
        <v>0</v>
      </c>
      <c r="AC80" s="28">
        <f>UnemploymentMaleRate!AC80*LaborForceMale!AC80/100</f>
        <v>0</v>
      </c>
      <c r="AD80" s="28">
        <f>UnemploymentMaleRate!AD80*LaborForceMale!AD80/100</f>
        <v>0</v>
      </c>
      <c r="AE80" s="28">
        <f>UnemploymentMaleRate!AE80*LaborForceMale!AE80/100</f>
        <v>0</v>
      </c>
      <c r="AF80" s="28">
        <f>UnemploymentMaleRate!AF80*LaborForceMale!AF80/100</f>
        <v>0</v>
      </c>
      <c r="AG80" s="25">
        <f>UnemploymentMaleRate!AG80*LaborForceMale!AG80/100</f>
        <v>0</v>
      </c>
      <c r="AH80" s="25">
        <f>UnemploymentMaleRate!AH80*LaborForceMale!AH80/100</f>
        <v>0</v>
      </c>
      <c r="AI80" s="25">
        <f>UnemploymentMaleRate!AI80*LaborForceMale!AI80/100</f>
        <v>0</v>
      </c>
      <c r="AJ80" s="25">
        <f>UnemploymentMaleRate!AJ80*LaborForceMale!AJ80/100</f>
        <v>0</v>
      </c>
      <c r="AK80" s="25">
        <f>UnemploymentMaleRate!AK80*LaborForceMale!AK80/100</f>
        <v>0</v>
      </c>
      <c r="AL80" s="25">
        <f>UnemploymentMaleRate!AL80*LaborForceMale!AL80/100</f>
        <v>0</v>
      </c>
      <c r="AM80" s="25">
        <f>UnemploymentMaleRate!AM80*LaborForceMale!AM80/100</f>
        <v>0</v>
      </c>
      <c r="AN80" s="25">
        <f>UnemploymentMaleRate!AN80*LaborForceMale!AN80/100</f>
        <v>0</v>
      </c>
      <c r="AO80" s="25">
        <f>UnemploymentMaleRate!AO80*LaborForceMale!AO80/100</f>
        <v>0</v>
      </c>
      <c r="AP80" s="25">
        <f>UnemploymentMaleRate!AP80*LaborForceMale!AP80/100</f>
        <v>0</v>
      </c>
      <c r="AQ80" s="25">
        <f>UnemploymentMaleRate!AQ80*LaborForceMale!AQ80/100</f>
        <v>0</v>
      </c>
      <c r="AR80" s="25">
        <f>UnemploymentMaleRate!AR80*LaborForceMale!AR80/100</f>
        <v>0</v>
      </c>
      <c r="AS80" s="25">
        <f>UnemploymentMaleRate!AS80*LaborForceMale!AS80/100</f>
        <v>0</v>
      </c>
      <c r="AT80" s="25">
        <f>UnemploymentMaleRate!AT80*LaborForceMale!AT80/100</f>
        <v>0</v>
      </c>
      <c r="AU80" s="25">
        <f>UnemploymentMaleRate!AU80*LaborForceMale!AU80/100</f>
        <v>0</v>
      </c>
      <c r="AV80" s="25">
        <f>UnemploymentMaleRate!AV80*LaborForceMale!AV80/100</f>
        <v>0</v>
      </c>
      <c r="AW80" s="25">
        <f>UnemploymentMaleRate!AW80*LaborForceMale!AW80/100</f>
        <v>0</v>
      </c>
      <c r="AX80" s="25">
        <f>UnemploymentMaleRate!AX80*LaborForceMale!AX80/100</f>
        <v>0</v>
      </c>
      <c r="AY80" s="25">
        <f>UnemploymentMaleRate!AY80*LaborForceMale!AY80/100</f>
        <v>0</v>
      </c>
      <c r="AZ80" s="25">
        <f>UnemploymentMaleRate!AZ80*LaborForceMale!AZ80/100</f>
        <v>0</v>
      </c>
    </row>
    <row r="81" spans="1:5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UnemploymentMaleRate!AA81*LaborForceMale!AA81/100</f>
        <v>0</v>
      </c>
      <c r="AB81" s="28">
        <f>UnemploymentMaleRate!AB81*LaborForceMale!AB81/100</f>
        <v>0</v>
      </c>
      <c r="AC81" s="28">
        <f>UnemploymentMaleRate!AC81*LaborForceMale!AC81/100</f>
        <v>0</v>
      </c>
      <c r="AD81" s="28">
        <f>UnemploymentMaleRate!AD81*LaborForceMale!AD81/100</f>
        <v>0</v>
      </c>
      <c r="AE81" s="28">
        <f>UnemploymentMaleRate!AE81*LaborForceMale!AE81/100</f>
        <v>0</v>
      </c>
      <c r="AF81" s="28">
        <f>UnemploymentMaleRate!AF81*LaborForceMale!AF81/100</f>
        <v>0</v>
      </c>
      <c r="AG81" s="25">
        <f>UnemploymentMaleRate!AG81*LaborForceMale!AG81/100</f>
        <v>0</v>
      </c>
      <c r="AH81" s="25">
        <f>UnemploymentMaleRate!AH81*LaborForceMale!AH81/100</f>
        <v>0</v>
      </c>
      <c r="AI81" s="25">
        <f>UnemploymentMaleRate!AI81*LaborForceMale!AI81/100</f>
        <v>0</v>
      </c>
      <c r="AJ81" s="25">
        <f>UnemploymentMaleRate!AJ81*LaborForceMale!AJ81/100</f>
        <v>0</v>
      </c>
      <c r="AK81" s="25">
        <f>UnemploymentMaleRate!AK81*LaborForceMale!AK81/100</f>
        <v>0</v>
      </c>
      <c r="AL81" s="25">
        <f>UnemploymentMaleRate!AL81*LaborForceMale!AL81/100</f>
        <v>0</v>
      </c>
      <c r="AM81" s="25">
        <f>UnemploymentMaleRate!AM81*LaborForceMale!AM81/100</f>
        <v>0</v>
      </c>
      <c r="AN81" s="25">
        <f>UnemploymentMaleRate!AN81*LaborForceMale!AN81/100</f>
        <v>0</v>
      </c>
      <c r="AO81" s="25">
        <f>UnemploymentMaleRate!AO81*LaborForceMale!AO81/100</f>
        <v>0</v>
      </c>
      <c r="AP81" s="25">
        <f>UnemploymentMaleRate!AP81*LaborForceMale!AP81/100</f>
        <v>0</v>
      </c>
      <c r="AQ81" s="25">
        <f>UnemploymentMaleRate!AQ81*LaborForceMale!AQ81/100</f>
        <v>0</v>
      </c>
      <c r="AR81" s="25">
        <f>UnemploymentMaleRate!AR81*LaborForceMale!AR81/100</f>
        <v>0</v>
      </c>
      <c r="AS81" s="25">
        <f>UnemploymentMaleRate!AS81*LaborForceMale!AS81/100</f>
        <v>0</v>
      </c>
      <c r="AT81" s="25">
        <f>UnemploymentMaleRate!AT81*LaborForceMale!AT81/100</f>
        <v>0</v>
      </c>
      <c r="AU81" s="25">
        <f>UnemploymentMaleRate!AU81*LaborForceMale!AU81/100</f>
        <v>0</v>
      </c>
      <c r="AV81" s="25">
        <f>UnemploymentMaleRate!AV81*LaborForceMale!AV81/100</f>
        <v>0</v>
      </c>
      <c r="AW81" s="25">
        <f>UnemploymentMaleRate!AW81*LaborForceMale!AW81/100</f>
        <v>0</v>
      </c>
      <c r="AX81" s="25">
        <f>UnemploymentMaleRate!AX81*LaborForceMale!AX81/100</f>
        <v>0</v>
      </c>
      <c r="AY81" s="25">
        <f>UnemploymentMaleRate!AY81*LaborForceMale!AY81/100</f>
        <v>0</v>
      </c>
      <c r="AZ81" s="25">
        <f>UnemploymentMaleRate!AZ81*LaborForceMale!AZ81/100</f>
        <v>0</v>
      </c>
    </row>
    <row r="82" spans="1:5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UnemploymentMaleRate!AA82*LaborForceMale!AA82/100</f>
        <v>0</v>
      </c>
      <c r="AB82" s="28">
        <f>UnemploymentMaleRate!AB82*LaborForceMale!AB82/100</f>
        <v>0</v>
      </c>
      <c r="AC82" s="28">
        <f>UnemploymentMaleRate!AC82*LaborForceMale!AC82/100</f>
        <v>0</v>
      </c>
      <c r="AD82" s="28">
        <f>UnemploymentMaleRate!AD82*LaborForceMale!AD82/100</f>
        <v>0</v>
      </c>
      <c r="AE82" s="28">
        <f>UnemploymentMaleRate!AE82*LaborForceMale!AE82/100</f>
        <v>0</v>
      </c>
      <c r="AF82" s="28">
        <f>UnemploymentMaleRate!AF82*LaborForceMale!AF82/100</f>
        <v>0</v>
      </c>
      <c r="AG82" s="25">
        <f>UnemploymentMaleRate!AG82*LaborForceMale!AG82/100</f>
        <v>0</v>
      </c>
      <c r="AH82" s="25">
        <f>UnemploymentMaleRate!AH82*LaborForceMale!AH82/100</f>
        <v>0</v>
      </c>
      <c r="AI82" s="25">
        <f>UnemploymentMaleRate!AI82*LaborForceMale!AI82/100</f>
        <v>0</v>
      </c>
      <c r="AJ82" s="25">
        <f>UnemploymentMaleRate!AJ82*LaborForceMale!AJ82/100</f>
        <v>0</v>
      </c>
      <c r="AK82" s="25">
        <f>UnemploymentMaleRate!AK82*LaborForceMale!AK82/100</f>
        <v>0</v>
      </c>
      <c r="AL82" s="25">
        <f>UnemploymentMaleRate!AL82*LaborForceMale!AL82/100</f>
        <v>0</v>
      </c>
      <c r="AM82" s="25">
        <f>UnemploymentMaleRate!AM82*LaborForceMale!AM82/100</f>
        <v>0</v>
      </c>
      <c r="AN82" s="25">
        <f>UnemploymentMaleRate!AN82*LaborForceMale!AN82/100</f>
        <v>0</v>
      </c>
      <c r="AO82" s="25">
        <f>UnemploymentMaleRate!AO82*LaborForceMale!AO82/100</f>
        <v>0</v>
      </c>
      <c r="AP82" s="25">
        <f>UnemploymentMaleRate!AP82*LaborForceMale!AP82/100</f>
        <v>0</v>
      </c>
      <c r="AQ82" s="25">
        <f>UnemploymentMaleRate!AQ82*LaborForceMale!AQ82/100</f>
        <v>0</v>
      </c>
      <c r="AR82" s="25">
        <f>UnemploymentMaleRate!AR82*LaborForceMale!AR82/100</f>
        <v>0</v>
      </c>
      <c r="AS82" s="25">
        <f>UnemploymentMaleRate!AS82*LaborForceMale!AS82/100</f>
        <v>0</v>
      </c>
      <c r="AT82" s="25">
        <f>UnemploymentMaleRate!AT82*LaborForceMale!AT82/100</f>
        <v>0</v>
      </c>
      <c r="AU82" s="25">
        <f>UnemploymentMaleRate!AU82*LaborForceMale!AU82/100</f>
        <v>0</v>
      </c>
      <c r="AV82" s="25">
        <f>UnemploymentMaleRate!AV82*LaborForceMale!AV82/100</f>
        <v>0</v>
      </c>
      <c r="AW82" s="25">
        <f>UnemploymentMaleRate!AW82*LaborForceMale!AW82/100</f>
        <v>0</v>
      </c>
      <c r="AX82" s="25">
        <f>UnemploymentMaleRate!AX82*LaborForceMale!AX82/100</f>
        <v>0</v>
      </c>
      <c r="AY82" s="25">
        <f>UnemploymentMaleRate!AY82*LaborForceMale!AY82/100</f>
        <v>0</v>
      </c>
      <c r="AZ82" s="25">
        <f>UnemploymentMaleRate!AZ82*LaborForceMale!AZ82/100</f>
        <v>0</v>
      </c>
    </row>
    <row r="83" spans="1:5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UnemploymentMaleRate!AA83*LaborForceMale!AA83/100</f>
        <v>0</v>
      </c>
      <c r="AB83" s="28">
        <f>UnemploymentMaleRate!AB83*LaborForceMale!AB83/100</f>
        <v>0</v>
      </c>
      <c r="AC83" s="28">
        <f>UnemploymentMaleRate!AC83*LaborForceMale!AC83/100</f>
        <v>0</v>
      </c>
      <c r="AD83" s="28">
        <f>UnemploymentMaleRate!AD83*LaborForceMale!AD83/100</f>
        <v>0</v>
      </c>
      <c r="AE83" s="28">
        <f>UnemploymentMaleRate!AE83*LaborForceMale!AE83/100</f>
        <v>0</v>
      </c>
      <c r="AF83" s="28">
        <f>UnemploymentMaleRate!AF83*LaborForceMale!AF83/100</f>
        <v>0</v>
      </c>
      <c r="AG83" s="25">
        <f>UnemploymentMaleRate!AG83*LaborForceMale!AG83/100</f>
        <v>0</v>
      </c>
      <c r="AH83" s="25">
        <f>UnemploymentMaleRate!AH83*LaborForceMale!AH83/100</f>
        <v>0</v>
      </c>
      <c r="AI83" s="25">
        <f>UnemploymentMaleRate!AI83*LaborForceMale!AI83/100</f>
        <v>0</v>
      </c>
      <c r="AJ83" s="25">
        <f>UnemploymentMaleRate!AJ83*LaborForceMale!AJ83/100</f>
        <v>0</v>
      </c>
      <c r="AK83" s="25">
        <f>UnemploymentMaleRate!AK83*LaborForceMale!AK83/100</f>
        <v>0</v>
      </c>
      <c r="AL83" s="25">
        <f>UnemploymentMaleRate!AL83*LaborForceMale!AL83/100</f>
        <v>0</v>
      </c>
      <c r="AM83" s="25">
        <f>UnemploymentMaleRate!AM83*LaborForceMale!AM83/100</f>
        <v>0</v>
      </c>
      <c r="AN83" s="25">
        <f>UnemploymentMaleRate!AN83*LaborForceMale!AN83/100</f>
        <v>0</v>
      </c>
      <c r="AO83" s="25">
        <f>UnemploymentMaleRate!AO83*LaborForceMale!AO83/100</f>
        <v>0</v>
      </c>
      <c r="AP83" s="25">
        <f>UnemploymentMaleRate!AP83*LaborForceMale!AP83/100</f>
        <v>0</v>
      </c>
      <c r="AQ83" s="25">
        <f>UnemploymentMaleRate!AQ83*LaborForceMale!AQ83/100</f>
        <v>0</v>
      </c>
      <c r="AR83" s="25">
        <f>UnemploymentMaleRate!AR83*LaborForceMale!AR83/100</f>
        <v>0</v>
      </c>
      <c r="AS83" s="25">
        <f>UnemploymentMaleRate!AS83*LaborForceMale!AS83/100</f>
        <v>0</v>
      </c>
      <c r="AT83" s="25">
        <f>UnemploymentMaleRate!AT83*LaborForceMale!AT83/100</f>
        <v>0</v>
      </c>
      <c r="AU83" s="25">
        <f>UnemploymentMaleRate!AU83*LaborForceMale!AU83/100</f>
        <v>0</v>
      </c>
      <c r="AV83" s="25">
        <f>UnemploymentMaleRate!AV83*LaborForceMale!AV83/100</f>
        <v>0</v>
      </c>
      <c r="AW83" s="25">
        <f>UnemploymentMaleRate!AW83*LaborForceMale!AW83/100</f>
        <v>0</v>
      </c>
      <c r="AX83" s="25">
        <f>UnemploymentMaleRate!AX83*LaborForceMale!AX83/100</f>
        <v>0</v>
      </c>
      <c r="AY83" s="25">
        <f>UnemploymentMaleRate!AY83*LaborForceMale!AY83/100</f>
        <v>0</v>
      </c>
      <c r="AZ83" s="25">
        <f>UnemploymentMaleRate!AZ83*LaborForceMale!AZ83/100</f>
        <v>0</v>
      </c>
    </row>
    <row r="84" spans="1:5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UnemploymentMaleRate!AA84*LaborForceMale!AA84/100</f>
        <v>0</v>
      </c>
      <c r="AB84" s="28">
        <f>UnemploymentMaleRate!AB84*LaborForceMale!AB84/100</f>
        <v>0</v>
      </c>
      <c r="AC84" s="28">
        <f>UnemploymentMaleRate!AC84*LaborForceMale!AC84/100</f>
        <v>0</v>
      </c>
      <c r="AD84" s="28">
        <f>UnemploymentMaleRate!AD84*LaborForceMale!AD84/100</f>
        <v>0</v>
      </c>
      <c r="AE84" s="28">
        <f>UnemploymentMaleRate!AE84*LaborForceMale!AE84/100</f>
        <v>0</v>
      </c>
      <c r="AF84" s="28">
        <f>UnemploymentMaleRate!AF84*LaborForceMale!AF84/100</f>
        <v>0</v>
      </c>
      <c r="AG84" s="25">
        <f>UnemploymentMaleRate!AG84*LaborForceMale!AG84/100</f>
        <v>0</v>
      </c>
      <c r="AH84" s="25">
        <f>UnemploymentMaleRate!AH84*LaborForceMale!AH84/100</f>
        <v>0</v>
      </c>
      <c r="AI84" s="25">
        <f>UnemploymentMaleRate!AI84*LaborForceMale!AI84/100</f>
        <v>0</v>
      </c>
      <c r="AJ84" s="25">
        <f>UnemploymentMaleRate!AJ84*LaborForceMale!AJ84/100</f>
        <v>0</v>
      </c>
      <c r="AK84" s="25">
        <f>UnemploymentMaleRate!AK84*LaborForceMale!AK84/100</f>
        <v>0</v>
      </c>
      <c r="AL84" s="25">
        <f>UnemploymentMaleRate!AL84*LaborForceMale!AL84/100</f>
        <v>0</v>
      </c>
      <c r="AM84" s="25">
        <f>UnemploymentMaleRate!AM84*LaborForceMale!AM84/100</f>
        <v>0</v>
      </c>
      <c r="AN84" s="25">
        <f>UnemploymentMaleRate!AN84*LaborForceMale!AN84/100</f>
        <v>0</v>
      </c>
      <c r="AO84" s="25">
        <f>UnemploymentMaleRate!AO84*LaborForceMale!AO84/100</f>
        <v>0</v>
      </c>
      <c r="AP84" s="25">
        <f>UnemploymentMaleRate!AP84*LaborForceMale!AP84/100</f>
        <v>0</v>
      </c>
      <c r="AQ84" s="25">
        <f>UnemploymentMaleRate!AQ84*LaborForceMale!AQ84/100</f>
        <v>0</v>
      </c>
      <c r="AR84" s="25">
        <f>UnemploymentMaleRate!AR84*LaborForceMale!AR84/100</f>
        <v>0</v>
      </c>
      <c r="AS84" s="25">
        <f>UnemploymentMaleRate!AS84*LaborForceMale!AS84/100</f>
        <v>0</v>
      </c>
      <c r="AT84" s="25">
        <f>UnemploymentMaleRate!AT84*LaborForceMale!AT84/100</f>
        <v>0</v>
      </c>
      <c r="AU84" s="25">
        <f>UnemploymentMaleRate!AU84*LaborForceMale!AU84/100</f>
        <v>0</v>
      </c>
      <c r="AV84" s="25">
        <f>UnemploymentMaleRate!AV84*LaborForceMale!AV84/100</f>
        <v>0</v>
      </c>
      <c r="AW84" s="25">
        <f>UnemploymentMaleRate!AW84*LaborForceMale!AW84/100</f>
        <v>0</v>
      </c>
      <c r="AX84" s="25">
        <f>UnemploymentMaleRate!AX84*LaborForceMale!AX84/100</f>
        <v>0</v>
      </c>
      <c r="AY84" s="25">
        <f>UnemploymentMaleRate!AY84*LaborForceMale!AY84/100</f>
        <v>0</v>
      </c>
      <c r="AZ84" s="25">
        <f>UnemploymentMaleRate!AZ84*LaborForceMale!AZ84/100</f>
        <v>0</v>
      </c>
    </row>
    <row r="85" spans="1:5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UnemploymentMaleRate!AA85*LaborForceMale!AA85/100</f>
        <v>0</v>
      </c>
      <c r="AB85" s="28">
        <f>UnemploymentMaleRate!AB85*LaborForceMale!AB85/100</f>
        <v>0</v>
      </c>
      <c r="AC85" s="28">
        <f>UnemploymentMaleRate!AC85*LaborForceMale!AC85/100</f>
        <v>0</v>
      </c>
      <c r="AD85" s="28">
        <f>UnemploymentMaleRate!AD85*LaborForceMale!AD85/100</f>
        <v>0</v>
      </c>
      <c r="AE85" s="28">
        <f>UnemploymentMaleRate!AE85*LaborForceMale!AE85/100</f>
        <v>0</v>
      </c>
      <c r="AF85" s="28">
        <f>UnemploymentMaleRate!AF85*LaborForceMale!AF85/100</f>
        <v>0</v>
      </c>
      <c r="AG85" s="25">
        <f>UnemploymentMaleRate!AG85*LaborForceMale!AG85/100</f>
        <v>0</v>
      </c>
      <c r="AH85" s="25">
        <f>UnemploymentMaleRate!AH85*LaborForceMale!AH85/100</f>
        <v>0</v>
      </c>
      <c r="AI85" s="25">
        <f>UnemploymentMaleRate!AI85*LaborForceMale!AI85/100</f>
        <v>0</v>
      </c>
      <c r="AJ85" s="25">
        <f>UnemploymentMaleRate!AJ85*LaborForceMale!AJ85/100</f>
        <v>0</v>
      </c>
      <c r="AK85" s="25">
        <f>UnemploymentMaleRate!AK85*LaborForceMale!AK85/100</f>
        <v>0</v>
      </c>
      <c r="AL85" s="25">
        <f>UnemploymentMaleRate!AL85*LaborForceMale!AL85/100</f>
        <v>0</v>
      </c>
      <c r="AM85" s="25">
        <f>UnemploymentMaleRate!AM85*LaborForceMale!AM85/100</f>
        <v>0</v>
      </c>
      <c r="AN85" s="25">
        <f>UnemploymentMaleRate!AN85*LaborForceMale!AN85/100</f>
        <v>0</v>
      </c>
      <c r="AO85" s="25">
        <f>UnemploymentMaleRate!AO85*LaborForceMale!AO85/100</f>
        <v>0</v>
      </c>
      <c r="AP85" s="25">
        <f>UnemploymentMaleRate!AP85*LaborForceMale!AP85/100</f>
        <v>0</v>
      </c>
      <c r="AQ85" s="25">
        <f>UnemploymentMaleRate!AQ85*LaborForceMale!AQ85/100</f>
        <v>0</v>
      </c>
      <c r="AR85" s="25">
        <f>UnemploymentMaleRate!AR85*LaborForceMale!AR85/100</f>
        <v>0</v>
      </c>
      <c r="AS85" s="25">
        <f>UnemploymentMaleRate!AS85*LaborForceMale!AS85/100</f>
        <v>0</v>
      </c>
      <c r="AT85" s="25">
        <f>UnemploymentMaleRate!AT85*LaborForceMale!AT85/100</f>
        <v>0</v>
      </c>
      <c r="AU85" s="25">
        <f>UnemploymentMaleRate!AU85*LaborForceMale!AU85/100</f>
        <v>0</v>
      </c>
      <c r="AV85" s="25">
        <f>UnemploymentMaleRate!AV85*LaborForceMale!AV85/100</f>
        <v>0</v>
      </c>
      <c r="AW85" s="25">
        <f>UnemploymentMaleRate!AW85*LaborForceMale!AW85/100</f>
        <v>0</v>
      </c>
      <c r="AX85" s="25">
        <f>UnemploymentMaleRate!AX85*LaborForceMale!AX85/100</f>
        <v>0</v>
      </c>
      <c r="AY85" s="25">
        <f>UnemploymentMaleRate!AY85*LaborForceMale!AY85/100</f>
        <v>0</v>
      </c>
      <c r="AZ85" s="25">
        <f>UnemploymentMaleRate!AZ85*LaborForceMale!AZ85/100</f>
        <v>0</v>
      </c>
    </row>
    <row r="86" spans="1:5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UnemploymentMaleRate!AA86*LaborForceMale!AA86/100</f>
        <v>0</v>
      </c>
      <c r="AB86" s="28">
        <f>UnemploymentMaleRate!AB86*LaborForceMale!AB86/100</f>
        <v>0</v>
      </c>
      <c r="AC86" s="28">
        <f>UnemploymentMaleRate!AC86*LaborForceMale!AC86/100</f>
        <v>0</v>
      </c>
      <c r="AD86" s="28">
        <f>UnemploymentMaleRate!AD86*LaborForceMale!AD86/100</f>
        <v>0</v>
      </c>
      <c r="AE86" s="28">
        <f>UnemploymentMaleRate!AE86*LaborForceMale!AE86/100</f>
        <v>0</v>
      </c>
      <c r="AF86" s="28">
        <f>UnemploymentMaleRate!AF86*LaborForceMale!AF86/100</f>
        <v>0</v>
      </c>
      <c r="AG86" s="25">
        <f>UnemploymentMaleRate!AG86*LaborForceMale!AG86/100</f>
        <v>0</v>
      </c>
      <c r="AH86" s="25">
        <f>UnemploymentMaleRate!AH86*LaborForceMale!AH86/100</f>
        <v>0</v>
      </c>
      <c r="AI86" s="25">
        <f>UnemploymentMaleRate!AI86*LaborForceMale!AI86/100</f>
        <v>0</v>
      </c>
      <c r="AJ86" s="25">
        <f>UnemploymentMaleRate!AJ86*LaborForceMale!AJ86/100</f>
        <v>0</v>
      </c>
      <c r="AK86" s="25">
        <f>UnemploymentMaleRate!AK86*LaborForceMale!AK86/100</f>
        <v>0</v>
      </c>
      <c r="AL86" s="25">
        <f>UnemploymentMaleRate!AL86*LaborForceMale!AL86/100</f>
        <v>0</v>
      </c>
      <c r="AM86" s="25">
        <f>UnemploymentMaleRate!AM86*LaborForceMale!AM86/100</f>
        <v>0</v>
      </c>
      <c r="AN86" s="25">
        <f>UnemploymentMaleRate!AN86*LaborForceMale!AN86/100</f>
        <v>0</v>
      </c>
      <c r="AO86" s="25">
        <f>UnemploymentMaleRate!AO86*LaborForceMale!AO86/100</f>
        <v>0</v>
      </c>
      <c r="AP86" s="25">
        <f>UnemploymentMaleRate!AP86*LaborForceMale!AP86/100</f>
        <v>0</v>
      </c>
      <c r="AQ86" s="25">
        <f>UnemploymentMaleRate!AQ86*LaborForceMale!AQ86/100</f>
        <v>0</v>
      </c>
      <c r="AR86" s="25">
        <f>UnemploymentMaleRate!AR86*LaborForceMale!AR86/100</f>
        <v>0</v>
      </c>
      <c r="AS86" s="25">
        <f>UnemploymentMaleRate!AS86*LaborForceMale!AS86/100</f>
        <v>0</v>
      </c>
      <c r="AT86" s="25">
        <f>UnemploymentMaleRate!AT86*LaborForceMale!AT86/100</f>
        <v>0</v>
      </c>
      <c r="AU86" s="25">
        <f>UnemploymentMaleRate!AU86*LaborForceMale!AU86/100</f>
        <v>0</v>
      </c>
      <c r="AV86" s="25">
        <f>UnemploymentMaleRate!AV86*LaborForceMale!AV86/100</f>
        <v>0</v>
      </c>
      <c r="AW86" s="25">
        <f>UnemploymentMaleRate!AW86*LaborForceMale!AW86/100</f>
        <v>0</v>
      </c>
      <c r="AX86" s="25">
        <f>UnemploymentMaleRate!AX86*LaborForceMale!AX86/100</f>
        <v>0</v>
      </c>
      <c r="AY86" s="25">
        <f>UnemploymentMaleRate!AY86*LaborForceMale!AY86/100</f>
        <v>0</v>
      </c>
      <c r="AZ86" s="25">
        <f>UnemploymentMaleRate!AZ86*LaborForceMale!AZ86/100</f>
        <v>0</v>
      </c>
    </row>
    <row r="87" spans="1:5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UnemploymentMaleRate!AA87*LaborForceMale!AA87/100</f>
        <v>0</v>
      </c>
      <c r="AB87" s="28">
        <f>UnemploymentMaleRate!AB87*LaborForceMale!AB87/100</f>
        <v>0</v>
      </c>
      <c r="AC87" s="28">
        <f>UnemploymentMaleRate!AC87*LaborForceMale!AC87/100</f>
        <v>0</v>
      </c>
      <c r="AD87" s="28">
        <f>UnemploymentMaleRate!AD87*LaborForceMale!AD87/100</f>
        <v>0</v>
      </c>
      <c r="AE87" s="28">
        <f>UnemploymentMaleRate!AE87*LaborForceMale!AE87/100</f>
        <v>0</v>
      </c>
      <c r="AF87" s="28">
        <f>UnemploymentMaleRate!AF87*LaborForceMale!AF87/100</f>
        <v>0</v>
      </c>
      <c r="AG87" s="25">
        <f>UnemploymentMaleRate!AG87*LaborForceMale!AG87/100</f>
        <v>0</v>
      </c>
      <c r="AH87" s="25">
        <f>UnemploymentMaleRate!AH87*LaborForceMale!AH87/100</f>
        <v>0</v>
      </c>
      <c r="AI87" s="25">
        <f>UnemploymentMaleRate!AI87*LaborForceMale!AI87/100</f>
        <v>0</v>
      </c>
      <c r="AJ87" s="25">
        <f>UnemploymentMaleRate!AJ87*LaborForceMale!AJ87/100</f>
        <v>0</v>
      </c>
      <c r="AK87" s="25">
        <f>UnemploymentMaleRate!AK87*LaborForceMale!AK87/100</f>
        <v>0</v>
      </c>
      <c r="AL87" s="25">
        <f>UnemploymentMaleRate!AL87*LaborForceMale!AL87/100</f>
        <v>0</v>
      </c>
      <c r="AM87" s="25">
        <f>UnemploymentMaleRate!AM87*LaborForceMale!AM87/100</f>
        <v>0</v>
      </c>
      <c r="AN87" s="25">
        <f>UnemploymentMaleRate!AN87*LaborForceMale!AN87/100</f>
        <v>0</v>
      </c>
      <c r="AO87" s="25">
        <f>UnemploymentMaleRate!AO87*LaborForceMale!AO87/100</f>
        <v>0</v>
      </c>
      <c r="AP87" s="25">
        <f>UnemploymentMaleRate!AP87*LaborForceMale!AP87/100</f>
        <v>0</v>
      </c>
      <c r="AQ87" s="25">
        <f>UnemploymentMaleRate!AQ87*LaborForceMale!AQ87/100</f>
        <v>0</v>
      </c>
      <c r="AR87" s="25">
        <f>UnemploymentMaleRate!AR87*LaborForceMale!AR87/100</f>
        <v>0</v>
      </c>
      <c r="AS87" s="25">
        <f>UnemploymentMaleRate!AS87*LaborForceMale!AS87/100</f>
        <v>0</v>
      </c>
      <c r="AT87" s="25">
        <f>UnemploymentMaleRate!AT87*LaborForceMale!AT87/100</f>
        <v>0</v>
      </c>
      <c r="AU87" s="25">
        <f>UnemploymentMaleRate!AU87*LaborForceMale!AU87/100</f>
        <v>0</v>
      </c>
      <c r="AV87" s="25">
        <f>UnemploymentMaleRate!AV87*LaborForceMale!AV87/100</f>
        <v>0</v>
      </c>
      <c r="AW87" s="25">
        <f>UnemploymentMaleRate!AW87*LaborForceMale!AW87/100</f>
        <v>0</v>
      </c>
      <c r="AX87" s="25">
        <f>UnemploymentMaleRate!AX87*LaborForceMale!AX87/100</f>
        <v>0</v>
      </c>
      <c r="AY87" s="25">
        <f>UnemploymentMaleRate!AY87*LaborForceMale!AY87/100</f>
        <v>0</v>
      </c>
      <c r="AZ87" s="25">
        <f>UnemploymentMaleRate!AZ87*LaborForceMale!AZ87/100</f>
        <v>0</v>
      </c>
    </row>
    <row r="88" spans="1:5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UnemploymentMaleRate!AA88*LaborForceMale!AA88/100</f>
        <v>0</v>
      </c>
      <c r="AB88" s="28">
        <f>UnemploymentMaleRate!AB88*LaborForceMale!AB88/100</f>
        <v>0</v>
      </c>
      <c r="AC88" s="28">
        <f>UnemploymentMaleRate!AC88*LaborForceMale!AC88/100</f>
        <v>0</v>
      </c>
      <c r="AD88" s="28">
        <f>UnemploymentMaleRate!AD88*LaborForceMale!AD88/100</f>
        <v>0</v>
      </c>
      <c r="AE88" s="28">
        <f>UnemploymentMaleRate!AE88*LaborForceMale!AE88/100</f>
        <v>0</v>
      </c>
      <c r="AF88" s="28">
        <f>UnemploymentMaleRate!AF88*LaborForceMale!AF88/100</f>
        <v>0</v>
      </c>
      <c r="AG88" s="25">
        <f>UnemploymentMaleRate!AG88*LaborForceMale!AG88/100</f>
        <v>0</v>
      </c>
      <c r="AH88" s="25">
        <f>UnemploymentMaleRate!AH88*LaborForceMale!AH88/100</f>
        <v>0</v>
      </c>
      <c r="AI88" s="25">
        <f>UnemploymentMaleRate!AI88*LaborForceMale!AI88/100</f>
        <v>0</v>
      </c>
      <c r="AJ88" s="25">
        <f>UnemploymentMaleRate!AJ88*LaborForceMale!AJ88/100</f>
        <v>0</v>
      </c>
      <c r="AK88" s="25">
        <f>UnemploymentMaleRate!AK88*LaborForceMale!AK88/100</f>
        <v>0</v>
      </c>
      <c r="AL88" s="25">
        <f>UnemploymentMaleRate!AL88*LaborForceMale!AL88/100</f>
        <v>0</v>
      </c>
      <c r="AM88" s="25">
        <f>UnemploymentMaleRate!AM88*LaborForceMale!AM88/100</f>
        <v>0</v>
      </c>
      <c r="AN88" s="25">
        <f>UnemploymentMaleRate!AN88*LaborForceMale!AN88/100</f>
        <v>0</v>
      </c>
      <c r="AO88" s="25">
        <f>UnemploymentMaleRate!AO88*LaborForceMale!AO88/100</f>
        <v>0</v>
      </c>
      <c r="AP88" s="25">
        <f>UnemploymentMaleRate!AP88*LaborForceMale!AP88/100</f>
        <v>0</v>
      </c>
      <c r="AQ88" s="25">
        <f>UnemploymentMaleRate!AQ88*LaborForceMale!AQ88/100</f>
        <v>0</v>
      </c>
      <c r="AR88" s="25">
        <f>UnemploymentMaleRate!AR88*LaborForceMale!AR88/100</f>
        <v>0</v>
      </c>
      <c r="AS88" s="25">
        <f>UnemploymentMaleRate!AS88*LaborForceMale!AS88/100</f>
        <v>0</v>
      </c>
      <c r="AT88" s="25">
        <f>UnemploymentMaleRate!AT88*LaborForceMale!AT88/100</f>
        <v>0</v>
      </c>
      <c r="AU88" s="25">
        <f>UnemploymentMaleRate!AU88*LaborForceMale!AU88/100</f>
        <v>0</v>
      </c>
      <c r="AV88" s="25">
        <f>UnemploymentMaleRate!AV88*LaborForceMale!AV88/100</f>
        <v>0</v>
      </c>
      <c r="AW88" s="25">
        <f>UnemploymentMaleRate!AW88*LaborForceMale!AW88/100</f>
        <v>0</v>
      </c>
      <c r="AX88" s="25">
        <f>UnemploymentMaleRate!AX88*LaborForceMale!AX88/100</f>
        <v>0</v>
      </c>
      <c r="AY88" s="25">
        <f>UnemploymentMaleRate!AY88*LaborForceMale!AY88/100</f>
        <v>0</v>
      </c>
      <c r="AZ88" s="25">
        <f>UnemploymentMaleRate!AZ88*LaborForceMale!AZ88/100</f>
        <v>0</v>
      </c>
    </row>
    <row r="89" spans="1:5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UnemploymentMaleRate!AA89*LaborForceMale!AA89/100</f>
        <v>0</v>
      </c>
      <c r="AB89" s="28">
        <f>UnemploymentMaleRate!AB89*LaborForceMale!AB89/100</f>
        <v>0</v>
      </c>
      <c r="AC89" s="28">
        <f>UnemploymentMaleRate!AC89*LaborForceMale!AC89/100</f>
        <v>0</v>
      </c>
      <c r="AD89" s="28">
        <f>UnemploymentMaleRate!AD89*LaborForceMale!AD89/100</f>
        <v>0</v>
      </c>
      <c r="AE89" s="28">
        <f>UnemploymentMaleRate!AE89*LaborForceMale!AE89/100</f>
        <v>0</v>
      </c>
      <c r="AF89" s="28">
        <f>UnemploymentMaleRate!AF89*LaborForceMale!AF89/100</f>
        <v>0</v>
      </c>
      <c r="AG89" s="25">
        <f>UnemploymentMaleRate!AG89*LaborForceMale!AG89/100</f>
        <v>0</v>
      </c>
      <c r="AH89" s="25">
        <f>UnemploymentMaleRate!AH89*LaborForceMale!AH89/100</f>
        <v>0</v>
      </c>
      <c r="AI89" s="25">
        <f>UnemploymentMaleRate!AI89*LaborForceMale!AI89/100</f>
        <v>0</v>
      </c>
      <c r="AJ89" s="25">
        <f>UnemploymentMaleRate!AJ89*LaborForceMale!AJ89/100</f>
        <v>0</v>
      </c>
      <c r="AK89" s="25">
        <f>UnemploymentMaleRate!AK89*LaborForceMale!AK89/100</f>
        <v>0</v>
      </c>
      <c r="AL89" s="25">
        <f>UnemploymentMaleRate!AL89*LaborForceMale!AL89/100</f>
        <v>0</v>
      </c>
      <c r="AM89" s="25">
        <f>UnemploymentMaleRate!AM89*LaborForceMale!AM89/100</f>
        <v>0</v>
      </c>
      <c r="AN89" s="25">
        <f>UnemploymentMaleRate!AN89*LaborForceMale!AN89/100</f>
        <v>0</v>
      </c>
      <c r="AO89" s="25">
        <f>UnemploymentMaleRate!AO89*LaborForceMale!AO89/100</f>
        <v>0</v>
      </c>
      <c r="AP89" s="25">
        <f>UnemploymentMaleRate!AP89*LaborForceMale!AP89/100</f>
        <v>0</v>
      </c>
      <c r="AQ89" s="25">
        <f>UnemploymentMaleRate!AQ89*LaborForceMale!AQ89/100</f>
        <v>0</v>
      </c>
      <c r="AR89" s="25">
        <f>UnemploymentMaleRate!AR89*LaborForceMale!AR89/100</f>
        <v>0</v>
      </c>
      <c r="AS89" s="25">
        <f>UnemploymentMaleRate!AS89*LaborForceMale!AS89/100</f>
        <v>0</v>
      </c>
      <c r="AT89" s="25">
        <f>UnemploymentMaleRate!AT89*LaborForceMale!AT89/100</f>
        <v>0</v>
      </c>
      <c r="AU89" s="25">
        <f>UnemploymentMaleRate!AU89*LaborForceMale!AU89/100</f>
        <v>0</v>
      </c>
      <c r="AV89" s="25">
        <f>UnemploymentMaleRate!AV89*LaborForceMale!AV89/100</f>
        <v>0</v>
      </c>
      <c r="AW89" s="25">
        <f>UnemploymentMaleRate!AW89*LaborForceMale!AW89/100</f>
        <v>0</v>
      </c>
      <c r="AX89" s="25">
        <f>UnemploymentMaleRate!AX89*LaborForceMale!AX89/100</f>
        <v>0</v>
      </c>
      <c r="AY89" s="25">
        <f>UnemploymentMaleRate!AY89*LaborForceMale!AY89/100</f>
        <v>0</v>
      </c>
      <c r="AZ89" s="25">
        <f>UnemploymentMaleRate!AZ89*LaborForceMale!AZ89/100</f>
        <v>0</v>
      </c>
    </row>
    <row r="90" spans="1:5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UnemploymentMaleRate!AA90*LaborForceMale!AA90/100</f>
        <v>0</v>
      </c>
      <c r="AB90" s="28">
        <f>UnemploymentMaleRate!AB90*LaborForceMale!AB90/100</f>
        <v>0</v>
      </c>
      <c r="AC90" s="28">
        <f>UnemploymentMaleRate!AC90*LaborForceMale!AC90/100</f>
        <v>0</v>
      </c>
      <c r="AD90" s="28">
        <f>UnemploymentMaleRate!AD90*LaborForceMale!AD90/100</f>
        <v>0</v>
      </c>
      <c r="AE90" s="28">
        <f>UnemploymentMaleRate!AE90*LaborForceMale!AE90/100</f>
        <v>0</v>
      </c>
      <c r="AF90" s="28">
        <f>UnemploymentMaleRate!AF90*LaborForceMale!AF90/100</f>
        <v>0</v>
      </c>
      <c r="AG90" s="25">
        <f>UnemploymentMaleRate!AG90*LaborForceMale!AG90/100</f>
        <v>0</v>
      </c>
      <c r="AH90" s="25">
        <f>UnemploymentMaleRate!AH90*LaborForceMale!AH90/100</f>
        <v>0</v>
      </c>
      <c r="AI90" s="25">
        <f>UnemploymentMaleRate!AI90*LaborForceMale!AI90/100</f>
        <v>0</v>
      </c>
      <c r="AJ90" s="25">
        <f>UnemploymentMaleRate!AJ90*LaborForceMale!AJ90/100</f>
        <v>0</v>
      </c>
      <c r="AK90" s="25">
        <f>UnemploymentMaleRate!AK90*LaborForceMale!AK90/100</f>
        <v>0</v>
      </c>
      <c r="AL90" s="25">
        <f>UnemploymentMaleRate!AL90*LaborForceMale!AL90/100</f>
        <v>0</v>
      </c>
      <c r="AM90" s="25">
        <f>UnemploymentMaleRate!AM90*LaborForceMale!AM90/100</f>
        <v>0</v>
      </c>
      <c r="AN90" s="25">
        <f>UnemploymentMaleRate!AN90*LaborForceMale!AN90/100</f>
        <v>0</v>
      </c>
      <c r="AO90" s="25">
        <f>UnemploymentMaleRate!AO90*LaborForceMale!AO90/100</f>
        <v>0</v>
      </c>
      <c r="AP90" s="25">
        <f>UnemploymentMaleRate!AP90*LaborForceMale!AP90/100</f>
        <v>0</v>
      </c>
      <c r="AQ90" s="25">
        <f>UnemploymentMaleRate!AQ90*LaborForceMale!AQ90/100</f>
        <v>0</v>
      </c>
      <c r="AR90" s="25">
        <f>UnemploymentMaleRate!AR90*LaborForceMale!AR90/100</f>
        <v>0</v>
      </c>
      <c r="AS90" s="25">
        <f>UnemploymentMaleRate!AS90*LaborForceMale!AS90/100</f>
        <v>0</v>
      </c>
      <c r="AT90" s="25">
        <f>UnemploymentMaleRate!AT90*LaborForceMale!AT90/100</f>
        <v>0</v>
      </c>
      <c r="AU90" s="25">
        <f>UnemploymentMaleRate!AU90*LaborForceMale!AU90/100</f>
        <v>0</v>
      </c>
      <c r="AV90" s="25">
        <f>UnemploymentMaleRate!AV90*LaborForceMale!AV90/100</f>
        <v>0</v>
      </c>
      <c r="AW90" s="25">
        <f>UnemploymentMaleRate!AW90*LaborForceMale!AW90/100</f>
        <v>0</v>
      </c>
      <c r="AX90" s="25">
        <f>UnemploymentMaleRate!AX90*LaborForceMale!AX90/100</f>
        <v>0</v>
      </c>
      <c r="AY90" s="25">
        <f>UnemploymentMaleRate!AY90*LaborForceMale!AY90/100</f>
        <v>0</v>
      </c>
      <c r="AZ90" s="25">
        <f>UnemploymentMaleRate!AZ90*LaborForceMale!AZ90/100</f>
        <v>0</v>
      </c>
    </row>
    <row r="91" spans="1:5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UnemploymentMaleRate!AA91*LaborForceMale!AA91/100</f>
        <v>0</v>
      </c>
      <c r="AB91" s="28">
        <f>UnemploymentMaleRate!AB91*LaborForceMale!AB91/100</f>
        <v>0</v>
      </c>
      <c r="AC91" s="28">
        <f>UnemploymentMaleRate!AC91*LaborForceMale!AC91/100</f>
        <v>0</v>
      </c>
      <c r="AD91" s="28">
        <f>UnemploymentMaleRate!AD91*LaborForceMale!AD91/100</f>
        <v>0</v>
      </c>
      <c r="AE91" s="28">
        <f>UnemploymentMaleRate!AE91*LaborForceMale!AE91/100</f>
        <v>0</v>
      </c>
      <c r="AF91" s="28">
        <f>UnemploymentMaleRate!AF91*LaborForceMale!AF91/100</f>
        <v>0</v>
      </c>
      <c r="AG91" s="25">
        <f>UnemploymentMaleRate!AG91*LaborForceMale!AG91/100</f>
        <v>0</v>
      </c>
      <c r="AH91" s="25">
        <f>UnemploymentMaleRate!AH91*LaborForceMale!AH91/100</f>
        <v>0</v>
      </c>
      <c r="AI91" s="25">
        <f>UnemploymentMaleRate!AI91*LaborForceMale!AI91/100</f>
        <v>0</v>
      </c>
      <c r="AJ91" s="25">
        <f>UnemploymentMaleRate!AJ91*LaborForceMale!AJ91/100</f>
        <v>0</v>
      </c>
      <c r="AK91" s="25">
        <f>UnemploymentMaleRate!AK91*LaborForceMale!AK91/100</f>
        <v>0</v>
      </c>
      <c r="AL91" s="25">
        <f>UnemploymentMaleRate!AL91*LaborForceMale!AL91/100</f>
        <v>0</v>
      </c>
      <c r="AM91" s="25">
        <f>UnemploymentMaleRate!AM91*LaborForceMale!AM91/100</f>
        <v>0</v>
      </c>
      <c r="AN91" s="25">
        <f>UnemploymentMaleRate!AN91*LaborForceMale!AN91/100</f>
        <v>0</v>
      </c>
      <c r="AO91" s="25">
        <f>UnemploymentMaleRate!AO91*LaborForceMale!AO91/100</f>
        <v>0</v>
      </c>
      <c r="AP91" s="25">
        <f>UnemploymentMaleRate!AP91*LaborForceMale!AP91/100</f>
        <v>0</v>
      </c>
      <c r="AQ91" s="25">
        <f>UnemploymentMaleRate!AQ91*LaborForceMale!AQ91/100</f>
        <v>0</v>
      </c>
      <c r="AR91" s="25">
        <f>UnemploymentMaleRate!AR91*LaborForceMale!AR91/100</f>
        <v>0</v>
      </c>
      <c r="AS91" s="25">
        <f>UnemploymentMaleRate!AS91*LaborForceMale!AS91/100</f>
        <v>0</v>
      </c>
      <c r="AT91" s="25">
        <f>UnemploymentMaleRate!AT91*LaborForceMale!AT91/100</f>
        <v>0</v>
      </c>
      <c r="AU91" s="25">
        <f>UnemploymentMaleRate!AU91*LaborForceMale!AU91/100</f>
        <v>0</v>
      </c>
      <c r="AV91" s="25">
        <f>UnemploymentMaleRate!AV91*LaborForceMale!AV91/100</f>
        <v>0</v>
      </c>
      <c r="AW91" s="25">
        <f>UnemploymentMaleRate!AW91*LaborForceMale!AW91/100</f>
        <v>0</v>
      </c>
      <c r="AX91" s="25">
        <f>UnemploymentMaleRate!AX91*LaborForceMale!AX91/100</f>
        <v>0</v>
      </c>
      <c r="AY91" s="25">
        <f>UnemploymentMaleRate!AY91*LaborForceMale!AY91/100</f>
        <v>0</v>
      </c>
      <c r="AZ91" s="25">
        <f>UnemploymentMaleRate!AZ91*LaborForceMale!AZ91/100</f>
        <v>0</v>
      </c>
    </row>
    <row r="92" spans="1:5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UnemploymentMaleRate!AA92*LaborForceMale!AA92/100</f>
        <v>0</v>
      </c>
      <c r="AB92" s="28">
        <f>UnemploymentMaleRate!AB92*LaborForceMale!AB92/100</f>
        <v>0</v>
      </c>
      <c r="AC92" s="28">
        <f>UnemploymentMaleRate!AC92*LaborForceMale!AC92/100</f>
        <v>0</v>
      </c>
      <c r="AD92" s="28">
        <f>UnemploymentMaleRate!AD92*LaborForceMale!AD92/100</f>
        <v>0</v>
      </c>
      <c r="AE92" s="28">
        <f>UnemploymentMaleRate!AE92*LaborForceMale!AE92/100</f>
        <v>0</v>
      </c>
      <c r="AF92" s="28">
        <f>UnemploymentMaleRate!AF92*LaborForceMale!AF92/100</f>
        <v>0</v>
      </c>
      <c r="AG92" s="25">
        <f>UnemploymentMaleRate!AG92*LaborForceMale!AG92/100</f>
        <v>0</v>
      </c>
      <c r="AH92" s="25">
        <f>UnemploymentMaleRate!AH92*LaborForceMale!AH92/100</f>
        <v>0</v>
      </c>
      <c r="AI92" s="25">
        <f>UnemploymentMaleRate!AI92*LaborForceMale!AI92/100</f>
        <v>0</v>
      </c>
      <c r="AJ92" s="25">
        <f>UnemploymentMaleRate!AJ92*LaborForceMale!AJ92/100</f>
        <v>0</v>
      </c>
      <c r="AK92" s="25">
        <f>UnemploymentMaleRate!AK92*LaborForceMale!AK92/100</f>
        <v>0</v>
      </c>
      <c r="AL92" s="25">
        <f>UnemploymentMaleRate!AL92*LaborForceMale!AL92/100</f>
        <v>0</v>
      </c>
      <c r="AM92" s="25">
        <f>UnemploymentMaleRate!AM92*LaborForceMale!AM92/100</f>
        <v>0</v>
      </c>
      <c r="AN92" s="25">
        <f>UnemploymentMaleRate!AN92*LaborForceMale!AN92/100</f>
        <v>0</v>
      </c>
      <c r="AO92" s="25">
        <f>UnemploymentMaleRate!AO92*LaborForceMale!AO92/100</f>
        <v>0</v>
      </c>
      <c r="AP92" s="25">
        <f>UnemploymentMaleRate!AP92*LaborForceMale!AP92/100</f>
        <v>0</v>
      </c>
      <c r="AQ92" s="25">
        <f>UnemploymentMaleRate!AQ92*LaborForceMale!AQ92/100</f>
        <v>0</v>
      </c>
      <c r="AR92" s="25">
        <f>UnemploymentMaleRate!AR92*LaborForceMale!AR92/100</f>
        <v>0</v>
      </c>
      <c r="AS92" s="25">
        <f>UnemploymentMaleRate!AS92*LaborForceMale!AS92/100</f>
        <v>0</v>
      </c>
      <c r="AT92" s="25">
        <f>UnemploymentMaleRate!AT92*LaborForceMale!AT92/100</f>
        <v>0</v>
      </c>
      <c r="AU92" s="25">
        <f>UnemploymentMaleRate!AU92*LaborForceMale!AU92/100</f>
        <v>0</v>
      </c>
      <c r="AV92" s="25">
        <f>UnemploymentMaleRate!AV92*LaborForceMale!AV92/100</f>
        <v>0</v>
      </c>
      <c r="AW92" s="25">
        <f>UnemploymentMaleRate!AW92*LaborForceMale!AW92/100</f>
        <v>0</v>
      </c>
      <c r="AX92" s="25">
        <f>UnemploymentMaleRate!AX92*LaborForceMale!AX92/100</f>
        <v>0</v>
      </c>
      <c r="AY92" s="25">
        <f>UnemploymentMaleRate!AY92*LaborForceMale!AY92/100</f>
        <v>0</v>
      </c>
      <c r="AZ92" s="25">
        <f>UnemploymentMaleRate!AZ92*LaborForceMale!AZ92/100</f>
        <v>0</v>
      </c>
    </row>
    <row r="93" spans="1:5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UnemploymentMaleRate!AA93*LaborForceMale!AA93/100</f>
        <v>0</v>
      </c>
      <c r="AB93" s="28">
        <f>UnemploymentMaleRate!AB93*LaborForceMale!AB93/100</f>
        <v>0</v>
      </c>
      <c r="AC93" s="28">
        <f>UnemploymentMaleRate!AC93*LaborForceMale!AC93/100</f>
        <v>0</v>
      </c>
      <c r="AD93" s="28">
        <f>UnemploymentMaleRate!AD93*LaborForceMale!AD93/100</f>
        <v>0</v>
      </c>
      <c r="AE93" s="28">
        <f>UnemploymentMaleRate!AE93*LaborForceMale!AE93/100</f>
        <v>0</v>
      </c>
      <c r="AF93" s="28">
        <f>UnemploymentMaleRate!AF93*LaborForceMale!AF93/100</f>
        <v>0</v>
      </c>
      <c r="AG93" s="25">
        <f>UnemploymentMaleRate!AG93*LaborForceMale!AG93/100</f>
        <v>0</v>
      </c>
      <c r="AH93" s="25">
        <f>UnemploymentMaleRate!AH93*LaborForceMale!AH93/100</f>
        <v>0</v>
      </c>
      <c r="AI93" s="25">
        <f>UnemploymentMaleRate!AI93*LaborForceMale!AI93/100</f>
        <v>0</v>
      </c>
      <c r="AJ93" s="25">
        <f>UnemploymentMaleRate!AJ93*LaborForceMale!AJ93/100</f>
        <v>0</v>
      </c>
      <c r="AK93" s="25">
        <f>UnemploymentMaleRate!AK93*LaborForceMale!AK93/100</f>
        <v>0</v>
      </c>
      <c r="AL93" s="25">
        <f>UnemploymentMaleRate!AL93*LaborForceMale!AL93/100</f>
        <v>0</v>
      </c>
      <c r="AM93" s="25">
        <f>UnemploymentMaleRate!AM93*LaborForceMale!AM93/100</f>
        <v>0</v>
      </c>
      <c r="AN93" s="25">
        <f>UnemploymentMaleRate!AN93*LaborForceMale!AN93/100</f>
        <v>0</v>
      </c>
      <c r="AO93" s="25">
        <f>UnemploymentMaleRate!AO93*LaborForceMale!AO93/100</f>
        <v>0</v>
      </c>
      <c r="AP93" s="25">
        <f>UnemploymentMaleRate!AP93*LaborForceMale!AP93/100</f>
        <v>0</v>
      </c>
      <c r="AQ93" s="25">
        <f>UnemploymentMaleRate!AQ93*LaborForceMale!AQ93/100</f>
        <v>0</v>
      </c>
      <c r="AR93" s="25">
        <f>UnemploymentMaleRate!AR93*LaborForceMale!AR93/100</f>
        <v>0</v>
      </c>
      <c r="AS93" s="25">
        <f>UnemploymentMaleRate!AS93*LaborForceMale!AS93/100</f>
        <v>0</v>
      </c>
      <c r="AT93" s="25">
        <f>UnemploymentMaleRate!AT93*LaborForceMale!AT93/100</f>
        <v>0</v>
      </c>
      <c r="AU93" s="25">
        <f>UnemploymentMaleRate!AU93*LaborForceMale!AU93/100</f>
        <v>0</v>
      </c>
      <c r="AV93" s="25">
        <f>UnemploymentMaleRate!AV93*LaborForceMale!AV93/100</f>
        <v>0</v>
      </c>
      <c r="AW93" s="25">
        <f>UnemploymentMaleRate!AW93*LaborForceMale!AW93/100</f>
        <v>0</v>
      </c>
      <c r="AX93" s="25">
        <f>UnemploymentMaleRate!AX93*LaborForceMale!AX93/100</f>
        <v>0</v>
      </c>
      <c r="AY93" s="25">
        <f>UnemploymentMaleRate!AY93*LaborForceMale!AY93/100</f>
        <v>0</v>
      </c>
      <c r="AZ93" s="25">
        <f>UnemploymentMaleRate!AZ93*LaborForceMale!AZ93/100</f>
        <v>0</v>
      </c>
    </row>
    <row r="94" spans="1:5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UnemploymentMaleRate!AA94*LaborForceMale!AA94/100</f>
        <v>0</v>
      </c>
      <c r="AB94" s="28">
        <f>UnemploymentMaleRate!AB94*LaborForceMale!AB94/100</f>
        <v>0</v>
      </c>
      <c r="AC94" s="28">
        <f>UnemploymentMaleRate!AC94*LaborForceMale!AC94/100</f>
        <v>0</v>
      </c>
      <c r="AD94" s="28">
        <f>UnemploymentMaleRate!AD94*LaborForceMale!AD94/100</f>
        <v>0</v>
      </c>
      <c r="AE94" s="28">
        <f>UnemploymentMaleRate!AE94*LaborForceMale!AE94/100</f>
        <v>0</v>
      </c>
      <c r="AF94" s="28">
        <f>UnemploymentMaleRate!AF94*LaborForceMale!AF94/100</f>
        <v>0</v>
      </c>
      <c r="AG94" s="25">
        <f>UnemploymentMaleRate!AG94*LaborForceMale!AG94/100</f>
        <v>0</v>
      </c>
      <c r="AH94" s="25">
        <f>UnemploymentMaleRate!AH94*LaborForceMale!AH94/100</f>
        <v>0</v>
      </c>
      <c r="AI94" s="25">
        <f>UnemploymentMaleRate!AI94*LaborForceMale!AI94/100</f>
        <v>0</v>
      </c>
      <c r="AJ94" s="25">
        <f>UnemploymentMaleRate!AJ94*LaborForceMale!AJ94/100</f>
        <v>0</v>
      </c>
      <c r="AK94" s="25">
        <f>UnemploymentMaleRate!AK94*LaborForceMale!AK94/100</f>
        <v>0</v>
      </c>
      <c r="AL94" s="25">
        <f>UnemploymentMaleRate!AL94*LaborForceMale!AL94/100</f>
        <v>0</v>
      </c>
      <c r="AM94" s="25">
        <f>UnemploymentMaleRate!AM94*LaborForceMale!AM94/100</f>
        <v>0</v>
      </c>
      <c r="AN94" s="25">
        <f>UnemploymentMaleRate!AN94*LaborForceMale!AN94/100</f>
        <v>0</v>
      </c>
      <c r="AO94" s="25">
        <f>UnemploymentMaleRate!AO94*LaborForceMale!AO94/100</f>
        <v>0</v>
      </c>
      <c r="AP94" s="25">
        <f>UnemploymentMaleRate!AP94*LaborForceMale!AP94/100</f>
        <v>0</v>
      </c>
      <c r="AQ94" s="25">
        <f>UnemploymentMaleRate!AQ94*LaborForceMale!AQ94/100</f>
        <v>0</v>
      </c>
      <c r="AR94" s="25">
        <f>UnemploymentMaleRate!AR94*LaborForceMale!AR94/100</f>
        <v>0</v>
      </c>
      <c r="AS94" s="25">
        <f>UnemploymentMaleRate!AS94*LaborForceMale!AS94/100</f>
        <v>0</v>
      </c>
      <c r="AT94" s="25">
        <f>UnemploymentMaleRate!AT94*LaborForceMale!AT94/100</f>
        <v>0</v>
      </c>
      <c r="AU94" s="25">
        <f>UnemploymentMaleRate!AU94*LaborForceMale!AU94/100</f>
        <v>0</v>
      </c>
      <c r="AV94" s="25">
        <f>UnemploymentMaleRate!AV94*LaborForceMale!AV94/100</f>
        <v>0</v>
      </c>
      <c r="AW94" s="25">
        <f>UnemploymentMaleRate!AW94*LaborForceMale!AW94/100</f>
        <v>0</v>
      </c>
      <c r="AX94" s="25">
        <f>UnemploymentMaleRate!AX94*LaborForceMale!AX94/100</f>
        <v>0</v>
      </c>
      <c r="AY94" s="25">
        <f>UnemploymentMaleRate!AY94*LaborForceMale!AY94/100</f>
        <v>0</v>
      </c>
      <c r="AZ94" s="25">
        <f>UnemploymentMaleRate!AZ94*LaborForceMale!AZ94/100</f>
        <v>0</v>
      </c>
    </row>
    <row r="95" spans="1:5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UnemploymentMaleRate!AA95*LaborForceMale!AA95/100</f>
        <v>0</v>
      </c>
      <c r="AB95" s="28">
        <f>UnemploymentMaleRate!AB95*LaborForceMale!AB95/100</f>
        <v>0</v>
      </c>
      <c r="AC95" s="28">
        <f>UnemploymentMaleRate!AC95*LaborForceMale!AC95/100</f>
        <v>0</v>
      </c>
      <c r="AD95" s="28">
        <f>UnemploymentMaleRate!AD95*LaborForceMale!AD95/100</f>
        <v>0</v>
      </c>
      <c r="AE95" s="28">
        <f>UnemploymentMaleRate!AE95*LaborForceMale!AE95/100</f>
        <v>0</v>
      </c>
      <c r="AF95" s="28">
        <f>UnemploymentMaleRate!AF95*LaborForceMale!AF95/100</f>
        <v>0</v>
      </c>
      <c r="AG95" s="25">
        <f>UnemploymentMaleRate!AG95*LaborForceMale!AG95/100</f>
        <v>0</v>
      </c>
      <c r="AH95" s="25">
        <f>UnemploymentMaleRate!AH95*LaborForceMale!AH95/100</f>
        <v>0</v>
      </c>
      <c r="AI95" s="25">
        <f>UnemploymentMaleRate!AI95*LaborForceMale!AI95/100</f>
        <v>0</v>
      </c>
      <c r="AJ95" s="25">
        <f>UnemploymentMaleRate!AJ95*LaborForceMale!AJ95/100</f>
        <v>0</v>
      </c>
      <c r="AK95" s="25">
        <f>UnemploymentMaleRate!AK95*LaborForceMale!AK95/100</f>
        <v>0</v>
      </c>
      <c r="AL95" s="25">
        <f>UnemploymentMaleRate!AL95*LaborForceMale!AL95/100</f>
        <v>0</v>
      </c>
      <c r="AM95" s="25">
        <f>UnemploymentMaleRate!AM95*LaborForceMale!AM95/100</f>
        <v>0</v>
      </c>
      <c r="AN95" s="25">
        <f>UnemploymentMaleRate!AN95*LaborForceMale!AN95/100</f>
        <v>0</v>
      </c>
      <c r="AO95" s="25">
        <f>UnemploymentMaleRate!AO95*LaborForceMale!AO95/100</f>
        <v>0</v>
      </c>
      <c r="AP95" s="25">
        <f>UnemploymentMaleRate!AP95*LaborForceMale!AP95/100</f>
        <v>0</v>
      </c>
      <c r="AQ95" s="25">
        <f>UnemploymentMaleRate!AQ95*LaborForceMale!AQ95/100</f>
        <v>0</v>
      </c>
      <c r="AR95" s="25">
        <f>UnemploymentMaleRate!AR95*LaborForceMale!AR95/100</f>
        <v>0</v>
      </c>
      <c r="AS95" s="25">
        <f>UnemploymentMaleRate!AS95*LaborForceMale!AS95/100</f>
        <v>0</v>
      </c>
      <c r="AT95" s="25">
        <f>UnemploymentMaleRate!AT95*LaborForceMale!AT95/100</f>
        <v>0</v>
      </c>
      <c r="AU95" s="25">
        <f>UnemploymentMaleRate!AU95*LaborForceMale!AU95/100</f>
        <v>0</v>
      </c>
      <c r="AV95" s="25">
        <f>UnemploymentMaleRate!AV95*LaborForceMale!AV95/100</f>
        <v>0</v>
      </c>
      <c r="AW95" s="25">
        <f>UnemploymentMaleRate!AW95*LaborForceMale!AW95/100</f>
        <v>0</v>
      </c>
      <c r="AX95" s="25">
        <f>UnemploymentMaleRate!AX95*LaborForceMale!AX95/100</f>
        <v>0</v>
      </c>
      <c r="AY95" s="25">
        <f>UnemploymentMaleRate!AY95*LaborForceMale!AY95/100</f>
        <v>0</v>
      </c>
      <c r="AZ95" s="25">
        <f>UnemploymentMaleRate!AZ95*LaborForceMale!AZ95/100</f>
        <v>0</v>
      </c>
    </row>
    <row r="96" spans="1:5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UnemploymentMaleRate!AA96*LaborForceMale!AA96/100</f>
        <v>0</v>
      </c>
      <c r="AB96" s="28">
        <f>UnemploymentMaleRate!AB96*LaborForceMale!AB96/100</f>
        <v>0</v>
      </c>
      <c r="AC96" s="28">
        <f>UnemploymentMaleRate!AC96*LaborForceMale!AC96/100</f>
        <v>0</v>
      </c>
      <c r="AD96" s="28">
        <f>UnemploymentMaleRate!AD96*LaborForceMale!AD96/100</f>
        <v>0</v>
      </c>
      <c r="AE96" s="28">
        <f>UnemploymentMaleRate!AE96*LaborForceMale!AE96/100</f>
        <v>0</v>
      </c>
      <c r="AF96" s="28">
        <f>UnemploymentMaleRate!AF96*LaborForceMale!AF96/100</f>
        <v>0</v>
      </c>
      <c r="AG96" s="25">
        <f>UnemploymentMaleRate!AG96*LaborForceMale!AG96/100</f>
        <v>0</v>
      </c>
      <c r="AH96" s="25">
        <f>UnemploymentMaleRate!AH96*LaborForceMale!AH96/100</f>
        <v>0</v>
      </c>
      <c r="AI96" s="25">
        <f>UnemploymentMaleRate!AI96*LaborForceMale!AI96/100</f>
        <v>0</v>
      </c>
      <c r="AJ96" s="25">
        <f>UnemploymentMaleRate!AJ96*LaborForceMale!AJ96/100</f>
        <v>0</v>
      </c>
      <c r="AK96" s="25">
        <f>UnemploymentMaleRate!AK96*LaborForceMale!AK96/100</f>
        <v>0</v>
      </c>
      <c r="AL96" s="25">
        <f>UnemploymentMaleRate!AL96*LaborForceMale!AL96/100</f>
        <v>0</v>
      </c>
      <c r="AM96" s="25">
        <f>UnemploymentMaleRate!AM96*LaborForceMale!AM96/100</f>
        <v>0</v>
      </c>
      <c r="AN96" s="25">
        <f>UnemploymentMaleRate!AN96*LaborForceMale!AN96/100</f>
        <v>0</v>
      </c>
      <c r="AO96" s="25">
        <f>UnemploymentMaleRate!AO96*LaborForceMale!AO96/100</f>
        <v>0</v>
      </c>
      <c r="AP96" s="25">
        <f>UnemploymentMaleRate!AP96*LaborForceMale!AP96/100</f>
        <v>0</v>
      </c>
      <c r="AQ96" s="25">
        <f>UnemploymentMaleRate!AQ96*LaborForceMale!AQ96/100</f>
        <v>0</v>
      </c>
      <c r="AR96" s="25">
        <f>UnemploymentMaleRate!AR96*LaborForceMale!AR96/100</f>
        <v>0</v>
      </c>
      <c r="AS96" s="25">
        <f>UnemploymentMaleRate!AS96*LaborForceMale!AS96/100</f>
        <v>0</v>
      </c>
      <c r="AT96" s="25">
        <f>UnemploymentMaleRate!AT96*LaborForceMale!AT96/100</f>
        <v>0</v>
      </c>
      <c r="AU96" s="25">
        <f>UnemploymentMaleRate!AU96*LaborForceMale!AU96/100</f>
        <v>0</v>
      </c>
      <c r="AV96" s="25">
        <f>UnemploymentMaleRate!AV96*LaborForceMale!AV96/100</f>
        <v>0</v>
      </c>
      <c r="AW96" s="25">
        <f>UnemploymentMaleRate!AW96*LaborForceMale!AW96/100</f>
        <v>0</v>
      </c>
      <c r="AX96" s="25">
        <f>UnemploymentMaleRate!AX96*LaborForceMale!AX96/100</f>
        <v>0</v>
      </c>
      <c r="AY96" s="25">
        <f>UnemploymentMaleRate!AY96*LaborForceMale!AY96/100</f>
        <v>0</v>
      </c>
      <c r="AZ96" s="25">
        <f>UnemploymentMaleRate!AZ96*LaborForceMale!AZ96/100</f>
        <v>0</v>
      </c>
    </row>
    <row r="97" spans="1:5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UnemploymentMaleRate!AA97*LaborForceMale!AA97/100</f>
        <v>0</v>
      </c>
      <c r="AB97" s="28">
        <f>UnemploymentMaleRate!AB97*LaborForceMale!AB97/100</f>
        <v>0</v>
      </c>
      <c r="AC97" s="28">
        <f>UnemploymentMaleRate!AC97*LaborForceMale!AC97/100</f>
        <v>0</v>
      </c>
      <c r="AD97" s="28">
        <f>UnemploymentMaleRate!AD97*LaborForceMale!AD97/100</f>
        <v>0</v>
      </c>
      <c r="AE97" s="28">
        <f>UnemploymentMaleRate!AE97*LaborForceMale!AE97/100</f>
        <v>0</v>
      </c>
      <c r="AF97" s="28">
        <f>UnemploymentMaleRate!AF97*LaborForceMale!AF97/100</f>
        <v>0</v>
      </c>
      <c r="AG97" s="25">
        <f>UnemploymentMaleRate!AG97*LaborForceMale!AG97/100</f>
        <v>0</v>
      </c>
      <c r="AH97" s="25">
        <f>UnemploymentMaleRate!AH97*LaborForceMale!AH97/100</f>
        <v>0</v>
      </c>
      <c r="AI97" s="25">
        <f>UnemploymentMaleRate!AI97*LaborForceMale!AI97/100</f>
        <v>0</v>
      </c>
      <c r="AJ97" s="25">
        <f>UnemploymentMaleRate!AJ97*LaborForceMale!AJ97/100</f>
        <v>0</v>
      </c>
      <c r="AK97" s="25">
        <f>UnemploymentMaleRate!AK97*LaborForceMale!AK97/100</f>
        <v>0</v>
      </c>
      <c r="AL97" s="25">
        <f>UnemploymentMaleRate!AL97*LaborForceMale!AL97/100</f>
        <v>0</v>
      </c>
      <c r="AM97" s="25">
        <f>UnemploymentMaleRate!AM97*LaborForceMale!AM97/100</f>
        <v>0</v>
      </c>
      <c r="AN97" s="25">
        <f>UnemploymentMaleRate!AN97*LaborForceMale!AN97/100</f>
        <v>0</v>
      </c>
      <c r="AO97" s="25">
        <f>UnemploymentMaleRate!AO97*LaborForceMale!AO97/100</f>
        <v>0</v>
      </c>
      <c r="AP97" s="25">
        <f>UnemploymentMaleRate!AP97*LaborForceMale!AP97/100</f>
        <v>0</v>
      </c>
      <c r="AQ97" s="25">
        <f>UnemploymentMaleRate!AQ97*LaborForceMale!AQ97/100</f>
        <v>0</v>
      </c>
      <c r="AR97" s="25">
        <f>UnemploymentMaleRate!AR97*LaborForceMale!AR97/100</f>
        <v>0</v>
      </c>
      <c r="AS97" s="25">
        <f>UnemploymentMaleRate!AS97*LaborForceMale!AS97/100</f>
        <v>0</v>
      </c>
      <c r="AT97" s="25">
        <f>UnemploymentMaleRate!AT97*LaborForceMale!AT97/100</f>
        <v>0</v>
      </c>
      <c r="AU97" s="25">
        <f>UnemploymentMaleRate!AU97*LaborForceMale!AU97/100</f>
        <v>0</v>
      </c>
      <c r="AV97" s="25">
        <f>UnemploymentMaleRate!AV97*LaborForceMale!AV97/100</f>
        <v>0</v>
      </c>
      <c r="AW97" s="25">
        <f>UnemploymentMaleRate!AW97*LaborForceMale!AW97/100</f>
        <v>0</v>
      </c>
      <c r="AX97" s="25">
        <f>UnemploymentMaleRate!AX97*LaborForceMale!AX97/100</f>
        <v>0</v>
      </c>
      <c r="AY97" s="25">
        <f>UnemploymentMaleRate!AY97*LaborForceMale!AY97/100</f>
        <v>0</v>
      </c>
      <c r="AZ97" s="25">
        <f>UnemploymentMaleRate!AZ97*LaborForceMale!AZ97/100</f>
        <v>0</v>
      </c>
    </row>
    <row r="98" spans="1:5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UnemploymentMaleRate!AA98*LaborForceMale!AA98/100</f>
        <v>0</v>
      </c>
      <c r="AB98" s="28">
        <f>UnemploymentMaleRate!AB98*LaborForceMale!AB98/100</f>
        <v>0</v>
      </c>
      <c r="AC98" s="28">
        <f>UnemploymentMaleRate!AC98*LaborForceMale!AC98/100</f>
        <v>0</v>
      </c>
      <c r="AD98" s="28">
        <f>UnemploymentMaleRate!AD98*LaborForceMale!AD98/100</f>
        <v>0</v>
      </c>
      <c r="AE98" s="28">
        <f>UnemploymentMaleRate!AE98*LaborForceMale!AE98/100</f>
        <v>0</v>
      </c>
      <c r="AF98" s="28">
        <f>UnemploymentMaleRate!AF98*LaborForceMale!AF98/100</f>
        <v>0</v>
      </c>
      <c r="AG98" s="25">
        <f>UnemploymentMaleRate!AG98*LaborForceMale!AG98/100</f>
        <v>0</v>
      </c>
      <c r="AH98" s="25">
        <f>UnemploymentMaleRate!AH98*LaborForceMale!AH98/100</f>
        <v>0</v>
      </c>
      <c r="AI98" s="25">
        <f>UnemploymentMaleRate!AI98*LaborForceMale!AI98/100</f>
        <v>0</v>
      </c>
      <c r="AJ98" s="25">
        <f>UnemploymentMaleRate!AJ98*LaborForceMale!AJ98/100</f>
        <v>0</v>
      </c>
      <c r="AK98" s="25">
        <f>UnemploymentMaleRate!AK98*LaborForceMale!AK98/100</f>
        <v>0</v>
      </c>
      <c r="AL98" s="25">
        <f>UnemploymentMaleRate!AL98*LaborForceMale!AL98/100</f>
        <v>0</v>
      </c>
      <c r="AM98" s="25">
        <f>UnemploymentMaleRate!AM98*LaborForceMale!AM98/100</f>
        <v>0</v>
      </c>
      <c r="AN98" s="25">
        <f>UnemploymentMaleRate!AN98*LaborForceMale!AN98/100</f>
        <v>0</v>
      </c>
      <c r="AO98" s="25">
        <f>UnemploymentMaleRate!AO98*LaborForceMale!AO98/100</f>
        <v>0</v>
      </c>
      <c r="AP98" s="25">
        <f>UnemploymentMaleRate!AP98*LaborForceMale!AP98/100</f>
        <v>0</v>
      </c>
      <c r="AQ98" s="25">
        <f>UnemploymentMaleRate!AQ98*LaborForceMale!AQ98/100</f>
        <v>0</v>
      </c>
      <c r="AR98" s="25">
        <f>UnemploymentMaleRate!AR98*LaborForceMale!AR98/100</f>
        <v>0</v>
      </c>
      <c r="AS98" s="25">
        <f>UnemploymentMaleRate!AS98*LaborForceMale!AS98/100</f>
        <v>0</v>
      </c>
      <c r="AT98" s="25">
        <f>UnemploymentMaleRate!AT98*LaborForceMale!AT98/100</f>
        <v>0</v>
      </c>
      <c r="AU98" s="25">
        <f>UnemploymentMaleRate!AU98*LaborForceMale!AU98/100</f>
        <v>0</v>
      </c>
      <c r="AV98" s="25">
        <f>UnemploymentMaleRate!AV98*LaborForceMale!AV98/100</f>
        <v>0</v>
      </c>
      <c r="AW98" s="25">
        <f>UnemploymentMaleRate!AW98*LaborForceMale!AW98/100</f>
        <v>0</v>
      </c>
      <c r="AX98" s="25">
        <f>UnemploymentMaleRate!AX98*LaborForceMale!AX98/100</f>
        <v>0</v>
      </c>
      <c r="AY98" s="25">
        <f>UnemploymentMaleRate!AY98*LaborForceMale!AY98/100</f>
        <v>0</v>
      </c>
      <c r="AZ98" s="25">
        <f>UnemploymentMaleRate!AZ98*LaborForceMale!AZ98/100</f>
        <v>0</v>
      </c>
    </row>
    <row r="99" spans="1:5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UnemploymentMaleRate!AA99*LaborForceMale!AA99/100</f>
        <v>0</v>
      </c>
      <c r="AB99" s="28">
        <f>UnemploymentMaleRate!AB99*LaborForceMale!AB99/100</f>
        <v>0</v>
      </c>
      <c r="AC99" s="28">
        <f>UnemploymentMaleRate!AC99*LaborForceMale!AC99/100</f>
        <v>0</v>
      </c>
      <c r="AD99" s="28">
        <f>UnemploymentMaleRate!AD99*LaborForceMale!AD99/100</f>
        <v>0</v>
      </c>
      <c r="AE99" s="28">
        <f>UnemploymentMaleRate!AE99*LaborForceMale!AE99/100</f>
        <v>0</v>
      </c>
      <c r="AF99" s="28">
        <f>UnemploymentMaleRate!AF99*LaborForceMale!AF99/100</f>
        <v>0</v>
      </c>
      <c r="AG99" s="25">
        <f>UnemploymentMaleRate!AG99*LaborForceMale!AG99/100</f>
        <v>0</v>
      </c>
      <c r="AH99" s="25">
        <f>UnemploymentMaleRate!AH99*LaborForceMale!AH99/100</f>
        <v>0</v>
      </c>
      <c r="AI99" s="25">
        <f>UnemploymentMaleRate!AI99*LaborForceMale!AI99/100</f>
        <v>0</v>
      </c>
      <c r="AJ99" s="25">
        <f>UnemploymentMaleRate!AJ99*LaborForceMale!AJ99/100</f>
        <v>0</v>
      </c>
      <c r="AK99" s="25">
        <f>UnemploymentMaleRate!AK99*LaborForceMale!AK99/100</f>
        <v>0</v>
      </c>
      <c r="AL99" s="25">
        <f>UnemploymentMaleRate!AL99*LaborForceMale!AL99/100</f>
        <v>0</v>
      </c>
      <c r="AM99" s="25">
        <f>UnemploymentMaleRate!AM99*LaborForceMale!AM99/100</f>
        <v>0</v>
      </c>
      <c r="AN99" s="25">
        <f>UnemploymentMaleRate!AN99*LaborForceMale!AN99/100</f>
        <v>0</v>
      </c>
      <c r="AO99" s="25">
        <f>UnemploymentMaleRate!AO99*LaborForceMale!AO99/100</f>
        <v>0</v>
      </c>
      <c r="AP99" s="25">
        <f>UnemploymentMaleRate!AP99*LaborForceMale!AP99/100</f>
        <v>0</v>
      </c>
      <c r="AQ99" s="25">
        <f>UnemploymentMaleRate!AQ99*LaborForceMale!AQ99/100</f>
        <v>0</v>
      </c>
      <c r="AR99" s="25">
        <f>UnemploymentMaleRate!AR99*LaborForceMale!AR99/100</f>
        <v>0</v>
      </c>
      <c r="AS99" s="25">
        <f>UnemploymentMaleRate!AS99*LaborForceMale!AS99/100</f>
        <v>0</v>
      </c>
      <c r="AT99" s="25">
        <f>UnemploymentMaleRate!AT99*LaborForceMale!AT99/100</f>
        <v>0</v>
      </c>
      <c r="AU99" s="25">
        <f>UnemploymentMaleRate!AU99*LaborForceMale!AU99/100</f>
        <v>0</v>
      </c>
      <c r="AV99" s="25">
        <f>UnemploymentMaleRate!AV99*LaborForceMale!AV99/100</f>
        <v>0</v>
      </c>
      <c r="AW99" s="25">
        <f>UnemploymentMaleRate!AW99*LaborForceMale!AW99/100</f>
        <v>0</v>
      </c>
      <c r="AX99" s="25">
        <f>UnemploymentMaleRate!AX99*LaborForceMale!AX99/100</f>
        <v>0</v>
      </c>
      <c r="AY99" s="25">
        <f>UnemploymentMaleRate!AY99*LaborForceMale!AY99/100</f>
        <v>0</v>
      </c>
      <c r="AZ99" s="25">
        <f>UnemploymentMaleRate!AZ99*LaborForceMale!AZ99/100</f>
        <v>0</v>
      </c>
    </row>
    <row r="100" spans="1:5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UnemploymentMaleRate!AA100*LaborForceMale!AA100/100</f>
        <v>0</v>
      </c>
      <c r="AB100" s="28">
        <f>UnemploymentMaleRate!AB100*LaborForceMale!AB100/100</f>
        <v>0</v>
      </c>
      <c r="AC100" s="28">
        <f>UnemploymentMaleRate!AC100*LaborForceMale!AC100/100</f>
        <v>0</v>
      </c>
      <c r="AD100" s="28">
        <f>UnemploymentMaleRate!AD100*LaborForceMale!AD100/100</f>
        <v>0</v>
      </c>
      <c r="AE100" s="28">
        <f>UnemploymentMaleRate!AE100*LaborForceMale!AE100/100</f>
        <v>0</v>
      </c>
      <c r="AF100" s="28">
        <f>UnemploymentMaleRate!AF100*LaborForceMale!AF100/100</f>
        <v>0</v>
      </c>
      <c r="AG100" s="25">
        <f>UnemploymentMaleRate!AG100*LaborForceMale!AG100/100</f>
        <v>0</v>
      </c>
      <c r="AH100" s="25">
        <f>UnemploymentMaleRate!AH100*LaborForceMale!AH100/100</f>
        <v>0</v>
      </c>
      <c r="AI100" s="25">
        <f>UnemploymentMaleRate!AI100*LaborForceMale!AI100/100</f>
        <v>0</v>
      </c>
      <c r="AJ100" s="25">
        <f>UnemploymentMaleRate!AJ100*LaborForceMale!AJ100/100</f>
        <v>0</v>
      </c>
      <c r="AK100" s="25">
        <f>UnemploymentMaleRate!AK100*LaborForceMale!AK100/100</f>
        <v>0</v>
      </c>
      <c r="AL100" s="25">
        <f>UnemploymentMaleRate!AL100*LaborForceMale!AL100/100</f>
        <v>0</v>
      </c>
      <c r="AM100" s="25">
        <f>UnemploymentMaleRate!AM100*LaborForceMale!AM100/100</f>
        <v>0</v>
      </c>
      <c r="AN100" s="25">
        <f>UnemploymentMaleRate!AN100*LaborForceMale!AN100/100</f>
        <v>0</v>
      </c>
      <c r="AO100" s="25">
        <f>UnemploymentMaleRate!AO100*LaborForceMale!AO100/100</f>
        <v>0</v>
      </c>
      <c r="AP100" s="25">
        <f>UnemploymentMaleRate!AP100*LaborForceMale!AP100/100</f>
        <v>0</v>
      </c>
      <c r="AQ100" s="25">
        <f>UnemploymentMaleRate!AQ100*LaborForceMale!AQ100/100</f>
        <v>0</v>
      </c>
      <c r="AR100" s="25">
        <f>UnemploymentMaleRate!AR100*LaborForceMale!AR100/100</f>
        <v>0</v>
      </c>
      <c r="AS100" s="25">
        <f>UnemploymentMaleRate!AS100*LaborForceMale!AS100/100</f>
        <v>0</v>
      </c>
      <c r="AT100" s="25">
        <f>UnemploymentMaleRate!AT100*LaborForceMale!AT100/100</f>
        <v>0</v>
      </c>
      <c r="AU100" s="25">
        <f>UnemploymentMaleRate!AU100*LaborForceMale!AU100/100</f>
        <v>0</v>
      </c>
      <c r="AV100" s="25">
        <f>UnemploymentMaleRate!AV100*LaborForceMale!AV100/100</f>
        <v>0</v>
      </c>
      <c r="AW100" s="25">
        <f>UnemploymentMaleRate!AW100*LaborForceMale!AW100/100</f>
        <v>0</v>
      </c>
      <c r="AX100" s="25">
        <f>UnemploymentMaleRate!AX100*LaborForceMale!AX100/100</f>
        <v>0</v>
      </c>
      <c r="AY100" s="25">
        <f>UnemploymentMaleRate!AY100*LaborForceMale!AY100/100</f>
        <v>0</v>
      </c>
      <c r="AZ100" s="25">
        <f>UnemploymentMaleRate!AZ100*LaborForceMale!AZ100/100</f>
        <v>0</v>
      </c>
    </row>
    <row r="101" spans="1:5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UnemploymentMaleRate!AA101*LaborForceMale!AA101/100</f>
        <v>0</v>
      </c>
      <c r="AB101" s="28">
        <f>UnemploymentMaleRate!AB101*LaborForceMale!AB101/100</f>
        <v>0</v>
      </c>
      <c r="AC101" s="28">
        <f>UnemploymentMaleRate!AC101*LaborForceMale!AC101/100</f>
        <v>0</v>
      </c>
      <c r="AD101" s="28">
        <f>UnemploymentMaleRate!AD101*LaborForceMale!AD101/100</f>
        <v>0</v>
      </c>
      <c r="AE101" s="28">
        <f>UnemploymentMaleRate!AE101*LaborForceMale!AE101/100</f>
        <v>0</v>
      </c>
      <c r="AF101" s="28">
        <f>UnemploymentMaleRate!AF101*LaborForceMale!AF101/100</f>
        <v>0</v>
      </c>
      <c r="AG101" s="25">
        <f>UnemploymentMaleRate!AG101*LaborForceMale!AG101/100</f>
        <v>0</v>
      </c>
      <c r="AH101" s="25">
        <f>UnemploymentMaleRate!AH101*LaborForceMale!AH101/100</f>
        <v>0</v>
      </c>
      <c r="AI101" s="25">
        <f>UnemploymentMaleRate!AI101*LaborForceMale!AI101/100</f>
        <v>0</v>
      </c>
      <c r="AJ101" s="25">
        <f>UnemploymentMaleRate!AJ101*LaborForceMale!AJ101/100</f>
        <v>0</v>
      </c>
      <c r="AK101" s="25">
        <f>UnemploymentMaleRate!AK101*LaborForceMale!AK101/100</f>
        <v>0</v>
      </c>
      <c r="AL101" s="25">
        <f>UnemploymentMaleRate!AL101*LaborForceMale!AL101/100</f>
        <v>0</v>
      </c>
      <c r="AM101" s="25">
        <f>UnemploymentMaleRate!AM101*LaborForceMale!AM101/100</f>
        <v>0</v>
      </c>
      <c r="AN101" s="25">
        <f>UnemploymentMaleRate!AN101*LaborForceMale!AN101/100</f>
        <v>0</v>
      </c>
      <c r="AO101" s="25">
        <f>UnemploymentMaleRate!AO101*LaborForceMale!AO101/100</f>
        <v>0</v>
      </c>
      <c r="AP101" s="25">
        <f>UnemploymentMaleRate!AP101*LaborForceMale!AP101/100</f>
        <v>0</v>
      </c>
      <c r="AQ101" s="25">
        <f>UnemploymentMaleRate!AQ101*LaborForceMale!AQ101/100</f>
        <v>0</v>
      </c>
      <c r="AR101" s="25">
        <f>UnemploymentMaleRate!AR101*LaborForceMale!AR101/100</f>
        <v>0</v>
      </c>
      <c r="AS101" s="25">
        <f>UnemploymentMaleRate!AS101*LaborForceMale!AS101/100</f>
        <v>0</v>
      </c>
      <c r="AT101" s="25">
        <f>UnemploymentMaleRate!AT101*LaborForceMale!AT101/100</f>
        <v>0</v>
      </c>
      <c r="AU101" s="25">
        <f>UnemploymentMaleRate!AU101*LaborForceMale!AU101/100</f>
        <v>0</v>
      </c>
      <c r="AV101" s="25">
        <f>UnemploymentMaleRate!AV101*LaborForceMale!AV101/100</f>
        <v>0</v>
      </c>
      <c r="AW101" s="25">
        <f>UnemploymentMaleRate!AW101*LaborForceMale!AW101/100</f>
        <v>0</v>
      </c>
      <c r="AX101" s="25">
        <f>UnemploymentMaleRate!AX101*LaborForceMale!AX101/100</f>
        <v>0</v>
      </c>
      <c r="AY101" s="25">
        <f>UnemploymentMaleRate!AY101*LaborForceMale!AY101/100</f>
        <v>0</v>
      </c>
      <c r="AZ101" s="25">
        <f>UnemploymentMaleRate!AZ101*LaborForceMale!AZ101/100</f>
        <v>0</v>
      </c>
    </row>
    <row r="102" spans="1:5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UnemploymentMaleRate!AA102*LaborForceMale!AA102/100</f>
        <v>0</v>
      </c>
      <c r="AB102" s="28">
        <f>UnemploymentMaleRate!AB102*LaborForceMale!AB102/100</f>
        <v>0</v>
      </c>
      <c r="AC102" s="28">
        <f>UnemploymentMaleRate!AC102*LaborForceMale!AC102/100</f>
        <v>0</v>
      </c>
      <c r="AD102" s="28">
        <f>UnemploymentMaleRate!AD102*LaborForceMale!AD102/100</f>
        <v>0</v>
      </c>
      <c r="AE102" s="28">
        <f>UnemploymentMaleRate!AE102*LaborForceMale!AE102/100</f>
        <v>0</v>
      </c>
      <c r="AF102" s="28">
        <f>UnemploymentMaleRate!AF102*LaborForceMale!AF102/100</f>
        <v>0</v>
      </c>
      <c r="AG102" s="25">
        <f>UnemploymentMaleRate!AG102*LaborForceMale!AG102/100</f>
        <v>0</v>
      </c>
      <c r="AH102" s="25">
        <f>UnemploymentMaleRate!AH102*LaborForceMale!AH102/100</f>
        <v>0</v>
      </c>
      <c r="AI102" s="25">
        <f>UnemploymentMaleRate!AI102*LaborForceMale!AI102/100</f>
        <v>0</v>
      </c>
      <c r="AJ102" s="25">
        <f>UnemploymentMaleRate!AJ102*LaborForceMale!AJ102/100</f>
        <v>0</v>
      </c>
      <c r="AK102" s="25">
        <f>UnemploymentMaleRate!AK102*LaborForceMale!AK102/100</f>
        <v>0</v>
      </c>
      <c r="AL102" s="25">
        <f>UnemploymentMaleRate!AL102*LaborForceMale!AL102/100</f>
        <v>0</v>
      </c>
      <c r="AM102" s="25">
        <f>UnemploymentMaleRate!AM102*LaborForceMale!AM102/100</f>
        <v>0</v>
      </c>
      <c r="AN102" s="25">
        <f>UnemploymentMaleRate!AN102*LaborForceMale!AN102/100</f>
        <v>0</v>
      </c>
      <c r="AO102" s="25">
        <f>UnemploymentMaleRate!AO102*LaborForceMale!AO102/100</f>
        <v>0</v>
      </c>
      <c r="AP102" s="25">
        <f>UnemploymentMaleRate!AP102*LaborForceMale!AP102/100</f>
        <v>0</v>
      </c>
      <c r="AQ102" s="25">
        <f>UnemploymentMaleRate!AQ102*LaborForceMale!AQ102/100</f>
        <v>0</v>
      </c>
      <c r="AR102" s="25">
        <f>UnemploymentMaleRate!AR102*LaborForceMale!AR102/100</f>
        <v>0</v>
      </c>
      <c r="AS102" s="25">
        <f>UnemploymentMaleRate!AS102*LaborForceMale!AS102/100</f>
        <v>0</v>
      </c>
      <c r="AT102" s="25">
        <f>UnemploymentMaleRate!AT102*LaborForceMale!AT102/100</f>
        <v>0</v>
      </c>
      <c r="AU102" s="25">
        <f>UnemploymentMaleRate!AU102*LaborForceMale!AU102/100</f>
        <v>0</v>
      </c>
      <c r="AV102" s="25">
        <f>UnemploymentMaleRate!AV102*LaborForceMale!AV102/100</f>
        <v>0</v>
      </c>
      <c r="AW102" s="25">
        <f>UnemploymentMaleRate!AW102*LaborForceMale!AW102/100</f>
        <v>0</v>
      </c>
      <c r="AX102" s="25">
        <f>UnemploymentMaleRate!AX102*LaborForceMale!AX102/100</f>
        <v>0</v>
      </c>
      <c r="AY102" s="25">
        <f>UnemploymentMaleRate!AY102*LaborForceMale!AY102/100</f>
        <v>0</v>
      </c>
      <c r="AZ102" s="25">
        <f>UnemploymentMaleRate!AZ102*LaborForceMale!AZ102/100</f>
        <v>0</v>
      </c>
    </row>
    <row r="103" spans="1:5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UnemploymentMaleRate!AA103*LaborForceMale!AA103/100</f>
        <v>0</v>
      </c>
      <c r="AB103" s="28">
        <f>UnemploymentMaleRate!AB103*LaborForceMale!AB103/100</f>
        <v>0</v>
      </c>
      <c r="AC103" s="28">
        <f>UnemploymentMaleRate!AC103*LaborForceMale!AC103/100</f>
        <v>0</v>
      </c>
      <c r="AD103" s="28">
        <f>UnemploymentMaleRate!AD103*LaborForceMale!AD103/100</f>
        <v>0</v>
      </c>
      <c r="AE103" s="28">
        <f>UnemploymentMaleRate!AE103*LaborForceMale!AE103/100</f>
        <v>0</v>
      </c>
      <c r="AF103" s="28">
        <f>UnemploymentMaleRate!AF103*LaborForceMale!AF103/100</f>
        <v>0</v>
      </c>
      <c r="AG103" s="25">
        <f>UnemploymentMaleRate!AG103*LaborForceMale!AG103/100</f>
        <v>0</v>
      </c>
      <c r="AH103" s="25">
        <f>UnemploymentMaleRate!AH103*LaborForceMale!AH103/100</f>
        <v>0</v>
      </c>
      <c r="AI103" s="25">
        <f>UnemploymentMaleRate!AI103*LaborForceMale!AI103/100</f>
        <v>0</v>
      </c>
      <c r="AJ103" s="25">
        <f>UnemploymentMaleRate!AJ103*LaborForceMale!AJ103/100</f>
        <v>0</v>
      </c>
      <c r="AK103" s="25">
        <f>UnemploymentMaleRate!AK103*LaborForceMale!AK103/100</f>
        <v>0</v>
      </c>
      <c r="AL103" s="25">
        <f>UnemploymentMaleRate!AL103*LaborForceMale!AL103/100</f>
        <v>0</v>
      </c>
      <c r="AM103" s="25">
        <f>UnemploymentMaleRate!AM103*LaborForceMale!AM103/100</f>
        <v>0</v>
      </c>
      <c r="AN103" s="25">
        <f>UnemploymentMaleRate!AN103*LaborForceMale!AN103/100</f>
        <v>0</v>
      </c>
      <c r="AO103" s="25">
        <f>UnemploymentMaleRate!AO103*LaborForceMale!AO103/100</f>
        <v>0</v>
      </c>
      <c r="AP103" s="25">
        <f>UnemploymentMaleRate!AP103*LaborForceMale!AP103/100</f>
        <v>0</v>
      </c>
      <c r="AQ103" s="25">
        <f>UnemploymentMaleRate!AQ103*LaborForceMale!AQ103/100</f>
        <v>0</v>
      </c>
      <c r="AR103" s="25">
        <f>UnemploymentMaleRate!AR103*LaborForceMale!AR103/100</f>
        <v>0</v>
      </c>
      <c r="AS103" s="25">
        <f>UnemploymentMaleRate!AS103*LaborForceMale!AS103/100</f>
        <v>0</v>
      </c>
      <c r="AT103" s="25">
        <f>UnemploymentMaleRate!AT103*LaborForceMale!AT103/100</f>
        <v>0</v>
      </c>
      <c r="AU103" s="25">
        <f>UnemploymentMaleRate!AU103*LaborForceMale!AU103/100</f>
        <v>0</v>
      </c>
      <c r="AV103" s="25">
        <f>UnemploymentMaleRate!AV103*LaborForceMale!AV103/100</f>
        <v>0</v>
      </c>
      <c r="AW103" s="25">
        <f>UnemploymentMaleRate!AW103*LaborForceMale!AW103/100</f>
        <v>0</v>
      </c>
      <c r="AX103" s="25">
        <f>UnemploymentMaleRate!AX103*LaborForceMale!AX103/100</f>
        <v>0</v>
      </c>
      <c r="AY103" s="25">
        <f>UnemploymentMaleRate!AY103*LaborForceMale!AY103/100</f>
        <v>0</v>
      </c>
      <c r="AZ103" s="25">
        <f>UnemploymentMaleRate!AZ103*LaborForceMale!AZ103/100</f>
        <v>0</v>
      </c>
    </row>
    <row r="105" spans="1:52">
      <c r="A105" s="25" t="s">
        <v>24</v>
      </c>
      <c r="AA105" s="25">
        <f t="shared" ref="AA105:AC105" si="0">SUM(AA3:AA103)</f>
        <v>338.44764938307048</v>
      </c>
      <c r="AB105" s="25">
        <f t="shared" si="0"/>
        <v>347.84994888266374</v>
      </c>
      <c r="AC105" s="25">
        <f t="shared" si="0"/>
        <v>357.36335355230989</v>
      </c>
      <c r="AD105" s="25">
        <f t="shared" ref="AD105:AZ105" si="1">SUM(AD3:AD103)</f>
        <v>367.42210145214369</v>
      </c>
      <c r="AE105" s="25">
        <f t="shared" si="1"/>
        <v>378.20552264724989</v>
      </c>
      <c r="AF105" s="25">
        <f t="shared" si="1"/>
        <v>391.32268331494134</v>
      </c>
      <c r="AG105" s="25">
        <f t="shared" si="1"/>
        <v>404.69237119945126</v>
      </c>
      <c r="AH105" s="25">
        <f t="shared" si="1"/>
        <v>418.51908034746407</v>
      </c>
      <c r="AI105" s="25">
        <f t="shared" si="1"/>
        <v>433.62162439383832</v>
      </c>
      <c r="AJ105" s="25">
        <f t="shared" si="1"/>
        <v>448.81868071766348</v>
      </c>
      <c r="AK105" s="25">
        <f t="shared" si="1"/>
        <v>463.57614330806695</v>
      </c>
      <c r="AL105" s="25">
        <f t="shared" si="1"/>
        <v>472.17517285842945</v>
      </c>
      <c r="AM105" s="25">
        <f t="shared" si="1"/>
        <v>479.91628588609638</v>
      </c>
      <c r="AN105" s="25">
        <f t="shared" si="1"/>
        <v>486.94420671640916</v>
      </c>
      <c r="AO105" s="25">
        <f t="shared" si="1"/>
        <v>493.49295776202047</v>
      </c>
      <c r="AP105" s="25">
        <f t="shared" si="1"/>
        <v>499.71881173653679</v>
      </c>
      <c r="AQ105" s="25">
        <f t="shared" si="1"/>
        <v>505.64371543920765</v>
      </c>
      <c r="AR105" s="25">
        <f t="shared" si="1"/>
        <v>511.19888714731536</v>
      </c>
      <c r="AS105" s="25">
        <f t="shared" si="1"/>
        <v>516.34500570820182</v>
      </c>
      <c r="AT105" s="25">
        <f t="shared" si="1"/>
        <v>521.03099525292225</v>
      </c>
      <c r="AU105" s="25">
        <f t="shared" si="1"/>
        <v>525.24575153688738</v>
      </c>
      <c r="AV105" s="25">
        <f t="shared" si="1"/>
        <v>529.00904034874043</v>
      </c>
      <c r="AW105" s="25">
        <f t="shared" si="1"/>
        <v>532.39328924231336</v>
      </c>
      <c r="AX105" s="25">
        <f t="shared" si="1"/>
        <v>535.49767981553896</v>
      </c>
      <c r="AY105" s="25">
        <f t="shared" si="1"/>
        <v>538.42839279886346</v>
      </c>
      <c r="AZ105" s="25">
        <f t="shared" si="1"/>
        <v>541.24538573429993</v>
      </c>
    </row>
    <row r="107" spans="1:52">
      <c r="A107" s="29" t="s">
        <v>146</v>
      </c>
      <c r="AA107" s="25">
        <f t="shared" ref="AA107:AC107" si="2">SUM(AA21:AA24)</f>
        <v>50.203385993872821</v>
      </c>
      <c r="AB107" s="25">
        <f t="shared" si="2"/>
        <v>52.26108082048561</v>
      </c>
      <c r="AC107" s="25">
        <f t="shared" si="2"/>
        <v>54.637408639384937</v>
      </c>
      <c r="AD107" s="25">
        <f>SUM(AD21:AD24)</f>
        <v>57.212884175911476</v>
      </c>
      <c r="AE107" s="25">
        <f t="shared" ref="AE107:AZ107" si="3">SUM(AE21:AE24)</f>
        <v>59.81989461142944</v>
      </c>
      <c r="AF107" s="25">
        <f t="shared" si="3"/>
        <v>62.331812787297132</v>
      </c>
      <c r="AG107" s="25">
        <f t="shared" si="3"/>
        <v>64.519706286506079</v>
      </c>
      <c r="AH107" s="25">
        <f t="shared" si="3"/>
        <v>66.574366940822273</v>
      </c>
      <c r="AI107" s="25">
        <f t="shared" si="3"/>
        <v>68.504218490802458</v>
      </c>
      <c r="AJ107" s="25">
        <f t="shared" si="3"/>
        <v>70.33891779336895</v>
      </c>
      <c r="AK107" s="25">
        <f t="shared" si="3"/>
        <v>72.099477683124377</v>
      </c>
      <c r="AL107" s="25">
        <f t="shared" si="3"/>
        <v>72.668274960807082</v>
      </c>
      <c r="AM107" s="25">
        <f t="shared" si="3"/>
        <v>73.096261337842037</v>
      </c>
      <c r="AN107" s="25">
        <f t="shared" si="3"/>
        <v>73.385088449169473</v>
      </c>
      <c r="AO107" s="25">
        <f t="shared" si="3"/>
        <v>73.535634449984414</v>
      </c>
      <c r="AP107" s="25">
        <f t="shared" si="3"/>
        <v>73.553794174796067</v>
      </c>
      <c r="AQ107" s="25">
        <f t="shared" si="3"/>
        <v>73.439679335359997</v>
      </c>
      <c r="AR107" s="25">
        <f t="shared" si="3"/>
        <v>73.207458070103698</v>
      </c>
      <c r="AS107" s="25">
        <f t="shared" si="3"/>
        <v>72.893252060266349</v>
      </c>
      <c r="AT107" s="25">
        <f t="shared" si="3"/>
        <v>72.540421053450288</v>
      </c>
      <c r="AU107" s="25">
        <f t="shared" si="3"/>
        <v>72.177866355606582</v>
      </c>
      <c r="AV107" s="25">
        <f t="shared" si="3"/>
        <v>71.815259844734229</v>
      </c>
      <c r="AW107" s="25">
        <f t="shared" si="3"/>
        <v>71.442459574572297</v>
      </c>
      <c r="AX107" s="25">
        <f t="shared" si="3"/>
        <v>71.041795578959722</v>
      </c>
      <c r="AY107" s="25">
        <f t="shared" si="3"/>
        <v>70.588334920662703</v>
      </c>
      <c r="AZ107" s="25">
        <f t="shared" si="3"/>
        <v>70.064832600000003</v>
      </c>
    </row>
    <row r="108" spans="1:52">
      <c r="A108" s="29" t="s">
        <v>144</v>
      </c>
      <c r="AA108" s="25">
        <f t="shared" ref="AA108:AC108" si="4">SUM(AA21:AA27)</f>
        <v>89.478868537002171</v>
      </c>
      <c r="AB108" s="25">
        <f t="shared" si="4"/>
        <v>92.760273844968665</v>
      </c>
      <c r="AC108" s="25">
        <f t="shared" si="4"/>
        <v>96.836024258631312</v>
      </c>
      <c r="AD108" s="25">
        <f>SUM(AD21:AD27)</f>
        <v>101.44974894592167</v>
      </c>
      <c r="AE108" s="25">
        <f t="shared" ref="AE108:AZ108" si="5">SUM(AE21:AE27)</f>
        <v>106.22057202994888</v>
      </c>
      <c r="AF108" s="25">
        <f t="shared" si="5"/>
        <v>110.86252228287029</v>
      </c>
      <c r="AG108" s="25">
        <f t="shared" si="5"/>
        <v>115.04497769039801</v>
      </c>
      <c r="AH108" s="25">
        <f t="shared" si="5"/>
        <v>119.04940453486682</v>
      </c>
      <c r="AI108" s="25">
        <f t="shared" si="5"/>
        <v>122.89601935505711</v>
      </c>
      <c r="AJ108" s="25">
        <f t="shared" si="5"/>
        <v>126.6472775518028</v>
      </c>
      <c r="AK108" s="25">
        <f t="shared" si="5"/>
        <v>130.34336678194546</v>
      </c>
      <c r="AL108" s="25">
        <f t="shared" si="5"/>
        <v>131.90104061787292</v>
      </c>
      <c r="AM108" s="25">
        <f t="shared" si="5"/>
        <v>133.24267346005823</v>
      </c>
      <c r="AN108" s="25">
        <f t="shared" si="5"/>
        <v>134.32681333592774</v>
      </c>
      <c r="AO108" s="25">
        <f t="shared" si="5"/>
        <v>135.10269414166052</v>
      </c>
      <c r="AP108" s="25">
        <f t="shared" si="5"/>
        <v>135.54618482092224</v>
      </c>
      <c r="AQ108" s="25">
        <f t="shared" si="5"/>
        <v>135.64658395933208</v>
      </c>
      <c r="AR108" s="25">
        <f t="shared" si="5"/>
        <v>135.44340272496677</v>
      </c>
      <c r="AS108" s="25">
        <f t="shared" si="5"/>
        <v>135.02246814157883</v>
      </c>
      <c r="AT108" s="25">
        <f t="shared" si="5"/>
        <v>134.49277014785525</v>
      </c>
      <c r="AU108" s="25">
        <f t="shared" si="5"/>
        <v>133.9286465827382</v>
      </c>
      <c r="AV108" s="25">
        <f t="shared" si="5"/>
        <v>133.35016837306819</v>
      </c>
      <c r="AW108" s="25">
        <f t="shared" si="5"/>
        <v>132.73669685508733</v>
      </c>
      <c r="AX108" s="25">
        <f t="shared" si="5"/>
        <v>132.06731110921135</v>
      </c>
      <c r="AY108" s="25">
        <f t="shared" si="5"/>
        <v>131.30855080553516</v>
      </c>
      <c r="AZ108" s="25">
        <f t="shared" si="5"/>
        <v>130.43629934999998</v>
      </c>
    </row>
    <row r="109" spans="1:52">
      <c r="A109" s="119" t="s">
        <v>188</v>
      </c>
      <c r="AA109" s="25">
        <f t="shared" ref="AA109:AC109" si="6">SUM(AA25:AA62)</f>
        <v>233.45890094345074</v>
      </c>
      <c r="AB109" s="25">
        <f t="shared" si="6"/>
        <v>238.93608116400713</v>
      </c>
      <c r="AC109" s="25">
        <f t="shared" si="6"/>
        <v>244.2369569319263</v>
      </c>
      <c r="AD109" s="25">
        <f>SUM(AD25:AD62)</f>
        <v>249.82359617586511</v>
      </c>
      <c r="AE109" s="25">
        <f t="shared" ref="AE109:AZ109" si="7">SUM(AE25:AE62)</f>
        <v>256.31520555292462</v>
      </c>
      <c r="AF109" s="25">
        <f t="shared" si="7"/>
        <v>264.13780377342266</v>
      </c>
      <c r="AG109" s="25">
        <f t="shared" si="7"/>
        <v>273.04276095585828</v>
      </c>
      <c r="AH109" s="25">
        <f t="shared" si="7"/>
        <v>282.25953067851765</v>
      </c>
      <c r="AI109" s="25">
        <f t="shared" si="7"/>
        <v>292.83931174320753</v>
      </c>
      <c r="AJ109" s="25">
        <f t="shared" si="7"/>
        <v>303.75291209605399</v>
      </c>
      <c r="AK109" s="25">
        <f t="shared" si="7"/>
        <v>314.58919556867994</v>
      </c>
      <c r="AL109" s="25">
        <f t="shared" si="7"/>
        <v>321.46161912977004</v>
      </c>
      <c r="AM109" s="25">
        <f t="shared" si="7"/>
        <v>327.91565906858949</v>
      </c>
      <c r="AN109" s="25">
        <f t="shared" si="7"/>
        <v>333.99257857756345</v>
      </c>
      <c r="AO109" s="25">
        <f t="shared" si="7"/>
        <v>339.77899391172218</v>
      </c>
      <c r="AP109" s="25">
        <f t="shared" si="7"/>
        <v>345.32136604139089</v>
      </c>
      <c r="AQ109" s="25">
        <f t="shared" si="7"/>
        <v>350.61759591869304</v>
      </c>
      <c r="AR109" s="25">
        <f t="shared" si="7"/>
        <v>355.61478087741256</v>
      </c>
      <c r="AS109" s="25">
        <f t="shared" si="7"/>
        <v>360.25445922599908</v>
      </c>
      <c r="AT109" s="25">
        <f t="shared" si="7"/>
        <v>364.47331942449654</v>
      </c>
      <c r="AU109" s="25">
        <f t="shared" si="7"/>
        <v>368.25149435150234</v>
      </c>
      <c r="AV109" s="25">
        <f t="shared" si="7"/>
        <v>371.60205326975949</v>
      </c>
      <c r="AW109" s="25">
        <f t="shared" si="7"/>
        <v>374.59228527551647</v>
      </c>
      <c r="AX109" s="25">
        <f t="shared" si="7"/>
        <v>377.31977954282235</v>
      </c>
      <c r="AY109" s="25">
        <f t="shared" si="7"/>
        <v>379.88968155217475</v>
      </c>
      <c r="AZ109" s="25">
        <f t="shared" si="7"/>
        <v>382.36451105929996</v>
      </c>
    </row>
    <row r="110" spans="1:52">
      <c r="A110" s="119" t="s">
        <v>187</v>
      </c>
      <c r="AA110" s="25">
        <f t="shared" ref="AA110:AC110" si="8">SUM(AA25:AA67)</f>
        <v>251.10801431987252</v>
      </c>
      <c r="AB110" s="25">
        <f t="shared" si="8"/>
        <v>256.98487648816672</v>
      </c>
      <c r="AC110" s="25">
        <f t="shared" si="8"/>
        <v>262.77248404631928</v>
      </c>
      <c r="AD110" s="25">
        <f>SUM(AD25:AD67)</f>
        <v>268.99172238413257</v>
      </c>
      <c r="AE110" s="25">
        <f t="shared" ref="AE110:AZ110" si="9">SUM(AE25:AE67)</f>
        <v>276.33666932689533</v>
      </c>
      <c r="AF110" s="25">
        <f t="shared" si="9"/>
        <v>285.27721449123891</v>
      </c>
      <c r="AG110" s="25">
        <f t="shared" si="9"/>
        <v>295.4544990469999</v>
      </c>
      <c r="AH110" s="25">
        <f t="shared" si="9"/>
        <v>306.1815134637875</v>
      </c>
      <c r="AI110" s="25">
        <f t="shared" si="9"/>
        <v>318.37929482732619</v>
      </c>
      <c r="AJ110" s="25">
        <f t="shared" si="9"/>
        <v>330.84433725331093</v>
      </c>
      <c r="AK110" s="25">
        <f t="shared" si="9"/>
        <v>343.0442314226853</v>
      </c>
      <c r="AL110" s="25">
        <f t="shared" si="9"/>
        <v>351.05051592693883</v>
      </c>
      <c r="AM110" s="25">
        <f t="shared" si="9"/>
        <v>358.44935639502557</v>
      </c>
      <c r="AN110" s="25">
        <f t="shared" si="9"/>
        <v>365.34809443337423</v>
      </c>
      <c r="AO110" s="25">
        <f t="shared" si="9"/>
        <v>371.93381952518723</v>
      </c>
      <c r="AP110" s="25">
        <f t="shared" si="9"/>
        <v>378.32630126057921</v>
      </c>
      <c r="AQ110" s="25">
        <f t="shared" si="9"/>
        <v>384.53919414530128</v>
      </c>
      <c r="AR110" s="25">
        <f t="shared" si="9"/>
        <v>390.49964132267218</v>
      </c>
      <c r="AS110" s="25">
        <f t="shared" si="9"/>
        <v>396.1433017992336</v>
      </c>
      <c r="AT110" s="25">
        <f t="shared" si="9"/>
        <v>401.39255521697538</v>
      </c>
      <c r="AU110" s="25">
        <f t="shared" si="9"/>
        <v>406.21922147810619</v>
      </c>
      <c r="AV110" s="25">
        <f t="shared" si="9"/>
        <v>410.63335498700502</v>
      </c>
      <c r="AW110" s="25">
        <f t="shared" si="9"/>
        <v>414.7138289155647</v>
      </c>
      <c r="AX110" s="25">
        <f t="shared" si="9"/>
        <v>418.58046341669035</v>
      </c>
      <c r="AY110" s="25">
        <f t="shared" si="9"/>
        <v>422.36748023697032</v>
      </c>
      <c r="AZ110" s="25">
        <f t="shared" si="9"/>
        <v>426.15376513429987</v>
      </c>
    </row>
    <row r="111" spans="1:52">
      <c r="A111" s="119" t="s">
        <v>186</v>
      </c>
      <c r="AA111" s="25">
        <f t="shared" ref="AA111:AC111" si="10">SUM(AA28:AA62)</f>
        <v>194.18341840032139</v>
      </c>
      <c r="AB111" s="25">
        <f t="shared" si="10"/>
        <v>198.43688813952406</v>
      </c>
      <c r="AC111" s="25">
        <f t="shared" si="10"/>
        <v>202.03834131267993</v>
      </c>
      <c r="AD111" s="25">
        <f>SUM(AD28:AD62)</f>
        <v>205.58673140585492</v>
      </c>
      <c r="AE111" s="25">
        <f t="shared" ref="AE111:AZ111" si="11">SUM(AE28:AE62)</f>
        <v>209.91452813440515</v>
      </c>
      <c r="AF111" s="25">
        <f t="shared" si="11"/>
        <v>215.60709427784948</v>
      </c>
      <c r="AG111" s="25">
        <f t="shared" si="11"/>
        <v>222.51748955196635</v>
      </c>
      <c r="AH111" s="25">
        <f t="shared" si="11"/>
        <v>229.7844930844731</v>
      </c>
      <c r="AI111" s="25">
        <f t="shared" si="11"/>
        <v>238.4475108789529</v>
      </c>
      <c r="AJ111" s="25">
        <f t="shared" si="11"/>
        <v>247.44455233762039</v>
      </c>
      <c r="AK111" s="25">
        <f t="shared" si="11"/>
        <v>256.34530646985883</v>
      </c>
      <c r="AL111" s="25">
        <f t="shared" si="11"/>
        <v>262.22885347270415</v>
      </c>
      <c r="AM111" s="25">
        <f t="shared" si="11"/>
        <v>267.76924694637336</v>
      </c>
      <c r="AN111" s="25">
        <f t="shared" si="11"/>
        <v>273.0508536908053</v>
      </c>
      <c r="AO111" s="25">
        <f t="shared" si="11"/>
        <v>278.21193422004609</v>
      </c>
      <c r="AP111" s="25">
        <f t="shared" si="11"/>
        <v>283.32897539526476</v>
      </c>
      <c r="AQ111" s="25">
        <f t="shared" si="11"/>
        <v>288.41069129472095</v>
      </c>
      <c r="AR111" s="25">
        <f t="shared" si="11"/>
        <v>293.37883622254935</v>
      </c>
      <c r="AS111" s="25">
        <f t="shared" si="11"/>
        <v>298.12524314468664</v>
      </c>
      <c r="AT111" s="25">
        <f t="shared" si="11"/>
        <v>302.52097033009164</v>
      </c>
      <c r="AU111" s="25">
        <f t="shared" si="11"/>
        <v>306.50071412437069</v>
      </c>
      <c r="AV111" s="25">
        <f t="shared" si="11"/>
        <v>310.06714474142547</v>
      </c>
      <c r="AW111" s="25">
        <f t="shared" si="11"/>
        <v>313.29804799500158</v>
      </c>
      <c r="AX111" s="25">
        <f t="shared" si="11"/>
        <v>316.29426401257069</v>
      </c>
      <c r="AY111" s="25">
        <f t="shared" si="11"/>
        <v>319.16946566730218</v>
      </c>
      <c r="AZ111" s="25">
        <f t="shared" si="11"/>
        <v>321.9930443093001</v>
      </c>
    </row>
    <row r="112" spans="1:52">
      <c r="A112" s="119" t="s">
        <v>185</v>
      </c>
      <c r="AA112" s="25">
        <f t="shared" ref="AA112:AC112" si="12">SUM(AA28:AA67)</f>
        <v>211.83253177674317</v>
      </c>
      <c r="AB112" s="25">
        <f t="shared" si="12"/>
        <v>216.48568346368367</v>
      </c>
      <c r="AC112" s="25">
        <f t="shared" si="12"/>
        <v>220.57386842707288</v>
      </c>
      <c r="AD112" s="25">
        <f>SUM(AD28:AD67)</f>
        <v>224.7548576141223</v>
      </c>
      <c r="AE112" s="25">
        <f t="shared" ref="AE112:AZ112" si="13">SUM(AE28:AE67)</f>
        <v>229.93599190837588</v>
      </c>
      <c r="AF112" s="25">
        <f t="shared" si="13"/>
        <v>236.74650499566579</v>
      </c>
      <c r="AG112" s="25">
        <f t="shared" si="13"/>
        <v>244.92922764310796</v>
      </c>
      <c r="AH112" s="25">
        <f t="shared" si="13"/>
        <v>253.70647586974289</v>
      </c>
      <c r="AI112" s="25">
        <f t="shared" si="13"/>
        <v>263.98749396307159</v>
      </c>
      <c r="AJ112" s="25">
        <f t="shared" si="13"/>
        <v>274.53597749487733</v>
      </c>
      <c r="AK112" s="25">
        <f t="shared" si="13"/>
        <v>284.80034232386419</v>
      </c>
      <c r="AL112" s="25">
        <f t="shared" si="13"/>
        <v>291.81775026987293</v>
      </c>
      <c r="AM112" s="25">
        <f t="shared" si="13"/>
        <v>298.30294427280944</v>
      </c>
      <c r="AN112" s="25">
        <f t="shared" si="13"/>
        <v>304.40636954661608</v>
      </c>
      <c r="AO112" s="25">
        <f t="shared" si="13"/>
        <v>310.3667598335112</v>
      </c>
      <c r="AP112" s="25">
        <f t="shared" si="13"/>
        <v>316.33391061445309</v>
      </c>
      <c r="AQ112" s="25">
        <f t="shared" si="13"/>
        <v>322.33228952132919</v>
      </c>
      <c r="AR112" s="25">
        <f t="shared" si="13"/>
        <v>328.26369666780892</v>
      </c>
      <c r="AS112" s="25">
        <f t="shared" si="13"/>
        <v>334.01408571792115</v>
      </c>
      <c r="AT112" s="25">
        <f t="shared" si="13"/>
        <v>339.44020612257049</v>
      </c>
      <c r="AU112" s="25">
        <f t="shared" si="13"/>
        <v>344.46844125097454</v>
      </c>
      <c r="AV112" s="25">
        <f t="shared" si="13"/>
        <v>349.09844645867099</v>
      </c>
      <c r="AW112" s="25">
        <f t="shared" si="13"/>
        <v>353.41959163504981</v>
      </c>
      <c r="AX112" s="25">
        <f t="shared" si="13"/>
        <v>357.5549478864387</v>
      </c>
      <c r="AY112" s="25">
        <f t="shared" si="13"/>
        <v>361.64726435209775</v>
      </c>
      <c r="AZ112" s="25">
        <f t="shared" si="13"/>
        <v>365.78229838430002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Sheet15"/>
  <dimension ref="A1:AZ112"/>
  <sheetViews>
    <sheetView workbookViewId="0">
      <pane xSplit="1" ySplit="2" topLeftCell="AA3" activePane="bottomRight" state="frozen"/>
      <selection activeCell="R26" sqref="R26"/>
      <selection pane="topRight" activeCell="R26" sqref="R26"/>
      <selection pane="bottomLeft" activeCell="R26" sqref="R26"/>
      <selection pane="bottomRight" activeCell="R26" sqref="R26"/>
    </sheetView>
  </sheetViews>
  <sheetFormatPr defaultRowHeight="12.75"/>
  <cols>
    <col min="1" max="1" width="19.28515625" style="25" customWidth="1"/>
    <col min="2" max="26" width="9.140625" style="25" hidden="1" customWidth="1"/>
    <col min="27" max="29" width="9.140625" style="25" customWidth="1"/>
    <col min="30" max="16384" width="9.140625" style="25"/>
  </cols>
  <sheetData>
    <row r="1" spans="1:52" s="31" customFormat="1">
      <c r="A1" s="31" t="s">
        <v>54</v>
      </c>
    </row>
    <row r="2" spans="1:52" s="29" customFormat="1">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UnemploymentFemaleRate!AA3*LaborForceFemale!AA3/100</f>
        <v>0</v>
      </c>
      <c r="AB3" s="28">
        <f>UnemploymentFemaleRate!AB3*LaborForceFemale!AB3/100</f>
        <v>0</v>
      </c>
      <c r="AC3" s="28">
        <f>UnemploymentFemaleRate!AC3*LaborForceFemale!AC3/100</f>
        <v>0</v>
      </c>
      <c r="AD3" s="28">
        <f>UnemploymentFemaleRate!AD3*LaborForceFemale!AD3/100</f>
        <v>0</v>
      </c>
      <c r="AE3" s="28">
        <f>UnemploymentFemaleRate!AE3*LaborForceFemale!AE3/100</f>
        <v>0</v>
      </c>
      <c r="AF3" s="28">
        <f>UnemploymentFemaleRate!AF3*LaborForceFemale!AF3/100</f>
        <v>0</v>
      </c>
      <c r="AG3" s="25">
        <f>UnemploymentFemaleRate!AG3*LaborForceFemale!AG3/100</f>
        <v>0</v>
      </c>
      <c r="AH3" s="25">
        <f>UnemploymentFemaleRate!AH3*LaborForceFemale!AH3/100</f>
        <v>0</v>
      </c>
      <c r="AI3" s="25">
        <f>UnemploymentFemaleRate!AI3*LaborForceFemale!AI3/100</f>
        <v>0</v>
      </c>
      <c r="AJ3" s="25">
        <f>UnemploymentFemaleRate!AJ3*LaborForceFemale!AJ3/100</f>
        <v>0</v>
      </c>
      <c r="AK3" s="25">
        <f>UnemploymentFemaleRate!AK3*LaborForceFemale!AK3/100</f>
        <v>0</v>
      </c>
      <c r="AL3" s="25">
        <f>UnemploymentFemaleRate!AL3*LaborForceFemale!AL3/100</f>
        <v>0</v>
      </c>
      <c r="AM3" s="25">
        <f>UnemploymentFemaleRate!AM3*LaborForceFemale!AM3/100</f>
        <v>0</v>
      </c>
      <c r="AN3" s="25">
        <f>UnemploymentFemaleRate!AN3*LaborForceFemale!AN3/100</f>
        <v>0</v>
      </c>
      <c r="AO3" s="25">
        <f>UnemploymentFemaleRate!AO3*LaborForceFemale!AO3/100</f>
        <v>0</v>
      </c>
      <c r="AP3" s="25">
        <f>UnemploymentFemaleRate!AP3*LaborForceFemale!AP3/100</f>
        <v>0</v>
      </c>
      <c r="AQ3" s="25">
        <f>UnemploymentFemaleRate!AQ3*LaborForceFemale!AQ3/100</f>
        <v>0</v>
      </c>
      <c r="AR3" s="25">
        <f>UnemploymentFemaleRate!AR3*LaborForceFemale!AR3/100</f>
        <v>0</v>
      </c>
      <c r="AS3" s="25">
        <f>UnemploymentFemaleRate!AS3*LaborForceFemale!AS3/100</f>
        <v>0</v>
      </c>
      <c r="AT3" s="25">
        <f>UnemploymentFemaleRate!AT3*LaborForceFemale!AT3/100</f>
        <v>0</v>
      </c>
      <c r="AU3" s="25">
        <f>UnemploymentFemaleRate!AU3*LaborForceFemale!AU3/100</f>
        <v>0</v>
      </c>
      <c r="AV3" s="25">
        <f>UnemploymentFemaleRate!AV3*LaborForceFemale!AV3/100</f>
        <v>0</v>
      </c>
      <c r="AW3" s="25">
        <f>UnemploymentFemaleRate!AW3*LaborForceFemale!AW3/100</f>
        <v>0</v>
      </c>
      <c r="AX3" s="25">
        <f>UnemploymentFemaleRate!AX3*LaborForceFemale!AX3/100</f>
        <v>0</v>
      </c>
      <c r="AY3" s="25">
        <f>UnemploymentFemaleRate!AY3*LaborForceFemale!AY3/100</f>
        <v>0</v>
      </c>
      <c r="AZ3" s="25">
        <f>UnemploymentFemaleRate!AZ3*LaborForceFemale!AZ3/100</f>
        <v>0</v>
      </c>
    </row>
    <row r="4" spans="1:5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UnemploymentFemaleRate!AA4*LaborForceFemale!AA4/100</f>
        <v>0</v>
      </c>
      <c r="AB4" s="28">
        <f>UnemploymentFemaleRate!AB4*LaborForceFemale!AB4/100</f>
        <v>0</v>
      </c>
      <c r="AC4" s="28">
        <f>UnemploymentFemaleRate!AC4*LaborForceFemale!AC4/100</f>
        <v>0</v>
      </c>
      <c r="AD4" s="28">
        <f>UnemploymentFemaleRate!AD4*LaborForceFemale!AD4/100</f>
        <v>0</v>
      </c>
      <c r="AE4" s="28">
        <f>UnemploymentFemaleRate!AE4*LaborForceFemale!AE4/100</f>
        <v>0</v>
      </c>
      <c r="AF4" s="28">
        <f>UnemploymentFemaleRate!AF4*LaborForceFemale!AF4/100</f>
        <v>0</v>
      </c>
      <c r="AG4" s="25">
        <f>UnemploymentFemaleRate!AG4*LaborForceFemale!AG4/100</f>
        <v>0</v>
      </c>
      <c r="AH4" s="25">
        <f>UnemploymentFemaleRate!AH4*LaborForceFemale!AH4/100</f>
        <v>0</v>
      </c>
      <c r="AI4" s="25">
        <f>UnemploymentFemaleRate!AI4*LaborForceFemale!AI4/100</f>
        <v>0</v>
      </c>
      <c r="AJ4" s="25">
        <f>UnemploymentFemaleRate!AJ4*LaborForceFemale!AJ4/100</f>
        <v>0</v>
      </c>
      <c r="AK4" s="25">
        <f>UnemploymentFemaleRate!AK4*LaborForceFemale!AK4/100</f>
        <v>0</v>
      </c>
      <c r="AL4" s="25">
        <f>UnemploymentFemaleRate!AL4*LaborForceFemale!AL4/100</f>
        <v>0</v>
      </c>
      <c r="AM4" s="25">
        <f>UnemploymentFemaleRate!AM4*LaborForceFemale!AM4/100</f>
        <v>0</v>
      </c>
      <c r="AN4" s="25">
        <f>UnemploymentFemaleRate!AN4*LaborForceFemale!AN4/100</f>
        <v>0</v>
      </c>
      <c r="AO4" s="25">
        <f>UnemploymentFemaleRate!AO4*LaborForceFemale!AO4/100</f>
        <v>0</v>
      </c>
      <c r="AP4" s="25">
        <f>UnemploymentFemaleRate!AP4*LaborForceFemale!AP4/100</f>
        <v>0</v>
      </c>
      <c r="AQ4" s="25">
        <f>UnemploymentFemaleRate!AQ4*LaborForceFemale!AQ4/100</f>
        <v>0</v>
      </c>
      <c r="AR4" s="25">
        <f>UnemploymentFemaleRate!AR4*LaborForceFemale!AR4/100</f>
        <v>0</v>
      </c>
      <c r="AS4" s="25">
        <f>UnemploymentFemaleRate!AS4*LaborForceFemale!AS4/100</f>
        <v>0</v>
      </c>
      <c r="AT4" s="25">
        <f>UnemploymentFemaleRate!AT4*LaborForceFemale!AT4/100</f>
        <v>0</v>
      </c>
      <c r="AU4" s="25">
        <f>UnemploymentFemaleRate!AU4*LaborForceFemale!AU4/100</f>
        <v>0</v>
      </c>
      <c r="AV4" s="25">
        <f>UnemploymentFemaleRate!AV4*LaborForceFemale!AV4/100</f>
        <v>0</v>
      </c>
      <c r="AW4" s="25">
        <f>UnemploymentFemaleRate!AW4*LaborForceFemale!AW4/100</f>
        <v>0</v>
      </c>
      <c r="AX4" s="25">
        <f>UnemploymentFemaleRate!AX4*LaborForceFemale!AX4/100</f>
        <v>0</v>
      </c>
      <c r="AY4" s="25">
        <f>UnemploymentFemaleRate!AY4*LaborForceFemale!AY4/100</f>
        <v>0</v>
      </c>
      <c r="AZ4" s="25">
        <f>UnemploymentFemaleRate!AZ4*LaborForceFemale!AZ4/100</f>
        <v>0</v>
      </c>
    </row>
    <row r="5" spans="1:5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UnemploymentFemaleRate!AA5*LaborForceFemale!AA5/100</f>
        <v>0</v>
      </c>
      <c r="AB5" s="28">
        <f>UnemploymentFemaleRate!AB5*LaborForceFemale!AB5/100</f>
        <v>0</v>
      </c>
      <c r="AC5" s="28">
        <f>UnemploymentFemaleRate!AC5*LaborForceFemale!AC5/100</f>
        <v>0</v>
      </c>
      <c r="AD5" s="28">
        <f>UnemploymentFemaleRate!AD5*LaborForceFemale!AD5/100</f>
        <v>0</v>
      </c>
      <c r="AE5" s="28">
        <f>UnemploymentFemaleRate!AE5*LaborForceFemale!AE5/100</f>
        <v>0</v>
      </c>
      <c r="AF5" s="28">
        <f>UnemploymentFemaleRate!AF5*LaborForceFemale!AF5/100</f>
        <v>0</v>
      </c>
      <c r="AG5" s="25">
        <f>UnemploymentFemaleRate!AG5*LaborForceFemale!AG5/100</f>
        <v>0</v>
      </c>
      <c r="AH5" s="25">
        <f>UnemploymentFemaleRate!AH5*LaborForceFemale!AH5/100</f>
        <v>0</v>
      </c>
      <c r="AI5" s="25">
        <f>UnemploymentFemaleRate!AI5*LaborForceFemale!AI5/100</f>
        <v>0</v>
      </c>
      <c r="AJ5" s="25">
        <f>UnemploymentFemaleRate!AJ5*LaborForceFemale!AJ5/100</f>
        <v>0</v>
      </c>
      <c r="AK5" s="25">
        <f>UnemploymentFemaleRate!AK5*LaborForceFemale!AK5/100</f>
        <v>0</v>
      </c>
      <c r="AL5" s="25">
        <f>UnemploymentFemaleRate!AL5*LaborForceFemale!AL5/100</f>
        <v>0</v>
      </c>
      <c r="AM5" s="25">
        <f>UnemploymentFemaleRate!AM5*LaborForceFemale!AM5/100</f>
        <v>0</v>
      </c>
      <c r="AN5" s="25">
        <f>UnemploymentFemaleRate!AN5*LaborForceFemale!AN5/100</f>
        <v>0</v>
      </c>
      <c r="AO5" s="25">
        <f>UnemploymentFemaleRate!AO5*LaborForceFemale!AO5/100</f>
        <v>0</v>
      </c>
      <c r="AP5" s="25">
        <f>UnemploymentFemaleRate!AP5*LaborForceFemale!AP5/100</f>
        <v>0</v>
      </c>
      <c r="AQ5" s="25">
        <f>UnemploymentFemaleRate!AQ5*LaborForceFemale!AQ5/100</f>
        <v>0</v>
      </c>
      <c r="AR5" s="25">
        <f>UnemploymentFemaleRate!AR5*LaborForceFemale!AR5/100</f>
        <v>0</v>
      </c>
      <c r="AS5" s="25">
        <f>UnemploymentFemaleRate!AS5*LaborForceFemale!AS5/100</f>
        <v>0</v>
      </c>
      <c r="AT5" s="25">
        <f>UnemploymentFemaleRate!AT5*LaborForceFemale!AT5/100</f>
        <v>0</v>
      </c>
      <c r="AU5" s="25">
        <f>UnemploymentFemaleRate!AU5*LaborForceFemale!AU5/100</f>
        <v>0</v>
      </c>
      <c r="AV5" s="25">
        <f>UnemploymentFemaleRate!AV5*LaborForceFemale!AV5/100</f>
        <v>0</v>
      </c>
      <c r="AW5" s="25">
        <f>UnemploymentFemaleRate!AW5*LaborForceFemale!AW5/100</f>
        <v>0</v>
      </c>
      <c r="AX5" s="25">
        <f>UnemploymentFemaleRate!AX5*LaborForceFemale!AX5/100</f>
        <v>0</v>
      </c>
      <c r="AY5" s="25">
        <f>UnemploymentFemaleRate!AY5*LaborForceFemale!AY5/100</f>
        <v>0</v>
      </c>
      <c r="AZ5" s="25">
        <f>UnemploymentFemaleRate!AZ5*LaborForceFemale!AZ5/100</f>
        <v>0</v>
      </c>
    </row>
    <row r="6" spans="1:5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UnemploymentFemaleRate!AA6*LaborForceFemale!AA6/100</f>
        <v>0</v>
      </c>
      <c r="AB6" s="28">
        <f>UnemploymentFemaleRate!AB6*LaborForceFemale!AB6/100</f>
        <v>0</v>
      </c>
      <c r="AC6" s="28">
        <f>UnemploymentFemaleRate!AC6*LaborForceFemale!AC6/100</f>
        <v>0</v>
      </c>
      <c r="AD6" s="28">
        <f>UnemploymentFemaleRate!AD6*LaborForceFemale!AD6/100</f>
        <v>0</v>
      </c>
      <c r="AE6" s="28">
        <f>UnemploymentFemaleRate!AE6*LaborForceFemale!AE6/100</f>
        <v>0</v>
      </c>
      <c r="AF6" s="28">
        <f>UnemploymentFemaleRate!AF6*LaborForceFemale!AF6/100</f>
        <v>0</v>
      </c>
      <c r="AG6" s="25">
        <f>UnemploymentFemaleRate!AG6*LaborForceFemale!AG6/100</f>
        <v>0</v>
      </c>
      <c r="AH6" s="25">
        <f>UnemploymentFemaleRate!AH6*LaborForceFemale!AH6/100</f>
        <v>0</v>
      </c>
      <c r="AI6" s="25">
        <f>UnemploymentFemaleRate!AI6*LaborForceFemale!AI6/100</f>
        <v>0</v>
      </c>
      <c r="AJ6" s="25">
        <f>UnemploymentFemaleRate!AJ6*LaborForceFemale!AJ6/100</f>
        <v>0</v>
      </c>
      <c r="AK6" s="25">
        <f>UnemploymentFemaleRate!AK6*LaborForceFemale!AK6/100</f>
        <v>0</v>
      </c>
      <c r="AL6" s="25">
        <f>UnemploymentFemaleRate!AL6*LaborForceFemale!AL6/100</f>
        <v>0</v>
      </c>
      <c r="AM6" s="25">
        <f>UnemploymentFemaleRate!AM6*LaborForceFemale!AM6/100</f>
        <v>0</v>
      </c>
      <c r="AN6" s="25">
        <f>UnemploymentFemaleRate!AN6*LaborForceFemale!AN6/100</f>
        <v>0</v>
      </c>
      <c r="AO6" s="25">
        <f>UnemploymentFemaleRate!AO6*LaborForceFemale!AO6/100</f>
        <v>0</v>
      </c>
      <c r="AP6" s="25">
        <f>UnemploymentFemaleRate!AP6*LaborForceFemale!AP6/100</f>
        <v>0</v>
      </c>
      <c r="AQ6" s="25">
        <f>UnemploymentFemaleRate!AQ6*LaborForceFemale!AQ6/100</f>
        <v>0</v>
      </c>
      <c r="AR6" s="25">
        <f>UnemploymentFemaleRate!AR6*LaborForceFemale!AR6/100</f>
        <v>0</v>
      </c>
      <c r="AS6" s="25">
        <f>UnemploymentFemaleRate!AS6*LaborForceFemale!AS6/100</f>
        <v>0</v>
      </c>
      <c r="AT6" s="25">
        <f>UnemploymentFemaleRate!AT6*LaborForceFemale!AT6/100</f>
        <v>0</v>
      </c>
      <c r="AU6" s="25">
        <f>UnemploymentFemaleRate!AU6*LaborForceFemale!AU6/100</f>
        <v>0</v>
      </c>
      <c r="AV6" s="25">
        <f>UnemploymentFemaleRate!AV6*LaborForceFemale!AV6/100</f>
        <v>0</v>
      </c>
      <c r="AW6" s="25">
        <f>UnemploymentFemaleRate!AW6*LaborForceFemale!AW6/100</f>
        <v>0</v>
      </c>
      <c r="AX6" s="25">
        <f>UnemploymentFemaleRate!AX6*LaborForceFemale!AX6/100</f>
        <v>0</v>
      </c>
      <c r="AY6" s="25">
        <f>UnemploymentFemaleRate!AY6*LaborForceFemale!AY6/100</f>
        <v>0</v>
      </c>
      <c r="AZ6" s="25">
        <f>UnemploymentFemaleRate!AZ6*LaborForceFemale!AZ6/100</f>
        <v>0</v>
      </c>
    </row>
    <row r="7" spans="1:5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UnemploymentFemaleRate!AA7*LaborForceFemale!AA7/100</f>
        <v>0</v>
      </c>
      <c r="AB7" s="28">
        <f>UnemploymentFemaleRate!AB7*LaborForceFemale!AB7/100</f>
        <v>0</v>
      </c>
      <c r="AC7" s="28">
        <f>UnemploymentFemaleRate!AC7*LaborForceFemale!AC7/100</f>
        <v>0</v>
      </c>
      <c r="AD7" s="28">
        <f>UnemploymentFemaleRate!AD7*LaborForceFemale!AD7/100</f>
        <v>0</v>
      </c>
      <c r="AE7" s="28">
        <f>UnemploymentFemaleRate!AE7*LaborForceFemale!AE7/100</f>
        <v>0</v>
      </c>
      <c r="AF7" s="28">
        <f>UnemploymentFemaleRate!AF7*LaborForceFemale!AF7/100</f>
        <v>0</v>
      </c>
      <c r="AG7" s="25">
        <f>UnemploymentFemaleRate!AG7*LaborForceFemale!AG7/100</f>
        <v>0</v>
      </c>
      <c r="AH7" s="25">
        <f>UnemploymentFemaleRate!AH7*LaborForceFemale!AH7/100</f>
        <v>0</v>
      </c>
      <c r="AI7" s="25">
        <f>UnemploymentFemaleRate!AI7*LaborForceFemale!AI7/100</f>
        <v>0</v>
      </c>
      <c r="AJ7" s="25">
        <f>UnemploymentFemaleRate!AJ7*LaborForceFemale!AJ7/100</f>
        <v>0</v>
      </c>
      <c r="AK7" s="25">
        <f>UnemploymentFemaleRate!AK7*LaborForceFemale!AK7/100</f>
        <v>0</v>
      </c>
      <c r="AL7" s="25">
        <f>UnemploymentFemaleRate!AL7*LaborForceFemale!AL7/100</f>
        <v>0</v>
      </c>
      <c r="AM7" s="25">
        <f>UnemploymentFemaleRate!AM7*LaborForceFemale!AM7/100</f>
        <v>0</v>
      </c>
      <c r="AN7" s="25">
        <f>UnemploymentFemaleRate!AN7*LaborForceFemale!AN7/100</f>
        <v>0</v>
      </c>
      <c r="AO7" s="25">
        <f>UnemploymentFemaleRate!AO7*LaborForceFemale!AO7/100</f>
        <v>0</v>
      </c>
      <c r="AP7" s="25">
        <f>UnemploymentFemaleRate!AP7*LaborForceFemale!AP7/100</f>
        <v>0</v>
      </c>
      <c r="AQ7" s="25">
        <f>UnemploymentFemaleRate!AQ7*LaborForceFemale!AQ7/100</f>
        <v>0</v>
      </c>
      <c r="AR7" s="25">
        <f>UnemploymentFemaleRate!AR7*LaborForceFemale!AR7/100</f>
        <v>0</v>
      </c>
      <c r="AS7" s="25">
        <f>UnemploymentFemaleRate!AS7*LaborForceFemale!AS7/100</f>
        <v>0</v>
      </c>
      <c r="AT7" s="25">
        <f>UnemploymentFemaleRate!AT7*LaborForceFemale!AT7/100</f>
        <v>0</v>
      </c>
      <c r="AU7" s="25">
        <f>UnemploymentFemaleRate!AU7*LaborForceFemale!AU7/100</f>
        <v>0</v>
      </c>
      <c r="AV7" s="25">
        <f>UnemploymentFemaleRate!AV7*LaborForceFemale!AV7/100</f>
        <v>0</v>
      </c>
      <c r="AW7" s="25">
        <f>UnemploymentFemaleRate!AW7*LaborForceFemale!AW7/100</f>
        <v>0</v>
      </c>
      <c r="AX7" s="25">
        <f>UnemploymentFemaleRate!AX7*LaborForceFemale!AX7/100</f>
        <v>0</v>
      </c>
      <c r="AY7" s="25">
        <f>UnemploymentFemaleRate!AY7*LaborForceFemale!AY7/100</f>
        <v>0</v>
      </c>
      <c r="AZ7" s="25">
        <f>UnemploymentFemaleRate!AZ7*LaborForceFemale!AZ7/100</f>
        <v>0</v>
      </c>
    </row>
    <row r="8" spans="1:5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UnemploymentFemaleRate!AA8*LaborForceFemale!AA8/100</f>
        <v>0</v>
      </c>
      <c r="AB8" s="28">
        <f>UnemploymentFemaleRate!AB8*LaborForceFemale!AB8/100</f>
        <v>0</v>
      </c>
      <c r="AC8" s="28">
        <f>UnemploymentFemaleRate!AC8*LaborForceFemale!AC8/100</f>
        <v>0</v>
      </c>
      <c r="AD8" s="28">
        <f>UnemploymentFemaleRate!AD8*LaborForceFemale!AD8/100</f>
        <v>0</v>
      </c>
      <c r="AE8" s="28">
        <f>UnemploymentFemaleRate!AE8*LaborForceFemale!AE8/100</f>
        <v>0</v>
      </c>
      <c r="AF8" s="28">
        <f>UnemploymentFemaleRate!AF8*LaborForceFemale!AF8/100</f>
        <v>0</v>
      </c>
      <c r="AG8" s="25">
        <f>UnemploymentFemaleRate!AG8*LaborForceFemale!AG8/100</f>
        <v>0</v>
      </c>
      <c r="AH8" s="25">
        <f>UnemploymentFemaleRate!AH8*LaborForceFemale!AH8/100</f>
        <v>0</v>
      </c>
      <c r="AI8" s="25">
        <f>UnemploymentFemaleRate!AI8*LaborForceFemale!AI8/100</f>
        <v>0</v>
      </c>
      <c r="AJ8" s="25">
        <f>UnemploymentFemaleRate!AJ8*LaborForceFemale!AJ8/100</f>
        <v>0</v>
      </c>
      <c r="AK8" s="25">
        <f>UnemploymentFemaleRate!AK8*LaborForceFemale!AK8/100</f>
        <v>0</v>
      </c>
      <c r="AL8" s="25">
        <f>UnemploymentFemaleRate!AL8*LaborForceFemale!AL8/100</f>
        <v>0</v>
      </c>
      <c r="AM8" s="25">
        <f>UnemploymentFemaleRate!AM8*LaborForceFemale!AM8/100</f>
        <v>0</v>
      </c>
      <c r="AN8" s="25">
        <f>UnemploymentFemaleRate!AN8*LaborForceFemale!AN8/100</f>
        <v>0</v>
      </c>
      <c r="AO8" s="25">
        <f>UnemploymentFemaleRate!AO8*LaborForceFemale!AO8/100</f>
        <v>0</v>
      </c>
      <c r="AP8" s="25">
        <f>UnemploymentFemaleRate!AP8*LaborForceFemale!AP8/100</f>
        <v>0</v>
      </c>
      <c r="AQ8" s="25">
        <f>UnemploymentFemaleRate!AQ8*LaborForceFemale!AQ8/100</f>
        <v>0</v>
      </c>
      <c r="AR8" s="25">
        <f>UnemploymentFemaleRate!AR8*LaborForceFemale!AR8/100</f>
        <v>0</v>
      </c>
      <c r="AS8" s="25">
        <f>UnemploymentFemaleRate!AS8*LaborForceFemale!AS8/100</f>
        <v>0</v>
      </c>
      <c r="AT8" s="25">
        <f>UnemploymentFemaleRate!AT8*LaborForceFemale!AT8/100</f>
        <v>0</v>
      </c>
      <c r="AU8" s="25">
        <f>UnemploymentFemaleRate!AU8*LaborForceFemale!AU8/100</f>
        <v>0</v>
      </c>
      <c r="AV8" s="25">
        <f>UnemploymentFemaleRate!AV8*LaborForceFemale!AV8/100</f>
        <v>0</v>
      </c>
      <c r="AW8" s="25">
        <f>UnemploymentFemaleRate!AW8*LaborForceFemale!AW8/100</f>
        <v>0</v>
      </c>
      <c r="AX8" s="25">
        <f>UnemploymentFemaleRate!AX8*LaborForceFemale!AX8/100</f>
        <v>0</v>
      </c>
      <c r="AY8" s="25">
        <f>UnemploymentFemaleRate!AY8*LaborForceFemale!AY8/100</f>
        <v>0</v>
      </c>
      <c r="AZ8" s="25">
        <f>UnemploymentFemaleRate!AZ8*LaborForceFemale!AZ8/100</f>
        <v>0</v>
      </c>
    </row>
    <row r="9" spans="1:5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UnemploymentFemaleRate!AA9*LaborForceFemale!AA9/100</f>
        <v>0</v>
      </c>
      <c r="AB9" s="28">
        <f>UnemploymentFemaleRate!AB9*LaborForceFemale!AB9/100</f>
        <v>0</v>
      </c>
      <c r="AC9" s="28">
        <f>UnemploymentFemaleRate!AC9*LaborForceFemale!AC9/100</f>
        <v>0</v>
      </c>
      <c r="AD9" s="28">
        <f>UnemploymentFemaleRate!AD9*LaborForceFemale!AD9/100</f>
        <v>0</v>
      </c>
      <c r="AE9" s="28">
        <f>UnemploymentFemaleRate!AE9*LaborForceFemale!AE9/100</f>
        <v>0</v>
      </c>
      <c r="AF9" s="28">
        <f>UnemploymentFemaleRate!AF9*LaborForceFemale!AF9/100</f>
        <v>0</v>
      </c>
      <c r="AG9" s="25">
        <f>UnemploymentFemaleRate!AG9*LaborForceFemale!AG9/100</f>
        <v>0</v>
      </c>
      <c r="AH9" s="25">
        <f>UnemploymentFemaleRate!AH9*LaborForceFemale!AH9/100</f>
        <v>0</v>
      </c>
      <c r="AI9" s="25">
        <f>UnemploymentFemaleRate!AI9*LaborForceFemale!AI9/100</f>
        <v>0</v>
      </c>
      <c r="AJ9" s="25">
        <f>UnemploymentFemaleRate!AJ9*LaborForceFemale!AJ9/100</f>
        <v>0</v>
      </c>
      <c r="AK9" s="25">
        <f>UnemploymentFemaleRate!AK9*LaborForceFemale!AK9/100</f>
        <v>0</v>
      </c>
      <c r="AL9" s="25">
        <f>UnemploymentFemaleRate!AL9*LaborForceFemale!AL9/100</f>
        <v>0</v>
      </c>
      <c r="AM9" s="25">
        <f>UnemploymentFemaleRate!AM9*LaborForceFemale!AM9/100</f>
        <v>0</v>
      </c>
      <c r="AN9" s="25">
        <f>UnemploymentFemaleRate!AN9*LaborForceFemale!AN9/100</f>
        <v>0</v>
      </c>
      <c r="AO9" s="25">
        <f>UnemploymentFemaleRate!AO9*LaborForceFemale!AO9/100</f>
        <v>0</v>
      </c>
      <c r="AP9" s="25">
        <f>UnemploymentFemaleRate!AP9*LaborForceFemale!AP9/100</f>
        <v>0</v>
      </c>
      <c r="AQ9" s="25">
        <f>UnemploymentFemaleRate!AQ9*LaborForceFemale!AQ9/100</f>
        <v>0</v>
      </c>
      <c r="AR9" s="25">
        <f>UnemploymentFemaleRate!AR9*LaborForceFemale!AR9/100</f>
        <v>0</v>
      </c>
      <c r="AS9" s="25">
        <f>UnemploymentFemaleRate!AS9*LaborForceFemale!AS9/100</f>
        <v>0</v>
      </c>
      <c r="AT9" s="25">
        <f>UnemploymentFemaleRate!AT9*LaborForceFemale!AT9/100</f>
        <v>0</v>
      </c>
      <c r="AU9" s="25">
        <f>UnemploymentFemaleRate!AU9*LaborForceFemale!AU9/100</f>
        <v>0</v>
      </c>
      <c r="AV9" s="25">
        <f>UnemploymentFemaleRate!AV9*LaborForceFemale!AV9/100</f>
        <v>0</v>
      </c>
      <c r="AW9" s="25">
        <f>UnemploymentFemaleRate!AW9*LaborForceFemale!AW9/100</f>
        <v>0</v>
      </c>
      <c r="AX9" s="25">
        <f>UnemploymentFemaleRate!AX9*LaborForceFemale!AX9/100</f>
        <v>0</v>
      </c>
      <c r="AY9" s="25">
        <f>UnemploymentFemaleRate!AY9*LaborForceFemale!AY9/100</f>
        <v>0</v>
      </c>
      <c r="AZ9" s="25">
        <f>UnemploymentFemaleRate!AZ9*LaborForceFemale!AZ9/100</f>
        <v>0</v>
      </c>
    </row>
    <row r="10" spans="1:5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UnemploymentFemaleRate!AA10*LaborForceFemale!AA10/100</f>
        <v>0</v>
      </c>
      <c r="AB10" s="28">
        <f>UnemploymentFemaleRate!AB10*LaborForceFemale!AB10/100</f>
        <v>0</v>
      </c>
      <c r="AC10" s="28">
        <f>UnemploymentFemaleRate!AC10*LaborForceFemale!AC10/100</f>
        <v>0</v>
      </c>
      <c r="AD10" s="28">
        <f>UnemploymentFemaleRate!AD10*LaborForceFemale!AD10/100</f>
        <v>0</v>
      </c>
      <c r="AE10" s="28">
        <f>UnemploymentFemaleRate!AE10*LaborForceFemale!AE10/100</f>
        <v>0</v>
      </c>
      <c r="AF10" s="28">
        <f>UnemploymentFemaleRate!AF10*LaborForceFemale!AF10/100</f>
        <v>0</v>
      </c>
      <c r="AG10" s="25">
        <f>UnemploymentFemaleRate!AG10*LaborForceFemale!AG10/100</f>
        <v>0</v>
      </c>
      <c r="AH10" s="25">
        <f>UnemploymentFemaleRate!AH10*LaborForceFemale!AH10/100</f>
        <v>0</v>
      </c>
      <c r="AI10" s="25">
        <f>UnemploymentFemaleRate!AI10*LaborForceFemale!AI10/100</f>
        <v>0</v>
      </c>
      <c r="AJ10" s="25">
        <f>UnemploymentFemaleRate!AJ10*LaborForceFemale!AJ10/100</f>
        <v>0</v>
      </c>
      <c r="AK10" s="25">
        <f>UnemploymentFemaleRate!AK10*LaborForceFemale!AK10/100</f>
        <v>0</v>
      </c>
      <c r="AL10" s="25">
        <f>UnemploymentFemaleRate!AL10*LaborForceFemale!AL10/100</f>
        <v>0</v>
      </c>
      <c r="AM10" s="25">
        <f>UnemploymentFemaleRate!AM10*LaborForceFemale!AM10/100</f>
        <v>0</v>
      </c>
      <c r="AN10" s="25">
        <f>UnemploymentFemaleRate!AN10*LaborForceFemale!AN10/100</f>
        <v>0</v>
      </c>
      <c r="AO10" s="25">
        <f>UnemploymentFemaleRate!AO10*LaborForceFemale!AO10/100</f>
        <v>0</v>
      </c>
      <c r="AP10" s="25">
        <f>UnemploymentFemaleRate!AP10*LaborForceFemale!AP10/100</f>
        <v>0</v>
      </c>
      <c r="AQ10" s="25">
        <f>UnemploymentFemaleRate!AQ10*LaborForceFemale!AQ10/100</f>
        <v>0</v>
      </c>
      <c r="AR10" s="25">
        <f>UnemploymentFemaleRate!AR10*LaborForceFemale!AR10/100</f>
        <v>0</v>
      </c>
      <c r="AS10" s="25">
        <f>UnemploymentFemaleRate!AS10*LaborForceFemale!AS10/100</f>
        <v>0</v>
      </c>
      <c r="AT10" s="25">
        <f>UnemploymentFemaleRate!AT10*LaborForceFemale!AT10/100</f>
        <v>0</v>
      </c>
      <c r="AU10" s="25">
        <f>UnemploymentFemaleRate!AU10*LaborForceFemale!AU10/100</f>
        <v>0</v>
      </c>
      <c r="AV10" s="25">
        <f>UnemploymentFemaleRate!AV10*LaborForceFemale!AV10/100</f>
        <v>0</v>
      </c>
      <c r="AW10" s="25">
        <f>UnemploymentFemaleRate!AW10*LaborForceFemale!AW10/100</f>
        <v>0</v>
      </c>
      <c r="AX10" s="25">
        <f>UnemploymentFemaleRate!AX10*LaborForceFemale!AX10/100</f>
        <v>0</v>
      </c>
      <c r="AY10" s="25">
        <f>UnemploymentFemaleRate!AY10*LaborForceFemale!AY10/100</f>
        <v>0</v>
      </c>
      <c r="AZ10" s="25">
        <f>UnemploymentFemaleRate!AZ10*LaborForceFemale!AZ10/100</f>
        <v>0</v>
      </c>
    </row>
    <row r="11" spans="1:5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UnemploymentFemaleRate!AA11*LaborForceFemale!AA11/100</f>
        <v>0</v>
      </c>
      <c r="AB11" s="28">
        <f>UnemploymentFemaleRate!AB11*LaborForceFemale!AB11/100</f>
        <v>0</v>
      </c>
      <c r="AC11" s="28">
        <f>UnemploymentFemaleRate!AC11*LaborForceFemale!AC11/100</f>
        <v>0</v>
      </c>
      <c r="AD11" s="28">
        <f>UnemploymentFemaleRate!AD11*LaborForceFemale!AD11/100</f>
        <v>0</v>
      </c>
      <c r="AE11" s="28">
        <f>UnemploymentFemaleRate!AE11*LaborForceFemale!AE11/100</f>
        <v>0</v>
      </c>
      <c r="AF11" s="28">
        <f>UnemploymentFemaleRate!AF11*LaborForceFemale!AF11/100</f>
        <v>0</v>
      </c>
      <c r="AG11" s="25">
        <f>UnemploymentFemaleRate!AG11*LaborForceFemale!AG11/100</f>
        <v>0</v>
      </c>
      <c r="AH11" s="25">
        <f>UnemploymentFemaleRate!AH11*LaborForceFemale!AH11/100</f>
        <v>0</v>
      </c>
      <c r="AI11" s="25">
        <f>UnemploymentFemaleRate!AI11*LaborForceFemale!AI11/100</f>
        <v>0</v>
      </c>
      <c r="AJ11" s="25">
        <f>UnemploymentFemaleRate!AJ11*LaborForceFemale!AJ11/100</f>
        <v>0</v>
      </c>
      <c r="AK11" s="25">
        <f>UnemploymentFemaleRate!AK11*LaborForceFemale!AK11/100</f>
        <v>0</v>
      </c>
      <c r="AL11" s="25">
        <f>UnemploymentFemaleRate!AL11*LaborForceFemale!AL11/100</f>
        <v>0</v>
      </c>
      <c r="AM11" s="25">
        <f>UnemploymentFemaleRate!AM11*LaborForceFemale!AM11/100</f>
        <v>0</v>
      </c>
      <c r="AN11" s="25">
        <f>UnemploymentFemaleRate!AN11*LaborForceFemale!AN11/100</f>
        <v>0</v>
      </c>
      <c r="AO11" s="25">
        <f>UnemploymentFemaleRate!AO11*LaborForceFemale!AO11/100</f>
        <v>0</v>
      </c>
      <c r="AP11" s="25">
        <f>UnemploymentFemaleRate!AP11*LaborForceFemale!AP11/100</f>
        <v>0</v>
      </c>
      <c r="AQ11" s="25">
        <f>UnemploymentFemaleRate!AQ11*LaborForceFemale!AQ11/100</f>
        <v>0</v>
      </c>
      <c r="AR11" s="25">
        <f>UnemploymentFemaleRate!AR11*LaborForceFemale!AR11/100</f>
        <v>0</v>
      </c>
      <c r="AS11" s="25">
        <f>UnemploymentFemaleRate!AS11*LaborForceFemale!AS11/100</f>
        <v>0</v>
      </c>
      <c r="AT11" s="25">
        <f>UnemploymentFemaleRate!AT11*LaborForceFemale!AT11/100</f>
        <v>0</v>
      </c>
      <c r="AU11" s="25">
        <f>UnemploymentFemaleRate!AU11*LaborForceFemale!AU11/100</f>
        <v>0</v>
      </c>
      <c r="AV11" s="25">
        <f>UnemploymentFemaleRate!AV11*LaborForceFemale!AV11/100</f>
        <v>0</v>
      </c>
      <c r="AW11" s="25">
        <f>UnemploymentFemaleRate!AW11*LaborForceFemale!AW11/100</f>
        <v>0</v>
      </c>
      <c r="AX11" s="25">
        <f>UnemploymentFemaleRate!AX11*LaborForceFemale!AX11/100</f>
        <v>0</v>
      </c>
      <c r="AY11" s="25">
        <f>UnemploymentFemaleRate!AY11*LaborForceFemale!AY11/100</f>
        <v>0</v>
      </c>
      <c r="AZ11" s="25">
        <f>UnemploymentFemaleRate!AZ11*LaborForceFemale!AZ11/100</f>
        <v>0</v>
      </c>
    </row>
    <row r="12" spans="1:5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UnemploymentFemaleRate!AA12*LaborForceFemale!AA12/100</f>
        <v>0</v>
      </c>
      <c r="AB12" s="28">
        <f>UnemploymentFemaleRate!AB12*LaborForceFemale!AB12/100</f>
        <v>0</v>
      </c>
      <c r="AC12" s="28">
        <f>UnemploymentFemaleRate!AC12*LaborForceFemale!AC12/100</f>
        <v>0</v>
      </c>
      <c r="AD12" s="28">
        <f>UnemploymentFemaleRate!AD12*LaborForceFemale!AD12/100</f>
        <v>0</v>
      </c>
      <c r="AE12" s="28">
        <f>UnemploymentFemaleRate!AE12*LaborForceFemale!AE12/100</f>
        <v>0</v>
      </c>
      <c r="AF12" s="28">
        <f>UnemploymentFemaleRate!AF12*LaborForceFemale!AF12/100</f>
        <v>0</v>
      </c>
      <c r="AG12" s="25">
        <f>UnemploymentFemaleRate!AG12*LaborForceFemale!AG12/100</f>
        <v>0</v>
      </c>
      <c r="AH12" s="25">
        <f>UnemploymentFemaleRate!AH12*LaborForceFemale!AH12/100</f>
        <v>0</v>
      </c>
      <c r="AI12" s="25">
        <f>UnemploymentFemaleRate!AI12*LaborForceFemale!AI12/100</f>
        <v>0</v>
      </c>
      <c r="AJ12" s="25">
        <f>UnemploymentFemaleRate!AJ12*LaborForceFemale!AJ12/100</f>
        <v>0</v>
      </c>
      <c r="AK12" s="25">
        <f>UnemploymentFemaleRate!AK12*LaborForceFemale!AK12/100</f>
        <v>0</v>
      </c>
      <c r="AL12" s="25">
        <f>UnemploymentFemaleRate!AL12*LaborForceFemale!AL12/100</f>
        <v>0</v>
      </c>
      <c r="AM12" s="25">
        <f>UnemploymentFemaleRate!AM12*LaborForceFemale!AM12/100</f>
        <v>0</v>
      </c>
      <c r="AN12" s="25">
        <f>UnemploymentFemaleRate!AN12*LaborForceFemale!AN12/100</f>
        <v>0</v>
      </c>
      <c r="AO12" s="25">
        <f>UnemploymentFemaleRate!AO12*LaborForceFemale!AO12/100</f>
        <v>0</v>
      </c>
      <c r="AP12" s="25">
        <f>UnemploymentFemaleRate!AP12*LaborForceFemale!AP12/100</f>
        <v>0</v>
      </c>
      <c r="AQ12" s="25">
        <f>UnemploymentFemaleRate!AQ12*LaborForceFemale!AQ12/100</f>
        <v>0</v>
      </c>
      <c r="AR12" s="25">
        <f>UnemploymentFemaleRate!AR12*LaborForceFemale!AR12/100</f>
        <v>0</v>
      </c>
      <c r="AS12" s="25">
        <f>UnemploymentFemaleRate!AS12*LaborForceFemale!AS12/100</f>
        <v>0</v>
      </c>
      <c r="AT12" s="25">
        <f>UnemploymentFemaleRate!AT12*LaborForceFemale!AT12/100</f>
        <v>0</v>
      </c>
      <c r="AU12" s="25">
        <f>UnemploymentFemaleRate!AU12*LaborForceFemale!AU12/100</f>
        <v>0</v>
      </c>
      <c r="AV12" s="25">
        <f>UnemploymentFemaleRate!AV12*LaborForceFemale!AV12/100</f>
        <v>0</v>
      </c>
      <c r="AW12" s="25">
        <f>UnemploymentFemaleRate!AW12*LaborForceFemale!AW12/100</f>
        <v>0</v>
      </c>
      <c r="AX12" s="25">
        <f>UnemploymentFemaleRate!AX12*LaborForceFemale!AX12/100</f>
        <v>0</v>
      </c>
      <c r="AY12" s="25">
        <f>UnemploymentFemaleRate!AY12*LaborForceFemale!AY12/100</f>
        <v>0</v>
      </c>
      <c r="AZ12" s="25">
        <f>UnemploymentFemaleRate!AZ12*LaborForceFemale!AZ12/100</f>
        <v>0</v>
      </c>
    </row>
    <row r="13" spans="1:5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UnemploymentFemaleRate!AA13*LaborForceFemale!AA13/100</f>
        <v>0</v>
      </c>
      <c r="AB13" s="28">
        <f>UnemploymentFemaleRate!AB13*LaborForceFemale!AB13/100</f>
        <v>0</v>
      </c>
      <c r="AC13" s="28">
        <f>UnemploymentFemaleRate!AC13*LaborForceFemale!AC13/100</f>
        <v>0</v>
      </c>
      <c r="AD13" s="28">
        <f>UnemploymentFemaleRate!AD13*LaborForceFemale!AD13/100</f>
        <v>0</v>
      </c>
      <c r="AE13" s="28">
        <f>UnemploymentFemaleRate!AE13*LaborForceFemale!AE13/100</f>
        <v>0</v>
      </c>
      <c r="AF13" s="28">
        <f>UnemploymentFemaleRate!AF13*LaborForceFemale!AF13/100</f>
        <v>0</v>
      </c>
      <c r="AG13" s="25">
        <f>UnemploymentFemaleRate!AG13*LaborForceFemale!AG13/100</f>
        <v>0</v>
      </c>
      <c r="AH13" s="25">
        <f>UnemploymentFemaleRate!AH13*LaborForceFemale!AH13/100</f>
        <v>0</v>
      </c>
      <c r="AI13" s="25">
        <f>UnemploymentFemaleRate!AI13*LaborForceFemale!AI13/100</f>
        <v>0</v>
      </c>
      <c r="AJ13" s="25">
        <f>UnemploymentFemaleRate!AJ13*LaborForceFemale!AJ13/100</f>
        <v>0</v>
      </c>
      <c r="AK13" s="25">
        <f>UnemploymentFemaleRate!AK13*LaborForceFemale!AK13/100</f>
        <v>0</v>
      </c>
      <c r="AL13" s="25">
        <f>UnemploymentFemaleRate!AL13*LaborForceFemale!AL13/100</f>
        <v>0</v>
      </c>
      <c r="AM13" s="25">
        <f>UnemploymentFemaleRate!AM13*LaborForceFemale!AM13/100</f>
        <v>0</v>
      </c>
      <c r="AN13" s="25">
        <f>UnemploymentFemaleRate!AN13*LaborForceFemale!AN13/100</f>
        <v>0</v>
      </c>
      <c r="AO13" s="25">
        <f>UnemploymentFemaleRate!AO13*LaborForceFemale!AO13/100</f>
        <v>0</v>
      </c>
      <c r="AP13" s="25">
        <f>UnemploymentFemaleRate!AP13*LaborForceFemale!AP13/100</f>
        <v>0</v>
      </c>
      <c r="AQ13" s="25">
        <f>UnemploymentFemaleRate!AQ13*LaborForceFemale!AQ13/100</f>
        <v>0</v>
      </c>
      <c r="AR13" s="25">
        <f>UnemploymentFemaleRate!AR13*LaborForceFemale!AR13/100</f>
        <v>0</v>
      </c>
      <c r="AS13" s="25">
        <f>UnemploymentFemaleRate!AS13*LaborForceFemale!AS13/100</f>
        <v>0</v>
      </c>
      <c r="AT13" s="25">
        <f>UnemploymentFemaleRate!AT13*LaborForceFemale!AT13/100</f>
        <v>0</v>
      </c>
      <c r="AU13" s="25">
        <f>UnemploymentFemaleRate!AU13*LaborForceFemale!AU13/100</f>
        <v>0</v>
      </c>
      <c r="AV13" s="25">
        <f>UnemploymentFemaleRate!AV13*LaborForceFemale!AV13/100</f>
        <v>0</v>
      </c>
      <c r="AW13" s="25">
        <f>UnemploymentFemaleRate!AW13*LaborForceFemale!AW13/100</f>
        <v>0</v>
      </c>
      <c r="AX13" s="25">
        <f>UnemploymentFemaleRate!AX13*LaborForceFemale!AX13/100</f>
        <v>0</v>
      </c>
      <c r="AY13" s="25">
        <f>UnemploymentFemaleRate!AY13*LaborForceFemale!AY13/100</f>
        <v>0</v>
      </c>
      <c r="AZ13" s="25">
        <f>UnemploymentFemaleRate!AZ13*LaborForceFemale!AZ13/100</f>
        <v>0</v>
      </c>
    </row>
    <row r="14" spans="1:5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UnemploymentFemaleRate!AA14*LaborForceFemale!AA14/100</f>
        <v>0</v>
      </c>
      <c r="AB14" s="28">
        <f>UnemploymentFemaleRate!AB14*LaborForceFemale!AB14/100</f>
        <v>0</v>
      </c>
      <c r="AC14" s="28">
        <f>UnemploymentFemaleRate!AC14*LaborForceFemale!AC14/100</f>
        <v>0</v>
      </c>
      <c r="AD14" s="28">
        <f>UnemploymentFemaleRate!AD14*LaborForceFemale!AD14/100</f>
        <v>0</v>
      </c>
      <c r="AE14" s="28">
        <f>UnemploymentFemaleRate!AE14*LaborForceFemale!AE14/100</f>
        <v>0</v>
      </c>
      <c r="AF14" s="28">
        <f>UnemploymentFemaleRate!AF14*LaborForceFemale!AF14/100</f>
        <v>0</v>
      </c>
      <c r="AG14" s="25">
        <f>UnemploymentFemaleRate!AG14*LaborForceFemale!AG14/100</f>
        <v>0</v>
      </c>
      <c r="AH14" s="25">
        <f>UnemploymentFemaleRate!AH14*LaborForceFemale!AH14/100</f>
        <v>0</v>
      </c>
      <c r="AI14" s="25">
        <f>UnemploymentFemaleRate!AI14*LaborForceFemale!AI14/100</f>
        <v>0</v>
      </c>
      <c r="AJ14" s="25">
        <f>UnemploymentFemaleRate!AJ14*LaborForceFemale!AJ14/100</f>
        <v>0</v>
      </c>
      <c r="AK14" s="25">
        <f>UnemploymentFemaleRate!AK14*LaborForceFemale!AK14/100</f>
        <v>0</v>
      </c>
      <c r="AL14" s="25">
        <f>UnemploymentFemaleRate!AL14*LaborForceFemale!AL14/100</f>
        <v>0</v>
      </c>
      <c r="AM14" s="25">
        <f>UnemploymentFemaleRate!AM14*LaborForceFemale!AM14/100</f>
        <v>0</v>
      </c>
      <c r="AN14" s="25">
        <f>UnemploymentFemaleRate!AN14*LaborForceFemale!AN14/100</f>
        <v>0</v>
      </c>
      <c r="AO14" s="25">
        <f>UnemploymentFemaleRate!AO14*LaborForceFemale!AO14/100</f>
        <v>0</v>
      </c>
      <c r="AP14" s="25">
        <f>UnemploymentFemaleRate!AP14*LaborForceFemale!AP14/100</f>
        <v>0</v>
      </c>
      <c r="AQ14" s="25">
        <f>UnemploymentFemaleRate!AQ14*LaborForceFemale!AQ14/100</f>
        <v>0</v>
      </c>
      <c r="AR14" s="25">
        <f>UnemploymentFemaleRate!AR14*LaborForceFemale!AR14/100</f>
        <v>0</v>
      </c>
      <c r="AS14" s="25">
        <f>UnemploymentFemaleRate!AS14*LaborForceFemale!AS14/100</f>
        <v>0</v>
      </c>
      <c r="AT14" s="25">
        <f>UnemploymentFemaleRate!AT14*LaborForceFemale!AT14/100</f>
        <v>0</v>
      </c>
      <c r="AU14" s="25">
        <f>UnemploymentFemaleRate!AU14*LaborForceFemale!AU14/100</f>
        <v>0</v>
      </c>
      <c r="AV14" s="25">
        <f>UnemploymentFemaleRate!AV14*LaborForceFemale!AV14/100</f>
        <v>0</v>
      </c>
      <c r="AW14" s="25">
        <f>UnemploymentFemaleRate!AW14*LaborForceFemale!AW14/100</f>
        <v>0</v>
      </c>
      <c r="AX14" s="25">
        <f>UnemploymentFemaleRate!AX14*LaborForceFemale!AX14/100</f>
        <v>0</v>
      </c>
      <c r="AY14" s="25">
        <f>UnemploymentFemaleRate!AY14*LaborForceFemale!AY14/100</f>
        <v>0</v>
      </c>
      <c r="AZ14" s="25">
        <f>UnemploymentFemaleRate!AZ14*LaborForceFemale!AZ14/100</f>
        <v>0</v>
      </c>
    </row>
    <row r="15" spans="1:5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UnemploymentFemaleRate!AA15*LaborForceFemale!AA15/100</f>
        <v>0</v>
      </c>
      <c r="AB15" s="28">
        <f>UnemploymentFemaleRate!AB15*LaborForceFemale!AB15/100</f>
        <v>0</v>
      </c>
      <c r="AC15" s="28">
        <f>UnemploymentFemaleRate!AC15*LaborForceFemale!AC15/100</f>
        <v>0</v>
      </c>
      <c r="AD15" s="28">
        <f>UnemploymentFemaleRate!AD15*LaborForceFemale!AD15/100</f>
        <v>0</v>
      </c>
      <c r="AE15" s="28">
        <f>UnemploymentFemaleRate!AE15*LaborForceFemale!AE15/100</f>
        <v>0</v>
      </c>
      <c r="AF15" s="28">
        <f>UnemploymentFemaleRate!AF15*LaborForceFemale!AF15/100</f>
        <v>0</v>
      </c>
      <c r="AG15" s="25">
        <f>UnemploymentFemaleRate!AG15*LaborForceFemale!AG15/100</f>
        <v>0</v>
      </c>
      <c r="AH15" s="25">
        <f>UnemploymentFemaleRate!AH15*LaborForceFemale!AH15/100</f>
        <v>0</v>
      </c>
      <c r="AI15" s="25">
        <f>UnemploymentFemaleRate!AI15*LaborForceFemale!AI15/100</f>
        <v>0</v>
      </c>
      <c r="AJ15" s="25">
        <f>UnemploymentFemaleRate!AJ15*LaborForceFemale!AJ15/100</f>
        <v>0</v>
      </c>
      <c r="AK15" s="25">
        <f>UnemploymentFemaleRate!AK15*LaborForceFemale!AK15/100</f>
        <v>0</v>
      </c>
      <c r="AL15" s="25">
        <f>UnemploymentFemaleRate!AL15*LaborForceFemale!AL15/100</f>
        <v>0</v>
      </c>
      <c r="AM15" s="25">
        <f>UnemploymentFemaleRate!AM15*LaborForceFemale!AM15/100</f>
        <v>0</v>
      </c>
      <c r="AN15" s="25">
        <f>UnemploymentFemaleRate!AN15*LaborForceFemale!AN15/100</f>
        <v>0</v>
      </c>
      <c r="AO15" s="25">
        <f>UnemploymentFemaleRate!AO15*LaborForceFemale!AO15/100</f>
        <v>0</v>
      </c>
      <c r="AP15" s="25">
        <f>UnemploymentFemaleRate!AP15*LaborForceFemale!AP15/100</f>
        <v>0</v>
      </c>
      <c r="AQ15" s="25">
        <f>UnemploymentFemaleRate!AQ15*LaborForceFemale!AQ15/100</f>
        <v>0</v>
      </c>
      <c r="AR15" s="25">
        <f>UnemploymentFemaleRate!AR15*LaborForceFemale!AR15/100</f>
        <v>0</v>
      </c>
      <c r="AS15" s="25">
        <f>UnemploymentFemaleRate!AS15*LaborForceFemale!AS15/100</f>
        <v>0</v>
      </c>
      <c r="AT15" s="25">
        <f>UnemploymentFemaleRate!AT15*LaborForceFemale!AT15/100</f>
        <v>0</v>
      </c>
      <c r="AU15" s="25">
        <f>UnemploymentFemaleRate!AU15*LaborForceFemale!AU15/100</f>
        <v>0</v>
      </c>
      <c r="AV15" s="25">
        <f>UnemploymentFemaleRate!AV15*LaborForceFemale!AV15/100</f>
        <v>0</v>
      </c>
      <c r="AW15" s="25">
        <f>UnemploymentFemaleRate!AW15*LaborForceFemale!AW15/100</f>
        <v>0</v>
      </c>
      <c r="AX15" s="25">
        <f>UnemploymentFemaleRate!AX15*LaborForceFemale!AX15/100</f>
        <v>0</v>
      </c>
      <c r="AY15" s="25">
        <f>UnemploymentFemaleRate!AY15*LaborForceFemale!AY15/100</f>
        <v>0</v>
      </c>
      <c r="AZ15" s="25">
        <f>UnemploymentFemaleRate!AZ15*LaborForceFemale!AZ15/100</f>
        <v>0</v>
      </c>
    </row>
    <row r="16" spans="1:5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UnemploymentFemaleRate!AA16*LaborForceFemale!AA16/100</f>
        <v>0</v>
      </c>
      <c r="AB16" s="28">
        <f>UnemploymentFemaleRate!AB16*LaborForceFemale!AB16/100</f>
        <v>0</v>
      </c>
      <c r="AC16" s="28">
        <f>UnemploymentFemaleRate!AC16*LaborForceFemale!AC16/100</f>
        <v>0</v>
      </c>
      <c r="AD16" s="28">
        <f>UnemploymentFemaleRate!AD16*LaborForceFemale!AD16/100</f>
        <v>0</v>
      </c>
      <c r="AE16" s="28">
        <f>UnemploymentFemaleRate!AE16*LaborForceFemale!AE16/100</f>
        <v>0</v>
      </c>
      <c r="AF16" s="28">
        <f>UnemploymentFemaleRate!AF16*LaborForceFemale!AF16/100</f>
        <v>0</v>
      </c>
      <c r="AG16" s="25">
        <f>UnemploymentFemaleRate!AG16*LaborForceFemale!AG16/100</f>
        <v>0</v>
      </c>
      <c r="AH16" s="25">
        <f>UnemploymentFemaleRate!AH16*LaborForceFemale!AH16/100</f>
        <v>0</v>
      </c>
      <c r="AI16" s="25">
        <f>UnemploymentFemaleRate!AI16*LaborForceFemale!AI16/100</f>
        <v>0</v>
      </c>
      <c r="AJ16" s="25">
        <f>UnemploymentFemaleRate!AJ16*LaborForceFemale!AJ16/100</f>
        <v>0</v>
      </c>
      <c r="AK16" s="25">
        <f>UnemploymentFemaleRate!AK16*LaborForceFemale!AK16/100</f>
        <v>0</v>
      </c>
      <c r="AL16" s="25">
        <f>UnemploymentFemaleRate!AL16*LaborForceFemale!AL16/100</f>
        <v>0</v>
      </c>
      <c r="AM16" s="25">
        <f>UnemploymentFemaleRate!AM16*LaborForceFemale!AM16/100</f>
        <v>0</v>
      </c>
      <c r="AN16" s="25">
        <f>UnemploymentFemaleRate!AN16*LaborForceFemale!AN16/100</f>
        <v>0</v>
      </c>
      <c r="AO16" s="25">
        <f>UnemploymentFemaleRate!AO16*LaborForceFemale!AO16/100</f>
        <v>0</v>
      </c>
      <c r="AP16" s="25">
        <f>UnemploymentFemaleRate!AP16*LaborForceFemale!AP16/100</f>
        <v>0</v>
      </c>
      <c r="AQ16" s="25">
        <f>UnemploymentFemaleRate!AQ16*LaborForceFemale!AQ16/100</f>
        <v>0</v>
      </c>
      <c r="AR16" s="25">
        <f>UnemploymentFemaleRate!AR16*LaborForceFemale!AR16/100</f>
        <v>0</v>
      </c>
      <c r="AS16" s="25">
        <f>UnemploymentFemaleRate!AS16*LaborForceFemale!AS16/100</f>
        <v>0</v>
      </c>
      <c r="AT16" s="25">
        <f>UnemploymentFemaleRate!AT16*LaborForceFemale!AT16/100</f>
        <v>0</v>
      </c>
      <c r="AU16" s="25">
        <f>UnemploymentFemaleRate!AU16*LaborForceFemale!AU16/100</f>
        <v>0</v>
      </c>
      <c r="AV16" s="25">
        <f>UnemploymentFemaleRate!AV16*LaborForceFemale!AV16/100</f>
        <v>0</v>
      </c>
      <c r="AW16" s="25">
        <f>UnemploymentFemaleRate!AW16*LaborForceFemale!AW16/100</f>
        <v>0</v>
      </c>
      <c r="AX16" s="25">
        <f>UnemploymentFemaleRate!AX16*LaborForceFemale!AX16/100</f>
        <v>0</v>
      </c>
      <c r="AY16" s="25">
        <f>UnemploymentFemaleRate!AY16*LaborForceFemale!AY16/100</f>
        <v>0</v>
      </c>
      <c r="AZ16" s="25">
        <f>UnemploymentFemaleRate!AZ16*LaborForceFemale!AZ16/100</f>
        <v>0</v>
      </c>
    </row>
    <row r="17" spans="1:5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UnemploymentFemaleRate!AA17*LaborForceFemale!AA17/100</f>
        <v>0</v>
      </c>
      <c r="AB17" s="28">
        <f>UnemploymentFemaleRate!AB17*LaborForceFemale!AB17/100</f>
        <v>0</v>
      </c>
      <c r="AC17" s="28">
        <f>UnemploymentFemaleRate!AC17*LaborForceFemale!AC17/100</f>
        <v>0</v>
      </c>
      <c r="AD17" s="28">
        <f>UnemploymentFemaleRate!AD17*LaborForceFemale!AD17/100</f>
        <v>0</v>
      </c>
      <c r="AE17" s="28">
        <f>UnemploymentFemaleRate!AE17*LaborForceFemale!AE17/100</f>
        <v>0</v>
      </c>
      <c r="AF17" s="28">
        <f>UnemploymentFemaleRate!AF17*LaborForceFemale!AF17/100</f>
        <v>0</v>
      </c>
      <c r="AG17" s="25">
        <f>UnemploymentFemaleRate!AG17*LaborForceFemale!AG17/100</f>
        <v>0</v>
      </c>
      <c r="AH17" s="25">
        <f>UnemploymentFemaleRate!AH17*LaborForceFemale!AH17/100</f>
        <v>0</v>
      </c>
      <c r="AI17" s="25">
        <f>UnemploymentFemaleRate!AI17*LaborForceFemale!AI17/100</f>
        <v>0</v>
      </c>
      <c r="AJ17" s="25">
        <f>UnemploymentFemaleRate!AJ17*LaborForceFemale!AJ17/100</f>
        <v>0</v>
      </c>
      <c r="AK17" s="25">
        <f>UnemploymentFemaleRate!AK17*LaborForceFemale!AK17/100</f>
        <v>0</v>
      </c>
      <c r="AL17" s="25">
        <f>UnemploymentFemaleRate!AL17*LaborForceFemale!AL17/100</f>
        <v>0</v>
      </c>
      <c r="AM17" s="25">
        <f>UnemploymentFemaleRate!AM17*LaborForceFemale!AM17/100</f>
        <v>0</v>
      </c>
      <c r="AN17" s="25">
        <f>UnemploymentFemaleRate!AN17*LaborForceFemale!AN17/100</f>
        <v>0</v>
      </c>
      <c r="AO17" s="25">
        <f>UnemploymentFemaleRate!AO17*LaborForceFemale!AO17/100</f>
        <v>0</v>
      </c>
      <c r="AP17" s="25">
        <f>UnemploymentFemaleRate!AP17*LaborForceFemale!AP17/100</f>
        <v>0</v>
      </c>
      <c r="AQ17" s="25">
        <f>UnemploymentFemaleRate!AQ17*LaborForceFemale!AQ17/100</f>
        <v>0</v>
      </c>
      <c r="AR17" s="25">
        <f>UnemploymentFemaleRate!AR17*LaborForceFemale!AR17/100</f>
        <v>0</v>
      </c>
      <c r="AS17" s="25">
        <f>UnemploymentFemaleRate!AS17*LaborForceFemale!AS17/100</f>
        <v>0</v>
      </c>
      <c r="AT17" s="25">
        <f>UnemploymentFemaleRate!AT17*LaborForceFemale!AT17/100</f>
        <v>0</v>
      </c>
      <c r="AU17" s="25">
        <f>UnemploymentFemaleRate!AU17*LaborForceFemale!AU17/100</f>
        <v>0</v>
      </c>
      <c r="AV17" s="25">
        <f>UnemploymentFemaleRate!AV17*LaborForceFemale!AV17/100</f>
        <v>0</v>
      </c>
      <c r="AW17" s="25">
        <f>UnemploymentFemaleRate!AW17*LaborForceFemale!AW17/100</f>
        <v>0</v>
      </c>
      <c r="AX17" s="25">
        <f>UnemploymentFemaleRate!AX17*LaborForceFemale!AX17/100</f>
        <v>0</v>
      </c>
      <c r="AY17" s="25">
        <f>UnemploymentFemaleRate!AY17*LaborForceFemale!AY17/100</f>
        <v>0</v>
      </c>
      <c r="AZ17" s="25">
        <f>UnemploymentFemaleRate!AZ17*LaborForceFemale!AZ17/100</f>
        <v>0</v>
      </c>
    </row>
    <row r="18" spans="1:5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UnemploymentFemaleRate!AA18*LaborForceFemale!AA18/100</f>
        <v>12.825230067641144</v>
      </c>
      <c r="AB18" s="28">
        <f>UnemploymentFemaleRate!AB18*LaborForceFemale!AB18/100</f>
        <v>13.324287243416157</v>
      </c>
      <c r="AC18" s="28">
        <f>UnemploymentFemaleRate!AC18*LaborForceFemale!AC18/100</f>
        <v>13.794282984161935</v>
      </c>
      <c r="AD18" s="28">
        <f>UnemploymentFemaleRate!AD18*LaborForceFemale!AD18/100</f>
        <v>14.238516841453846</v>
      </c>
      <c r="AE18" s="28">
        <f>UnemploymentFemaleRate!AE18*LaborForceFemale!AE18/100</f>
        <v>14.665745317549606</v>
      </c>
      <c r="AF18" s="28">
        <f>UnemploymentFemaleRate!AF18*LaborForceFemale!AF18/100</f>
        <v>15.081932986450857</v>
      </c>
      <c r="AG18" s="25">
        <f>UnemploymentFemaleRate!AG18*LaborForceFemale!AG18/100</f>
        <v>15.394667069005544</v>
      </c>
      <c r="AH18" s="25">
        <f>UnemploymentFemaleRate!AH18*LaborForceFemale!AH18/100</f>
        <v>15.686707982005821</v>
      </c>
      <c r="AI18" s="25">
        <f>UnemploymentFemaleRate!AI18*LaborForceFemale!AI18/100</f>
        <v>15.955227018713831</v>
      </c>
      <c r="AJ18" s="25">
        <f>UnemploymentFemaleRate!AJ18*LaborForceFemale!AJ18/100</f>
        <v>16.196170418470341</v>
      </c>
      <c r="AK18" s="25">
        <f>UnemploymentFemaleRate!AK18*LaborForceFemale!AK18/100</f>
        <v>16.407931198232813</v>
      </c>
      <c r="AL18" s="25">
        <f>UnemploymentFemaleRate!AL18*LaborForceFemale!AL18/100</f>
        <v>16.353747609315484</v>
      </c>
      <c r="AM18" s="25">
        <f>UnemploymentFemaleRate!AM18*LaborForceFemale!AM18/100</f>
        <v>16.268238474784877</v>
      </c>
      <c r="AN18" s="25">
        <f>UnemploymentFemaleRate!AN18*LaborForceFemale!AN18/100</f>
        <v>16.161532569001235</v>
      </c>
      <c r="AO18" s="25">
        <f>UnemploymentFemaleRate!AO18*LaborForceFemale!AO18/100</f>
        <v>16.046357215209685</v>
      </c>
      <c r="AP18" s="25">
        <f>UnemploymentFemaleRate!AP18*LaborForceFemale!AP18/100</f>
        <v>15.930991166088322</v>
      </c>
      <c r="AQ18" s="25">
        <f>UnemploymentFemaleRate!AQ18*LaborForceFemale!AQ18/100</f>
        <v>15.818354467733389</v>
      </c>
      <c r="AR18" s="25">
        <f>UnemploymentFemaleRate!AR18*LaborForceFemale!AR18/100</f>
        <v>15.706001393213082</v>
      </c>
      <c r="AS18" s="25">
        <f>UnemploymentFemaleRate!AS18*LaborForceFemale!AS18/100</f>
        <v>15.590477042825409</v>
      </c>
      <c r="AT18" s="25">
        <f>UnemploymentFemaleRate!AT18*LaborForceFemale!AT18/100</f>
        <v>15.466584284720664</v>
      </c>
      <c r="AU18" s="25">
        <f>UnemploymentFemaleRate!AU18*LaborForceFemale!AU18/100</f>
        <v>15.330780641969341</v>
      </c>
      <c r="AV18" s="25">
        <f>UnemploymentFemaleRate!AV18*LaborForceFemale!AV18/100</f>
        <v>15.182920366498614</v>
      </c>
      <c r="AW18" s="25">
        <f>UnemploymentFemaleRate!AW18*LaborForceFemale!AW18/100</f>
        <v>15.024424129911569</v>
      </c>
      <c r="AX18" s="25">
        <f>UnemploymentFemaleRate!AX18*LaborForceFemale!AX18/100</f>
        <v>14.855188168633244</v>
      </c>
      <c r="AY18" s="25">
        <f>UnemploymentFemaleRate!AY18*LaborForceFemale!AY18/100</f>
        <v>14.675426346843732</v>
      </c>
      <c r="AZ18" s="25">
        <f>UnemploymentFemaleRate!AZ18*LaborForceFemale!AZ18/100</f>
        <v>14.485239999999999</v>
      </c>
    </row>
    <row r="19" spans="1:5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UnemploymentFemaleRate!AA19*LaborForceFemale!AA19/100</f>
        <v>12.371414820197669</v>
      </c>
      <c r="AB19" s="28">
        <f>UnemploymentFemaleRate!AB19*LaborForceFemale!AB19/100</f>
        <v>12.878086345762007</v>
      </c>
      <c r="AC19" s="28">
        <f>UnemploymentFemaleRate!AC19*LaborForceFemale!AC19/100</f>
        <v>13.336406750164159</v>
      </c>
      <c r="AD19" s="28">
        <f>UnemploymentFemaleRate!AD19*LaborForceFemale!AD19/100</f>
        <v>13.760208768854728</v>
      </c>
      <c r="AE19" s="28">
        <f>UnemploymentFemaleRate!AE19*LaborForceFemale!AE19/100</f>
        <v>14.174683209053381</v>
      </c>
      <c r="AF19" s="28">
        <f>UnemploymentFemaleRate!AF19*LaborForceFemale!AF19/100</f>
        <v>14.597152716530816</v>
      </c>
      <c r="AG19" s="25">
        <f>UnemploymentFemaleRate!AG19*LaborForceFemale!AG19/100</f>
        <v>14.941539543720953</v>
      </c>
      <c r="AH19" s="25">
        <f>UnemploymentFemaleRate!AH19*LaborForceFemale!AH19/100</f>
        <v>15.281377220846169</v>
      </c>
      <c r="AI19" s="25">
        <f>UnemploymentFemaleRate!AI19*LaborForceFemale!AI19/100</f>
        <v>15.604003882841198</v>
      </c>
      <c r="AJ19" s="25">
        <f>UnemploymentFemaleRate!AJ19*LaborForceFemale!AJ19/100</f>
        <v>15.891738110540292</v>
      </c>
      <c r="AK19" s="25">
        <f>UnemploymentFemaleRate!AK19*LaborForceFemale!AK19/100</f>
        <v>16.133553548539066</v>
      </c>
      <c r="AL19" s="25">
        <f>UnemploymentFemaleRate!AL19*LaborForceFemale!AL19/100</f>
        <v>16.093427127930344</v>
      </c>
      <c r="AM19" s="25">
        <f>UnemploymentFemaleRate!AM19*LaborForceFemale!AM19/100</f>
        <v>16.006218211653216</v>
      </c>
      <c r="AN19" s="25">
        <f>UnemploymentFemaleRate!AN19*LaborForceFemale!AN19/100</f>
        <v>15.889205694409197</v>
      </c>
      <c r="AO19" s="25">
        <f>UnemploymentFemaleRate!AO19*LaborForceFemale!AO19/100</f>
        <v>15.764053162315502</v>
      </c>
      <c r="AP19" s="25">
        <f>UnemploymentFemaleRate!AP19*LaborForceFemale!AP19/100</f>
        <v>15.645590475237048</v>
      </c>
      <c r="AQ19" s="25">
        <f>UnemploymentFemaleRate!AQ19*LaborForceFemale!AQ19/100</f>
        <v>15.537789276127391</v>
      </c>
      <c r="AR19" s="25">
        <f>UnemploymentFemaleRate!AR19*LaborForceFemale!AR19/100</f>
        <v>15.435845051463982</v>
      </c>
      <c r="AS19" s="25">
        <f>UnemploymentFemaleRate!AS19*LaborForceFemale!AS19/100</f>
        <v>15.334168925609749</v>
      </c>
      <c r="AT19" s="25">
        <f>UnemploymentFemaleRate!AT19*LaborForceFemale!AT19/100</f>
        <v>15.224275208369431</v>
      </c>
      <c r="AU19" s="25">
        <f>UnemploymentFemaleRate!AU19*LaborForceFemale!AU19/100</f>
        <v>15.100604971111935</v>
      </c>
      <c r="AV19" s="25">
        <f>UnemploymentFemaleRate!AV19*LaborForceFemale!AV19/100</f>
        <v>14.962777637894689</v>
      </c>
      <c r="AW19" s="25">
        <f>UnemploymentFemaleRate!AW19*LaborForceFemale!AW19/100</f>
        <v>14.813144422497844</v>
      </c>
      <c r="AX19" s="25">
        <f>UnemploymentFemaleRate!AX19*LaborForceFemale!AX19/100</f>
        <v>14.652407621829612</v>
      </c>
      <c r="AY19" s="25">
        <f>UnemploymentFemaleRate!AY19*LaborForceFemale!AY19/100</f>
        <v>14.481650417186611</v>
      </c>
      <c r="AZ19" s="25">
        <f>UnemploymentFemaleRate!AZ19*LaborForceFemale!AZ19/100</f>
        <v>14.301584</v>
      </c>
    </row>
    <row r="20" spans="1:5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UnemploymentFemaleRate!AA20*LaborForceFemale!AA20/100</f>
        <v>11.872230738592831</v>
      </c>
      <c r="AB20" s="28">
        <f>UnemploymentFemaleRate!AB20*LaborForceFemale!AB20/100</f>
        <v>12.37458746594322</v>
      </c>
      <c r="AC20" s="28">
        <f>UnemploymentFemaleRate!AC20*LaborForceFemale!AC20/100</f>
        <v>12.828783430876156</v>
      </c>
      <c r="AD20" s="28">
        <f>UnemploymentFemaleRate!AD20*LaborForceFemale!AD20/100</f>
        <v>13.251379844183418</v>
      </c>
      <c r="AE20" s="28">
        <f>AD20</f>
        <v>13.251379844183418</v>
      </c>
      <c r="AF20" s="28">
        <f>UnemploymentFemaleRate!AF20*LaborForceFemale!AF20/100</f>
        <v>14.108438365886295</v>
      </c>
      <c r="AG20" s="25">
        <f>AF20+($AK20-$AF20)/($AK$2-$AF$2)</f>
        <v>14.447960433317871</v>
      </c>
      <c r="AH20" s="25">
        <f>UnemploymentFemaleRate!AH20*LaborForceFemale!AH20/100</f>
        <v>14.855043241590847</v>
      </c>
      <c r="AI20" s="25">
        <f>UnemploymentFemaleRate!AI20*LaborForceFemale!AI20/100</f>
        <v>15.21539006536395</v>
      </c>
      <c r="AJ20" s="25">
        <f>UnemploymentFemaleRate!AJ20*LaborForceFemale!AJ20/100</f>
        <v>15.537568438771411</v>
      </c>
      <c r="AK20" s="25">
        <f>UnemploymentFemaleRate!AK20*LaborForceFemale!AK20/100</f>
        <v>15.806048703044176</v>
      </c>
      <c r="AL20" s="25">
        <f>UnemploymentFemaleRate!AL20*LaborForceFemale!AL20/100</f>
        <v>15.787628972086344</v>
      </c>
      <c r="AM20" s="25">
        <f>UnemploymentFemaleRate!AM20*LaborForceFemale!AM20/100</f>
        <v>15.714185255472881</v>
      </c>
      <c r="AN20" s="25">
        <f>UnemploymentFemaleRate!AN20*LaborForceFemale!AN20/100</f>
        <v>15.605134108633351</v>
      </c>
      <c r="AO20" s="25">
        <f>UnemploymentFemaleRate!AO20*LaborForceFemale!AO20/100</f>
        <v>15.485940622245185</v>
      </c>
      <c r="AP20" s="25">
        <f>UnemploymentFemaleRate!AP20*LaborForceFemale!AP20/100</f>
        <v>15.373772373596839</v>
      </c>
      <c r="AQ20" s="25">
        <f>UnemploymentFemaleRate!AQ20*LaborForceFemale!AQ20/100</f>
        <v>15.272955698126527</v>
      </c>
      <c r="AR20" s="25">
        <f>UnemploymentFemaleRate!AR20*LaborForceFemale!AR20/100</f>
        <v>15.178159096733356</v>
      </c>
      <c r="AS20" s="25">
        <f>UnemploymentFemaleRate!AS20*LaborForceFemale!AS20/100</f>
        <v>15.083880598148497</v>
      </c>
      <c r="AT20" s="25">
        <f>UnemploymentFemaleRate!AT20*LaborForceFemale!AT20/100</f>
        <v>14.981610988899595</v>
      </c>
      <c r="AU20" s="25">
        <f>UnemploymentFemaleRate!AU20*LaborForceFemale!AU20/100</f>
        <v>14.865619511354669</v>
      </c>
      <c r="AV20" s="25">
        <f>UnemploymentFemaleRate!AV20*LaborForceFemale!AV20/100</f>
        <v>14.735658555215291</v>
      </c>
      <c r="AW20" s="25">
        <f>UnemploymentFemaleRate!AW20*LaborForceFemale!AW20/100</f>
        <v>14.594435618989161</v>
      </c>
      <c r="AX20" s="25">
        <f>UnemploymentFemaleRate!AX20*LaborForceFemale!AX20/100</f>
        <v>14.442604372106373</v>
      </c>
      <c r="AY20" s="25">
        <f>UnemploymentFemaleRate!AY20*LaborForceFemale!AY20/100</f>
        <v>14.281335620924818</v>
      </c>
      <c r="AZ20" s="25">
        <f>UnemploymentFemaleRate!AZ20*LaborForceFemale!AZ20/100</f>
        <v>14.111372000000001</v>
      </c>
    </row>
    <row r="21" spans="1:5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UnemploymentFemaleRate!AA21*LaborForceFemale!AA21/100</f>
        <v>11.29963163443597</v>
      </c>
      <c r="AB21" s="28">
        <f>UnemploymentFemaleRate!AB21*LaborForceFemale!AB21/100</f>
        <v>11.781556523185015</v>
      </c>
      <c r="AC21" s="28">
        <f>UnemploymentFemaleRate!AC21*LaborForceFemale!AC21/100</f>
        <v>12.247174012801931</v>
      </c>
      <c r="AD21" s="28">
        <f>UnemploymentFemaleRate!AD21*LaborForceFemale!AD21/100</f>
        <v>12.702004506883979</v>
      </c>
      <c r="AE21" s="28">
        <f>UnemploymentFemaleRate!AE21*LaborForceFemale!AE21/100</f>
        <v>13.158738588413357</v>
      </c>
      <c r="AF21" s="28">
        <f>UnemploymentFemaleRate!AF21*LaborForceFemale!AF21/100</f>
        <v>13.624927154264475</v>
      </c>
      <c r="AG21" s="25">
        <f>UnemploymentFemaleRate!AG21*LaborForceFemale!AG21/100</f>
        <v>14.017560546241276</v>
      </c>
      <c r="AH21" s="25">
        <f>UnemploymentFemaleRate!AH21*LaborForceFemale!AH21/100</f>
        <v>14.40582515903726</v>
      </c>
      <c r="AI21" s="25">
        <f>UnemploymentFemaleRate!AI21*LaborForceFemale!AI21/100</f>
        <v>14.776174192115132</v>
      </c>
      <c r="AJ21" s="25">
        <f>UnemploymentFemaleRate!AJ21*LaborForceFemale!AJ21/100</f>
        <v>15.111115449941627</v>
      </c>
      <c r="AK21" s="25">
        <f>UnemploymentFemaleRate!AK21*LaborForceFemale!AK21/100</f>
        <v>15.399253210745258</v>
      </c>
      <c r="AL21" s="25">
        <f>UnemploymentFemaleRate!AL21*LaborForceFemale!AL21/100</f>
        <v>15.413976195862762</v>
      </c>
      <c r="AM21" s="25">
        <f>UnemploymentFemaleRate!AM21*LaborForceFemale!AM21/100</f>
        <v>15.377605900554936</v>
      </c>
      <c r="AN21" s="25">
        <f>UnemploymentFemaleRate!AN21*LaborForceFemale!AN21/100</f>
        <v>15.305441478425843</v>
      </c>
      <c r="AO21" s="25">
        <f>UnemploymentFemaleRate!AO21*LaborForceFemale!AO21/100</f>
        <v>15.21694745467005</v>
      </c>
      <c r="AP21" s="25">
        <f>UnemploymentFemaleRate!AP21*LaborForceFemale!AP21/100</f>
        <v>15.125793102000536</v>
      </c>
      <c r="AQ21" s="25">
        <f>UnemploymentFemaleRate!AQ21*LaborForceFemale!AQ21/100</f>
        <v>15.035408332689041</v>
      </c>
      <c r="AR21" s="25">
        <f>UnemploymentFemaleRate!AR21*LaborForceFemale!AR21/100</f>
        <v>14.942654511252606</v>
      </c>
      <c r="AS21" s="25">
        <f>UnemploymentFemaleRate!AS21*LaborForceFemale!AS21/100</f>
        <v>14.845579955456794</v>
      </c>
      <c r="AT21" s="25">
        <f>UnemploymentFemaleRate!AT21*LaborForceFemale!AT21/100</f>
        <v>14.740773219754011</v>
      </c>
      <c r="AU21" s="25">
        <f>UnemploymentFemaleRate!AU21*LaborForceFemale!AU21/100</f>
        <v>14.625576335434655</v>
      </c>
      <c r="AV21" s="25">
        <f>UnemploymentFemaleRate!AV21*LaborForceFemale!AV21/100</f>
        <v>14.500594180394378</v>
      </c>
      <c r="AW21" s="25">
        <f>UnemploymentFemaleRate!AW21*LaborForceFemale!AW21/100</f>
        <v>14.367209380467168</v>
      </c>
      <c r="AX21" s="25">
        <f>UnemploymentFemaleRate!AX21*LaborForceFemale!AX21/100</f>
        <v>14.225270197541713</v>
      </c>
      <c r="AY21" s="25">
        <f>UnemploymentFemaleRate!AY21*LaborForceFemale!AY21/100</f>
        <v>14.074481958058348</v>
      </c>
      <c r="AZ21" s="25">
        <f>UnemploymentFemaleRate!AZ21*LaborForceFemale!AZ21/100</f>
        <v>13.914648000000001</v>
      </c>
    </row>
    <row r="22" spans="1:5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UnemploymentFemaleRate!AA22*LaborForceFemale!AA22/100</f>
        <v>10.697526924845493</v>
      </c>
      <c r="AB22" s="28">
        <f>UnemploymentFemaleRate!AB22*LaborForceFemale!AB22/100</f>
        <v>11.147344638649569</v>
      </c>
      <c r="AC22" s="28">
        <f>UnemploymentFemaleRate!AC22*LaborForceFemale!AC22/100</f>
        <v>11.630094415292456</v>
      </c>
      <c r="AD22" s="28">
        <f>UnemploymentFemaleRate!AD22*LaborForceFemale!AD22/100</f>
        <v>12.133529842196332</v>
      </c>
      <c r="AE22" s="28">
        <f>UnemploymentFemaleRate!AE22*LaborForceFemale!AE22/100</f>
        <v>12.641978049378174</v>
      </c>
      <c r="AF22" s="28">
        <f>UnemploymentFemaleRate!AF22*LaborForceFemale!AF22/100</f>
        <v>13.142938812600519</v>
      </c>
      <c r="AG22" s="25">
        <f>UnemploymentFemaleRate!AG22*LaborForceFemale!AG22/100</f>
        <v>13.550052024886961</v>
      </c>
      <c r="AH22" s="25">
        <f>UnemploymentFemaleRate!AH22*LaborForceFemale!AH22/100</f>
        <v>13.937359351243769</v>
      </c>
      <c r="AI22" s="25">
        <f>UnemploymentFemaleRate!AI22*LaborForceFemale!AI22/100</f>
        <v>14.300066179683094</v>
      </c>
      <c r="AJ22" s="25">
        <f>UnemploymentFemaleRate!AJ22*LaborForceFemale!AJ22/100</f>
        <v>14.634429581817578</v>
      </c>
      <c r="AK22" s="25">
        <f>UnemploymentFemaleRate!AK22*LaborForceFemale!AK22/100</f>
        <v>14.937791496115615</v>
      </c>
      <c r="AL22" s="25">
        <f>UnemploymentFemaleRate!AL22*LaborForceFemale!AL22/100</f>
        <v>14.992312506019493</v>
      </c>
      <c r="AM22" s="25">
        <f>UnemploymentFemaleRate!AM22*LaborForceFemale!AM22/100</f>
        <v>15.007469046322729</v>
      </c>
      <c r="AN22" s="25">
        <f>UnemploymentFemaleRate!AN22*LaborForceFemale!AN22/100</f>
        <v>14.989722813745846</v>
      </c>
      <c r="AO22" s="25">
        <f>UnemploymentFemaleRate!AO22*LaborForceFemale!AO22/100</f>
        <v>14.947387866443041</v>
      </c>
      <c r="AP22" s="25">
        <f>UnemploymentFemaleRate!AP22*LaborForceFemale!AP22/100</f>
        <v>14.886905849304704</v>
      </c>
      <c r="AQ22" s="25">
        <f>UnemploymentFemaleRate!AQ22*LaborForceFemale!AQ22/100</f>
        <v>14.809903788701005</v>
      </c>
      <c r="AR22" s="25">
        <f>UnemploymentFemaleRate!AR22*LaborForceFemale!AR22/100</f>
        <v>14.717073169909959</v>
      </c>
      <c r="AS22" s="25">
        <f>UnemploymentFemaleRate!AS22*LaborForceFemale!AS22/100</f>
        <v>14.612364997212781</v>
      </c>
      <c r="AT22" s="25">
        <f>UnemploymentFemaleRate!AT22*LaborForceFemale!AT22/100</f>
        <v>14.499631042221054</v>
      </c>
      <c r="AU22" s="25">
        <f>UnemploymentFemaleRate!AU22*LaborForceFemale!AU22/100</f>
        <v>14.381665494213721</v>
      </c>
      <c r="AV22" s="25">
        <f>UnemploymentFemaleRate!AV22*LaborForceFemale!AV22/100</f>
        <v>14.259909964790436</v>
      </c>
      <c r="AW22" s="25">
        <f>UnemploymentFemaleRate!AW22*LaborForceFemale!AW22/100</f>
        <v>14.133973618352435</v>
      </c>
      <c r="AX22" s="25">
        <f>UnemploymentFemaleRate!AX22*LaborForceFemale!AX22/100</f>
        <v>14.002253177851323</v>
      </c>
      <c r="AY22" s="25">
        <f>UnemploymentFemaleRate!AY22*LaborForceFemale!AY22/100</f>
        <v>13.862261915012869</v>
      </c>
      <c r="AZ22" s="25">
        <f>UnemploymentFemaleRate!AZ22*LaborForceFemale!AZ22/100</f>
        <v>13.712336000000002</v>
      </c>
    </row>
    <row r="23" spans="1:5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UnemploymentFemaleRate!AA23*LaborForceFemale!AA23/100</f>
        <v>33.715187413112474</v>
      </c>
      <c r="AB23" s="28">
        <f>UnemploymentFemaleRate!AB23*LaborForceFemale!AB23/100</f>
        <v>35.108286100252371</v>
      </c>
      <c r="AC23" s="28">
        <f>UnemploymentFemaleRate!AC23*LaborForceFemale!AC23/100</f>
        <v>36.763806686411797</v>
      </c>
      <c r="AD23" s="28">
        <f>UnemploymentFemaleRate!AD23*LaborForceFemale!AD23/100</f>
        <v>38.584689017158851</v>
      </c>
      <c r="AE23" s="28">
        <f>UnemploymentFemaleRate!AE23*LaborForceFemale!AE23/100</f>
        <v>40.432215311867616</v>
      </c>
      <c r="AF23" s="28">
        <f>UnemploymentFemaleRate!AF23*LaborForceFemale!AF23/100</f>
        <v>42.202770155131475</v>
      </c>
      <c r="AG23" s="25">
        <f>UnemploymentFemaleRate!AG23*LaborForceFemale!AG23/100</f>
        <v>43.802879474929526</v>
      </c>
      <c r="AH23" s="25">
        <f>UnemploymentFemaleRate!AH23*LaborForceFemale!AH23/100</f>
        <v>45.304303446738501</v>
      </c>
      <c r="AI23" s="25">
        <f>UnemploymentFemaleRate!AI23*LaborForceFemale!AI23/100</f>
        <v>46.717529007704428</v>
      </c>
      <c r="AJ23" s="25">
        <f>UnemploymentFemaleRate!AJ23*LaborForceFemale!AJ23/100</f>
        <v>48.071288152759827</v>
      </c>
      <c r="AK23" s="25">
        <f>UnemploymentFemaleRate!AK23*LaborForceFemale!AK23/100</f>
        <v>49.385338688047895</v>
      </c>
      <c r="AL23" s="25">
        <f>UnemploymentFemaleRate!AL23*LaborForceFemale!AL23/100</f>
        <v>48.915541791680631</v>
      </c>
      <c r="AM23" s="25">
        <f>UnemploymentFemaleRate!AM23*LaborForceFemale!AM23/100</f>
        <v>48.30640346236477</v>
      </c>
      <c r="AN23" s="25">
        <f>UnemploymentFemaleRate!AN23*LaborForceFemale!AN23/100</f>
        <v>47.553526395931151</v>
      </c>
      <c r="AO23" s="25">
        <f>UnemploymentFemaleRate!AO23*LaborForceFemale!AO23/100</f>
        <v>46.652319762659253</v>
      </c>
      <c r="AP23" s="25">
        <f>UnemploymentFemaleRate!AP23*LaborForceFemale!AP23/100</f>
        <v>45.605615186256756</v>
      </c>
      <c r="AQ23" s="25">
        <f>UnemploymentFemaleRate!AQ23*LaborForceFemale!AQ23/100</f>
        <v>44.417509327509052</v>
      </c>
      <c r="AR23" s="25">
        <f>UnemploymentFemaleRate!AR23*LaborForceFemale!AR23/100</f>
        <v>43.105447046940192</v>
      </c>
      <c r="AS23" s="25">
        <f>UnemploymentFemaleRate!AS23*LaborForceFemale!AS23/100</f>
        <v>41.701071869008409</v>
      </c>
      <c r="AT23" s="25">
        <f>UnemploymentFemaleRate!AT23*LaborForceFemale!AT23/100</f>
        <v>40.238537105126944</v>
      </c>
      <c r="AU23" s="25">
        <f>UnemploymentFemaleRate!AU23*LaborForceFemale!AU23/100</f>
        <v>38.738467695052066</v>
      </c>
      <c r="AV23" s="25">
        <f>UnemploymentFemaleRate!AV23*LaborForceFemale!AV23/100</f>
        <v>37.205671298351938</v>
      </c>
      <c r="AW23" s="25">
        <f>UnemploymentFemaleRate!AW23*LaborForceFemale!AW23/100</f>
        <v>35.632566446924173</v>
      </c>
      <c r="AX23" s="25">
        <f>UnemploymentFemaleRate!AX23*LaborForceFemale!AX23/100</f>
        <v>34.00972769814863</v>
      </c>
      <c r="AY23" s="25">
        <f>UnemploymentFemaleRate!AY23*LaborForceFemale!AY23/100</f>
        <v>32.325075720120005</v>
      </c>
      <c r="AZ23" s="25">
        <f>UnemploymentFemaleRate!AZ23*LaborForceFemale!AZ23/100</f>
        <v>30.571722000000001</v>
      </c>
    </row>
    <row r="24" spans="1:5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UnemploymentFemaleRate!AA24*LaborForceFemale!AA24/100</f>
        <v>31.736555898909685</v>
      </c>
      <c r="AB24" s="28">
        <f>UnemploymentFemaleRate!AB24*LaborForceFemale!AB24/100</f>
        <v>33.031960051523377</v>
      </c>
      <c r="AC24" s="28">
        <f>UnemploymentFemaleRate!AC24*LaborForceFemale!AC24/100</f>
        <v>34.760645808561726</v>
      </c>
      <c r="AD24" s="28">
        <f>UnemploymentFemaleRate!AD24*LaborForceFemale!AD24/100</f>
        <v>36.760000405845844</v>
      </c>
      <c r="AE24" s="28">
        <f>UnemploymentFemaleRate!AE24*LaborForceFemale!AE24/100</f>
        <v>38.790228167720485</v>
      </c>
      <c r="AF24" s="28">
        <f>UnemploymentFemaleRate!AF24*LaborForceFemale!AF24/100</f>
        <v>40.674759967931585</v>
      </c>
      <c r="AG24" s="25">
        <f>UnemploymentFemaleRate!AG24*LaborForceFemale!AG24/100</f>
        <v>42.300554808745055</v>
      </c>
      <c r="AH24" s="25">
        <f>UnemploymentFemaleRate!AH24*LaborForceFemale!AH24/100</f>
        <v>43.764121207569673</v>
      </c>
      <c r="AI24" s="25">
        <f>UnemploymentFemaleRate!AI24*LaborForceFemale!AI24/100</f>
        <v>45.11200490360941</v>
      </c>
      <c r="AJ24" s="25">
        <f>UnemploymentFemaleRate!AJ24*LaborForceFemale!AJ24/100</f>
        <v>46.425632079798064</v>
      </c>
      <c r="AK24" s="25">
        <f>UnemploymentFemaleRate!AK24*LaborForceFemale!AK24/100</f>
        <v>47.761629395512891</v>
      </c>
      <c r="AL24" s="25">
        <f>UnemploymentFemaleRate!AL24*LaborForceFemale!AL24/100</f>
        <v>47.440747139286678</v>
      </c>
      <c r="AM24" s="25">
        <f>UnemploymentFemaleRate!AM24*LaborForceFemale!AM24/100</f>
        <v>47.02418116403328</v>
      </c>
      <c r="AN24" s="25">
        <f>UnemploymentFemaleRate!AN24*LaborForceFemale!AN24/100</f>
        <v>46.473996713796787</v>
      </c>
      <c r="AO24" s="25">
        <f>UnemploymentFemaleRate!AO24*LaborForceFemale!AO24/100</f>
        <v>45.743888573487901</v>
      </c>
      <c r="AP24" s="25">
        <f>UnemploymentFemaleRate!AP24*LaborForceFemale!AP24/100</f>
        <v>44.812514611550675</v>
      </c>
      <c r="AQ24" s="25">
        <f>UnemploymentFemaleRate!AQ24*LaborForceFemale!AQ24/100</f>
        <v>43.680714634592867</v>
      </c>
      <c r="AR24" s="25">
        <f>UnemploymentFemaleRate!AR24*LaborForceFemale!AR24/100</f>
        <v>42.38322647987868</v>
      </c>
      <c r="AS24" s="25">
        <f>UnemploymentFemaleRate!AS24*LaborForceFemale!AS24/100</f>
        <v>40.971553487912772</v>
      </c>
      <c r="AT24" s="25">
        <f>UnemploymentFemaleRate!AT24*LaborForceFemale!AT24/100</f>
        <v>39.505197821084437</v>
      </c>
      <c r="AU24" s="25">
        <f>UnemploymentFemaleRate!AU24*LaborForceFemale!AU24/100</f>
        <v>38.020195026696442</v>
      </c>
      <c r="AV24" s="25">
        <f>UnemploymentFemaleRate!AV24*LaborForceFemale!AV24/100</f>
        <v>36.522913465156947</v>
      </c>
      <c r="AW24" s="25">
        <f>UnemploymentFemaleRate!AW24*LaborForceFemale!AW24/100</f>
        <v>34.997947737431325</v>
      </c>
      <c r="AX24" s="25">
        <f>UnemploymentFemaleRate!AX24*LaborForceFemale!AX24/100</f>
        <v>33.429996985911878</v>
      </c>
      <c r="AY24" s="25">
        <f>UnemploymentFemaleRate!AY24*LaborForceFemale!AY24/100</f>
        <v>31.799268447260921</v>
      </c>
      <c r="AZ24" s="25">
        <f>UnemploymentFemaleRate!AZ24*LaborForceFemale!AZ24/100</f>
        <v>30.094737599999998</v>
      </c>
    </row>
    <row r="25" spans="1:5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UnemploymentFemaleRate!AA25*LaborForceFemale!AA25/100</f>
        <v>30.309200686676185</v>
      </c>
      <c r="AB25" s="28">
        <f>UnemploymentFemaleRate!AB25*LaborForceFemale!AB25/100</f>
        <v>31.465041218538158</v>
      </c>
      <c r="AC25" s="28">
        <f>UnemploymentFemaleRate!AC25*LaborForceFemale!AC25/100</f>
        <v>33.121619104854787</v>
      </c>
      <c r="AD25" s="28">
        <f>UnemploymentFemaleRate!AD25*LaborForceFemale!AD25/100</f>
        <v>35.098558938806043</v>
      </c>
      <c r="AE25" s="28">
        <f>UnemploymentFemaleRate!AE25*LaborForceFemale!AE25/100</f>
        <v>37.124768960083287</v>
      </c>
      <c r="AF25" s="28">
        <f>UnemploymentFemaleRate!AF25*LaborForceFemale!AF25/100</f>
        <v>39.002111119225368</v>
      </c>
      <c r="AG25" s="25">
        <f>UnemploymentFemaleRate!AG25*LaborForceFemale!AG25/100</f>
        <v>40.614715926238652</v>
      </c>
      <c r="AH25" s="25">
        <f>UnemploymentFemaleRate!AH25*LaborForceFemale!AH25/100</f>
        <v>42.066187864074074</v>
      </c>
      <c r="AI25" s="25">
        <f>UnemploymentFemaleRate!AI25*LaborForceFemale!AI25/100</f>
        <v>43.410861234610941</v>
      </c>
      <c r="AJ25" s="25">
        <f>UnemploymentFemaleRate!AJ25*LaborForceFemale!AJ25/100</f>
        <v>44.743798496029875</v>
      </c>
      <c r="AK25" s="25">
        <f>UnemploymentFemaleRate!AK25*LaborForceFemale!AK25/100</f>
        <v>46.129097879137483</v>
      </c>
      <c r="AL25" s="25">
        <f>UnemploymentFemaleRate!AL25*LaborForceFemale!AL25/100</f>
        <v>45.943874116186642</v>
      </c>
      <c r="AM25" s="25">
        <f>UnemploymentFemaleRate!AM25*LaborForceFemale!AM25/100</f>
        <v>45.680900661019351</v>
      </c>
      <c r="AN25" s="25">
        <f>UnemploymentFemaleRate!AN25*LaborForceFemale!AN25/100</f>
        <v>45.286401495181799</v>
      </c>
      <c r="AO25" s="25">
        <f>UnemploymentFemaleRate!AO25*LaborForceFemale!AO25/100</f>
        <v>44.695282956475346</v>
      </c>
      <c r="AP25" s="25">
        <f>UnemploymentFemaleRate!AP25*LaborForceFemale!AP25/100</f>
        <v>43.8748213160803</v>
      </c>
      <c r="AQ25" s="25">
        <f>UnemploymentFemaleRate!AQ25*LaborForceFemale!AQ25/100</f>
        <v>42.824041990068928</v>
      </c>
      <c r="AR25" s="25">
        <f>UnemploymentFemaleRate!AR25*LaborForceFemale!AR25/100</f>
        <v>41.58391850320956</v>
      </c>
      <c r="AS25" s="25">
        <f>UnemploymentFemaleRate!AS25*LaborForceFemale!AS25/100</f>
        <v>40.214173649240195</v>
      </c>
      <c r="AT25" s="25">
        <f>UnemploymentFemaleRate!AT25*LaborForceFemale!AT25/100</f>
        <v>38.784465268238598</v>
      </c>
      <c r="AU25" s="25">
        <f>UnemploymentFemaleRate!AU25*LaborForceFemale!AU25/100</f>
        <v>37.336993203994815</v>
      </c>
      <c r="AV25" s="25">
        <f>UnemploymentFemaleRate!AV25*LaborForceFemale!AV25/100</f>
        <v>35.879001311243208</v>
      </c>
      <c r="AW25" s="25">
        <f>UnemploymentFemaleRate!AW25*LaborForceFemale!AW25/100</f>
        <v>34.393664530304292</v>
      </c>
      <c r="AX25" s="25">
        <f>UnemploymentFemaleRate!AX25*LaborForceFemale!AX25/100</f>
        <v>32.865324214252695</v>
      </c>
      <c r="AY25" s="25">
        <f>UnemploymentFemaleRate!AY25*LaborForceFemale!AY25/100</f>
        <v>31.274529454111015</v>
      </c>
      <c r="AZ25" s="25">
        <f>UnemploymentFemaleRate!AZ25*LaborForceFemale!AZ25/100</f>
        <v>29.609785200000001</v>
      </c>
    </row>
    <row r="26" spans="1:5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UnemploymentFemaleRate!AA26*LaborForceFemale!AA26/100</f>
        <v>29.720707419173099</v>
      </c>
      <c r="AB26" s="28">
        <f>UnemploymentFemaleRate!AB26*LaborForceFemale!AB26/100</f>
        <v>30.678621361605359</v>
      </c>
      <c r="AC26" s="28">
        <f>UnemploymentFemaleRate!AC26*LaborForceFemale!AC26/100</f>
        <v>32.038943743871748</v>
      </c>
      <c r="AD26" s="28">
        <f>UnemploymentFemaleRate!AD26*LaborForceFemale!AD26/100</f>
        <v>33.679873587861664</v>
      </c>
      <c r="AE26" s="28">
        <f>UnemploymentFemaleRate!AE26*LaborForceFemale!AE26/100</f>
        <v>35.413211465591743</v>
      </c>
      <c r="AF26" s="28">
        <f>UnemploymentFemaleRate!AF26*LaborForceFemale!AF26/100</f>
        <v>37.098759376215924</v>
      </c>
      <c r="AG26" s="25">
        <f>UnemploymentFemaleRate!AG26*LaborForceFemale!AG26/100</f>
        <v>38.645897699806568</v>
      </c>
      <c r="AH26" s="25">
        <f>UnemploymentFemaleRate!AH26*LaborForceFemale!AH26/100</f>
        <v>40.13584580805432</v>
      </c>
      <c r="AI26" s="25">
        <f>UnemploymentFemaleRate!AI26*LaborForceFemale!AI26/100</f>
        <v>41.587560412211545</v>
      </c>
      <c r="AJ26" s="25">
        <f>UnemploymentFemaleRate!AJ26*LaborForceFemale!AJ26/100</f>
        <v>43.041562478841776</v>
      </c>
      <c r="AK26" s="25">
        <f>UnemploymentFemaleRate!AK26*LaborForceFemale!AK26/100</f>
        <v>44.523033034283323</v>
      </c>
      <c r="AL26" s="25">
        <f>UnemploymentFemaleRate!AL26*LaborForceFemale!AL26/100</f>
        <v>44.450647062561004</v>
      </c>
      <c r="AM26" s="25">
        <f>UnemploymentFemaleRate!AM26*LaborForceFemale!AM26/100</f>
        <v>44.274806286095661</v>
      </c>
      <c r="AN26" s="25">
        <f>UnemploymentFemaleRate!AN26*LaborForceFemale!AN26/100</f>
        <v>43.95528173592853</v>
      </c>
      <c r="AO26" s="25">
        <f>UnemploymentFemaleRate!AO26*LaborForceFemale!AO26/100</f>
        <v>43.445244164235994</v>
      </c>
      <c r="AP26" s="25">
        <f>UnemploymentFemaleRate!AP26*LaborForceFemale!AP26/100</f>
        <v>42.723089333600356</v>
      </c>
      <c r="AQ26" s="25">
        <f>UnemploymentFemaleRate!AQ26*LaborForceFemale!AQ26/100</f>
        <v>41.788792534874084</v>
      </c>
      <c r="AR26" s="25">
        <f>UnemploymentFemaleRate!AR26*LaborForceFemale!AR26/100</f>
        <v>40.672612630204782</v>
      </c>
      <c r="AS26" s="25">
        <f>UnemploymentFemaleRate!AS26*LaborForceFemale!AS26/100</f>
        <v>39.422004639214791</v>
      </c>
      <c r="AT26" s="25">
        <f>UnemploymentFemaleRate!AT26*LaborForceFemale!AT26/100</f>
        <v>38.091668085658085</v>
      </c>
      <c r="AU26" s="25">
        <f>UnemploymentFemaleRate!AU26*LaborForceFemale!AU26/100</f>
        <v>36.716592663045709</v>
      </c>
      <c r="AV26" s="25">
        <f>UnemploymentFemaleRate!AV26*LaborForceFemale!AV26/100</f>
        <v>35.30364792241857</v>
      </c>
      <c r="AW26" s="25">
        <f>UnemploymentFemaleRate!AW26*LaborForceFemale!AW26/100</f>
        <v>33.843378517388402</v>
      </c>
      <c r="AX26" s="25">
        <f>UnemploymentFemaleRate!AX26*LaborForceFemale!AX26/100</f>
        <v>32.330881399056096</v>
      </c>
      <c r="AY26" s="25">
        <f>UnemploymentFemaleRate!AY26*LaborForceFemale!AY26/100</f>
        <v>30.75748207486722</v>
      </c>
      <c r="AZ26" s="25">
        <f>UnemploymentFemaleRate!AZ26*LaborForceFemale!AZ26/100</f>
        <v>29.118259199999997</v>
      </c>
    </row>
    <row r="27" spans="1:5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UnemploymentFemaleRate!AA27*LaborForceFemale!AA27/100</f>
        <v>29.665727810998177</v>
      </c>
      <c r="AB27" s="28">
        <f>UnemploymentFemaleRate!AB27*LaborForceFemale!AB27/100</f>
        <v>30.399494120101917</v>
      </c>
      <c r="AC27" s="28">
        <f>UnemploymentFemaleRate!AC27*LaborForceFemale!AC27/100</f>
        <v>31.336050599358536</v>
      </c>
      <c r="AD27" s="28">
        <f>UnemploymentFemaleRate!AD27*LaborForceFemale!AD27/100</f>
        <v>32.457211686064028</v>
      </c>
      <c r="AE27" s="28">
        <f>UnemploymentFemaleRate!AE27*LaborForceFemale!AE27/100</f>
        <v>33.724703114527379</v>
      </c>
      <c r="AF27" s="28">
        <f>UnemploymentFemaleRate!AF27*LaborForceFemale!AF27/100</f>
        <v>35.104902739749306</v>
      </c>
      <c r="AG27" s="25">
        <f>UnemploymentFemaleRate!AG27*LaborForceFemale!AG27/100</f>
        <v>36.548260518303863</v>
      </c>
      <c r="AH27" s="25">
        <f>UnemploymentFemaleRate!AH27*LaborForceFemale!AH27/100</f>
        <v>38.096259003316298</v>
      </c>
      <c r="AI27" s="25">
        <f>UnemploymentFemaleRate!AI27*LaborForceFemale!AI27/100</f>
        <v>39.707814560309679</v>
      </c>
      <c r="AJ27" s="25">
        <f>UnemploymentFemaleRate!AJ27*LaborForceFemale!AJ27/100</f>
        <v>41.331964758873326</v>
      </c>
      <c r="AK27" s="25">
        <f>UnemploymentFemaleRate!AK27*LaborForceFemale!AK27/100</f>
        <v>42.927260783909666</v>
      </c>
      <c r="AL27" s="25">
        <f>UnemploymentFemaleRate!AL27*LaborForceFemale!AL27/100</f>
        <v>42.947697423670306</v>
      </c>
      <c r="AM27" s="25">
        <f>UnemploymentFemaleRate!AM27*LaborForceFemale!AM27/100</f>
        <v>42.814676375398705</v>
      </c>
      <c r="AN27" s="25">
        <f>UnemploymentFemaleRate!AN27*LaborForceFemale!AN27/100</f>
        <v>42.519098260652441</v>
      </c>
      <c r="AO27" s="25">
        <f>UnemploymentFemaleRate!AO27*LaborForceFemale!AO27/100</f>
        <v>42.05557146251472</v>
      </c>
      <c r="AP27" s="25">
        <f>UnemploymentFemaleRate!AP27*LaborForceFemale!AP27/100</f>
        <v>41.424346114118705</v>
      </c>
      <c r="AQ27" s="25">
        <f>UnemploymentFemaleRate!AQ27*LaborForceFemale!AQ27/100</f>
        <v>40.627381869918239</v>
      </c>
      <c r="AR27" s="25">
        <f>UnemploymentFemaleRate!AR27*LaborForceFemale!AR27/100</f>
        <v>39.676163081424384</v>
      </c>
      <c r="AS27" s="25">
        <f>UnemploymentFemaleRate!AS27*LaborForceFemale!AS27/100</f>
        <v>38.592185010842179</v>
      </c>
      <c r="AT27" s="25">
        <f>UnemploymentFemaleRate!AT27*LaborForceFemale!AT27/100</f>
        <v>37.40101977771338</v>
      </c>
      <c r="AU27" s="25">
        <f>UnemploymentFemaleRate!AU27*LaborForceFemale!AU27/100</f>
        <v>36.121339821499667</v>
      </c>
      <c r="AV27" s="25">
        <f>UnemploymentFemaleRate!AV27*LaborForceFemale!AV27/100</f>
        <v>34.759422528249758</v>
      </c>
      <c r="AW27" s="25">
        <f>UnemploymentFemaleRate!AW27*LaborForceFemale!AW27/100</f>
        <v>33.318817010478732</v>
      </c>
      <c r="AX27" s="25">
        <f>UnemploymentFemaleRate!AX27*LaborForceFemale!AX27/100</f>
        <v>31.809899470133381</v>
      </c>
      <c r="AY27" s="25">
        <f>UnemploymentFemaleRate!AY27*LaborForceFemale!AY27/100</f>
        <v>30.242143943158112</v>
      </c>
      <c r="AZ27" s="25">
        <f>UnemploymentFemaleRate!AZ27*LaborForceFemale!AZ27/100</f>
        <v>28.621554</v>
      </c>
    </row>
    <row r="28" spans="1:5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UnemploymentFemaleRate!AA28*LaborForceFemale!AA28/100</f>
        <v>23.15317511417555</v>
      </c>
      <c r="AB28" s="28">
        <f>UnemploymentFemaleRate!AB28*LaborForceFemale!AB28/100</f>
        <v>23.556332853343729</v>
      </c>
      <c r="AC28" s="28">
        <f>UnemploymentFemaleRate!AC28*LaborForceFemale!AC28/100</f>
        <v>23.976212946374734</v>
      </c>
      <c r="AD28" s="28">
        <f>UnemploymentFemaleRate!AD28*LaborForceFemale!AD28/100</f>
        <v>24.473082094318766</v>
      </c>
      <c r="AE28" s="28">
        <f>UnemploymentFemaleRate!AE28*LaborForceFemale!AE28/100</f>
        <v>25.124260487808893</v>
      </c>
      <c r="AF28" s="28">
        <f>UnemploymentFemaleRate!AF28*LaborForceFemale!AF28/100</f>
        <v>25.979087349133447</v>
      </c>
      <c r="AG28" s="25">
        <f>UnemploymentFemaleRate!AG28*LaborForceFemale!AG28/100</f>
        <v>26.96639773841223</v>
      </c>
      <c r="AH28" s="25">
        <f>UnemploymentFemaleRate!AH28*LaborForceFemale!AH28/100</f>
        <v>28.146986376391478</v>
      </c>
      <c r="AI28" s="25">
        <f>UnemploymentFemaleRate!AI28*LaborForceFemale!AI28/100</f>
        <v>29.444621274447314</v>
      </c>
      <c r="AJ28" s="25">
        <f>UnemploymentFemaleRate!AJ28*LaborForceFemale!AJ28/100</f>
        <v>30.752507056426026</v>
      </c>
      <c r="AK28" s="25">
        <f>UnemploymentFemaleRate!AK28*LaborForceFemale!AK28/100</f>
        <v>31.991901673252936</v>
      </c>
      <c r="AL28" s="25">
        <f>UnemploymentFemaleRate!AL28*LaborForceFemale!AL28/100</f>
        <v>32.396015590543236</v>
      </c>
      <c r="AM28" s="25">
        <f>UnemploymentFemaleRate!AM28*LaborForceFemale!AM28/100</f>
        <v>32.672228414829036</v>
      </c>
      <c r="AN28" s="25">
        <f>UnemploymentFemaleRate!AN28*LaborForceFemale!AN28/100</f>
        <v>32.8340136376845</v>
      </c>
      <c r="AO28" s="25">
        <f>UnemploymentFemaleRate!AO28*LaborForceFemale!AO28/100</f>
        <v>32.906209755165563</v>
      </c>
      <c r="AP28" s="25">
        <f>UnemploymentFemaleRate!AP28*LaborForceFemale!AP28/100</f>
        <v>32.905025118519426</v>
      </c>
      <c r="AQ28" s="25">
        <f>UnemploymentFemaleRate!AQ28*LaborForceFemale!AQ28/100</f>
        <v>32.832664399371836</v>
      </c>
      <c r="AR28" s="25">
        <f>UnemploymentFemaleRate!AR28*LaborForceFemale!AR28/100</f>
        <v>32.68227288232378</v>
      </c>
      <c r="AS28" s="25">
        <f>UnemploymentFemaleRate!AS28*LaborForceFemale!AS28/100</f>
        <v>32.45018662100901</v>
      </c>
      <c r="AT28" s="25">
        <f>UnemploymentFemaleRate!AT28*LaborForceFemale!AT28/100</f>
        <v>32.132329638832815</v>
      </c>
      <c r="AU28" s="25">
        <f>UnemploymentFemaleRate!AU28*LaborForceFemale!AU28/100</f>
        <v>31.729744753185315</v>
      </c>
      <c r="AV28" s="25">
        <f>UnemploymentFemaleRate!AV28*LaborForceFemale!AV28/100</f>
        <v>31.243318857428594</v>
      </c>
      <c r="AW28" s="25">
        <f>UnemploymentFemaleRate!AW28*LaborForceFemale!AW28/100</f>
        <v>30.684780878196779</v>
      </c>
      <c r="AX28" s="25">
        <f>UnemploymentFemaleRate!AX28*LaborForceFemale!AX28/100</f>
        <v>30.07469710046075</v>
      </c>
      <c r="AY28" s="25">
        <f>UnemploymentFemaleRate!AY28*LaborForceFemale!AY28/100</f>
        <v>29.437268494346618</v>
      </c>
      <c r="AZ28" s="25">
        <f>UnemploymentFemaleRate!AZ28*LaborForceFemale!AZ28/100</f>
        <v>28.788071999999996</v>
      </c>
    </row>
    <row r="29" spans="1:5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UnemploymentFemaleRate!AA29*LaborForceFemale!AA29/100</f>
        <v>23.15499636063586</v>
      </c>
      <c r="AB29" s="28">
        <f>UnemploymentFemaleRate!AB29*LaborForceFemale!AB29/100</f>
        <v>23.370565714392313</v>
      </c>
      <c r="AC29" s="28">
        <f>UnemploymentFemaleRate!AC29*LaborForceFemale!AC29/100</f>
        <v>23.44954158362567</v>
      </c>
      <c r="AD29" s="28">
        <f>UnemploymentFemaleRate!AD29*LaborForceFemale!AD29/100</f>
        <v>23.534477895820036</v>
      </c>
      <c r="AE29" s="28">
        <f>UnemploymentFemaleRate!AE29*LaborForceFemale!AE29/100</f>
        <v>23.819254615068193</v>
      </c>
      <c r="AF29" s="28">
        <f>UnemploymentFemaleRate!AF29*LaborForceFemale!AF29/100</f>
        <v>24.437816140132799</v>
      </c>
      <c r="AG29" s="25">
        <f>UnemploymentFemaleRate!AG29*LaborForceFemale!AG29/100</f>
        <v>25.355015789096395</v>
      </c>
      <c r="AH29" s="25">
        <f>UnemploymentFemaleRate!AH29*LaborForceFemale!AH29/100</f>
        <v>26.596550914061769</v>
      </c>
      <c r="AI29" s="25">
        <f>UnemploymentFemaleRate!AI29*LaborForceFemale!AI29/100</f>
        <v>28.034643748082399</v>
      </c>
      <c r="AJ29" s="25">
        <f>UnemploymentFemaleRate!AJ29*LaborForceFemale!AJ29/100</f>
        <v>29.48525896345604</v>
      </c>
      <c r="AK29" s="25">
        <f>UnemploymentFemaleRate!AK29*LaborForceFemale!AK29/100</f>
        <v>30.814674597260847</v>
      </c>
      <c r="AL29" s="25">
        <f>UnemploymentFemaleRate!AL29*LaborForceFemale!AL29/100</f>
        <v>31.265857586890956</v>
      </c>
      <c r="AM29" s="25">
        <f>UnemploymentFemaleRate!AM29*LaborForceFemale!AM29/100</f>
        <v>31.542910528476018</v>
      </c>
      <c r="AN29" s="25">
        <f>UnemploymentFemaleRate!AN29*LaborForceFemale!AN29/100</f>
        <v>31.68727574285149</v>
      </c>
      <c r="AO29" s="25">
        <f>UnemploymentFemaleRate!AO29*LaborForceFemale!AO29/100</f>
        <v>31.761713138977935</v>
      </c>
      <c r="AP29" s="25">
        <f>UnemploymentFemaleRate!AP29*LaborForceFemale!AP29/100</f>
        <v>31.806027715951036</v>
      </c>
      <c r="AQ29" s="25">
        <f>UnemploymentFemaleRate!AQ29*LaborForceFemale!AQ29/100</f>
        <v>31.826080409089332</v>
      </c>
      <c r="AR29" s="25">
        <f>UnemploymentFemaleRate!AR29*LaborForceFemale!AR29/100</f>
        <v>31.798495400822475</v>
      </c>
      <c r="AS29" s="25">
        <f>UnemploymentFemaleRate!AS29*LaborForceFemale!AS29/100</f>
        <v>31.697765822723241</v>
      </c>
      <c r="AT29" s="25">
        <f>UnemploymentFemaleRate!AT29*LaborForceFemale!AT29/100</f>
        <v>31.491429927587493</v>
      </c>
      <c r="AU29" s="25">
        <f>UnemploymentFemaleRate!AU29*LaborForceFemale!AU29/100</f>
        <v>31.163016317377096</v>
      </c>
      <c r="AV29" s="25">
        <f>UnemploymentFemaleRate!AV29*LaborForceFemale!AV29/100</f>
        <v>30.71102945663079</v>
      </c>
      <c r="AW29" s="25">
        <f>UnemploymentFemaleRate!AW29*LaborForceFemale!AW29/100</f>
        <v>30.156761442086641</v>
      </c>
      <c r="AX29" s="25">
        <f>UnemploymentFemaleRate!AX29*LaborForceFemale!AX29/100</f>
        <v>29.535186034432673</v>
      </c>
      <c r="AY29" s="25">
        <f>UnemploymentFemaleRate!AY29*LaborForceFemale!AY29/100</f>
        <v>28.888021488805006</v>
      </c>
      <c r="AZ29" s="25">
        <f>UnemploymentFemaleRate!AZ29*LaborForceFemale!AZ29/100</f>
        <v>28.241861999999998</v>
      </c>
    </row>
    <row r="30" spans="1:5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UnemploymentFemaleRate!AA30*LaborForceFemale!AA30/100</f>
        <v>22.932307588898198</v>
      </c>
      <c r="AB30" s="28">
        <f>UnemploymentFemaleRate!AB30*LaborForceFemale!AB30/100</f>
        <v>23.060291544699844</v>
      </c>
      <c r="AC30" s="28">
        <f>UnemploymentFemaleRate!AC30*LaborForceFemale!AC30/100</f>
        <v>22.960288557242929</v>
      </c>
      <c r="AD30" s="28">
        <f>UnemploymentFemaleRate!AD30*LaborForceFemale!AD30/100</f>
        <v>22.814588840418288</v>
      </c>
      <c r="AE30" s="28">
        <f>UnemploymentFemaleRate!AE30*LaborForceFemale!AE30/100</f>
        <v>22.876842355788817</v>
      </c>
      <c r="AF30" s="28">
        <f>UnemploymentFemaleRate!AF30*LaborForceFemale!AF30/100</f>
        <v>23.323213306424304</v>
      </c>
      <c r="AG30" s="25">
        <f>AF30+($AK30-$AF30)/($AK$2-$AF$2)</f>
        <v>24.564862909582459</v>
      </c>
      <c r="AH30" s="25">
        <f>UnemploymentFemaleRate!AH30*LaborForceFemale!AH30/100</f>
        <v>25.327011688891119</v>
      </c>
      <c r="AI30" s="25">
        <f>UnemploymentFemaleRate!AI30*LaborForceFemale!AI30/100</f>
        <v>26.75190809604797</v>
      </c>
      <c r="AJ30" s="25">
        <f>UnemploymentFemaleRate!AJ30*LaborForceFemale!AJ30/100</f>
        <v>28.203489809552071</v>
      </c>
      <c r="AK30" s="25">
        <f>UnemploymentFemaleRate!AK30*LaborForceFemale!AK30/100</f>
        <v>29.531461322215073</v>
      </c>
      <c r="AL30" s="25">
        <f>UnemploymentFemaleRate!AL30*LaborForceFemale!AL30/100</f>
        <v>30.00396920231422</v>
      </c>
      <c r="AM30" s="25">
        <f>UnemploymentFemaleRate!AM30*LaborForceFemale!AM30/100</f>
        <v>30.303234841300196</v>
      </c>
      <c r="AN30" s="25">
        <f>UnemploymentFemaleRate!AN30*LaborForceFemale!AN30/100</f>
        <v>30.476805193996761</v>
      </c>
      <c r="AO30" s="25">
        <f>UnemploymentFemaleRate!AO30*LaborForceFemale!AO30/100</f>
        <v>30.595927631726049</v>
      </c>
      <c r="AP30" s="25">
        <f>UnemploymentFemaleRate!AP30*LaborForceFemale!AP30/100</f>
        <v>30.70377129581443</v>
      </c>
      <c r="AQ30" s="25">
        <f>UnemploymentFemaleRate!AQ30*LaborForceFemale!AQ30/100</f>
        <v>30.807249532253842</v>
      </c>
      <c r="AR30" s="25">
        <f>UnemploymentFemaleRate!AR30*LaborForceFemale!AR30/100</f>
        <v>30.876124433048318</v>
      </c>
      <c r="AS30" s="25">
        <f>UnemploymentFemaleRate!AS30*LaborForceFemale!AS30/100</f>
        <v>30.87411758225895</v>
      </c>
      <c r="AT30" s="25">
        <f>UnemploymentFemaleRate!AT30*LaborForceFemale!AT30/100</f>
        <v>30.756283949816776</v>
      </c>
      <c r="AU30" s="25">
        <f>UnemploymentFemaleRate!AU30*LaborForceFemale!AU30/100</f>
        <v>30.497985286249659</v>
      </c>
      <c r="AV30" s="25">
        <f>UnemploymentFemaleRate!AV30*LaborForceFemale!AV30/100</f>
        <v>30.096098834816893</v>
      </c>
      <c r="AW30" s="25">
        <f>UnemploymentFemaleRate!AW30*LaborForceFemale!AW30/100</f>
        <v>29.57613322635115</v>
      </c>
      <c r="AX30" s="25">
        <f>UnemploymentFemaleRate!AX30*LaborForceFemale!AX30/100</f>
        <v>28.977790017466511</v>
      </c>
      <c r="AY30" s="25">
        <f>UnemploymentFemaleRate!AY30*LaborForceFemale!AY30/100</f>
        <v>28.35010025500997</v>
      </c>
      <c r="AZ30" s="25">
        <f>UnemploymentFemaleRate!AZ30*LaborForceFemale!AZ30/100</f>
        <v>27.724007999999994</v>
      </c>
    </row>
    <row r="31" spans="1:5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UnemploymentFemaleRate!AA31*LaborForceFemale!AA31/100</f>
        <v>22.297023709970759</v>
      </c>
      <c r="AB31" s="28">
        <f>UnemploymentFemaleRate!AB31*LaborForceFemale!AB31/100</f>
        <v>22.492062649083746</v>
      </c>
      <c r="AC31" s="28">
        <f>UnemploymentFemaleRate!AC31*LaborForceFemale!AC31/100</f>
        <v>22.473519048760608</v>
      </c>
      <c r="AD31" s="28">
        <f>UnemploymentFemaleRate!AD31*LaborForceFemale!AD31/100</f>
        <v>22.395205450967364</v>
      </c>
      <c r="AE31" s="28">
        <f>UnemploymentFemaleRate!AE31*LaborForceFemale!AE31/100</f>
        <v>22.472525641600438</v>
      </c>
      <c r="AF31" s="28">
        <f>UnemploymentFemaleRate!AF31*LaborForceFemale!AF31/100</f>
        <v>22.857636484025569</v>
      </c>
      <c r="AG31" s="25">
        <f>UnemploymentFemaleRate!AG31*LaborForceFemale!AG31/100</f>
        <v>23.520930560544656</v>
      </c>
      <c r="AH31" s="25">
        <f>UnemploymentFemaleRate!AH31*LaborForceFemale!AH31/100</f>
        <v>24.486459695426252</v>
      </c>
      <c r="AI31" s="25">
        <f>UnemploymentFemaleRate!AI31*LaborForceFemale!AI31/100</f>
        <v>25.658152010265013</v>
      </c>
      <c r="AJ31" s="25">
        <f>UnemploymentFemaleRate!AJ31*LaborForceFemale!AJ31/100</f>
        <v>26.890883795911858</v>
      </c>
      <c r="AK31" s="25">
        <f>UnemploymentFemaleRate!AK31*LaborForceFemale!AK31/100</f>
        <v>28.078052417707312</v>
      </c>
      <c r="AL31" s="25">
        <f>UnemploymentFemaleRate!AL31*LaborForceFemale!AL31/100</f>
        <v>28.537518735821163</v>
      </c>
      <c r="AM31" s="25">
        <f>UnemploymentFemaleRate!AM31*LaborForceFemale!AM31/100</f>
        <v>28.900950942018127</v>
      </c>
      <c r="AN31" s="25">
        <f>UnemploymentFemaleRate!AN31*LaborForceFemale!AN31/100</f>
        <v>29.185056766366106</v>
      </c>
      <c r="AO31" s="25">
        <f>UnemploymentFemaleRate!AO31*LaborForceFemale!AO31/100</f>
        <v>29.420080936231461</v>
      </c>
      <c r="AP31" s="25">
        <f>UnemploymentFemaleRate!AP31*LaborForceFemale!AP31/100</f>
        <v>29.622911034495232</v>
      </c>
      <c r="AQ31" s="25">
        <f>UnemploymentFemaleRate!AQ31*LaborForceFemale!AQ31/100</f>
        <v>29.794473295961392</v>
      </c>
      <c r="AR31" s="25">
        <f>UnemploymentFemaleRate!AR31*LaborForceFemale!AR31/100</f>
        <v>29.914492271626315</v>
      </c>
      <c r="AS31" s="25">
        <f>UnemploymentFemaleRate!AS31*LaborForceFemale!AS31/100</f>
        <v>29.9558015959174</v>
      </c>
      <c r="AT31" s="25">
        <f>UnemploymentFemaleRate!AT31*LaborForceFemale!AT31/100</f>
        <v>29.885729554494905</v>
      </c>
      <c r="AU31" s="25">
        <f>UnemploymentFemaleRate!AU31*LaborForceFemale!AU31/100</f>
        <v>29.687748320132769</v>
      </c>
      <c r="AV31" s="25">
        <f>UnemploymentFemaleRate!AV31*LaborForceFemale!AV31/100</f>
        <v>29.359028485213933</v>
      </c>
      <c r="AW31" s="25">
        <f>UnemploymentFemaleRate!AW31*LaborForceFemale!AW31/100</f>
        <v>28.918693919845165</v>
      </c>
      <c r="AX31" s="25">
        <f>UnemploymentFemaleRate!AX31*LaborForceFemale!AX31/100</f>
        <v>28.398120104546777</v>
      </c>
      <c r="AY31" s="25">
        <f>UnemploymentFemaleRate!AY31*LaborForceFemale!AY31/100</f>
        <v>27.835148109710317</v>
      </c>
      <c r="AZ31" s="25">
        <f>UnemploymentFemaleRate!AZ31*LaborForceFemale!AZ31/100</f>
        <v>27.255114000000003</v>
      </c>
    </row>
    <row r="32" spans="1:5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UnemploymentFemaleRate!AA32*LaborForceFemale!AA32/100</f>
        <v>21.398652501458834</v>
      </c>
      <c r="AB32" s="28">
        <f>UnemploymentFemaleRate!AB32*LaborForceFemale!AB32/100</f>
        <v>21.757934757719589</v>
      </c>
      <c r="AC32" s="28">
        <f>UnemploymentFemaleRate!AC32*LaborForceFemale!AC32/100</f>
        <v>21.9844315902379</v>
      </c>
      <c r="AD32" s="28">
        <f>UnemploymentFemaleRate!AD32*LaborForceFemale!AD32/100</f>
        <v>22.161589200467855</v>
      </c>
      <c r="AE32" s="28">
        <f>UnemploymentFemaleRate!AE32*LaborForceFemale!AE32/100</f>
        <v>22.406464065449267</v>
      </c>
      <c r="AF32" s="28">
        <f>UnemploymentFemaleRate!AF32*LaborForceFemale!AF32/100</f>
        <v>22.805151472396691</v>
      </c>
      <c r="AG32" s="25">
        <f>UnemploymentFemaleRate!AG32*LaborForceFemale!AG32/100</f>
        <v>23.296412661996456</v>
      </c>
      <c r="AH32" s="25">
        <f>UnemploymentFemaleRate!AH32*LaborForceFemale!AH32/100</f>
        <v>23.938473706726231</v>
      </c>
      <c r="AI32" s="25">
        <f>UnemploymentFemaleRate!AI32*LaborForceFemale!AI32/100</f>
        <v>24.71620186721611</v>
      </c>
      <c r="AJ32" s="25">
        <f>UnemploymentFemaleRate!AJ32*LaborForceFemale!AJ32/100</f>
        <v>25.598672530774451</v>
      </c>
      <c r="AK32" s="25">
        <f>UnemploymentFemaleRate!AK32*LaborForceFemale!AK32/100</f>
        <v>26.559621305191154</v>
      </c>
      <c r="AL32" s="25">
        <f>UnemploymentFemaleRate!AL32*LaborForceFemale!AL32/100</f>
        <v>26.979553653733955</v>
      </c>
      <c r="AM32" s="25">
        <f>UnemploymentFemaleRate!AM32*LaborForceFemale!AM32/100</f>
        <v>27.423451111449008</v>
      </c>
      <c r="AN32" s="25">
        <f>UnemploymentFemaleRate!AN32*LaborForceFemale!AN32/100</f>
        <v>27.857018215739558</v>
      </c>
      <c r="AO32" s="25">
        <f>UnemploymentFemaleRate!AO32*LaborForceFemale!AO32/100</f>
        <v>28.242338654546217</v>
      </c>
      <c r="AP32" s="25">
        <f>UnemploymentFemaleRate!AP32*LaborForceFemale!AP32/100</f>
        <v>28.552111218712703</v>
      </c>
      <c r="AQ32" s="25">
        <f>UnemploymentFemaleRate!AQ32*LaborForceFemale!AQ32/100</f>
        <v>28.777844106596106</v>
      </c>
      <c r="AR32" s="25">
        <f>UnemploymentFemaleRate!AR32*LaborForceFemale!AR32/100</f>
        <v>28.918807034081187</v>
      </c>
      <c r="AS32" s="25">
        <f>UnemploymentFemaleRate!AS32*LaborForceFemale!AS32/100</f>
        <v>28.968330238442533</v>
      </c>
      <c r="AT32" s="25">
        <f>UnemploymentFemaleRate!AT32*LaborForceFemale!AT32/100</f>
        <v>28.921305375736281</v>
      </c>
      <c r="AU32" s="25">
        <f>UnemploymentFemaleRate!AU32*LaborForceFemale!AU32/100</f>
        <v>28.777021556328609</v>
      </c>
      <c r="AV32" s="25">
        <f>UnemploymentFemaleRate!AV32*LaborForceFemale!AV32/100</f>
        <v>28.53555515204507</v>
      </c>
      <c r="AW32" s="25">
        <f>UnemploymentFemaleRate!AW32*LaborForceFemale!AW32/100</f>
        <v>28.202964540017792</v>
      </c>
      <c r="AX32" s="25">
        <f>UnemploymentFemaleRate!AX32*LaborForceFemale!AX32/100</f>
        <v>27.79332348141341</v>
      </c>
      <c r="AY32" s="25">
        <f>UnemploymentFemaleRate!AY32*LaborForceFemale!AY32/100</f>
        <v>27.323794807769392</v>
      </c>
      <c r="AZ32" s="25">
        <f>UnemploymentFemaleRate!AZ32*LaborForceFemale!AZ32/100</f>
        <v>26.806926000000004</v>
      </c>
    </row>
    <row r="33" spans="1:5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UnemploymentFemaleRate!AA33*LaborForceFemale!AA33/100</f>
        <v>10.4325684295331</v>
      </c>
      <c r="AB33" s="28">
        <f>UnemploymentFemaleRate!AB33*LaborForceFemale!AB33/100</f>
        <v>10.691528132997748</v>
      </c>
      <c r="AC33" s="28">
        <f>UnemploymentFemaleRate!AC33*LaborForceFemale!AC33/100</f>
        <v>10.916838179596125</v>
      </c>
      <c r="AD33" s="28">
        <f>UnemploymentFemaleRate!AD33*LaborForceFemale!AD33/100</f>
        <v>11.119071778218874</v>
      </c>
      <c r="AE33" s="28">
        <f>UnemploymentFemaleRate!AE33*LaborForceFemale!AE33/100</f>
        <v>11.314256570914525</v>
      </c>
      <c r="AF33" s="28">
        <f>UnemploymentFemaleRate!AF33*LaborForceFemale!AF33/100</f>
        <v>11.516490169537274</v>
      </c>
      <c r="AG33" s="25">
        <f>UnemploymentFemaleRate!AG33*LaborForceFemale!AG33/100</f>
        <v>11.688452760675085</v>
      </c>
      <c r="AH33" s="25">
        <f>UnemploymentFemaleRate!AH33*LaborForceFemale!AH33/100</f>
        <v>11.867710434075294</v>
      </c>
      <c r="AI33" s="25">
        <f>UnemploymentFemaleRate!AI33*LaborForceFemale!AI33/100</f>
        <v>12.0837977102957</v>
      </c>
      <c r="AJ33" s="25">
        <f>UnemploymentFemaleRate!AJ33*LaborForceFemale!AJ33/100</f>
        <v>12.3744393146844</v>
      </c>
      <c r="AK33" s="25">
        <f>UnemploymentFemaleRate!AK33*LaborForceFemale!AK33/100</f>
        <v>12.763347352861604</v>
      </c>
      <c r="AL33" s="25">
        <f>UnemploymentFemaleRate!AL33*LaborForceFemale!AL33/100</f>
        <v>12.969726947594165</v>
      </c>
      <c r="AM33" s="25">
        <f>UnemploymentFemaleRate!AM33*LaborForceFemale!AM33/100</f>
        <v>13.24553631515967</v>
      </c>
      <c r="AN33" s="25">
        <f>UnemploymentFemaleRate!AN33*LaborForceFemale!AN33/100</f>
        <v>13.549779869871378</v>
      </c>
      <c r="AO33" s="25">
        <f>UnemploymentFemaleRate!AO33*LaborForceFemale!AO33/100</f>
        <v>13.830766632606831</v>
      </c>
      <c r="AP33" s="25">
        <f>UnemploymentFemaleRate!AP33*LaborForceFemale!AP33/100</f>
        <v>14.053734938592521</v>
      </c>
      <c r="AQ33" s="25">
        <f>UnemploymentFemaleRate!AQ33*LaborForceFemale!AQ33/100</f>
        <v>14.209857945254985</v>
      </c>
      <c r="AR33" s="25">
        <f>UnemploymentFemaleRate!AR33*LaborForceFemale!AR33/100</f>
        <v>14.307846652714893</v>
      </c>
      <c r="AS33" s="25">
        <f>UnemploymentFemaleRate!AS33*LaborForceFemale!AS33/100</f>
        <v>14.353557044978722</v>
      </c>
      <c r="AT33" s="25">
        <f>UnemploymentFemaleRate!AT33*LaborForceFemale!AT33/100</f>
        <v>14.357738251381248</v>
      </c>
      <c r="AU33" s="25">
        <f>UnemploymentFemaleRate!AU33*LaborForceFemale!AU33/100</f>
        <v>14.32754378172646</v>
      </c>
      <c r="AV33" s="25">
        <f>UnemploymentFemaleRate!AV33*LaborForceFemale!AV33/100</f>
        <v>14.263860204052119</v>
      </c>
      <c r="AW33" s="25">
        <f>UnemploymentFemaleRate!AW33*LaborForceFemale!AW33/100</f>
        <v>14.16385314773885</v>
      </c>
      <c r="AX33" s="25">
        <f>UnemploymentFemaleRate!AX33*LaborForceFemale!AX33/100</f>
        <v>14.026174798249674</v>
      </c>
      <c r="AY33" s="25">
        <f>UnemploymentFemaleRate!AY33*LaborForceFemale!AY33/100</f>
        <v>13.849096422650407</v>
      </c>
      <c r="AZ33" s="25">
        <f>UnemploymentFemaleRate!AZ33*LaborForceFemale!AZ33/100</f>
        <v>13.633012800000001</v>
      </c>
    </row>
    <row r="34" spans="1:5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UnemploymentFemaleRate!AA34*LaborForceFemale!AA34/100</f>
        <v>10.031038234757226</v>
      </c>
      <c r="AB34" s="28">
        <f>UnemploymentFemaleRate!AB34*LaborForceFemale!AB34/100</f>
        <v>10.374080123209424</v>
      </c>
      <c r="AC34" s="28">
        <f>UnemploymentFemaleRate!AC34*LaborForceFemale!AC34/100</f>
        <v>10.718716384430847</v>
      </c>
      <c r="AD34" s="28">
        <f>UnemploymentFemaleRate!AD34*LaborForceFemale!AD34/100</f>
        <v>11.041367084308224</v>
      </c>
      <c r="AE34" s="28">
        <f>UnemploymentFemaleRate!AE34*LaborForceFemale!AE34/100</f>
        <v>11.311571311513724</v>
      </c>
      <c r="AF34" s="28">
        <f>UnemploymentFemaleRate!AF34*LaborForceFemale!AF34/100</f>
        <v>11.512797937861176</v>
      </c>
      <c r="AG34" s="25">
        <f>UnemploymentFemaleRate!AG34*LaborForceFemale!AG34/100</f>
        <v>11.591649302975418</v>
      </c>
      <c r="AH34" s="25">
        <f>UnemploymentFemaleRate!AH34*LaborForceFemale!AH34/100</f>
        <v>11.602265064574944</v>
      </c>
      <c r="AI34" s="25">
        <f>UnemploymentFemaleRate!AI34*LaborForceFemale!AI34/100</f>
        <v>11.615360599936018</v>
      </c>
      <c r="AJ34" s="25">
        <f>UnemploymentFemaleRate!AJ34*LaborForceFemale!AJ34/100</f>
        <v>11.726775656678196</v>
      </c>
      <c r="AK34" s="25">
        <f>UnemploymentFemaleRate!AK34*LaborForceFemale!AK34/100</f>
        <v>12.001196040754394</v>
      </c>
      <c r="AL34" s="25">
        <f>UnemploymentFemaleRate!AL34*LaborForceFemale!AL34/100</f>
        <v>12.190124552726971</v>
      </c>
      <c r="AM34" s="25">
        <f>UnemploymentFemaleRate!AM34*LaborForceFemale!AM34/100</f>
        <v>12.511440672036771</v>
      </c>
      <c r="AN34" s="25">
        <f>UnemploymentFemaleRate!AN34*LaborForceFemale!AN34/100</f>
        <v>12.896398654025697</v>
      </c>
      <c r="AO34" s="25">
        <f>UnemploymentFemaleRate!AO34*LaborForceFemale!AO34/100</f>
        <v>13.256209973134508</v>
      </c>
      <c r="AP34" s="25">
        <f>UnemploymentFemaleRate!AP34*LaborForceFemale!AP34/100</f>
        <v>13.53189265900925</v>
      </c>
      <c r="AQ34" s="25">
        <f>UnemploymentFemaleRate!AQ34*LaborForceFemale!AQ34/100</f>
        <v>13.709564900078867</v>
      </c>
      <c r="AR34" s="25">
        <f>UnemploymentFemaleRate!AR34*LaborForceFemale!AR34/100</f>
        <v>13.808641829143717</v>
      </c>
      <c r="AS34" s="25">
        <f>UnemploymentFemaleRate!AS34*LaborForceFemale!AS34/100</f>
        <v>13.847756619210362</v>
      </c>
      <c r="AT34" s="25">
        <f>UnemploymentFemaleRate!AT34*LaborForceFemale!AT34/100</f>
        <v>13.854128718738501</v>
      </c>
      <c r="AU34" s="25">
        <f>UnemploymentFemaleRate!AU34*LaborForceFemale!AU34/100</f>
        <v>13.84488915750145</v>
      </c>
      <c r="AV34" s="25">
        <f>UnemploymentFemaleRate!AV34*LaborForceFemale!AV34/100</f>
        <v>13.822790384879561</v>
      </c>
      <c r="AW34" s="25">
        <f>UnemploymentFemaleRate!AW34*LaborForceFemale!AW34/100</f>
        <v>13.777343107625939</v>
      </c>
      <c r="AX34" s="25">
        <f>UnemploymentFemaleRate!AX34*LaborForceFemale!AX34/100</f>
        <v>13.697535893043678</v>
      </c>
      <c r="AY34" s="25">
        <f>UnemploymentFemaleRate!AY34*LaborForceFemale!AY34/100</f>
        <v>13.569499082680657</v>
      </c>
      <c r="AZ34" s="25">
        <f>UnemploymentFemaleRate!AZ34*LaborForceFemale!AZ34/100</f>
        <v>13.386384</v>
      </c>
    </row>
    <row r="35" spans="1:5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UnemploymentFemaleRate!AA35*LaborForceFemale!AA35/100</f>
        <v>9.6337037577950984</v>
      </c>
      <c r="AB35" s="28">
        <f>UnemploymentFemaleRate!AB35*LaborForceFemale!AB35/100</f>
        <v>10.030702577332125</v>
      </c>
      <c r="AC35" s="28">
        <f>UnemploymentFemaleRate!AC35*LaborForceFemale!AC35/100</f>
        <v>10.453966590383223</v>
      </c>
      <c r="AD35" s="28">
        <f>UnemploymentFemaleRate!AD35*LaborForceFemale!AD35/100</f>
        <v>10.859105102478924</v>
      </c>
      <c r="AE35" s="28">
        <f>UnemploymentFemaleRate!AE35*LaborForceFemale!AE35/100</f>
        <v>11.185867605813774</v>
      </c>
      <c r="AF35" s="28">
        <f>UnemploymentFemaleRate!AF35*LaborForceFemale!AF35/100</f>
        <v>11.397919184120701</v>
      </c>
      <c r="AG35" s="25">
        <f>UnemploymentFemaleRate!AG35*LaborForceFemale!AG35/100</f>
        <v>11.433433798645193</v>
      </c>
      <c r="AH35" s="25">
        <f>UnemploymentFemaleRate!AH35*LaborForceFemale!AH35/100</f>
        <v>11.355505981299638</v>
      </c>
      <c r="AI35" s="25">
        <f>UnemploymentFemaleRate!AI35*LaborForceFemale!AI35/100</f>
        <v>11.255382650071551</v>
      </c>
      <c r="AJ35" s="25">
        <f>UnemploymentFemaleRate!AJ35*LaborForceFemale!AJ35/100</f>
        <v>11.258152438830177</v>
      </c>
      <c r="AK35" s="25">
        <f>UnemploymentFemaleRate!AK35*LaborForceFemale!AK35/100</f>
        <v>11.449301919652674</v>
      </c>
      <c r="AL35" s="25">
        <f>UnemploymentFemaleRate!AL35*LaborForceFemale!AL35/100</f>
        <v>11.59996126735599</v>
      </c>
      <c r="AM35" s="25">
        <f>UnemploymentFemaleRate!AM35*LaborForceFemale!AM35/100</f>
        <v>11.909867163739804</v>
      </c>
      <c r="AN35" s="25">
        <f>UnemploymentFemaleRate!AN35*LaborForceFemale!AN35/100</f>
        <v>12.30200536761995</v>
      </c>
      <c r="AO35" s="25">
        <f>UnemploymentFemaleRate!AO35*LaborForceFemale!AO35/100</f>
        <v>12.675695499954113</v>
      </c>
      <c r="AP35" s="25">
        <f>UnemploymentFemaleRate!AP35*LaborForceFemale!AP35/100</f>
        <v>12.964190853814948</v>
      </c>
      <c r="AQ35" s="25">
        <f>UnemploymentFemaleRate!AQ35*LaborForceFemale!AQ35/100</f>
        <v>13.152008973623264</v>
      </c>
      <c r="AR35" s="25">
        <f>UnemploymentFemaleRate!AR35*LaborForceFemale!AR35/100</f>
        <v>13.262014258110607</v>
      </c>
      <c r="AS35" s="25">
        <f>UnemploymentFemaleRate!AS35*LaborForceFemale!AS35/100</f>
        <v>13.314849064358391</v>
      </c>
      <c r="AT35" s="25">
        <f>UnemploymentFemaleRate!AT35*LaborForceFemale!AT35/100</f>
        <v>13.341817370287895</v>
      </c>
      <c r="AU35" s="25">
        <f>UnemploymentFemaleRate!AU35*LaborForceFemale!AU35/100</f>
        <v>13.361609656756215</v>
      </c>
      <c r="AV35" s="25">
        <f>UnemploymentFemaleRate!AV35*LaborForceFemale!AV35/100</f>
        <v>13.376817772327977</v>
      </c>
      <c r="AW35" s="25">
        <f>UnemploymentFemaleRate!AW35*LaborForceFemale!AW35/100</f>
        <v>13.374430701457914</v>
      </c>
      <c r="AX35" s="25">
        <f>UnemploymentFemaleRate!AX35*LaborForceFemale!AX35/100</f>
        <v>13.338593331463123</v>
      </c>
      <c r="AY35" s="25">
        <f>UnemploymentFemaleRate!AY35*LaborForceFemale!AY35/100</f>
        <v>13.249795118406047</v>
      </c>
      <c r="AZ35" s="25">
        <f>UnemploymentFemaleRate!AZ35*LaborForceFemale!AZ35/100</f>
        <v>13.0979904</v>
      </c>
    </row>
    <row r="36" spans="1:5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UnemploymentFemaleRate!AA36*LaborForceFemale!AA36/100</f>
        <v>9.2560052402013238</v>
      </c>
      <c r="AB36" s="28">
        <f>UnemploymentFemaleRate!AB36*LaborForceFemale!AB36/100</f>
        <v>9.6530040597383486</v>
      </c>
      <c r="AC36" s="28">
        <f>UnemploymentFemaleRate!AC36*LaborForceFemale!AC36/100</f>
        <v>10.081470762878499</v>
      </c>
      <c r="AD36" s="28">
        <f>UnemploymentFemaleRate!AD36*LaborForceFemale!AD36/100</f>
        <v>10.497350312577398</v>
      </c>
      <c r="AE36" s="28">
        <f>UnemploymentFemaleRate!AE36*LaborForceFemale!AE36/100</f>
        <v>10.841734830729999</v>
      </c>
      <c r="AF36" s="28">
        <f>UnemploymentFemaleRate!AF36*LaborForceFemale!AF36/100</f>
        <v>11.077450257506474</v>
      </c>
      <c r="AG36" s="25">
        <f>UnemploymentFemaleRate!AG36*LaborForceFemale!AG36/100</f>
        <v>11.146955804553874</v>
      </c>
      <c r="AH36" s="25">
        <f>UnemploymentFemaleRate!AH36*LaborForceFemale!AH36/100</f>
        <v>11.110165053675344</v>
      </c>
      <c r="AI36" s="25">
        <f>UnemploymentFemaleRate!AI36*LaborForceFemale!AI36/100</f>
        <v>11.044037000670993</v>
      </c>
      <c r="AJ36" s="25">
        <f>UnemploymentFemaleRate!AJ36*LaborForceFemale!AJ36/100</f>
        <v>11.054731318076119</v>
      </c>
      <c r="AK36" s="25">
        <f>UnemploymentFemaleRate!AK36*LaborForceFemale!AK36/100</f>
        <v>11.216307517665461</v>
      </c>
      <c r="AL36" s="25">
        <f>UnemploymentFemaleRate!AL36*LaborForceFemale!AL36/100</f>
        <v>11.299518900933693</v>
      </c>
      <c r="AM36" s="25">
        <f>UnemploymentFemaleRate!AM36*LaborForceFemale!AM36/100</f>
        <v>11.510336886487476</v>
      </c>
      <c r="AN36" s="25">
        <f>UnemploymentFemaleRate!AN36*LaborForceFemale!AN36/100</f>
        <v>11.794984604457266</v>
      </c>
      <c r="AO36" s="25">
        <f>UnemploymentFemaleRate!AO36*LaborForceFemale!AO36/100</f>
        <v>12.081999363944606</v>
      </c>
      <c r="AP36" s="25">
        <f>UnemploymentFemaleRate!AP36*LaborForceFemale!AP36/100</f>
        <v>12.322737078522666</v>
      </c>
      <c r="AQ36" s="25">
        <f>UnemploymentFemaleRate!AQ36*LaborForceFemale!AQ36/100</f>
        <v>12.505917448436652</v>
      </c>
      <c r="AR36" s="25">
        <f>UnemploymentFemaleRate!AR36*LaborForceFemale!AR36/100</f>
        <v>12.645039523454308</v>
      </c>
      <c r="AS36" s="25">
        <f>UnemploymentFemaleRate!AS36*LaborForceFemale!AS36/100</f>
        <v>12.747260329649453</v>
      </c>
      <c r="AT36" s="25">
        <f>UnemploymentFemaleRate!AT36*LaborForceFemale!AT36/100</f>
        <v>12.825767463934659</v>
      </c>
      <c r="AU36" s="25">
        <f>UnemploymentFemaleRate!AU36*LaborForceFemale!AU36/100</f>
        <v>12.887953254422507</v>
      </c>
      <c r="AV36" s="25">
        <f>UnemploymentFemaleRate!AV36*LaborForceFemale!AV36/100</f>
        <v>12.933932103755781</v>
      </c>
      <c r="AW36" s="25">
        <f>UnemploymentFemaleRate!AW36*LaborForceFemale!AW36/100</f>
        <v>12.95488160971971</v>
      </c>
      <c r="AX36" s="25">
        <f>UnemploymentFemaleRate!AX36*LaborForceFemale!AX36/100</f>
        <v>12.938868279060729</v>
      </c>
      <c r="AY36" s="25">
        <f>UnemploymentFemaleRate!AY36*LaborForceFemale!AY36/100</f>
        <v>12.872092488697398</v>
      </c>
      <c r="AZ36" s="25">
        <f>UnemploymentFemaleRate!AZ36*LaborForceFemale!AZ36/100</f>
        <v>12.7474512</v>
      </c>
    </row>
    <row r="37" spans="1:5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UnemploymentFemaleRate!AA37*LaborForceFemale!AA37/100</f>
        <v>8.8933273923807743</v>
      </c>
      <c r="AB37" s="28">
        <f>UnemploymentFemaleRate!AB37*LaborForceFemale!AB37/100</f>
        <v>9.2555856684199505</v>
      </c>
      <c r="AC37" s="28">
        <f>UnemploymentFemaleRate!AC37*LaborForceFemale!AC37/100</f>
        <v>9.6418434503537735</v>
      </c>
      <c r="AD37" s="28">
        <f>UnemploymentFemaleRate!AD37*LaborForceFemale!AD37/100</f>
        <v>10.022898542198549</v>
      </c>
      <c r="AE37" s="28">
        <f>UnemploymentFemaleRate!AE37*LaborForceFemale!AE37/100</f>
        <v>10.359311196505024</v>
      </c>
      <c r="AF37" s="28">
        <f>UnemploymentFemaleRate!AF37*LaborForceFemale!AF37/100</f>
        <v>10.626074935103249</v>
      </c>
      <c r="AG37" s="25">
        <f>UnemploymentFemaleRate!AG37*LaborForceFemale!AG37/100</f>
        <v>10.778399857132069</v>
      </c>
      <c r="AH37" s="25">
        <f>UnemploymentFemaleRate!AH37*LaborForceFemale!AH37/100</f>
        <v>10.86398991684457</v>
      </c>
      <c r="AI37" s="25">
        <f>UnemploymentFemaleRate!AI37*LaborForceFemale!AI37/100</f>
        <v>10.924682019604559</v>
      </c>
      <c r="AJ37" s="25">
        <f>UnemploymentFemaleRate!AJ37*LaborForceFemale!AJ37/100</f>
        <v>11.018160297182298</v>
      </c>
      <c r="AK37" s="25">
        <f>UnemploymentFemaleRate!AK37*LaborForceFemale!AK37/100</f>
        <v>11.186459760704004</v>
      </c>
      <c r="AL37" s="25">
        <f>UnemploymentFemaleRate!AL37*LaborForceFemale!AL37/100</f>
        <v>11.187548295363376</v>
      </c>
      <c r="AM37" s="25">
        <f>UnemploymentFemaleRate!AM37*LaborForceFemale!AM37/100</f>
        <v>11.248749032918802</v>
      </c>
      <c r="AN37" s="25">
        <f>UnemploymentFemaleRate!AN37*LaborForceFemale!AN37/100</f>
        <v>11.358121988241944</v>
      </c>
      <c r="AO37" s="25">
        <f>UnemploymentFemaleRate!AO37*LaborForceFemale!AO37/100</f>
        <v>11.497835729868015</v>
      </c>
      <c r="AP37" s="25">
        <f>UnemploymentFemaleRate!AP37*LaborForceFemale!AP37/100</f>
        <v>11.652883723389118</v>
      </c>
      <c r="AQ37" s="25">
        <f>UnemploymentFemaleRate!AQ37*LaborForceFemale!AQ37/100</f>
        <v>11.8201011200008</v>
      </c>
      <c r="AR37" s="25">
        <f>UnemploymentFemaleRate!AR37*LaborForceFemale!AR37/100</f>
        <v>11.995491588521126</v>
      </c>
      <c r="AS37" s="25">
        <f>UnemploymentFemaleRate!AS37*LaborForceFemale!AS37/100</f>
        <v>12.164124859142568</v>
      </c>
      <c r="AT37" s="25">
        <f>UnemploymentFemaleRate!AT37*LaborForceFemale!AT37/100</f>
        <v>12.309266352317309</v>
      </c>
      <c r="AU37" s="25">
        <f>UnemploymentFemaleRate!AU37*LaborForceFemale!AU37/100</f>
        <v>12.418858450686473</v>
      </c>
      <c r="AV37" s="25">
        <f>UnemploymentFemaleRate!AV37*LaborForceFemale!AV37/100</f>
        <v>12.489472699037233</v>
      </c>
      <c r="AW37" s="25">
        <f>UnemploymentFemaleRate!AW37*LaborForceFemale!AW37/100</f>
        <v>12.520687548289438</v>
      </c>
      <c r="AX37" s="25">
        <f>UnemploymentFemaleRate!AX37*LaborForceFemale!AX37/100</f>
        <v>12.5095759208125</v>
      </c>
      <c r="AY37" s="25">
        <f>UnemploymentFemaleRate!AY37*LaborForceFemale!AY37/100</f>
        <v>12.454064371795461</v>
      </c>
      <c r="AZ37" s="25">
        <f>UnemploymentFemaleRate!AZ37*LaborForceFemale!AZ37/100</f>
        <v>12.353985599999998</v>
      </c>
    </row>
    <row r="38" spans="1:5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UnemploymentFemaleRate!AA38*LaborForceFemale!AA38/100</f>
        <v>6.1699695418536002</v>
      </c>
      <c r="AB38" s="28">
        <f>UnemploymentFemaleRate!AB38*LaborForceFemale!AB38/100</f>
        <v>6.4131629389002001</v>
      </c>
      <c r="AC38" s="28">
        <f>UnemploymentFemaleRate!AC38*LaborForceFemale!AC38/100</f>
        <v>6.6716014764709506</v>
      </c>
      <c r="AD38" s="28">
        <f>UnemploymentFemaleRate!AD38*LaborForceFemale!AD38/100</f>
        <v>6.93216583044945</v>
      </c>
      <c r="AE38" s="28">
        <f>UnemploymentFemaleRate!AE38*LaborForceFemale!AE38/100</f>
        <v>7.1773028310688503</v>
      </c>
      <c r="AF38" s="28">
        <f>UnemploymentFemaleRate!AF38*LaborForceFemale!AF38/100</f>
        <v>7.3949256936107997</v>
      </c>
      <c r="AG38" s="25">
        <f>UnemploymentFemaleRate!AG38*LaborForceFemale!AG38/100</f>
        <v>7.5600078292109698</v>
      </c>
      <c r="AH38" s="25">
        <f>UnemploymentFemaleRate!AH38*LaborForceFemale!AH38/100</f>
        <v>7.7003585265593246</v>
      </c>
      <c r="AI38" s="25">
        <f>UnemploymentFemaleRate!AI38*LaborForceFemale!AI38/100</f>
        <v>7.8235948202571448</v>
      </c>
      <c r="AJ38" s="25">
        <f>UnemploymentFemaleRate!AJ38*LaborForceFemale!AJ38/100</f>
        <v>7.940904805187639</v>
      </c>
      <c r="AK38" s="25">
        <f>UnemploymentFemaleRate!AK38*LaborForceFemale!AK38/100</f>
        <v>8.0623853984654978</v>
      </c>
      <c r="AL38" s="25">
        <f>UnemploymentFemaleRate!AL38*LaborForceFemale!AL38/100</f>
        <v>8.2221806741599988</v>
      </c>
      <c r="AM38" s="25">
        <f>UnemploymentFemaleRate!AM38*LaborForceFemale!AM38/100</f>
        <v>8.3882202003043762</v>
      </c>
      <c r="AN38" s="25">
        <f>UnemploymentFemaleRate!AN38*LaborForceFemale!AN38/100</f>
        <v>8.5814809318551575</v>
      </c>
      <c r="AO38" s="25">
        <f>UnemploymentFemaleRate!AO38*LaborForceFemale!AO38/100</f>
        <v>8.8293633259261082</v>
      </c>
      <c r="AP38" s="25">
        <f>UnemploymentFemaleRate!AP38*LaborForceFemale!AP38/100</f>
        <v>9.1495853310470974</v>
      </c>
      <c r="AQ38" s="25">
        <f>UnemploymentFemaleRate!AQ38*LaborForceFemale!AQ38/100</f>
        <v>9.551923167014067</v>
      </c>
      <c r="AR38" s="25">
        <f>UnemploymentFemaleRate!AR38*LaborForceFemale!AR38/100</f>
        <v>10.026747446763004</v>
      </c>
      <c r="AS38" s="25">
        <f>UnemploymentFemaleRate!AS38*LaborForceFemale!AS38/100</f>
        <v>10.54786733126002</v>
      </c>
      <c r="AT38" s="25">
        <f>UnemploymentFemaleRate!AT38*LaborForceFemale!AT38/100</f>
        <v>11.077763102983475</v>
      </c>
      <c r="AU38" s="25">
        <f>UnemploymentFemaleRate!AU38*LaborForceFemale!AU38/100</f>
        <v>11.588067717830445</v>
      </c>
      <c r="AV38" s="25">
        <f>UnemploymentFemaleRate!AV38*LaborForceFemale!AV38/100</f>
        <v>12.069392751522569</v>
      </c>
      <c r="AW38" s="25">
        <f>UnemploymentFemaleRate!AW38*LaborForceFemale!AW38/100</f>
        <v>12.526277626984731</v>
      </c>
      <c r="AX38" s="25">
        <f>UnemploymentFemaleRate!AX38*LaborForceFemale!AX38/100</f>
        <v>12.961158824676778</v>
      </c>
      <c r="AY38" s="25">
        <f>UnemploymentFemaleRate!AY38*LaborForceFemale!AY38/100</f>
        <v>13.381597764325301</v>
      </c>
      <c r="AZ38" s="25">
        <f>UnemploymentFemaleRate!AZ38*LaborForceFemale!AZ38/100</f>
        <v>13.792692899999999</v>
      </c>
    </row>
    <row r="39" spans="1:5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UnemploymentFemaleRate!AA39*LaborForceFemale!AA39/100</f>
        <v>5.900051595681</v>
      </c>
      <c r="AB39" s="28">
        <f>UnemploymentFemaleRate!AB39*LaborForceFemale!AB39/100</f>
        <v>6.1246592835626998</v>
      </c>
      <c r="AC39" s="28">
        <f>UnemploymentFemaleRate!AC39*LaborForceFemale!AC39/100</f>
        <v>6.363175884512251</v>
      </c>
      <c r="AD39" s="28">
        <f>UnemploymentFemaleRate!AD39*LaborForceFemale!AD39/100</f>
        <v>6.6108031272092997</v>
      </c>
      <c r="AE39" s="28">
        <f>UnemploymentFemaleRate!AE39*LaborForceFemale!AE39/100</f>
        <v>6.8606776615373999</v>
      </c>
      <c r="AF39" s="28">
        <f>UnemploymentFemaleRate!AF39*LaborForceFemale!AF39/100</f>
        <v>7.1069079391665007</v>
      </c>
      <c r="AG39" s="25">
        <f>UnemploymentFemaleRate!AG39*LaborForceFemale!AG39/100</f>
        <v>7.3325003045053734</v>
      </c>
      <c r="AH39" s="25">
        <f>UnemploymentFemaleRate!AH39*LaborForceFemale!AH39/100</f>
        <v>7.5578766878147254</v>
      </c>
      <c r="AI39" s="25">
        <f>UnemploymentFemaleRate!AI39*LaborForceFemale!AI39/100</f>
        <v>7.7664127195997681</v>
      </c>
      <c r="AJ39" s="25">
        <f>UnemploymentFemaleRate!AJ39*LaborForceFemale!AJ39/100</f>
        <v>7.9367041255352389</v>
      </c>
      <c r="AK39" s="25">
        <f>UnemploymentFemaleRate!AK39*LaborForceFemale!AK39/100</f>
        <v>8.0574196965652849</v>
      </c>
      <c r="AL39" s="25">
        <f>UnemploymentFemaleRate!AL39*LaborForceFemale!AL39/100</f>
        <v>8.1515461624992351</v>
      </c>
      <c r="AM39" s="25">
        <f>UnemploymentFemaleRate!AM39*LaborForceFemale!AM39/100</f>
        <v>8.1978065279059429</v>
      </c>
      <c r="AN39" s="25">
        <f>UnemploymentFemaleRate!AN39*LaborForceFemale!AN39/100</f>
        <v>8.246042973621428</v>
      </c>
      <c r="AO39" s="25">
        <f>UnemploymentFemaleRate!AO39*LaborForceFemale!AO39/100</f>
        <v>8.3645903465238884</v>
      </c>
      <c r="AP39" s="25">
        <f>UnemploymentFemaleRate!AP39*LaborForceFemale!AP39/100</f>
        <v>8.6007499344499454</v>
      </c>
      <c r="AQ39" s="25">
        <f>UnemploymentFemaleRate!AQ39*LaborForceFemale!AQ39/100</f>
        <v>8.9753320699407961</v>
      </c>
      <c r="AR39" s="25">
        <f>UnemploymentFemaleRate!AR39*LaborForceFemale!AR39/100</f>
        <v>9.4684146028293075</v>
      </c>
      <c r="AS39" s="25">
        <f>UnemploymentFemaleRate!AS39*LaborForceFemale!AS39/100</f>
        <v>10.036503937742053</v>
      </c>
      <c r="AT39" s="25">
        <f>UnemploymentFemaleRate!AT39*LaborForceFemale!AT39/100</f>
        <v>10.614583478981185</v>
      </c>
      <c r="AU39" s="25">
        <f>UnemploymentFemaleRate!AU39*LaborForceFemale!AU39/100</f>
        <v>11.154778333287043</v>
      </c>
      <c r="AV39" s="25">
        <f>UnemploymentFemaleRate!AV39*LaborForceFemale!AV39/100</f>
        <v>11.64138848700515</v>
      </c>
      <c r="AW39" s="25">
        <f>UnemploymentFemaleRate!AW39*LaborForceFemale!AW39/100</f>
        <v>12.086218007955557</v>
      </c>
      <c r="AX39" s="25">
        <f>UnemploymentFemaleRate!AX39*LaborForceFemale!AX39/100</f>
        <v>12.501494554880992</v>
      </c>
      <c r="AY39" s="25">
        <f>UnemploymentFemaleRate!AY39*LaborForceFemale!AY39/100</f>
        <v>12.909480724610624</v>
      </c>
      <c r="AZ39" s="25">
        <f>UnemploymentFemaleRate!AZ39*LaborForceFemale!AZ39/100</f>
        <v>13.325529</v>
      </c>
    </row>
    <row r="40" spans="1:5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UnemploymentFemaleRate!AA40*LaborForceFemale!AA40/100</f>
        <v>5.6506022246344507</v>
      </c>
      <c r="AB40" s="28">
        <f>UnemploymentFemaleRate!AB40*LaborForceFemale!AB40/100</f>
        <v>5.8578389555842501</v>
      </c>
      <c r="AC40" s="28">
        <f>UnemploymentFemaleRate!AC40*LaborForceFemale!AC40/100</f>
        <v>6.077587634533951</v>
      </c>
      <c r="AD40" s="28">
        <f>UnemploymentFemaleRate!AD40*LaborForceFemale!AD40/100</f>
        <v>6.3109415384932506</v>
      </c>
      <c r="AE40" s="28">
        <f>UnemploymentFemaleRate!AE40*LaborForceFemale!AE40/100</f>
        <v>6.5592976325301002</v>
      </c>
      <c r="AF40" s="28">
        <f>UnemploymentFemaleRate!AF40*LaborForceFemale!AF40/100</f>
        <v>6.8215626396348004</v>
      </c>
      <c r="AG40" s="25">
        <f>UnemploymentFemaleRate!AG40*LaborForceFemale!AG40/100</f>
        <v>7.0860994213467157</v>
      </c>
      <c r="AH40" s="25">
        <f>UnemploymentFemaleRate!AH40*LaborForceFemale!AH40/100</f>
        <v>7.3677600309474585</v>
      </c>
      <c r="AI40" s="25">
        <f>UnemploymentFemaleRate!AI40*LaborForceFemale!AI40/100</f>
        <v>7.6348336964029038</v>
      </c>
      <c r="AJ40" s="25">
        <f>UnemploymentFemaleRate!AJ40*LaborForceFemale!AJ40/100</f>
        <v>7.8451893188222392</v>
      </c>
      <c r="AK40" s="25">
        <f>UnemploymentFemaleRate!AK40*LaborForceFemale!AK40/100</f>
        <v>7.9736608693327859</v>
      </c>
      <c r="AL40" s="25">
        <f>UnemploymentFemaleRate!AL40*LaborForceFemale!AL40/100</f>
        <v>8.0367575922345846</v>
      </c>
      <c r="AM40" s="25">
        <f>UnemploymentFemaleRate!AM40*LaborForceFemale!AM40/100</f>
        <v>8.0198711301952468</v>
      </c>
      <c r="AN40" s="25">
        <f>UnemploymentFemaleRate!AN40*LaborForceFemale!AN40/100</f>
        <v>7.9868354539619482</v>
      </c>
      <c r="AO40" s="25">
        <f>UnemploymentFemaleRate!AO40*LaborForceFemale!AO40/100</f>
        <v>8.0265517617897775</v>
      </c>
      <c r="AP40" s="25">
        <f>UnemploymentFemaleRate!AP40*LaborForceFemale!AP40/100</f>
        <v>8.2013943419078963</v>
      </c>
      <c r="AQ40" s="25">
        <f>UnemploymentFemaleRate!AQ40*LaborForceFemale!AQ40/100</f>
        <v>8.5370697719353021</v>
      </c>
      <c r="AR40" s="25">
        <f>UnemploymentFemaleRate!AR40*LaborForceFemale!AR40/100</f>
        <v>9.0095166847129562</v>
      </c>
      <c r="AS40" s="25">
        <f>UnemploymentFemaleRate!AS40*LaborForceFemale!AS40/100</f>
        <v>9.5701719541733592</v>
      </c>
      <c r="AT40" s="25">
        <f>UnemploymentFemaleRate!AT40*LaborForceFemale!AT40/100</f>
        <v>10.14601804539747</v>
      </c>
      <c r="AU40" s="25">
        <f>UnemploymentFemaleRate!AU40*LaborForceFemale!AU40/100</f>
        <v>10.682958181326192</v>
      </c>
      <c r="AV40" s="25">
        <f>UnemploymentFemaleRate!AV40*LaborForceFemale!AV40/100</f>
        <v>11.164015443783303</v>
      </c>
      <c r="AW40" s="25">
        <f>UnemploymentFemaleRate!AW40*LaborForceFemale!AW40/100</f>
        <v>11.603658149781731</v>
      </c>
      <c r="AX40" s="25">
        <f>UnemploymentFemaleRate!AX40*LaborForceFemale!AX40/100</f>
        <v>12.016425066947612</v>
      </c>
      <c r="AY40" s="25">
        <f>UnemploymentFemaleRate!AY40*LaborForceFemale!AY40/100</f>
        <v>12.428055191716004</v>
      </c>
      <c r="AZ40" s="25">
        <f>UnemploymentFemaleRate!AZ40*LaborForceFemale!AZ40/100</f>
        <v>12.8561727</v>
      </c>
    </row>
    <row r="41" spans="1:5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UnemploymentFemaleRate!AA41*LaborForceFemale!AA41/100</f>
        <v>5.4311572337430007</v>
      </c>
      <c r="AB41" s="28">
        <f>UnemploymentFemaleRate!AB41*LaborForceFemale!AB41/100</f>
        <v>5.6263071799744493</v>
      </c>
      <c r="AC41" s="28">
        <f>UnemploymentFemaleRate!AC41*LaborForceFemale!AC41/100</f>
        <v>5.8326328467495001</v>
      </c>
      <c r="AD41" s="28">
        <f>UnemploymentFemaleRate!AD41*LaborForceFemale!AD41/100</f>
        <v>6.0531711146506497</v>
      </c>
      <c r="AE41" s="28">
        <f>UnemploymentFemaleRate!AE41*LaborForceFemale!AE41/100</f>
        <v>6.2918699284351502</v>
      </c>
      <c r="AF41" s="28">
        <f>UnemploymentFemaleRate!AF41*LaborForceFemale!AF41/100</f>
        <v>6.5493974018311505</v>
      </c>
      <c r="AG41" s="25">
        <f>UnemploymentFemaleRate!AG41*LaborForceFemale!AG41/100</f>
        <v>6.8145073935839777</v>
      </c>
      <c r="AH41" s="25">
        <f>UnemploymentFemaleRate!AH41*LaborForceFemale!AH41/100</f>
        <v>7.1003650886593945</v>
      </c>
      <c r="AI41" s="25">
        <f>UnemploymentFemaleRate!AI41*LaborForceFemale!AI41/100</f>
        <v>7.3757686845825443</v>
      </c>
      <c r="AJ41" s="25">
        <f>UnemploymentFemaleRate!AJ41*LaborForceFemale!AJ41/100</f>
        <v>7.5989094717729584</v>
      </c>
      <c r="AK41" s="25">
        <f>UnemploymentFemaleRate!AK41*LaborForceFemale!AK41/100</f>
        <v>7.7444009936506859</v>
      </c>
      <c r="AL41" s="25">
        <f>UnemploymentFemaleRate!AL41*LaborForceFemale!AL41/100</f>
        <v>7.8303658257618762</v>
      </c>
      <c r="AM41" s="25">
        <f>UnemploymentFemaleRate!AM41*LaborForceFemale!AM41/100</f>
        <v>7.8415157905479429</v>
      </c>
      <c r="AN41" s="25">
        <f>UnemploymentFemaleRate!AN41*LaborForceFemale!AN41/100</f>
        <v>7.8316112985042219</v>
      </c>
      <c r="AO41" s="25">
        <f>UnemploymentFemaleRate!AO41*LaborForceFemale!AO41/100</f>
        <v>7.8762388750903947</v>
      </c>
      <c r="AP41" s="25">
        <f>UnemploymentFemaleRate!AP41*LaborForceFemale!AP41/100</f>
        <v>8.0291492816348971</v>
      </c>
      <c r="AQ41" s="25">
        <f>UnemploymentFemaleRate!AQ41*LaborForceFemale!AQ41/100</f>
        <v>8.3105216908116599</v>
      </c>
      <c r="AR41" s="25">
        <f>UnemploymentFemaleRate!AR41*LaborForceFemale!AR41/100</f>
        <v>8.7018540362823629</v>
      </c>
      <c r="AS41" s="25">
        <f>UnemploymentFemaleRate!AS41*LaborForceFemale!AS41/100</f>
        <v>9.1704501904222564</v>
      </c>
      <c r="AT41" s="25">
        <f>UnemploymentFemaleRate!AT41*LaborForceFemale!AT41/100</f>
        <v>9.6654706983629541</v>
      </c>
      <c r="AU41" s="25">
        <f>UnemploymentFemaleRate!AU41*LaborForceFemale!AU41/100</f>
        <v>10.148979904569268</v>
      </c>
      <c r="AV41" s="25">
        <f>UnemploymentFemaleRate!AV41*LaborForceFemale!AV41/100</f>
        <v>10.610223897898576</v>
      </c>
      <c r="AW41" s="25">
        <f>UnemploymentFemaleRate!AW41*LaborForceFemale!AW41/100</f>
        <v>11.058258652301173</v>
      </c>
      <c r="AX41" s="25">
        <f>UnemploymentFemaleRate!AX41*LaborForceFemale!AX41/100</f>
        <v>11.498109994513593</v>
      </c>
      <c r="AY41" s="25">
        <f>UnemploymentFemaleRate!AY41*LaborForceFemale!AY41/100</f>
        <v>11.941093234773179</v>
      </c>
      <c r="AZ41" s="25">
        <f>UnemploymentFemaleRate!AZ41*LaborForceFemale!AZ41/100</f>
        <v>12.393941700000003</v>
      </c>
    </row>
    <row r="42" spans="1:5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UnemploymentFemaleRate!AA42*LaborForceFemale!AA42/100</f>
        <v>5.2335777830455497</v>
      </c>
      <c r="AB42" s="28">
        <f>UnemploymentFemaleRate!AB42*LaborForceFemale!AB42/100</f>
        <v>5.41979930036445</v>
      </c>
      <c r="AC42" s="28">
        <f>UnemploymentFemaleRate!AC42*LaborForceFemale!AC42/100</f>
        <v>5.6161032612172495</v>
      </c>
      <c r="AD42" s="28">
        <f>UnemploymentFemaleRate!AD42*LaborForceFemale!AD42/100</f>
        <v>5.8246154820116987</v>
      </c>
      <c r="AE42" s="28">
        <f>UnemploymentFemaleRate!AE42*LaborForceFemale!AE42/100</f>
        <v>6.0482513681069996</v>
      </c>
      <c r="AF42" s="28">
        <f>UnemploymentFemaleRate!AF42*LaborForceFemale!AF42/100</f>
        <v>6.2875575580080003</v>
      </c>
      <c r="AG42" s="25">
        <f>UnemploymentFemaleRate!AG42*LaborForceFemale!AG42/100</f>
        <v>6.5286242357093087</v>
      </c>
      <c r="AH42" s="25">
        <f>UnemploymentFemaleRate!AH42*LaborForceFemale!AH42/100</f>
        <v>6.7851542072672091</v>
      </c>
      <c r="AI42" s="25">
        <f>UnemploymentFemaleRate!AI42*LaborForceFemale!AI42/100</f>
        <v>7.0363477734173463</v>
      </c>
      <c r="AJ42" s="25">
        <f>UnemploymentFemaleRate!AJ42*LaborForceFemale!AJ42/100</f>
        <v>7.2546937791134392</v>
      </c>
      <c r="AK42" s="25">
        <f>UnemploymentFemaleRate!AK42*LaborForceFemale!AK42/100</f>
        <v>7.4227072693441478</v>
      </c>
      <c r="AL42" s="25">
        <f>UnemploymentFemaleRate!AL42*LaborForceFemale!AL42/100</f>
        <v>7.5652617425567259</v>
      </c>
      <c r="AM42" s="25">
        <f>UnemploymentFemaleRate!AM42*LaborForceFemale!AM42/100</f>
        <v>7.6616006665646728</v>
      </c>
      <c r="AN42" s="25">
        <f>UnemploymentFemaleRate!AN42*LaborForceFemale!AN42/100</f>
        <v>7.7407835419051185</v>
      </c>
      <c r="AO42" s="25">
        <f>UnemploymentFemaleRate!AO42*LaborForceFemale!AO42/100</f>
        <v>7.8439387469761206</v>
      </c>
      <c r="AP42" s="25">
        <f>UnemploymentFemaleRate!AP42*LaborForceFemale!AP42/100</f>
        <v>8.0013853051363473</v>
      </c>
      <c r="AQ42" s="25">
        <f>UnemploymentFemaleRate!AQ42*LaborForceFemale!AQ42/100</f>
        <v>8.2216391058831935</v>
      </c>
      <c r="AR42" s="25">
        <f>UnemploymentFemaleRate!AR42*LaborForceFemale!AR42/100</f>
        <v>8.4974902087828426</v>
      </c>
      <c r="AS42" s="25">
        <f>UnemploymentFemaleRate!AS42*LaborForceFemale!AS42/100</f>
        <v>8.8242221150001612</v>
      </c>
      <c r="AT42" s="25">
        <f>UnemploymentFemaleRate!AT42*LaborForceFemale!AT42/100</f>
        <v>9.1917009993410108</v>
      </c>
      <c r="AU42" s="25">
        <f>UnemploymentFemaleRate!AU42*LaborForceFemale!AU42/100</f>
        <v>9.5910107726278948</v>
      </c>
      <c r="AV42" s="25">
        <f>UnemploymentFemaleRate!AV42*LaborForceFemale!AV42/100</f>
        <v>10.021801427394401</v>
      </c>
      <c r="AW42" s="25">
        <f>UnemploymentFemaleRate!AW42*LaborForceFemale!AW42/100</f>
        <v>10.483412560556109</v>
      </c>
      <c r="AX42" s="25">
        <f>UnemploymentFemaleRate!AX42*LaborForceFemale!AX42/100</f>
        <v>10.96496508182701</v>
      </c>
      <c r="AY42" s="25">
        <f>UnemploymentFemaleRate!AY42*LaborForceFemale!AY42/100</f>
        <v>11.452427762738607</v>
      </c>
      <c r="AZ42" s="25">
        <f>UnemploymentFemaleRate!AZ42*LaborForceFemale!AZ42/100</f>
        <v>11.934694799999999</v>
      </c>
    </row>
    <row r="43" spans="1:5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UnemploymentFemaleRate!AA43*LaborForceFemale!AA43/100</f>
        <v>5.2587652934673113</v>
      </c>
      <c r="AB43" s="28">
        <f>UnemploymentFemaleRate!AB43*LaborForceFemale!AB43/100</f>
        <v>5.4411817252795629</v>
      </c>
      <c r="AC43" s="28">
        <f>UnemploymentFemaleRate!AC43*LaborForceFemale!AC43/100</f>
        <v>5.6320914864395721</v>
      </c>
      <c r="AD43" s="28">
        <f>UnemploymentFemaleRate!AD43*LaborForceFemale!AD43/100</f>
        <v>5.8339665160858614</v>
      </c>
      <c r="AE43" s="28">
        <f>UnemploymentFemaleRate!AE43*LaborForceFemale!AE43/100</f>
        <v>6.0506731805633081</v>
      </c>
      <c r="AF43" s="28">
        <f>UnemploymentFemaleRate!AF43*LaborForceFemale!AF43/100</f>
        <v>6.2836059070782575</v>
      </c>
      <c r="AG43" s="25">
        <f>UnemploymentFemaleRate!AG43*LaborForceFemale!AG43/100</f>
        <v>6.5119073530975138</v>
      </c>
      <c r="AH43" s="25">
        <f>UnemploymentFemaleRate!AH43*LaborForceFemale!AH43/100</f>
        <v>6.7540369299521048</v>
      </c>
      <c r="AI43" s="25">
        <f>UnemploymentFemaleRate!AI43*LaborForceFemale!AI43/100</f>
        <v>6.9963437022530677</v>
      </c>
      <c r="AJ43" s="25">
        <f>UnemploymentFemaleRate!AJ43*LaborForceFemale!AJ43/100</f>
        <v>7.2211908215101959</v>
      </c>
      <c r="AK43" s="25">
        <f>UnemploymentFemaleRate!AK43*LaborForceFemale!AK43/100</f>
        <v>7.4165537335427185</v>
      </c>
      <c r="AL43" s="25">
        <f>UnemploymentFemaleRate!AL43*LaborForceFemale!AL43/100</f>
        <v>7.6736775289345402</v>
      </c>
      <c r="AM43" s="25">
        <f>UnemploymentFemaleRate!AM43*LaborForceFemale!AM43/100</f>
        <v>7.9090688114141559</v>
      </c>
      <c r="AN43" s="25">
        <f>UnemploymentFemaleRate!AN43*LaborForceFemale!AN43/100</f>
        <v>8.1297962265574171</v>
      </c>
      <c r="AO43" s="25">
        <f>UnemploymentFemaleRate!AO43*LaborForceFemale!AO43/100</f>
        <v>8.3471781643589082</v>
      </c>
      <c r="AP43" s="25">
        <f>UnemploymentFemaleRate!AP43*LaborForceFemale!AP43/100</f>
        <v>8.571747379108551</v>
      </c>
      <c r="AQ43" s="25">
        <f>UnemploymentFemaleRate!AQ43*LaborForceFemale!AQ43/100</f>
        <v>8.8015666071118766</v>
      </c>
      <c r="AR43" s="25">
        <f>UnemploymentFemaleRate!AR43*LaborForceFemale!AR43/100</f>
        <v>9.0396368890564762</v>
      </c>
      <c r="AS43" s="25">
        <f>UnemploymentFemaleRate!AS43*LaborForceFemale!AS43/100</f>
        <v>9.3091404291078046</v>
      </c>
      <c r="AT43" s="25">
        <f>UnemploymentFemaleRate!AT43*LaborForceFemale!AT43/100</f>
        <v>9.6402119464416476</v>
      </c>
      <c r="AU43" s="25">
        <f>UnemploymentFemaleRate!AU43*LaborForceFemale!AU43/100</f>
        <v>10.053525268069556</v>
      </c>
      <c r="AV43" s="25">
        <f>UnemploymentFemaleRate!AV43*LaborForceFemale!AV43/100</f>
        <v>10.560989379598089</v>
      </c>
      <c r="AW43" s="25">
        <f>UnemploymentFemaleRate!AW43*LaborForceFemale!AW43/100</f>
        <v>11.153334562782236</v>
      </c>
      <c r="AX43" s="25">
        <f>UnemploymentFemaleRate!AX43*LaborForceFemale!AX43/100</f>
        <v>11.802879941481324</v>
      </c>
      <c r="AY43" s="25">
        <f>UnemploymentFemaleRate!AY43*LaborForceFemale!AY43/100</f>
        <v>12.468196480846158</v>
      </c>
      <c r="AZ43" s="25">
        <f>UnemploymentFemaleRate!AZ43*LaborForceFemale!AZ43/100</f>
        <v>13.117512</v>
      </c>
    </row>
    <row r="44" spans="1:5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UnemploymentFemaleRate!AA44*LaborForceFemale!AA44/100</f>
        <v>5.062467972646413</v>
      </c>
      <c r="AB44" s="28">
        <f>UnemploymentFemaleRate!AB44*LaborForceFemale!AB44/100</f>
        <v>5.2318274951628609</v>
      </c>
      <c r="AC44" s="28">
        <f>UnemploymentFemaleRate!AC44*LaborForceFemale!AC44/100</f>
        <v>5.4063210451208636</v>
      </c>
      <c r="AD44" s="28">
        <f>UnemploymentFemaleRate!AD44*LaborForceFemale!AD44/100</f>
        <v>5.5898783719201264</v>
      </c>
      <c r="AE44" s="28">
        <f>UnemploymentFemaleRate!AE44*LaborForceFemale!AE44/100</f>
        <v>5.7876335030022075</v>
      </c>
      <c r="AF44" s="28">
        <f>UnemploymentFemaleRate!AF44*LaborForceFemale!AF44/100</f>
        <v>6.0027555911088033</v>
      </c>
      <c r="AG44" s="25">
        <f>UnemploymentFemaleRate!AG44*LaborForceFemale!AG44/100</f>
        <v>6.2127568402562892</v>
      </c>
      <c r="AH44" s="25">
        <f>UnemploymentFemaleRate!AH44*LaborForceFemale!AH44/100</f>
        <v>6.4352805150619652</v>
      </c>
      <c r="AI44" s="25">
        <f>UnemploymentFemaleRate!AI44*LaborForceFemale!AI44/100</f>
        <v>6.6653427905580749</v>
      </c>
      <c r="AJ44" s="25">
        <f>UnemploymentFemaleRate!AJ44*LaborForceFemale!AJ44/100</f>
        <v>6.8958449957659518</v>
      </c>
      <c r="AK44" s="25">
        <f>UnemploymentFemaleRate!AK44*LaborForceFemale!AK44/100</f>
        <v>7.1209121109554676</v>
      </c>
      <c r="AL44" s="25">
        <f>UnemploymentFemaleRate!AL44*LaborForceFemale!AL44/100</f>
        <v>7.4359480998733076</v>
      </c>
      <c r="AM44" s="25">
        <f>UnemploymentFemaleRate!AM44*LaborForceFemale!AM44/100</f>
        <v>7.755984344233708</v>
      </c>
      <c r="AN44" s="25">
        <f>UnemploymentFemaleRate!AN44*LaborForceFemale!AN44/100</f>
        <v>8.0637589390902846</v>
      </c>
      <c r="AO44" s="25">
        <f>UnemploymentFemaleRate!AO44*LaborForceFemale!AO44/100</f>
        <v>8.3361153988554761</v>
      </c>
      <c r="AP44" s="25">
        <f>UnemploymentFemaleRate!AP44*LaborForceFemale!AP44/100</f>
        <v>8.5596895609008428</v>
      </c>
      <c r="AQ44" s="25">
        <f>UnemploymentFemaleRate!AQ44*LaborForceFemale!AQ44/100</f>
        <v>8.718597673424501</v>
      </c>
      <c r="AR44" s="25">
        <f>UnemploymentFemaleRate!AR44*LaborForceFemale!AR44/100</f>
        <v>8.8268837910879459</v>
      </c>
      <c r="AS44" s="25">
        <f>UnemploymentFemaleRate!AS44*LaborForceFemale!AS44/100</f>
        <v>8.9374247341220574</v>
      </c>
      <c r="AT44" s="25">
        <f>UnemploymentFemaleRate!AT44*LaborForceFemale!AT44/100</f>
        <v>9.1248158398147314</v>
      </c>
      <c r="AU44" s="25">
        <f>UnemploymentFemaleRate!AU44*LaborForceFemale!AU44/100</f>
        <v>9.4422449868423151</v>
      </c>
      <c r="AV44" s="25">
        <f>UnemploymentFemaleRate!AV44*LaborForceFemale!AV44/100</f>
        <v>9.9149070771974372</v>
      </c>
      <c r="AW44" s="25">
        <f>UnemploymentFemaleRate!AW44*LaborForceFemale!AW44/100</f>
        <v>10.523387305648484</v>
      </c>
      <c r="AX44" s="25">
        <f>UnemploymentFemaleRate!AX44*LaborForceFemale!AX44/100</f>
        <v>11.221205530481454</v>
      </c>
      <c r="AY44" s="25">
        <f>UnemploymentFemaleRate!AY44*LaborForceFemale!AY44/100</f>
        <v>11.936861056169782</v>
      </c>
      <c r="AZ44" s="25">
        <f>UnemploymentFemaleRate!AZ44*LaborForceFemale!AZ44/100</f>
        <v>12.616392000000001</v>
      </c>
    </row>
    <row r="45" spans="1:5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UnemploymentFemaleRate!AA45*LaborForceFemale!AA45/100</f>
        <v>4.8728892556379186</v>
      </c>
      <c r="AB45" s="28">
        <f>UnemploymentFemaleRate!AB45*LaborForceFemale!AB45/100</f>
        <v>5.0309032113390817</v>
      </c>
      <c r="AC45" s="28">
        <f>UnemploymentFemaleRate!AC45*LaborForceFemale!AC45/100</f>
        <v>5.1924032350561138</v>
      </c>
      <c r="AD45" s="28">
        <f>UnemploymentFemaleRate!AD45*LaborForceFemale!AD45/100</f>
        <v>5.3615092253532248</v>
      </c>
      <c r="AE45" s="28">
        <f>UnemploymentFemaleRate!AE45*LaborForceFemale!AE45/100</f>
        <v>5.5439256571654774</v>
      </c>
      <c r="AF45" s="28">
        <f>UnemploymentFemaleRate!AF45*LaborForceFemale!AF45/100</f>
        <v>5.7432653646184075</v>
      </c>
      <c r="AG45" s="25">
        <f>UnemploymentFemaleRate!AG45*LaborForceFemale!AG45/100</f>
        <v>5.9363410085682915</v>
      </c>
      <c r="AH45" s="25">
        <f>UnemploymentFemaleRate!AH45*LaborForceFemale!AH45/100</f>
        <v>6.1404339773250536</v>
      </c>
      <c r="AI45" s="25">
        <f>UnemploymentFemaleRate!AI45*LaborForceFemale!AI45/100</f>
        <v>6.3567847437090679</v>
      </c>
      <c r="AJ45" s="25">
        <f>UnemploymentFemaleRate!AJ45*LaborForceFemale!AJ45/100</f>
        <v>6.586550979815577</v>
      </c>
      <c r="AK45" s="25">
        <f>UnemploymentFemaleRate!AK45*LaborForceFemale!AK45/100</f>
        <v>6.8286307593889948</v>
      </c>
      <c r="AL45" s="25">
        <f>UnemploymentFemaleRate!AL45*LaborForceFemale!AL45/100</f>
        <v>7.1797048953176024</v>
      </c>
      <c r="AM45" s="25">
        <f>UnemploymentFemaleRate!AM45*LaborForceFemale!AM45/100</f>
        <v>7.5546140364337147</v>
      </c>
      <c r="AN45" s="25">
        <f>UnemploymentFemaleRate!AN45*LaborForceFemale!AN45/100</f>
        <v>7.9208376599343673</v>
      </c>
      <c r="AO45" s="25">
        <f>UnemploymentFemaleRate!AO45*LaborForceFemale!AO45/100</f>
        <v>8.2335275443323859</v>
      </c>
      <c r="AP45" s="25">
        <f>UnemploymentFemaleRate!AP45*LaborForceFemale!AP45/100</f>
        <v>8.4640049389945151</v>
      </c>
      <c r="AQ45" s="25">
        <f>UnemploymentFemaleRate!AQ45*LaborForceFemale!AQ45/100</f>
        <v>8.5889178833698168</v>
      </c>
      <c r="AR45" s="25">
        <f>UnemploymentFemaleRate!AR45*LaborForceFemale!AR45/100</f>
        <v>8.6280202053939679</v>
      </c>
      <c r="AS45" s="25">
        <f>UnemploymentFemaleRate!AS45*LaborForceFemale!AS45/100</f>
        <v>8.6488062319672014</v>
      </c>
      <c r="AT45" s="25">
        <f>UnemploymentFemaleRate!AT45*LaborForceFemale!AT45/100</f>
        <v>8.7481725152311203</v>
      </c>
      <c r="AU45" s="25">
        <f>UnemploymentFemaleRate!AU45*LaborForceFemale!AU45/100</f>
        <v>8.9956100383793061</v>
      </c>
      <c r="AV45" s="25">
        <f>UnemploymentFemaleRate!AV45*LaborForceFemale!AV45/100</f>
        <v>9.4223667252152321</v>
      </c>
      <c r="AW45" s="25">
        <f>UnemploymentFemaleRate!AW45*LaborForceFemale!AW45/100</f>
        <v>10.004583131139114</v>
      </c>
      <c r="AX45" s="25">
        <f>UnemploymentFemaleRate!AX45*LaborForceFemale!AX45/100</f>
        <v>10.6907058285268</v>
      </c>
      <c r="AY45" s="25">
        <f>UnemploymentFemaleRate!AY45*LaborForceFemale!AY45/100</f>
        <v>11.400339510091699</v>
      </c>
      <c r="AZ45" s="25">
        <f>UnemploymentFemaleRate!AZ45*LaborForceFemale!AZ45/100</f>
        <v>12.072746400000002</v>
      </c>
    </row>
    <row r="46" spans="1:5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UnemploymentFemaleRate!AA46*LaborForceFemale!AA46/100</f>
        <v>4.6877473524678059</v>
      </c>
      <c r="AB46" s="28">
        <f>UnemploymentFemaleRate!AB46*LaborForceFemale!AB46/100</f>
        <v>4.8373947449308794</v>
      </c>
      <c r="AC46" s="28">
        <f>UnemploymentFemaleRate!AC46*LaborForceFemale!AC46/100</f>
        <v>4.9913521851226648</v>
      </c>
      <c r="AD46" s="28">
        <f>UnemploymentFemaleRate!AD46*LaborForceFemale!AD46/100</f>
        <v>5.1529789749493657</v>
      </c>
      <c r="AE46" s="28">
        <f>UnemploymentFemaleRate!AE46*LaborForceFemale!AE46/100</f>
        <v>5.3266485451945256</v>
      </c>
      <c r="AF46" s="28">
        <f>UnemploymentFemaleRate!AF46*LaborForceFemale!AF46/100</f>
        <v>5.5155300485998451</v>
      </c>
      <c r="AG46" s="25">
        <f>UnemploymentFemaleRate!AG46*LaborForceFemale!AG46/100</f>
        <v>5.6967427299701061</v>
      </c>
      <c r="AH46" s="25">
        <f>UnemploymentFemaleRate!AH46*LaborForceFemale!AH46/100</f>
        <v>5.8879330904410958</v>
      </c>
      <c r="AI46" s="25">
        <f>UnemploymentFemaleRate!AI46*LaborForceFemale!AI46/100</f>
        <v>6.0919213247864663</v>
      </c>
      <c r="AJ46" s="25">
        <f>UnemploymentFemaleRate!AJ46*LaborForceFemale!AJ46/100</f>
        <v>6.3127333372617702</v>
      </c>
      <c r="AK46" s="25">
        <f>UnemploymentFemaleRate!AK46*LaborForceFemale!AK46/100</f>
        <v>6.5507861277636383</v>
      </c>
      <c r="AL46" s="25">
        <f>UnemploymentFemaleRate!AL46*LaborForceFemale!AL46/100</f>
        <v>6.8989858519725953</v>
      </c>
      <c r="AM46" s="25">
        <f>UnemploymentFemaleRate!AM46*LaborForceFemale!AM46/100</f>
        <v>7.2746447587130429</v>
      </c>
      <c r="AN46" s="25">
        <f>UnemploymentFemaleRate!AN46*LaborForceFemale!AN46/100</f>
        <v>7.6460332182716284</v>
      </c>
      <c r="AO46" s="25">
        <f>UnemploymentFemaleRate!AO46*LaborForceFemale!AO46/100</f>
        <v>7.9689216299073049</v>
      </c>
      <c r="AP46" s="25">
        <f>UnemploymentFemaleRate!AP46*LaborForceFemale!AP46/100</f>
        <v>8.2142265865520496</v>
      </c>
      <c r="AQ46" s="25">
        <f>UnemploymentFemaleRate!AQ46*LaborForceFemale!AQ46/100</f>
        <v>8.3617005988306818</v>
      </c>
      <c r="AR46" s="25">
        <f>UnemploymentFemaleRate!AR46*LaborForceFemale!AR46/100</f>
        <v>8.429222446772382</v>
      </c>
      <c r="AS46" s="25">
        <f>UnemploymentFemaleRate!AS46*LaborForceFemale!AS46/100</f>
        <v>8.4735925181130813</v>
      </c>
      <c r="AT46" s="25">
        <f>UnemploymentFemaleRate!AT46*LaborForceFemale!AT46/100</f>
        <v>8.5768859802484343</v>
      </c>
      <c r="AU46" s="25">
        <f>UnemploymentFemaleRate!AU46*LaborForceFemale!AU46/100</f>
        <v>8.7990718213771295</v>
      </c>
      <c r="AV46" s="25">
        <f>UnemploymentFemaleRate!AV46*LaborForceFemale!AV46/100</f>
        <v>9.1644758764541567</v>
      </c>
      <c r="AW46" s="25">
        <f>UnemploymentFemaleRate!AW46*LaborForceFemale!AW46/100</f>
        <v>9.6549838951861915</v>
      </c>
      <c r="AX46" s="25">
        <f>UnemploymentFemaleRate!AX46*LaborForceFemale!AX46/100</f>
        <v>10.236178244966792</v>
      </c>
      <c r="AY46" s="25">
        <f>UnemploymentFemaleRate!AY46*LaborForceFemale!AY46/100</f>
        <v>10.852408496929854</v>
      </c>
      <c r="AZ46" s="25">
        <f>UnemploymentFemaleRate!AZ46*LaborForceFemale!AZ46/100</f>
        <v>11.461240800000001</v>
      </c>
    </row>
    <row r="47" spans="1:5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UnemploymentFemaleRate!AA47*LaborForceFemale!AA47/100</f>
        <v>4.5072957953554065</v>
      </c>
      <c r="AB47" s="28">
        <f>UnemploymentFemaleRate!AB47*LaborForceFemale!AB47/100</f>
        <v>4.6510485637189198</v>
      </c>
      <c r="AC47" s="28">
        <f>UnemploymentFemaleRate!AC47*LaborForceFemale!AC47/100</f>
        <v>4.8010762545109973</v>
      </c>
      <c r="AD47" s="28">
        <f>UnemploymentFemaleRate!AD47*LaborForceFemale!AD47/100</f>
        <v>4.9596606577056646</v>
      </c>
      <c r="AE47" s="28">
        <f>UnemploymentFemaleRate!AE47*LaborForceFemale!AE47/100</f>
        <v>5.1288934141124445</v>
      </c>
      <c r="AF47" s="28">
        <f>UnemploymentFemaleRate!AF47*LaborForceFemale!AF47/100</f>
        <v>5.3105492492666881</v>
      </c>
      <c r="AG47" s="25">
        <f>UnemploymentFemaleRate!AG47*LaborForceFemale!AG47/100</f>
        <v>5.4832893346981324</v>
      </c>
      <c r="AH47" s="25">
        <f>UnemploymentFemaleRate!AH47*LaborForceFemale!AH47/100</f>
        <v>5.6648161841638691</v>
      </c>
      <c r="AI47" s="25">
        <f>UnemploymentFemaleRate!AI47*LaborForceFemale!AI47/100</f>
        <v>5.8573996561025714</v>
      </c>
      <c r="AJ47" s="25">
        <f>UnemploymentFemaleRate!AJ47*LaborForceFemale!AJ47/100</f>
        <v>6.0636492226393788</v>
      </c>
      <c r="AK47" s="25">
        <f>UnemploymentFemaleRate!AK47*LaborForceFemale!AK47/100</f>
        <v>6.2840179450586184</v>
      </c>
      <c r="AL47" s="25">
        <f>UnemploymentFemaleRate!AL47*LaborForceFemale!AL47/100</f>
        <v>6.604208890963986</v>
      </c>
      <c r="AM47" s="25">
        <f>UnemploymentFemaleRate!AM47*LaborForceFemale!AM47/100</f>
        <v>6.9459466510093453</v>
      </c>
      <c r="AN47" s="25">
        <f>UnemploymentFemaleRate!AN47*LaborForceFemale!AN47/100</f>
        <v>7.2881557830995156</v>
      </c>
      <c r="AO47" s="25">
        <f>UnemploymentFemaleRate!AO47*LaborForceFemale!AO47/100</f>
        <v>7.6015349057468633</v>
      </c>
      <c r="AP47" s="25">
        <f>UnemploymentFemaleRate!AP47*LaborForceFemale!AP47/100</f>
        <v>7.8664946679168564</v>
      </c>
      <c r="AQ47" s="25">
        <f>UnemploymentFemaleRate!AQ47*LaborForceFemale!AQ47/100</f>
        <v>8.0718972997462615</v>
      </c>
      <c r="AR47" s="25">
        <f>UnemploymentFemaleRate!AR47*LaborForceFemale!AR47/100</f>
        <v>8.2291081467029716</v>
      </c>
      <c r="AS47" s="25">
        <f>UnemploymentFemaleRate!AS47*LaborForceFemale!AS47/100</f>
        <v>8.3686101906978401</v>
      </c>
      <c r="AT47" s="25">
        <f>UnemploymentFemaleRate!AT47*LaborForceFemale!AT47/100</f>
        <v>8.5347991951317823</v>
      </c>
      <c r="AU47" s="25">
        <f>UnemploymentFemaleRate!AU47*LaborForceFemale!AU47/100</f>
        <v>8.7615270336033486</v>
      </c>
      <c r="AV47" s="25">
        <f>UnemploymentFemaleRate!AV47*LaborForceFemale!AV47/100</f>
        <v>9.0591783517629523</v>
      </c>
      <c r="AW47" s="25">
        <f>UnemploymentFemaleRate!AW47*LaborForceFemale!AW47/100</f>
        <v>9.4208943209171654</v>
      </c>
      <c r="AX47" s="25">
        <f>UnemploymentFemaleRate!AX47*LaborForceFemale!AX47/100</f>
        <v>9.8423734034148005</v>
      </c>
      <c r="AY47" s="25">
        <f>UnemploymentFemaleRate!AY47*LaborForceFemale!AY47/100</f>
        <v>10.313121019437531</v>
      </c>
      <c r="AZ47" s="25">
        <f>UnemploymentFemaleRate!AZ47*LaborForceFemale!AZ47/100</f>
        <v>10.823635199999998</v>
      </c>
    </row>
    <row r="48" spans="1:5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UnemploymentFemaleRate!AA48*LaborForceFemale!AA48/100</f>
        <v>5.4461118399956794</v>
      </c>
      <c r="AB48" s="28">
        <f>UnemploymentFemaleRate!AB48*LaborForceFemale!AB48/100</f>
        <v>5.6195797611590015</v>
      </c>
      <c r="AC48" s="28">
        <f>UnemploymentFemaleRate!AC48*LaborForceFemale!AC48/100</f>
        <v>5.8034860367882803</v>
      </c>
      <c r="AD48" s="28">
        <f>UnemploymentFemaleRate!AD48*LaborForceFemale!AD48/100</f>
        <v>5.9986274878351198</v>
      </c>
      <c r="AE48" s="28">
        <f>UnemploymentFemaleRate!AE48*LaborForceFemale!AE48/100</f>
        <v>6.2050041142995198</v>
      </c>
      <c r="AF48" s="28">
        <f>UnemploymentFemaleRate!AF48*LaborForceFemale!AF48/100</f>
        <v>6.4225362340863201</v>
      </c>
      <c r="AG48" s="25">
        <f>UnemploymentFemaleRate!AG48*LaborForceFemale!AG48/100</f>
        <v>6.6289774422847128</v>
      </c>
      <c r="AH48" s="25">
        <f>UnemploymentFemaleRate!AH48*LaborForceFemale!AH48/100</f>
        <v>6.8442714514986482</v>
      </c>
      <c r="AI48" s="25">
        <f>UnemploymentFemaleRate!AI48*LaborForceFemale!AI48/100</f>
        <v>7.0716347540097138</v>
      </c>
      <c r="AJ48" s="25">
        <f>UnemploymentFemaleRate!AJ48*LaborForceFemale!AJ48/100</f>
        <v>7.3155002359982078</v>
      </c>
      <c r="AK48" s="25">
        <f>UnemploymentFemaleRate!AK48*LaborForceFemale!AK48/100</f>
        <v>7.577262269958509</v>
      </c>
      <c r="AL48" s="25">
        <f>UnemploymentFemaleRate!AL48*LaborForceFemale!AL48/100</f>
        <v>7.8605619402461073</v>
      </c>
      <c r="AM48" s="25">
        <f>UnemploymentFemaleRate!AM48*LaborForceFemale!AM48/100</f>
        <v>8.1607317520373961</v>
      </c>
      <c r="AN48" s="25">
        <f>UnemploymentFemaleRate!AN48*LaborForceFemale!AN48/100</f>
        <v>8.461667422963389</v>
      </c>
      <c r="AO48" s="25">
        <f>UnemploymentFemaleRate!AO48*LaborForceFemale!AO48/100</f>
        <v>8.7415882000189722</v>
      </c>
      <c r="AP48" s="25">
        <f>UnemploymentFemaleRate!AP48*LaborForceFemale!AP48/100</f>
        <v>8.9862498592595355</v>
      </c>
      <c r="AQ48" s="25">
        <f>UnemploymentFemaleRate!AQ48*LaborForceFemale!AQ48/100</f>
        <v>9.1928253409214804</v>
      </c>
      <c r="AR48" s="25">
        <f>UnemploymentFemaleRate!AR48*LaborForceFemale!AR48/100</f>
        <v>9.369413993526587</v>
      </c>
      <c r="AS48" s="25">
        <f>UnemploymentFemaleRate!AS48*LaborForceFemale!AS48/100</f>
        <v>9.5250829024307109</v>
      </c>
      <c r="AT48" s="25">
        <f>UnemploymentFemaleRate!AT48*LaborForceFemale!AT48/100</f>
        <v>9.6738090714451754</v>
      </c>
      <c r="AU48" s="25">
        <f>UnemploymentFemaleRate!AU48*LaborForceFemale!AU48/100</f>
        <v>9.8279448113195151</v>
      </c>
      <c r="AV48" s="25">
        <f>UnemploymentFemaleRate!AV48*LaborForceFemale!AV48/100</f>
        <v>9.9848523146698014</v>
      </c>
      <c r="AW48" s="25">
        <f>UnemploymentFemaleRate!AW48*LaborForceFemale!AW48/100</f>
        <v>10.148261176338217</v>
      </c>
      <c r="AX48" s="25">
        <f>UnemploymentFemaleRate!AX48*LaborForceFemale!AX48/100</f>
        <v>10.343416233936424</v>
      </c>
      <c r="AY48" s="25">
        <f>UnemploymentFemaleRate!AY48*LaborForceFemale!AY48/100</f>
        <v>10.602561480778599</v>
      </c>
      <c r="AZ48" s="25">
        <f>UnemploymentFemaleRate!AZ48*LaborForceFemale!AZ48/100</f>
        <v>10.9457839569</v>
      </c>
    </row>
    <row r="49" spans="1:5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UnemploymentFemaleRate!AA49*LaborForceFemale!AA49/100</f>
        <v>5.2292171769701614</v>
      </c>
      <c r="AB49" s="28">
        <f>UnemploymentFemaleRate!AB49*LaborForceFemale!AB49/100</f>
        <v>5.3954340274739199</v>
      </c>
      <c r="AC49" s="28">
        <f>UnemploymentFemaleRate!AC49*LaborForceFemale!AC49/100</f>
        <v>5.57607333720164</v>
      </c>
      <c r="AD49" s="28">
        <f>UnemploymentFemaleRate!AD49*LaborForceFemale!AD49/100</f>
        <v>5.7690633716791595</v>
      </c>
      <c r="AE49" s="28">
        <f>UnemploymentFemaleRate!AE49*LaborForceFemale!AE49/100</f>
        <v>5.9701809798630006</v>
      </c>
      <c r="AF49" s="28">
        <f>UnemploymentFemaleRate!AF49*LaborForceFemale!AF49/100</f>
        <v>6.17687633470804</v>
      </c>
      <c r="AG49" s="25">
        <f>UnemploymentFemaleRate!AG49*LaborForceFemale!AG49/100</f>
        <v>6.3675737881567303</v>
      </c>
      <c r="AH49" s="25">
        <f>UnemploymentFemaleRate!AH49*LaborForceFemale!AH49/100</f>
        <v>6.5634284488093781</v>
      </c>
      <c r="AI49" s="25">
        <f>UnemploymentFemaleRate!AI49*LaborForceFemale!AI49/100</f>
        <v>6.7690348628627897</v>
      </c>
      <c r="AJ49" s="25">
        <f>UnemploymentFemaleRate!AJ49*LaborForceFemale!AJ49/100</f>
        <v>6.9904228375173112</v>
      </c>
      <c r="AK49" s="25">
        <f>UnemploymentFemaleRate!AK49*LaborForceFemale!AK49/100</f>
        <v>7.2313476960704381</v>
      </c>
      <c r="AL49" s="25">
        <f>UnemploymentFemaleRate!AL49*LaborForceFemale!AL49/100</f>
        <v>7.4917622183506909</v>
      </c>
      <c r="AM49" s="25">
        <f>UnemploymentFemaleRate!AM49*LaborForceFemale!AM49/100</f>
        <v>7.7676434290089666</v>
      </c>
      <c r="AN49" s="25">
        <f>UnemploymentFemaleRate!AN49*LaborForceFemale!AN49/100</f>
        <v>8.0528431947300465</v>
      </c>
      <c r="AO49" s="25">
        <f>UnemploymentFemaleRate!AO49*LaborForceFemale!AO49/100</f>
        <v>8.3391235377987112</v>
      </c>
      <c r="AP49" s="25">
        <f>UnemploymentFemaleRate!AP49*LaborForceFemale!AP49/100</f>
        <v>8.6192783375690567</v>
      </c>
      <c r="AQ49" s="25">
        <f>UnemploymentFemaleRate!AQ49*LaborForceFemale!AQ49/100</f>
        <v>8.8995772042461923</v>
      </c>
      <c r="AR49" s="25">
        <f>UnemploymentFemaleRate!AR49*LaborForceFemale!AR49/100</f>
        <v>9.179692328818188</v>
      </c>
      <c r="AS49" s="25">
        <f>UnemploymentFemaleRate!AS49*LaborForceFemale!AS49/100</f>
        <v>9.4395115667279885</v>
      </c>
      <c r="AT49" s="25">
        <f>UnemploymentFemaleRate!AT49*LaborForceFemale!AT49/100</f>
        <v>9.6527153168673792</v>
      </c>
      <c r="AU49" s="25">
        <f>UnemploymentFemaleRate!AU49*LaborForceFemale!AU49/100</f>
        <v>9.8054788556776753</v>
      </c>
      <c r="AV49" s="25">
        <f>UnemploymentFemaleRate!AV49*LaborForceFemale!AV49/100</f>
        <v>9.8821246949043449</v>
      </c>
      <c r="AW49" s="25">
        <f>UnemploymentFemaleRate!AW49*LaborForceFemale!AW49/100</f>
        <v>9.9004410349845777</v>
      </c>
      <c r="AX49" s="25">
        <f>UnemploymentFemaleRate!AX49*LaborForceFemale!AX49/100</f>
        <v>9.9212697166155372</v>
      </c>
      <c r="AY49" s="25">
        <f>UnemploymentFemaleRate!AY49*LaborForceFemale!AY49/100</f>
        <v>10.026286472340791</v>
      </c>
      <c r="AZ49" s="25">
        <f>UnemploymentFemaleRate!AZ49*LaborForceFemale!AZ49/100</f>
        <v>10.270689578400003</v>
      </c>
    </row>
    <row r="50" spans="1:5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UnemploymentFemaleRate!AA50*LaborForceFemale!AA50/100</f>
        <v>5.0233983251718799</v>
      </c>
      <c r="AB50" s="28">
        <f>UnemploymentFemaleRate!AB50*LaborForceFemale!AB50/100</f>
        <v>5.1861091634885996</v>
      </c>
      <c r="AC50" s="28">
        <f>UnemploymentFemaleRate!AC50*LaborForceFemale!AC50/100</f>
        <v>5.3626846863631599</v>
      </c>
      <c r="AD50" s="28">
        <f>UnemploymentFemaleRate!AD50*LaborForceFemale!AD50/100</f>
        <v>5.5502563383697998</v>
      </c>
      <c r="AE50" s="28">
        <f>UnemploymentFemaleRate!AE50*LaborForceFemale!AE50/100</f>
        <v>5.7435651012279605</v>
      </c>
      <c r="AF50" s="28">
        <f>UnemploymentFemaleRate!AF50*LaborForceFemale!AF50/100</f>
        <v>5.9389455985602799</v>
      </c>
      <c r="AG50" s="25">
        <f>UnemploymentFemaleRate!AG50*LaborForceFemale!AG50/100</f>
        <v>6.1163371555202062</v>
      </c>
      <c r="AH50" s="25">
        <f>UnemploymentFemaleRate!AH50*LaborForceFemale!AH50/100</f>
        <v>6.2968374169360324</v>
      </c>
      <c r="AI50" s="25">
        <f>UnemploymentFemaleRate!AI50*LaborForceFemale!AI50/100</f>
        <v>6.4854559873043911</v>
      </c>
      <c r="AJ50" s="25">
        <f>UnemploymentFemaleRate!AJ50*LaborForceFemale!AJ50/100</f>
        <v>6.6887113604664314</v>
      </c>
      <c r="AK50" s="25">
        <f>UnemploymentFemaleRate!AK50*LaborForceFemale!AK50/100</f>
        <v>6.9110767552953583</v>
      </c>
      <c r="AL50" s="25">
        <f>UnemploymentFemaleRate!AL50*LaborForceFemale!AL50/100</f>
        <v>7.1503215262694741</v>
      </c>
      <c r="AM50" s="25">
        <f>UnemploymentFemaleRate!AM50*LaborForceFemale!AM50/100</f>
        <v>7.4032283473828082</v>
      </c>
      <c r="AN50" s="25">
        <f>UnemploymentFemaleRate!AN50*LaborForceFemale!AN50/100</f>
        <v>7.671201428480301</v>
      </c>
      <c r="AO50" s="25">
        <f>UnemploymentFemaleRate!AO50*LaborForceFemale!AO50/100</f>
        <v>7.9559344479756104</v>
      </c>
      <c r="AP50" s="25">
        <f>UnemploymentFemaleRate!AP50*LaborForceFemale!AP50/100</f>
        <v>8.2562419604551547</v>
      </c>
      <c r="AQ50" s="25">
        <f>UnemploymentFemaleRate!AQ50*LaborForceFemale!AQ50/100</f>
        <v>8.5836413675134171</v>
      </c>
      <c r="AR50" s="25">
        <f>UnemploymentFemaleRate!AR50*LaborForceFemale!AR50/100</f>
        <v>8.9322492849075985</v>
      </c>
      <c r="AS50" s="25">
        <f>UnemploymentFemaleRate!AS50*LaborForceFemale!AS50/100</f>
        <v>9.2631734927977405</v>
      </c>
      <c r="AT50" s="25">
        <f>UnemploymentFemaleRate!AT50*LaborForceFemale!AT50/100</f>
        <v>9.5249343775838362</v>
      </c>
      <c r="AU50" s="25">
        <f>UnemploymentFemaleRate!AU50*LaborForceFemale!AU50/100</f>
        <v>9.6866977050713245</v>
      </c>
      <c r="AV50" s="25">
        <f>UnemploymentFemaleRate!AV50*LaborForceFemale!AV50/100</f>
        <v>9.7253856461900412</v>
      </c>
      <c r="AW50" s="25">
        <f>UnemploymentFemaleRate!AW50*LaborForceFemale!AW50/100</f>
        <v>9.6673227273893687</v>
      </c>
      <c r="AX50" s="25">
        <f>UnemploymentFemaleRate!AX50*LaborForceFemale!AX50/100</f>
        <v>9.5904204614065893</v>
      </c>
      <c r="AY50" s="25">
        <f>UnemploymentFemaleRate!AY50*LaborForceFemale!AY50/100</f>
        <v>9.6015878923731748</v>
      </c>
      <c r="AZ50" s="25">
        <f>UnemploymentFemaleRate!AZ50*LaborForceFemale!AZ50/100</f>
        <v>9.7738290722999999</v>
      </c>
    </row>
    <row r="51" spans="1:5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UnemploymentFemaleRate!AA51*LaborForceFemale!AA51/100</f>
        <v>4.8314441579314398</v>
      </c>
      <c r="AB51" s="28">
        <f>UnemploymentFemaleRate!AB51*LaborForceFemale!AB51/100</f>
        <v>4.9957486381513601</v>
      </c>
      <c r="AC51" s="28">
        <f>UnemploymentFemaleRate!AC51*LaborForceFemale!AC51/100</f>
        <v>5.1662683217937602</v>
      </c>
      <c r="AD51" s="28">
        <f>UnemploymentFemaleRate!AD51*LaborForceFemale!AD51/100</f>
        <v>5.3425251162876792</v>
      </c>
      <c r="AE51" s="28">
        <f>UnemploymentFemaleRate!AE51*LaborForceFemale!AE51/100</f>
        <v>5.52260665134928</v>
      </c>
      <c r="AF51" s="28">
        <f>UnemploymentFemaleRate!AF51*LaborForceFemale!AF51/100</f>
        <v>5.7058754702172818</v>
      </c>
      <c r="AG51" s="25">
        <f>UnemploymentFemaleRate!AG51*LaborForceFemale!AG51/100</f>
        <v>5.8735200875562921</v>
      </c>
      <c r="AH51" s="25">
        <f>UnemploymentFemaleRate!AH51*LaborForceFemale!AH51/100</f>
        <v>6.0452109544193995</v>
      </c>
      <c r="AI51" s="25">
        <f>UnemploymentFemaleRate!AI51*LaborForceFemale!AI51/100</f>
        <v>6.2250811722564769</v>
      </c>
      <c r="AJ51" s="25">
        <f>UnemploymentFemaleRate!AJ51*LaborForceFemale!AJ51/100</f>
        <v>6.4183117915944941</v>
      </c>
      <c r="AK51" s="25">
        <f>UnemploymentFemaleRate!AK51*LaborForceFemale!AK51/100</f>
        <v>6.6285262656742496</v>
      </c>
      <c r="AL51" s="25">
        <f>UnemploymentFemaleRate!AL51*LaborForceFemale!AL51/100</f>
        <v>6.8530461251740391</v>
      </c>
      <c r="AM51" s="25">
        <f>UnemploymentFemaleRate!AM51*LaborForceFemale!AM51/100</f>
        <v>7.0898485187960203</v>
      </c>
      <c r="AN51" s="25">
        <f>UnemploymentFemaleRate!AN51*LaborForceFemale!AN51/100</f>
        <v>7.342371302655839</v>
      </c>
      <c r="AO51" s="25">
        <f>UnemploymentFemaleRate!AO51*LaborForceFemale!AO51/100</f>
        <v>7.615786395312437</v>
      </c>
      <c r="AP51" s="25">
        <f>UnemploymentFemaleRate!AP51*LaborForceFemale!AP51/100</f>
        <v>7.9106436749943363</v>
      </c>
      <c r="AQ51" s="25">
        <f>UnemploymentFemaleRate!AQ51*LaborForceFemale!AQ51/100</f>
        <v>8.23809615951917</v>
      </c>
      <c r="AR51" s="25">
        <f>UnemploymentFemaleRate!AR51*LaborForceFemale!AR51/100</f>
        <v>8.5909802540866664</v>
      </c>
      <c r="AS51" s="25">
        <f>UnemploymentFemaleRate!AS51*LaborForceFemale!AS51/100</f>
        <v>8.9312789550364773</v>
      </c>
      <c r="AT51" s="25">
        <f>UnemploymentFemaleRate!AT51*LaborForceFemale!AT51/100</f>
        <v>9.2079188530085112</v>
      </c>
      <c r="AU51" s="25">
        <f>UnemploymentFemaleRate!AU51*LaborForceFemale!AU51/100</f>
        <v>9.3897068793060559</v>
      </c>
      <c r="AV51" s="25">
        <f>UnemploymentFemaleRate!AV51*LaborForceFemale!AV51/100</f>
        <v>9.4567657803674106</v>
      </c>
      <c r="AW51" s="25">
        <f>UnemploymentFemaleRate!AW51*LaborForceFemale!AW51/100</f>
        <v>9.4328473274472291</v>
      </c>
      <c r="AX51" s="25">
        <f>UnemploymentFemaleRate!AX51*LaborForceFemale!AX51/100</f>
        <v>9.3840811348556539</v>
      </c>
      <c r="AY51" s="25">
        <f>UnemploymentFemaleRate!AY51*LaborForceFemale!AY51/100</f>
        <v>9.4013332630602804</v>
      </c>
      <c r="AZ51" s="25">
        <f>UnemploymentFemaleRate!AZ51*LaborForceFemale!AZ51/100</f>
        <v>9.5476780533000003</v>
      </c>
    </row>
    <row r="52" spans="1:5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UnemploymentFemaleRate!AA52*LaborForceFemale!AA52/100</f>
        <v>4.64729883601668</v>
      </c>
      <c r="AB52" s="28">
        <f>UnemploymentFemaleRate!AB52*LaborForceFemale!AB52/100</f>
        <v>4.8161451956607202</v>
      </c>
      <c r="AC52" s="28">
        <f>UnemploymentFemaleRate!AC52*LaborForceFemale!AC52/100</f>
        <v>4.9800512654048408</v>
      </c>
      <c r="AD52" s="28">
        <f>UnemploymentFemaleRate!AD52*LaborForceFemale!AD52/100</f>
        <v>5.1420449648651196</v>
      </c>
      <c r="AE52" s="28">
        <f>UnemploymentFemaleRate!AE52*LaborForceFemale!AE52/100</f>
        <v>5.3068275376559999</v>
      </c>
      <c r="AF52" s="28">
        <f>UnemploymentFemaleRate!AF52*LaborForceFemale!AF52/100</f>
        <v>5.4781440422499994</v>
      </c>
      <c r="AG52" s="25">
        <f>UnemploymentFemaleRate!AG52*LaborForceFemale!AG52/100</f>
        <v>5.6389637245541859</v>
      </c>
      <c r="AH52" s="25">
        <f>UnemploymentFemaleRate!AH52*LaborForceFemale!AH52/100</f>
        <v>5.8064112656370961</v>
      </c>
      <c r="AI52" s="25">
        <f>UnemploymentFemaleRate!AI52*LaborForceFemale!AI52/100</f>
        <v>5.9829381190382298</v>
      </c>
      <c r="AJ52" s="25">
        <f>UnemploymentFemaleRate!AJ52*LaborForceFemale!AJ52/100</f>
        <v>6.1711994710164468</v>
      </c>
      <c r="AK52" s="25">
        <f>UnemploymentFemaleRate!AK52*LaborForceFemale!AK52/100</f>
        <v>6.3731094061971589</v>
      </c>
      <c r="AL52" s="25">
        <f>UnemploymentFemaleRate!AL52*LaborForceFemale!AL52/100</f>
        <v>6.5870381867234018</v>
      </c>
      <c r="AM52" s="25">
        <f>UnemploymentFemaleRate!AM52*LaborForceFemale!AM52/100</f>
        <v>6.8117648270440938</v>
      </c>
      <c r="AN52" s="25">
        <f>UnemploymentFemaleRate!AN52*LaborForceFemale!AN52/100</f>
        <v>7.0501210042435911</v>
      </c>
      <c r="AO52" s="25">
        <f>UnemploymentFemaleRate!AO52*LaborForceFemale!AO52/100</f>
        <v>7.3054419385243952</v>
      </c>
      <c r="AP52" s="25">
        <f>UnemploymentFemaleRate!AP52*LaborForceFemale!AP52/100</f>
        <v>7.578239697819698</v>
      </c>
      <c r="AQ52" s="25">
        <f>UnemploymentFemaleRate!AQ52*LaborForceFemale!AQ52/100</f>
        <v>7.8754774958884424</v>
      </c>
      <c r="AR52" s="25">
        <f>UnemploymentFemaleRate!AR52*LaborForceFemale!AR52/100</f>
        <v>8.1916832231912942</v>
      </c>
      <c r="AS52" s="25">
        <f>UnemploymentFemaleRate!AS52*LaborForceFemale!AS52/100</f>
        <v>8.5014357990869218</v>
      </c>
      <c r="AT52" s="25">
        <f>UnemploymentFemaleRate!AT52*LaborForceFemale!AT52/100</f>
        <v>8.7710420659586354</v>
      </c>
      <c r="AU52" s="25">
        <f>UnemploymentFemaleRate!AU52*LaborForceFemale!AU52/100</f>
        <v>8.979551391844895</v>
      </c>
      <c r="AV52" s="25">
        <f>UnemploymentFemaleRate!AV52*LaborForceFemale!AV52/100</f>
        <v>9.1162063222053469</v>
      </c>
      <c r="AW52" s="25">
        <f>UnemploymentFemaleRate!AW52*LaborForceFemale!AW52/100</f>
        <v>9.19611010692687</v>
      </c>
      <c r="AX52" s="25">
        <f>UnemploymentFemaleRate!AX52*LaborForceFemale!AX52/100</f>
        <v>9.2549124158676506</v>
      </c>
      <c r="AY52" s="25">
        <f>UnemploymentFemaleRate!AY52*LaborForceFemale!AY52/100</f>
        <v>9.3421705266514614</v>
      </c>
      <c r="AZ52" s="25">
        <f>UnemploymentFemaleRate!AZ52*LaborForceFemale!AZ52/100</f>
        <v>9.4937899226999996</v>
      </c>
    </row>
    <row r="53" spans="1:5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UnemploymentFemaleRate!AA53*LaborForceFemale!AA53/100</f>
        <v>12.648897436961247</v>
      </c>
      <c r="AB53" s="28">
        <f>UnemploymentFemaleRate!AB53*LaborForceFemale!AB53/100</f>
        <v>13.138620951168239</v>
      </c>
      <c r="AC53" s="28">
        <f>UnemploymentFemaleRate!AC53*LaborForceFemale!AC53/100</f>
        <v>13.583906173206289</v>
      </c>
      <c r="AD53" s="28">
        <f>UnemploymentFemaleRate!AD53*LaborForceFemale!AD53/100</f>
        <v>14.004378135657616</v>
      </c>
      <c r="AE53" s="28">
        <f>UnemploymentFemaleRate!AE53*LaborForceFemale!AE53/100</f>
        <v>14.42981275002629</v>
      </c>
      <c r="AF53" s="28">
        <f>UnemploymentFemaleRate!AF53*LaborForceFemale!AF53/100</f>
        <v>14.882090799766049</v>
      </c>
      <c r="AG53" s="25">
        <f>UnemploymentFemaleRate!AG53*LaborForceFemale!AG53/100</f>
        <v>15.310285296618501</v>
      </c>
      <c r="AH53" s="25">
        <f>UnemploymentFemaleRate!AH53*LaborForceFemale!AH53/100</f>
        <v>15.763538566664467</v>
      </c>
      <c r="AI53" s="25">
        <f>UnemploymentFemaleRate!AI53*LaborForceFemale!AI53/100</f>
        <v>16.243090668999187</v>
      </c>
      <c r="AJ53" s="25">
        <f>UnemploymentFemaleRate!AJ53*LaborForceFemale!AJ53/100</f>
        <v>16.749269318916998</v>
      </c>
      <c r="AK53" s="25">
        <f>UnemploymentFemaleRate!AK53*LaborForceFemale!AK53/100</f>
        <v>17.28194940762921</v>
      </c>
      <c r="AL53" s="25">
        <f>UnemploymentFemaleRate!AL53*LaborForceFemale!AL53/100</f>
        <v>17.262647621591327</v>
      </c>
      <c r="AM53" s="25">
        <f>UnemploymentFemaleRate!AM53*LaborForceFemale!AM53/100</f>
        <v>17.229121916278295</v>
      </c>
      <c r="AN53" s="25">
        <f>UnemploymentFemaleRate!AN53*LaborForceFemale!AN53/100</f>
        <v>17.187568236902738</v>
      </c>
      <c r="AO53" s="25">
        <f>UnemploymentFemaleRate!AO53*LaborForceFemale!AO53/100</f>
        <v>17.144944526441495</v>
      </c>
      <c r="AP53" s="25">
        <f>UnemploymentFemaleRate!AP53*LaborForceFemale!AP53/100</f>
        <v>17.100368687709111</v>
      </c>
      <c r="AQ53" s="25">
        <f>UnemploymentFemaleRate!AQ53*LaborForceFemale!AQ53/100</f>
        <v>17.057275549156667</v>
      </c>
      <c r="AR53" s="25">
        <f>UnemploymentFemaleRate!AR53*LaborForceFemale!AR53/100</f>
        <v>17.000322799964909</v>
      </c>
      <c r="AS53" s="25">
        <f>UnemploymentFemaleRate!AS53*LaborForceFemale!AS53/100</f>
        <v>16.892174952717632</v>
      </c>
      <c r="AT53" s="25">
        <f>UnemploymentFemaleRate!AT53*LaborForceFemale!AT53/100</f>
        <v>16.691521189735965</v>
      </c>
      <c r="AU53" s="25">
        <f>UnemploymentFemaleRate!AU53*LaborForceFemale!AU53/100</f>
        <v>16.37727362888803</v>
      </c>
      <c r="AV53" s="25">
        <f>UnemploymentFemaleRate!AV53*LaborForceFemale!AV53/100</f>
        <v>15.954496748201956</v>
      </c>
      <c r="AW53" s="25">
        <f>UnemploymentFemaleRate!AW53*LaborForceFemale!AW53/100</f>
        <v>15.446038167033413</v>
      </c>
      <c r="AX53" s="25">
        <f>UnemploymentFemaleRate!AX53*LaborForceFemale!AX53/100</f>
        <v>14.874794454717035</v>
      </c>
      <c r="AY53" s="25">
        <f>UnemploymentFemaleRate!AY53*LaborForceFemale!AY53/100</f>
        <v>14.266924829713245</v>
      </c>
      <c r="AZ53" s="25">
        <f>UnemploymentFemaleRate!AZ53*LaborForceFemale!AZ53/100</f>
        <v>13.641264000000001</v>
      </c>
    </row>
    <row r="54" spans="1:5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UnemploymentFemaleRate!AA54*LaborForceFemale!AA54/100</f>
        <v>12.179701255685089</v>
      </c>
      <c r="AB54" s="28">
        <f>UnemploymentFemaleRate!AB54*LaborForceFemale!AB54/100</f>
        <v>12.679575648813923</v>
      </c>
      <c r="AC54" s="28">
        <f>UnemploymentFemaleRate!AC54*LaborForceFemale!AC54/100</f>
        <v>13.100498761439553</v>
      </c>
      <c r="AD54" s="28">
        <f>UnemploymentFemaleRate!AD54*LaborForceFemale!AD54/100</f>
        <v>13.473825530676113</v>
      </c>
      <c r="AE54" s="28">
        <f>UnemploymentFemaleRate!AE54*LaborForceFemale!AE54/100</f>
        <v>13.849633625871343</v>
      </c>
      <c r="AF54" s="28">
        <f>UnemploymentFemaleRate!AF54*LaborForceFemale!AF54/100</f>
        <v>14.265142936405327</v>
      </c>
      <c r="AG54" s="25">
        <f>UnemploymentFemaleRate!AG54*LaborForceFemale!AG54/100</f>
        <v>14.674950595208735</v>
      </c>
      <c r="AH54" s="25">
        <f>UnemploymentFemaleRate!AH54*LaborForceFemale!AH54/100</f>
        <v>15.120270481015545</v>
      </c>
      <c r="AI54" s="25">
        <f>UnemploymentFemaleRate!AI54*LaborForceFemale!AI54/100</f>
        <v>15.595535226497272</v>
      </c>
      <c r="AJ54" s="25">
        <f>UnemploymentFemaleRate!AJ54*LaborForceFemale!AJ54/100</f>
        <v>16.088809873304399</v>
      </c>
      <c r="AK54" s="25">
        <f>UnemploymentFemaleRate!AK54*LaborForceFemale!AK54/100</f>
        <v>16.592761355901079</v>
      </c>
      <c r="AL54" s="25">
        <f>UnemploymentFemaleRate!AL54*LaborForceFemale!AL54/100</f>
        <v>16.55376761526901</v>
      </c>
      <c r="AM54" s="25">
        <f>UnemploymentFemaleRate!AM54*LaborForceFemale!AM54/100</f>
        <v>16.494616271352658</v>
      </c>
      <c r="AN54" s="25">
        <f>UnemploymentFemaleRate!AN54*LaborForceFemale!AN54/100</f>
        <v>16.424480467528866</v>
      </c>
      <c r="AO54" s="25">
        <f>UnemploymentFemaleRate!AO54*LaborForceFemale!AO54/100</f>
        <v>16.355819636546116</v>
      </c>
      <c r="AP54" s="25">
        <f>UnemploymentFemaleRate!AP54*LaborForceFemale!AP54/100</f>
        <v>16.292470078586167</v>
      </c>
      <c r="AQ54" s="25">
        <f>UnemploymentFemaleRate!AQ54*LaborForceFemale!AQ54/100</f>
        <v>16.229594843168726</v>
      </c>
      <c r="AR54" s="25">
        <f>UnemploymentFemaleRate!AR54*LaborForceFemale!AR54/100</f>
        <v>16.153804600062905</v>
      </c>
      <c r="AS54" s="25">
        <f>UnemploymentFemaleRate!AS54*LaborForceFemale!AS54/100</f>
        <v>16.048594378683891</v>
      </c>
      <c r="AT54" s="25">
        <f>UnemploymentFemaleRate!AT54*LaborForceFemale!AT54/100</f>
        <v>15.895710339084125</v>
      </c>
      <c r="AU54" s="25">
        <f>UnemploymentFemaleRate!AU54*LaborForceFemale!AU54/100</f>
        <v>15.682181672828076</v>
      </c>
      <c r="AV54" s="25">
        <f>UnemploymentFemaleRate!AV54*LaborForceFemale!AV54/100</f>
        <v>15.420542178819119</v>
      </c>
      <c r="AW54" s="25">
        <f>UnemploymentFemaleRate!AW54*LaborForceFemale!AW54/100</f>
        <v>15.110094003276904</v>
      </c>
      <c r="AX54" s="25">
        <f>UnemploymentFemaleRate!AX54*LaborForceFemale!AX54/100</f>
        <v>14.719568137366892</v>
      </c>
      <c r="AY54" s="25">
        <f>UnemploymentFemaleRate!AY54*LaborForceFemale!AY54/100</f>
        <v>14.215323215654989</v>
      </c>
      <c r="AZ54" s="25">
        <f>UnemploymentFemaleRate!AZ54*LaborForceFemale!AZ54/100</f>
        <v>13.590827999999998</v>
      </c>
    </row>
    <row r="55" spans="1:5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UnemploymentFemaleRate!AA55*LaborForceFemale!AA55/100</f>
        <v>11.615086812543632</v>
      </c>
      <c r="AB55" s="28">
        <f>UnemploymentFemaleRate!AB55*LaborForceFemale!AB55/100</f>
        <v>12.12353305898424</v>
      </c>
      <c r="AC55" s="28">
        <f>UnemploymentFemaleRate!AC55*LaborForceFemale!AC55/100</f>
        <v>12.543102721086962</v>
      </c>
      <c r="AD55" s="28">
        <f>UnemploymentFemaleRate!AD55*LaborForceFemale!AD55/100</f>
        <v>12.908083212098898</v>
      </c>
      <c r="AE55" s="28">
        <f>UnemploymentFemaleRate!AE55*LaborForceFemale!AE55/100</f>
        <v>13.272838128023682</v>
      </c>
      <c r="AF55" s="28">
        <f>UnemploymentFemaleRate!AF55*LaborForceFemale!AF55/100</f>
        <v>13.677068684200064</v>
      </c>
      <c r="AG55" s="25">
        <f>UnemploymentFemaleRate!AG55*LaborForceFemale!AG55/100</f>
        <v>14.078495590772395</v>
      </c>
      <c r="AH55" s="25">
        <f>UnemploymentFemaleRate!AH55*LaborForceFemale!AH55/100</f>
        <v>14.513946089808687</v>
      </c>
      <c r="AI55" s="25">
        <f>UnemploymentFemaleRate!AI55*LaborForceFemale!AI55/100</f>
        <v>14.975416683557096</v>
      </c>
      <c r="AJ55" s="25">
        <f>UnemploymentFemaleRate!AJ55*LaborForceFemale!AJ55/100</f>
        <v>15.44857310923647</v>
      </c>
      <c r="AK55" s="25">
        <f>UnemploymentFemaleRate!AK55*LaborForceFemale!AK55/100</f>
        <v>15.923941213186433</v>
      </c>
      <c r="AL55" s="25">
        <f>UnemploymentFemaleRate!AL55*LaborForceFemale!AL55/100</f>
        <v>15.870928970214782</v>
      </c>
      <c r="AM55" s="25">
        <f>UnemploymentFemaleRate!AM55*LaborForceFemale!AM55/100</f>
        <v>15.794646576146446</v>
      </c>
      <c r="AN55" s="25">
        <f>UnemploymentFemaleRate!AN55*LaborForceFemale!AN55/100</f>
        <v>15.707071183442721</v>
      </c>
      <c r="AO55" s="25">
        <f>UnemploymentFemaleRate!AO55*LaborForceFemale!AO55/100</f>
        <v>15.620645509464955</v>
      </c>
      <c r="AP55" s="25">
        <f>UnemploymentFemaleRate!AP55*LaborForceFemale!AP55/100</f>
        <v>15.542161354525911</v>
      </c>
      <c r="AQ55" s="25">
        <f>UnemploymentFemaleRate!AQ55*LaborForceFemale!AQ55/100</f>
        <v>15.461271116728541</v>
      </c>
      <c r="AR55" s="25">
        <f>UnemploymentFemaleRate!AR55*LaborForceFemale!AR55/100</f>
        <v>15.367060269108615</v>
      </c>
      <c r="AS55" s="25">
        <f>UnemploymentFemaleRate!AS55*LaborForceFemale!AS55/100</f>
        <v>15.259212103057452</v>
      </c>
      <c r="AT55" s="25">
        <f>UnemploymentFemaleRate!AT55*LaborForceFemale!AT55/100</f>
        <v>15.137419106701234</v>
      </c>
      <c r="AU55" s="25">
        <f>UnemploymentFemaleRate!AU55*LaborForceFemale!AU55/100</f>
        <v>14.99460110116445</v>
      </c>
      <c r="AV55" s="25">
        <f>UnemploymentFemaleRate!AV55*LaborForceFemale!AV55/100</f>
        <v>14.847253687102382</v>
      </c>
      <c r="AW55" s="25">
        <f>UnemploymentFemaleRate!AW55*LaborForceFemale!AW55/100</f>
        <v>14.678554917246823</v>
      </c>
      <c r="AX55" s="25">
        <f>UnemploymentFemaleRate!AX55*LaborForceFemale!AX55/100</f>
        <v>14.421724580495519</v>
      </c>
      <c r="AY55" s="25">
        <f>UnemploymentFemaleRate!AY55*LaborForceFemale!AY55/100</f>
        <v>14.005576476369097</v>
      </c>
      <c r="AZ55" s="25">
        <f>UnemploymentFemaleRate!AZ55*LaborForceFemale!AZ55/100</f>
        <v>13.405392000000001</v>
      </c>
    </row>
    <row r="56" spans="1:5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UnemploymentFemaleRate!AA56*LaborForceFemale!AA56/100</f>
        <v>10.893697683831535</v>
      </c>
      <c r="AB56" s="28">
        <f>UnemploymentFemaleRate!AB56*LaborForceFemale!AB56/100</f>
        <v>11.407557732363793</v>
      </c>
      <c r="AC56" s="28">
        <f>UnemploymentFemaleRate!AC56*LaborForceFemale!AC56/100</f>
        <v>11.863219408410833</v>
      </c>
      <c r="AD56" s="28">
        <f>UnemploymentFemaleRate!AD56*LaborForceFemale!AD56/100</f>
        <v>12.280533319642032</v>
      </c>
      <c r="AE56" s="28">
        <f>UnemploymentFemaleRate!AE56*LaborForceFemale!AE56/100</f>
        <v>12.692433428781586</v>
      </c>
      <c r="AF56" s="28">
        <f>UnemploymentFemaleRate!AF56*LaborForceFemale!AF56/100</f>
        <v>13.124184145590512</v>
      </c>
      <c r="AG56" s="25">
        <f>UnemploymentFemaleRate!AG56*LaborForceFemale!AG56/100</f>
        <v>13.530359284886854</v>
      </c>
      <c r="AH56" s="25">
        <f>UnemploymentFemaleRate!AH56*LaborForceFemale!AH56/100</f>
        <v>13.950834626040137</v>
      </c>
      <c r="AI56" s="25">
        <f>UnemploymentFemaleRate!AI56*LaborForceFemale!AI56/100</f>
        <v>14.38318116862682</v>
      </c>
      <c r="AJ56" s="25">
        <f>UnemploymentFemaleRate!AJ56*LaborForceFemale!AJ56/100</f>
        <v>14.822558890430725</v>
      </c>
      <c r="AK56" s="25">
        <f>UnemploymentFemaleRate!AK56*LaborForceFemale!AK56/100</f>
        <v>15.266633366870717</v>
      </c>
      <c r="AL56" s="25">
        <f>UnemploymentFemaleRate!AL56*LaborForceFemale!AL56/100</f>
        <v>15.209222249468263</v>
      </c>
      <c r="AM56" s="25">
        <f>UnemploymentFemaleRate!AM56*LaborForceFemale!AM56/100</f>
        <v>15.132707539857465</v>
      </c>
      <c r="AN56" s="25">
        <f>UnemploymentFemaleRate!AN56*LaborForceFemale!AN56/100</f>
        <v>15.045622987393072</v>
      </c>
      <c r="AO56" s="25">
        <f>UnemploymentFemaleRate!AO56*LaborForceFemale!AO56/100</f>
        <v>14.958798827617217</v>
      </c>
      <c r="AP56" s="25">
        <f>UnemploymentFemaleRate!AP56*LaborForceFemale!AP56/100</f>
        <v>14.876414993342486</v>
      </c>
      <c r="AQ56" s="25">
        <f>UnemploymentFemaleRate!AQ56*LaborForceFemale!AQ56/100</f>
        <v>14.788791454322814</v>
      </c>
      <c r="AR56" s="25">
        <f>UnemploymentFemaleRate!AR56*LaborForceFemale!AR56/100</f>
        <v>14.687508183585706</v>
      </c>
      <c r="AS56" s="25">
        <f>UnemploymentFemaleRate!AS56*LaborForceFemale!AS56/100</f>
        <v>14.57695117016546</v>
      </c>
      <c r="AT56" s="25">
        <f>UnemploymentFemaleRate!AT56*LaborForceFemale!AT56/100</f>
        <v>14.462369780437296</v>
      </c>
      <c r="AU56" s="25">
        <f>UnemploymentFemaleRate!AU56*LaborForceFemale!AU56/100</f>
        <v>14.339955061084709</v>
      </c>
      <c r="AV56" s="25">
        <f>UnemploymentFemaleRate!AV56*LaborForceFemale!AV56/100</f>
        <v>14.223393009527776</v>
      </c>
      <c r="AW56" s="25">
        <f>UnemploymentFemaleRate!AW56*LaborForceFemale!AW56/100</f>
        <v>14.092273982814609</v>
      </c>
      <c r="AX56" s="25">
        <f>UnemploymentFemaleRate!AX56*LaborForceFemale!AX56/100</f>
        <v>13.8803911614716</v>
      </c>
      <c r="AY56" s="25">
        <f>UnemploymentFemaleRate!AY56*LaborForceFemale!AY56/100</f>
        <v>13.51559150716416</v>
      </c>
      <c r="AZ56" s="25">
        <f>UnemploymentFemaleRate!AZ56*LaborForceFemale!AZ56/100</f>
        <v>12.97134</v>
      </c>
    </row>
    <row r="57" spans="1:5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UnemploymentFemaleRate!AA57*LaborForceFemale!AA57/100</f>
        <v>10.08749232235029</v>
      </c>
      <c r="AB57" s="28">
        <f>UnemploymentFemaleRate!AB57*LaborForceFemale!AB57/100</f>
        <v>10.602254671231151</v>
      </c>
      <c r="AC57" s="28">
        <f>UnemploymentFemaleRate!AC57*LaborForceFemale!AC57/100</f>
        <v>11.113182243630433</v>
      </c>
      <c r="AD57" s="28">
        <f>UnemploymentFemaleRate!AD57*LaborForceFemale!AD57/100</f>
        <v>11.616214687979394</v>
      </c>
      <c r="AE57" s="28">
        <f>UnemploymentFemaleRate!AE57*LaborForceFemale!AE57/100</f>
        <v>12.108870678319361</v>
      </c>
      <c r="AF57" s="28">
        <f>UnemploymentFemaleRate!AF57*LaborForceFemale!AF57/100</f>
        <v>12.590699064476034</v>
      </c>
      <c r="AG57" s="25">
        <f>UnemploymentFemaleRate!AG57*LaborForceFemale!AG57/100</f>
        <v>13.010315245600612</v>
      </c>
      <c r="AH57" s="25">
        <f>UnemploymentFemaleRate!AH57*LaborForceFemale!AH57/100</f>
        <v>13.413471797791818</v>
      </c>
      <c r="AI57" s="25">
        <f>UnemploymentFemaleRate!AI57*LaborForceFemale!AI57/100</f>
        <v>13.809236920071037</v>
      </c>
      <c r="AJ57" s="25">
        <f>UnemploymentFemaleRate!AJ57*LaborForceFemale!AJ57/100</f>
        <v>14.209211625999108</v>
      </c>
      <c r="AK57" s="25">
        <f>UnemploymentFemaleRate!AK57*LaborForceFemale!AK57/100</f>
        <v>14.622830329792205</v>
      </c>
      <c r="AL57" s="25">
        <f>UnemploymentFemaleRate!AL57*LaborForceFemale!AL57/100</f>
        <v>14.568433999248571</v>
      </c>
      <c r="AM57" s="25">
        <f>UnemploymentFemaleRate!AM57*LaborForceFemale!AM57/100</f>
        <v>14.501809744090105</v>
      </c>
      <c r="AN57" s="25">
        <f>UnemploymentFemaleRate!AN57*LaborForceFemale!AN57/100</f>
        <v>14.428073595386177</v>
      </c>
      <c r="AO57" s="25">
        <f>UnemploymentFemaleRate!AO57*LaborForceFemale!AO57/100</f>
        <v>14.3509029085837</v>
      </c>
      <c r="AP57" s="25">
        <f>UnemploymentFemaleRate!AP57*LaborForceFemale!AP57/100</f>
        <v>14.272267939599528</v>
      </c>
      <c r="AQ57" s="25">
        <f>UnemploymentFemaleRate!AQ57*LaborForceFemale!AQ57/100</f>
        <v>14.184397739045391</v>
      </c>
      <c r="AR57" s="25">
        <f>UnemploymentFemaleRate!AR57*LaborForceFemale!AR57/100</f>
        <v>14.081922086732733</v>
      </c>
      <c r="AS57" s="25">
        <f>UnemploymentFemaleRate!AS57*LaborForceFemale!AS57/100</f>
        <v>13.967698533363313</v>
      </c>
      <c r="AT57" s="25">
        <f>UnemploymentFemaleRate!AT57*LaborForceFemale!AT57/100</f>
        <v>13.844739141240812</v>
      </c>
      <c r="AU57" s="25">
        <f>UnemploymentFemaleRate!AU57*LaborForceFemale!AU57/100</f>
        <v>13.709865469992957</v>
      </c>
      <c r="AV57" s="25">
        <f>UnemploymentFemaleRate!AV57*LaborForceFemale!AV57/100</f>
        <v>13.5697920492129</v>
      </c>
      <c r="AW57" s="25">
        <f>UnemploymentFemaleRate!AW57*LaborForceFemale!AW57/100</f>
        <v>13.409879293423492</v>
      </c>
      <c r="AX57" s="25">
        <f>UnemploymentFemaleRate!AX57*LaborForceFemale!AX57/100</f>
        <v>13.185178025642369</v>
      </c>
      <c r="AY57" s="25">
        <f>UnemploymentFemaleRate!AY57*LaborForceFemale!AY57/100</f>
        <v>12.847880443111267</v>
      </c>
      <c r="AZ57" s="25">
        <f>UnemploymentFemaleRate!AZ57*LaborForceFemale!AZ57/100</f>
        <v>12.379283999999998</v>
      </c>
    </row>
    <row r="58" spans="1:5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UnemploymentFemaleRate!AA58*LaborForceFemale!AA58/100</f>
        <v>9.0801411287262006</v>
      </c>
      <c r="AB58" s="28">
        <f>UnemploymentFemaleRate!AB58*LaborForceFemale!AB58/100</f>
        <v>9.5822241756930016</v>
      </c>
      <c r="AC58" s="28">
        <f>UnemploymentFemaleRate!AC58*LaborForceFemale!AC58/100</f>
        <v>10.129591420416</v>
      </c>
      <c r="AD58" s="28">
        <f>UnemploymentFemaleRate!AD58*LaborForceFemale!AD58/100</f>
        <v>10.696523197179301</v>
      </c>
      <c r="AE58" s="28">
        <f>UnemploymentFemaleRate!AE58*LaborForceFemale!AE58/100</f>
        <v>11.248946444564401</v>
      </c>
      <c r="AF58" s="28">
        <f>UnemploymentFemaleRate!AF58*LaborForceFemale!AF58/100</f>
        <v>11.763119932679702</v>
      </c>
      <c r="AG58" s="25">
        <f>UnemploymentFemaleRate!AG58*LaborForceFemale!AG58/100</f>
        <v>12.181571251598386</v>
      </c>
      <c r="AH58" s="25">
        <f>UnemploymentFemaleRate!AH58*LaborForceFemale!AH58/100</f>
        <v>12.556733029582951</v>
      </c>
      <c r="AI58" s="25">
        <f>UnemploymentFemaleRate!AI58*LaborForceFemale!AI58/100</f>
        <v>12.906233386378412</v>
      </c>
      <c r="AJ58" s="25">
        <f>UnemploymentFemaleRate!AJ58*LaborForceFemale!AJ58/100</f>
        <v>13.257388741986484</v>
      </c>
      <c r="AK58" s="25">
        <f>UnemploymentFemaleRate!AK58*LaborForceFemale!AK58/100</f>
        <v>13.629761780172529</v>
      </c>
      <c r="AL58" s="25">
        <f>UnemploymentFemaleRate!AL58*LaborForceFemale!AL58/100</f>
        <v>13.84041769680236</v>
      </c>
      <c r="AM58" s="25">
        <f>UnemploymentFemaleRate!AM58*LaborForceFemale!AM58/100</f>
        <v>14.061644499184681</v>
      </c>
      <c r="AN58" s="25">
        <f>UnemploymentFemaleRate!AN58*LaborForceFemale!AN58/100</f>
        <v>14.29513256192314</v>
      </c>
      <c r="AO58" s="25">
        <f>UnemploymentFemaleRate!AO58*LaborForceFemale!AO58/100</f>
        <v>14.539572178775408</v>
      </c>
      <c r="AP58" s="25">
        <f>UnemploymentFemaleRate!AP58*LaborForceFemale!AP58/100</f>
        <v>14.794263281634203</v>
      </c>
      <c r="AQ58" s="25">
        <f>UnemploymentFemaleRate!AQ58*LaborForceFemale!AQ58/100</f>
        <v>15.054803314602728</v>
      </c>
      <c r="AR58" s="25">
        <f>UnemploymentFemaleRate!AR58*LaborForceFemale!AR58/100</f>
        <v>15.321217158445318</v>
      </c>
      <c r="AS58" s="25">
        <f>UnemploymentFemaleRate!AS58*LaborForceFemale!AS58/100</f>
        <v>15.599983321601467</v>
      </c>
      <c r="AT58" s="25">
        <f>UnemploymentFemaleRate!AT58*LaborForceFemale!AT58/100</f>
        <v>15.898660737990015</v>
      </c>
      <c r="AU58" s="25">
        <f>UnemploymentFemaleRate!AU58*LaborForceFemale!AU58/100</f>
        <v>16.21982268385463</v>
      </c>
      <c r="AV58" s="25">
        <f>UnemploymentFemaleRate!AV58*LaborForceFemale!AV58/100</f>
        <v>16.568871840924579</v>
      </c>
      <c r="AW58" s="25">
        <f>UnemploymentFemaleRate!AW58*LaborForceFemale!AW58/100</f>
        <v>16.933917451594439</v>
      </c>
      <c r="AX58" s="25">
        <f>UnemploymentFemaleRate!AX58*LaborForceFemale!AX58/100</f>
        <v>17.279526928978136</v>
      </c>
      <c r="AY58" s="25">
        <f>UnemploymentFemaleRate!AY58*LaborForceFemale!AY58/100</f>
        <v>17.561924541115534</v>
      </c>
      <c r="AZ58" s="25">
        <f>UnemploymentFemaleRate!AZ58*LaborForceFemale!AZ58/100</f>
        <v>17.754227999999998</v>
      </c>
    </row>
    <row r="59" spans="1:5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UnemploymentFemaleRate!AA59*LaborForceFemale!AA59/100</f>
        <v>8.328335515492201</v>
      </c>
      <c r="AB59" s="28">
        <f>UnemploymentFemaleRate!AB59*LaborForceFemale!AB59/100</f>
        <v>8.8350349127157024</v>
      </c>
      <c r="AC59" s="28">
        <f>UnemploymentFemaleRate!AC59*LaborForceFemale!AC59/100</f>
        <v>9.4406561011542003</v>
      </c>
      <c r="AD59" s="28">
        <f>UnemploymentFemaleRate!AD59*LaborForceFemale!AD59/100</f>
        <v>10.095078706592103</v>
      </c>
      <c r="AE59" s="28">
        <f>UnemploymentFemaleRate!AE59*LaborForceFemale!AE59/100</f>
        <v>10.728178170368102</v>
      </c>
      <c r="AF59" s="28">
        <f>UnemploymentFemaleRate!AF59*LaborForceFemale!AF59/100</f>
        <v>11.290933249280101</v>
      </c>
      <c r="AG59" s="25">
        <f>UnemploymentFemaleRate!AG59*LaborForceFemale!AG59/100</f>
        <v>11.719525999286237</v>
      </c>
      <c r="AH59" s="25">
        <f>UnemploymentFemaleRate!AH59*LaborForceFemale!AH59/100</f>
        <v>12.072917623353215</v>
      </c>
      <c r="AI59" s="25">
        <f>UnemploymentFemaleRate!AI59*LaborForceFemale!AI59/100</f>
        <v>12.38062345739681</v>
      </c>
      <c r="AJ59" s="25">
        <f>UnemploymentFemaleRate!AJ59*LaborForceFemale!AJ59/100</f>
        <v>12.688160583505685</v>
      </c>
      <c r="AK59" s="25">
        <f>UnemploymentFemaleRate!AK59*LaborForceFemale!AK59/100</f>
        <v>13.02869922432683</v>
      </c>
      <c r="AL59" s="25">
        <f>UnemploymentFemaleRate!AL59*LaborForceFemale!AL59/100</f>
        <v>13.229633447542749</v>
      </c>
      <c r="AM59" s="25">
        <f>UnemploymentFemaleRate!AM59*LaborForceFemale!AM59/100</f>
        <v>13.451562788794631</v>
      </c>
      <c r="AN59" s="25">
        <f>UnemploymentFemaleRate!AN59*LaborForceFemale!AN59/100</f>
        <v>13.687881808034019</v>
      </c>
      <c r="AO59" s="25">
        <f>UnemploymentFemaleRate!AO59*LaborForceFemale!AO59/100</f>
        <v>13.928142697849403</v>
      </c>
      <c r="AP59" s="25">
        <f>UnemploymentFemaleRate!AP59*LaborForceFemale!AP59/100</f>
        <v>14.165924079115905</v>
      </c>
      <c r="AQ59" s="25">
        <f>UnemploymentFemaleRate!AQ59*LaborForceFemale!AQ59/100</f>
        <v>14.397932597776501</v>
      </c>
      <c r="AR59" s="25">
        <f>UnemploymentFemaleRate!AR59*LaborForceFemale!AR59/100</f>
        <v>14.628683403273222</v>
      </c>
      <c r="AS59" s="25">
        <f>UnemploymentFemaleRate!AS59*LaborForceFemale!AS59/100</f>
        <v>14.867359618585894</v>
      </c>
      <c r="AT59" s="25">
        <f>UnemploymentFemaleRate!AT59*LaborForceFemale!AT59/100</f>
        <v>15.126790567506088</v>
      </c>
      <c r="AU59" s="25">
        <f>UnemploymentFemaleRate!AU59*LaborForceFemale!AU59/100</f>
        <v>15.412641545041678</v>
      </c>
      <c r="AV59" s="25">
        <f>UnemploymentFemaleRate!AV59*LaborForceFemale!AV59/100</f>
        <v>15.723148132363795</v>
      </c>
      <c r="AW59" s="25">
        <f>UnemploymentFemaleRate!AW59*LaborForceFemale!AW59/100</f>
        <v>16.048081807256018</v>
      </c>
      <c r="AX59" s="25">
        <f>UnemploymentFemaleRate!AX59*LaborForceFemale!AX59/100</f>
        <v>16.373144090368886</v>
      </c>
      <c r="AY59" s="25">
        <f>UnemploymentFemaleRate!AY59*LaborForceFemale!AY59/100</f>
        <v>16.680933582219598</v>
      </c>
      <c r="AZ59" s="25">
        <f>UnemploymentFemaleRate!AZ59*LaborForceFemale!AZ59/100</f>
        <v>16.957187999999999</v>
      </c>
    </row>
    <row r="60" spans="1:5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UnemploymentFemaleRate!AA60*LaborForceFemale!AA60/100</f>
        <v>7.7150204099591999</v>
      </c>
      <c r="AB60" s="28">
        <f>UnemploymentFemaleRate!AB60*LaborForceFemale!AB60/100</f>
        <v>8.1992975345073003</v>
      </c>
      <c r="AC60" s="28">
        <f>UnemploymentFemaleRate!AC60*LaborForceFemale!AC60/100</f>
        <v>8.8108540304187013</v>
      </c>
      <c r="AD60" s="28">
        <f>UnemploymentFemaleRate!AD60*LaborForceFemale!AD60/100</f>
        <v>9.4898971705590025</v>
      </c>
      <c r="AE60" s="28">
        <f>UnemploymentFemaleRate!AE60*LaborForceFemale!AE60/100</f>
        <v>10.1506947358752</v>
      </c>
      <c r="AF60" s="28">
        <f>UnemploymentFemaleRate!AF60*LaborForceFemale!AF60/100</f>
        <v>10.732135042016701</v>
      </c>
      <c r="AG60" s="25">
        <f>UnemploymentFemaleRate!AG60*LaborForceFemale!AG60/100</f>
        <v>11.169451272362958</v>
      </c>
      <c r="AH60" s="25">
        <f>UnemploymentFemaleRate!AH60*LaborForceFemale!AH60/100</f>
        <v>11.522354014099893</v>
      </c>
      <c r="AI60" s="25">
        <f>UnemploymentFemaleRate!AI60*LaborForceFemale!AI60/100</f>
        <v>11.823290068460132</v>
      </c>
      <c r="AJ60" s="25">
        <f>UnemploymentFemaleRate!AJ60*LaborForceFemale!AJ60/100</f>
        <v>12.121096790646483</v>
      </c>
      <c r="AK60" s="25">
        <f>UnemploymentFemaleRate!AK60*LaborForceFemale!AK60/100</f>
        <v>12.451998242659954</v>
      </c>
      <c r="AL60" s="25">
        <f>UnemploymentFemaleRate!AL60*LaborForceFemale!AL60/100</f>
        <v>12.652322632685848</v>
      </c>
      <c r="AM60" s="25">
        <f>UnemploymentFemaleRate!AM60*LaborForceFemale!AM60/100</f>
        <v>12.872286978485686</v>
      </c>
      <c r="AN60" s="25">
        <f>UnemploymentFemaleRate!AN60*LaborForceFemale!AN60/100</f>
        <v>13.103939668940646</v>
      </c>
      <c r="AO60" s="25">
        <f>UnemploymentFemaleRate!AO60*LaborForceFemale!AO60/100</f>
        <v>13.33418263066414</v>
      </c>
      <c r="AP60" s="25">
        <f>UnemploymentFemaleRate!AP60*LaborForceFemale!AP60/100</f>
        <v>13.554737531325905</v>
      </c>
      <c r="AQ60" s="25">
        <f>UnemploymentFemaleRate!AQ60*LaborForceFemale!AQ60/100</f>
        <v>13.763512382762837</v>
      </c>
      <c r="AR60" s="25">
        <f>UnemploymentFemaleRate!AR60*LaborForceFemale!AR60/100</f>
        <v>13.96730037104359</v>
      </c>
      <c r="AS60" s="25">
        <f>UnemploymentFemaleRate!AS60*LaborForceFemale!AS60/100</f>
        <v>14.176855721441994</v>
      </c>
      <c r="AT60" s="25">
        <f>UnemploymentFemaleRate!AT60*LaborForceFemale!AT60/100</f>
        <v>14.405378987039585</v>
      </c>
      <c r="AU60" s="25">
        <f>UnemploymentFemaleRate!AU60*LaborForceFemale!AU60/100</f>
        <v>14.66068292749803</v>
      </c>
      <c r="AV60" s="25">
        <f>UnemploymentFemaleRate!AV60*LaborForceFemale!AV60/100</f>
        <v>14.935962356654963</v>
      </c>
      <c r="AW60" s="25">
        <f>UnemploymentFemaleRate!AW60*LaborForceFemale!AW60/100</f>
        <v>15.222898593730111</v>
      </c>
      <c r="AX60" s="25">
        <f>UnemploymentFemaleRate!AX60*LaborForceFemale!AX60/100</f>
        <v>15.523663453065772</v>
      </c>
      <c r="AY60" s="25">
        <f>UnemploymentFemaleRate!AY60*LaborForceFemale!AY60/100</f>
        <v>15.840468869085871</v>
      </c>
      <c r="AZ60" s="25">
        <f>UnemploymentFemaleRate!AZ60*LaborForceFemale!AZ60/100</f>
        <v>16.169543999999998</v>
      </c>
    </row>
    <row r="61" spans="1:5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UnemploymentFemaleRate!AA61*LaborForceFemale!AA61/100</f>
        <v>7.3188935926938008</v>
      </c>
      <c r="AB61" s="28">
        <f>UnemploymentFemaleRate!AB61*LaborForceFemale!AB61/100</f>
        <v>7.7381021612427014</v>
      </c>
      <c r="AC61" s="28">
        <f>UnemploymentFemaleRate!AC61*LaborForceFemale!AC61/100</f>
        <v>8.2740384434253009</v>
      </c>
      <c r="AD61" s="28">
        <f>UnemploymentFemaleRate!AD61*LaborForceFemale!AD61/100</f>
        <v>8.878120848444901</v>
      </c>
      <c r="AE61" s="28">
        <f>UnemploymentFemaleRate!AE61*LaborForceFemale!AE61/100</f>
        <v>9.4808842962483002</v>
      </c>
      <c r="AF61" s="28">
        <f>UnemploymentFemaleRate!AF61*LaborForceFemale!AF61/100</f>
        <v>10.031988586417201</v>
      </c>
      <c r="AG61" s="25">
        <f>UnemploymentFemaleRate!AG61*LaborForceFemale!AG61/100</f>
        <v>10.474850542346779</v>
      </c>
      <c r="AH61" s="25">
        <f>UnemploymentFemaleRate!AH61*LaborForceFemale!AH61/100</f>
        <v>10.860979662572131</v>
      </c>
      <c r="AI61" s="25">
        <f>UnemploymentFemaleRate!AI61*LaborForceFemale!AI61/100</f>
        <v>11.209245562754463</v>
      </c>
      <c r="AJ61" s="25">
        <f>UnemploymentFemaleRate!AJ61*LaborForceFemale!AJ61/100</f>
        <v>11.550353576230563</v>
      </c>
      <c r="AK61" s="25">
        <f>UnemploymentFemaleRate!AK61*LaborForceFemale!AK61/100</f>
        <v>11.906342098884679</v>
      </c>
      <c r="AL61" s="25">
        <f>UnemploymentFemaleRate!AL61*LaborForceFemale!AL61/100</f>
        <v>12.117171396601984</v>
      </c>
      <c r="AM61" s="25">
        <f>UnemploymentFemaleRate!AM61*LaborForceFemale!AM61/100</f>
        <v>12.330269655437002</v>
      </c>
      <c r="AN61" s="25">
        <f>UnemploymentFemaleRate!AN61*LaborForceFemale!AN61/100</f>
        <v>12.543306144643012</v>
      </c>
      <c r="AO61" s="25">
        <f>UnemploymentFemaleRate!AO61*LaborForceFemale!AO61/100</f>
        <v>12.75186883930604</v>
      </c>
      <c r="AP61" s="25">
        <f>UnemploymentFemaleRate!AP61*LaborForceFemale!AP61/100</f>
        <v>12.953408831080903</v>
      </c>
      <c r="AQ61" s="25">
        <f>UnemploymentFemaleRate!AQ61*LaborForceFemale!AQ61/100</f>
        <v>13.148058971004621</v>
      </c>
      <c r="AR61" s="25">
        <f>UnemploymentFemaleRate!AR61*LaborForceFemale!AR61/100</f>
        <v>13.339917213245061</v>
      </c>
      <c r="AS61" s="25">
        <f>UnemploymentFemaleRate!AS61*LaborForceFemale!AS61/100</f>
        <v>13.537976542114246</v>
      </c>
      <c r="AT61" s="25">
        <f>UnemploymentFemaleRate!AT61*LaborForceFemale!AT61/100</f>
        <v>13.752708094422902</v>
      </c>
      <c r="AU61" s="25">
        <f>UnemploymentFemaleRate!AU61*LaborForceFemale!AU61/100</f>
        <v>13.990482328456981</v>
      </c>
      <c r="AV61" s="25">
        <f>UnemploymentFemaleRate!AV61*LaborForceFemale!AV61/100</f>
        <v>14.243878748132039</v>
      </c>
      <c r="AW61" s="25">
        <f>UnemploymentFemaleRate!AW61*LaborForceFemale!AW61/100</f>
        <v>14.506958678883555</v>
      </c>
      <c r="AX61" s="25">
        <f>UnemploymentFemaleRate!AX61*LaborForceFemale!AX61/100</f>
        <v>14.786636424278631</v>
      </c>
      <c r="AY61" s="25">
        <f>UnemploymentFemaleRate!AY61*LaborForceFemale!AY61/100</f>
        <v>15.0911468556051</v>
      </c>
      <c r="AZ61" s="25">
        <f>UnemploymentFemaleRate!AZ61*LaborForceFemale!AZ61/100</f>
        <v>15.420456000000001</v>
      </c>
    </row>
    <row r="62" spans="1:5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UnemploymentFemaleRate!AA62*LaborForceFemale!AA62/100</f>
        <v>7.0691710264266012</v>
      </c>
      <c r="AB62" s="28">
        <f>UnemploymentFemaleRate!AB62*LaborForceFemale!AB62/100</f>
        <v>7.3986905042739002</v>
      </c>
      <c r="AC62" s="28">
        <f>UnemploymentFemaleRate!AC62*LaborForceFemale!AC62/100</f>
        <v>7.8084465461067012</v>
      </c>
      <c r="AD62" s="28">
        <f>UnemploymentFemaleRate!AD62*LaborForceFemale!AD62/100</f>
        <v>8.2755772268442005</v>
      </c>
      <c r="AE62" s="28">
        <f>UnemploymentFemaleRate!AE62*LaborForceFemale!AE62/100</f>
        <v>8.7664491374733</v>
      </c>
      <c r="AF62" s="28">
        <f>UnemploymentFemaleRate!AF62*LaborForceFemale!AF62/100</f>
        <v>9.2555624384807995</v>
      </c>
      <c r="AG62" s="25">
        <f>UnemploymentFemaleRate!AG62*LaborForceFemale!AG62/100</f>
        <v>9.6992276590815472</v>
      </c>
      <c r="AH62" s="25">
        <f>UnemploymentFemaleRate!AH62*LaborForceFemale!AH62/100</f>
        <v>10.135910947374812</v>
      </c>
      <c r="AI62" s="25">
        <f>UnemploymentFemaleRate!AI62*LaborForceFemale!AI62/100</f>
        <v>10.562173893259953</v>
      </c>
      <c r="AJ62" s="25">
        <f>UnemploymentFemaleRate!AJ62*LaborForceFemale!AJ62/100</f>
        <v>10.975714503695762</v>
      </c>
      <c r="AK62" s="25">
        <f>UnemploymentFemaleRate!AK62*LaborForceFemale!AK62/100</f>
        <v>11.377070730663304</v>
      </c>
      <c r="AL62" s="25">
        <f>UnemploymentFemaleRate!AL62*LaborForceFemale!AL62/100</f>
        <v>11.605112593112397</v>
      </c>
      <c r="AM62" s="25">
        <f>UnemploymentFemaleRate!AM62*LaborForceFemale!AM62/100</f>
        <v>11.809483425687459</v>
      </c>
      <c r="AN62" s="25">
        <f>UnemploymentFemaleRate!AN62*LaborForceFemale!AN62/100</f>
        <v>11.997393850742691</v>
      </c>
      <c r="AO62" s="25">
        <f>UnemploymentFemaleRate!AO62*LaborForceFemale!AO62/100</f>
        <v>12.179594940902387</v>
      </c>
      <c r="AP62" s="25">
        <f>UnemploymentFemaleRate!AP62*LaborForceFemale!AP62/100</f>
        <v>12.363515233988105</v>
      </c>
      <c r="AQ62" s="25">
        <f>UnemploymentFemaleRate!AQ62*LaborForceFemale!AQ62/100</f>
        <v>12.550411129649465</v>
      </c>
      <c r="AR62" s="25">
        <f>UnemploymentFemaleRate!AR62*LaborForceFemale!AR62/100</f>
        <v>12.740455740035204</v>
      </c>
      <c r="AS62" s="25">
        <f>UnemploymentFemaleRate!AS62*LaborForceFemale!AS62/100</f>
        <v>12.938421606321548</v>
      </c>
      <c r="AT62" s="25">
        <f>UnemploymentFemaleRate!AT62*LaborForceFemale!AT62/100</f>
        <v>13.150130149866998</v>
      </c>
      <c r="AU62" s="25">
        <f>UnemploymentFemaleRate!AU62*LaborForceFemale!AU62/100</f>
        <v>13.378193659188604</v>
      </c>
      <c r="AV62" s="25">
        <f>UnemploymentFemaleRate!AV62*LaborForceFemale!AV62/100</f>
        <v>13.617892024751251</v>
      </c>
      <c r="AW62" s="25">
        <f>UnemploymentFemaleRate!AW62*LaborForceFemale!AW62/100</f>
        <v>13.86545583821599</v>
      </c>
      <c r="AX62" s="25">
        <f>UnemploymentFemaleRate!AX62*LaborForceFemale!AX62/100</f>
        <v>14.125422714145655</v>
      </c>
      <c r="AY62" s="25">
        <f>UnemploymentFemaleRate!AY62*LaborForceFemale!AY62/100</f>
        <v>14.403523983631688</v>
      </c>
      <c r="AZ62" s="25">
        <f>UnemploymentFemaleRate!AZ62*LaborForceFemale!AZ62/100</f>
        <v>14.698907999999996</v>
      </c>
    </row>
    <row r="63" spans="1:5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UnemploymentFemaleRate!AA63*LaborForceFemale!AA63/100</f>
        <v>5.4750957964371256</v>
      </c>
      <c r="AB63" s="28">
        <f>UnemploymentFemaleRate!AB63*LaborForceFemale!AB63/100</f>
        <v>5.6709818898735476</v>
      </c>
      <c r="AC63" s="28">
        <f>UnemploymentFemaleRate!AC63*LaborForceFemale!AC63/100</f>
        <v>5.9057272624407293</v>
      </c>
      <c r="AD63" s="28">
        <f>UnemploymentFemaleRate!AD63*LaborForceFemale!AD63/100</f>
        <v>6.179861813399544</v>
      </c>
      <c r="AE63" s="28">
        <f>UnemploymentFemaleRate!AE63*LaborForceFemale!AE63/100</f>
        <v>6.49197247805433</v>
      </c>
      <c r="AF63" s="28">
        <f>UnemploymentFemaleRate!AF63*LaborForceFemale!AF63/100</f>
        <v>6.8388798608398425</v>
      </c>
      <c r="AG63" s="25">
        <f>UnemploymentFemaleRate!AG63*LaborForceFemale!AG63/100</f>
        <v>7.1670193967204785</v>
      </c>
      <c r="AH63" s="25">
        <f>UnemploymentFemaleRate!AH63*LaborForceFemale!AH63/100</f>
        <v>7.5224468113619158</v>
      </c>
      <c r="AI63" s="25">
        <f>UnemploymentFemaleRate!AI63*LaborForceFemale!AI63/100</f>
        <v>7.8860788155248516</v>
      </c>
      <c r="AJ63" s="25">
        <f>UnemploymentFemaleRate!AJ63*LaborForceFemale!AJ63/100</f>
        <v>8.232753141100396</v>
      </c>
      <c r="AK63" s="25">
        <f>UnemploymentFemaleRate!AK63*LaborForceFemale!AK63/100</f>
        <v>8.5457516081862774</v>
      </c>
      <c r="AL63" s="25">
        <f>UnemploymentFemaleRate!AL63*LaborForceFemale!AL63/100</f>
        <v>8.8188416075107536</v>
      </c>
      <c r="AM63" s="25">
        <f>UnemploymentFemaleRate!AM63*LaborForceFemale!AM63/100</f>
        <v>9.0585340357043336</v>
      </c>
      <c r="AN63" s="25">
        <f>UnemploymentFemaleRate!AN63*LaborForceFemale!AN63/100</f>
        <v>9.2777685120932052</v>
      </c>
      <c r="AO63" s="25">
        <f>UnemploymentFemaleRate!AO63*LaborForceFemale!AO63/100</f>
        <v>9.4956341678296585</v>
      </c>
      <c r="AP63" s="25">
        <f>UnemploymentFemaleRate!AP63*LaborForceFemale!AP63/100</f>
        <v>9.7261913746094031</v>
      </c>
      <c r="AQ63" s="25">
        <f>UnemploymentFemaleRate!AQ63*LaborForceFemale!AQ63/100</f>
        <v>9.9723704289324289</v>
      </c>
      <c r="AR63" s="25">
        <f>UnemploymentFemaleRate!AR63*LaborForceFemale!AR63/100</f>
        <v>10.231068782646524</v>
      </c>
      <c r="AS63" s="25">
        <f>UnemploymentFemaleRate!AS63*LaborForceFemale!AS63/100</f>
        <v>10.503869282110367</v>
      </c>
      <c r="AT63" s="25">
        <f>UnemploymentFemaleRate!AT63*LaborForceFemale!AT63/100</f>
        <v>10.790397118943496</v>
      </c>
      <c r="AU63" s="25">
        <f>UnemploymentFemaleRate!AU63*LaborForceFemale!AU63/100</f>
        <v>11.091050361906747</v>
      </c>
      <c r="AV63" s="25">
        <f>UnemploymentFemaleRate!AV63*LaborForceFemale!AV63/100</f>
        <v>11.402644761456617</v>
      </c>
      <c r="AW63" s="25">
        <f>UnemploymentFemaleRate!AW63*LaborForceFemale!AW63/100</f>
        <v>11.725454803332207</v>
      </c>
      <c r="AX63" s="25">
        <f>UnemploymentFemaleRate!AX63*LaborForceFemale!AX63/100</f>
        <v>12.065181200098712</v>
      </c>
      <c r="AY63" s="25">
        <f>UnemploymentFemaleRate!AY63*LaborForceFemale!AY63/100</f>
        <v>12.428196359734363</v>
      </c>
      <c r="AZ63" s="25">
        <f>UnemploymentFemaleRate!AZ63*LaborForceFemale!AZ63/100</f>
        <v>12.817189856000001</v>
      </c>
    </row>
    <row r="64" spans="1:5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UnemploymentFemaleRate!AA64*LaborForceFemale!AA64/100</f>
        <v>5.2869815588268558</v>
      </c>
      <c r="AB64" s="28">
        <f>UnemploymentFemaleRate!AB64*LaborForceFemale!AB64/100</f>
        <v>5.4102714535235394</v>
      </c>
      <c r="AC64" s="28">
        <f>UnemploymentFemaleRate!AC64*LaborForceFemale!AC64/100</f>
        <v>5.5457490312203239</v>
      </c>
      <c r="AD64" s="28">
        <f>UnemploymentFemaleRate!AD64*LaborForceFemale!AD64/100</f>
        <v>5.7128439314825936</v>
      </c>
      <c r="AE64" s="28">
        <f>UnemploymentFemaleRate!AE64*LaborForceFemale!AE64/100</f>
        <v>5.9385810166149176</v>
      </c>
      <c r="AF64" s="28">
        <f>UnemploymentFemaleRate!AF64*LaborForceFemale!AF64/100</f>
        <v>6.2392105306174335</v>
      </c>
      <c r="AG64" s="25">
        <f>UnemploymentFemaleRate!AG64*LaborForceFemale!AG64/100</f>
        <v>6.5736668043026789</v>
      </c>
      <c r="AH64" s="25">
        <f>UnemploymentFemaleRate!AH64*LaborForceFemale!AH64/100</f>
        <v>6.9751954117925115</v>
      </c>
      <c r="AI64" s="25">
        <f>UnemploymentFemaleRate!AI64*LaborForceFemale!AI64/100</f>
        <v>7.4053023676517817</v>
      </c>
      <c r="AJ64" s="25">
        <f>UnemploymentFemaleRate!AJ64*LaborForceFemale!AJ64/100</f>
        <v>7.8129992151844485</v>
      </c>
      <c r="AK64" s="25">
        <f>UnemploymentFemaleRate!AK64*LaborForceFemale!AK64/100</f>
        <v>8.1636934683142162</v>
      </c>
      <c r="AL64" s="25">
        <f>UnemploymentFemaleRate!AL64*LaborForceFemale!AL64/100</f>
        <v>8.4448068280954089</v>
      </c>
      <c r="AM64" s="25">
        <f>UnemploymentFemaleRate!AM64*LaborForceFemale!AM64/100</f>
        <v>8.6700823109194882</v>
      </c>
      <c r="AN64" s="25">
        <f>UnemploymentFemaleRate!AN64*LaborForceFemale!AN64/100</f>
        <v>8.8611285179170576</v>
      </c>
      <c r="AO64" s="25">
        <f>UnemploymentFemaleRate!AO64*LaborForceFemale!AO64/100</f>
        <v>9.0498597875339719</v>
      </c>
      <c r="AP64" s="25">
        <f>UnemploymentFemaleRate!AP64*LaborForceFemale!AP64/100</f>
        <v>9.2588331571942355</v>
      </c>
      <c r="AQ64" s="25">
        <f>UnemploymentFemaleRate!AQ64*LaborForceFemale!AQ64/100</f>
        <v>9.4937018091913234</v>
      </c>
      <c r="AR64" s="25">
        <f>UnemploymentFemaleRate!AR64*LaborForceFemale!AR64/100</f>
        <v>9.747750228296912</v>
      </c>
      <c r="AS64" s="25">
        <f>UnemploymentFemaleRate!AS64*LaborForceFemale!AS64/100</f>
        <v>10.017163749793562</v>
      </c>
      <c r="AT64" s="25">
        <f>UnemploymentFemaleRate!AT64*LaborForceFemale!AT64/100</f>
        <v>10.295411803442098</v>
      </c>
      <c r="AU64" s="25">
        <f>UnemploymentFemaleRate!AU64*LaborForceFemale!AU64/100</f>
        <v>10.577577249709877</v>
      </c>
      <c r="AV64" s="25">
        <f>UnemploymentFemaleRate!AV64*LaborForceFemale!AV64/100</f>
        <v>10.861836519499059</v>
      </c>
      <c r="AW64" s="25">
        <f>UnemploymentFemaleRate!AW64*LaborForceFemale!AW64/100</f>
        <v>11.15146759126616</v>
      </c>
      <c r="AX64" s="25">
        <f>UnemploymentFemaleRate!AX64*LaborForceFemale!AX64/100</f>
        <v>11.453862121511161</v>
      </c>
      <c r="AY64" s="25">
        <f>UnemploymentFemaleRate!AY64*LaborForceFemale!AY64/100</f>
        <v>11.779129132734045</v>
      </c>
      <c r="AZ64" s="25">
        <f>UnemploymentFemaleRate!AZ64*LaborForceFemale!AZ64/100</f>
        <v>12.132519808</v>
      </c>
    </row>
    <row r="65" spans="1:5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UnemploymentFemaleRate!AA65*LaborForceFemale!AA65/100</f>
        <v>5.0992205873905014</v>
      </c>
      <c r="AB65" s="28">
        <f>UnemploymentFemaleRate!AB65*LaborForceFemale!AB65/100</f>
        <v>5.1712868868693658</v>
      </c>
      <c r="AC65" s="28">
        <f>UnemploymentFemaleRate!AC65*LaborForceFemale!AC65/100</f>
        <v>5.2368177621307836</v>
      </c>
      <c r="AD65" s="28">
        <f>UnemploymentFemaleRate!AD65*LaborForceFemale!AD65/100</f>
        <v>5.327783801914153</v>
      </c>
      <c r="AE65" s="28">
        <f>UnemploymentFemaleRate!AE65*LaborForceFemale!AE65/100</f>
        <v>5.4872834794372274</v>
      </c>
      <c r="AF65" s="28">
        <f>UnemploymentFemaleRate!AF65*LaborForceFemale!AF65/100</f>
        <v>5.7428715562654533</v>
      </c>
      <c r="AG65" s="25">
        <f>UnemploymentFemaleRate!AG65*LaborForceFemale!AG65/100</f>
        <v>6.0630260912768481</v>
      </c>
      <c r="AH65" s="25">
        <f>UnemploymentFemaleRate!AH65*LaborForceFemale!AH65/100</f>
        <v>6.4715780977669182</v>
      </c>
      <c r="AI65" s="25">
        <f>UnemploymentFemaleRate!AI65*LaborForceFemale!AI65/100</f>
        <v>6.9224565806917413</v>
      </c>
      <c r="AJ65" s="25">
        <f>UnemploymentFemaleRate!AJ65*LaborForceFemale!AJ65/100</f>
        <v>7.3527067071812677</v>
      </c>
      <c r="AK65" s="25">
        <f>UnemploymentFemaleRate!AK65*LaborForceFemale!AK65/100</f>
        <v>7.7188637868113092</v>
      </c>
      <c r="AL65" s="25">
        <f>UnemploymentFemaleRate!AL65*LaborForceFemale!AL65/100</f>
        <v>8.006834479549239</v>
      </c>
      <c r="AM65" s="25">
        <f>UnemploymentFemaleRate!AM65*LaborForceFemale!AM65/100</f>
        <v>8.2324066777104452</v>
      </c>
      <c r="AN65" s="25">
        <f>UnemploymentFemaleRate!AN65*LaborForceFemale!AN65/100</f>
        <v>8.4188415026538195</v>
      </c>
      <c r="AO65" s="25">
        <f>UnemploymentFemaleRate!AO65*LaborForceFemale!AO65/100</f>
        <v>8.601132172477401</v>
      </c>
      <c r="AP65" s="25">
        <f>UnemploymentFemaleRate!AP65*LaborForceFemale!AP65/100</f>
        <v>8.804326070713909</v>
      </c>
      <c r="AQ65" s="25">
        <f>UnemploymentFemaleRate!AQ65*LaborForceFemale!AQ65/100</f>
        <v>9.0339025386785607</v>
      </c>
      <c r="AR65" s="25">
        <f>UnemploymentFemaleRate!AR65*LaborForceFemale!AR65/100</f>
        <v>9.2820185217734483</v>
      </c>
      <c r="AS65" s="25">
        <f>UnemploymentFemaleRate!AS65*LaborForceFemale!AS65/100</f>
        <v>9.5432954522920141</v>
      </c>
      <c r="AT65" s="25">
        <f>UnemploymentFemaleRate!AT65*LaborForceFemale!AT65/100</f>
        <v>9.8087521692233324</v>
      </c>
      <c r="AU65" s="25">
        <f>UnemploymentFemaleRate!AU65*LaborForceFemale!AU65/100</f>
        <v>10.072822904730423</v>
      </c>
      <c r="AV65" s="25">
        <f>UnemploymentFemaleRate!AV65*LaborForceFemale!AV65/100</f>
        <v>10.333989159802398</v>
      </c>
      <c r="AW65" s="25">
        <f>UnemploymentFemaleRate!AW65*LaborForceFemale!AW65/100</f>
        <v>10.597204500232747</v>
      </c>
      <c r="AX65" s="25">
        <f>UnemploymentFemaleRate!AX65*LaborForceFemale!AX65/100</f>
        <v>10.870571303032332</v>
      </c>
      <c r="AY65" s="25">
        <f>UnemploymentFemaleRate!AY65*LaborForceFemale!AY65/100</f>
        <v>11.165037082396786</v>
      </c>
      <c r="AZ65" s="25">
        <f>UnemploymentFemaleRate!AZ65*LaborForceFemale!AZ65/100</f>
        <v>11.486961015999999</v>
      </c>
    </row>
    <row r="66" spans="1:5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UnemploymentFemaleRate!AA66*LaborForceFemale!AA66/100</f>
        <v>4.8895571131713558</v>
      </c>
      <c r="AB66" s="28">
        <f>UnemploymentFemaleRate!AB66*LaborForceFemale!AB66/100</f>
        <v>4.9459030679109581</v>
      </c>
      <c r="AC66" s="28">
        <f>UnemploymentFemaleRate!AC66*LaborForceFemale!AC66/100</f>
        <v>4.9932407352157009</v>
      </c>
      <c r="AD66" s="28">
        <f>UnemploymentFemaleRate!AD66*LaborForceFemale!AD66/100</f>
        <v>5.0615977398684473</v>
      </c>
      <c r="AE66" s="28">
        <f>UnemploymentFemaleRate!AE66*LaborForceFemale!AE66/100</f>
        <v>5.191069792608662</v>
      </c>
      <c r="AF66" s="28">
        <f>UnemploymentFemaleRate!AF66*LaborForceFemale!AF66/100</f>
        <v>5.4085051226539589</v>
      </c>
      <c r="AG66" s="25">
        <f>UnemploymentFemaleRate!AG66*LaborForceFemale!AG66/100</f>
        <v>5.6820607823824902</v>
      </c>
      <c r="AH66" s="25">
        <f>UnemploymentFemaleRate!AH66*LaborForceFemale!AH66/100</f>
        <v>6.0371494930896805</v>
      </c>
      <c r="AI66" s="25">
        <f>UnemploymentFemaleRate!AI66*LaborForceFemale!AI66/100</f>
        <v>6.4354721155577606</v>
      </c>
      <c r="AJ66" s="25">
        <f>UnemploymentFemaleRate!AJ66*LaborForceFemale!AJ66/100</f>
        <v>6.8262182866558883</v>
      </c>
      <c r="AK66" s="25">
        <f>UnemploymentFemaleRate!AK66*LaborForceFemale!AK66/100</f>
        <v>7.1725817218077399</v>
      </c>
      <c r="AL66" s="25">
        <f>UnemploymentFemaleRate!AL66*LaborForceFemale!AL66/100</f>
        <v>7.464206425741553</v>
      </c>
      <c r="AM66" s="25">
        <f>UnemploymentFemaleRate!AM66*LaborForceFemale!AM66/100</f>
        <v>7.7128024375987572</v>
      </c>
      <c r="AN66" s="25">
        <f>UnemploymentFemaleRate!AN66*LaborForceFemale!AN66/100</f>
        <v>7.9320444959555587</v>
      </c>
      <c r="AO66" s="25">
        <f>UnemploymentFemaleRate!AO66*LaborForceFemale!AO66/100</f>
        <v>8.1437089217360032</v>
      </c>
      <c r="AP66" s="25">
        <f>UnemploymentFemaleRate!AP66*LaborForceFemale!AP66/100</f>
        <v>8.3641341680597368</v>
      </c>
      <c r="AQ66" s="25">
        <f>UnemploymentFemaleRate!AQ66*LaborForceFemale!AQ66/100</f>
        <v>8.5960368706876231</v>
      </c>
      <c r="AR66" s="25">
        <f>UnemploymentFemaleRate!AR66*LaborForceFemale!AR66/100</f>
        <v>8.8346730652500582</v>
      </c>
      <c r="AS66" s="25">
        <f>UnemploymentFemaleRate!AS66*LaborForceFemale!AS66/100</f>
        <v>9.0783022800948441</v>
      </c>
      <c r="AT66" s="25">
        <f>UnemploymentFemaleRate!AT66*LaborForceFemale!AT66/100</f>
        <v>9.3236634182654434</v>
      </c>
      <c r="AU66" s="25">
        <f>UnemploymentFemaleRate!AU66*LaborForceFemale!AU66/100</f>
        <v>9.5688470211096597</v>
      </c>
      <c r="AV66" s="25">
        <f>UnemploymentFemaleRate!AV66*LaborForceFemale!AV66/100</f>
        <v>9.8140109071927064</v>
      </c>
      <c r="AW66" s="25">
        <f>UnemploymentFemaleRate!AW66*LaborForceFemale!AW66/100</f>
        <v>10.062359729905886</v>
      </c>
      <c r="AX66" s="25">
        <f>UnemploymentFemaleRate!AX66*LaborForceFemale!AX66/100</f>
        <v>10.320914396683969</v>
      </c>
      <c r="AY66" s="25">
        <f>UnemploymentFemaleRate!AY66*LaborForceFemale!AY66/100</f>
        <v>10.598078961124768</v>
      </c>
      <c r="AZ66" s="25">
        <f>UnemploymentFemaleRate!AZ66*LaborForceFemale!AZ66/100</f>
        <v>10.899697328</v>
      </c>
    </row>
    <row r="67" spans="1:5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UnemploymentFemaleRate!AA67*LaborForceFemale!AA67/100</f>
        <v>4.6682358552129806</v>
      </c>
      <c r="AB67" s="28">
        <f>UnemploymentFemaleRate!AB67*LaborForceFemale!AB67/100</f>
        <v>4.7323536657787351</v>
      </c>
      <c r="AC67" s="28">
        <f>UnemploymentFemaleRate!AC67*LaborForceFemale!AC67/100</f>
        <v>4.7950584116488253</v>
      </c>
      <c r="AD67" s="28">
        <f>UnemploymentFemaleRate!AD67*LaborForceFemale!AD67/100</f>
        <v>4.8756030993016735</v>
      </c>
      <c r="AE67" s="28">
        <f>UnemploymentFemaleRate!AE67*LaborForceFemale!AE67/100</f>
        <v>4.9990696270853157</v>
      </c>
      <c r="AF67" s="28">
        <f>UnemploymentFemaleRate!AF67*LaborForceFemale!AF67/100</f>
        <v>5.182768037521635</v>
      </c>
      <c r="AG67" s="25">
        <f>UnemploymentFemaleRate!AG67*LaborForceFemale!AG67/100</f>
        <v>5.3913425452823356</v>
      </c>
      <c r="AH67" s="25">
        <f>UnemploymentFemaleRate!AH67*LaborForceFemale!AH67/100</f>
        <v>5.6550470228693648</v>
      </c>
      <c r="AI67" s="25">
        <f>UnemploymentFemaleRate!AI67*LaborForceFemale!AI67/100</f>
        <v>5.9557303372281778</v>
      </c>
      <c r="AJ67" s="25">
        <f>UnemploymentFemaleRate!AJ67*LaborForceFemale!AJ67/100</f>
        <v>6.2674016297824595</v>
      </c>
      <c r="AK67" s="25">
        <f>UnemploymentFemaleRate!AK67*LaborForceFemale!AK67/100</f>
        <v>6.571162491858157</v>
      </c>
      <c r="AL67" s="25">
        <f>UnemploymentFemaleRate!AL67*LaborForceFemale!AL67/100</f>
        <v>6.8631932759117706</v>
      </c>
      <c r="AM67" s="25">
        <f>UnemploymentFemaleRate!AM67*LaborForceFemale!AM67/100</f>
        <v>7.1463103389541924</v>
      </c>
      <c r="AN67" s="25">
        <f>UnemploymentFemaleRate!AN67*LaborForceFemale!AN67/100</f>
        <v>7.4187731449093279</v>
      </c>
      <c r="AO67" s="25">
        <f>UnemploymentFemaleRate!AO67*LaborForceFemale!AO67/100</f>
        <v>7.6805432700706637</v>
      </c>
      <c r="AP67" s="25">
        <f>UnemploymentFemaleRate!AP67*LaborForceFemale!AP67/100</f>
        <v>7.9315878749490762</v>
      </c>
      <c r="AQ67" s="25">
        <f>UnemploymentFemaleRate!AQ67*LaborForceFemale!AQ67/100</f>
        <v>8.1707507688489116</v>
      </c>
      <c r="AR67" s="25">
        <f>UnemploymentFemaleRate!AR67*LaborForceFemale!AR67/100</f>
        <v>8.398679119596272</v>
      </c>
      <c r="AS67" s="25">
        <f>UnemploymentFemaleRate!AS67*LaborForceFemale!AS67/100</f>
        <v>8.6201239362563928</v>
      </c>
      <c r="AT67" s="25">
        <f>UnemploymentFemaleRate!AT67*LaborForceFemale!AT67/100</f>
        <v>8.8417164338292977</v>
      </c>
      <c r="AU67" s="25">
        <f>UnemploymentFemaleRate!AU67*LaborForceFemale!AU67/100</f>
        <v>9.0692305210976034</v>
      </c>
      <c r="AV67" s="25">
        <f>UnemploymentFemaleRate!AV67*LaborForceFemale!AV67/100</f>
        <v>9.3032904276265125</v>
      </c>
      <c r="AW67" s="25">
        <f>UnemploymentFemaleRate!AW67*LaborForceFemale!AW67/100</f>
        <v>9.5446397778399152</v>
      </c>
      <c r="AX67" s="25">
        <f>UnemploymentFemaleRate!AX67*LaborForceFemale!AX67/100</f>
        <v>9.7973161970312841</v>
      </c>
      <c r="AY67" s="25">
        <f>UnemploymentFemaleRate!AY67*LaborForceFemale!AY67/100</f>
        <v>10.066096016515811</v>
      </c>
      <c r="AZ67" s="25">
        <f>UnemploymentFemaleRate!AZ67*LaborForceFemale!AZ67/100</f>
        <v>10.354073000000001</v>
      </c>
    </row>
    <row r="68" spans="1:5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UnemploymentFemaleRate!AA68*LaborForceFemale!AA68/100</f>
        <v>0.29491754599639997</v>
      </c>
      <c r="AB68" s="28">
        <f>UnemploymentFemaleRate!AB68*LaborForceFemale!AB68/100</f>
        <v>0.29944253839779994</v>
      </c>
      <c r="AC68" s="28">
        <f>UnemploymentFemaleRate!AC68*LaborForceFemale!AC68/100</f>
        <v>0.30420077783019994</v>
      </c>
      <c r="AD68" s="28">
        <f>UnemploymentFemaleRate!AD68*LaborForceFemale!AD68/100</f>
        <v>0.30985701833194995</v>
      </c>
      <c r="AE68" s="28">
        <f>UnemploymentFemaleRate!AE68*LaborForceFemale!AE68/100</f>
        <v>0.3172626115662</v>
      </c>
      <c r="AF68" s="28">
        <f>UnemploymentFemaleRate!AF68*LaborForceFemale!AF68/100</f>
        <v>0.32704732451664997</v>
      </c>
      <c r="AG68" s="25">
        <f>UnemploymentFemaleRate!AG68*LaborForceFemale!AG68/100</f>
        <v>0.33522716859974999</v>
      </c>
      <c r="AH68" s="25">
        <f>UnemploymentFemaleRate!AH68*LaborForceFemale!AH68/100</f>
        <v>0.34543808038498985</v>
      </c>
      <c r="AI68" s="25">
        <f>UnemploymentFemaleRate!AI68*LaborForceFemale!AI68/100</f>
        <v>0.35759241156220739</v>
      </c>
      <c r="AJ68" s="25">
        <f>UnemploymentFemaleRate!AJ68*LaborForceFemale!AJ68/100</f>
        <v>0.37148049872759986</v>
      </c>
      <c r="AK68" s="25">
        <f>UnemploymentFemaleRate!AK68*LaborForceFemale!AK68/100</f>
        <v>0.38682230090513736</v>
      </c>
      <c r="AL68" s="25">
        <f>UnemploymentFemaleRate!AL68*LaborForceFemale!AL68/100</f>
        <v>0.40371548475125985</v>
      </c>
      <c r="AM68" s="25">
        <f>UnemploymentFemaleRate!AM68*LaborForceFemale!AM68/100</f>
        <v>0.4218646655711773</v>
      </c>
      <c r="AN68" s="25">
        <f>UnemploymentFemaleRate!AN68*LaborForceFemale!AN68/100</f>
        <v>0.44018617204561977</v>
      </c>
      <c r="AO68" s="25">
        <f>UnemploymentFemaleRate!AO68*LaborForceFemale!AO68/100</f>
        <v>0.4573604281912072</v>
      </c>
      <c r="AP68" s="25">
        <f>UnemploymentFemaleRate!AP68*LaborForceFemale!AP68/100</f>
        <v>0.47253779659822465</v>
      </c>
      <c r="AQ68" s="25">
        <f>UnemploymentFemaleRate!AQ68*LaborForceFemale!AQ68/100</f>
        <v>0.48536126079399716</v>
      </c>
      <c r="AR68" s="25">
        <f>UnemploymentFemaleRate!AR68*LaborForceFemale!AR68/100</f>
        <v>0.49623363559443961</v>
      </c>
      <c r="AS68" s="25">
        <f>UnemploymentFemaleRate!AS68*LaborForceFemale!AS68/100</f>
        <v>0.50584302180955443</v>
      </c>
      <c r="AT68" s="25">
        <f>UnemploymentFemaleRate!AT68*LaborForceFemale!AT68/100</f>
        <v>0.51520838575717454</v>
      </c>
      <c r="AU68" s="25">
        <f>UnemploymentFemaleRate!AU68*LaborForceFemale!AU68/100</f>
        <v>0.52501433353477434</v>
      </c>
      <c r="AV68" s="25">
        <f>UnemploymentFemaleRate!AV68*LaborForceFemale!AV68/100</f>
        <v>0.53538784224014924</v>
      </c>
      <c r="AW68" s="25">
        <f>UnemploymentFemaleRate!AW68*LaborForceFemale!AW68/100</f>
        <v>0.54620539933446921</v>
      </c>
      <c r="AX68" s="25">
        <f>UnemploymentFemaleRate!AX68*LaborForceFemale!AX68/100</f>
        <v>0.55749360540386428</v>
      </c>
      <c r="AY68" s="25">
        <f>UnemploymentFemaleRate!AY68*LaborForceFemale!AY68/100</f>
        <v>0.56926554595440659</v>
      </c>
      <c r="AZ68" s="25">
        <f>UnemploymentFemaleRate!AZ68*LaborForceFemale!AZ68/100</f>
        <v>0.58150387999999997</v>
      </c>
    </row>
    <row r="69" spans="1:5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UnemploymentFemaleRate!AA69*LaborForceFemale!AA69/100</f>
        <v>0.28246215454099993</v>
      </c>
      <c r="AB69" s="28">
        <f>UnemploymentFemaleRate!AB69*LaborForceFemale!AB69/100</f>
        <v>0.28740699159819999</v>
      </c>
      <c r="AC69" s="28">
        <f>UnemploymentFemaleRate!AC69*LaborForceFemale!AC69/100</f>
        <v>0.29288829682669998</v>
      </c>
      <c r="AD69" s="28">
        <f>UnemploymentFemaleRate!AD69*LaborForceFemale!AD69/100</f>
        <v>0.29895271963269998</v>
      </c>
      <c r="AE69" s="28">
        <f>UnemploymentFemaleRate!AE69*LaborForceFemale!AE69/100</f>
        <v>0.30562358471929996</v>
      </c>
      <c r="AF69" s="28">
        <f>UnemploymentFemaleRate!AF69*LaborForceFemale!AF69/100</f>
        <v>0.31299419089889996</v>
      </c>
      <c r="AG69" s="25">
        <f>UnemploymentFemaleRate!AG69*LaborForceFemale!AG69/100</f>
        <v>0.31689911274950244</v>
      </c>
      <c r="AH69" s="25">
        <f>UnemploymentFemaleRate!AH69*LaborForceFemale!AH69/100</f>
        <v>0.32132954694398491</v>
      </c>
      <c r="AI69" s="25">
        <f>UnemploymentFemaleRate!AI69*LaborForceFemale!AI69/100</f>
        <v>0.32739327234076732</v>
      </c>
      <c r="AJ69" s="25">
        <f>UnemploymentFemaleRate!AJ69*LaborForceFemale!AJ69/100</f>
        <v>0.33651762825911985</v>
      </c>
      <c r="AK69" s="25">
        <f>UnemploymentFemaleRate!AK69*LaborForceFemale!AK69/100</f>
        <v>0.34946170728868731</v>
      </c>
      <c r="AL69" s="25">
        <f>UnemploymentFemaleRate!AL69*LaborForceFemale!AL69/100</f>
        <v>0.36671147415621985</v>
      </c>
      <c r="AM69" s="25">
        <f>UnemploymentFemaleRate!AM69*LaborForceFemale!AM69/100</f>
        <v>0.38742825722045976</v>
      </c>
      <c r="AN69" s="25">
        <f>UnemploymentFemaleRate!AN69*LaborForceFemale!AN69/100</f>
        <v>0.40948236055187975</v>
      </c>
      <c r="AO69" s="25">
        <f>UnemploymentFemaleRate!AO69*LaborForceFemale!AO69/100</f>
        <v>0.43006183467413223</v>
      </c>
      <c r="AP69" s="25">
        <f>UnemploymentFemaleRate!AP69*LaborForceFemale!AP69/100</f>
        <v>0.44730315831284967</v>
      </c>
      <c r="AQ69" s="25">
        <f>UnemploymentFemaleRate!AQ69*LaborForceFemale!AQ69/100</f>
        <v>0.46064953752651711</v>
      </c>
      <c r="AR69" s="25">
        <f>UnemploymentFemaleRate!AR69*LaborForceFemale!AR69/100</f>
        <v>0.47083577273219951</v>
      </c>
      <c r="AS69" s="25">
        <f>UnemploymentFemaleRate!AS69*LaborForceFemale!AS69/100</f>
        <v>0.47905294128048703</v>
      </c>
      <c r="AT69" s="25">
        <f>UnemploymentFemaleRate!AT69*LaborForceFemale!AT69/100</f>
        <v>0.48695143648297951</v>
      </c>
      <c r="AU69" s="25">
        <f>UnemploymentFemaleRate!AU69*LaborForceFemale!AU69/100</f>
        <v>0.49571670119282446</v>
      </c>
      <c r="AV69" s="25">
        <f>UnemploymentFemaleRate!AV69*LaborForceFemale!AV69/100</f>
        <v>0.50561853314651939</v>
      </c>
      <c r="AW69" s="25">
        <f>UnemploymentFemaleRate!AW69*LaborForceFemale!AW69/100</f>
        <v>0.51626000892843682</v>
      </c>
      <c r="AX69" s="25">
        <f>UnemploymentFemaleRate!AX69*LaborForceFemale!AX69/100</f>
        <v>0.52744609828689915</v>
      </c>
      <c r="AY69" s="25">
        <f>UnemploymentFemaleRate!AY69*LaborForceFemale!AY69/100</f>
        <v>0.53883809522606163</v>
      </c>
      <c r="AZ69" s="25">
        <f>UnemploymentFemaleRate!AZ69*LaborForceFemale!AZ69/100</f>
        <v>0.55018603199999994</v>
      </c>
    </row>
    <row r="70" spans="1:5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UnemploymentFemaleRate!AA70*LaborForceFemale!AA70/100</f>
        <v>0.26954026902359995</v>
      </c>
      <c r="AB70" s="28">
        <f>UnemploymentFemaleRate!AB70*LaborForceFemale!AB70/100</f>
        <v>0.27486996368194999</v>
      </c>
      <c r="AC70" s="28">
        <f>UnemploymentFemaleRate!AC70*LaborForceFemale!AC70/100</f>
        <v>0.28084108767554999</v>
      </c>
      <c r="AD70" s="28">
        <f>UnemploymentFemaleRate!AD70*LaborForceFemale!AD70/100</f>
        <v>0.28712709516099999</v>
      </c>
      <c r="AE70" s="28">
        <f>UnemploymentFemaleRate!AE70*LaborForceFemale!AE70/100</f>
        <v>0.29319151796699999</v>
      </c>
      <c r="AF70" s="28">
        <f>UnemploymentFemaleRate!AF70*LaborForceFemale!AF70/100</f>
        <v>0.2987777843594499</v>
      </c>
      <c r="AG70" s="25">
        <f>UnemploymentFemaleRate!AG70*LaborForceFemale!AG70/100</f>
        <v>0.29972304029650493</v>
      </c>
      <c r="AH70" s="25">
        <f>UnemploymentFemaleRate!AH70*LaborForceFemale!AH70/100</f>
        <v>0.3001449838164949</v>
      </c>
      <c r="AI70" s="25">
        <f>UnemploymentFemaleRate!AI70*LaborForceFemale!AI70/100</f>
        <v>0.30190151382385988</v>
      </c>
      <c r="AJ70" s="25">
        <f>UnemploymentFemaleRate!AJ70*LaborForceFemale!AJ70/100</f>
        <v>0.30737820544163985</v>
      </c>
      <c r="AK70" s="25">
        <f>UnemploymentFemaleRate!AK70*LaborForceFemale!AK70/100</f>
        <v>0.31802493581364982</v>
      </c>
      <c r="AL70" s="25">
        <f>UnemploymentFemaleRate!AL70*LaborForceFemale!AL70/100</f>
        <v>0.33449507357683489</v>
      </c>
      <c r="AM70" s="25">
        <f>UnemploymentFemaleRate!AM70*LaborForceFemale!AM70/100</f>
        <v>0.3556580309966173</v>
      </c>
      <c r="AN70" s="25">
        <f>UnemploymentFemaleRate!AN70*LaborForceFemale!AN70/100</f>
        <v>0.37889429337836977</v>
      </c>
      <c r="AO70" s="25">
        <f>UnemploymentFemaleRate!AO70*LaborForceFemale!AO70/100</f>
        <v>0.4007599603400247</v>
      </c>
      <c r="AP70" s="25">
        <f>UnemploymentFemaleRate!AP70*LaborForceFemale!AP70/100</f>
        <v>0.41890523271299968</v>
      </c>
      <c r="AQ70" s="25">
        <f>UnemploymentFemaleRate!AQ70*LaborForceFemale!AQ70/100</f>
        <v>0.43264695568665218</v>
      </c>
      <c r="AR70" s="25">
        <f>UnemploymentFemaleRate!AR70*LaborForceFemale!AR70/100</f>
        <v>0.44288020973061953</v>
      </c>
      <c r="AS70" s="25">
        <f>UnemploymentFemaleRate!AS70*LaborForceFemale!AS70/100</f>
        <v>0.45086008465634209</v>
      </c>
      <c r="AT70" s="25">
        <f>UnemploymentFemaleRate!AT70*LaborForceFemale!AT70/100</f>
        <v>0.45847214378308965</v>
      </c>
      <c r="AU70" s="25">
        <f>UnemploymentFemaleRate!AU70*LaborForceFemale!AU70/100</f>
        <v>0.46698101953623705</v>
      </c>
      <c r="AV70" s="25">
        <f>UnemploymentFemaleRate!AV70*LaborForceFemale!AV70/100</f>
        <v>0.47666546416985939</v>
      </c>
      <c r="AW70" s="25">
        <f>UnemploymentFemaleRate!AW70*LaborForceFemale!AW70/100</f>
        <v>0.48707226184646935</v>
      </c>
      <c r="AX70" s="25">
        <f>UnemploymentFemaleRate!AX70*LaborForceFemale!AX70/100</f>
        <v>0.49792621920892421</v>
      </c>
      <c r="AY70" s="25">
        <f>UnemploymentFemaleRate!AY70*LaborForceFemale!AY70/100</f>
        <v>0.50873300713050673</v>
      </c>
      <c r="AZ70" s="25">
        <f>UnemploymentFemaleRate!AZ70*LaborForceFemale!AZ70/100</f>
        <v>0.51923828800000005</v>
      </c>
    </row>
    <row r="71" spans="1:5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UnemploymentFemaleRate!AA71*LaborForceFemale!AA71/100</f>
        <v>0.25572038243684991</v>
      </c>
      <c r="AB71" s="28">
        <f>UnemploymentFemaleRate!AB71*LaborForceFemale!AB71/100</f>
        <v>0.26112005120449999</v>
      </c>
      <c r="AC71" s="28">
        <f>UnemploymentFemaleRate!AC71*LaborForceFemale!AC71/100</f>
        <v>0.26691623992484997</v>
      </c>
      <c r="AD71" s="28">
        <f>UnemploymentFemaleRate!AD71*LaborForceFemale!AD71/100</f>
        <v>0.27279406510604998</v>
      </c>
      <c r="AE71" s="28">
        <f>UnemploymentFemaleRate!AE71*LaborForceFemale!AE71/100</f>
        <v>0.27821705857679996</v>
      </c>
      <c r="AF71" s="28">
        <f>UnemploymentFemaleRate!AF71*LaborForceFemale!AF71/100</f>
        <v>0.28296363565764993</v>
      </c>
      <c r="AG71" s="25">
        <f>UnemploymentFemaleRate!AG71*LaborForceFemale!AG71/100</f>
        <v>0.28312295954213246</v>
      </c>
      <c r="AH71" s="25">
        <f>UnemploymentFemaleRate!AH71*LaborForceFemale!AH71/100</f>
        <v>0.28262391656819497</v>
      </c>
      <c r="AI71" s="25">
        <f>UnemploymentFemaleRate!AI71*LaborForceFemale!AI71/100</f>
        <v>0.28322927818917493</v>
      </c>
      <c r="AJ71" s="25">
        <f>UnemploymentFemaleRate!AJ71*LaborForceFemale!AJ71/100</f>
        <v>0.28717916130359988</v>
      </c>
      <c r="AK71" s="25">
        <f>UnemploymentFemaleRate!AK71*LaborForceFemale!AK71/100</f>
        <v>0.29584071463342487</v>
      </c>
      <c r="AL71" s="25">
        <f>UnemploymentFemaleRate!AL71*LaborForceFemale!AL71/100</f>
        <v>0.30978970902652481</v>
      </c>
      <c r="AM71" s="25">
        <f>UnemploymentFemaleRate!AM71*LaborForceFemale!AM71/100</f>
        <v>0.3280470488906998</v>
      </c>
      <c r="AN71" s="25">
        <f>UnemploymentFemaleRate!AN71*LaborForceFemale!AN71/100</f>
        <v>0.34848510379066971</v>
      </c>
      <c r="AO71" s="25">
        <f>UnemploymentFemaleRate!AO71*LaborForceFemale!AO71/100</f>
        <v>0.36823000137328971</v>
      </c>
      <c r="AP71" s="25">
        <f>UnemploymentFemaleRate!AP71*LaborForceFemale!AP71/100</f>
        <v>0.38533753334677473</v>
      </c>
      <c r="AQ71" s="25">
        <f>UnemploymentFemaleRate!AQ71*LaborForceFemale!AQ71/100</f>
        <v>0.39924373171112459</v>
      </c>
      <c r="AR71" s="25">
        <f>UnemploymentFemaleRate!AR71*LaborForceFemale!AR71/100</f>
        <v>0.41064522626243966</v>
      </c>
      <c r="AS71" s="25">
        <f>UnemploymentFemaleRate!AS71*LaborForceFemale!AS71/100</f>
        <v>0.42030310887895456</v>
      </c>
      <c r="AT71" s="25">
        <f>UnemploymentFemaleRate!AT71*LaborForceFemale!AT71/100</f>
        <v>0.42939349054436954</v>
      </c>
      <c r="AU71" s="25">
        <f>UnemploymentFemaleRate!AU71*LaborForceFemale!AU71/100</f>
        <v>0.4387977639771245</v>
      </c>
      <c r="AV71" s="25">
        <f>UnemploymentFemaleRate!AV71*LaborForceFemale!AV71/100</f>
        <v>0.44863183808357937</v>
      </c>
      <c r="AW71" s="25">
        <f>UnemploymentFemaleRate!AW71*LaborForceFemale!AW71/100</f>
        <v>0.4586236789831018</v>
      </c>
      <c r="AX71" s="25">
        <f>UnemploymentFemaleRate!AX71*LaborForceFemale!AX71/100</f>
        <v>0.46867015415044427</v>
      </c>
      <c r="AY71" s="25">
        <f>UnemploymentFemaleRate!AY71*LaborForceFemale!AY71/100</f>
        <v>0.47857419192948669</v>
      </c>
      <c r="AZ71" s="25">
        <f>UnemploymentFemaleRate!AZ71*LaborForceFemale!AZ71/100</f>
        <v>0.48822004800000002</v>
      </c>
    </row>
    <row r="72" spans="1:5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UnemploymentFemaleRate!AA72*LaborForceFemale!AA72/100</f>
        <v>0.24124740416329996</v>
      </c>
      <c r="AB72" s="28">
        <f>UnemploymentFemaleRate!AB72*LaborForceFemale!AB72/100</f>
        <v>0.246542111767</v>
      </c>
      <c r="AC72" s="28">
        <f>UnemploymentFemaleRate!AC72*LaborForceFemale!AC72/100</f>
        <v>0.25179016996449999</v>
      </c>
      <c r="AD72" s="28">
        <f>UnemploymentFemaleRate!AD72*LaborForceFemale!AD72/100</f>
        <v>0.25689827994339998</v>
      </c>
      <c r="AE72" s="28">
        <f>UnemploymentFemaleRate!AE72*LaborForceFemale!AE72/100</f>
        <v>0.26173815583664994</v>
      </c>
      <c r="AF72" s="28">
        <f>UnemploymentFemaleRate!AF72*LaborForceFemale!AF72/100</f>
        <v>0.26630979764424995</v>
      </c>
      <c r="AG72" s="25">
        <f>UnemploymentFemaleRate!AG72*LaborForceFemale!AG72/100</f>
        <v>0.26711039032035744</v>
      </c>
      <c r="AH72" s="25">
        <f>UnemploymentFemaleRate!AH72*LaborForceFemale!AH72/100</f>
        <v>0.26770825477434995</v>
      </c>
      <c r="AI72" s="25">
        <f>UnemploymentFemaleRate!AI72*LaborForceFemale!AI72/100</f>
        <v>0.2691857796672999</v>
      </c>
      <c r="AJ72" s="25">
        <f>UnemploymentFemaleRate!AJ72*LaborForceFemale!AJ72/100</f>
        <v>0.2729588567539199</v>
      </c>
      <c r="AK72" s="25">
        <f>UnemploymentFemaleRate!AK72*LaborForceFemale!AK72/100</f>
        <v>0.2798978587408249</v>
      </c>
      <c r="AL72" s="25">
        <f>UnemploymentFemaleRate!AL72*LaborForceFemale!AL72/100</f>
        <v>0.29031505158135484</v>
      </c>
      <c r="AM72" s="25">
        <f>UnemploymentFemaleRate!AM72*LaborForceFemale!AM72/100</f>
        <v>0.30361415588001733</v>
      </c>
      <c r="AN72" s="25">
        <f>UnemploymentFemaleRate!AN72*LaborForceFemale!AN72/100</f>
        <v>0.31874933570248981</v>
      </c>
      <c r="AO72" s="25">
        <f>UnemploymentFemaleRate!AO72*LaborForceFemale!AO72/100</f>
        <v>0.33423650564385221</v>
      </c>
      <c r="AP72" s="25">
        <f>UnemploymentFemaleRate!AP72*LaborForceFemale!AP72/100</f>
        <v>0.34902627087284971</v>
      </c>
      <c r="AQ72" s="25">
        <f>UnemploymentFemaleRate!AQ72*LaborForceFemale!AQ72/100</f>
        <v>0.36290296220012475</v>
      </c>
      <c r="AR72" s="25">
        <f>UnemploymentFemaleRate!AR72*LaborForceFemale!AR72/100</f>
        <v>0.37604163332669954</v>
      </c>
      <c r="AS72" s="25">
        <f>UnemploymentFemaleRate!AS72*LaborForceFemale!AS72/100</f>
        <v>0.38840221474474462</v>
      </c>
      <c r="AT72" s="25">
        <f>UnemploymentFemaleRate!AT72*LaborForceFemale!AT72/100</f>
        <v>0.4000248241416996</v>
      </c>
      <c r="AU72" s="25">
        <f>UnemploymentFemaleRate!AU72*LaborForceFemale!AU72/100</f>
        <v>0.41096691816984948</v>
      </c>
      <c r="AV72" s="25">
        <f>UnemploymentFemaleRate!AV72*LaborForceFemale!AV72/100</f>
        <v>0.42117990035651942</v>
      </c>
      <c r="AW72" s="25">
        <f>UnemploymentFemaleRate!AW72*LaborForceFemale!AW72/100</f>
        <v>0.43068327152002189</v>
      </c>
      <c r="AX72" s="25">
        <f>UnemploymentFemaleRate!AX72*LaborForceFemale!AX72/100</f>
        <v>0.43969609718176939</v>
      </c>
      <c r="AY72" s="25">
        <f>UnemploymentFemaleRate!AY72*LaborForceFemale!AY72/100</f>
        <v>0.44852283093939682</v>
      </c>
      <c r="AZ72" s="25">
        <f>UnemploymentFemaleRate!AZ72*LaborForceFemale!AZ72/100</f>
        <v>0.45740448399999989</v>
      </c>
    </row>
    <row r="73" spans="1:5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UnemploymentFemaleRate!AA73*LaborForceFemale!AA73/100</f>
        <v>0.22704265997539999</v>
      </c>
      <c r="AB73" s="28">
        <f>UnemploymentFemaleRate!AB73*LaborForceFemale!AB73/100</f>
        <v>0.23246565344615</v>
      </c>
      <c r="AC73" s="28">
        <f>UnemploymentFemaleRate!AC73*LaborForceFemale!AC73/100</f>
        <v>0.23745713990955</v>
      </c>
      <c r="AD73" s="28">
        <f>UnemploymentFemaleRate!AD73*LaborForceFemale!AD73/100</f>
        <v>0.24212208052954995</v>
      </c>
      <c r="AE73" s="28">
        <f>UnemploymentFemaleRate!AE73*LaborForceFemale!AE73/100</f>
        <v>0.24658876117319994</v>
      </c>
      <c r="AF73" s="28">
        <f>UnemploymentFemaleRate!AF73*LaborForceFemale!AF73/100</f>
        <v>0.25099713005909996</v>
      </c>
      <c r="AG73" s="25">
        <f>UnemploymentFemaleRate!AG73*LaborForceFemale!AG73/100</f>
        <v>0.25223828466185994</v>
      </c>
      <c r="AH73" s="25">
        <f>UnemploymentFemaleRate!AH73*LaborForceFemale!AH73/100</f>
        <v>0.25354349586257496</v>
      </c>
      <c r="AI73" s="25">
        <f>UnemploymentFemaleRate!AI73*LaborForceFemale!AI73/100</f>
        <v>0.25546809031113243</v>
      </c>
      <c r="AJ73" s="25">
        <f>UnemploymentFemaleRate!AJ73*LaborForceFemale!AJ73/100</f>
        <v>0.25873855220423991</v>
      </c>
      <c r="AK73" s="25">
        <f>UnemploymentFemaleRate!AK73*LaborForceFemale!AK73/100</f>
        <v>0.26385645497526239</v>
      </c>
      <c r="AL73" s="25">
        <f>UnemploymentFemaleRate!AL73*LaborForceFemale!AL73/100</f>
        <v>0.27085120138226987</v>
      </c>
      <c r="AM73" s="25">
        <f>UnemploymentFemaleRate!AM73*LaborForceFemale!AM73/100</f>
        <v>0.27955452836709738</v>
      </c>
      <c r="AN73" s="25">
        <f>UnemploymentFemaleRate!AN73*LaborForceFemale!AN73/100</f>
        <v>0.28980273343405982</v>
      </c>
      <c r="AO73" s="25">
        <f>UnemploymentFemaleRate!AO73*LaborForceFemale!AO73/100</f>
        <v>0.3014055355698948</v>
      </c>
      <c r="AP73" s="25">
        <f>UnemploymentFemaleRate!AP73*LaborForceFemale!AP73/100</f>
        <v>0.31407655277699975</v>
      </c>
      <c r="AQ73" s="25">
        <f>UnemploymentFemaleRate!AQ73*LaborForceFemale!AQ73/100</f>
        <v>0.32790478222939223</v>
      </c>
      <c r="AR73" s="25">
        <f>UnemploymentFemaleRate!AR73*LaborForceFemale!AR73/100</f>
        <v>0.3426522015465997</v>
      </c>
      <c r="AS73" s="25">
        <f>UnemploymentFemaleRate!AS73*LaborForceFemale!AS73/100</f>
        <v>0.35750190216086963</v>
      </c>
      <c r="AT73" s="25">
        <f>UnemploymentFemaleRate!AT73*LaborForceFemale!AT73/100</f>
        <v>0.37144886038715952</v>
      </c>
      <c r="AU73" s="25">
        <f>UnemploymentFemaleRate!AU73*LaborForceFemale!AU73/100</f>
        <v>0.38381231810258698</v>
      </c>
      <c r="AV73" s="25">
        <f>UnemploymentFemaleRate!AV73*LaborForceFemale!AV73/100</f>
        <v>0.39437532548084947</v>
      </c>
      <c r="AW73" s="25">
        <f>UnemploymentFemaleRate!AW73*LaborForceFemale!AW73/100</f>
        <v>0.40343583051187948</v>
      </c>
      <c r="AX73" s="25">
        <f>UnemploymentFemaleRate!AX73*LaborForceFemale!AX73/100</f>
        <v>0.4114861911661144</v>
      </c>
      <c r="AY73" s="25">
        <f>UnemploymentFemaleRate!AY73*LaborForceFemale!AY73/100</f>
        <v>0.41929528556643691</v>
      </c>
      <c r="AZ73" s="25">
        <f>UnemploymentFemaleRate!AZ73*LaborForceFemale!AZ73/100</f>
        <v>0.42741724799999992</v>
      </c>
    </row>
    <row r="74" spans="1:5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UnemploymentFemaleRate!AA74*LaborForceFemale!AA74/100</f>
        <v>0</v>
      </c>
      <c r="AB74" s="28">
        <f>UnemploymentFemaleRate!AB74*LaborForceFemale!AB74/100</f>
        <v>0</v>
      </c>
      <c r="AC74" s="28">
        <f>UnemploymentFemaleRate!AC74*LaborForceFemale!AC74/100</f>
        <v>0</v>
      </c>
      <c r="AD74" s="28">
        <f>UnemploymentFemaleRate!AD74*LaborForceFemale!AD74/100</f>
        <v>0</v>
      </c>
      <c r="AE74" s="28">
        <f>UnemploymentFemaleRate!AE74*LaborForceFemale!AE74/100</f>
        <v>0</v>
      </c>
      <c r="AF74" s="28">
        <f>UnemploymentFemaleRate!AF74*LaborForceFemale!AF74/100</f>
        <v>0</v>
      </c>
      <c r="AG74" s="25">
        <f>UnemploymentFemaleRate!AG74*LaborForceFemale!AG74/100</f>
        <v>0</v>
      </c>
      <c r="AH74" s="25">
        <f>UnemploymentFemaleRate!AH74*LaborForceFemale!AH74/100</f>
        <v>0</v>
      </c>
      <c r="AI74" s="25">
        <f>UnemploymentFemaleRate!AI74*LaborForceFemale!AI74/100</f>
        <v>0</v>
      </c>
      <c r="AJ74" s="25">
        <f>UnemploymentFemaleRate!AJ74*LaborForceFemale!AJ74/100</f>
        <v>0</v>
      </c>
      <c r="AK74" s="25">
        <f>UnemploymentFemaleRate!AK74*LaborForceFemale!AK74/100</f>
        <v>0</v>
      </c>
      <c r="AL74" s="25">
        <f>UnemploymentFemaleRate!AL74*LaborForceFemale!AL74/100</f>
        <v>0</v>
      </c>
      <c r="AM74" s="25">
        <f>UnemploymentFemaleRate!AM74*LaborForceFemale!AM74/100</f>
        <v>0</v>
      </c>
      <c r="AN74" s="25">
        <f>UnemploymentFemaleRate!AN74*LaborForceFemale!AN74/100</f>
        <v>0</v>
      </c>
      <c r="AO74" s="25">
        <f>UnemploymentFemaleRate!AO74*LaborForceFemale!AO74/100</f>
        <v>0</v>
      </c>
      <c r="AP74" s="25">
        <f>UnemploymentFemaleRate!AP74*LaborForceFemale!AP74/100</f>
        <v>0</v>
      </c>
      <c r="AQ74" s="25">
        <f>UnemploymentFemaleRate!AQ74*LaborForceFemale!AQ74/100</f>
        <v>0</v>
      </c>
      <c r="AR74" s="25">
        <f>UnemploymentFemaleRate!AR74*LaborForceFemale!AR74/100</f>
        <v>0</v>
      </c>
      <c r="AS74" s="25">
        <f>UnemploymentFemaleRate!AS74*LaborForceFemale!AS74/100</f>
        <v>0</v>
      </c>
      <c r="AT74" s="25">
        <f>UnemploymentFemaleRate!AT74*LaborForceFemale!AT74/100</f>
        <v>0</v>
      </c>
      <c r="AU74" s="25">
        <f>UnemploymentFemaleRate!AU74*LaborForceFemale!AU74/100</f>
        <v>0</v>
      </c>
      <c r="AV74" s="25">
        <f>UnemploymentFemaleRate!AV74*LaborForceFemale!AV74/100</f>
        <v>0</v>
      </c>
      <c r="AW74" s="25">
        <f>UnemploymentFemaleRate!AW74*LaborForceFemale!AW74/100</f>
        <v>0</v>
      </c>
      <c r="AX74" s="25">
        <f>UnemploymentFemaleRate!AX74*LaborForceFemale!AX74/100</f>
        <v>0</v>
      </c>
      <c r="AY74" s="25">
        <f>UnemploymentFemaleRate!AY74*LaborForceFemale!AY74/100</f>
        <v>0</v>
      </c>
      <c r="AZ74" s="25">
        <f>UnemploymentFemaleRate!AZ74*LaborForceFemale!AZ74/100</f>
        <v>0</v>
      </c>
    </row>
    <row r="75" spans="1:5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UnemploymentFemaleRate!AA75*LaborForceFemale!AA75/100</f>
        <v>0</v>
      </c>
      <c r="AB75" s="28">
        <f>UnemploymentFemaleRate!AB75*LaborForceFemale!AB75/100</f>
        <v>0</v>
      </c>
      <c r="AC75" s="28">
        <f>UnemploymentFemaleRate!AC75*LaborForceFemale!AC75/100</f>
        <v>0</v>
      </c>
      <c r="AD75" s="28">
        <f>UnemploymentFemaleRate!AD75*LaborForceFemale!AD75/100</f>
        <v>0</v>
      </c>
      <c r="AE75" s="28">
        <f>UnemploymentFemaleRate!AE75*LaborForceFemale!AE75/100</f>
        <v>0</v>
      </c>
      <c r="AF75" s="28">
        <f>UnemploymentFemaleRate!AF75*LaborForceFemale!AF75/100</f>
        <v>0</v>
      </c>
      <c r="AG75" s="25">
        <f>UnemploymentFemaleRate!AG75*LaborForceFemale!AG75/100</f>
        <v>0</v>
      </c>
      <c r="AH75" s="25">
        <f>UnemploymentFemaleRate!AH75*LaborForceFemale!AH75/100</f>
        <v>0</v>
      </c>
      <c r="AI75" s="25">
        <f>UnemploymentFemaleRate!AI75*LaborForceFemale!AI75/100</f>
        <v>0</v>
      </c>
      <c r="AJ75" s="25">
        <f>UnemploymentFemaleRate!AJ75*LaborForceFemale!AJ75/100</f>
        <v>0</v>
      </c>
      <c r="AK75" s="25">
        <f>UnemploymentFemaleRate!AK75*LaborForceFemale!AK75/100</f>
        <v>0</v>
      </c>
      <c r="AL75" s="25">
        <f>UnemploymentFemaleRate!AL75*LaborForceFemale!AL75/100</f>
        <v>0</v>
      </c>
      <c r="AM75" s="25">
        <f>UnemploymentFemaleRate!AM75*LaborForceFemale!AM75/100</f>
        <v>0</v>
      </c>
      <c r="AN75" s="25">
        <f>UnemploymentFemaleRate!AN75*LaborForceFemale!AN75/100</f>
        <v>0</v>
      </c>
      <c r="AO75" s="25">
        <f>UnemploymentFemaleRate!AO75*LaborForceFemale!AO75/100</f>
        <v>0</v>
      </c>
      <c r="AP75" s="25">
        <f>UnemploymentFemaleRate!AP75*LaborForceFemale!AP75/100</f>
        <v>0</v>
      </c>
      <c r="AQ75" s="25">
        <f>UnemploymentFemaleRate!AQ75*LaborForceFemale!AQ75/100</f>
        <v>0</v>
      </c>
      <c r="AR75" s="25">
        <f>UnemploymentFemaleRate!AR75*LaborForceFemale!AR75/100</f>
        <v>0</v>
      </c>
      <c r="AS75" s="25">
        <f>UnemploymentFemaleRate!AS75*LaborForceFemale!AS75/100</f>
        <v>0</v>
      </c>
      <c r="AT75" s="25">
        <f>UnemploymentFemaleRate!AT75*LaborForceFemale!AT75/100</f>
        <v>0</v>
      </c>
      <c r="AU75" s="25">
        <f>UnemploymentFemaleRate!AU75*LaborForceFemale!AU75/100</f>
        <v>0</v>
      </c>
      <c r="AV75" s="25">
        <f>UnemploymentFemaleRate!AV75*LaborForceFemale!AV75/100</f>
        <v>0</v>
      </c>
      <c r="AW75" s="25">
        <f>UnemploymentFemaleRate!AW75*LaborForceFemale!AW75/100</f>
        <v>0</v>
      </c>
      <c r="AX75" s="25">
        <f>UnemploymentFemaleRate!AX75*LaborForceFemale!AX75/100</f>
        <v>0</v>
      </c>
      <c r="AY75" s="25">
        <f>UnemploymentFemaleRate!AY75*LaborForceFemale!AY75/100</f>
        <v>0</v>
      </c>
      <c r="AZ75" s="25">
        <f>UnemploymentFemaleRate!AZ75*LaborForceFemale!AZ75/100</f>
        <v>0</v>
      </c>
    </row>
    <row r="76" spans="1:5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UnemploymentFemaleRate!AA76*LaborForceFemale!AA76/100</f>
        <v>0</v>
      </c>
      <c r="AB76" s="28">
        <f>UnemploymentFemaleRate!AB76*LaborForceFemale!AB76/100</f>
        <v>0</v>
      </c>
      <c r="AC76" s="28">
        <f>UnemploymentFemaleRate!AC76*LaborForceFemale!AC76/100</f>
        <v>0</v>
      </c>
      <c r="AD76" s="28">
        <f>UnemploymentFemaleRate!AD76*LaborForceFemale!AD76/100</f>
        <v>0</v>
      </c>
      <c r="AE76" s="28">
        <f>UnemploymentFemaleRate!AE76*LaborForceFemale!AE76/100</f>
        <v>0</v>
      </c>
      <c r="AF76" s="28">
        <f>UnemploymentFemaleRate!AF76*LaborForceFemale!AF76/100</f>
        <v>0</v>
      </c>
      <c r="AG76" s="25">
        <f>UnemploymentFemaleRate!AG76*LaborForceFemale!AG76/100</f>
        <v>0</v>
      </c>
      <c r="AH76" s="25">
        <f>UnemploymentFemaleRate!AH76*LaborForceFemale!AH76/100</f>
        <v>0</v>
      </c>
      <c r="AI76" s="25">
        <f>UnemploymentFemaleRate!AI76*LaborForceFemale!AI76/100</f>
        <v>0</v>
      </c>
      <c r="AJ76" s="25">
        <f>UnemploymentFemaleRate!AJ76*LaborForceFemale!AJ76/100</f>
        <v>0</v>
      </c>
      <c r="AK76" s="25">
        <f>UnemploymentFemaleRate!AK76*LaborForceFemale!AK76/100</f>
        <v>0</v>
      </c>
      <c r="AL76" s="25">
        <f>UnemploymentFemaleRate!AL76*LaborForceFemale!AL76/100</f>
        <v>0</v>
      </c>
      <c r="AM76" s="25">
        <f>UnemploymentFemaleRate!AM76*LaborForceFemale!AM76/100</f>
        <v>0</v>
      </c>
      <c r="AN76" s="25">
        <f>UnemploymentFemaleRate!AN76*LaborForceFemale!AN76/100</f>
        <v>0</v>
      </c>
      <c r="AO76" s="25">
        <f>UnemploymentFemaleRate!AO76*LaborForceFemale!AO76/100</f>
        <v>0</v>
      </c>
      <c r="AP76" s="25">
        <f>UnemploymentFemaleRate!AP76*LaborForceFemale!AP76/100</f>
        <v>0</v>
      </c>
      <c r="AQ76" s="25">
        <f>UnemploymentFemaleRate!AQ76*LaborForceFemale!AQ76/100</f>
        <v>0</v>
      </c>
      <c r="AR76" s="25">
        <f>UnemploymentFemaleRate!AR76*LaborForceFemale!AR76/100</f>
        <v>0</v>
      </c>
      <c r="AS76" s="25">
        <f>UnemploymentFemaleRate!AS76*LaborForceFemale!AS76/100</f>
        <v>0</v>
      </c>
      <c r="AT76" s="25">
        <f>UnemploymentFemaleRate!AT76*LaborForceFemale!AT76/100</f>
        <v>0</v>
      </c>
      <c r="AU76" s="25">
        <f>UnemploymentFemaleRate!AU76*LaborForceFemale!AU76/100</f>
        <v>0</v>
      </c>
      <c r="AV76" s="25">
        <f>UnemploymentFemaleRate!AV76*LaborForceFemale!AV76/100</f>
        <v>0</v>
      </c>
      <c r="AW76" s="25">
        <f>UnemploymentFemaleRate!AW76*LaborForceFemale!AW76/100</f>
        <v>0</v>
      </c>
      <c r="AX76" s="25">
        <f>UnemploymentFemaleRate!AX76*LaborForceFemale!AX76/100</f>
        <v>0</v>
      </c>
      <c r="AY76" s="25">
        <f>UnemploymentFemaleRate!AY76*LaborForceFemale!AY76/100</f>
        <v>0</v>
      </c>
      <c r="AZ76" s="25">
        <f>UnemploymentFemaleRate!AZ76*LaborForceFemale!AZ76/100</f>
        <v>0</v>
      </c>
    </row>
    <row r="77" spans="1:5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UnemploymentFemaleRate!AA77*LaborForceFemale!AA77/100</f>
        <v>0</v>
      </c>
      <c r="AB77" s="28">
        <f>UnemploymentFemaleRate!AB77*LaborForceFemale!AB77/100</f>
        <v>0</v>
      </c>
      <c r="AC77" s="28">
        <f>UnemploymentFemaleRate!AC77*LaborForceFemale!AC77/100</f>
        <v>0</v>
      </c>
      <c r="AD77" s="28">
        <f>UnemploymentFemaleRate!AD77*LaborForceFemale!AD77/100</f>
        <v>0</v>
      </c>
      <c r="AE77" s="28">
        <f>UnemploymentFemaleRate!AE77*LaborForceFemale!AE77/100</f>
        <v>0</v>
      </c>
      <c r="AF77" s="28">
        <f>UnemploymentFemaleRate!AF77*LaborForceFemale!AF77/100</f>
        <v>0</v>
      </c>
      <c r="AG77" s="25">
        <f>UnemploymentFemaleRate!AG77*LaborForceFemale!AG77/100</f>
        <v>0</v>
      </c>
      <c r="AH77" s="25">
        <f>UnemploymentFemaleRate!AH77*LaborForceFemale!AH77/100</f>
        <v>0</v>
      </c>
      <c r="AI77" s="25">
        <f>UnemploymentFemaleRate!AI77*LaborForceFemale!AI77/100</f>
        <v>0</v>
      </c>
      <c r="AJ77" s="25">
        <f>UnemploymentFemaleRate!AJ77*LaborForceFemale!AJ77/100</f>
        <v>0</v>
      </c>
      <c r="AK77" s="25">
        <f>UnemploymentFemaleRate!AK77*LaborForceFemale!AK77/100</f>
        <v>0</v>
      </c>
      <c r="AL77" s="25">
        <f>UnemploymentFemaleRate!AL77*LaborForceFemale!AL77/100</f>
        <v>0</v>
      </c>
      <c r="AM77" s="25">
        <f>UnemploymentFemaleRate!AM77*LaborForceFemale!AM77/100</f>
        <v>0</v>
      </c>
      <c r="AN77" s="25">
        <f>UnemploymentFemaleRate!AN77*LaborForceFemale!AN77/100</f>
        <v>0</v>
      </c>
      <c r="AO77" s="25">
        <f>UnemploymentFemaleRate!AO77*LaborForceFemale!AO77/100</f>
        <v>0</v>
      </c>
      <c r="AP77" s="25">
        <f>UnemploymentFemaleRate!AP77*LaborForceFemale!AP77/100</f>
        <v>0</v>
      </c>
      <c r="AQ77" s="25">
        <f>UnemploymentFemaleRate!AQ77*LaborForceFemale!AQ77/100</f>
        <v>0</v>
      </c>
      <c r="AR77" s="25">
        <f>UnemploymentFemaleRate!AR77*LaborForceFemale!AR77/100</f>
        <v>0</v>
      </c>
      <c r="AS77" s="25">
        <f>UnemploymentFemaleRate!AS77*LaborForceFemale!AS77/100</f>
        <v>0</v>
      </c>
      <c r="AT77" s="25">
        <f>UnemploymentFemaleRate!AT77*LaborForceFemale!AT77/100</f>
        <v>0</v>
      </c>
      <c r="AU77" s="25">
        <f>UnemploymentFemaleRate!AU77*LaborForceFemale!AU77/100</f>
        <v>0</v>
      </c>
      <c r="AV77" s="25">
        <f>UnemploymentFemaleRate!AV77*LaborForceFemale!AV77/100</f>
        <v>0</v>
      </c>
      <c r="AW77" s="25">
        <f>UnemploymentFemaleRate!AW77*LaborForceFemale!AW77/100</f>
        <v>0</v>
      </c>
      <c r="AX77" s="25">
        <f>UnemploymentFemaleRate!AX77*LaborForceFemale!AX77/100</f>
        <v>0</v>
      </c>
      <c r="AY77" s="25">
        <f>UnemploymentFemaleRate!AY77*LaborForceFemale!AY77/100</f>
        <v>0</v>
      </c>
      <c r="AZ77" s="25">
        <f>UnemploymentFemaleRate!AZ77*LaborForceFemale!AZ77/100</f>
        <v>0</v>
      </c>
    </row>
    <row r="78" spans="1:5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UnemploymentFemaleRate!AA78*LaborForceFemale!AA78/100</f>
        <v>0</v>
      </c>
      <c r="AB78" s="28">
        <f>UnemploymentFemaleRate!AB78*LaborForceFemale!AB78/100</f>
        <v>0</v>
      </c>
      <c r="AC78" s="28">
        <f>UnemploymentFemaleRate!AC78*LaborForceFemale!AC78/100</f>
        <v>0</v>
      </c>
      <c r="AD78" s="28">
        <f>UnemploymentFemaleRate!AD78*LaborForceFemale!AD78/100</f>
        <v>0</v>
      </c>
      <c r="AE78" s="28">
        <f>UnemploymentFemaleRate!AE78*LaborForceFemale!AE78/100</f>
        <v>0</v>
      </c>
      <c r="AF78" s="28">
        <f>UnemploymentFemaleRate!AF78*LaborForceFemale!AF78/100</f>
        <v>0</v>
      </c>
      <c r="AG78" s="25">
        <f>UnemploymentFemaleRate!AG78*LaborForceFemale!AG78/100</f>
        <v>0</v>
      </c>
      <c r="AH78" s="25">
        <f>UnemploymentFemaleRate!AH78*LaborForceFemale!AH78/100</f>
        <v>0</v>
      </c>
      <c r="AI78" s="25">
        <f>UnemploymentFemaleRate!AI78*LaborForceFemale!AI78/100</f>
        <v>0</v>
      </c>
      <c r="AJ78" s="25">
        <f>UnemploymentFemaleRate!AJ78*LaborForceFemale!AJ78/100</f>
        <v>0</v>
      </c>
      <c r="AK78" s="25">
        <f>UnemploymentFemaleRate!AK78*LaborForceFemale!AK78/100</f>
        <v>0</v>
      </c>
      <c r="AL78" s="25">
        <f>UnemploymentFemaleRate!AL78*LaborForceFemale!AL78/100</f>
        <v>0</v>
      </c>
      <c r="AM78" s="25">
        <f>UnemploymentFemaleRate!AM78*LaborForceFemale!AM78/100</f>
        <v>0</v>
      </c>
      <c r="AN78" s="25">
        <f>UnemploymentFemaleRate!AN78*LaborForceFemale!AN78/100</f>
        <v>0</v>
      </c>
      <c r="AO78" s="25">
        <f>UnemploymentFemaleRate!AO78*LaborForceFemale!AO78/100</f>
        <v>0</v>
      </c>
      <c r="AP78" s="25">
        <f>UnemploymentFemaleRate!AP78*LaborForceFemale!AP78/100</f>
        <v>0</v>
      </c>
      <c r="AQ78" s="25">
        <f>UnemploymentFemaleRate!AQ78*LaborForceFemale!AQ78/100</f>
        <v>0</v>
      </c>
      <c r="AR78" s="25">
        <f>UnemploymentFemaleRate!AR78*LaborForceFemale!AR78/100</f>
        <v>0</v>
      </c>
      <c r="AS78" s="25">
        <f>UnemploymentFemaleRate!AS78*LaborForceFemale!AS78/100</f>
        <v>0</v>
      </c>
      <c r="AT78" s="25">
        <f>UnemploymentFemaleRate!AT78*LaborForceFemale!AT78/100</f>
        <v>0</v>
      </c>
      <c r="AU78" s="25">
        <f>UnemploymentFemaleRate!AU78*LaborForceFemale!AU78/100</f>
        <v>0</v>
      </c>
      <c r="AV78" s="25">
        <f>UnemploymentFemaleRate!AV78*LaborForceFemale!AV78/100</f>
        <v>0</v>
      </c>
      <c r="AW78" s="25">
        <f>UnemploymentFemaleRate!AW78*LaborForceFemale!AW78/100</f>
        <v>0</v>
      </c>
      <c r="AX78" s="25">
        <f>UnemploymentFemaleRate!AX78*LaborForceFemale!AX78/100</f>
        <v>0</v>
      </c>
      <c r="AY78" s="25">
        <f>UnemploymentFemaleRate!AY78*LaborForceFemale!AY78/100</f>
        <v>0</v>
      </c>
      <c r="AZ78" s="25">
        <f>UnemploymentFemaleRate!AZ78*LaborForceFemale!AZ78/100</f>
        <v>0</v>
      </c>
    </row>
    <row r="79" spans="1:5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UnemploymentFemaleRate!AA79*LaborForceFemale!AA79/100</f>
        <v>0</v>
      </c>
      <c r="AB79" s="28">
        <f>UnemploymentFemaleRate!AB79*LaborForceFemale!AB79/100</f>
        <v>0</v>
      </c>
      <c r="AC79" s="28">
        <f>UnemploymentFemaleRate!AC79*LaborForceFemale!AC79/100</f>
        <v>0</v>
      </c>
      <c r="AD79" s="28">
        <f>UnemploymentFemaleRate!AD79*LaborForceFemale!AD79/100</f>
        <v>0</v>
      </c>
      <c r="AE79" s="28">
        <f>UnemploymentFemaleRate!AE79*LaborForceFemale!AE79/100</f>
        <v>0</v>
      </c>
      <c r="AF79" s="28">
        <f>UnemploymentFemaleRate!AF79*LaborForceFemale!AF79/100</f>
        <v>0</v>
      </c>
      <c r="AG79" s="25">
        <f>UnemploymentFemaleRate!AG79*LaborForceFemale!AG79/100</f>
        <v>0</v>
      </c>
      <c r="AH79" s="25">
        <f>UnemploymentFemaleRate!AH79*LaborForceFemale!AH79/100</f>
        <v>0</v>
      </c>
      <c r="AI79" s="25">
        <f>UnemploymentFemaleRate!AI79*LaborForceFemale!AI79/100</f>
        <v>0</v>
      </c>
      <c r="AJ79" s="25">
        <f>UnemploymentFemaleRate!AJ79*LaborForceFemale!AJ79/100</f>
        <v>0</v>
      </c>
      <c r="AK79" s="25">
        <f>UnemploymentFemaleRate!AK79*LaborForceFemale!AK79/100</f>
        <v>0</v>
      </c>
      <c r="AL79" s="25">
        <f>UnemploymentFemaleRate!AL79*LaborForceFemale!AL79/100</f>
        <v>0</v>
      </c>
      <c r="AM79" s="25">
        <f>UnemploymentFemaleRate!AM79*LaborForceFemale!AM79/100</f>
        <v>0</v>
      </c>
      <c r="AN79" s="25">
        <f>UnemploymentFemaleRate!AN79*LaborForceFemale!AN79/100</f>
        <v>0</v>
      </c>
      <c r="AO79" s="25">
        <f>UnemploymentFemaleRate!AO79*LaborForceFemale!AO79/100</f>
        <v>0</v>
      </c>
      <c r="AP79" s="25">
        <f>UnemploymentFemaleRate!AP79*LaborForceFemale!AP79/100</f>
        <v>0</v>
      </c>
      <c r="AQ79" s="25">
        <f>UnemploymentFemaleRate!AQ79*LaborForceFemale!AQ79/100</f>
        <v>0</v>
      </c>
      <c r="AR79" s="25">
        <f>UnemploymentFemaleRate!AR79*LaborForceFemale!AR79/100</f>
        <v>0</v>
      </c>
      <c r="AS79" s="25">
        <f>UnemploymentFemaleRate!AS79*LaborForceFemale!AS79/100</f>
        <v>0</v>
      </c>
      <c r="AT79" s="25">
        <f>UnemploymentFemaleRate!AT79*LaborForceFemale!AT79/100</f>
        <v>0</v>
      </c>
      <c r="AU79" s="25">
        <f>UnemploymentFemaleRate!AU79*LaborForceFemale!AU79/100</f>
        <v>0</v>
      </c>
      <c r="AV79" s="25">
        <f>UnemploymentFemaleRate!AV79*LaborForceFemale!AV79/100</f>
        <v>0</v>
      </c>
      <c r="AW79" s="25">
        <f>UnemploymentFemaleRate!AW79*LaborForceFemale!AW79/100</f>
        <v>0</v>
      </c>
      <c r="AX79" s="25">
        <f>UnemploymentFemaleRate!AX79*LaborForceFemale!AX79/100</f>
        <v>0</v>
      </c>
      <c r="AY79" s="25">
        <f>UnemploymentFemaleRate!AY79*LaborForceFemale!AY79/100</f>
        <v>0</v>
      </c>
      <c r="AZ79" s="25">
        <f>UnemploymentFemaleRate!AZ79*LaborForceFemale!AZ79/100</f>
        <v>0</v>
      </c>
    </row>
    <row r="80" spans="1:5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UnemploymentFemaleRate!AA80*LaborForceFemale!AA80/100</f>
        <v>0</v>
      </c>
      <c r="AB80" s="28">
        <f>UnemploymentFemaleRate!AB80*LaborForceFemale!AB80/100</f>
        <v>0</v>
      </c>
      <c r="AC80" s="28">
        <f>UnemploymentFemaleRate!AC80*LaborForceFemale!AC80/100</f>
        <v>0</v>
      </c>
      <c r="AD80" s="28">
        <f>UnemploymentFemaleRate!AD80*LaborForceFemale!AD80/100</f>
        <v>0</v>
      </c>
      <c r="AE80" s="28">
        <f>UnemploymentFemaleRate!AE80*LaborForceFemale!AE80/100</f>
        <v>0</v>
      </c>
      <c r="AF80" s="28">
        <f>UnemploymentFemaleRate!AF80*LaborForceFemale!AF80/100</f>
        <v>0</v>
      </c>
      <c r="AG80" s="25">
        <f>UnemploymentFemaleRate!AG80*LaborForceFemale!AG80/100</f>
        <v>0</v>
      </c>
      <c r="AH80" s="25">
        <f>UnemploymentFemaleRate!AH80*LaborForceFemale!AH80/100</f>
        <v>0</v>
      </c>
      <c r="AI80" s="25">
        <f>UnemploymentFemaleRate!AI80*LaborForceFemale!AI80/100</f>
        <v>0</v>
      </c>
      <c r="AJ80" s="25">
        <f>UnemploymentFemaleRate!AJ80*LaborForceFemale!AJ80/100</f>
        <v>0</v>
      </c>
      <c r="AK80" s="25">
        <f>UnemploymentFemaleRate!AK80*LaborForceFemale!AK80/100</f>
        <v>0</v>
      </c>
      <c r="AL80" s="25">
        <f>UnemploymentFemaleRate!AL80*LaborForceFemale!AL80/100</f>
        <v>0</v>
      </c>
      <c r="AM80" s="25">
        <f>UnemploymentFemaleRate!AM80*LaborForceFemale!AM80/100</f>
        <v>0</v>
      </c>
      <c r="AN80" s="25">
        <f>UnemploymentFemaleRate!AN80*LaborForceFemale!AN80/100</f>
        <v>0</v>
      </c>
      <c r="AO80" s="25">
        <f>UnemploymentFemaleRate!AO80*LaborForceFemale!AO80/100</f>
        <v>0</v>
      </c>
      <c r="AP80" s="25">
        <f>UnemploymentFemaleRate!AP80*LaborForceFemale!AP80/100</f>
        <v>0</v>
      </c>
      <c r="AQ80" s="25">
        <f>UnemploymentFemaleRate!AQ80*LaborForceFemale!AQ80/100</f>
        <v>0</v>
      </c>
      <c r="AR80" s="25">
        <f>UnemploymentFemaleRate!AR80*LaborForceFemale!AR80/100</f>
        <v>0</v>
      </c>
      <c r="AS80" s="25">
        <f>UnemploymentFemaleRate!AS80*LaborForceFemale!AS80/100</f>
        <v>0</v>
      </c>
      <c r="AT80" s="25">
        <f>UnemploymentFemaleRate!AT80*LaborForceFemale!AT80/100</f>
        <v>0</v>
      </c>
      <c r="AU80" s="25">
        <f>UnemploymentFemaleRate!AU80*LaborForceFemale!AU80/100</f>
        <v>0</v>
      </c>
      <c r="AV80" s="25">
        <f>UnemploymentFemaleRate!AV80*LaborForceFemale!AV80/100</f>
        <v>0</v>
      </c>
      <c r="AW80" s="25">
        <f>UnemploymentFemaleRate!AW80*LaborForceFemale!AW80/100</f>
        <v>0</v>
      </c>
      <c r="AX80" s="25">
        <f>UnemploymentFemaleRate!AX80*LaborForceFemale!AX80/100</f>
        <v>0</v>
      </c>
      <c r="AY80" s="25">
        <f>UnemploymentFemaleRate!AY80*LaborForceFemale!AY80/100</f>
        <v>0</v>
      </c>
      <c r="AZ80" s="25">
        <f>UnemploymentFemaleRate!AZ80*LaborForceFemale!AZ80/100</f>
        <v>0</v>
      </c>
    </row>
    <row r="81" spans="1:5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UnemploymentFemaleRate!AA81*LaborForceFemale!AA81/100</f>
        <v>0</v>
      </c>
      <c r="AB81" s="28">
        <f>UnemploymentFemaleRate!AB81*LaborForceFemale!AB81/100</f>
        <v>0</v>
      </c>
      <c r="AC81" s="28">
        <f>UnemploymentFemaleRate!AC81*LaborForceFemale!AC81/100</f>
        <v>0</v>
      </c>
      <c r="AD81" s="28">
        <f>UnemploymentFemaleRate!AD81*LaborForceFemale!AD81/100</f>
        <v>0</v>
      </c>
      <c r="AE81" s="28">
        <f>UnemploymentFemaleRate!AE81*LaborForceFemale!AE81/100</f>
        <v>0</v>
      </c>
      <c r="AF81" s="28">
        <f>UnemploymentFemaleRate!AF81*LaborForceFemale!AF81/100</f>
        <v>0</v>
      </c>
      <c r="AG81" s="25">
        <f>UnemploymentFemaleRate!AG81*LaborForceFemale!AG81/100</f>
        <v>0</v>
      </c>
      <c r="AH81" s="25">
        <f>UnemploymentFemaleRate!AH81*LaborForceFemale!AH81/100</f>
        <v>0</v>
      </c>
      <c r="AI81" s="25">
        <f>UnemploymentFemaleRate!AI81*LaborForceFemale!AI81/100</f>
        <v>0</v>
      </c>
      <c r="AJ81" s="25">
        <f>UnemploymentFemaleRate!AJ81*LaborForceFemale!AJ81/100</f>
        <v>0</v>
      </c>
      <c r="AK81" s="25">
        <f>UnemploymentFemaleRate!AK81*LaborForceFemale!AK81/100</f>
        <v>0</v>
      </c>
      <c r="AL81" s="25">
        <f>UnemploymentFemaleRate!AL81*LaborForceFemale!AL81/100</f>
        <v>0</v>
      </c>
      <c r="AM81" s="25">
        <f>UnemploymentFemaleRate!AM81*LaborForceFemale!AM81/100</f>
        <v>0</v>
      </c>
      <c r="AN81" s="25">
        <f>UnemploymentFemaleRate!AN81*LaborForceFemale!AN81/100</f>
        <v>0</v>
      </c>
      <c r="AO81" s="25">
        <f>UnemploymentFemaleRate!AO81*LaborForceFemale!AO81/100</f>
        <v>0</v>
      </c>
      <c r="AP81" s="25">
        <f>UnemploymentFemaleRate!AP81*LaborForceFemale!AP81/100</f>
        <v>0</v>
      </c>
      <c r="AQ81" s="25">
        <f>UnemploymentFemaleRate!AQ81*LaborForceFemale!AQ81/100</f>
        <v>0</v>
      </c>
      <c r="AR81" s="25">
        <f>UnemploymentFemaleRate!AR81*LaborForceFemale!AR81/100</f>
        <v>0</v>
      </c>
      <c r="AS81" s="25">
        <f>UnemploymentFemaleRate!AS81*LaborForceFemale!AS81/100</f>
        <v>0</v>
      </c>
      <c r="AT81" s="25">
        <f>UnemploymentFemaleRate!AT81*LaborForceFemale!AT81/100</f>
        <v>0</v>
      </c>
      <c r="AU81" s="25">
        <f>UnemploymentFemaleRate!AU81*LaborForceFemale!AU81/100</f>
        <v>0</v>
      </c>
      <c r="AV81" s="25">
        <f>UnemploymentFemaleRate!AV81*LaborForceFemale!AV81/100</f>
        <v>0</v>
      </c>
      <c r="AW81" s="25">
        <f>UnemploymentFemaleRate!AW81*LaborForceFemale!AW81/100</f>
        <v>0</v>
      </c>
      <c r="AX81" s="25">
        <f>UnemploymentFemaleRate!AX81*LaborForceFemale!AX81/100</f>
        <v>0</v>
      </c>
      <c r="AY81" s="25">
        <f>UnemploymentFemaleRate!AY81*LaborForceFemale!AY81/100</f>
        <v>0</v>
      </c>
      <c r="AZ81" s="25">
        <f>UnemploymentFemaleRate!AZ81*LaborForceFemale!AZ81/100</f>
        <v>0</v>
      </c>
    </row>
    <row r="82" spans="1:5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UnemploymentFemaleRate!AA82*LaborForceFemale!AA82/100</f>
        <v>0</v>
      </c>
      <c r="AB82" s="28">
        <f>UnemploymentFemaleRate!AB82*LaborForceFemale!AB82/100</f>
        <v>0</v>
      </c>
      <c r="AC82" s="28">
        <f>UnemploymentFemaleRate!AC82*LaborForceFemale!AC82/100</f>
        <v>0</v>
      </c>
      <c r="AD82" s="28">
        <f>UnemploymentFemaleRate!AD82*LaborForceFemale!AD82/100</f>
        <v>0</v>
      </c>
      <c r="AE82" s="28">
        <f>UnemploymentFemaleRate!AE82*LaborForceFemale!AE82/100</f>
        <v>0</v>
      </c>
      <c r="AF82" s="28">
        <f>UnemploymentFemaleRate!AF82*LaborForceFemale!AF82/100</f>
        <v>0</v>
      </c>
      <c r="AG82" s="25">
        <f>UnemploymentFemaleRate!AG82*LaborForceFemale!AG82/100</f>
        <v>0</v>
      </c>
      <c r="AH82" s="25">
        <f>UnemploymentFemaleRate!AH82*LaborForceFemale!AH82/100</f>
        <v>0</v>
      </c>
      <c r="AI82" s="25">
        <f>UnemploymentFemaleRate!AI82*LaborForceFemale!AI82/100</f>
        <v>0</v>
      </c>
      <c r="AJ82" s="25">
        <f>UnemploymentFemaleRate!AJ82*LaborForceFemale!AJ82/100</f>
        <v>0</v>
      </c>
      <c r="AK82" s="25">
        <f>UnemploymentFemaleRate!AK82*LaborForceFemale!AK82/100</f>
        <v>0</v>
      </c>
      <c r="AL82" s="25">
        <f>UnemploymentFemaleRate!AL82*LaborForceFemale!AL82/100</f>
        <v>0</v>
      </c>
      <c r="AM82" s="25">
        <f>UnemploymentFemaleRate!AM82*LaborForceFemale!AM82/100</f>
        <v>0</v>
      </c>
      <c r="AN82" s="25">
        <f>UnemploymentFemaleRate!AN82*LaborForceFemale!AN82/100</f>
        <v>0</v>
      </c>
      <c r="AO82" s="25">
        <f>UnemploymentFemaleRate!AO82*LaborForceFemale!AO82/100</f>
        <v>0</v>
      </c>
      <c r="AP82" s="25">
        <f>UnemploymentFemaleRate!AP82*LaborForceFemale!AP82/100</f>
        <v>0</v>
      </c>
      <c r="AQ82" s="25">
        <f>UnemploymentFemaleRate!AQ82*LaborForceFemale!AQ82/100</f>
        <v>0</v>
      </c>
      <c r="AR82" s="25">
        <f>UnemploymentFemaleRate!AR82*LaborForceFemale!AR82/100</f>
        <v>0</v>
      </c>
      <c r="AS82" s="25">
        <f>UnemploymentFemaleRate!AS82*LaborForceFemale!AS82/100</f>
        <v>0</v>
      </c>
      <c r="AT82" s="25">
        <f>UnemploymentFemaleRate!AT82*LaborForceFemale!AT82/100</f>
        <v>0</v>
      </c>
      <c r="AU82" s="25">
        <f>UnemploymentFemaleRate!AU82*LaborForceFemale!AU82/100</f>
        <v>0</v>
      </c>
      <c r="AV82" s="25">
        <f>UnemploymentFemaleRate!AV82*LaborForceFemale!AV82/100</f>
        <v>0</v>
      </c>
      <c r="AW82" s="25">
        <f>UnemploymentFemaleRate!AW82*LaborForceFemale!AW82/100</f>
        <v>0</v>
      </c>
      <c r="AX82" s="25">
        <f>UnemploymentFemaleRate!AX82*LaborForceFemale!AX82/100</f>
        <v>0</v>
      </c>
      <c r="AY82" s="25">
        <f>UnemploymentFemaleRate!AY82*LaborForceFemale!AY82/100</f>
        <v>0</v>
      </c>
      <c r="AZ82" s="25">
        <f>UnemploymentFemaleRate!AZ82*LaborForceFemale!AZ82/100</f>
        <v>0</v>
      </c>
    </row>
    <row r="83" spans="1:5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UnemploymentFemaleRate!AA83*LaborForceFemale!AA83/100</f>
        <v>0</v>
      </c>
      <c r="AB83" s="28">
        <f>UnemploymentFemaleRate!AB83*LaborForceFemale!AB83/100</f>
        <v>0</v>
      </c>
      <c r="AC83" s="28">
        <f>UnemploymentFemaleRate!AC83*LaborForceFemale!AC83/100</f>
        <v>0</v>
      </c>
      <c r="AD83" s="28">
        <f>UnemploymentFemaleRate!AD83*LaborForceFemale!AD83/100</f>
        <v>0</v>
      </c>
      <c r="AE83" s="28">
        <f>UnemploymentFemaleRate!AE83*LaborForceFemale!AE83/100</f>
        <v>0</v>
      </c>
      <c r="AF83" s="28">
        <f>UnemploymentFemaleRate!AF83*LaborForceFemale!AF83/100</f>
        <v>0</v>
      </c>
      <c r="AG83" s="25">
        <f>UnemploymentFemaleRate!AG83*LaborForceFemale!AG83/100</f>
        <v>0</v>
      </c>
      <c r="AH83" s="25">
        <f>UnemploymentFemaleRate!AH83*LaborForceFemale!AH83/100</f>
        <v>0</v>
      </c>
      <c r="AI83" s="25">
        <f>UnemploymentFemaleRate!AI83*LaborForceFemale!AI83/100</f>
        <v>0</v>
      </c>
      <c r="AJ83" s="25">
        <f>UnemploymentFemaleRate!AJ83*LaborForceFemale!AJ83/100</f>
        <v>0</v>
      </c>
      <c r="AK83" s="25">
        <f>UnemploymentFemaleRate!AK83*LaborForceFemale!AK83/100</f>
        <v>0</v>
      </c>
      <c r="AL83" s="25">
        <f>UnemploymentFemaleRate!AL83*LaborForceFemale!AL83/100</f>
        <v>0</v>
      </c>
      <c r="AM83" s="25">
        <f>UnemploymentFemaleRate!AM83*LaborForceFemale!AM83/100</f>
        <v>0</v>
      </c>
      <c r="AN83" s="25">
        <f>UnemploymentFemaleRate!AN83*LaborForceFemale!AN83/100</f>
        <v>0</v>
      </c>
      <c r="AO83" s="25">
        <f>UnemploymentFemaleRate!AO83*LaborForceFemale!AO83/100</f>
        <v>0</v>
      </c>
      <c r="AP83" s="25">
        <f>UnemploymentFemaleRate!AP83*LaborForceFemale!AP83/100</f>
        <v>0</v>
      </c>
      <c r="AQ83" s="25">
        <f>UnemploymentFemaleRate!AQ83*LaborForceFemale!AQ83/100</f>
        <v>0</v>
      </c>
      <c r="AR83" s="25">
        <f>UnemploymentFemaleRate!AR83*LaborForceFemale!AR83/100</f>
        <v>0</v>
      </c>
      <c r="AS83" s="25">
        <f>UnemploymentFemaleRate!AS83*LaborForceFemale!AS83/100</f>
        <v>0</v>
      </c>
      <c r="AT83" s="25">
        <f>UnemploymentFemaleRate!AT83*LaborForceFemale!AT83/100</f>
        <v>0</v>
      </c>
      <c r="AU83" s="25">
        <f>UnemploymentFemaleRate!AU83*LaborForceFemale!AU83/100</f>
        <v>0</v>
      </c>
      <c r="AV83" s="25">
        <f>UnemploymentFemaleRate!AV83*LaborForceFemale!AV83/100</f>
        <v>0</v>
      </c>
      <c r="AW83" s="25">
        <f>UnemploymentFemaleRate!AW83*LaborForceFemale!AW83/100</f>
        <v>0</v>
      </c>
      <c r="AX83" s="25">
        <f>UnemploymentFemaleRate!AX83*LaborForceFemale!AX83/100</f>
        <v>0</v>
      </c>
      <c r="AY83" s="25">
        <f>UnemploymentFemaleRate!AY83*LaborForceFemale!AY83/100</f>
        <v>0</v>
      </c>
      <c r="AZ83" s="25">
        <f>UnemploymentFemaleRate!AZ83*LaborForceFemale!AZ83/100</f>
        <v>0</v>
      </c>
    </row>
    <row r="84" spans="1:5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UnemploymentFemaleRate!AA84*LaborForceFemale!AA84/100</f>
        <v>0</v>
      </c>
      <c r="AB84" s="28">
        <f>UnemploymentFemaleRate!AB84*LaborForceFemale!AB84/100</f>
        <v>0</v>
      </c>
      <c r="AC84" s="28">
        <f>UnemploymentFemaleRate!AC84*LaborForceFemale!AC84/100</f>
        <v>0</v>
      </c>
      <c r="AD84" s="28">
        <f>UnemploymentFemaleRate!AD84*LaborForceFemale!AD84/100</f>
        <v>0</v>
      </c>
      <c r="AE84" s="28">
        <f>UnemploymentFemaleRate!AE84*LaborForceFemale!AE84/100</f>
        <v>0</v>
      </c>
      <c r="AF84" s="28">
        <f>UnemploymentFemaleRate!AF84*LaborForceFemale!AF84/100</f>
        <v>0</v>
      </c>
      <c r="AG84" s="25">
        <f>UnemploymentFemaleRate!AG84*LaborForceFemale!AG84/100</f>
        <v>0</v>
      </c>
      <c r="AH84" s="25">
        <f>UnemploymentFemaleRate!AH84*LaborForceFemale!AH84/100</f>
        <v>0</v>
      </c>
      <c r="AI84" s="25">
        <f>UnemploymentFemaleRate!AI84*LaborForceFemale!AI84/100</f>
        <v>0</v>
      </c>
      <c r="AJ84" s="25">
        <f>UnemploymentFemaleRate!AJ84*LaborForceFemale!AJ84/100</f>
        <v>0</v>
      </c>
      <c r="AK84" s="25">
        <f>UnemploymentFemaleRate!AK84*LaborForceFemale!AK84/100</f>
        <v>0</v>
      </c>
      <c r="AL84" s="25">
        <f>UnemploymentFemaleRate!AL84*LaborForceFemale!AL84/100</f>
        <v>0</v>
      </c>
      <c r="AM84" s="25">
        <f>UnemploymentFemaleRate!AM84*LaborForceFemale!AM84/100</f>
        <v>0</v>
      </c>
      <c r="AN84" s="25">
        <f>UnemploymentFemaleRate!AN84*LaborForceFemale!AN84/100</f>
        <v>0</v>
      </c>
      <c r="AO84" s="25">
        <f>UnemploymentFemaleRate!AO84*LaborForceFemale!AO84/100</f>
        <v>0</v>
      </c>
      <c r="AP84" s="25">
        <f>UnemploymentFemaleRate!AP84*LaborForceFemale!AP84/100</f>
        <v>0</v>
      </c>
      <c r="AQ84" s="25">
        <f>UnemploymentFemaleRate!AQ84*LaborForceFemale!AQ84/100</f>
        <v>0</v>
      </c>
      <c r="AR84" s="25">
        <f>UnemploymentFemaleRate!AR84*LaborForceFemale!AR84/100</f>
        <v>0</v>
      </c>
      <c r="AS84" s="25">
        <f>UnemploymentFemaleRate!AS84*LaborForceFemale!AS84/100</f>
        <v>0</v>
      </c>
      <c r="AT84" s="25">
        <f>UnemploymentFemaleRate!AT84*LaborForceFemale!AT84/100</f>
        <v>0</v>
      </c>
      <c r="AU84" s="25">
        <f>UnemploymentFemaleRate!AU84*LaborForceFemale!AU84/100</f>
        <v>0</v>
      </c>
      <c r="AV84" s="25">
        <f>UnemploymentFemaleRate!AV84*LaborForceFemale!AV84/100</f>
        <v>0</v>
      </c>
      <c r="AW84" s="25">
        <f>UnemploymentFemaleRate!AW84*LaborForceFemale!AW84/100</f>
        <v>0</v>
      </c>
      <c r="AX84" s="25">
        <f>UnemploymentFemaleRate!AX84*LaborForceFemale!AX84/100</f>
        <v>0</v>
      </c>
      <c r="AY84" s="25">
        <f>UnemploymentFemaleRate!AY84*LaborForceFemale!AY84/100</f>
        <v>0</v>
      </c>
      <c r="AZ84" s="25">
        <f>UnemploymentFemaleRate!AZ84*LaborForceFemale!AZ84/100</f>
        <v>0</v>
      </c>
    </row>
    <row r="85" spans="1:5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UnemploymentFemaleRate!AA85*LaborForceFemale!AA85/100</f>
        <v>0</v>
      </c>
      <c r="AB85" s="28">
        <f>UnemploymentFemaleRate!AB85*LaborForceFemale!AB85/100</f>
        <v>0</v>
      </c>
      <c r="AC85" s="28">
        <f>UnemploymentFemaleRate!AC85*LaborForceFemale!AC85/100</f>
        <v>0</v>
      </c>
      <c r="AD85" s="28">
        <f>UnemploymentFemaleRate!AD85*LaborForceFemale!AD85/100</f>
        <v>0</v>
      </c>
      <c r="AE85" s="28">
        <f>UnemploymentFemaleRate!AE85*LaborForceFemale!AE85/100</f>
        <v>0</v>
      </c>
      <c r="AF85" s="28">
        <f>UnemploymentFemaleRate!AF85*LaborForceFemale!AF85/100</f>
        <v>0</v>
      </c>
      <c r="AG85" s="25">
        <f>UnemploymentFemaleRate!AG85*LaborForceFemale!AG85/100</f>
        <v>0</v>
      </c>
      <c r="AH85" s="25">
        <f>UnemploymentFemaleRate!AH85*LaborForceFemale!AH85/100</f>
        <v>0</v>
      </c>
      <c r="AI85" s="25">
        <f>UnemploymentFemaleRate!AI85*LaborForceFemale!AI85/100</f>
        <v>0</v>
      </c>
      <c r="AJ85" s="25">
        <f>UnemploymentFemaleRate!AJ85*LaborForceFemale!AJ85/100</f>
        <v>0</v>
      </c>
      <c r="AK85" s="25">
        <f>UnemploymentFemaleRate!AK85*LaborForceFemale!AK85/100</f>
        <v>0</v>
      </c>
      <c r="AL85" s="25">
        <f>UnemploymentFemaleRate!AL85*LaborForceFemale!AL85/100</f>
        <v>0</v>
      </c>
      <c r="AM85" s="25">
        <f>UnemploymentFemaleRate!AM85*LaborForceFemale!AM85/100</f>
        <v>0</v>
      </c>
      <c r="AN85" s="25">
        <f>UnemploymentFemaleRate!AN85*LaborForceFemale!AN85/100</f>
        <v>0</v>
      </c>
      <c r="AO85" s="25">
        <f>UnemploymentFemaleRate!AO85*LaborForceFemale!AO85/100</f>
        <v>0</v>
      </c>
      <c r="AP85" s="25">
        <f>UnemploymentFemaleRate!AP85*LaborForceFemale!AP85/100</f>
        <v>0</v>
      </c>
      <c r="AQ85" s="25">
        <f>UnemploymentFemaleRate!AQ85*LaborForceFemale!AQ85/100</f>
        <v>0</v>
      </c>
      <c r="AR85" s="25">
        <f>UnemploymentFemaleRate!AR85*LaborForceFemale!AR85/100</f>
        <v>0</v>
      </c>
      <c r="AS85" s="25">
        <f>UnemploymentFemaleRate!AS85*LaborForceFemale!AS85/100</f>
        <v>0</v>
      </c>
      <c r="AT85" s="25">
        <f>UnemploymentFemaleRate!AT85*LaborForceFemale!AT85/100</f>
        <v>0</v>
      </c>
      <c r="AU85" s="25">
        <f>UnemploymentFemaleRate!AU85*LaborForceFemale!AU85/100</f>
        <v>0</v>
      </c>
      <c r="AV85" s="25">
        <f>UnemploymentFemaleRate!AV85*LaborForceFemale!AV85/100</f>
        <v>0</v>
      </c>
      <c r="AW85" s="25">
        <f>UnemploymentFemaleRate!AW85*LaborForceFemale!AW85/100</f>
        <v>0</v>
      </c>
      <c r="AX85" s="25">
        <f>UnemploymentFemaleRate!AX85*LaborForceFemale!AX85/100</f>
        <v>0</v>
      </c>
      <c r="AY85" s="25">
        <f>UnemploymentFemaleRate!AY85*LaborForceFemale!AY85/100</f>
        <v>0</v>
      </c>
      <c r="AZ85" s="25">
        <f>UnemploymentFemaleRate!AZ85*LaborForceFemale!AZ85/100</f>
        <v>0</v>
      </c>
    </row>
    <row r="86" spans="1:5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UnemploymentFemaleRate!AA86*LaborForceFemale!AA86/100</f>
        <v>0</v>
      </c>
      <c r="AB86" s="28">
        <f>UnemploymentFemaleRate!AB86*LaborForceFemale!AB86/100</f>
        <v>0</v>
      </c>
      <c r="AC86" s="28">
        <f>UnemploymentFemaleRate!AC86*LaborForceFemale!AC86/100</f>
        <v>0</v>
      </c>
      <c r="AD86" s="28">
        <f>UnemploymentFemaleRate!AD86*LaborForceFemale!AD86/100</f>
        <v>0</v>
      </c>
      <c r="AE86" s="28">
        <f>UnemploymentFemaleRate!AE86*LaborForceFemale!AE86/100</f>
        <v>0</v>
      </c>
      <c r="AF86" s="28">
        <f>UnemploymentFemaleRate!AF86*LaborForceFemale!AF86/100</f>
        <v>0</v>
      </c>
      <c r="AG86" s="25">
        <f>UnemploymentFemaleRate!AG86*LaborForceFemale!AG86/100</f>
        <v>0</v>
      </c>
      <c r="AH86" s="25">
        <f>UnemploymentFemaleRate!AH86*LaborForceFemale!AH86/100</f>
        <v>0</v>
      </c>
      <c r="AI86" s="25">
        <f>UnemploymentFemaleRate!AI86*LaborForceFemale!AI86/100</f>
        <v>0</v>
      </c>
      <c r="AJ86" s="25">
        <f>UnemploymentFemaleRate!AJ86*LaborForceFemale!AJ86/100</f>
        <v>0</v>
      </c>
      <c r="AK86" s="25">
        <f>UnemploymentFemaleRate!AK86*LaborForceFemale!AK86/100</f>
        <v>0</v>
      </c>
      <c r="AL86" s="25">
        <f>UnemploymentFemaleRate!AL86*LaborForceFemale!AL86/100</f>
        <v>0</v>
      </c>
      <c r="AM86" s="25">
        <f>UnemploymentFemaleRate!AM86*LaborForceFemale!AM86/100</f>
        <v>0</v>
      </c>
      <c r="AN86" s="25">
        <f>UnemploymentFemaleRate!AN86*LaborForceFemale!AN86/100</f>
        <v>0</v>
      </c>
      <c r="AO86" s="25">
        <f>UnemploymentFemaleRate!AO86*LaborForceFemale!AO86/100</f>
        <v>0</v>
      </c>
      <c r="AP86" s="25">
        <f>UnemploymentFemaleRate!AP86*LaborForceFemale!AP86/100</f>
        <v>0</v>
      </c>
      <c r="AQ86" s="25">
        <f>UnemploymentFemaleRate!AQ86*LaborForceFemale!AQ86/100</f>
        <v>0</v>
      </c>
      <c r="AR86" s="25">
        <f>UnemploymentFemaleRate!AR86*LaborForceFemale!AR86/100</f>
        <v>0</v>
      </c>
      <c r="AS86" s="25">
        <f>UnemploymentFemaleRate!AS86*LaborForceFemale!AS86/100</f>
        <v>0</v>
      </c>
      <c r="AT86" s="25">
        <f>UnemploymentFemaleRate!AT86*LaborForceFemale!AT86/100</f>
        <v>0</v>
      </c>
      <c r="AU86" s="25">
        <f>UnemploymentFemaleRate!AU86*LaborForceFemale!AU86/100</f>
        <v>0</v>
      </c>
      <c r="AV86" s="25">
        <f>UnemploymentFemaleRate!AV86*LaborForceFemale!AV86/100</f>
        <v>0</v>
      </c>
      <c r="AW86" s="25">
        <f>UnemploymentFemaleRate!AW86*LaborForceFemale!AW86/100</f>
        <v>0</v>
      </c>
      <c r="AX86" s="25">
        <f>UnemploymentFemaleRate!AX86*LaborForceFemale!AX86/100</f>
        <v>0</v>
      </c>
      <c r="AY86" s="25">
        <f>UnemploymentFemaleRate!AY86*LaborForceFemale!AY86/100</f>
        <v>0</v>
      </c>
      <c r="AZ86" s="25">
        <f>UnemploymentFemaleRate!AZ86*LaborForceFemale!AZ86/100</f>
        <v>0</v>
      </c>
    </row>
    <row r="87" spans="1:5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UnemploymentFemaleRate!AA87*LaborForceFemale!AA87/100</f>
        <v>0</v>
      </c>
      <c r="AB87" s="28">
        <f>UnemploymentFemaleRate!AB87*LaborForceFemale!AB87/100</f>
        <v>0</v>
      </c>
      <c r="AC87" s="28">
        <f>UnemploymentFemaleRate!AC87*LaborForceFemale!AC87/100</f>
        <v>0</v>
      </c>
      <c r="AD87" s="28">
        <f>UnemploymentFemaleRate!AD87*LaborForceFemale!AD87/100</f>
        <v>0</v>
      </c>
      <c r="AE87" s="28">
        <f>UnemploymentFemaleRate!AE87*LaborForceFemale!AE87/100</f>
        <v>0</v>
      </c>
      <c r="AF87" s="28">
        <f>UnemploymentFemaleRate!AF87*LaborForceFemale!AF87/100</f>
        <v>0</v>
      </c>
      <c r="AG87" s="25">
        <f>UnemploymentFemaleRate!AG87*LaborForceFemale!AG87/100</f>
        <v>0</v>
      </c>
      <c r="AH87" s="25">
        <f>UnemploymentFemaleRate!AH87*LaborForceFemale!AH87/100</f>
        <v>0</v>
      </c>
      <c r="AI87" s="25">
        <f>UnemploymentFemaleRate!AI87*LaborForceFemale!AI87/100</f>
        <v>0</v>
      </c>
      <c r="AJ87" s="25">
        <f>UnemploymentFemaleRate!AJ87*LaborForceFemale!AJ87/100</f>
        <v>0</v>
      </c>
      <c r="AK87" s="25">
        <f>UnemploymentFemaleRate!AK87*LaborForceFemale!AK87/100</f>
        <v>0</v>
      </c>
      <c r="AL87" s="25">
        <f>UnemploymentFemaleRate!AL87*LaborForceFemale!AL87/100</f>
        <v>0</v>
      </c>
      <c r="AM87" s="25">
        <f>UnemploymentFemaleRate!AM87*LaborForceFemale!AM87/100</f>
        <v>0</v>
      </c>
      <c r="AN87" s="25">
        <f>UnemploymentFemaleRate!AN87*LaborForceFemale!AN87/100</f>
        <v>0</v>
      </c>
      <c r="AO87" s="25">
        <f>UnemploymentFemaleRate!AO87*LaborForceFemale!AO87/100</f>
        <v>0</v>
      </c>
      <c r="AP87" s="25">
        <f>UnemploymentFemaleRate!AP87*LaborForceFemale!AP87/100</f>
        <v>0</v>
      </c>
      <c r="AQ87" s="25">
        <f>UnemploymentFemaleRate!AQ87*LaborForceFemale!AQ87/100</f>
        <v>0</v>
      </c>
      <c r="AR87" s="25">
        <f>UnemploymentFemaleRate!AR87*LaborForceFemale!AR87/100</f>
        <v>0</v>
      </c>
      <c r="AS87" s="25">
        <f>UnemploymentFemaleRate!AS87*LaborForceFemale!AS87/100</f>
        <v>0</v>
      </c>
      <c r="AT87" s="25">
        <f>UnemploymentFemaleRate!AT87*LaborForceFemale!AT87/100</f>
        <v>0</v>
      </c>
      <c r="AU87" s="25">
        <f>UnemploymentFemaleRate!AU87*LaborForceFemale!AU87/100</f>
        <v>0</v>
      </c>
      <c r="AV87" s="25">
        <f>UnemploymentFemaleRate!AV87*LaborForceFemale!AV87/100</f>
        <v>0</v>
      </c>
      <c r="AW87" s="25">
        <f>UnemploymentFemaleRate!AW87*LaborForceFemale!AW87/100</f>
        <v>0</v>
      </c>
      <c r="AX87" s="25">
        <f>UnemploymentFemaleRate!AX87*LaborForceFemale!AX87/100</f>
        <v>0</v>
      </c>
      <c r="AY87" s="25">
        <f>UnemploymentFemaleRate!AY87*LaborForceFemale!AY87/100</f>
        <v>0</v>
      </c>
      <c r="AZ87" s="25">
        <f>UnemploymentFemaleRate!AZ87*LaborForceFemale!AZ87/100</f>
        <v>0</v>
      </c>
    </row>
    <row r="88" spans="1:5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UnemploymentFemaleRate!AA88*LaborForceFemale!AA88/100</f>
        <v>0</v>
      </c>
      <c r="AB88" s="28">
        <f>UnemploymentFemaleRate!AB88*LaborForceFemale!AB88/100</f>
        <v>0</v>
      </c>
      <c r="AC88" s="28">
        <f>UnemploymentFemaleRate!AC88*LaborForceFemale!AC88/100</f>
        <v>0</v>
      </c>
      <c r="AD88" s="28">
        <f>UnemploymentFemaleRate!AD88*LaborForceFemale!AD88/100</f>
        <v>0</v>
      </c>
      <c r="AE88" s="28">
        <f>UnemploymentFemaleRate!AE88*LaborForceFemale!AE88/100</f>
        <v>0</v>
      </c>
      <c r="AF88" s="28">
        <f>UnemploymentFemaleRate!AF88*LaborForceFemale!AF88/100</f>
        <v>0</v>
      </c>
      <c r="AG88" s="25">
        <f>UnemploymentFemaleRate!AG88*LaborForceFemale!AG88/100</f>
        <v>0</v>
      </c>
      <c r="AH88" s="25">
        <f>UnemploymentFemaleRate!AH88*LaborForceFemale!AH88/100</f>
        <v>0</v>
      </c>
      <c r="AI88" s="25">
        <f>UnemploymentFemaleRate!AI88*LaborForceFemale!AI88/100</f>
        <v>0</v>
      </c>
      <c r="AJ88" s="25">
        <f>UnemploymentFemaleRate!AJ88*LaborForceFemale!AJ88/100</f>
        <v>0</v>
      </c>
      <c r="AK88" s="25">
        <f>UnemploymentFemaleRate!AK88*LaborForceFemale!AK88/100</f>
        <v>0</v>
      </c>
      <c r="AL88" s="25">
        <f>UnemploymentFemaleRate!AL88*LaborForceFemale!AL88/100</f>
        <v>0</v>
      </c>
      <c r="AM88" s="25">
        <f>UnemploymentFemaleRate!AM88*LaborForceFemale!AM88/100</f>
        <v>0</v>
      </c>
      <c r="AN88" s="25">
        <f>UnemploymentFemaleRate!AN88*LaborForceFemale!AN88/100</f>
        <v>0</v>
      </c>
      <c r="AO88" s="25">
        <f>UnemploymentFemaleRate!AO88*LaborForceFemale!AO88/100</f>
        <v>0</v>
      </c>
      <c r="AP88" s="25">
        <f>UnemploymentFemaleRate!AP88*LaborForceFemale!AP88/100</f>
        <v>0</v>
      </c>
      <c r="AQ88" s="25">
        <f>UnemploymentFemaleRate!AQ88*LaborForceFemale!AQ88/100</f>
        <v>0</v>
      </c>
      <c r="AR88" s="25">
        <f>UnemploymentFemaleRate!AR88*LaborForceFemale!AR88/100</f>
        <v>0</v>
      </c>
      <c r="AS88" s="25">
        <f>UnemploymentFemaleRate!AS88*LaborForceFemale!AS88/100</f>
        <v>0</v>
      </c>
      <c r="AT88" s="25">
        <f>UnemploymentFemaleRate!AT88*LaborForceFemale!AT88/100</f>
        <v>0</v>
      </c>
      <c r="AU88" s="25">
        <f>UnemploymentFemaleRate!AU88*LaborForceFemale!AU88/100</f>
        <v>0</v>
      </c>
      <c r="AV88" s="25">
        <f>UnemploymentFemaleRate!AV88*LaborForceFemale!AV88/100</f>
        <v>0</v>
      </c>
      <c r="AW88" s="25">
        <f>UnemploymentFemaleRate!AW88*LaborForceFemale!AW88/100</f>
        <v>0</v>
      </c>
      <c r="AX88" s="25">
        <f>UnemploymentFemaleRate!AX88*LaborForceFemale!AX88/100</f>
        <v>0</v>
      </c>
      <c r="AY88" s="25">
        <f>UnemploymentFemaleRate!AY88*LaborForceFemale!AY88/100</f>
        <v>0</v>
      </c>
      <c r="AZ88" s="25">
        <f>UnemploymentFemaleRate!AZ88*LaborForceFemale!AZ88/100</f>
        <v>0</v>
      </c>
    </row>
    <row r="89" spans="1:5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UnemploymentFemaleRate!AA89*LaborForceFemale!AA89/100</f>
        <v>0</v>
      </c>
      <c r="AB89" s="28">
        <f>UnemploymentFemaleRate!AB89*LaborForceFemale!AB89/100</f>
        <v>0</v>
      </c>
      <c r="AC89" s="28">
        <f>UnemploymentFemaleRate!AC89*LaborForceFemale!AC89/100</f>
        <v>0</v>
      </c>
      <c r="AD89" s="28">
        <f>UnemploymentFemaleRate!AD89*LaborForceFemale!AD89/100</f>
        <v>0</v>
      </c>
      <c r="AE89" s="28">
        <f>UnemploymentFemaleRate!AE89*LaborForceFemale!AE89/100</f>
        <v>0</v>
      </c>
      <c r="AF89" s="28">
        <f>UnemploymentFemaleRate!AF89*LaborForceFemale!AF89/100</f>
        <v>0</v>
      </c>
      <c r="AG89" s="25">
        <f>UnemploymentFemaleRate!AG89*LaborForceFemale!AG89/100</f>
        <v>0</v>
      </c>
      <c r="AH89" s="25">
        <f>UnemploymentFemaleRate!AH89*LaborForceFemale!AH89/100</f>
        <v>0</v>
      </c>
      <c r="AI89" s="25">
        <f>UnemploymentFemaleRate!AI89*LaborForceFemale!AI89/100</f>
        <v>0</v>
      </c>
      <c r="AJ89" s="25">
        <f>UnemploymentFemaleRate!AJ89*LaborForceFemale!AJ89/100</f>
        <v>0</v>
      </c>
      <c r="AK89" s="25">
        <f>UnemploymentFemaleRate!AK89*LaborForceFemale!AK89/100</f>
        <v>0</v>
      </c>
      <c r="AL89" s="25">
        <f>UnemploymentFemaleRate!AL89*LaborForceFemale!AL89/100</f>
        <v>0</v>
      </c>
      <c r="AM89" s="25">
        <f>UnemploymentFemaleRate!AM89*LaborForceFemale!AM89/100</f>
        <v>0</v>
      </c>
      <c r="AN89" s="25">
        <f>UnemploymentFemaleRate!AN89*LaborForceFemale!AN89/100</f>
        <v>0</v>
      </c>
      <c r="AO89" s="25">
        <f>UnemploymentFemaleRate!AO89*LaborForceFemale!AO89/100</f>
        <v>0</v>
      </c>
      <c r="AP89" s="25">
        <f>UnemploymentFemaleRate!AP89*LaborForceFemale!AP89/100</f>
        <v>0</v>
      </c>
      <c r="AQ89" s="25">
        <f>UnemploymentFemaleRate!AQ89*LaborForceFemale!AQ89/100</f>
        <v>0</v>
      </c>
      <c r="AR89" s="25">
        <f>UnemploymentFemaleRate!AR89*LaborForceFemale!AR89/100</f>
        <v>0</v>
      </c>
      <c r="AS89" s="25">
        <f>UnemploymentFemaleRate!AS89*LaborForceFemale!AS89/100</f>
        <v>0</v>
      </c>
      <c r="AT89" s="25">
        <f>UnemploymentFemaleRate!AT89*LaborForceFemale!AT89/100</f>
        <v>0</v>
      </c>
      <c r="AU89" s="25">
        <f>UnemploymentFemaleRate!AU89*LaborForceFemale!AU89/100</f>
        <v>0</v>
      </c>
      <c r="AV89" s="25">
        <f>UnemploymentFemaleRate!AV89*LaborForceFemale!AV89/100</f>
        <v>0</v>
      </c>
      <c r="AW89" s="25">
        <f>UnemploymentFemaleRate!AW89*LaborForceFemale!AW89/100</f>
        <v>0</v>
      </c>
      <c r="AX89" s="25">
        <f>UnemploymentFemaleRate!AX89*LaborForceFemale!AX89/100</f>
        <v>0</v>
      </c>
      <c r="AY89" s="25">
        <f>UnemploymentFemaleRate!AY89*LaborForceFemale!AY89/100</f>
        <v>0</v>
      </c>
      <c r="AZ89" s="25">
        <f>UnemploymentFemaleRate!AZ89*LaborForceFemale!AZ89/100</f>
        <v>0</v>
      </c>
    </row>
    <row r="90" spans="1:5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UnemploymentFemaleRate!AA90*LaborForceFemale!AA90/100</f>
        <v>0</v>
      </c>
      <c r="AB90" s="28">
        <f>UnemploymentFemaleRate!AB90*LaborForceFemale!AB90/100</f>
        <v>0</v>
      </c>
      <c r="AC90" s="28">
        <f>UnemploymentFemaleRate!AC90*LaborForceFemale!AC90/100</f>
        <v>0</v>
      </c>
      <c r="AD90" s="28">
        <f>UnemploymentFemaleRate!AD90*LaborForceFemale!AD90/100</f>
        <v>0</v>
      </c>
      <c r="AE90" s="28">
        <f>UnemploymentFemaleRate!AE90*LaborForceFemale!AE90/100</f>
        <v>0</v>
      </c>
      <c r="AF90" s="28">
        <f>UnemploymentFemaleRate!AF90*LaborForceFemale!AF90/100</f>
        <v>0</v>
      </c>
      <c r="AG90" s="25">
        <f>UnemploymentFemaleRate!AG90*LaborForceFemale!AG90/100</f>
        <v>0</v>
      </c>
      <c r="AH90" s="25">
        <f>UnemploymentFemaleRate!AH90*LaborForceFemale!AH90/100</f>
        <v>0</v>
      </c>
      <c r="AI90" s="25">
        <f>UnemploymentFemaleRate!AI90*LaborForceFemale!AI90/100</f>
        <v>0</v>
      </c>
      <c r="AJ90" s="25">
        <f>UnemploymentFemaleRate!AJ90*LaborForceFemale!AJ90/100</f>
        <v>0</v>
      </c>
      <c r="AK90" s="25">
        <f>UnemploymentFemaleRate!AK90*LaborForceFemale!AK90/100</f>
        <v>0</v>
      </c>
      <c r="AL90" s="25">
        <f>UnemploymentFemaleRate!AL90*LaborForceFemale!AL90/100</f>
        <v>0</v>
      </c>
      <c r="AM90" s="25">
        <f>UnemploymentFemaleRate!AM90*LaborForceFemale!AM90/100</f>
        <v>0</v>
      </c>
      <c r="AN90" s="25">
        <f>UnemploymentFemaleRate!AN90*LaborForceFemale!AN90/100</f>
        <v>0</v>
      </c>
      <c r="AO90" s="25">
        <f>UnemploymentFemaleRate!AO90*LaborForceFemale!AO90/100</f>
        <v>0</v>
      </c>
      <c r="AP90" s="25">
        <f>UnemploymentFemaleRate!AP90*LaborForceFemale!AP90/100</f>
        <v>0</v>
      </c>
      <c r="AQ90" s="25">
        <f>UnemploymentFemaleRate!AQ90*LaborForceFemale!AQ90/100</f>
        <v>0</v>
      </c>
      <c r="AR90" s="25">
        <f>UnemploymentFemaleRate!AR90*LaborForceFemale!AR90/100</f>
        <v>0</v>
      </c>
      <c r="AS90" s="25">
        <f>UnemploymentFemaleRate!AS90*LaborForceFemale!AS90/100</f>
        <v>0</v>
      </c>
      <c r="AT90" s="25">
        <f>UnemploymentFemaleRate!AT90*LaborForceFemale!AT90/100</f>
        <v>0</v>
      </c>
      <c r="AU90" s="25">
        <f>UnemploymentFemaleRate!AU90*LaborForceFemale!AU90/100</f>
        <v>0</v>
      </c>
      <c r="AV90" s="25">
        <f>UnemploymentFemaleRate!AV90*LaborForceFemale!AV90/100</f>
        <v>0</v>
      </c>
      <c r="AW90" s="25">
        <f>UnemploymentFemaleRate!AW90*LaborForceFemale!AW90/100</f>
        <v>0</v>
      </c>
      <c r="AX90" s="25">
        <f>UnemploymentFemaleRate!AX90*LaborForceFemale!AX90/100</f>
        <v>0</v>
      </c>
      <c r="AY90" s="25">
        <f>UnemploymentFemaleRate!AY90*LaborForceFemale!AY90/100</f>
        <v>0</v>
      </c>
      <c r="AZ90" s="25">
        <f>UnemploymentFemaleRate!AZ90*LaborForceFemale!AZ90/100</f>
        <v>0</v>
      </c>
    </row>
    <row r="91" spans="1:5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UnemploymentFemaleRate!AA91*LaborForceFemale!AA91/100</f>
        <v>0</v>
      </c>
      <c r="AB91" s="28">
        <f>UnemploymentFemaleRate!AB91*LaborForceFemale!AB91/100</f>
        <v>0</v>
      </c>
      <c r="AC91" s="28">
        <f>UnemploymentFemaleRate!AC91*LaborForceFemale!AC91/100</f>
        <v>0</v>
      </c>
      <c r="AD91" s="28">
        <f>UnemploymentFemaleRate!AD91*LaborForceFemale!AD91/100</f>
        <v>0</v>
      </c>
      <c r="AE91" s="28">
        <f>UnemploymentFemaleRate!AE91*LaborForceFemale!AE91/100</f>
        <v>0</v>
      </c>
      <c r="AF91" s="28">
        <f>UnemploymentFemaleRate!AF91*LaborForceFemale!AF91/100</f>
        <v>0</v>
      </c>
      <c r="AG91" s="25">
        <f>UnemploymentFemaleRate!AG91*LaborForceFemale!AG91/100</f>
        <v>0</v>
      </c>
      <c r="AH91" s="25">
        <f>UnemploymentFemaleRate!AH91*LaborForceFemale!AH91/100</f>
        <v>0</v>
      </c>
      <c r="AI91" s="25">
        <f>UnemploymentFemaleRate!AI91*LaborForceFemale!AI91/100</f>
        <v>0</v>
      </c>
      <c r="AJ91" s="25">
        <f>UnemploymentFemaleRate!AJ91*LaborForceFemale!AJ91/100</f>
        <v>0</v>
      </c>
      <c r="AK91" s="25">
        <f>UnemploymentFemaleRate!AK91*LaborForceFemale!AK91/100</f>
        <v>0</v>
      </c>
      <c r="AL91" s="25">
        <f>UnemploymentFemaleRate!AL91*LaborForceFemale!AL91/100</f>
        <v>0</v>
      </c>
      <c r="AM91" s="25">
        <f>UnemploymentFemaleRate!AM91*LaborForceFemale!AM91/100</f>
        <v>0</v>
      </c>
      <c r="AN91" s="25">
        <f>UnemploymentFemaleRate!AN91*LaborForceFemale!AN91/100</f>
        <v>0</v>
      </c>
      <c r="AO91" s="25">
        <f>UnemploymentFemaleRate!AO91*LaborForceFemale!AO91/100</f>
        <v>0</v>
      </c>
      <c r="AP91" s="25">
        <f>UnemploymentFemaleRate!AP91*LaborForceFemale!AP91/100</f>
        <v>0</v>
      </c>
      <c r="AQ91" s="25">
        <f>UnemploymentFemaleRate!AQ91*LaborForceFemale!AQ91/100</f>
        <v>0</v>
      </c>
      <c r="AR91" s="25">
        <f>UnemploymentFemaleRate!AR91*LaborForceFemale!AR91/100</f>
        <v>0</v>
      </c>
      <c r="AS91" s="25">
        <f>UnemploymentFemaleRate!AS91*LaborForceFemale!AS91/100</f>
        <v>0</v>
      </c>
      <c r="AT91" s="25">
        <f>UnemploymentFemaleRate!AT91*LaborForceFemale!AT91/100</f>
        <v>0</v>
      </c>
      <c r="AU91" s="25">
        <f>UnemploymentFemaleRate!AU91*LaborForceFemale!AU91/100</f>
        <v>0</v>
      </c>
      <c r="AV91" s="25">
        <f>UnemploymentFemaleRate!AV91*LaborForceFemale!AV91/100</f>
        <v>0</v>
      </c>
      <c r="AW91" s="25">
        <f>UnemploymentFemaleRate!AW91*LaborForceFemale!AW91/100</f>
        <v>0</v>
      </c>
      <c r="AX91" s="25">
        <f>UnemploymentFemaleRate!AX91*LaborForceFemale!AX91/100</f>
        <v>0</v>
      </c>
      <c r="AY91" s="25">
        <f>UnemploymentFemaleRate!AY91*LaborForceFemale!AY91/100</f>
        <v>0</v>
      </c>
      <c r="AZ91" s="25">
        <f>UnemploymentFemaleRate!AZ91*LaborForceFemale!AZ91/100</f>
        <v>0</v>
      </c>
    </row>
    <row r="92" spans="1:5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UnemploymentFemaleRate!AA92*LaborForceFemale!AA92/100</f>
        <v>0</v>
      </c>
      <c r="AB92" s="28">
        <f>UnemploymentFemaleRate!AB92*LaborForceFemale!AB92/100</f>
        <v>0</v>
      </c>
      <c r="AC92" s="28">
        <f>UnemploymentFemaleRate!AC92*LaborForceFemale!AC92/100</f>
        <v>0</v>
      </c>
      <c r="AD92" s="28">
        <f>UnemploymentFemaleRate!AD92*LaborForceFemale!AD92/100</f>
        <v>0</v>
      </c>
      <c r="AE92" s="28">
        <f>UnemploymentFemaleRate!AE92*LaborForceFemale!AE92/100</f>
        <v>0</v>
      </c>
      <c r="AF92" s="28">
        <f>UnemploymentFemaleRate!AF92*LaborForceFemale!AF92/100</f>
        <v>0</v>
      </c>
      <c r="AG92" s="25">
        <f>UnemploymentFemaleRate!AG92*LaborForceFemale!AG92/100</f>
        <v>0</v>
      </c>
      <c r="AH92" s="25">
        <f>UnemploymentFemaleRate!AH92*LaborForceFemale!AH92/100</f>
        <v>0</v>
      </c>
      <c r="AI92" s="25">
        <f>UnemploymentFemaleRate!AI92*LaborForceFemale!AI92/100</f>
        <v>0</v>
      </c>
      <c r="AJ92" s="25">
        <f>UnemploymentFemaleRate!AJ92*LaborForceFemale!AJ92/100</f>
        <v>0</v>
      </c>
      <c r="AK92" s="25">
        <f>UnemploymentFemaleRate!AK92*LaborForceFemale!AK92/100</f>
        <v>0</v>
      </c>
      <c r="AL92" s="25">
        <f>UnemploymentFemaleRate!AL92*LaborForceFemale!AL92/100</f>
        <v>0</v>
      </c>
      <c r="AM92" s="25">
        <f>UnemploymentFemaleRate!AM92*LaborForceFemale!AM92/100</f>
        <v>0</v>
      </c>
      <c r="AN92" s="25">
        <f>UnemploymentFemaleRate!AN92*LaborForceFemale!AN92/100</f>
        <v>0</v>
      </c>
      <c r="AO92" s="25">
        <f>UnemploymentFemaleRate!AO92*LaborForceFemale!AO92/100</f>
        <v>0</v>
      </c>
      <c r="AP92" s="25">
        <f>UnemploymentFemaleRate!AP92*LaborForceFemale!AP92/100</f>
        <v>0</v>
      </c>
      <c r="AQ92" s="25">
        <f>UnemploymentFemaleRate!AQ92*LaborForceFemale!AQ92/100</f>
        <v>0</v>
      </c>
      <c r="AR92" s="25">
        <f>UnemploymentFemaleRate!AR92*LaborForceFemale!AR92/100</f>
        <v>0</v>
      </c>
      <c r="AS92" s="25">
        <f>UnemploymentFemaleRate!AS92*LaborForceFemale!AS92/100</f>
        <v>0</v>
      </c>
      <c r="AT92" s="25">
        <f>UnemploymentFemaleRate!AT92*LaborForceFemale!AT92/100</f>
        <v>0</v>
      </c>
      <c r="AU92" s="25">
        <f>UnemploymentFemaleRate!AU92*LaborForceFemale!AU92/100</f>
        <v>0</v>
      </c>
      <c r="AV92" s="25">
        <f>UnemploymentFemaleRate!AV92*LaborForceFemale!AV92/100</f>
        <v>0</v>
      </c>
      <c r="AW92" s="25">
        <f>UnemploymentFemaleRate!AW92*LaborForceFemale!AW92/100</f>
        <v>0</v>
      </c>
      <c r="AX92" s="25">
        <f>UnemploymentFemaleRate!AX92*LaborForceFemale!AX92/100</f>
        <v>0</v>
      </c>
      <c r="AY92" s="25">
        <f>UnemploymentFemaleRate!AY92*LaborForceFemale!AY92/100</f>
        <v>0</v>
      </c>
      <c r="AZ92" s="25">
        <f>UnemploymentFemaleRate!AZ92*LaborForceFemale!AZ92/100</f>
        <v>0</v>
      </c>
    </row>
    <row r="93" spans="1:5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UnemploymentFemaleRate!AA93*LaborForceFemale!AA93/100</f>
        <v>0</v>
      </c>
      <c r="AB93" s="28">
        <f>UnemploymentFemaleRate!AB93*LaborForceFemale!AB93/100</f>
        <v>0</v>
      </c>
      <c r="AC93" s="28">
        <f>UnemploymentFemaleRate!AC93*LaborForceFemale!AC93/100</f>
        <v>0</v>
      </c>
      <c r="AD93" s="28">
        <f>UnemploymentFemaleRate!AD93*LaborForceFemale!AD93/100</f>
        <v>0</v>
      </c>
      <c r="AE93" s="28">
        <f>UnemploymentFemaleRate!AE93*LaborForceFemale!AE93/100</f>
        <v>0</v>
      </c>
      <c r="AF93" s="28">
        <f>UnemploymentFemaleRate!AF93*LaborForceFemale!AF93/100</f>
        <v>0</v>
      </c>
      <c r="AG93" s="25">
        <f>UnemploymentFemaleRate!AG93*LaborForceFemale!AG93/100</f>
        <v>0</v>
      </c>
      <c r="AH93" s="25">
        <f>UnemploymentFemaleRate!AH93*LaborForceFemale!AH93/100</f>
        <v>0</v>
      </c>
      <c r="AI93" s="25">
        <f>UnemploymentFemaleRate!AI93*LaborForceFemale!AI93/100</f>
        <v>0</v>
      </c>
      <c r="AJ93" s="25">
        <f>UnemploymentFemaleRate!AJ93*LaborForceFemale!AJ93/100</f>
        <v>0</v>
      </c>
      <c r="AK93" s="25">
        <f>UnemploymentFemaleRate!AK93*LaborForceFemale!AK93/100</f>
        <v>0</v>
      </c>
      <c r="AL93" s="25">
        <f>UnemploymentFemaleRate!AL93*LaborForceFemale!AL93/100</f>
        <v>0</v>
      </c>
      <c r="AM93" s="25">
        <f>UnemploymentFemaleRate!AM93*LaborForceFemale!AM93/100</f>
        <v>0</v>
      </c>
      <c r="AN93" s="25">
        <f>UnemploymentFemaleRate!AN93*LaborForceFemale!AN93/100</f>
        <v>0</v>
      </c>
      <c r="AO93" s="25">
        <f>UnemploymentFemaleRate!AO93*LaborForceFemale!AO93/100</f>
        <v>0</v>
      </c>
      <c r="AP93" s="25">
        <f>UnemploymentFemaleRate!AP93*LaborForceFemale!AP93/100</f>
        <v>0</v>
      </c>
      <c r="AQ93" s="25">
        <f>UnemploymentFemaleRate!AQ93*LaborForceFemale!AQ93/100</f>
        <v>0</v>
      </c>
      <c r="AR93" s="25">
        <f>UnemploymentFemaleRate!AR93*LaborForceFemale!AR93/100</f>
        <v>0</v>
      </c>
      <c r="AS93" s="25">
        <f>UnemploymentFemaleRate!AS93*LaborForceFemale!AS93/100</f>
        <v>0</v>
      </c>
      <c r="AT93" s="25">
        <f>UnemploymentFemaleRate!AT93*LaborForceFemale!AT93/100</f>
        <v>0</v>
      </c>
      <c r="AU93" s="25">
        <f>UnemploymentFemaleRate!AU93*LaborForceFemale!AU93/100</f>
        <v>0</v>
      </c>
      <c r="AV93" s="25">
        <f>UnemploymentFemaleRate!AV93*LaborForceFemale!AV93/100</f>
        <v>0</v>
      </c>
      <c r="AW93" s="25">
        <f>UnemploymentFemaleRate!AW93*LaborForceFemale!AW93/100</f>
        <v>0</v>
      </c>
      <c r="AX93" s="25">
        <f>UnemploymentFemaleRate!AX93*LaborForceFemale!AX93/100</f>
        <v>0</v>
      </c>
      <c r="AY93" s="25">
        <f>UnemploymentFemaleRate!AY93*LaborForceFemale!AY93/100</f>
        <v>0</v>
      </c>
      <c r="AZ93" s="25">
        <f>UnemploymentFemaleRate!AZ93*LaborForceFemale!AZ93/100</f>
        <v>0</v>
      </c>
    </row>
    <row r="94" spans="1:5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UnemploymentFemaleRate!AA94*LaborForceFemale!AA94/100</f>
        <v>0</v>
      </c>
      <c r="AB94" s="28">
        <f>UnemploymentFemaleRate!AB94*LaborForceFemale!AB94/100</f>
        <v>0</v>
      </c>
      <c r="AC94" s="28">
        <f>UnemploymentFemaleRate!AC94*LaborForceFemale!AC94/100</f>
        <v>0</v>
      </c>
      <c r="AD94" s="28">
        <f>UnemploymentFemaleRate!AD94*LaborForceFemale!AD94/100</f>
        <v>0</v>
      </c>
      <c r="AE94" s="28">
        <f>UnemploymentFemaleRate!AE94*LaborForceFemale!AE94/100</f>
        <v>0</v>
      </c>
      <c r="AF94" s="28">
        <f>UnemploymentFemaleRate!AF94*LaborForceFemale!AF94/100</f>
        <v>0</v>
      </c>
      <c r="AG94" s="25">
        <f>UnemploymentFemaleRate!AG94*LaborForceFemale!AG94/100</f>
        <v>0</v>
      </c>
      <c r="AH94" s="25">
        <f>UnemploymentFemaleRate!AH94*LaborForceFemale!AH94/100</f>
        <v>0</v>
      </c>
      <c r="AI94" s="25">
        <f>UnemploymentFemaleRate!AI94*LaborForceFemale!AI94/100</f>
        <v>0</v>
      </c>
      <c r="AJ94" s="25">
        <f>UnemploymentFemaleRate!AJ94*LaborForceFemale!AJ94/100</f>
        <v>0</v>
      </c>
      <c r="AK94" s="25">
        <f>UnemploymentFemaleRate!AK94*LaborForceFemale!AK94/100</f>
        <v>0</v>
      </c>
      <c r="AL94" s="25">
        <f>UnemploymentFemaleRate!AL94*LaborForceFemale!AL94/100</f>
        <v>0</v>
      </c>
      <c r="AM94" s="25">
        <f>UnemploymentFemaleRate!AM94*LaborForceFemale!AM94/100</f>
        <v>0</v>
      </c>
      <c r="AN94" s="25">
        <f>UnemploymentFemaleRate!AN94*LaborForceFemale!AN94/100</f>
        <v>0</v>
      </c>
      <c r="AO94" s="25">
        <f>UnemploymentFemaleRate!AO94*LaborForceFemale!AO94/100</f>
        <v>0</v>
      </c>
      <c r="AP94" s="25">
        <f>UnemploymentFemaleRate!AP94*LaborForceFemale!AP94/100</f>
        <v>0</v>
      </c>
      <c r="AQ94" s="25">
        <f>UnemploymentFemaleRate!AQ94*LaborForceFemale!AQ94/100</f>
        <v>0</v>
      </c>
      <c r="AR94" s="25">
        <f>UnemploymentFemaleRate!AR94*LaborForceFemale!AR94/100</f>
        <v>0</v>
      </c>
      <c r="AS94" s="25">
        <f>UnemploymentFemaleRate!AS94*LaborForceFemale!AS94/100</f>
        <v>0</v>
      </c>
      <c r="AT94" s="25">
        <f>UnemploymentFemaleRate!AT94*LaborForceFemale!AT94/100</f>
        <v>0</v>
      </c>
      <c r="AU94" s="25">
        <f>UnemploymentFemaleRate!AU94*LaborForceFemale!AU94/100</f>
        <v>0</v>
      </c>
      <c r="AV94" s="25">
        <f>UnemploymentFemaleRate!AV94*LaborForceFemale!AV94/100</f>
        <v>0</v>
      </c>
      <c r="AW94" s="25">
        <f>UnemploymentFemaleRate!AW94*LaborForceFemale!AW94/100</f>
        <v>0</v>
      </c>
      <c r="AX94" s="25">
        <f>UnemploymentFemaleRate!AX94*LaborForceFemale!AX94/100</f>
        <v>0</v>
      </c>
      <c r="AY94" s="25">
        <f>UnemploymentFemaleRate!AY94*LaborForceFemale!AY94/100</f>
        <v>0</v>
      </c>
      <c r="AZ94" s="25">
        <f>UnemploymentFemaleRate!AZ94*LaborForceFemale!AZ94/100</f>
        <v>0</v>
      </c>
    </row>
    <row r="95" spans="1:5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UnemploymentFemaleRate!AA95*LaborForceFemale!AA95/100</f>
        <v>0</v>
      </c>
      <c r="AB95" s="28">
        <f>UnemploymentFemaleRate!AB95*LaborForceFemale!AB95/100</f>
        <v>0</v>
      </c>
      <c r="AC95" s="28">
        <f>UnemploymentFemaleRate!AC95*LaborForceFemale!AC95/100</f>
        <v>0</v>
      </c>
      <c r="AD95" s="28">
        <f>UnemploymentFemaleRate!AD95*LaborForceFemale!AD95/100</f>
        <v>0</v>
      </c>
      <c r="AE95" s="28">
        <f>UnemploymentFemaleRate!AE95*LaborForceFemale!AE95/100</f>
        <v>0</v>
      </c>
      <c r="AF95" s="28">
        <f>UnemploymentFemaleRate!AF95*LaborForceFemale!AF95/100</f>
        <v>0</v>
      </c>
      <c r="AG95" s="25">
        <f>UnemploymentFemaleRate!AG95*LaborForceFemale!AG95/100</f>
        <v>0</v>
      </c>
      <c r="AH95" s="25">
        <f>UnemploymentFemaleRate!AH95*LaborForceFemale!AH95/100</f>
        <v>0</v>
      </c>
      <c r="AI95" s="25">
        <f>UnemploymentFemaleRate!AI95*LaborForceFemale!AI95/100</f>
        <v>0</v>
      </c>
      <c r="AJ95" s="25">
        <f>UnemploymentFemaleRate!AJ95*LaborForceFemale!AJ95/100</f>
        <v>0</v>
      </c>
      <c r="AK95" s="25">
        <f>UnemploymentFemaleRate!AK95*LaborForceFemale!AK95/100</f>
        <v>0</v>
      </c>
      <c r="AL95" s="25">
        <f>UnemploymentFemaleRate!AL95*LaborForceFemale!AL95/100</f>
        <v>0</v>
      </c>
      <c r="AM95" s="25">
        <f>UnemploymentFemaleRate!AM95*LaborForceFemale!AM95/100</f>
        <v>0</v>
      </c>
      <c r="AN95" s="25">
        <f>UnemploymentFemaleRate!AN95*LaborForceFemale!AN95/100</f>
        <v>0</v>
      </c>
      <c r="AO95" s="25">
        <f>UnemploymentFemaleRate!AO95*LaborForceFemale!AO95/100</f>
        <v>0</v>
      </c>
      <c r="AP95" s="25">
        <f>UnemploymentFemaleRate!AP95*LaborForceFemale!AP95/100</f>
        <v>0</v>
      </c>
      <c r="AQ95" s="25">
        <f>UnemploymentFemaleRate!AQ95*LaborForceFemale!AQ95/100</f>
        <v>0</v>
      </c>
      <c r="AR95" s="25">
        <f>UnemploymentFemaleRate!AR95*LaborForceFemale!AR95/100</f>
        <v>0</v>
      </c>
      <c r="AS95" s="25">
        <f>UnemploymentFemaleRate!AS95*LaborForceFemale!AS95/100</f>
        <v>0</v>
      </c>
      <c r="AT95" s="25">
        <f>UnemploymentFemaleRate!AT95*LaborForceFemale!AT95/100</f>
        <v>0</v>
      </c>
      <c r="AU95" s="25">
        <f>UnemploymentFemaleRate!AU95*LaborForceFemale!AU95/100</f>
        <v>0</v>
      </c>
      <c r="AV95" s="25">
        <f>UnemploymentFemaleRate!AV95*LaborForceFemale!AV95/100</f>
        <v>0</v>
      </c>
      <c r="AW95" s="25">
        <f>UnemploymentFemaleRate!AW95*LaborForceFemale!AW95/100</f>
        <v>0</v>
      </c>
      <c r="AX95" s="25">
        <f>UnemploymentFemaleRate!AX95*LaborForceFemale!AX95/100</f>
        <v>0</v>
      </c>
      <c r="AY95" s="25">
        <f>UnemploymentFemaleRate!AY95*LaborForceFemale!AY95/100</f>
        <v>0</v>
      </c>
      <c r="AZ95" s="25">
        <f>UnemploymentFemaleRate!AZ95*LaborForceFemale!AZ95/100</f>
        <v>0</v>
      </c>
    </row>
    <row r="96" spans="1:5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UnemploymentFemaleRate!AA96*LaborForceFemale!AA96/100</f>
        <v>0</v>
      </c>
      <c r="AB96" s="28">
        <f>UnemploymentFemaleRate!AB96*LaborForceFemale!AB96/100</f>
        <v>0</v>
      </c>
      <c r="AC96" s="28">
        <f>UnemploymentFemaleRate!AC96*LaborForceFemale!AC96/100</f>
        <v>0</v>
      </c>
      <c r="AD96" s="28">
        <f>UnemploymentFemaleRate!AD96*LaborForceFemale!AD96/100</f>
        <v>0</v>
      </c>
      <c r="AE96" s="28">
        <f>UnemploymentFemaleRate!AE96*LaborForceFemale!AE96/100</f>
        <v>0</v>
      </c>
      <c r="AF96" s="28">
        <f>UnemploymentFemaleRate!AF96*LaborForceFemale!AF96/100</f>
        <v>0</v>
      </c>
      <c r="AG96" s="25">
        <f>UnemploymentFemaleRate!AG96*LaborForceFemale!AG96/100</f>
        <v>0</v>
      </c>
      <c r="AH96" s="25">
        <f>UnemploymentFemaleRate!AH96*LaborForceFemale!AH96/100</f>
        <v>0</v>
      </c>
      <c r="AI96" s="25">
        <f>UnemploymentFemaleRate!AI96*LaborForceFemale!AI96/100</f>
        <v>0</v>
      </c>
      <c r="AJ96" s="25">
        <f>UnemploymentFemaleRate!AJ96*LaborForceFemale!AJ96/100</f>
        <v>0</v>
      </c>
      <c r="AK96" s="25">
        <f>UnemploymentFemaleRate!AK96*LaborForceFemale!AK96/100</f>
        <v>0</v>
      </c>
      <c r="AL96" s="25">
        <f>UnemploymentFemaleRate!AL96*LaborForceFemale!AL96/100</f>
        <v>0</v>
      </c>
      <c r="AM96" s="25">
        <f>UnemploymentFemaleRate!AM96*LaborForceFemale!AM96/100</f>
        <v>0</v>
      </c>
      <c r="AN96" s="25">
        <f>UnemploymentFemaleRate!AN96*LaborForceFemale!AN96/100</f>
        <v>0</v>
      </c>
      <c r="AO96" s="25">
        <f>UnemploymentFemaleRate!AO96*LaborForceFemale!AO96/100</f>
        <v>0</v>
      </c>
      <c r="AP96" s="25">
        <f>UnemploymentFemaleRate!AP96*LaborForceFemale!AP96/100</f>
        <v>0</v>
      </c>
      <c r="AQ96" s="25">
        <f>UnemploymentFemaleRate!AQ96*LaborForceFemale!AQ96/100</f>
        <v>0</v>
      </c>
      <c r="AR96" s="25">
        <f>UnemploymentFemaleRate!AR96*LaborForceFemale!AR96/100</f>
        <v>0</v>
      </c>
      <c r="AS96" s="25">
        <f>UnemploymentFemaleRate!AS96*LaborForceFemale!AS96/100</f>
        <v>0</v>
      </c>
      <c r="AT96" s="25">
        <f>UnemploymentFemaleRate!AT96*LaborForceFemale!AT96/100</f>
        <v>0</v>
      </c>
      <c r="AU96" s="25">
        <f>UnemploymentFemaleRate!AU96*LaborForceFemale!AU96/100</f>
        <v>0</v>
      </c>
      <c r="AV96" s="25">
        <f>UnemploymentFemaleRate!AV96*LaborForceFemale!AV96/100</f>
        <v>0</v>
      </c>
      <c r="AW96" s="25">
        <f>UnemploymentFemaleRate!AW96*LaborForceFemale!AW96/100</f>
        <v>0</v>
      </c>
      <c r="AX96" s="25">
        <f>UnemploymentFemaleRate!AX96*LaborForceFemale!AX96/100</f>
        <v>0</v>
      </c>
      <c r="AY96" s="25">
        <f>UnemploymentFemaleRate!AY96*LaborForceFemale!AY96/100</f>
        <v>0</v>
      </c>
      <c r="AZ96" s="25">
        <f>UnemploymentFemaleRate!AZ96*LaborForceFemale!AZ96/100</f>
        <v>0</v>
      </c>
    </row>
    <row r="97" spans="1:5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UnemploymentFemaleRate!AA97*LaborForceFemale!AA97/100</f>
        <v>0</v>
      </c>
      <c r="AB97" s="28">
        <f>UnemploymentFemaleRate!AB97*LaborForceFemale!AB97/100</f>
        <v>0</v>
      </c>
      <c r="AC97" s="28">
        <f>UnemploymentFemaleRate!AC97*LaborForceFemale!AC97/100</f>
        <v>0</v>
      </c>
      <c r="AD97" s="28">
        <f>UnemploymentFemaleRate!AD97*LaborForceFemale!AD97/100</f>
        <v>0</v>
      </c>
      <c r="AE97" s="28">
        <f>UnemploymentFemaleRate!AE97*LaborForceFemale!AE97/100</f>
        <v>0</v>
      </c>
      <c r="AF97" s="28">
        <f>UnemploymentFemaleRate!AF97*LaborForceFemale!AF97/100</f>
        <v>0</v>
      </c>
      <c r="AG97" s="25">
        <f>UnemploymentFemaleRate!AG97*LaborForceFemale!AG97/100</f>
        <v>0</v>
      </c>
      <c r="AH97" s="25">
        <f>UnemploymentFemaleRate!AH97*LaborForceFemale!AH97/100</f>
        <v>0</v>
      </c>
      <c r="AI97" s="25">
        <f>UnemploymentFemaleRate!AI97*LaborForceFemale!AI97/100</f>
        <v>0</v>
      </c>
      <c r="AJ97" s="25">
        <f>UnemploymentFemaleRate!AJ97*LaborForceFemale!AJ97/100</f>
        <v>0</v>
      </c>
      <c r="AK97" s="25">
        <f>UnemploymentFemaleRate!AK97*LaborForceFemale!AK97/100</f>
        <v>0</v>
      </c>
      <c r="AL97" s="25">
        <f>UnemploymentFemaleRate!AL97*LaborForceFemale!AL97/100</f>
        <v>0</v>
      </c>
      <c r="AM97" s="25">
        <f>UnemploymentFemaleRate!AM97*LaborForceFemale!AM97/100</f>
        <v>0</v>
      </c>
      <c r="AN97" s="25">
        <f>UnemploymentFemaleRate!AN97*LaborForceFemale!AN97/100</f>
        <v>0</v>
      </c>
      <c r="AO97" s="25">
        <f>UnemploymentFemaleRate!AO97*LaborForceFemale!AO97/100</f>
        <v>0</v>
      </c>
      <c r="AP97" s="25">
        <f>UnemploymentFemaleRate!AP97*LaborForceFemale!AP97/100</f>
        <v>0</v>
      </c>
      <c r="AQ97" s="25">
        <f>UnemploymentFemaleRate!AQ97*LaborForceFemale!AQ97/100</f>
        <v>0</v>
      </c>
      <c r="AR97" s="25">
        <f>UnemploymentFemaleRate!AR97*LaborForceFemale!AR97/100</f>
        <v>0</v>
      </c>
      <c r="AS97" s="25">
        <f>UnemploymentFemaleRate!AS97*LaborForceFemale!AS97/100</f>
        <v>0</v>
      </c>
      <c r="AT97" s="25">
        <f>UnemploymentFemaleRate!AT97*LaborForceFemale!AT97/100</f>
        <v>0</v>
      </c>
      <c r="AU97" s="25">
        <f>UnemploymentFemaleRate!AU97*LaborForceFemale!AU97/100</f>
        <v>0</v>
      </c>
      <c r="AV97" s="25">
        <f>UnemploymentFemaleRate!AV97*LaborForceFemale!AV97/100</f>
        <v>0</v>
      </c>
      <c r="AW97" s="25">
        <f>UnemploymentFemaleRate!AW97*LaborForceFemale!AW97/100</f>
        <v>0</v>
      </c>
      <c r="AX97" s="25">
        <f>UnemploymentFemaleRate!AX97*LaborForceFemale!AX97/100</f>
        <v>0</v>
      </c>
      <c r="AY97" s="25">
        <f>UnemploymentFemaleRate!AY97*LaborForceFemale!AY97/100</f>
        <v>0</v>
      </c>
      <c r="AZ97" s="25">
        <f>UnemploymentFemaleRate!AZ97*LaborForceFemale!AZ97/100</f>
        <v>0</v>
      </c>
    </row>
    <row r="98" spans="1:5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UnemploymentFemaleRate!AA98*LaborForceFemale!AA98/100</f>
        <v>0</v>
      </c>
      <c r="AB98" s="28">
        <f>UnemploymentFemaleRate!AB98*LaborForceFemale!AB98/100</f>
        <v>0</v>
      </c>
      <c r="AC98" s="28">
        <f>UnemploymentFemaleRate!AC98*LaborForceFemale!AC98/100</f>
        <v>0</v>
      </c>
      <c r="AD98" s="28">
        <f>UnemploymentFemaleRate!AD98*LaborForceFemale!AD98/100</f>
        <v>0</v>
      </c>
      <c r="AE98" s="28">
        <f>UnemploymentFemaleRate!AE98*LaborForceFemale!AE98/100</f>
        <v>0</v>
      </c>
      <c r="AF98" s="28">
        <f>UnemploymentFemaleRate!AF98*LaborForceFemale!AF98/100</f>
        <v>0</v>
      </c>
      <c r="AG98" s="25">
        <f>UnemploymentFemaleRate!AG98*LaborForceFemale!AG98/100</f>
        <v>0</v>
      </c>
      <c r="AH98" s="25">
        <f>UnemploymentFemaleRate!AH98*LaborForceFemale!AH98/100</f>
        <v>0</v>
      </c>
      <c r="AI98" s="25">
        <f>UnemploymentFemaleRate!AI98*LaborForceFemale!AI98/100</f>
        <v>0</v>
      </c>
      <c r="AJ98" s="25">
        <f>UnemploymentFemaleRate!AJ98*LaborForceFemale!AJ98/100</f>
        <v>0</v>
      </c>
      <c r="AK98" s="25">
        <f>UnemploymentFemaleRate!AK98*LaborForceFemale!AK98/100</f>
        <v>0</v>
      </c>
      <c r="AL98" s="25">
        <f>UnemploymentFemaleRate!AL98*LaborForceFemale!AL98/100</f>
        <v>0</v>
      </c>
      <c r="AM98" s="25">
        <f>UnemploymentFemaleRate!AM98*LaborForceFemale!AM98/100</f>
        <v>0</v>
      </c>
      <c r="AN98" s="25">
        <f>UnemploymentFemaleRate!AN98*LaborForceFemale!AN98/100</f>
        <v>0</v>
      </c>
      <c r="AO98" s="25">
        <f>UnemploymentFemaleRate!AO98*LaborForceFemale!AO98/100</f>
        <v>0</v>
      </c>
      <c r="AP98" s="25">
        <f>UnemploymentFemaleRate!AP98*LaborForceFemale!AP98/100</f>
        <v>0</v>
      </c>
      <c r="AQ98" s="25">
        <f>UnemploymentFemaleRate!AQ98*LaborForceFemale!AQ98/100</f>
        <v>0</v>
      </c>
      <c r="AR98" s="25">
        <f>UnemploymentFemaleRate!AR98*LaborForceFemale!AR98/100</f>
        <v>0</v>
      </c>
      <c r="AS98" s="25">
        <f>UnemploymentFemaleRate!AS98*LaborForceFemale!AS98/100</f>
        <v>0</v>
      </c>
      <c r="AT98" s="25">
        <f>UnemploymentFemaleRate!AT98*LaborForceFemale!AT98/100</f>
        <v>0</v>
      </c>
      <c r="AU98" s="25">
        <f>UnemploymentFemaleRate!AU98*LaborForceFemale!AU98/100</f>
        <v>0</v>
      </c>
      <c r="AV98" s="25">
        <f>UnemploymentFemaleRate!AV98*LaborForceFemale!AV98/100</f>
        <v>0</v>
      </c>
      <c r="AW98" s="25">
        <f>UnemploymentFemaleRate!AW98*LaborForceFemale!AW98/100</f>
        <v>0</v>
      </c>
      <c r="AX98" s="25">
        <f>UnemploymentFemaleRate!AX98*LaborForceFemale!AX98/100</f>
        <v>0</v>
      </c>
      <c r="AY98" s="25">
        <f>UnemploymentFemaleRate!AY98*LaborForceFemale!AY98/100</f>
        <v>0</v>
      </c>
      <c r="AZ98" s="25">
        <f>UnemploymentFemaleRate!AZ98*LaborForceFemale!AZ98/100</f>
        <v>0</v>
      </c>
    </row>
    <row r="99" spans="1:5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UnemploymentFemaleRate!AA99*LaborForceFemale!AA99/100</f>
        <v>0</v>
      </c>
      <c r="AB99" s="28">
        <f>UnemploymentFemaleRate!AB99*LaborForceFemale!AB99/100</f>
        <v>0</v>
      </c>
      <c r="AC99" s="28">
        <f>UnemploymentFemaleRate!AC99*LaborForceFemale!AC99/100</f>
        <v>0</v>
      </c>
      <c r="AD99" s="28">
        <f>UnemploymentFemaleRate!AD99*LaborForceFemale!AD99/100</f>
        <v>0</v>
      </c>
      <c r="AE99" s="28">
        <f>UnemploymentFemaleRate!AE99*LaborForceFemale!AE99/100</f>
        <v>0</v>
      </c>
      <c r="AF99" s="28">
        <f>UnemploymentFemaleRate!AF99*LaborForceFemale!AF99/100</f>
        <v>0</v>
      </c>
      <c r="AG99" s="25">
        <f>UnemploymentFemaleRate!AG99*LaborForceFemale!AG99/100</f>
        <v>0</v>
      </c>
      <c r="AH99" s="25">
        <f>UnemploymentFemaleRate!AH99*LaborForceFemale!AH99/100</f>
        <v>0</v>
      </c>
      <c r="AI99" s="25">
        <f>UnemploymentFemaleRate!AI99*LaborForceFemale!AI99/100</f>
        <v>0</v>
      </c>
      <c r="AJ99" s="25">
        <f>UnemploymentFemaleRate!AJ99*LaborForceFemale!AJ99/100</f>
        <v>0</v>
      </c>
      <c r="AK99" s="25">
        <f>UnemploymentFemaleRate!AK99*LaborForceFemale!AK99/100</f>
        <v>0</v>
      </c>
      <c r="AL99" s="25">
        <f>UnemploymentFemaleRate!AL99*LaborForceFemale!AL99/100</f>
        <v>0</v>
      </c>
      <c r="AM99" s="25">
        <f>UnemploymentFemaleRate!AM99*LaborForceFemale!AM99/100</f>
        <v>0</v>
      </c>
      <c r="AN99" s="25">
        <f>UnemploymentFemaleRate!AN99*LaborForceFemale!AN99/100</f>
        <v>0</v>
      </c>
      <c r="AO99" s="25">
        <f>UnemploymentFemaleRate!AO99*LaborForceFemale!AO99/100</f>
        <v>0</v>
      </c>
      <c r="AP99" s="25">
        <f>UnemploymentFemaleRate!AP99*LaborForceFemale!AP99/100</f>
        <v>0</v>
      </c>
      <c r="AQ99" s="25">
        <f>UnemploymentFemaleRate!AQ99*LaborForceFemale!AQ99/100</f>
        <v>0</v>
      </c>
      <c r="AR99" s="25">
        <f>UnemploymentFemaleRate!AR99*LaborForceFemale!AR99/100</f>
        <v>0</v>
      </c>
      <c r="AS99" s="25">
        <f>UnemploymentFemaleRate!AS99*LaborForceFemale!AS99/100</f>
        <v>0</v>
      </c>
      <c r="AT99" s="25">
        <f>UnemploymentFemaleRate!AT99*LaborForceFemale!AT99/100</f>
        <v>0</v>
      </c>
      <c r="AU99" s="25">
        <f>UnemploymentFemaleRate!AU99*LaborForceFemale!AU99/100</f>
        <v>0</v>
      </c>
      <c r="AV99" s="25">
        <f>UnemploymentFemaleRate!AV99*LaborForceFemale!AV99/100</f>
        <v>0</v>
      </c>
      <c r="AW99" s="25">
        <f>UnemploymentFemaleRate!AW99*LaborForceFemale!AW99/100</f>
        <v>0</v>
      </c>
      <c r="AX99" s="25">
        <f>UnemploymentFemaleRate!AX99*LaborForceFemale!AX99/100</f>
        <v>0</v>
      </c>
      <c r="AY99" s="25">
        <f>UnemploymentFemaleRate!AY99*LaborForceFemale!AY99/100</f>
        <v>0</v>
      </c>
      <c r="AZ99" s="25">
        <f>UnemploymentFemaleRate!AZ99*LaborForceFemale!AZ99/100</f>
        <v>0</v>
      </c>
    </row>
    <row r="100" spans="1:5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UnemploymentFemaleRate!AA100*LaborForceFemale!AA100/100</f>
        <v>0</v>
      </c>
      <c r="AB100" s="28">
        <f>UnemploymentFemaleRate!AB100*LaborForceFemale!AB100/100</f>
        <v>0</v>
      </c>
      <c r="AC100" s="28">
        <f>UnemploymentFemaleRate!AC100*LaborForceFemale!AC100/100</f>
        <v>0</v>
      </c>
      <c r="AD100" s="28">
        <f>UnemploymentFemaleRate!AD100*LaborForceFemale!AD100/100</f>
        <v>0</v>
      </c>
      <c r="AE100" s="28">
        <f>UnemploymentFemaleRate!AE100*LaborForceFemale!AE100/100</f>
        <v>0</v>
      </c>
      <c r="AF100" s="28">
        <f>UnemploymentFemaleRate!AF100*LaborForceFemale!AF100/100</f>
        <v>0</v>
      </c>
      <c r="AG100" s="25">
        <f>UnemploymentFemaleRate!AG100*LaborForceFemale!AG100/100</f>
        <v>0</v>
      </c>
      <c r="AH100" s="25">
        <f>UnemploymentFemaleRate!AH100*LaborForceFemale!AH100/100</f>
        <v>0</v>
      </c>
      <c r="AI100" s="25">
        <f>UnemploymentFemaleRate!AI100*LaborForceFemale!AI100/100</f>
        <v>0</v>
      </c>
      <c r="AJ100" s="25">
        <f>UnemploymentFemaleRate!AJ100*LaborForceFemale!AJ100/100</f>
        <v>0</v>
      </c>
      <c r="AK100" s="25">
        <f>UnemploymentFemaleRate!AK100*LaborForceFemale!AK100/100</f>
        <v>0</v>
      </c>
      <c r="AL100" s="25">
        <f>UnemploymentFemaleRate!AL100*LaborForceFemale!AL100/100</f>
        <v>0</v>
      </c>
      <c r="AM100" s="25">
        <f>UnemploymentFemaleRate!AM100*LaborForceFemale!AM100/100</f>
        <v>0</v>
      </c>
      <c r="AN100" s="25">
        <f>UnemploymentFemaleRate!AN100*LaborForceFemale!AN100/100</f>
        <v>0</v>
      </c>
      <c r="AO100" s="25">
        <f>UnemploymentFemaleRate!AO100*LaborForceFemale!AO100/100</f>
        <v>0</v>
      </c>
      <c r="AP100" s="25">
        <f>UnemploymentFemaleRate!AP100*LaborForceFemale!AP100/100</f>
        <v>0</v>
      </c>
      <c r="AQ100" s="25">
        <f>UnemploymentFemaleRate!AQ100*LaborForceFemale!AQ100/100</f>
        <v>0</v>
      </c>
      <c r="AR100" s="25">
        <f>UnemploymentFemaleRate!AR100*LaborForceFemale!AR100/100</f>
        <v>0</v>
      </c>
      <c r="AS100" s="25">
        <f>UnemploymentFemaleRate!AS100*LaborForceFemale!AS100/100</f>
        <v>0</v>
      </c>
      <c r="AT100" s="25">
        <f>UnemploymentFemaleRate!AT100*LaborForceFemale!AT100/100</f>
        <v>0</v>
      </c>
      <c r="AU100" s="25">
        <f>UnemploymentFemaleRate!AU100*LaborForceFemale!AU100/100</f>
        <v>0</v>
      </c>
      <c r="AV100" s="25">
        <f>UnemploymentFemaleRate!AV100*LaborForceFemale!AV100/100</f>
        <v>0</v>
      </c>
      <c r="AW100" s="25">
        <f>UnemploymentFemaleRate!AW100*LaborForceFemale!AW100/100</f>
        <v>0</v>
      </c>
      <c r="AX100" s="25">
        <f>UnemploymentFemaleRate!AX100*LaborForceFemale!AX100/100</f>
        <v>0</v>
      </c>
      <c r="AY100" s="25">
        <f>UnemploymentFemaleRate!AY100*LaborForceFemale!AY100/100</f>
        <v>0</v>
      </c>
      <c r="AZ100" s="25">
        <f>UnemploymentFemaleRate!AZ100*LaborForceFemale!AZ100/100</f>
        <v>0</v>
      </c>
    </row>
    <row r="101" spans="1:5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UnemploymentFemaleRate!AA101*LaborForceFemale!AA101/100</f>
        <v>0</v>
      </c>
      <c r="AB101" s="28">
        <f>UnemploymentFemaleRate!AB101*LaborForceFemale!AB101/100</f>
        <v>0</v>
      </c>
      <c r="AC101" s="28">
        <f>UnemploymentFemaleRate!AC101*LaborForceFemale!AC101/100</f>
        <v>0</v>
      </c>
      <c r="AD101" s="28">
        <f>UnemploymentFemaleRate!AD101*LaborForceFemale!AD101/100</f>
        <v>0</v>
      </c>
      <c r="AE101" s="28">
        <f>UnemploymentFemaleRate!AE101*LaborForceFemale!AE101/100</f>
        <v>0</v>
      </c>
      <c r="AF101" s="28">
        <f>UnemploymentFemaleRate!AF101*LaborForceFemale!AF101/100</f>
        <v>0</v>
      </c>
      <c r="AG101" s="25">
        <f>UnemploymentFemaleRate!AG101*LaborForceFemale!AG101/100</f>
        <v>0</v>
      </c>
      <c r="AH101" s="25">
        <f>UnemploymentFemaleRate!AH101*LaborForceFemale!AH101/100</f>
        <v>0</v>
      </c>
      <c r="AI101" s="25">
        <f>UnemploymentFemaleRate!AI101*LaborForceFemale!AI101/100</f>
        <v>0</v>
      </c>
      <c r="AJ101" s="25">
        <f>UnemploymentFemaleRate!AJ101*LaborForceFemale!AJ101/100</f>
        <v>0</v>
      </c>
      <c r="AK101" s="25">
        <f>UnemploymentFemaleRate!AK101*LaborForceFemale!AK101/100</f>
        <v>0</v>
      </c>
      <c r="AL101" s="25">
        <f>UnemploymentFemaleRate!AL101*LaborForceFemale!AL101/100</f>
        <v>0</v>
      </c>
      <c r="AM101" s="25">
        <f>UnemploymentFemaleRate!AM101*LaborForceFemale!AM101/100</f>
        <v>0</v>
      </c>
      <c r="AN101" s="25">
        <f>UnemploymentFemaleRate!AN101*LaborForceFemale!AN101/100</f>
        <v>0</v>
      </c>
      <c r="AO101" s="25">
        <f>UnemploymentFemaleRate!AO101*LaborForceFemale!AO101/100</f>
        <v>0</v>
      </c>
      <c r="AP101" s="25">
        <f>UnemploymentFemaleRate!AP101*LaborForceFemale!AP101/100</f>
        <v>0</v>
      </c>
      <c r="AQ101" s="25">
        <f>UnemploymentFemaleRate!AQ101*LaborForceFemale!AQ101/100</f>
        <v>0</v>
      </c>
      <c r="AR101" s="25">
        <f>UnemploymentFemaleRate!AR101*LaborForceFemale!AR101/100</f>
        <v>0</v>
      </c>
      <c r="AS101" s="25">
        <f>UnemploymentFemaleRate!AS101*LaborForceFemale!AS101/100</f>
        <v>0</v>
      </c>
      <c r="AT101" s="25">
        <f>UnemploymentFemaleRate!AT101*LaborForceFemale!AT101/100</f>
        <v>0</v>
      </c>
      <c r="AU101" s="25">
        <f>UnemploymentFemaleRate!AU101*LaborForceFemale!AU101/100</f>
        <v>0</v>
      </c>
      <c r="AV101" s="25">
        <f>UnemploymentFemaleRate!AV101*LaborForceFemale!AV101/100</f>
        <v>0</v>
      </c>
      <c r="AW101" s="25">
        <f>UnemploymentFemaleRate!AW101*LaborForceFemale!AW101/100</f>
        <v>0</v>
      </c>
      <c r="AX101" s="25">
        <f>UnemploymentFemaleRate!AX101*LaborForceFemale!AX101/100</f>
        <v>0</v>
      </c>
      <c r="AY101" s="25">
        <f>UnemploymentFemaleRate!AY101*LaborForceFemale!AY101/100</f>
        <v>0</v>
      </c>
      <c r="AZ101" s="25">
        <f>UnemploymentFemaleRate!AZ101*LaborForceFemale!AZ101/100</f>
        <v>0</v>
      </c>
    </row>
    <row r="102" spans="1:5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UnemploymentFemaleRate!AA102*LaborForceFemale!AA102/100</f>
        <v>0</v>
      </c>
      <c r="AB102" s="28">
        <f>UnemploymentFemaleRate!AB102*LaborForceFemale!AB102/100</f>
        <v>0</v>
      </c>
      <c r="AC102" s="28">
        <f>UnemploymentFemaleRate!AC102*LaborForceFemale!AC102/100</f>
        <v>0</v>
      </c>
      <c r="AD102" s="28">
        <f>UnemploymentFemaleRate!AD102*LaborForceFemale!AD102/100</f>
        <v>0</v>
      </c>
      <c r="AE102" s="28">
        <f>UnemploymentFemaleRate!AE102*LaborForceFemale!AE102/100</f>
        <v>0</v>
      </c>
      <c r="AF102" s="28">
        <f>UnemploymentFemaleRate!AF102*LaborForceFemale!AF102/100</f>
        <v>0</v>
      </c>
      <c r="AG102" s="25">
        <f>UnemploymentFemaleRate!AG102*LaborForceFemale!AG102/100</f>
        <v>0</v>
      </c>
      <c r="AH102" s="25">
        <f>UnemploymentFemaleRate!AH102*LaborForceFemale!AH102/100</f>
        <v>0</v>
      </c>
      <c r="AI102" s="25">
        <f>UnemploymentFemaleRate!AI102*LaborForceFemale!AI102/100</f>
        <v>0</v>
      </c>
      <c r="AJ102" s="25">
        <f>UnemploymentFemaleRate!AJ102*LaborForceFemale!AJ102/100</f>
        <v>0</v>
      </c>
      <c r="AK102" s="25">
        <f>UnemploymentFemaleRate!AK102*LaborForceFemale!AK102/100</f>
        <v>0</v>
      </c>
      <c r="AL102" s="25">
        <f>UnemploymentFemaleRate!AL102*LaborForceFemale!AL102/100</f>
        <v>0</v>
      </c>
      <c r="AM102" s="25">
        <f>UnemploymentFemaleRate!AM102*LaborForceFemale!AM102/100</f>
        <v>0</v>
      </c>
      <c r="AN102" s="25">
        <f>UnemploymentFemaleRate!AN102*LaborForceFemale!AN102/100</f>
        <v>0</v>
      </c>
      <c r="AO102" s="25">
        <f>UnemploymentFemaleRate!AO102*LaborForceFemale!AO102/100</f>
        <v>0</v>
      </c>
      <c r="AP102" s="25">
        <f>UnemploymentFemaleRate!AP102*LaborForceFemale!AP102/100</f>
        <v>0</v>
      </c>
      <c r="AQ102" s="25">
        <f>UnemploymentFemaleRate!AQ102*LaborForceFemale!AQ102/100</f>
        <v>0</v>
      </c>
      <c r="AR102" s="25">
        <f>UnemploymentFemaleRate!AR102*LaborForceFemale!AR102/100</f>
        <v>0</v>
      </c>
      <c r="AS102" s="25">
        <f>UnemploymentFemaleRate!AS102*LaborForceFemale!AS102/100</f>
        <v>0</v>
      </c>
      <c r="AT102" s="25">
        <f>UnemploymentFemaleRate!AT102*LaborForceFemale!AT102/100</f>
        <v>0</v>
      </c>
      <c r="AU102" s="25">
        <f>UnemploymentFemaleRate!AU102*LaborForceFemale!AU102/100</f>
        <v>0</v>
      </c>
      <c r="AV102" s="25">
        <f>UnemploymentFemaleRate!AV102*LaborForceFemale!AV102/100</f>
        <v>0</v>
      </c>
      <c r="AW102" s="25">
        <f>UnemploymentFemaleRate!AW102*LaborForceFemale!AW102/100</f>
        <v>0</v>
      </c>
      <c r="AX102" s="25">
        <f>UnemploymentFemaleRate!AX102*LaborForceFemale!AX102/100</f>
        <v>0</v>
      </c>
      <c r="AY102" s="25">
        <f>UnemploymentFemaleRate!AY102*LaborForceFemale!AY102/100</f>
        <v>0</v>
      </c>
      <c r="AZ102" s="25">
        <f>UnemploymentFemaleRate!AZ102*LaborForceFemale!AZ102/100</f>
        <v>0</v>
      </c>
    </row>
    <row r="103" spans="1:5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UnemploymentFemaleRate!AA103*LaborForceFemale!AA103/100</f>
        <v>0</v>
      </c>
      <c r="AB103" s="28">
        <f>UnemploymentFemaleRate!AB103*LaborForceFemale!AB103/100</f>
        <v>0</v>
      </c>
      <c r="AC103" s="28">
        <f>UnemploymentFemaleRate!AC103*LaborForceFemale!AC103/100</f>
        <v>0</v>
      </c>
      <c r="AD103" s="28">
        <f>UnemploymentFemaleRate!AD103*LaborForceFemale!AD103/100</f>
        <v>0</v>
      </c>
      <c r="AE103" s="28">
        <f>UnemploymentFemaleRate!AE103*LaborForceFemale!AE103/100</f>
        <v>0</v>
      </c>
      <c r="AF103" s="28">
        <f>UnemploymentFemaleRate!AF103*LaborForceFemale!AF103/100</f>
        <v>0</v>
      </c>
      <c r="AG103" s="25">
        <f>UnemploymentFemaleRate!AG103*LaborForceFemale!AG103/100</f>
        <v>0</v>
      </c>
      <c r="AH103" s="25">
        <f>UnemploymentFemaleRate!AH103*LaborForceFemale!AH103/100</f>
        <v>0</v>
      </c>
      <c r="AI103" s="25">
        <f>UnemploymentFemaleRate!AI103*LaborForceFemale!AI103/100</f>
        <v>0</v>
      </c>
      <c r="AJ103" s="25">
        <f>UnemploymentFemaleRate!AJ103*LaborForceFemale!AJ103/100</f>
        <v>0</v>
      </c>
      <c r="AK103" s="25">
        <f>UnemploymentFemaleRate!AK103*LaborForceFemale!AK103/100</f>
        <v>0</v>
      </c>
      <c r="AL103" s="25">
        <f>UnemploymentFemaleRate!AL103*LaborForceFemale!AL103/100</f>
        <v>0</v>
      </c>
      <c r="AM103" s="25">
        <f>UnemploymentFemaleRate!AM103*LaborForceFemale!AM103/100</f>
        <v>0</v>
      </c>
      <c r="AN103" s="25">
        <f>UnemploymentFemaleRate!AN103*LaborForceFemale!AN103/100</f>
        <v>0</v>
      </c>
      <c r="AO103" s="25">
        <f>UnemploymentFemaleRate!AO103*LaborForceFemale!AO103/100</f>
        <v>0</v>
      </c>
      <c r="AP103" s="25">
        <f>UnemploymentFemaleRate!AP103*LaborForceFemale!AP103/100</f>
        <v>0</v>
      </c>
      <c r="AQ103" s="25">
        <f>UnemploymentFemaleRate!AQ103*LaborForceFemale!AQ103/100</f>
        <v>0</v>
      </c>
      <c r="AR103" s="25">
        <f>UnemploymentFemaleRate!AR103*LaborForceFemale!AR103/100</f>
        <v>0</v>
      </c>
      <c r="AS103" s="25">
        <f>UnemploymentFemaleRate!AS103*LaborForceFemale!AS103/100</f>
        <v>0</v>
      </c>
      <c r="AT103" s="25">
        <f>UnemploymentFemaleRate!AT103*LaborForceFemale!AT103/100</f>
        <v>0</v>
      </c>
      <c r="AU103" s="25">
        <f>UnemploymentFemaleRate!AU103*LaborForceFemale!AU103/100</f>
        <v>0</v>
      </c>
      <c r="AV103" s="25">
        <f>UnemploymentFemaleRate!AV103*LaborForceFemale!AV103/100</f>
        <v>0</v>
      </c>
      <c r="AW103" s="25">
        <f>UnemploymentFemaleRate!AW103*LaborForceFemale!AW103/100</f>
        <v>0</v>
      </c>
      <c r="AX103" s="25">
        <f>UnemploymentFemaleRate!AX103*LaborForceFemale!AX103/100</f>
        <v>0</v>
      </c>
      <c r="AY103" s="25">
        <f>UnemploymentFemaleRate!AY103*LaborForceFemale!AY103/100</f>
        <v>0</v>
      </c>
      <c r="AZ103" s="25">
        <f>UnemploymentFemaleRate!AZ103*LaborForceFemale!AZ103/100</f>
        <v>0</v>
      </c>
    </row>
    <row r="105" spans="1:52">
      <c r="A105" s="25" t="s">
        <v>24</v>
      </c>
      <c r="AA105" s="25">
        <f t="shared" ref="AA105:AC105" si="0">SUM(AA3:AA103)</f>
        <v>577.27466464085285</v>
      </c>
      <c r="AB105" s="25">
        <f t="shared" si="0"/>
        <v>596.31602895971082</v>
      </c>
      <c r="AC105" s="25">
        <f t="shared" si="0"/>
        <v>616.76572835160778</v>
      </c>
      <c r="AD105" s="25">
        <f t="shared" ref="AD105:AZ105" si="1">SUM(AD3:AD103)</f>
        <v>638.560591539293</v>
      </c>
      <c r="AE105" s="25">
        <f t="shared" si="1"/>
        <v>661.15243829486417</v>
      </c>
      <c r="AF105" s="25">
        <f t="shared" si="1"/>
        <v>685.67501555332046</v>
      </c>
      <c r="AG105" s="25">
        <f t="shared" si="1"/>
        <v>708.87521719172673</v>
      </c>
      <c r="AH105" s="25">
        <f t="shared" si="1"/>
        <v>732.1214858454706</v>
      </c>
      <c r="AI105" s="25">
        <f t="shared" si="1"/>
        <v>756.34215083949107</v>
      </c>
      <c r="AJ105" s="25">
        <f t="shared" si="1"/>
        <v>780.82632459798015</v>
      </c>
      <c r="AK105" s="25">
        <f t="shared" si="1"/>
        <v>805.33400394151874</v>
      </c>
      <c r="AL105" s="25">
        <f t="shared" si="1"/>
        <v>812.79418077273556</v>
      </c>
      <c r="AM105" s="25">
        <f t="shared" si="1"/>
        <v>819.10033242083443</v>
      </c>
      <c r="AN105" s="25">
        <f t="shared" si="1"/>
        <v>824.20896836380427</v>
      </c>
      <c r="AO105" s="25">
        <f t="shared" si="1"/>
        <v>828.13501105713976</v>
      </c>
      <c r="AP105" s="25">
        <f t="shared" si="1"/>
        <v>830.91559722345733</v>
      </c>
      <c r="AQ105" s="25">
        <f t="shared" si="1"/>
        <v>832.54891823186949</v>
      </c>
      <c r="AR105" s="25">
        <f t="shared" si="1"/>
        <v>833.05291060324555</v>
      </c>
      <c r="AS105" s="25">
        <f t="shared" si="1"/>
        <v>832.51842822397884</v>
      </c>
      <c r="AT105" s="25">
        <f t="shared" si="1"/>
        <v>831.04726907053657</v>
      </c>
      <c r="AU105" s="25">
        <f t="shared" si="1"/>
        <v>828.70787679093655</v>
      </c>
      <c r="AV105" s="25">
        <f t="shared" si="1"/>
        <v>825.54135681131572</v>
      </c>
      <c r="AW105" s="25">
        <f t="shared" si="1"/>
        <v>821.54764170758983</v>
      </c>
      <c r="AX105" s="25">
        <f t="shared" si="1"/>
        <v>816.72362825509981</v>
      </c>
      <c r="AY105" s="25">
        <f t="shared" si="1"/>
        <v>811.08911822718028</v>
      </c>
      <c r="AZ105" s="25">
        <f t="shared" si="1"/>
        <v>804.70521507160026</v>
      </c>
    </row>
    <row r="107" spans="1:52">
      <c r="A107" s="29" t="s">
        <v>146</v>
      </c>
      <c r="AA107" s="25">
        <f>SUM(AA21:AA24)</f>
        <v>87.448901871303619</v>
      </c>
      <c r="AB107" s="25">
        <f t="shared" ref="AB107:AC107" si="2">SUM(AB21:AB24)</f>
        <v>91.06914731361033</v>
      </c>
      <c r="AC107" s="25">
        <f t="shared" si="2"/>
        <v>95.401720923067913</v>
      </c>
      <c r="AD107" s="25">
        <f>SUM(AD21:AD24)</f>
        <v>100.18022377208501</v>
      </c>
      <c r="AE107" s="25">
        <f t="shared" ref="AE107:AZ107" si="3">SUM(AE21:AE24)</f>
        <v>105.02316011737963</v>
      </c>
      <c r="AF107" s="25">
        <f t="shared" si="3"/>
        <v>109.64539608992806</v>
      </c>
      <c r="AG107" s="25">
        <f t="shared" si="3"/>
        <v>113.67104685480282</v>
      </c>
      <c r="AH107" s="25">
        <f t="shared" si="3"/>
        <v>117.41160916458921</v>
      </c>
      <c r="AI107" s="25">
        <f t="shared" si="3"/>
        <v>120.90577428311207</v>
      </c>
      <c r="AJ107" s="25">
        <f t="shared" si="3"/>
        <v>124.24246526431709</v>
      </c>
      <c r="AK107" s="25">
        <f t="shared" si="3"/>
        <v>127.48401279042167</v>
      </c>
      <c r="AL107" s="25">
        <f t="shared" si="3"/>
        <v>126.76257763284957</v>
      </c>
      <c r="AM107" s="25">
        <f t="shared" si="3"/>
        <v>125.71565957327572</v>
      </c>
      <c r="AN107" s="25">
        <f t="shared" si="3"/>
        <v>124.32268740189963</v>
      </c>
      <c r="AO107" s="25">
        <f t="shared" si="3"/>
        <v>122.56054365726024</v>
      </c>
      <c r="AP107" s="25">
        <f t="shared" si="3"/>
        <v>120.43082874911266</v>
      </c>
      <c r="AQ107" s="25">
        <f t="shared" si="3"/>
        <v>117.94353608349198</v>
      </c>
      <c r="AR107" s="25">
        <f t="shared" si="3"/>
        <v>115.14840120798144</v>
      </c>
      <c r="AS107" s="25">
        <f t="shared" si="3"/>
        <v>112.13057030959075</v>
      </c>
      <c r="AT107" s="25">
        <f t="shared" si="3"/>
        <v>108.98413918818645</v>
      </c>
      <c r="AU107" s="25">
        <f t="shared" si="3"/>
        <v>105.76590455139689</v>
      </c>
      <c r="AV107" s="25">
        <f t="shared" si="3"/>
        <v>102.4890889086937</v>
      </c>
      <c r="AW107" s="25">
        <f t="shared" si="3"/>
        <v>99.131697183175106</v>
      </c>
      <c r="AX107" s="25">
        <f t="shared" si="3"/>
        <v>95.667248059453541</v>
      </c>
      <c r="AY107" s="25">
        <f t="shared" si="3"/>
        <v>92.061088040452148</v>
      </c>
      <c r="AZ107" s="25">
        <f t="shared" si="3"/>
        <v>88.293443600000003</v>
      </c>
    </row>
    <row r="108" spans="1:52">
      <c r="A108" s="29" t="s">
        <v>144</v>
      </c>
      <c r="AA108" s="25">
        <f t="shared" ref="AA108:AC108" si="4">SUM(AA21:AA27)</f>
        <v>177.14453778815107</v>
      </c>
      <c r="AB108" s="25">
        <f t="shared" si="4"/>
        <v>183.61230401385575</v>
      </c>
      <c r="AC108" s="25">
        <f t="shared" si="4"/>
        <v>191.898334371153</v>
      </c>
      <c r="AD108" s="25">
        <f>SUM(AD21:AD27)</f>
        <v>201.41586798481674</v>
      </c>
      <c r="AE108" s="25">
        <f t="shared" ref="AE108:AZ108" si="5">SUM(AE21:AE27)</f>
        <v>211.28584365758203</v>
      </c>
      <c r="AF108" s="25">
        <f t="shared" si="5"/>
        <v>220.85116932511863</v>
      </c>
      <c r="AG108" s="25">
        <f t="shared" si="5"/>
        <v>229.47992099915191</v>
      </c>
      <c r="AH108" s="25">
        <f t="shared" si="5"/>
        <v>237.70990184003389</v>
      </c>
      <c r="AI108" s="25">
        <f t="shared" si="5"/>
        <v>245.61201049024422</v>
      </c>
      <c r="AJ108" s="25">
        <f t="shared" si="5"/>
        <v>253.35979099806207</v>
      </c>
      <c r="AK108" s="25">
        <f t="shared" si="5"/>
        <v>261.06340448775211</v>
      </c>
      <c r="AL108" s="25">
        <f t="shared" si="5"/>
        <v>260.10479623526754</v>
      </c>
      <c r="AM108" s="25">
        <f t="shared" si="5"/>
        <v>258.48604289578941</v>
      </c>
      <c r="AN108" s="25">
        <f t="shared" si="5"/>
        <v>256.08346889366237</v>
      </c>
      <c r="AO108" s="25">
        <f t="shared" si="5"/>
        <v>252.75664224048631</v>
      </c>
      <c r="AP108" s="25">
        <f t="shared" si="5"/>
        <v>248.45308551291203</v>
      </c>
      <c r="AQ108" s="25">
        <f t="shared" si="5"/>
        <v>243.18375247835326</v>
      </c>
      <c r="AR108" s="25">
        <f t="shared" si="5"/>
        <v>237.08109542282017</v>
      </c>
      <c r="AS108" s="25">
        <f t="shared" si="5"/>
        <v>230.35893360888792</v>
      </c>
      <c r="AT108" s="25">
        <f t="shared" si="5"/>
        <v>223.2612923197965</v>
      </c>
      <c r="AU108" s="25">
        <f t="shared" si="5"/>
        <v>215.94083023993707</v>
      </c>
      <c r="AV108" s="25">
        <f t="shared" si="5"/>
        <v>208.43116067060524</v>
      </c>
      <c r="AW108" s="25">
        <f t="shared" si="5"/>
        <v>200.68755724134655</v>
      </c>
      <c r="AX108" s="25">
        <f t="shared" si="5"/>
        <v>192.67335314289573</v>
      </c>
      <c r="AY108" s="25">
        <f t="shared" si="5"/>
        <v>184.33524351258851</v>
      </c>
      <c r="AZ108" s="25">
        <f t="shared" si="5"/>
        <v>175.64304200000001</v>
      </c>
    </row>
    <row r="109" spans="1:52">
      <c r="A109" s="119" t="s">
        <v>188</v>
      </c>
      <c r="AA109" s="25">
        <f t="shared" ref="AA109:AC109" si="6">SUM(AA25:AA62)</f>
        <v>425.76686581594225</v>
      </c>
      <c r="AB109" s="25">
        <f t="shared" si="6"/>
        <v>439.13727631692723</v>
      </c>
      <c r="AC109" s="25">
        <f t="shared" si="6"/>
        <v>453.29384734855</v>
      </c>
      <c r="AD109" s="25">
        <f>SUM(AD25:AD62)</f>
        <v>468.30482066804507</v>
      </c>
      <c r="AE109" s="25">
        <f t="shared" ref="AE109:AZ109" si="7">SUM(AE25:AE62)</f>
        <v>484.22687172305888</v>
      </c>
      <c r="AF109" s="25">
        <f t="shared" si="7"/>
        <v>501.0907704234898</v>
      </c>
      <c r="AG109" s="25">
        <f t="shared" si="7"/>
        <v>517.78856671474477</v>
      </c>
      <c r="AH109" s="25">
        <f t="shared" si="7"/>
        <v>534.45454312120785</v>
      </c>
      <c r="AI109" s="25">
        <f t="shared" si="7"/>
        <v>552.26194502691158</v>
      </c>
      <c r="AJ109" s="25">
        <f t="shared" si="7"/>
        <v>570.63205048328655</v>
      </c>
      <c r="AK109" s="25">
        <f t="shared" si="7"/>
        <v>589.4365006519464</v>
      </c>
      <c r="AL109" s="25">
        <f t="shared" si="7"/>
        <v>596.2230388192711</v>
      </c>
      <c r="AM109" s="25">
        <f t="shared" si="7"/>
        <v>602.49972841783438</v>
      </c>
      <c r="AN109" s="25">
        <f t="shared" si="7"/>
        <v>608.13625241742864</v>
      </c>
      <c r="AO109" s="25">
        <f t="shared" si="7"/>
        <v>613.0151838146694</v>
      </c>
      <c r="AP109" s="25">
        <f t="shared" si="7"/>
        <v>617.06215526927576</v>
      </c>
      <c r="AQ109" s="25">
        <f t="shared" si="7"/>
        <v>620.24081105990342</v>
      </c>
      <c r="AR109" s="25">
        <f t="shared" si="7"/>
        <v>622.55102545709735</v>
      </c>
      <c r="AS109" s="25">
        <f t="shared" si="7"/>
        <v>624.01461337372643</v>
      </c>
      <c r="AT109" s="25">
        <f t="shared" si="7"/>
        <v>624.66921931556033</v>
      </c>
      <c r="AU109" s="25">
        <f t="shared" si="7"/>
        <v>624.54415000203653</v>
      </c>
      <c r="AV109" s="25">
        <f t="shared" si="7"/>
        <v>623.67328066395885</v>
      </c>
      <c r="AW109" s="25">
        <f t="shared" si="7"/>
        <v>622.06053349931494</v>
      </c>
      <c r="AX109" s="25">
        <f t="shared" si="7"/>
        <v>619.69561644932139</v>
      </c>
      <c r="AY109" s="25">
        <f t="shared" si="7"/>
        <v>616.58985129252108</v>
      </c>
      <c r="AZ109" s="25">
        <f t="shared" si="7"/>
        <v>612.79916448359984</v>
      </c>
    </row>
    <row r="110" spans="1:52">
      <c r="A110" s="119" t="s">
        <v>187</v>
      </c>
      <c r="AA110" s="25">
        <f t="shared" ref="AA110:AC110" si="8">SUM(AA25:AA67)</f>
        <v>451.18595672698109</v>
      </c>
      <c r="AB110" s="25">
        <f t="shared" si="8"/>
        <v>465.06807328088337</v>
      </c>
      <c r="AC110" s="25">
        <f t="shared" si="8"/>
        <v>479.77044055120638</v>
      </c>
      <c r="AD110" s="25">
        <f>SUM(AD25:AD67)</f>
        <v>495.46251105401149</v>
      </c>
      <c r="AE110" s="25">
        <f t="shared" ref="AE110:AZ110" si="9">SUM(AE25:AE67)</f>
        <v>512.33484811685935</v>
      </c>
      <c r="AF110" s="25">
        <f t="shared" si="9"/>
        <v>530.50300553138811</v>
      </c>
      <c r="AG110" s="25">
        <f t="shared" si="9"/>
        <v>548.66568233470946</v>
      </c>
      <c r="AH110" s="25">
        <f t="shared" si="9"/>
        <v>567.11595995808818</v>
      </c>
      <c r="AI110" s="25">
        <f t="shared" si="9"/>
        <v>586.86698524356575</v>
      </c>
      <c r="AJ110" s="25">
        <f t="shared" si="9"/>
        <v>607.12412946319114</v>
      </c>
      <c r="AK110" s="25">
        <f t="shared" si="9"/>
        <v>627.60855372892411</v>
      </c>
      <c r="AL110" s="25">
        <f t="shared" si="9"/>
        <v>635.82092143607974</v>
      </c>
      <c r="AM110" s="25">
        <f t="shared" si="9"/>
        <v>643.31986421872159</v>
      </c>
      <c r="AN110" s="25">
        <f t="shared" si="9"/>
        <v>650.04480859095759</v>
      </c>
      <c r="AO110" s="25">
        <f t="shared" si="9"/>
        <v>655.98606213431697</v>
      </c>
      <c r="AP110" s="25">
        <f t="shared" si="9"/>
        <v>661.1472279148021</v>
      </c>
      <c r="AQ110" s="25">
        <f t="shared" si="9"/>
        <v>665.50757347624233</v>
      </c>
      <c r="AR110" s="25">
        <f t="shared" si="9"/>
        <v>669.0452151746606</v>
      </c>
      <c r="AS110" s="25">
        <f t="shared" si="9"/>
        <v>671.77736807427357</v>
      </c>
      <c r="AT110" s="25">
        <f t="shared" si="9"/>
        <v>673.72916025926406</v>
      </c>
      <c r="AU110" s="25">
        <f t="shared" si="9"/>
        <v>674.92367806059065</v>
      </c>
      <c r="AV110" s="25">
        <f t="shared" si="9"/>
        <v>675.38905243953616</v>
      </c>
      <c r="AW110" s="25">
        <f t="shared" si="9"/>
        <v>675.1416599018919</v>
      </c>
      <c r="AX110" s="25">
        <f t="shared" si="9"/>
        <v>674.20346166767877</v>
      </c>
      <c r="AY110" s="25">
        <f t="shared" si="9"/>
        <v>672.62638884502678</v>
      </c>
      <c r="AZ110" s="25">
        <f t="shared" si="9"/>
        <v>670.48960549159983</v>
      </c>
    </row>
    <row r="111" spans="1:52">
      <c r="A111" s="119" t="s">
        <v>186</v>
      </c>
      <c r="AA111" s="25">
        <f t="shared" ref="AA111:AC111" si="10">SUM(AA28:AA62)</f>
        <v>336.07122989909476</v>
      </c>
      <c r="AB111" s="25">
        <f t="shared" si="10"/>
        <v>346.59411961668167</v>
      </c>
      <c r="AC111" s="25">
        <f t="shared" si="10"/>
        <v>356.79723390046513</v>
      </c>
      <c r="AD111" s="25">
        <f>SUM(AD28:AD62)</f>
        <v>367.06917645531325</v>
      </c>
      <c r="AE111" s="25">
        <f t="shared" ref="AE111:AZ111" si="11">SUM(AE28:AE62)</f>
        <v>377.9641881828565</v>
      </c>
      <c r="AF111" s="25">
        <f t="shared" si="11"/>
        <v>389.88499718829928</v>
      </c>
      <c r="AG111" s="25">
        <f t="shared" si="11"/>
        <v>401.97969257039551</v>
      </c>
      <c r="AH111" s="25">
        <f t="shared" si="11"/>
        <v>414.15625044576308</v>
      </c>
      <c r="AI111" s="25">
        <f t="shared" si="11"/>
        <v>427.55570881977934</v>
      </c>
      <c r="AJ111" s="25">
        <f t="shared" si="11"/>
        <v>441.51472474954159</v>
      </c>
      <c r="AK111" s="25">
        <f t="shared" si="11"/>
        <v>455.85710895461591</v>
      </c>
      <c r="AL111" s="25">
        <f t="shared" si="11"/>
        <v>462.88082021685318</v>
      </c>
      <c r="AM111" s="25">
        <f t="shared" si="11"/>
        <v>469.72934509532075</v>
      </c>
      <c r="AN111" s="25">
        <f t="shared" si="11"/>
        <v>476.37547092566598</v>
      </c>
      <c r="AO111" s="25">
        <f t="shared" si="11"/>
        <v>482.81908523144358</v>
      </c>
      <c r="AP111" s="25">
        <f t="shared" si="11"/>
        <v>489.03989850547634</v>
      </c>
      <c r="AQ111" s="25">
        <f t="shared" si="11"/>
        <v>495.00059466504217</v>
      </c>
      <c r="AR111" s="25">
        <f t="shared" si="11"/>
        <v>500.61833124225853</v>
      </c>
      <c r="AS111" s="25">
        <f t="shared" si="11"/>
        <v>505.78625007442929</v>
      </c>
      <c r="AT111" s="25">
        <f>SUM(AT28:AT62)</f>
        <v>510.39206618395042</v>
      </c>
      <c r="AU111" s="25">
        <f t="shared" si="11"/>
        <v>514.36922431349672</v>
      </c>
      <c r="AV111" s="25">
        <f t="shared" si="11"/>
        <v>517.73120890204757</v>
      </c>
      <c r="AW111" s="25">
        <f t="shared" si="11"/>
        <v>520.5046734411435</v>
      </c>
      <c r="AX111" s="25">
        <f t="shared" si="11"/>
        <v>522.6895113658793</v>
      </c>
      <c r="AY111" s="25">
        <f t="shared" si="11"/>
        <v>524.3156958203848</v>
      </c>
      <c r="AZ111" s="25">
        <f t="shared" si="11"/>
        <v>525.44956608359985</v>
      </c>
    </row>
    <row r="112" spans="1:52">
      <c r="A112" s="119" t="s">
        <v>185</v>
      </c>
      <c r="AA112" s="25">
        <f t="shared" ref="AA112:AC112" si="12">SUM(AA28:AA67)</f>
        <v>361.4903208101336</v>
      </c>
      <c r="AB112" s="25">
        <f t="shared" si="12"/>
        <v>372.52491658063781</v>
      </c>
      <c r="AC112" s="25">
        <f t="shared" si="12"/>
        <v>383.2738271031215</v>
      </c>
      <c r="AD112" s="25">
        <f>SUM(AD28:AD67)</f>
        <v>394.22686684127967</v>
      </c>
      <c r="AE112" s="25">
        <f t="shared" ref="AE112:AZ112" si="13">SUM(AE28:AE67)</f>
        <v>406.07216457665697</v>
      </c>
      <c r="AF112" s="25">
        <f t="shared" si="13"/>
        <v>419.29723229619754</v>
      </c>
      <c r="AG112" s="25">
        <f t="shared" si="13"/>
        <v>432.85680819036037</v>
      </c>
      <c r="AH112" s="25">
        <f t="shared" si="13"/>
        <v>446.81766728264347</v>
      </c>
      <c r="AI112" s="25">
        <f t="shared" si="13"/>
        <v>462.16074903643369</v>
      </c>
      <c r="AJ112" s="25">
        <f t="shared" si="13"/>
        <v>478.00680372944601</v>
      </c>
      <c r="AK112" s="25">
        <f t="shared" si="13"/>
        <v>494.02916203159356</v>
      </c>
      <c r="AL112" s="25">
        <f t="shared" si="13"/>
        <v>502.47870283366194</v>
      </c>
      <c r="AM112" s="25">
        <f t="shared" si="13"/>
        <v>510.54948089620802</v>
      </c>
      <c r="AN112" s="25">
        <f t="shared" si="13"/>
        <v>518.28402709919499</v>
      </c>
      <c r="AO112" s="25">
        <f t="shared" si="13"/>
        <v>525.78996355109132</v>
      </c>
      <c r="AP112" s="25">
        <f t="shared" si="13"/>
        <v>533.1249711510028</v>
      </c>
      <c r="AQ112" s="25">
        <f t="shared" si="13"/>
        <v>540.26735708138108</v>
      </c>
      <c r="AR112" s="25">
        <f t="shared" si="13"/>
        <v>547.11252095982172</v>
      </c>
      <c r="AS112" s="25">
        <f t="shared" si="13"/>
        <v>553.54900477497642</v>
      </c>
      <c r="AT112" s="25">
        <f t="shared" si="13"/>
        <v>559.45200712765416</v>
      </c>
      <c r="AU112" s="25">
        <f t="shared" si="13"/>
        <v>564.74875237205083</v>
      </c>
      <c r="AV112" s="25">
        <f t="shared" si="13"/>
        <v>569.44698067762488</v>
      </c>
      <c r="AW112" s="25">
        <f t="shared" si="13"/>
        <v>573.58579984372045</v>
      </c>
      <c r="AX112" s="25">
        <f t="shared" si="13"/>
        <v>577.19735658423667</v>
      </c>
      <c r="AY112" s="25">
        <f t="shared" si="13"/>
        <v>580.35223337289051</v>
      </c>
      <c r="AZ112" s="25">
        <f t="shared" si="13"/>
        <v>583.14000709159984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Sheet16"/>
  <dimension ref="A1:AZ105"/>
  <sheetViews>
    <sheetView workbookViewId="0">
      <pane xSplit="1" ySplit="2" topLeftCell="B3" activePane="bottomRight" state="frozen"/>
      <selection activeCell="R26" sqref="R26"/>
      <selection pane="topRight" activeCell="R26" sqref="R26"/>
      <selection pane="bottomLeft" activeCell="R26" sqref="R26"/>
      <selection pane="bottomRight" activeCell="R26" sqref="R26"/>
    </sheetView>
  </sheetViews>
  <sheetFormatPr defaultRowHeight="12.75"/>
  <cols>
    <col min="1" max="1" width="19.28515625" style="25" customWidth="1"/>
    <col min="2" max="26" width="9.140625" style="25" hidden="1" customWidth="1"/>
    <col min="27" max="29" width="9.140625" style="25" customWidth="1"/>
    <col min="30" max="16384" width="9.140625" style="25"/>
  </cols>
  <sheetData>
    <row r="1" spans="1:52" s="31" customFormat="1">
      <c r="A1" s="31" t="s">
        <v>54</v>
      </c>
    </row>
    <row r="2" spans="1:52" s="29" customFormat="1">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UnemployedMale!AA3+UnemployedFemale!AA3</f>
        <v>0</v>
      </c>
      <c r="AB3" s="28">
        <f>UnemployedMale!AB3+UnemployedFemale!AB3</f>
        <v>0</v>
      </c>
      <c r="AC3" s="28">
        <f>UnemployedMale!AC3+UnemployedFemale!AC3</f>
        <v>0</v>
      </c>
      <c r="AD3" s="28">
        <f>UnemployedMale!AD3+UnemployedFemale!AD3</f>
        <v>0</v>
      </c>
      <c r="AE3" s="28">
        <f>UnemployedMale!AE3+UnemployedFemale!AE3</f>
        <v>0</v>
      </c>
      <c r="AF3" s="28">
        <f>UnemployedMale!AF3+UnemployedFemale!AF3</f>
        <v>0</v>
      </c>
      <c r="AG3" s="25">
        <f>UnemployedMale!AG3+UnemployedFemale!AG3</f>
        <v>0</v>
      </c>
      <c r="AH3" s="25">
        <f>UnemployedMale!AH3+UnemployedFemale!AH3</f>
        <v>0</v>
      </c>
      <c r="AI3" s="25">
        <f>UnemployedMale!AI3+UnemployedFemale!AI3</f>
        <v>0</v>
      </c>
      <c r="AJ3" s="25">
        <f>UnemployedMale!AJ3+UnemployedFemale!AJ3</f>
        <v>0</v>
      </c>
      <c r="AK3" s="25">
        <f>UnemployedMale!AK3+UnemployedFemale!AK3</f>
        <v>0</v>
      </c>
      <c r="AL3" s="25">
        <f>UnemployedMale!AL3+UnemployedFemale!AL3</f>
        <v>0</v>
      </c>
      <c r="AM3" s="25">
        <f>UnemployedMale!AM3+UnemployedFemale!AM3</f>
        <v>0</v>
      </c>
      <c r="AN3" s="25">
        <f>UnemployedMale!AN3+UnemployedFemale!AN3</f>
        <v>0</v>
      </c>
      <c r="AO3" s="25">
        <f>UnemployedMale!AO3+UnemployedFemale!AO3</f>
        <v>0</v>
      </c>
      <c r="AP3" s="25">
        <f>UnemployedMale!AP3+UnemployedFemale!AP3</f>
        <v>0</v>
      </c>
      <c r="AQ3" s="25">
        <f>UnemployedMale!AQ3+UnemployedFemale!AQ3</f>
        <v>0</v>
      </c>
      <c r="AR3" s="25">
        <f>UnemployedMale!AR3+UnemployedFemale!AR3</f>
        <v>0</v>
      </c>
      <c r="AS3" s="25">
        <f>UnemployedMale!AS3+UnemployedFemale!AS3</f>
        <v>0</v>
      </c>
      <c r="AT3" s="25">
        <f>UnemployedMale!AT3+UnemployedFemale!AT3</f>
        <v>0</v>
      </c>
      <c r="AU3" s="25">
        <f>UnemployedMale!AU3+UnemployedFemale!AU3</f>
        <v>0</v>
      </c>
      <c r="AV3" s="25">
        <f>UnemployedMale!AV3+UnemployedFemale!AV3</f>
        <v>0</v>
      </c>
      <c r="AW3" s="25">
        <f>UnemployedMale!AW3+UnemployedFemale!AW3</f>
        <v>0</v>
      </c>
      <c r="AX3" s="25">
        <f>UnemployedMale!AX3+UnemployedFemale!AX3</f>
        <v>0</v>
      </c>
      <c r="AY3" s="25">
        <f>UnemployedMale!AY3+UnemployedFemale!AY3</f>
        <v>0</v>
      </c>
      <c r="AZ3" s="25">
        <f>UnemployedMale!AZ3+UnemployedFemale!AZ3</f>
        <v>0</v>
      </c>
    </row>
    <row r="4" spans="1:5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UnemployedMale!AA4+UnemployedFemale!AA4</f>
        <v>0</v>
      </c>
      <c r="AB4" s="28">
        <f>UnemployedMale!AB4+UnemployedFemale!AB4</f>
        <v>0</v>
      </c>
      <c r="AC4" s="28">
        <f>UnemployedMale!AC4+UnemployedFemale!AC4</f>
        <v>0</v>
      </c>
      <c r="AD4" s="28">
        <f>UnemployedMale!AD4+UnemployedFemale!AD4</f>
        <v>0</v>
      </c>
      <c r="AE4" s="28">
        <f>UnemployedMale!AE4+UnemployedFemale!AE4</f>
        <v>0</v>
      </c>
      <c r="AF4" s="28">
        <f>UnemployedMale!AF4+UnemployedFemale!AF4</f>
        <v>0</v>
      </c>
      <c r="AG4" s="25">
        <f>UnemployedMale!AG4+UnemployedFemale!AG4</f>
        <v>0</v>
      </c>
      <c r="AH4" s="25">
        <f>UnemployedMale!AH4+UnemployedFemale!AH4</f>
        <v>0</v>
      </c>
      <c r="AI4" s="25">
        <f>UnemployedMale!AI4+UnemployedFemale!AI4</f>
        <v>0</v>
      </c>
      <c r="AJ4" s="25">
        <f>UnemployedMale!AJ4+UnemployedFemale!AJ4</f>
        <v>0</v>
      </c>
      <c r="AK4" s="25">
        <f>UnemployedMale!AK4+UnemployedFemale!AK4</f>
        <v>0</v>
      </c>
      <c r="AL4" s="25">
        <f>UnemployedMale!AL4+UnemployedFemale!AL4</f>
        <v>0</v>
      </c>
      <c r="AM4" s="25">
        <f>UnemployedMale!AM4+UnemployedFemale!AM4</f>
        <v>0</v>
      </c>
      <c r="AN4" s="25">
        <f>UnemployedMale!AN4+UnemployedFemale!AN4</f>
        <v>0</v>
      </c>
      <c r="AO4" s="25">
        <f>UnemployedMale!AO4+UnemployedFemale!AO4</f>
        <v>0</v>
      </c>
      <c r="AP4" s="25">
        <f>UnemployedMale!AP4+UnemployedFemale!AP4</f>
        <v>0</v>
      </c>
      <c r="AQ4" s="25">
        <f>UnemployedMale!AQ4+UnemployedFemale!AQ4</f>
        <v>0</v>
      </c>
      <c r="AR4" s="25">
        <f>UnemployedMale!AR4+UnemployedFemale!AR4</f>
        <v>0</v>
      </c>
      <c r="AS4" s="25">
        <f>UnemployedMale!AS4+UnemployedFemale!AS4</f>
        <v>0</v>
      </c>
      <c r="AT4" s="25">
        <f>UnemployedMale!AT4+UnemployedFemale!AT4</f>
        <v>0</v>
      </c>
      <c r="AU4" s="25">
        <f>UnemployedMale!AU4+UnemployedFemale!AU4</f>
        <v>0</v>
      </c>
      <c r="AV4" s="25">
        <f>UnemployedMale!AV4+UnemployedFemale!AV4</f>
        <v>0</v>
      </c>
      <c r="AW4" s="25">
        <f>UnemployedMale!AW4+UnemployedFemale!AW4</f>
        <v>0</v>
      </c>
      <c r="AX4" s="25">
        <f>UnemployedMale!AX4+UnemployedFemale!AX4</f>
        <v>0</v>
      </c>
      <c r="AY4" s="25">
        <f>UnemployedMale!AY4+UnemployedFemale!AY4</f>
        <v>0</v>
      </c>
      <c r="AZ4" s="25">
        <f>UnemployedMale!AZ4+UnemployedFemale!AZ4</f>
        <v>0</v>
      </c>
    </row>
    <row r="5" spans="1:5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UnemployedMale!AA5+UnemployedFemale!AA5</f>
        <v>0</v>
      </c>
      <c r="AB5" s="28">
        <f>UnemployedMale!AB5+UnemployedFemale!AB5</f>
        <v>0</v>
      </c>
      <c r="AC5" s="28">
        <f>UnemployedMale!AC5+UnemployedFemale!AC5</f>
        <v>0</v>
      </c>
      <c r="AD5" s="28">
        <f>UnemployedMale!AD5+UnemployedFemale!AD5</f>
        <v>0</v>
      </c>
      <c r="AE5" s="28">
        <f>UnemployedMale!AE5+UnemployedFemale!AE5</f>
        <v>0</v>
      </c>
      <c r="AF5" s="28">
        <f>UnemployedMale!AF5+UnemployedFemale!AF5</f>
        <v>0</v>
      </c>
      <c r="AG5" s="25">
        <f>UnemployedMale!AG5+UnemployedFemale!AG5</f>
        <v>0</v>
      </c>
      <c r="AH5" s="25">
        <f>UnemployedMale!AH5+UnemployedFemale!AH5</f>
        <v>0</v>
      </c>
      <c r="AI5" s="25">
        <f>UnemployedMale!AI5+UnemployedFemale!AI5</f>
        <v>0</v>
      </c>
      <c r="AJ5" s="25">
        <f>UnemployedMale!AJ5+UnemployedFemale!AJ5</f>
        <v>0</v>
      </c>
      <c r="AK5" s="25">
        <f>UnemployedMale!AK5+UnemployedFemale!AK5</f>
        <v>0</v>
      </c>
      <c r="AL5" s="25">
        <f>UnemployedMale!AL5+UnemployedFemale!AL5</f>
        <v>0</v>
      </c>
      <c r="AM5" s="25">
        <f>UnemployedMale!AM5+UnemployedFemale!AM5</f>
        <v>0</v>
      </c>
      <c r="AN5" s="25">
        <f>UnemployedMale!AN5+UnemployedFemale!AN5</f>
        <v>0</v>
      </c>
      <c r="AO5" s="25">
        <f>UnemployedMale!AO5+UnemployedFemale!AO5</f>
        <v>0</v>
      </c>
      <c r="AP5" s="25">
        <f>UnemployedMale!AP5+UnemployedFemale!AP5</f>
        <v>0</v>
      </c>
      <c r="AQ5" s="25">
        <f>UnemployedMale!AQ5+UnemployedFemale!AQ5</f>
        <v>0</v>
      </c>
      <c r="AR5" s="25">
        <f>UnemployedMale!AR5+UnemployedFemale!AR5</f>
        <v>0</v>
      </c>
      <c r="AS5" s="25">
        <f>UnemployedMale!AS5+UnemployedFemale!AS5</f>
        <v>0</v>
      </c>
      <c r="AT5" s="25">
        <f>UnemployedMale!AT5+UnemployedFemale!AT5</f>
        <v>0</v>
      </c>
      <c r="AU5" s="25">
        <f>UnemployedMale!AU5+UnemployedFemale!AU5</f>
        <v>0</v>
      </c>
      <c r="AV5" s="25">
        <f>UnemployedMale!AV5+UnemployedFemale!AV5</f>
        <v>0</v>
      </c>
      <c r="AW5" s="25">
        <f>UnemployedMale!AW5+UnemployedFemale!AW5</f>
        <v>0</v>
      </c>
      <c r="AX5" s="25">
        <f>UnemployedMale!AX5+UnemployedFemale!AX5</f>
        <v>0</v>
      </c>
      <c r="AY5" s="25">
        <f>UnemployedMale!AY5+UnemployedFemale!AY5</f>
        <v>0</v>
      </c>
      <c r="AZ5" s="25">
        <f>UnemployedMale!AZ5+UnemployedFemale!AZ5</f>
        <v>0</v>
      </c>
    </row>
    <row r="6" spans="1:5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UnemployedMale!AA6+UnemployedFemale!AA6</f>
        <v>0</v>
      </c>
      <c r="AB6" s="28">
        <f>UnemployedMale!AB6+UnemployedFemale!AB6</f>
        <v>0</v>
      </c>
      <c r="AC6" s="28">
        <f>UnemployedMale!AC6+UnemployedFemale!AC6</f>
        <v>0</v>
      </c>
      <c r="AD6" s="28">
        <f>UnemployedMale!AD6+UnemployedFemale!AD6</f>
        <v>0</v>
      </c>
      <c r="AE6" s="28">
        <f>UnemployedMale!AE6+UnemployedFemale!AE6</f>
        <v>0</v>
      </c>
      <c r="AF6" s="28">
        <f>UnemployedMale!AF6+UnemployedFemale!AF6</f>
        <v>0</v>
      </c>
      <c r="AG6" s="25">
        <f>UnemployedMale!AG6+UnemployedFemale!AG6</f>
        <v>0</v>
      </c>
      <c r="AH6" s="25">
        <f>UnemployedMale!AH6+UnemployedFemale!AH6</f>
        <v>0</v>
      </c>
      <c r="AI6" s="25">
        <f>UnemployedMale!AI6+UnemployedFemale!AI6</f>
        <v>0</v>
      </c>
      <c r="AJ6" s="25">
        <f>UnemployedMale!AJ6+UnemployedFemale!AJ6</f>
        <v>0</v>
      </c>
      <c r="AK6" s="25">
        <f>UnemployedMale!AK6+UnemployedFemale!AK6</f>
        <v>0</v>
      </c>
      <c r="AL6" s="25">
        <f>UnemployedMale!AL6+UnemployedFemale!AL6</f>
        <v>0</v>
      </c>
      <c r="AM6" s="25">
        <f>UnemployedMale!AM6+UnemployedFemale!AM6</f>
        <v>0</v>
      </c>
      <c r="AN6" s="25">
        <f>UnemployedMale!AN6+UnemployedFemale!AN6</f>
        <v>0</v>
      </c>
      <c r="AO6" s="25">
        <f>UnemployedMale!AO6+UnemployedFemale!AO6</f>
        <v>0</v>
      </c>
      <c r="AP6" s="25">
        <f>UnemployedMale!AP6+UnemployedFemale!AP6</f>
        <v>0</v>
      </c>
      <c r="AQ6" s="25">
        <f>UnemployedMale!AQ6+UnemployedFemale!AQ6</f>
        <v>0</v>
      </c>
      <c r="AR6" s="25">
        <f>UnemployedMale!AR6+UnemployedFemale!AR6</f>
        <v>0</v>
      </c>
      <c r="AS6" s="25">
        <f>UnemployedMale!AS6+UnemployedFemale!AS6</f>
        <v>0</v>
      </c>
      <c r="AT6" s="25">
        <f>UnemployedMale!AT6+UnemployedFemale!AT6</f>
        <v>0</v>
      </c>
      <c r="AU6" s="25">
        <f>UnemployedMale!AU6+UnemployedFemale!AU6</f>
        <v>0</v>
      </c>
      <c r="AV6" s="25">
        <f>UnemployedMale!AV6+UnemployedFemale!AV6</f>
        <v>0</v>
      </c>
      <c r="AW6" s="25">
        <f>UnemployedMale!AW6+UnemployedFemale!AW6</f>
        <v>0</v>
      </c>
      <c r="AX6" s="25">
        <f>UnemployedMale!AX6+UnemployedFemale!AX6</f>
        <v>0</v>
      </c>
      <c r="AY6" s="25">
        <f>UnemployedMale!AY6+UnemployedFemale!AY6</f>
        <v>0</v>
      </c>
      <c r="AZ6" s="25">
        <f>UnemployedMale!AZ6+UnemployedFemale!AZ6</f>
        <v>0</v>
      </c>
    </row>
    <row r="7" spans="1:5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UnemployedMale!AA7+UnemployedFemale!AA7</f>
        <v>0</v>
      </c>
      <c r="AB7" s="28">
        <f>UnemployedMale!AB7+UnemployedFemale!AB7</f>
        <v>0</v>
      </c>
      <c r="AC7" s="28">
        <f>UnemployedMale!AC7+UnemployedFemale!AC7</f>
        <v>0</v>
      </c>
      <c r="AD7" s="28">
        <f>UnemployedMale!AD7+UnemployedFemale!AD7</f>
        <v>0</v>
      </c>
      <c r="AE7" s="28">
        <f>UnemployedMale!AE7+UnemployedFemale!AE7</f>
        <v>0</v>
      </c>
      <c r="AF7" s="28">
        <f>UnemployedMale!AF7+UnemployedFemale!AF7</f>
        <v>0</v>
      </c>
      <c r="AG7" s="25">
        <f>UnemployedMale!AG7+UnemployedFemale!AG7</f>
        <v>0</v>
      </c>
      <c r="AH7" s="25">
        <f>UnemployedMale!AH7+UnemployedFemale!AH7</f>
        <v>0</v>
      </c>
      <c r="AI7" s="25">
        <f>UnemployedMale!AI7+UnemployedFemale!AI7</f>
        <v>0</v>
      </c>
      <c r="AJ7" s="25">
        <f>UnemployedMale!AJ7+UnemployedFemale!AJ7</f>
        <v>0</v>
      </c>
      <c r="AK7" s="25">
        <f>UnemployedMale!AK7+UnemployedFemale!AK7</f>
        <v>0</v>
      </c>
      <c r="AL7" s="25">
        <f>UnemployedMale!AL7+UnemployedFemale!AL7</f>
        <v>0</v>
      </c>
      <c r="AM7" s="25">
        <f>UnemployedMale!AM7+UnemployedFemale!AM7</f>
        <v>0</v>
      </c>
      <c r="AN7" s="25">
        <f>UnemployedMale!AN7+UnemployedFemale!AN7</f>
        <v>0</v>
      </c>
      <c r="AO7" s="25">
        <f>UnemployedMale!AO7+UnemployedFemale!AO7</f>
        <v>0</v>
      </c>
      <c r="AP7" s="25">
        <f>UnemployedMale!AP7+UnemployedFemale!AP7</f>
        <v>0</v>
      </c>
      <c r="AQ7" s="25">
        <f>UnemployedMale!AQ7+UnemployedFemale!AQ7</f>
        <v>0</v>
      </c>
      <c r="AR7" s="25">
        <f>UnemployedMale!AR7+UnemployedFemale!AR7</f>
        <v>0</v>
      </c>
      <c r="AS7" s="25">
        <f>UnemployedMale!AS7+UnemployedFemale!AS7</f>
        <v>0</v>
      </c>
      <c r="AT7" s="25">
        <f>UnemployedMale!AT7+UnemployedFemale!AT7</f>
        <v>0</v>
      </c>
      <c r="AU7" s="25">
        <f>UnemployedMale!AU7+UnemployedFemale!AU7</f>
        <v>0</v>
      </c>
      <c r="AV7" s="25">
        <f>UnemployedMale!AV7+UnemployedFemale!AV7</f>
        <v>0</v>
      </c>
      <c r="AW7" s="25">
        <f>UnemployedMale!AW7+UnemployedFemale!AW7</f>
        <v>0</v>
      </c>
      <c r="AX7" s="25">
        <f>UnemployedMale!AX7+UnemployedFemale!AX7</f>
        <v>0</v>
      </c>
      <c r="AY7" s="25">
        <f>UnemployedMale!AY7+UnemployedFemale!AY7</f>
        <v>0</v>
      </c>
      <c r="AZ7" s="25">
        <f>UnemployedMale!AZ7+UnemployedFemale!AZ7</f>
        <v>0</v>
      </c>
    </row>
    <row r="8" spans="1:5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UnemployedMale!AA8+UnemployedFemale!AA8</f>
        <v>0</v>
      </c>
      <c r="AB8" s="28">
        <f>UnemployedMale!AB8+UnemployedFemale!AB8</f>
        <v>0</v>
      </c>
      <c r="AC8" s="28">
        <f>UnemployedMale!AC8+UnemployedFemale!AC8</f>
        <v>0</v>
      </c>
      <c r="AD8" s="28">
        <f>UnemployedMale!AD8+UnemployedFemale!AD8</f>
        <v>0</v>
      </c>
      <c r="AE8" s="28">
        <f>UnemployedMale!AE8+UnemployedFemale!AE8</f>
        <v>0</v>
      </c>
      <c r="AF8" s="28">
        <f>UnemployedMale!AF8+UnemployedFemale!AF8</f>
        <v>0</v>
      </c>
      <c r="AG8" s="25">
        <f>UnemployedMale!AG8+UnemployedFemale!AG8</f>
        <v>0</v>
      </c>
      <c r="AH8" s="25">
        <f>UnemployedMale!AH8+UnemployedFemale!AH8</f>
        <v>0</v>
      </c>
      <c r="AI8" s="25">
        <f>UnemployedMale!AI8+UnemployedFemale!AI8</f>
        <v>0</v>
      </c>
      <c r="AJ8" s="25">
        <f>UnemployedMale!AJ8+UnemployedFemale!AJ8</f>
        <v>0</v>
      </c>
      <c r="AK8" s="25">
        <f>UnemployedMale!AK8+UnemployedFemale!AK8</f>
        <v>0</v>
      </c>
      <c r="AL8" s="25">
        <f>UnemployedMale!AL8+UnemployedFemale!AL8</f>
        <v>0</v>
      </c>
      <c r="AM8" s="25">
        <f>UnemployedMale!AM8+UnemployedFemale!AM8</f>
        <v>0</v>
      </c>
      <c r="AN8" s="25">
        <f>UnemployedMale!AN8+UnemployedFemale!AN8</f>
        <v>0</v>
      </c>
      <c r="AO8" s="25">
        <f>UnemployedMale!AO8+UnemployedFemale!AO8</f>
        <v>0</v>
      </c>
      <c r="AP8" s="25">
        <f>UnemployedMale!AP8+UnemployedFemale!AP8</f>
        <v>0</v>
      </c>
      <c r="AQ8" s="25">
        <f>UnemployedMale!AQ8+UnemployedFemale!AQ8</f>
        <v>0</v>
      </c>
      <c r="AR8" s="25">
        <f>UnemployedMale!AR8+UnemployedFemale!AR8</f>
        <v>0</v>
      </c>
      <c r="AS8" s="25">
        <f>UnemployedMale!AS8+UnemployedFemale!AS8</f>
        <v>0</v>
      </c>
      <c r="AT8" s="25">
        <f>UnemployedMale!AT8+UnemployedFemale!AT8</f>
        <v>0</v>
      </c>
      <c r="AU8" s="25">
        <f>UnemployedMale!AU8+UnemployedFemale!AU8</f>
        <v>0</v>
      </c>
      <c r="AV8" s="25">
        <f>UnemployedMale!AV8+UnemployedFemale!AV8</f>
        <v>0</v>
      </c>
      <c r="AW8" s="25">
        <f>UnemployedMale!AW8+UnemployedFemale!AW8</f>
        <v>0</v>
      </c>
      <c r="AX8" s="25">
        <f>UnemployedMale!AX8+UnemployedFemale!AX8</f>
        <v>0</v>
      </c>
      <c r="AY8" s="25">
        <f>UnemployedMale!AY8+UnemployedFemale!AY8</f>
        <v>0</v>
      </c>
      <c r="AZ8" s="25">
        <f>UnemployedMale!AZ8+UnemployedFemale!AZ8</f>
        <v>0</v>
      </c>
    </row>
    <row r="9" spans="1:5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UnemployedMale!AA9+UnemployedFemale!AA9</f>
        <v>0</v>
      </c>
      <c r="AB9" s="28">
        <f>UnemployedMale!AB9+UnemployedFemale!AB9</f>
        <v>0</v>
      </c>
      <c r="AC9" s="28">
        <f>UnemployedMale!AC9+UnemployedFemale!AC9</f>
        <v>0</v>
      </c>
      <c r="AD9" s="28">
        <f>UnemployedMale!AD9+UnemployedFemale!AD9</f>
        <v>0</v>
      </c>
      <c r="AE9" s="28">
        <f>UnemployedMale!AE9+UnemployedFemale!AE9</f>
        <v>0</v>
      </c>
      <c r="AF9" s="28">
        <f>UnemployedMale!AF9+UnemployedFemale!AF9</f>
        <v>0</v>
      </c>
      <c r="AG9" s="25">
        <f>UnemployedMale!AG9+UnemployedFemale!AG9</f>
        <v>0</v>
      </c>
      <c r="AH9" s="25">
        <f>UnemployedMale!AH9+UnemployedFemale!AH9</f>
        <v>0</v>
      </c>
      <c r="AI9" s="25">
        <f>UnemployedMale!AI9+UnemployedFemale!AI9</f>
        <v>0</v>
      </c>
      <c r="AJ9" s="25">
        <f>UnemployedMale!AJ9+UnemployedFemale!AJ9</f>
        <v>0</v>
      </c>
      <c r="AK9" s="25">
        <f>UnemployedMale!AK9+UnemployedFemale!AK9</f>
        <v>0</v>
      </c>
      <c r="AL9" s="25">
        <f>UnemployedMale!AL9+UnemployedFemale!AL9</f>
        <v>0</v>
      </c>
      <c r="AM9" s="25">
        <f>UnemployedMale!AM9+UnemployedFemale!AM9</f>
        <v>0</v>
      </c>
      <c r="AN9" s="25">
        <f>UnemployedMale!AN9+UnemployedFemale!AN9</f>
        <v>0</v>
      </c>
      <c r="AO9" s="25">
        <f>UnemployedMale!AO9+UnemployedFemale!AO9</f>
        <v>0</v>
      </c>
      <c r="AP9" s="25">
        <f>UnemployedMale!AP9+UnemployedFemale!AP9</f>
        <v>0</v>
      </c>
      <c r="AQ9" s="25">
        <f>UnemployedMale!AQ9+UnemployedFemale!AQ9</f>
        <v>0</v>
      </c>
      <c r="AR9" s="25">
        <f>UnemployedMale!AR9+UnemployedFemale!AR9</f>
        <v>0</v>
      </c>
      <c r="AS9" s="25">
        <f>UnemployedMale!AS9+UnemployedFemale!AS9</f>
        <v>0</v>
      </c>
      <c r="AT9" s="25">
        <f>UnemployedMale!AT9+UnemployedFemale!AT9</f>
        <v>0</v>
      </c>
      <c r="AU9" s="25">
        <f>UnemployedMale!AU9+UnemployedFemale!AU9</f>
        <v>0</v>
      </c>
      <c r="AV9" s="25">
        <f>UnemployedMale!AV9+UnemployedFemale!AV9</f>
        <v>0</v>
      </c>
      <c r="AW9" s="25">
        <f>UnemployedMale!AW9+UnemployedFemale!AW9</f>
        <v>0</v>
      </c>
      <c r="AX9" s="25">
        <f>UnemployedMale!AX9+UnemployedFemale!AX9</f>
        <v>0</v>
      </c>
      <c r="AY9" s="25">
        <f>UnemployedMale!AY9+UnemployedFemale!AY9</f>
        <v>0</v>
      </c>
      <c r="AZ9" s="25">
        <f>UnemployedMale!AZ9+UnemployedFemale!AZ9</f>
        <v>0</v>
      </c>
    </row>
    <row r="10" spans="1:5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UnemployedMale!AA10+UnemployedFemale!AA10</f>
        <v>0</v>
      </c>
      <c r="AB10" s="28">
        <f>UnemployedMale!AB10+UnemployedFemale!AB10</f>
        <v>0</v>
      </c>
      <c r="AC10" s="28">
        <f>UnemployedMale!AC10+UnemployedFemale!AC10</f>
        <v>0</v>
      </c>
      <c r="AD10" s="28">
        <f>UnemployedMale!AD10+UnemployedFemale!AD10</f>
        <v>0</v>
      </c>
      <c r="AE10" s="28">
        <f>UnemployedMale!AE10+UnemployedFemale!AE10</f>
        <v>0</v>
      </c>
      <c r="AF10" s="28">
        <f>UnemployedMale!AF10+UnemployedFemale!AF10</f>
        <v>0</v>
      </c>
      <c r="AG10" s="25">
        <f>UnemployedMale!AG10+UnemployedFemale!AG10</f>
        <v>0</v>
      </c>
      <c r="AH10" s="25">
        <f>UnemployedMale!AH10+UnemployedFemale!AH10</f>
        <v>0</v>
      </c>
      <c r="AI10" s="25">
        <f>UnemployedMale!AI10+UnemployedFemale!AI10</f>
        <v>0</v>
      </c>
      <c r="AJ10" s="25">
        <f>UnemployedMale!AJ10+UnemployedFemale!AJ10</f>
        <v>0</v>
      </c>
      <c r="AK10" s="25">
        <f>UnemployedMale!AK10+UnemployedFemale!AK10</f>
        <v>0</v>
      </c>
      <c r="AL10" s="25">
        <f>UnemployedMale!AL10+UnemployedFemale!AL10</f>
        <v>0</v>
      </c>
      <c r="AM10" s="25">
        <f>UnemployedMale!AM10+UnemployedFemale!AM10</f>
        <v>0</v>
      </c>
      <c r="AN10" s="25">
        <f>UnemployedMale!AN10+UnemployedFemale!AN10</f>
        <v>0</v>
      </c>
      <c r="AO10" s="25">
        <f>UnemployedMale!AO10+UnemployedFemale!AO10</f>
        <v>0</v>
      </c>
      <c r="AP10" s="25">
        <f>UnemployedMale!AP10+UnemployedFemale!AP10</f>
        <v>0</v>
      </c>
      <c r="AQ10" s="25">
        <f>UnemployedMale!AQ10+UnemployedFemale!AQ10</f>
        <v>0</v>
      </c>
      <c r="AR10" s="25">
        <f>UnemployedMale!AR10+UnemployedFemale!AR10</f>
        <v>0</v>
      </c>
      <c r="AS10" s="25">
        <f>UnemployedMale!AS10+UnemployedFemale!AS10</f>
        <v>0</v>
      </c>
      <c r="AT10" s="25">
        <f>UnemployedMale!AT10+UnemployedFemale!AT10</f>
        <v>0</v>
      </c>
      <c r="AU10" s="25">
        <f>UnemployedMale!AU10+UnemployedFemale!AU10</f>
        <v>0</v>
      </c>
      <c r="AV10" s="25">
        <f>UnemployedMale!AV10+UnemployedFemale!AV10</f>
        <v>0</v>
      </c>
      <c r="AW10" s="25">
        <f>UnemployedMale!AW10+UnemployedFemale!AW10</f>
        <v>0</v>
      </c>
      <c r="AX10" s="25">
        <f>UnemployedMale!AX10+UnemployedFemale!AX10</f>
        <v>0</v>
      </c>
      <c r="AY10" s="25">
        <f>UnemployedMale!AY10+UnemployedFemale!AY10</f>
        <v>0</v>
      </c>
      <c r="AZ10" s="25">
        <f>UnemployedMale!AZ10+UnemployedFemale!AZ10</f>
        <v>0</v>
      </c>
    </row>
    <row r="11" spans="1:5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UnemployedMale!AA11+UnemployedFemale!AA11</f>
        <v>0</v>
      </c>
      <c r="AB11" s="28">
        <f>UnemployedMale!AB11+UnemployedFemale!AB11</f>
        <v>0</v>
      </c>
      <c r="AC11" s="28">
        <f>UnemployedMale!AC11+UnemployedFemale!AC11</f>
        <v>0</v>
      </c>
      <c r="AD11" s="28">
        <f>UnemployedMale!AD11+UnemployedFemale!AD11</f>
        <v>0</v>
      </c>
      <c r="AE11" s="28">
        <f>UnemployedMale!AE11+UnemployedFemale!AE11</f>
        <v>0</v>
      </c>
      <c r="AF11" s="28">
        <f>UnemployedMale!AF11+UnemployedFemale!AF11</f>
        <v>0</v>
      </c>
      <c r="AG11" s="25">
        <f>UnemployedMale!AG11+UnemployedFemale!AG11</f>
        <v>0</v>
      </c>
      <c r="AH11" s="25">
        <f>UnemployedMale!AH11+UnemployedFemale!AH11</f>
        <v>0</v>
      </c>
      <c r="AI11" s="25">
        <f>UnemployedMale!AI11+UnemployedFemale!AI11</f>
        <v>0</v>
      </c>
      <c r="AJ11" s="25">
        <f>UnemployedMale!AJ11+UnemployedFemale!AJ11</f>
        <v>0</v>
      </c>
      <c r="AK11" s="25">
        <f>UnemployedMale!AK11+UnemployedFemale!AK11</f>
        <v>0</v>
      </c>
      <c r="AL11" s="25">
        <f>UnemployedMale!AL11+UnemployedFemale!AL11</f>
        <v>0</v>
      </c>
      <c r="AM11" s="25">
        <f>UnemployedMale!AM11+UnemployedFemale!AM11</f>
        <v>0</v>
      </c>
      <c r="AN11" s="25">
        <f>UnemployedMale!AN11+UnemployedFemale!AN11</f>
        <v>0</v>
      </c>
      <c r="AO11" s="25">
        <f>UnemployedMale!AO11+UnemployedFemale!AO11</f>
        <v>0</v>
      </c>
      <c r="AP11" s="25">
        <f>UnemployedMale!AP11+UnemployedFemale!AP11</f>
        <v>0</v>
      </c>
      <c r="AQ11" s="25">
        <f>UnemployedMale!AQ11+UnemployedFemale!AQ11</f>
        <v>0</v>
      </c>
      <c r="AR11" s="25">
        <f>UnemployedMale!AR11+UnemployedFemale!AR11</f>
        <v>0</v>
      </c>
      <c r="AS11" s="25">
        <f>UnemployedMale!AS11+UnemployedFemale!AS11</f>
        <v>0</v>
      </c>
      <c r="AT11" s="25">
        <f>UnemployedMale!AT11+UnemployedFemale!AT11</f>
        <v>0</v>
      </c>
      <c r="AU11" s="25">
        <f>UnemployedMale!AU11+UnemployedFemale!AU11</f>
        <v>0</v>
      </c>
      <c r="AV11" s="25">
        <f>UnemployedMale!AV11+UnemployedFemale!AV11</f>
        <v>0</v>
      </c>
      <c r="AW11" s="25">
        <f>UnemployedMale!AW11+UnemployedFemale!AW11</f>
        <v>0</v>
      </c>
      <c r="AX11" s="25">
        <f>UnemployedMale!AX11+UnemployedFemale!AX11</f>
        <v>0</v>
      </c>
      <c r="AY11" s="25">
        <f>UnemployedMale!AY11+UnemployedFemale!AY11</f>
        <v>0</v>
      </c>
      <c r="AZ11" s="25">
        <f>UnemployedMale!AZ11+UnemployedFemale!AZ11</f>
        <v>0</v>
      </c>
    </row>
    <row r="12" spans="1:5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UnemployedMale!AA12+UnemployedFemale!AA12</f>
        <v>0</v>
      </c>
      <c r="AB12" s="28">
        <f>UnemployedMale!AB12+UnemployedFemale!AB12</f>
        <v>0</v>
      </c>
      <c r="AC12" s="28">
        <f>UnemployedMale!AC12+UnemployedFemale!AC12</f>
        <v>0</v>
      </c>
      <c r="AD12" s="28">
        <f>UnemployedMale!AD12+UnemployedFemale!AD12</f>
        <v>0</v>
      </c>
      <c r="AE12" s="28">
        <f>UnemployedMale!AE12+UnemployedFemale!AE12</f>
        <v>0</v>
      </c>
      <c r="AF12" s="28">
        <f>UnemployedMale!AF12+UnemployedFemale!AF12</f>
        <v>0</v>
      </c>
      <c r="AG12" s="25">
        <f>UnemployedMale!AG12+UnemployedFemale!AG12</f>
        <v>0</v>
      </c>
      <c r="AH12" s="25">
        <f>UnemployedMale!AH12+UnemployedFemale!AH12</f>
        <v>0</v>
      </c>
      <c r="AI12" s="25">
        <f>UnemployedMale!AI12+UnemployedFemale!AI12</f>
        <v>0</v>
      </c>
      <c r="AJ12" s="25">
        <f>UnemployedMale!AJ12+UnemployedFemale!AJ12</f>
        <v>0</v>
      </c>
      <c r="AK12" s="25">
        <f>UnemployedMale!AK12+UnemployedFemale!AK12</f>
        <v>0</v>
      </c>
      <c r="AL12" s="25">
        <f>UnemployedMale!AL12+UnemployedFemale!AL12</f>
        <v>0</v>
      </c>
      <c r="AM12" s="25">
        <f>UnemployedMale!AM12+UnemployedFemale!AM12</f>
        <v>0</v>
      </c>
      <c r="AN12" s="25">
        <f>UnemployedMale!AN12+UnemployedFemale!AN12</f>
        <v>0</v>
      </c>
      <c r="AO12" s="25">
        <f>UnemployedMale!AO12+UnemployedFemale!AO12</f>
        <v>0</v>
      </c>
      <c r="AP12" s="25">
        <f>UnemployedMale!AP12+UnemployedFemale!AP12</f>
        <v>0</v>
      </c>
      <c r="AQ12" s="25">
        <f>UnemployedMale!AQ12+UnemployedFemale!AQ12</f>
        <v>0</v>
      </c>
      <c r="AR12" s="25">
        <f>UnemployedMale!AR12+UnemployedFemale!AR12</f>
        <v>0</v>
      </c>
      <c r="AS12" s="25">
        <f>UnemployedMale!AS12+UnemployedFemale!AS12</f>
        <v>0</v>
      </c>
      <c r="AT12" s="25">
        <f>UnemployedMale!AT12+UnemployedFemale!AT12</f>
        <v>0</v>
      </c>
      <c r="AU12" s="25">
        <f>UnemployedMale!AU12+UnemployedFemale!AU12</f>
        <v>0</v>
      </c>
      <c r="AV12" s="25">
        <f>UnemployedMale!AV12+UnemployedFemale!AV12</f>
        <v>0</v>
      </c>
      <c r="AW12" s="25">
        <f>UnemployedMale!AW12+UnemployedFemale!AW12</f>
        <v>0</v>
      </c>
      <c r="AX12" s="25">
        <f>UnemployedMale!AX12+UnemployedFemale!AX12</f>
        <v>0</v>
      </c>
      <c r="AY12" s="25">
        <f>UnemployedMale!AY12+UnemployedFemale!AY12</f>
        <v>0</v>
      </c>
      <c r="AZ12" s="25">
        <f>UnemployedMale!AZ12+UnemployedFemale!AZ12</f>
        <v>0</v>
      </c>
    </row>
    <row r="13" spans="1:5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UnemployedMale!AA13+UnemployedFemale!AA13</f>
        <v>0</v>
      </c>
      <c r="AB13" s="28">
        <f>UnemployedMale!AB13+UnemployedFemale!AB13</f>
        <v>0</v>
      </c>
      <c r="AC13" s="28">
        <f>UnemployedMale!AC13+UnemployedFemale!AC13</f>
        <v>0</v>
      </c>
      <c r="AD13" s="28">
        <f>UnemployedMale!AD13+UnemployedFemale!AD13</f>
        <v>0</v>
      </c>
      <c r="AE13" s="28">
        <f>UnemployedMale!AE13+UnemployedFemale!AE13</f>
        <v>0</v>
      </c>
      <c r="AF13" s="28">
        <f>UnemployedMale!AF13+UnemployedFemale!AF13</f>
        <v>0</v>
      </c>
      <c r="AG13" s="25">
        <f>UnemployedMale!AG13+UnemployedFemale!AG13</f>
        <v>0</v>
      </c>
      <c r="AH13" s="25">
        <f>UnemployedMale!AH13+UnemployedFemale!AH13</f>
        <v>0</v>
      </c>
      <c r="AI13" s="25">
        <f>UnemployedMale!AI13+UnemployedFemale!AI13</f>
        <v>0</v>
      </c>
      <c r="AJ13" s="25">
        <f>UnemployedMale!AJ13+UnemployedFemale!AJ13</f>
        <v>0</v>
      </c>
      <c r="AK13" s="25">
        <f>UnemployedMale!AK13+UnemployedFemale!AK13</f>
        <v>0</v>
      </c>
      <c r="AL13" s="25">
        <f>UnemployedMale!AL13+UnemployedFemale!AL13</f>
        <v>0</v>
      </c>
      <c r="AM13" s="25">
        <f>UnemployedMale!AM13+UnemployedFemale!AM13</f>
        <v>0</v>
      </c>
      <c r="AN13" s="25">
        <f>UnemployedMale!AN13+UnemployedFemale!AN13</f>
        <v>0</v>
      </c>
      <c r="AO13" s="25">
        <f>UnemployedMale!AO13+UnemployedFemale!AO13</f>
        <v>0</v>
      </c>
      <c r="AP13" s="25">
        <f>UnemployedMale!AP13+UnemployedFemale!AP13</f>
        <v>0</v>
      </c>
      <c r="AQ13" s="25">
        <f>UnemployedMale!AQ13+UnemployedFemale!AQ13</f>
        <v>0</v>
      </c>
      <c r="AR13" s="25">
        <f>UnemployedMale!AR13+UnemployedFemale!AR13</f>
        <v>0</v>
      </c>
      <c r="AS13" s="25">
        <f>UnemployedMale!AS13+UnemployedFemale!AS13</f>
        <v>0</v>
      </c>
      <c r="AT13" s="25">
        <f>UnemployedMale!AT13+UnemployedFemale!AT13</f>
        <v>0</v>
      </c>
      <c r="AU13" s="25">
        <f>UnemployedMale!AU13+UnemployedFemale!AU13</f>
        <v>0</v>
      </c>
      <c r="AV13" s="25">
        <f>UnemployedMale!AV13+UnemployedFemale!AV13</f>
        <v>0</v>
      </c>
      <c r="AW13" s="25">
        <f>UnemployedMale!AW13+UnemployedFemale!AW13</f>
        <v>0</v>
      </c>
      <c r="AX13" s="25">
        <f>UnemployedMale!AX13+UnemployedFemale!AX13</f>
        <v>0</v>
      </c>
      <c r="AY13" s="25">
        <f>UnemployedMale!AY13+UnemployedFemale!AY13</f>
        <v>0</v>
      </c>
      <c r="AZ13" s="25">
        <f>UnemployedMale!AZ13+UnemployedFemale!AZ13</f>
        <v>0</v>
      </c>
    </row>
    <row r="14" spans="1:5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UnemployedMale!AA14+UnemployedFemale!AA14</f>
        <v>0</v>
      </c>
      <c r="AB14" s="28">
        <f>UnemployedMale!AB14+UnemployedFemale!AB14</f>
        <v>0</v>
      </c>
      <c r="AC14" s="28">
        <f>UnemployedMale!AC14+UnemployedFemale!AC14</f>
        <v>0</v>
      </c>
      <c r="AD14" s="28">
        <f>UnemployedMale!AD14+UnemployedFemale!AD14</f>
        <v>0</v>
      </c>
      <c r="AE14" s="28">
        <f>UnemployedMale!AE14+UnemployedFemale!AE14</f>
        <v>0</v>
      </c>
      <c r="AF14" s="28">
        <f>UnemployedMale!AF14+UnemployedFemale!AF14</f>
        <v>0</v>
      </c>
      <c r="AG14" s="25">
        <f>UnemployedMale!AG14+UnemployedFemale!AG14</f>
        <v>0</v>
      </c>
      <c r="AH14" s="25">
        <f>UnemployedMale!AH14+UnemployedFemale!AH14</f>
        <v>0</v>
      </c>
      <c r="AI14" s="25">
        <f>UnemployedMale!AI14+UnemployedFemale!AI14</f>
        <v>0</v>
      </c>
      <c r="AJ14" s="25">
        <f>UnemployedMale!AJ14+UnemployedFemale!AJ14</f>
        <v>0</v>
      </c>
      <c r="AK14" s="25">
        <f>UnemployedMale!AK14+UnemployedFemale!AK14</f>
        <v>0</v>
      </c>
      <c r="AL14" s="25">
        <f>UnemployedMale!AL14+UnemployedFemale!AL14</f>
        <v>0</v>
      </c>
      <c r="AM14" s="25">
        <f>UnemployedMale!AM14+UnemployedFemale!AM14</f>
        <v>0</v>
      </c>
      <c r="AN14" s="25">
        <f>UnemployedMale!AN14+UnemployedFemale!AN14</f>
        <v>0</v>
      </c>
      <c r="AO14" s="25">
        <f>UnemployedMale!AO14+UnemployedFemale!AO14</f>
        <v>0</v>
      </c>
      <c r="AP14" s="25">
        <f>UnemployedMale!AP14+UnemployedFemale!AP14</f>
        <v>0</v>
      </c>
      <c r="AQ14" s="25">
        <f>UnemployedMale!AQ14+UnemployedFemale!AQ14</f>
        <v>0</v>
      </c>
      <c r="AR14" s="25">
        <f>UnemployedMale!AR14+UnemployedFemale!AR14</f>
        <v>0</v>
      </c>
      <c r="AS14" s="25">
        <f>UnemployedMale!AS14+UnemployedFemale!AS14</f>
        <v>0</v>
      </c>
      <c r="AT14" s="25">
        <f>UnemployedMale!AT14+UnemployedFemale!AT14</f>
        <v>0</v>
      </c>
      <c r="AU14" s="25">
        <f>UnemployedMale!AU14+UnemployedFemale!AU14</f>
        <v>0</v>
      </c>
      <c r="AV14" s="25">
        <f>UnemployedMale!AV14+UnemployedFemale!AV14</f>
        <v>0</v>
      </c>
      <c r="AW14" s="25">
        <f>UnemployedMale!AW14+UnemployedFemale!AW14</f>
        <v>0</v>
      </c>
      <c r="AX14" s="25">
        <f>UnemployedMale!AX14+UnemployedFemale!AX14</f>
        <v>0</v>
      </c>
      <c r="AY14" s="25">
        <f>UnemployedMale!AY14+UnemployedFemale!AY14</f>
        <v>0</v>
      </c>
      <c r="AZ14" s="25">
        <f>UnemployedMale!AZ14+UnemployedFemale!AZ14</f>
        <v>0</v>
      </c>
    </row>
    <row r="15" spans="1:5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UnemployedMale!AA15+UnemployedFemale!AA15</f>
        <v>0</v>
      </c>
      <c r="AB15" s="28">
        <f>UnemployedMale!AB15+UnemployedFemale!AB15</f>
        <v>0</v>
      </c>
      <c r="AC15" s="28">
        <f>UnemployedMale!AC15+UnemployedFemale!AC15</f>
        <v>0</v>
      </c>
      <c r="AD15" s="28">
        <f>UnemployedMale!AD15+UnemployedFemale!AD15</f>
        <v>0</v>
      </c>
      <c r="AE15" s="28">
        <f>UnemployedMale!AE15+UnemployedFemale!AE15</f>
        <v>0</v>
      </c>
      <c r="AF15" s="28">
        <f>UnemployedMale!AF15+UnemployedFemale!AF15</f>
        <v>0</v>
      </c>
      <c r="AG15" s="25">
        <f>UnemployedMale!AG15+UnemployedFemale!AG15</f>
        <v>0</v>
      </c>
      <c r="AH15" s="25">
        <f>UnemployedMale!AH15+UnemployedFemale!AH15</f>
        <v>0</v>
      </c>
      <c r="AI15" s="25">
        <f>UnemployedMale!AI15+UnemployedFemale!AI15</f>
        <v>0</v>
      </c>
      <c r="AJ15" s="25">
        <f>UnemployedMale!AJ15+UnemployedFemale!AJ15</f>
        <v>0</v>
      </c>
      <c r="AK15" s="25">
        <f>UnemployedMale!AK15+UnemployedFemale!AK15</f>
        <v>0</v>
      </c>
      <c r="AL15" s="25">
        <f>UnemployedMale!AL15+UnemployedFemale!AL15</f>
        <v>0</v>
      </c>
      <c r="AM15" s="25">
        <f>UnemployedMale!AM15+UnemployedFemale!AM15</f>
        <v>0</v>
      </c>
      <c r="AN15" s="25">
        <f>UnemployedMale!AN15+UnemployedFemale!AN15</f>
        <v>0</v>
      </c>
      <c r="AO15" s="25">
        <f>UnemployedMale!AO15+UnemployedFemale!AO15</f>
        <v>0</v>
      </c>
      <c r="AP15" s="25">
        <f>UnemployedMale!AP15+UnemployedFemale!AP15</f>
        <v>0</v>
      </c>
      <c r="AQ15" s="25">
        <f>UnemployedMale!AQ15+UnemployedFemale!AQ15</f>
        <v>0</v>
      </c>
      <c r="AR15" s="25">
        <f>UnemployedMale!AR15+UnemployedFemale!AR15</f>
        <v>0</v>
      </c>
      <c r="AS15" s="25">
        <f>UnemployedMale!AS15+UnemployedFemale!AS15</f>
        <v>0</v>
      </c>
      <c r="AT15" s="25">
        <f>UnemployedMale!AT15+UnemployedFemale!AT15</f>
        <v>0</v>
      </c>
      <c r="AU15" s="25">
        <f>UnemployedMale!AU15+UnemployedFemale!AU15</f>
        <v>0</v>
      </c>
      <c r="AV15" s="25">
        <f>UnemployedMale!AV15+UnemployedFemale!AV15</f>
        <v>0</v>
      </c>
      <c r="AW15" s="25">
        <f>UnemployedMale!AW15+UnemployedFemale!AW15</f>
        <v>0</v>
      </c>
      <c r="AX15" s="25">
        <f>UnemployedMale!AX15+UnemployedFemale!AX15</f>
        <v>0</v>
      </c>
      <c r="AY15" s="25">
        <f>UnemployedMale!AY15+UnemployedFemale!AY15</f>
        <v>0</v>
      </c>
      <c r="AZ15" s="25">
        <f>UnemployedMale!AZ15+UnemployedFemale!AZ15</f>
        <v>0</v>
      </c>
    </row>
    <row r="16" spans="1:5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UnemployedMale!AA16+UnemployedFemale!AA16</f>
        <v>0</v>
      </c>
      <c r="AB16" s="28">
        <f>UnemployedMale!AB16+UnemployedFemale!AB16</f>
        <v>0</v>
      </c>
      <c r="AC16" s="28">
        <f>UnemployedMale!AC16+UnemployedFemale!AC16</f>
        <v>0</v>
      </c>
      <c r="AD16" s="28">
        <f>UnemployedMale!AD16+UnemployedFemale!AD16</f>
        <v>0</v>
      </c>
      <c r="AE16" s="28">
        <f>UnemployedMale!AE16+UnemployedFemale!AE16</f>
        <v>0</v>
      </c>
      <c r="AF16" s="28">
        <f>UnemployedMale!AF16+UnemployedFemale!AF16</f>
        <v>0</v>
      </c>
      <c r="AG16" s="25">
        <f>UnemployedMale!AG16+UnemployedFemale!AG16</f>
        <v>0</v>
      </c>
      <c r="AH16" s="25">
        <f>UnemployedMale!AH16+UnemployedFemale!AH16</f>
        <v>0</v>
      </c>
      <c r="AI16" s="25">
        <f>UnemployedMale!AI16+UnemployedFemale!AI16</f>
        <v>0</v>
      </c>
      <c r="AJ16" s="25">
        <f>UnemployedMale!AJ16+UnemployedFemale!AJ16</f>
        <v>0</v>
      </c>
      <c r="AK16" s="25">
        <f>UnemployedMale!AK16+UnemployedFemale!AK16</f>
        <v>0</v>
      </c>
      <c r="AL16" s="25">
        <f>UnemployedMale!AL16+UnemployedFemale!AL16</f>
        <v>0</v>
      </c>
      <c r="AM16" s="25">
        <f>UnemployedMale!AM16+UnemployedFemale!AM16</f>
        <v>0</v>
      </c>
      <c r="AN16" s="25">
        <f>UnemployedMale!AN16+UnemployedFemale!AN16</f>
        <v>0</v>
      </c>
      <c r="AO16" s="25">
        <f>UnemployedMale!AO16+UnemployedFemale!AO16</f>
        <v>0</v>
      </c>
      <c r="AP16" s="25">
        <f>UnemployedMale!AP16+UnemployedFemale!AP16</f>
        <v>0</v>
      </c>
      <c r="AQ16" s="25">
        <f>UnemployedMale!AQ16+UnemployedFemale!AQ16</f>
        <v>0</v>
      </c>
      <c r="AR16" s="25">
        <f>UnemployedMale!AR16+UnemployedFemale!AR16</f>
        <v>0</v>
      </c>
      <c r="AS16" s="25">
        <f>UnemployedMale!AS16+UnemployedFemale!AS16</f>
        <v>0</v>
      </c>
      <c r="AT16" s="25">
        <f>UnemployedMale!AT16+UnemployedFemale!AT16</f>
        <v>0</v>
      </c>
      <c r="AU16" s="25">
        <f>UnemployedMale!AU16+UnemployedFemale!AU16</f>
        <v>0</v>
      </c>
      <c r="AV16" s="25">
        <f>UnemployedMale!AV16+UnemployedFemale!AV16</f>
        <v>0</v>
      </c>
      <c r="AW16" s="25">
        <f>UnemployedMale!AW16+UnemployedFemale!AW16</f>
        <v>0</v>
      </c>
      <c r="AX16" s="25">
        <f>UnemployedMale!AX16+UnemployedFemale!AX16</f>
        <v>0</v>
      </c>
      <c r="AY16" s="25">
        <f>UnemployedMale!AY16+UnemployedFemale!AY16</f>
        <v>0</v>
      </c>
      <c r="AZ16" s="25">
        <f>UnemployedMale!AZ16+UnemployedFemale!AZ16</f>
        <v>0</v>
      </c>
    </row>
    <row r="17" spans="1:5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UnemployedMale!AA17+UnemployedFemale!AA17</f>
        <v>0</v>
      </c>
      <c r="AB17" s="28">
        <f>UnemployedMale!AB17+UnemployedFemale!AB17</f>
        <v>0</v>
      </c>
      <c r="AC17" s="28">
        <f>UnemployedMale!AC17+UnemployedFemale!AC17</f>
        <v>0</v>
      </c>
      <c r="AD17" s="28">
        <f>UnemployedMale!AD17+UnemployedFemale!AD17</f>
        <v>0</v>
      </c>
      <c r="AE17" s="28">
        <f>UnemployedMale!AE17+UnemployedFemale!AE17</f>
        <v>0</v>
      </c>
      <c r="AF17" s="28">
        <f>UnemployedMale!AF17+UnemployedFemale!AF17</f>
        <v>0</v>
      </c>
      <c r="AG17" s="25">
        <f>UnemployedMale!AG17+UnemployedFemale!AG17</f>
        <v>0</v>
      </c>
      <c r="AH17" s="25">
        <f>UnemployedMale!AH17+UnemployedFemale!AH17</f>
        <v>0</v>
      </c>
      <c r="AI17" s="25">
        <f>UnemployedMale!AI17+UnemployedFemale!AI17</f>
        <v>0</v>
      </c>
      <c r="AJ17" s="25">
        <f>UnemployedMale!AJ17+UnemployedFemale!AJ17</f>
        <v>0</v>
      </c>
      <c r="AK17" s="25">
        <f>UnemployedMale!AK17+UnemployedFemale!AK17</f>
        <v>0</v>
      </c>
      <c r="AL17" s="25">
        <f>UnemployedMale!AL17+UnemployedFemale!AL17</f>
        <v>0</v>
      </c>
      <c r="AM17" s="25">
        <f>UnemployedMale!AM17+UnemployedFemale!AM17</f>
        <v>0</v>
      </c>
      <c r="AN17" s="25">
        <f>UnemployedMale!AN17+UnemployedFemale!AN17</f>
        <v>0</v>
      </c>
      <c r="AO17" s="25">
        <f>UnemployedMale!AO17+UnemployedFemale!AO17</f>
        <v>0</v>
      </c>
      <c r="AP17" s="25">
        <f>UnemployedMale!AP17+UnemployedFemale!AP17</f>
        <v>0</v>
      </c>
      <c r="AQ17" s="25">
        <f>UnemployedMale!AQ17+UnemployedFemale!AQ17</f>
        <v>0</v>
      </c>
      <c r="AR17" s="25">
        <f>UnemployedMale!AR17+UnemployedFemale!AR17</f>
        <v>0</v>
      </c>
      <c r="AS17" s="25">
        <f>UnemployedMale!AS17+UnemployedFemale!AS17</f>
        <v>0</v>
      </c>
      <c r="AT17" s="25">
        <f>UnemployedMale!AT17+UnemployedFemale!AT17</f>
        <v>0</v>
      </c>
      <c r="AU17" s="25">
        <f>UnemployedMale!AU17+UnemployedFemale!AU17</f>
        <v>0</v>
      </c>
      <c r="AV17" s="25">
        <f>UnemployedMale!AV17+UnemployedFemale!AV17</f>
        <v>0</v>
      </c>
      <c r="AW17" s="25">
        <f>UnemployedMale!AW17+UnemployedFemale!AW17</f>
        <v>0</v>
      </c>
      <c r="AX17" s="25">
        <f>UnemployedMale!AX17+UnemployedFemale!AX17</f>
        <v>0</v>
      </c>
      <c r="AY17" s="25">
        <f>UnemployedMale!AY17+UnemployedFemale!AY17</f>
        <v>0</v>
      </c>
      <c r="AZ17" s="25">
        <f>UnemployedMale!AZ17+UnemployedFemale!AZ17</f>
        <v>0</v>
      </c>
    </row>
    <row r="18" spans="1:5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UnemployedMale!AA18+UnemployedFemale!AA18</f>
        <v>25.358831149543686</v>
      </c>
      <c r="AB18" s="28">
        <f>UnemployedMale!AB18+UnemployedFemale!AB18</f>
        <v>26.340455466001416</v>
      </c>
      <c r="AC18" s="28">
        <f>UnemployedMale!AC18+UnemployedFemale!AC18</f>
        <v>27.265179127827366</v>
      </c>
      <c r="AD18" s="28">
        <f>UnemployedMale!AD18+UnemployedFemale!AD18</f>
        <v>28.139897844140229</v>
      </c>
      <c r="AE18" s="28">
        <f>UnemployedMale!AE18+UnemployedFemale!AE18</f>
        <v>28.981986494758413</v>
      </c>
      <c r="AF18" s="28">
        <f>UnemployedMale!AF18+UnemployedFemale!AF18</f>
        <v>29.803547922593694</v>
      </c>
      <c r="AG18" s="25">
        <f>UnemployedMale!AG18+UnemployedFemale!AG18</f>
        <v>30.432581697853244</v>
      </c>
      <c r="AH18" s="25">
        <f>UnemployedMale!AH18+UnemployedFemale!AH18</f>
        <v>31.022593396777417</v>
      </c>
      <c r="AI18" s="25">
        <f>UnemployedMale!AI18+UnemployedFemale!AI18</f>
        <v>31.568661017686573</v>
      </c>
      <c r="AJ18" s="25">
        <f>UnemployedMale!AJ18+UnemployedFemale!AJ18</f>
        <v>32.063351603817054</v>
      </c>
      <c r="AK18" s="25">
        <f>UnemployedMale!AK18+UnemployedFemale!AK18</f>
        <v>32.503870239044005</v>
      </c>
      <c r="AL18" s="25">
        <f>UnemployedMale!AL18+UnemployedFemale!AL18</f>
        <v>32.427080765911199</v>
      </c>
      <c r="AM18" s="25">
        <f>UnemployedMale!AM18+UnemployedFemale!AM18</f>
        <v>32.290757512252483</v>
      </c>
      <c r="AN18" s="25">
        <f>UnemployedMale!AN18+UnemployedFemale!AN18</f>
        <v>32.114393386797609</v>
      </c>
      <c r="AO18" s="25">
        <f>UnemployedMale!AO18+UnemployedFemale!AO18</f>
        <v>31.922100081700584</v>
      </c>
      <c r="AP18" s="25">
        <f>UnemployedMale!AP18+UnemployedFemale!AP18</f>
        <v>31.729726722308882</v>
      </c>
      <c r="AQ18" s="25">
        <f>UnemployedMale!AQ18+UnemployedFemale!AQ18</f>
        <v>31.542605369096478</v>
      </c>
      <c r="AR18" s="25">
        <f>UnemployedMale!AR18+UnemployedFemale!AR18</f>
        <v>31.355814016216446</v>
      </c>
      <c r="AS18" s="25">
        <f>UnemployedMale!AS18+UnemployedFemale!AS18</f>
        <v>31.161901371775819</v>
      </c>
      <c r="AT18" s="25">
        <f>UnemployedMale!AT18+UnemployedFemale!AT18</f>
        <v>30.950228403018109</v>
      </c>
      <c r="AU18" s="25">
        <f>UnemployedMale!AU18+UnemployedFemale!AU18</f>
        <v>30.713205329980333</v>
      </c>
      <c r="AV18" s="25">
        <f>UnemployedMale!AV18+UnemployedFemale!AV18</f>
        <v>30.450524137567719</v>
      </c>
      <c r="AW18" s="25">
        <f>UnemployedMale!AW18+UnemployedFemale!AW18</f>
        <v>30.164862152692933</v>
      </c>
      <c r="AX18" s="25">
        <f>UnemployedMale!AX18+UnemployedFemale!AX18</f>
        <v>29.855551715846115</v>
      </c>
      <c r="AY18" s="25">
        <f>UnemployedMale!AY18+UnemployedFemale!AY18</f>
        <v>29.522331842746851</v>
      </c>
      <c r="AZ18" s="25">
        <f>UnemployedMale!AZ18+UnemployedFemale!AZ18</f>
        <v>29.165179999999999</v>
      </c>
    </row>
    <row r="19" spans="1:5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UnemployedMale!AA19+UnemployedFemale!AA19</f>
        <v>24.46194449167767</v>
      </c>
      <c r="AB19" s="28">
        <f>UnemployedMale!AB19+UnemployedFemale!AB19</f>
        <v>25.458995500173984</v>
      </c>
      <c r="AC19" s="28">
        <f>UnemployedMale!AC19+UnemployedFemale!AC19</f>
        <v>26.361937382905282</v>
      </c>
      <c r="AD19" s="28">
        <f>UnemployedMale!AD19+UnemployedFemale!AD19</f>
        <v>27.197499440305073</v>
      </c>
      <c r="AE19" s="28">
        <f>UnemployedMale!AE19+UnemployedFemale!AE19</f>
        <v>28.014743525354667</v>
      </c>
      <c r="AF19" s="28">
        <f>UnemployedMale!AF19+UnemployedFemale!AF19</f>
        <v>28.847485006350993</v>
      </c>
      <c r="AG19" s="25">
        <f>UnemployedMale!AG19+UnemployedFemale!AG19</f>
        <v>29.535441050378346</v>
      </c>
      <c r="AH19" s="25">
        <f>UnemployedMale!AH19+UnemployedFemale!AH19</f>
        <v>30.214981540979025</v>
      </c>
      <c r="AI19" s="25">
        <f>UnemployedMale!AI19+UnemployedFemale!AI19</f>
        <v>30.862268110955931</v>
      </c>
      <c r="AJ19" s="25">
        <f>UnemployedMale!AJ19+UnemployedFemale!AJ19</f>
        <v>31.444371517542962</v>
      </c>
      <c r="AK19" s="25">
        <f>UnemployedMale!AK19+UnemployedFemale!AK19</f>
        <v>31.940661401395026</v>
      </c>
      <c r="AL19" s="25">
        <f>UnemployedMale!AL19+UnemployedFemale!AL19</f>
        <v>31.889789047639056</v>
      </c>
      <c r="AM19" s="25">
        <f>UnemployedMale!AM19+UnemployedFemale!AM19</f>
        <v>31.74974841830355</v>
      </c>
      <c r="AN19" s="25">
        <f>UnemployedMale!AN19+UnemployedFemale!AN19</f>
        <v>31.553107701114463</v>
      </c>
      <c r="AO19" s="25">
        <f>UnemployedMale!AO19+UnemployedFemale!AO19</f>
        <v>31.341156149461</v>
      </c>
      <c r="AP19" s="25">
        <f>UnemployedMale!AP19+UnemployedFemale!AP19</f>
        <v>31.141772616090794</v>
      </c>
      <c r="AQ19" s="25">
        <f>UnemployedMale!AQ19+UnemployedFemale!AQ19</f>
        <v>30.962356622920133</v>
      </c>
      <c r="AR19" s="25">
        <f>UnemployedMale!AR19+UnemployedFemale!AR19</f>
        <v>30.793599353328322</v>
      </c>
      <c r="AS19" s="25">
        <f>UnemployedMale!AS19+UnemployedFemale!AS19</f>
        <v>30.624851584865873</v>
      </c>
      <c r="AT19" s="25">
        <f>UnemployedMale!AT19+UnemployedFemale!AT19</f>
        <v>30.439933855675399</v>
      </c>
      <c r="AU19" s="25">
        <f>UnemployedMale!AU19+UnemployedFemale!AU19</f>
        <v>30.227951572492945</v>
      </c>
      <c r="AV19" s="25">
        <f>UnemployedMale!AV19+UnemployedFemale!AV19</f>
        <v>29.988429958337122</v>
      </c>
      <c r="AW19" s="25">
        <f>UnemployedMale!AW19+UnemployedFemale!AW19</f>
        <v>29.725319720704036</v>
      </c>
      <c r="AX19" s="25">
        <f>UnemployedMale!AX19+UnemployedFemale!AX19</f>
        <v>29.438332190732229</v>
      </c>
      <c r="AY19" s="25">
        <f>UnemployedMale!AY19+UnemployedFemale!AY19</f>
        <v>29.127637887478016</v>
      </c>
      <c r="AZ19" s="25">
        <f>UnemployedMale!AZ19+UnemployedFemale!AZ19</f>
        <v>28.793512</v>
      </c>
    </row>
    <row r="20" spans="1:5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UnemployedMale!AA20+UnemployedFemale!AA20</f>
        <v>23.474613024926359</v>
      </c>
      <c r="AB20" s="28">
        <f>UnemployedMale!AB20+UnemployedFemale!AB20</f>
        <v>24.463319058651564</v>
      </c>
      <c r="AC20" s="28">
        <f>UnemployedMale!AC20+UnemployedFemale!AC20</f>
        <v>25.358540344370333</v>
      </c>
      <c r="AD20" s="28">
        <f>UnemployedMale!AD20+UnemployedFemale!AD20</f>
        <v>26.192090761075384</v>
      </c>
      <c r="AE20" s="28">
        <f>AD20</f>
        <v>26.192090761075384</v>
      </c>
      <c r="AF20" s="28">
        <f>UnemployedMale!AF20+UnemployedFemale!AF20</f>
        <v>27.880109686148391</v>
      </c>
      <c r="AG20" s="25">
        <f>AF20+($AK20-$AF20)/($AK$2-$AF$2)</f>
        <v>28.559039344024782</v>
      </c>
      <c r="AH20" s="25">
        <f>UnemployedMale!AH20+UnemployedFemale!AH20</f>
        <v>29.36477077617252</v>
      </c>
      <c r="AI20" s="25">
        <f>UnemployedMale!AI20+UnemployedFemale!AI20</f>
        <v>30.082723442599573</v>
      </c>
      <c r="AJ20" s="25">
        <f>UnemployedMale!AJ20+UnemployedFemale!AJ20</f>
        <v>30.729097111430452</v>
      </c>
      <c r="AK20" s="25">
        <f>UnemployedMale!AK20+UnemployedFemale!AK20</f>
        <v>31.274757975530349</v>
      </c>
      <c r="AL20" s="25">
        <f>UnemployedMale!AL20+UnemployedFemale!AL20</f>
        <v>31.264499802847993</v>
      </c>
      <c r="AM20" s="25">
        <f>UnemployedMale!AM20+UnemployedFemale!AM20</f>
        <v>31.14997986376752</v>
      </c>
      <c r="AN20" s="25">
        <f>UnemployedMale!AN20+UnemployedFemale!AN20</f>
        <v>30.96783569944267</v>
      </c>
      <c r="AO20" s="25">
        <f>UnemployedMale!AO20+UnemployedFemale!AO20</f>
        <v>30.766357083769275</v>
      </c>
      <c r="AP20" s="25">
        <f>UnemployedMale!AP20+UnemployedFemale!AP20</f>
        <v>30.57790186838066</v>
      </c>
      <c r="AQ20" s="25">
        <f>UnemployedMale!AQ20+UnemployedFemale!AQ20</f>
        <v>30.410591982032763</v>
      </c>
      <c r="AR20" s="25">
        <f>UnemployedMale!AR20+UnemployedFemale!AR20</f>
        <v>30.254088926986462</v>
      </c>
      <c r="AS20" s="25">
        <f>UnemployedMale!AS20+UnemployedFemale!AS20</f>
        <v>30.098446656403819</v>
      </c>
      <c r="AT20" s="25">
        <f>UnemployedMale!AT20+UnemployedFemale!AT20</f>
        <v>29.927925875798508</v>
      </c>
      <c r="AU20" s="25">
        <f>UnemployedMale!AU20+UnemployedFemale!AU20</f>
        <v>29.731881555044346</v>
      </c>
      <c r="AV20" s="25">
        <f>UnemployedMale!AV20+UnemployedFemale!AV20</f>
        <v>29.510014694507152</v>
      </c>
      <c r="AW20" s="25">
        <f>UnemployedMale!AW20+UnemployedFemale!AW20</f>
        <v>29.2665699302582</v>
      </c>
      <c r="AX20" s="25">
        <f>UnemployedMale!AX20+UnemployedFemale!AX20</f>
        <v>29.000776780157029</v>
      </c>
      <c r="AY20" s="25">
        <f>UnemployedMale!AY20+UnemployedFemale!AY20</f>
        <v>28.712221027489832</v>
      </c>
      <c r="AZ20" s="25">
        <f>UnemployedMale!AZ20+UnemployedFemale!AZ20</f>
        <v>28.400592000000003</v>
      </c>
    </row>
    <row r="21" spans="1:5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UnemployedMale!AA21+UnemployedFemale!AA21</f>
        <v>22.341385360310412</v>
      </c>
      <c r="AB21" s="28">
        <f>UnemployedMale!AB21+UnemployedFemale!AB21</f>
        <v>23.289074653634625</v>
      </c>
      <c r="AC21" s="28">
        <f>UnemployedMale!AC21+UnemployedFemale!AC21</f>
        <v>24.205637898639612</v>
      </c>
      <c r="AD21" s="28">
        <f>UnemployedMale!AD21+UnemployedFemale!AD21</f>
        <v>25.101431710791225</v>
      </c>
      <c r="AE21" s="28">
        <f>UnemployedMale!AE21+UnemployedFemale!AE21</f>
        <v>26.000369164715451</v>
      </c>
      <c r="AF21" s="28">
        <f>UnemployedMale!AF21+UnemployedFemale!AF21</f>
        <v>26.916821456075738</v>
      </c>
      <c r="AG21" s="25">
        <f>UnemployedMale!AG21+UnemployedFemale!AG21</f>
        <v>27.696174550008799</v>
      </c>
      <c r="AH21" s="25">
        <f>UnemployedMale!AH21+UnemployedFemale!AH21</f>
        <v>28.466644539055615</v>
      </c>
      <c r="AI21" s="25">
        <f>UnemployedMale!AI21+UnemployedFemale!AI21</f>
        <v>29.203267925541532</v>
      </c>
      <c r="AJ21" s="25">
        <f>UnemployedMale!AJ21+UnemployedFemale!AJ21</f>
        <v>29.873191106046434</v>
      </c>
      <c r="AK21" s="25">
        <f>UnemployedMale!AK21+UnemployedFemale!AK21</f>
        <v>30.455303375858097</v>
      </c>
      <c r="AL21" s="25">
        <f>UnemployedMale!AL21+UnemployedFemale!AL21</f>
        <v>30.507457719887935</v>
      </c>
      <c r="AM21" s="25">
        <f>UnemployedMale!AM21+UnemployedFemale!AM21</f>
        <v>30.462631870603044</v>
      </c>
      <c r="AN21" s="25">
        <f>UnemployedMale!AN21+UnemployedFemale!AN21</f>
        <v>30.349804406612435</v>
      </c>
      <c r="AO21" s="25">
        <f>UnemployedMale!AO21+UnemployedFemale!AO21</f>
        <v>30.205811920361516</v>
      </c>
      <c r="AP21" s="25">
        <f>UnemployedMale!AP21+UnemployedFemale!AP21</f>
        <v>30.056738520544798</v>
      </c>
      <c r="AQ21" s="25">
        <f>UnemployedMale!AQ21+UnemployedFemale!AQ21</f>
        <v>29.908725114593576</v>
      </c>
      <c r="AR21" s="25">
        <f>UnemployedMale!AR21+UnemployedFemale!AR21</f>
        <v>29.755705611840778</v>
      </c>
      <c r="AS21" s="25">
        <f>UnemployedMale!AS21+UnemployedFemale!AS21</f>
        <v>29.594564291402015</v>
      </c>
      <c r="AT21" s="25">
        <f>UnemployedMale!AT21+UnemployedFemale!AT21</f>
        <v>29.419152942676838</v>
      </c>
      <c r="AU21" s="25">
        <f>UnemployedMale!AU21+UnemployedFemale!AU21</f>
        <v>29.22484581711036</v>
      </c>
      <c r="AV21" s="25">
        <f>UnemployedMale!AV21+UnemployedFemale!AV21</f>
        <v>29.012816177876495</v>
      </c>
      <c r="AW21" s="25">
        <f>UnemployedMale!AW21+UnemployedFemale!AW21</f>
        <v>28.785074563865784</v>
      </c>
      <c r="AX21" s="25">
        <f>UnemployedMale!AX21+UnemployedFemale!AX21</f>
        <v>28.539290815035045</v>
      </c>
      <c r="AY21" s="25">
        <f>UnemployedMale!AY21+UnemployedFemale!AY21</f>
        <v>28.272388910003237</v>
      </c>
      <c r="AZ21" s="25">
        <f>UnemployedMale!AZ21+UnemployedFemale!AZ21</f>
        <v>27.982680000000002</v>
      </c>
    </row>
    <row r="22" spans="1:5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UnemployedMale!AA22+UnemployedFemale!AA22</f>
        <v>21.148828783737862</v>
      </c>
      <c r="AB22" s="28">
        <f>UnemployedMale!AB22+UnemployedFemale!AB22</f>
        <v>22.032107486943559</v>
      </c>
      <c r="AC22" s="28">
        <f>UnemployedMale!AC22+UnemployedFemale!AC22</f>
        <v>22.980621668161614</v>
      </c>
      <c r="AD22" s="28">
        <f>UnemployedMale!AD22+UnemployedFemale!AD22</f>
        <v>23.969910379710196</v>
      </c>
      <c r="AE22" s="28">
        <f>UnemployedMale!AE22+UnemployedFemale!AE22</f>
        <v>24.968800072540276</v>
      </c>
      <c r="AF22" s="28">
        <f>UnemployedMale!AF22+UnemployedFemale!AF22</f>
        <v>25.952451981877864</v>
      </c>
      <c r="AG22" s="25">
        <f>UnemployedMale!AG22+UnemployedFemale!AG22</f>
        <v>26.759982084283855</v>
      </c>
      <c r="AH22" s="25">
        <f>UnemployedMale!AH22+UnemployedFemale!AH22</f>
        <v>27.529208670652309</v>
      </c>
      <c r="AI22" s="25">
        <f>UnemployedMale!AI22+UnemployedFemale!AI22</f>
        <v>28.251220215012999</v>
      </c>
      <c r="AJ22" s="25">
        <f>UnemployedMale!AJ22+UnemployedFemale!AJ22</f>
        <v>28.919706164419406</v>
      </c>
      <c r="AK22" s="25">
        <f>UnemployedMale!AK22+UnemployedFemale!AK22</f>
        <v>29.530226549960013</v>
      </c>
      <c r="AL22" s="25">
        <f>UnemployedMale!AL22+UnemployedFemale!AL22</f>
        <v>29.657397637562173</v>
      </c>
      <c r="AM22" s="25">
        <f>UnemployedMale!AM22+UnemployedFemale!AM22</f>
        <v>29.709727451025984</v>
      </c>
      <c r="AN22" s="25">
        <f>UnemployedMale!AN22+UnemployedFemale!AN22</f>
        <v>29.699462898034426</v>
      </c>
      <c r="AO22" s="25">
        <f>UnemployedMale!AO22+UnemployedFemale!AO22</f>
        <v>29.642523742152285</v>
      </c>
      <c r="AP22" s="25">
        <f>UnemployedMale!AP22+UnemployedFemale!AP22</f>
        <v>29.551230172419963</v>
      </c>
      <c r="AQ22" s="25">
        <f>UnemployedMale!AQ22+UnemployedFemale!AQ22</f>
        <v>29.428545810213464</v>
      </c>
      <c r="AR22" s="25">
        <f>UnemployedMale!AR22+UnemployedFemale!AR22</f>
        <v>29.275590064294313</v>
      </c>
      <c r="AS22" s="25">
        <f>UnemployedMale!AS22+UnemployedFemale!AS22</f>
        <v>29.100084341628488</v>
      </c>
      <c r="AT22" s="25">
        <f>UnemployedMale!AT22+UnemployedFemale!AT22</f>
        <v>28.909673145044657</v>
      </c>
      <c r="AU22" s="25">
        <f>UnemployedMale!AU22+UnemployedFemale!AU22</f>
        <v>28.709609877372181</v>
      </c>
      <c r="AV22" s="25">
        <f>UnemployedMale!AV22+UnemployedFemale!AV22</f>
        <v>28.502772513356696</v>
      </c>
      <c r="AW22" s="25">
        <f>UnemployedMale!AW22+UnemployedFemale!AW22</f>
        <v>28.287911498743803</v>
      </c>
      <c r="AX22" s="25">
        <f>UnemployedMale!AX22+UnemployedFemale!AX22</f>
        <v>28.060559344517543</v>
      </c>
      <c r="AY22" s="25">
        <f>UnemployedMale!AY22+UnemployedFemale!AY22</f>
        <v>27.814582378457917</v>
      </c>
      <c r="AZ22" s="25">
        <f>UnemployedMale!AZ22+UnemployedFemale!AZ22</f>
        <v>27.545672000000003</v>
      </c>
    </row>
    <row r="23" spans="1:5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UnemployedMale!AA23+UnemployedFemale!AA23</f>
        <v>48.506066307181307</v>
      </c>
      <c r="AB23" s="28">
        <f>UnemployedMale!AB23+UnemployedFemale!AB23</f>
        <v>50.500254997940793</v>
      </c>
      <c r="AC23" s="28">
        <f>UnemployedMale!AC23+UnemployedFemale!AC23</f>
        <v>52.870921418266136</v>
      </c>
      <c r="AD23" s="28">
        <f>UnemployedMale!AD23+UnemployedFemale!AD23</f>
        <v>55.478686895638248</v>
      </c>
      <c r="AE23" s="28">
        <f>UnemployedMale!AE23+UnemployedFemale!AE23</f>
        <v>58.12469680793896</v>
      </c>
      <c r="AF23" s="28">
        <f>UnemployedMale!AF23+UnemployedFemale!AF23</f>
        <v>60.660418716177887</v>
      </c>
      <c r="AG23" s="25">
        <f>UnemployedMale!AG23+UnemployedFemale!AG23</f>
        <v>62.955222808947553</v>
      </c>
      <c r="AH23" s="25">
        <f>UnemployedMale!AH23+UnemployedFemale!AH23</f>
        <v>65.109483400872008</v>
      </c>
      <c r="AI23" s="25">
        <f>UnemployedMale!AI23+UnemployedFemale!AI23</f>
        <v>67.138452509705573</v>
      </c>
      <c r="AJ23" s="25">
        <f>UnemployedMale!AJ23+UnemployedFemale!AJ23</f>
        <v>69.083734098360253</v>
      </c>
      <c r="AK23" s="25">
        <f>UnemployedMale!AK23+UnemployedFemale!AK23</f>
        <v>70.973746320233175</v>
      </c>
      <c r="AL23" s="25">
        <f>UnemployedMale!AL23+UnemployedFemale!AL23</f>
        <v>70.709299734296877</v>
      </c>
      <c r="AM23" s="25">
        <f>UnemployedMale!AM23+UnemployedFemale!AM23</f>
        <v>70.266086771686062</v>
      </c>
      <c r="AN23" s="25">
        <f>UnemployedMale!AN23+UnemployedFemale!AN23</f>
        <v>69.637083133487423</v>
      </c>
      <c r="AO23" s="25">
        <f>UnemployedMale!AO23+UnemployedFemale!AO23</f>
        <v>68.81456364917068</v>
      </c>
      <c r="AP23" s="25">
        <f>UnemployedMale!AP23+UnemployedFemale!AP23</f>
        <v>67.80065607759974</v>
      </c>
      <c r="AQ23" s="25">
        <f>UnemployedMale!AQ23+UnemployedFemale!AQ23</f>
        <v>66.598833034377819</v>
      </c>
      <c r="AR23" s="25">
        <f>UnemployedMale!AR23+UnemployedFemale!AR23</f>
        <v>65.232176198230761</v>
      </c>
      <c r="AS23" s="25">
        <f>UnemployedMale!AS23+UnemployedFemale!AS23</f>
        <v>63.744915360621121</v>
      </c>
      <c r="AT23" s="25">
        <f>UnemployedMale!AT23+UnemployedFemale!AT23</f>
        <v>62.186595289504211</v>
      </c>
      <c r="AU23" s="25">
        <f>UnemployedMale!AU23+UnemployedFemale!AU23</f>
        <v>60.588479913629001</v>
      </c>
      <c r="AV23" s="25">
        <f>UnemployedMale!AV23+UnemployedFemale!AV23</f>
        <v>58.9582584249424</v>
      </c>
      <c r="AW23" s="25">
        <f>UnemployedMale!AW23+UnemployedFemale!AW23</f>
        <v>57.284924489660369</v>
      </c>
      <c r="AX23" s="25">
        <f>UnemployedMale!AX23+UnemployedFemale!AX23</f>
        <v>55.553480190002688</v>
      </c>
      <c r="AY23" s="25">
        <f>UnemployedMale!AY23+UnemployedFemale!AY23</f>
        <v>53.744097401740646</v>
      </c>
      <c r="AZ23" s="25">
        <f>UnemployedMale!AZ23+UnemployedFemale!AZ23</f>
        <v>51.844168800000006</v>
      </c>
    </row>
    <row r="24" spans="1:5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UnemployedMale!AA24+UnemployedFemale!AA24</f>
        <v>45.656007413946867</v>
      </c>
      <c r="AB24" s="28">
        <f>UnemployedMale!AB24+UnemployedFemale!AB24</f>
        <v>47.508790995576966</v>
      </c>
      <c r="AC24" s="28">
        <f>UnemployedMale!AC24+UnemployedFemale!AC24</f>
        <v>49.981948577385488</v>
      </c>
      <c r="AD24" s="28">
        <f>UnemployedMale!AD24+UnemployedFemale!AD24</f>
        <v>52.843078961856811</v>
      </c>
      <c r="AE24" s="28">
        <f>UnemployedMale!AE24+UnemployedFemale!AE24</f>
        <v>55.749188683614385</v>
      </c>
      <c r="AF24" s="28">
        <f>UnemployedMale!AF24+UnemployedFemale!AF24</f>
        <v>58.447516723093699</v>
      </c>
      <c r="AG24" s="25">
        <f>UnemployedMale!AG24+UnemployedFemale!AG24</f>
        <v>60.779373698068689</v>
      </c>
      <c r="AH24" s="25">
        <f>UnemployedMale!AH24+UnemployedFemale!AH24</f>
        <v>62.880639494831541</v>
      </c>
      <c r="AI24" s="25">
        <f>UnemployedMale!AI24+UnemployedFemale!AI24</f>
        <v>64.817052123654406</v>
      </c>
      <c r="AJ24" s="25">
        <f>UnemployedMale!AJ24+UnemployedFemale!AJ24</f>
        <v>66.704751688859943</v>
      </c>
      <c r="AK24" s="25">
        <f>UnemployedMale!AK24+UnemployedFemale!AK24</f>
        <v>68.624214227494747</v>
      </c>
      <c r="AL24" s="25">
        <f>UnemployedMale!AL24+UnemployedFemale!AL24</f>
        <v>68.556697501909667</v>
      </c>
      <c r="AM24" s="25">
        <f>UnemployedMale!AM24+UnemployedFemale!AM24</f>
        <v>68.373474817802645</v>
      </c>
      <c r="AN24" s="25">
        <f>UnemployedMale!AN24+UnemployedFemale!AN24</f>
        <v>68.021425412934803</v>
      </c>
      <c r="AO24" s="25">
        <f>UnemployedMale!AO24+UnemployedFemale!AO24</f>
        <v>67.43327879556017</v>
      </c>
      <c r="AP24" s="25">
        <f>UnemployedMale!AP24+UnemployedFemale!AP24</f>
        <v>66.575998153344244</v>
      </c>
      <c r="AQ24" s="25">
        <f>UnemployedMale!AQ24+UnemployedFemale!AQ24</f>
        <v>65.447111459667099</v>
      </c>
      <c r="AR24" s="25">
        <f>UnemployedMale!AR24+UnemployedFemale!AR24</f>
        <v>64.0923874037193</v>
      </c>
      <c r="AS24" s="25">
        <f>UnemployedMale!AS24+UnemployedFemale!AS24</f>
        <v>62.584258376205476</v>
      </c>
      <c r="AT24" s="25">
        <f>UnemployedMale!AT24+UnemployedFemale!AT24</f>
        <v>61.009138864411028</v>
      </c>
      <c r="AU24" s="25">
        <f>UnemployedMale!AU24+UnemployedFemale!AU24</f>
        <v>59.420835298891916</v>
      </c>
      <c r="AV24" s="25">
        <f>UnemployedMale!AV24+UnemployedFemale!AV24</f>
        <v>57.83050163725234</v>
      </c>
      <c r="AW24" s="25">
        <f>UnemployedMale!AW24+UnemployedFemale!AW24</f>
        <v>56.216246205477447</v>
      </c>
      <c r="AX24" s="25">
        <f>UnemployedMale!AX24+UnemployedFemale!AX24</f>
        <v>54.55571328885798</v>
      </c>
      <c r="AY24" s="25">
        <f>UnemployedMale!AY24+UnemployedFemale!AY24</f>
        <v>52.818354270913048</v>
      </c>
      <c r="AZ24" s="25">
        <f>UnemployedMale!AZ24+UnemployedFemale!AZ24</f>
        <v>50.985755400000002</v>
      </c>
    </row>
    <row r="25" spans="1:5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UnemployedMale!AA25+UnemployedFemale!AA25</f>
        <v>43.595173683154258</v>
      </c>
      <c r="AB25" s="28">
        <f>UnemployedMale!AB25+UnemployedFemale!AB25</f>
        <v>45.247235961095271</v>
      </c>
      <c r="AC25" s="28">
        <f>UnemployedMale!AC25+UnemployedFemale!AC25</f>
        <v>47.615989961010293</v>
      </c>
      <c r="AD25" s="28">
        <f>UnemployedMale!AD25+UnemployedFemale!AD25</f>
        <v>50.443754737556027</v>
      </c>
      <c r="AE25" s="28">
        <f>UnemployedMale!AE25+UnemployedFemale!AE25</f>
        <v>53.342969801916425</v>
      </c>
      <c r="AF25" s="28">
        <f>UnemployedMale!AF25+UnemployedFemale!AF25</f>
        <v>56.030303245849581</v>
      </c>
      <c r="AG25" s="25">
        <f>UnemployedMale!AG25+UnemployedFemale!AG25</f>
        <v>58.343073226758854</v>
      </c>
      <c r="AH25" s="25">
        <f>UnemployedMale!AH25+UnemployedFemale!AH25</f>
        <v>60.427104126149132</v>
      </c>
      <c r="AI25" s="25">
        <f>UnemployedMale!AI25+UnemployedFemale!AI25</f>
        <v>62.359249142039339</v>
      </c>
      <c r="AJ25" s="25">
        <f>UnemployedMale!AJ25+UnemployedFemale!AJ25</f>
        <v>64.273796479027084</v>
      </c>
      <c r="AK25" s="25">
        <f>UnemployedMale!AK25+UnemployedFemale!AK25</f>
        <v>66.261892657781445</v>
      </c>
      <c r="AL25" s="25">
        <f>UnemployedMale!AL25+UnemployedFemale!AL25</f>
        <v>66.37331194528069</v>
      </c>
      <c r="AM25" s="25">
        <f>UnemployedMale!AM25+UnemployedFemale!AM25</f>
        <v>66.395749016703007</v>
      </c>
      <c r="AN25" s="25">
        <f>UnemployedMale!AN25+UnemployedFemale!AN25</f>
        <v>66.253418645056058</v>
      </c>
      <c r="AO25" s="25">
        <f>UnemployedMale!AO25+UnemployedFemale!AO25</f>
        <v>65.853035089085466</v>
      </c>
      <c r="AP25" s="25">
        <f>UnemployedMale!AP25+UnemployedFemale!AP25</f>
        <v>65.144819239591442</v>
      </c>
      <c r="AQ25" s="25">
        <f>UnemployedMale!AQ25+UnemployedFemale!AQ25</f>
        <v>64.122931895444111</v>
      </c>
      <c r="AR25" s="25">
        <f>UnemployedMale!AR25+UnemployedFemale!AR25</f>
        <v>62.841715794421397</v>
      </c>
      <c r="AS25" s="25">
        <f>UnemployedMale!AS25+UnemployedFemale!AS25</f>
        <v>61.384664667929123</v>
      </c>
      <c r="AT25" s="25">
        <f>UnemployedMale!AT25+UnemployedFemale!AT25</f>
        <v>59.852569982643175</v>
      </c>
      <c r="AU25" s="25">
        <f>UnemployedMale!AU25+UnemployedFemale!AU25</f>
        <v>58.308551794895038</v>
      </c>
      <c r="AV25" s="25">
        <f>UnemployedMale!AV25+UnemployedFemale!AV25</f>
        <v>56.764770683418547</v>
      </c>
      <c r="AW25" s="25">
        <f>UnemployedMale!AW25+UnemployedFemale!AW25</f>
        <v>55.197593329892058</v>
      </c>
      <c r="AX25" s="25">
        <f>UnemployedMale!AX25+UnemployedFemale!AX25</f>
        <v>53.584944109322961</v>
      </c>
      <c r="AY25" s="25">
        <f>UnemployedMale!AY25+UnemployedFemale!AY25</f>
        <v>51.897409902102311</v>
      </c>
      <c r="AZ25" s="25">
        <f>UnemployedMale!AZ25+UnemployedFemale!AZ25</f>
        <v>50.116482300000001</v>
      </c>
    </row>
    <row r="26" spans="1:5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UnemployedMale!AA26+UnemployedFemale!AA26</f>
        <v>42.735693413864965</v>
      </c>
      <c r="AB26" s="28">
        <f>UnemployedMale!AB26+UnemployedFemale!AB26</f>
        <v>44.104913654898752</v>
      </c>
      <c r="AC26" s="28">
        <f>UnemployedMale!AC26+UnemployedFemale!AC26</f>
        <v>46.049899773895639</v>
      </c>
      <c r="AD26" s="28">
        <f>UnemployedMale!AD26+UnemployedFemale!AD26</f>
        <v>48.396416663974762</v>
      </c>
      <c r="AE26" s="28">
        <f>UnemployedMale!AE26+UnemployedFemale!AE26</f>
        <v>50.875711226758767</v>
      </c>
      <c r="AF26" s="28">
        <f>UnemployedMale!AF26+UnemployedFemale!AF26</f>
        <v>53.287541423677055</v>
      </c>
      <c r="AG26" s="25">
        <f>UnemployedMale!AG26+UnemployedFemale!AG26</f>
        <v>55.505236053311933</v>
      </c>
      <c r="AH26" s="25">
        <f>UnemployedMale!AH26+UnemployedFemale!AH26</f>
        <v>57.642647539759551</v>
      </c>
      <c r="AI26" s="25">
        <f>UnemployedMale!AI26+UnemployedFemale!AI26</f>
        <v>59.726021375140284</v>
      </c>
      <c r="AJ26" s="25">
        <f>UnemployedMale!AJ26+UnemployedFemale!AJ26</f>
        <v>61.812185753099442</v>
      </c>
      <c r="AK26" s="25">
        <f>UnemployedMale!AK26+UnemployedFemale!AK26</f>
        <v>63.936094284976733</v>
      </c>
      <c r="AL26" s="25">
        <f>UnemployedMale!AL26+UnemployedFemale!AL26</f>
        <v>64.195929949708699</v>
      </c>
      <c r="AM26" s="25">
        <f>UnemployedMale!AM26+UnemployedFemale!AM26</f>
        <v>64.330530036353366</v>
      </c>
      <c r="AN26" s="25">
        <f>UnemployedMale!AN26+UnemployedFemale!AN26</f>
        <v>64.283338584057489</v>
      </c>
      <c r="AO26" s="25">
        <f>UnemployedMale!AO26+UnemployedFemale!AO26</f>
        <v>63.987048966232614</v>
      </c>
      <c r="AP26" s="25">
        <f>UnemployedMale!AP26+UnemployedFemale!AP26</f>
        <v>63.40814354168117</v>
      </c>
      <c r="AQ26" s="25">
        <f>UnemployedMale!AQ26+UnemployedFemale!AQ26</f>
        <v>62.542588913437569</v>
      </c>
      <c r="AR26" s="25">
        <f>UnemployedMale!AR26+UnemployedFemale!AR26</f>
        <v>61.430221676979002</v>
      </c>
      <c r="AS26" s="25">
        <f>UnemployedMale!AS26+UnemployedFemale!AS26</f>
        <v>60.136816176775071</v>
      </c>
      <c r="AT26" s="25">
        <f>UnemployedMale!AT26+UnemployedFemale!AT26</f>
        <v>58.741123062351051</v>
      </c>
      <c r="AU26" s="25">
        <f>UnemployedMale!AU26+UnemployedFemale!AU26</f>
        <v>57.294826379425288</v>
      </c>
      <c r="AV26" s="25">
        <f>UnemployedMale!AV26+UnemployedFemale!AV26</f>
        <v>55.808557602757858</v>
      </c>
      <c r="AW26" s="25">
        <f>UnemployedMale!AW26+UnemployedFemale!AW26</f>
        <v>54.268643971012622</v>
      </c>
      <c r="AX26" s="25">
        <f>UnemployedMale!AX26+UnemployedFemale!AX26</f>
        <v>52.668500227490071</v>
      </c>
      <c r="AY26" s="25">
        <f>UnemployedMale!AY26+UnemployedFemale!AY26</f>
        <v>50.995559753496693</v>
      </c>
      <c r="AZ26" s="25">
        <f>UnemployedMale!AZ26+UnemployedFemale!AZ26</f>
        <v>49.24194374999999</v>
      </c>
    </row>
    <row r="27" spans="1:5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UnemployedMale!AA27+UnemployedFemale!AA27</f>
        <v>42.640251362957585</v>
      </c>
      <c r="AB27" s="28">
        <f>UnemployedMale!AB27+UnemployedFemale!AB27</f>
        <v>43.690200108734473</v>
      </c>
      <c r="AC27" s="28">
        <f>UnemployedMale!AC27+UnemployedFemale!AC27</f>
        <v>45.029339332425522</v>
      </c>
      <c r="AD27" s="28">
        <f>UnemployedMale!AD27+UnemployedFemale!AD27</f>
        <v>46.632337581211132</v>
      </c>
      <c r="AE27" s="28">
        <f>UnemployedMale!AE27+UnemployedFemale!AE27</f>
        <v>48.444679930046675</v>
      </c>
      <c r="AF27" s="28">
        <f>UnemployedMale!AF27+UnemployedFemale!AF27</f>
        <v>50.418638061237125</v>
      </c>
      <c r="AG27" s="25">
        <f>UnemployedMale!AG27+UnemployedFemale!AG27</f>
        <v>52.485836268170225</v>
      </c>
      <c r="AH27" s="25">
        <f>UnemployedMale!AH27+UnemployedFemale!AH27</f>
        <v>54.703578603580553</v>
      </c>
      <c r="AI27" s="25">
        <f>UnemployedMale!AI27+UnemployedFemale!AI27</f>
        <v>57.01276655420719</v>
      </c>
      <c r="AJ27" s="25">
        <f>UnemployedMale!AJ27+UnemployedFemale!AJ27</f>
        <v>59.339703260052296</v>
      </c>
      <c r="AK27" s="25">
        <f>UnemployedMale!AK27+UnemployedFemale!AK27</f>
        <v>61.625293853393387</v>
      </c>
      <c r="AL27" s="25">
        <f>UnemployedMale!AL27+UnemployedFemale!AL27</f>
        <v>62.005742364494409</v>
      </c>
      <c r="AM27" s="25">
        <f>UnemployedMale!AM27+UnemployedFemale!AM27</f>
        <v>62.19051639167354</v>
      </c>
      <c r="AN27" s="25">
        <f>UnemployedMale!AN27+UnemployedFemale!AN27</f>
        <v>62.165749149407503</v>
      </c>
      <c r="AO27" s="25">
        <f>UnemployedMale!AO27+UnemployedFemale!AO27</f>
        <v>61.923074219584095</v>
      </c>
      <c r="AP27" s="25">
        <f>UnemployedMale!AP27+UnemployedFemale!AP27</f>
        <v>61.461684628652904</v>
      </c>
      <c r="AQ27" s="25">
        <f>UnemployedMale!AQ27+UnemployedFemale!AQ27</f>
        <v>60.781600209951648</v>
      </c>
      <c r="AR27" s="25">
        <f>UnemployedMale!AR27+UnemployedFemale!AR27</f>
        <v>59.896701398301396</v>
      </c>
      <c r="AS27" s="25">
        <f>UnemployedMale!AS27+UnemployedFemale!AS27</f>
        <v>58.836098535905464</v>
      </c>
      <c r="AT27" s="25">
        <f>UnemployedMale!AT27+UnemployedFemale!AT27</f>
        <v>57.635809181020782</v>
      </c>
      <c r="AU27" s="25">
        <f>UnemployedMale!AU27+UnemployedFemale!AU27</f>
        <v>56.322327741351472</v>
      </c>
      <c r="AV27" s="25">
        <f>UnemployedMale!AV27+UnemployedFemale!AV27</f>
        <v>54.903652004069102</v>
      </c>
      <c r="AW27" s="25">
        <f>UnemployedMale!AW27+UnemployedFemale!AW27</f>
        <v>53.383860037781787</v>
      </c>
      <c r="AX27" s="25">
        <f>UnemployedMale!AX27+UnemployedFemale!AX27</f>
        <v>51.778176276880778</v>
      </c>
      <c r="AY27" s="25">
        <f>UnemployedMale!AY27+UnemployedFemale!AY27</f>
        <v>50.101401701409799</v>
      </c>
      <c r="AZ27" s="25">
        <f>UnemployedMale!AZ27+UnemployedFemale!AZ27</f>
        <v>48.362639099999996</v>
      </c>
    </row>
    <row r="28" spans="1:5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UnemployedMale!AA28+UnemployedFemale!AA28</f>
        <v>49.403333190693928</v>
      </c>
      <c r="AB28" s="28">
        <f>UnemployedMale!AB28+UnemployedFemale!AB28</f>
        <v>50.259496071826916</v>
      </c>
      <c r="AC28" s="28">
        <f>UnemployedMale!AC28+UnemployedFemale!AC28</f>
        <v>51.148411880122893</v>
      </c>
      <c r="AD28" s="28">
        <f>UnemployedMale!AD28+UnemployedFemale!AD28</f>
        <v>52.198618699392789</v>
      </c>
      <c r="AE28" s="28">
        <f>UnemployedMale!AE28+UnemployedFemale!AE28</f>
        <v>53.5740018160906</v>
      </c>
      <c r="AF28" s="28">
        <f>UnemployedMale!AF28+UnemployedFemale!AF28</f>
        <v>55.381233326425253</v>
      </c>
      <c r="AG28" s="25">
        <f>UnemployedMale!AG28+UnemployedFemale!AG28</f>
        <v>57.462034990878635</v>
      </c>
      <c r="AH28" s="25">
        <f>UnemployedMale!AH28+UnemployedFemale!AH28</f>
        <v>59.951661282649361</v>
      </c>
      <c r="AI28" s="25">
        <f>UnemployedMale!AI28+UnemployedFemale!AI28</f>
        <v>62.688883843529439</v>
      </c>
      <c r="AJ28" s="25">
        <f>UnemployedMale!AJ28+UnemployedFemale!AJ28</f>
        <v>65.447710045268934</v>
      </c>
      <c r="AK28" s="25">
        <f>UnemployedMale!AK28+UnemployedFemale!AK28</f>
        <v>68.061066264510387</v>
      </c>
      <c r="AL28" s="25">
        <f>UnemployedMale!AL28+UnemployedFemale!AL28</f>
        <v>68.78827765580192</v>
      </c>
      <c r="AM28" s="25">
        <f>UnemployedMale!AM28+UnemployedFemale!AM28</f>
        <v>69.239466363414422</v>
      </c>
      <c r="AN28" s="25">
        <f>UnemployedMale!AN28+UnemployedFemale!AN28</f>
        <v>69.443595813949798</v>
      </c>
      <c r="AO28" s="25">
        <f>UnemployedMale!AO28+UnemployedFemale!AO28</f>
        <v>69.454312408407247</v>
      </c>
      <c r="AP28" s="25">
        <f>UnemployedMale!AP28+UnemployedFemale!AP28</f>
        <v>69.306590625104604</v>
      </c>
      <c r="AQ28" s="25">
        <f>UnemployedMale!AQ28+UnemployedFemale!AQ28</f>
        <v>69.005378929051716</v>
      </c>
      <c r="AR28" s="25">
        <f>UnemployedMale!AR28+UnemployedFemale!AR28</f>
        <v>68.536656092938472</v>
      </c>
      <c r="AS28" s="25">
        <f>UnemployedMale!AS28+UnemployedFemale!AS28</f>
        <v>67.894691164857292</v>
      </c>
      <c r="AT28" s="25">
        <f>UnemployedMale!AT28+UnemployedFemale!AT28</f>
        <v>67.07320500893654</v>
      </c>
      <c r="AU28" s="25">
        <f>UnemployedMale!AU28+UnemployedFemale!AU28</f>
        <v>66.074912483165093</v>
      </c>
      <c r="AV28" s="25">
        <f>UnemployedMale!AV28+UnemployedFemale!AV28</f>
        <v>64.90299450214161</v>
      </c>
      <c r="AW28" s="25">
        <f>UnemployedMale!AW28+UnemployedFemale!AW28</f>
        <v>63.580775674329061</v>
      </c>
      <c r="AX28" s="25">
        <f>UnemployedMale!AX28+UnemployedFemale!AX28</f>
        <v>62.15016545862737</v>
      </c>
      <c r="AY28" s="25">
        <f>UnemployedMale!AY28+UnemployedFemale!AY28</f>
        <v>60.659156202940281</v>
      </c>
      <c r="AZ28" s="25">
        <f>UnemployedMale!AZ28+UnemployedFemale!AZ28</f>
        <v>59.138447999999997</v>
      </c>
    </row>
    <row r="29" spans="1:5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UnemployedMale!AA29+UnemployedFemale!AA29</f>
        <v>49.375167835333919</v>
      </c>
      <c r="AB29" s="28">
        <f>UnemployedMale!AB29+UnemployedFemale!AB29</f>
        <v>49.836665043012985</v>
      </c>
      <c r="AC29" s="28">
        <f>UnemployedMale!AC29+UnemployedFemale!AC29</f>
        <v>50.004657742807282</v>
      </c>
      <c r="AD29" s="28">
        <f>UnemployedMale!AD29+UnemployedFemale!AD29</f>
        <v>50.181439810262617</v>
      </c>
      <c r="AE29" s="28">
        <f>UnemployedMale!AE29+UnemployedFemale!AE29</f>
        <v>50.779849981254102</v>
      </c>
      <c r="AF29" s="28">
        <f>UnemployedMale!AF29+UnemployedFemale!AF29</f>
        <v>52.083765663645977</v>
      </c>
      <c r="AG29" s="25">
        <f>UnemployedMale!AG29+UnemployedFemale!AG29</f>
        <v>54.013414801245219</v>
      </c>
      <c r="AH29" s="25">
        <f>UnemployedMale!AH29+UnemployedFemale!AH29</f>
        <v>56.628476781198607</v>
      </c>
      <c r="AI29" s="25">
        <f>UnemployedMale!AI29+UnemployedFemale!AI29</f>
        <v>59.659135727245761</v>
      </c>
      <c r="AJ29" s="25">
        <f>UnemployedMale!AJ29+UnemployedFemale!AJ29</f>
        <v>62.716813791782336</v>
      </c>
      <c r="AK29" s="25">
        <f>UnemployedMale!AK29+UnemployedFemale!AK29</f>
        <v>65.519652986117237</v>
      </c>
      <c r="AL29" s="25">
        <f>UnemployedMale!AL29+UnemployedFemale!AL29</f>
        <v>66.352885795028868</v>
      </c>
      <c r="AM29" s="25">
        <f>UnemployedMale!AM29+UnemployedFemale!AM29</f>
        <v>66.813311851695076</v>
      </c>
      <c r="AN29" s="25">
        <f>UnemployedMale!AN29+UnemployedFemale!AN29</f>
        <v>66.988727235301042</v>
      </c>
      <c r="AO29" s="25">
        <f>UnemployedMale!AO29+UnemployedFemale!AO29</f>
        <v>67.010318969104162</v>
      </c>
      <c r="AP29" s="25">
        <f>UnemployedMale!AP29+UnemployedFemale!AP29</f>
        <v>66.96049551142697</v>
      </c>
      <c r="AQ29" s="25">
        <f>UnemployedMale!AQ29+UnemployedFemale!AQ29</f>
        <v>66.851361929693141</v>
      </c>
      <c r="AR29" s="25">
        <f>UnemployedMale!AR29+UnemployedFemale!AR29</f>
        <v>66.635062056367559</v>
      </c>
      <c r="AS29" s="25">
        <f>UnemployedMale!AS29+UnemployedFemale!AS29</f>
        <v>66.261356204088287</v>
      </c>
      <c r="AT29" s="25">
        <f>UnemployedMale!AT29+UnemployedFemale!AT29</f>
        <v>65.667151491067173</v>
      </c>
      <c r="AU29" s="25">
        <f>UnemployedMale!AU29+UnemployedFemale!AU29</f>
        <v>64.821572754792015</v>
      </c>
      <c r="AV29" s="25">
        <f>UnemployedMale!AV29+UnemployedFemale!AV29</f>
        <v>63.722850962287481</v>
      </c>
      <c r="AW29" s="25">
        <f>UnemployedMale!AW29+UnemployedFemale!AW29</f>
        <v>62.414487650170607</v>
      </c>
      <c r="AX29" s="25">
        <f>UnemployedMale!AX29+UnemployedFemale!AX29</f>
        <v>60.966680798696544</v>
      </c>
      <c r="AY29" s="25">
        <f>UnemployedMale!AY29+UnemployedFemale!AY29</f>
        <v>59.462439772831274</v>
      </c>
      <c r="AZ29" s="25">
        <f>UnemployedMale!AZ29+UnemployedFemale!AZ29</f>
        <v>57.953201999999997</v>
      </c>
    </row>
    <row r="30" spans="1:5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UnemployedMale!AA30+UnemployedFemale!AA30</f>
        <v>48.870718163473271</v>
      </c>
      <c r="AB30" s="28">
        <f>UnemployedMale!AB30+UnemployedFemale!AB30</f>
        <v>49.148257938416506</v>
      </c>
      <c r="AC30" s="28">
        <f>UnemployedMale!AC30+UnemployedFemale!AC30</f>
        <v>48.938115482638423</v>
      </c>
      <c r="AD30" s="28">
        <f>UnemployedMale!AD30+UnemployedFemale!AD30</f>
        <v>48.627583753292029</v>
      </c>
      <c r="AE30" s="28">
        <f>UnemployedMale!AE30+UnemployedFemale!AE30</f>
        <v>48.754525346803241</v>
      </c>
      <c r="AF30" s="28">
        <f>UnemployedMale!AF30+UnemployedFemale!AF30</f>
        <v>49.693317790223958</v>
      </c>
      <c r="AG30" s="25">
        <f>AF30+($AK30-$AF30)/($AK$2-$AF$2)</f>
        <v>52.307422994271072</v>
      </c>
      <c r="AH30" s="25">
        <f>UnemployedMale!AH30+UnemployedFemale!AH30</f>
        <v>53.906788084475991</v>
      </c>
      <c r="AI30" s="25">
        <f>UnemployedMale!AI30+UnemployedFemale!AI30</f>
        <v>56.907271133157934</v>
      </c>
      <c r="AJ30" s="25">
        <f>UnemployedMale!AJ30+UnemployedFemale!AJ30</f>
        <v>59.965267764089702</v>
      </c>
      <c r="AK30" s="25">
        <f>UnemployedMale!AK30+UnemployedFemale!AK30</f>
        <v>62.763843810459527</v>
      </c>
      <c r="AL30" s="25">
        <f>UnemployedMale!AL30+UnemployedFemale!AL30</f>
        <v>63.64764261812762</v>
      </c>
      <c r="AM30" s="25">
        <f>UnemployedMale!AM30+UnemployedFemale!AM30</f>
        <v>64.161614238243601</v>
      </c>
      <c r="AN30" s="25">
        <f>UnemployedMale!AN30+UnemployedFemale!AN30</f>
        <v>64.404913753637544</v>
      </c>
      <c r="AO30" s="25">
        <f>UnemployedMale!AO30+UnemployedFemale!AO30</f>
        <v>64.525069559086916</v>
      </c>
      <c r="AP30" s="25">
        <f>UnemployedMale!AP30+UnemployedFemale!AP30</f>
        <v>64.611775068042462</v>
      </c>
      <c r="AQ30" s="25">
        <f>UnemployedMale!AQ30+UnemployedFemale!AQ30</f>
        <v>64.67774368613226</v>
      </c>
      <c r="AR30" s="25">
        <f>UnemployedMale!AR30+UnemployedFemale!AR30</f>
        <v>64.661564173539716</v>
      </c>
      <c r="AS30" s="25">
        <f>UnemployedMale!AS30+UnemployedFemale!AS30</f>
        <v>64.491911414741111</v>
      </c>
      <c r="AT30" s="25">
        <f>UnemployedMale!AT30+UnemployedFemale!AT30</f>
        <v>64.080027697635444</v>
      </c>
      <c r="AU30" s="25">
        <f>UnemployedMale!AU30+UnemployedFemale!AU30</f>
        <v>63.379523955802611</v>
      </c>
      <c r="AV30" s="25">
        <f>UnemployedMale!AV30+UnemployedFemale!AV30</f>
        <v>62.385726471738472</v>
      </c>
      <c r="AW30" s="25">
        <f>UnemployedMale!AW30+UnemployedFemale!AW30</f>
        <v>61.150666557304945</v>
      </c>
      <c r="AX30" s="25">
        <f>UnemployedMale!AX30+UnemployedFemale!AX30</f>
        <v>59.75435645136649</v>
      </c>
      <c r="AY30" s="25">
        <f>UnemployedMale!AY30+UnemployedFemale!AY30</f>
        <v>58.293303577010278</v>
      </c>
      <c r="AZ30" s="25">
        <f>UnemployedMale!AZ30+UnemployedFemale!AZ30</f>
        <v>56.828711999999996</v>
      </c>
    </row>
    <row r="31" spans="1:5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UnemployedMale!AA31+UnemployedFemale!AA31</f>
        <v>47.489352543657915</v>
      </c>
      <c r="AB31" s="28">
        <f>UnemployedMale!AB31+UnemployedFemale!AB31</f>
        <v>47.908630913993278</v>
      </c>
      <c r="AC31" s="28">
        <f>UnemployedMale!AC31+UnemployedFemale!AC31</f>
        <v>47.872736575509961</v>
      </c>
      <c r="AD31" s="28">
        <f>UnemployedMale!AD31+UnemployedFemale!AD31</f>
        <v>47.707292096955797</v>
      </c>
      <c r="AE31" s="28">
        <f>UnemployedMale!AE31+UnemployedFemale!AE31</f>
        <v>47.869102838629757</v>
      </c>
      <c r="AF31" s="28">
        <f>UnemployedMale!AF31+UnemployedFemale!AF31</f>
        <v>48.680626930839416</v>
      </c>
      <c r="AG31" s="25">
        <f>UnemployedMale!AG31+UnemployedFemale!AG31</f>
        <v>50.073053070781178</v>
      </c>
      <c r="AH31" s="25">
        <f>UnemployedMale!AH31+UnemployedFemale!AH31</f>
        <v>52.102940134047856</v>
      </c>
      <c r="AI31" s="25">
        <f>UnemployedMale!AI31+UnemployedFemale!AI31</f>
        <v>54.56811132492362</v>
      </c>
      <c r="AJ31" s="25">
        <f>UnemployedMale!AJ31+UnemployedFemale!AJ31</f>
        <v>57.162827269588654</v>
      </c>
      <c r="AK31" s="25">
        <f>UnemployedMale!AK31+UnemployedFemale!AK31</f>
        <v>59.662829492528417</v>
      </c>
      <c r="AL31" s="25">
        <f>UnemployedMale!AL31+UnemployedFemale!AL31</f>
        <v>60.522663262594655</v>
      </c>
      <c r="AM31" s="25">
        <f>UnemployedMale!AM31+UnemployedFemale!AM31</f>
        <v>61.175314627515689</v>
      </c>
      <c r="AN31" s="25">
        <f>UnemployedMale!AN31+UnemployedFemale!AN31</f>
        <v>61.653999018875723</v>
      </c>
      <c r="AO31" s="25">
        <f>UnemployedMale!AO31+UnemployedFemale!AO31</f>
        <v>62.020757408525796</v>
      </c>
      <c r="AP31" s="25">
        <f>UnemployedMale!AP31+UnemployedFemale!AP31</f>
        <v>62.309639875963448</v>
      </c>
      <c r="AQ31" s="25">
        <f>UnemployedMale!AQ31+UnemployedFemale!AQ31</f>
        <v>62.521977698510184</v>
      </c>
      <c r="AR31" s="25">
        <f>UnemployedMale!AR31+UnemployedFemale!AR31</f>
        <v>62.616531059390532</v>
      </c>
      <c r="AS31" s="25">
        <f>UnemployedMale!AS31+UnemployedFemale!AS31</f>
        <v>62.540765017584121</v>
      </c>
      <c r="AT31" s="25">
        <f>UnemployedMale!AT31+UnemployedFemale!AT31</f>
        <v>62.231393949717955</v>
      </c>
      <c r="AU31" s="25">
        <f>UnemployedMale!AU31+UnemployedFemale!AU31</f>
        <v>61.657522419435239</v>
      </c>
      <c r="AV31" s="25">
        <f>UnemployedMale!AV31+UnemployedFemale!AV31</f>
        <v>60.815208121870818</v>
      </c>
      <c r="AW31" s="25">
        <f>UnemployedMale!AW31+UnemployedFemale!AW31</f>
        <v>59.743507147760674</v>
      </c>
      <c r="AX31" s="25">
        <f>UnemployedMale!AX31+UnemployedFemale!AX31</f>
        <v>58.505623064262075</v>
      </c>
      <c r="AY31" s="25">
        <f>UnemployedMale!AY31+UnemployedFemale!AY31</f>
        <v>57.177274952313589</v>
      </c>
      <c r="AZ31" s="25">
        <f>UnemployedMale!AZ31+UnemployedFemale!AZ31</f>
        <v>55.808046000000004</v>
      </c>
    </row>
    <row r="32" spans="1:5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UnemployedMale!AA32+UnemployedFemale!AA32</f>
        <v>45.550691425454957</v>
      </c>
      <c r="AB32" s="28">
        <f>UnemployedMale!AB32+UnemployedFemale!AB32</f>
        <v>46.316584458600026</v>
      </c>
      <c r="AC32" s="28">
        <f>UnemployedMale!AC32+UnemployedFemale!AC32</f>
        <v>46.801267818741074</v>
      </c>
      <c r="AD32" s="28">
        <f>UnemployedMale!AD32+UnemployedFemale!AD32</f>
        <v>47.180222057573168</v>
      </c>
      <c r="AE32" s="28">
        <f>UnemployedMale!AE32+UnemployedFemale!AE32</f>
        <v>47.701199973277511</v>
      </c>
      <c r="AF32" s="28">
        <f>UnemployedMale!AF32+UnemployedFemale!AF32</f>
        <v>48.545160128009655</v>
      </c>
      <c r="AG32" s="25">
        <f>UnemployedMale!AG32+UnemployedFemale!AG32</f>
        <v>49.576866648304232</v>
      </c>
      <c r="AH32" s="25">
        <f>UnemployedMale!AH32+UnemployedFemale!AH32</f>
        <v>50.92535873069378</v>
      </c>
      <c r="AI32" s="25">
        <f>UnemployedMale!AI32+UnemployedFemale!AI32</f>
        <v>52.558805446689988</v>
      </c>
      <c r="AJ32" s="25">
        <f>UnemployedMale!AJ32+UnemployedFemale!AJ32</f>
        <v>54.413096557206693</v>
      </c>
      <c r="AK32" s="25">
        <f>UnemployedMale!AK32+UnemployedFemale!AK32</f>
        <v>56.433338143233371</v>
      </c>
      <c r="AL32" s="25">
        <f>UnemployedMale!AL32+UnemployedFemale!AL32</f>
        <v>57.212771519938329</v>
      </c>
      <c r="AM32" s="25">
        <f>UnemployedMale!AM32+UnemployedFemale!AM32</f>
        <v>58.036079502738914</v>
      </c>
      <c r="AN32" s="25">
        <f>UnemployedMale!AN32+UnemployedFemale!AN32</f>
        <v>58.83064021996644</v>
      </c>
      <c r="AO32" s="25">
        <f>UnemployedMale!AO32+UnemployedFemale!AO32</f>
        <v>59.514877000948601</v>
      </c>
      <c r="AP32" s="25">
        <f>UnemployedMale!AP32+UnemployedFemale!AP32</f>
        <v>60.031347840405175</v>
      </c>
      <c r="AQ32" s="25">
        <f>UnemployedMale!AQ32+UnemployedFemale!AQ32</f>
        <v>60.362511973599624</v>
      </c>
      <c r="AR32" s="25">
        <f>UnemployedMale!AR32+UnemployedFemale!AR32</f>
        <v>60.508575890465352</v>
      </c>
      <c r="AS32" s="25">
        <f>UnemployedMale!AS32+UnemployedFemale!AS32</f>
        <v>60.45743872858403</v>
      </c>
      <c r="AT32" s="25">
        <f>UnemployedMale!AT32+UnemployedFemale!AT32</f>
        <v>60.201928593439391</v>
      </c>
      <c r="AU32" s="25">
        <f>UnemployedMale!AU32+UnemployedFemale!AU32</f>
        <v>59.742500522558153</v>
      </c>
      <c r="AV32" s="25">
        <f>UnemployedMale!AV32+UnemployedFemale!AV32</f>
        <v>59.079859650941081</v>
      </c>
      <c r="AW32" s="25">
        <f>UnemployedMale!AW32+UnemployedFemale!AW32</f>
        <v>58.227241665769633</v>
      </c>
      <c r="AX32" s="25">
        <f>UnemployedMale!AX32+UnemployedFemale!AX32</f>
        <v>57.213622865707322</v>
      </c>
      <c r="AY32" s="25">
        <f>UnemployedMale!AY32+UnemployedFemale!AY32</f>
        <v>56.073875427943094</v>
      </c>
      <c r="AZ32" s="25">
        <f>UnemployedMale!AZ32+UnemployedFemale!AZ32</f>
        <v>54.83379</v>
      </c>
    </row>
    <row r="33" spans="1:5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UnemployedMale!AA33+UnemployedFemale!AA33</f>
        <v>14.621491000182527</v>
      </c>
      <c r="AB33" s="28">
        <f>UnemployedMale!AB33+UnemployedFemale!AB33</f>
        <v>14.984277622458421</v>
      </c>
      <c r="AC33" s="28">
        <f>UnemployedMale!AC33+UnemployedFemale!AC33</f>
        <v>15.300512816645274</v>
      </c>
      <c r="AD33" s="28">
        <f>UnemployedMale!AD33+UnemployedFemale!AD33</f>
        <v>15.58461649387165</v>
      </c>
      <c r="AE33" s="28">
        <f>UnemployedMale!AE33+UnemployedFemale!AE33</f>
        <v>15.858539536800224</v>
      </c>
      <c r="AF33" s="28">
        <f>UnemployedMale!AF33+UnemployedFemale!AF33</f>
        <v>16.141928340159374</v>
      </c>
      <c r="AG33" s="25">
        <f>UnemployedMale!AG33+UnemployedFemale!AG33</f>
        <v>16.378596463260411</v>
      </c>
      <c r="AH33" s="25">
        <f>UnemployedMale!AH33+UnemployedFemale!AH33</f>
        <v>16.624752725621317</v>
      </c>
      <c r="AI33" s="25">
        <f>UnemployedMale!AI33+UnemployedFemale!AI33</f>
        <v>16.9217827696196</v>
      </c>
      <c r="AJ33" s="25">
        <f>UnemployedMale!AJ33+UnemployedFemale!AJ33</f>
        <v>17.322470774872858</v>
      </c>
      <c r="AK33" s="25">
        <f>UnemployedMale!AK33+UnemployedFemale!AK33</f>
        <v>17.85997962859884</v>
      </c>
      <c r="AL33" s="25">
        <f>UnemployedMale!AL33+UnemployedFemale!AL33</f>
        <v>18.317514903524369</v>
      </c>
      <c r="AM33" s="25">
        <f>UnemployedMale!AM33+UnemployedFemale!AM33</f>
        <v>18.886997641737675</v>
      </c>
      <c r="AN33" s="25">
        <f>UnemployedMale!AN33+UnemployedFemale!AN33</f>
        <v>19.513512446083638</v>
      </c>
      <c r="AO33" s="25">
        <f>UnemployedMale!AO33+UnemployedFemale!AO33</f>
        <v>20.124591023779836</v>
      </c>
      <c r="AP33" s="25">
        <f>UnemployedMale!AP33+UnemployedFemale!AP33</f>
        <v>20.669431769753771</v>
      </c>
      <c r="AQ33" s="25">
        <f>UnemployedMale!AQ33+UnemployedFemale!AQ33</f>
        <v>21.133536544499073</v>
      </c>
      <c r="AR33" s="25">
        <f>UnemployedMale!AR33+UnemployedFemale!AR33</f>
        <v>21.528086438932775</v>
      </c>
      <c r="AS33" s="25">
        <f>UnemployedMale!AS33+UnemployedFemale!AS33</f>
        <v>21.860289942420653</v>
      </c>
      <c r="AT33" s="25">
        <f>UnemployedMale!AT33+UnemployedFemale!AT33</f>
        <v>22.145140106330331</v>
      </c>
      <c r="AU33" s="25">
        <f>UnemployedMale!AU33+UnemployedFemale!AU33</f>
        <v>22.392759478505813</v>
      </c>
      <c r="AV33" s="25">
        <f>UnemployedMale!AV33+UnemployedFemale!AV33</f>
        <v>22.60377695147174</v>
      </c>
      <c r="AW33" s="25">
        <f>UnemployedMale!AW33+UnemployedFemale!AW33</f>
        <v>22.7727491218129</v>
      </c>
      <c r="AX33" s="25">
        <f>UnemployedMale!AX33+UnemployedFemale!AX33</f>
        <v>22.896646385247951</v>
      </c>
      <c r="AY33" s="25">
        <f>UnemployedMale!AY33+UnemployedFemale!AY33</f>
        <v>22.97166164674077</v>
      </c>
      <c r="AZ33" s="25">
        <f>UnemployedMale!AZ33+UnemployedFemale!AZ33</f>
        <v>22.9969568</v>
      </c>
    </row>
    <row r="34" spans="1:5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UnemployedMale!AA34+UnemployedFemale!AA34</f>
        <v>14.054007943372277</v>
      </c>
      <c r="AB34" s="28">
        <f>UnemployedMale!AB34+UnemployedFemale!AB34</f>
        <v>14.534305614331675</v>
      </c>
      <c r="AC34" s="28">
        <f>UnemployedMale!AC34+UnemployedFemale!AC34</f>
        <v>15.017695489020197</v>
      </c>
      <c r="AD34" s="28">
        <f>UnemployedMale!AD34+UnemployedFemale!AD34</f>
        <v>15.470895773697947</v>
      </c>
      <c r="AE34" s="28">
        <f>UnemployedMale!AE34+UnemployedFemale!AE34</f>
        <v>15.850645910652499</v>
      </c>
      <c r="AF34" s="28">
        <f>UnemployedMale!AF34+UnemployedFemale!AF34</f>
        <v>16.13330007463815</v>
      </c>
      <c r="AG34" s="25">
        <f>UnemployedMale!AG34+UnemployedFemale!AG34</f>
        <v>16.240348836348289</v>
      </c>
      <c r="AH34" s="25">
        <f>UnemployedMale!AH34+UnemployedFemale!AH34</f>
        <v>16.25135325373023</v>
      </c>
      <c r="AI34" s="25">
        <f>UnemployedMale!AI34+UnemployedFemale!AI34</f>
        <v>16.26524312513871</v>
      </c>
      <c r="AJ34" s="25">
        <f>UnemployedMale!AJ34+UnemployedFemale!AJ34</f>
        <v>16.415881141386876</v>
      </c>
      <c r="AK34" s="25">
        <f>UnemployedMale!AK34+UnemployedFemale!AK34</f>
        <v>16.793575198676699</v>
      </c>
      <c r="AL34" s="25">
        <f>UnemployedMale!AL34+UnemployedFemale!AL34</f>
        <v>17.215972321709071</v>
      </c>
      <c r="AM34" s="25">
        <f>UnemployedMale!AM34+UnemployedFemale!AM34</f>
        <v>17.838670168868354</v>
      </c>
      <c r="AN34" s="25">
        <f>UnemployedMale!AN34+UnemployedFemale!AN34</f>
        <v>18.569787799912618</v>
      </c>
      <c r="AO34" s="25">
        <f>UnemployedMale!AO34+UnemployedFemale!AO34</f>
        <v>19.284690734771029</v>
      </c>
      <c r="AP34" s="25">
        <f>UnemployedMale!AP34+UnemployedFemale!AP34</f>
        <v>19.897393976738826</v>
      </c>
      <c r="AQ34" s="25">
        <f>UnemployedMale!AQ34+UnemployedFemale!AQ34</f>
        <v>20.384891658747808</v>
      </c>
      <c r="AR34" s="25">
        <f>UnemployedMale!AR34+UnemployedFemale!AR34</f>
        <v>20.772830814741926</v>
      </c>
      <c r="AS34" s="25">
        <f>UnemployedMale!AS34+UnemployedFemale!AS34</f>
        <v>21.086269635200964</v>
      </c>
      <c r="AT34" s="25">
        <f>UnemployedMale!AT34+UnemployedFemale!AT34</f>
        <v>21.364687798384381</v>
      </c>
      <c r="AU34" s="25">
        <f>UnemployedMale!AU34+UnemployedFemale!AU34</f>
        <v>21.633902998821902</v>
      </c>
      <c r="AV34" s="25">
        <f>UnemployedMale!AV34+UnemployedFemale!AV34</f>
        <v>21.898308021152626</v>
      </c>
      <c r="AW34" s="25">
        <f>UnemployedMale!AW34+UnemployedFemale!AW34</f>
        <v>22.142000715955692</v>
      </c>
      <c r="AX34" s="25">
        <f>UnemployedMale!AX34+UnemployedFemale!AX34</f>
        <v>22.347698348021162</v>
      </c>
      <c r="AY34" s="25">
        <f>UnemployedMale!AY34+UnemployedFemale!AY34</f>
        <v>22.492408817597088</v>
      </c>
      <c r="AZ34" s="25">
        <f>UnemployedMale!AZ34+UnemployedFemale!AZ34</f>
        <v>22.563236799999999</v>
      </c>
    </row>
    <row r="35" spans="1:5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UnemployedMale!AA35+UnemployedFemale!AA35</f>
        <v>13.494090724035548</v>
      </c>
      <c r="AB35" s="28">
        <f>UnemployedMale!AB35+UnemployedFemale!AB35</f>
        <v>14.049485167582</v>
      </c>
      <c r="AC35" s="28">
        <f>UnemployedMale!AC35+UnemployedFemale!AC35</f>
        <v>14.642821077807199</v>
      </c>
      <c r="AD35" s="28">
        <f>UnemployedMale!AD35+UnemployedFemale!AD35</f>
        <v>15.211461455821073</v>
      </c>
      <c r="AE35" s="28">
        <f>UnemployedMale!AE35+UnemployedFemale!AE35</f>
        <v>15.670509666205273</v>
      </c>
      <c r="AF35" s="28">
        <f>UnemployedMale!AF35+UnemployedFemale!AF35</f>
        <v>15.968618441481</v>
      </c>
      <c r="AG35" s="25">
        <f>UnemployedMale!AG35+UnemployedFemale!AG35</f>
        <v>16.015490293963673</v>
      </c>
      <c r="AH35" s="25">
        <f>UnemployedMale!AH35+UnemployedFemale!AH35</f>
        <v>15.903262604548875</v>
      </c>
      <c r="AI35" s="25">
        <f>UnemployedMale!AI35+UnemployedFemale!AI35</f>
        <v>15.759374627156618</v>
      </c>
      <c r="AJ35" s="25">
        <f>UnemployedMale!AJ35+UnemployedFemale!AJ35</f>
        <v>15.758588380986176</v>
      </c>
      <c r="AK35" s="25">
        <f>UnemployedMale!AK35+UnemployedFemale!AK35</f>
        <v>16.020248150719006</v>
      </c>
      <c r="AL35" s="25">
        <f>UnemployedMale!AL35+UnemployedFemale!AL35</f>
        <v>16.381274497516745</v>
      </c>
      <c r="AM35" s="25">
        <f>UnemployedMale!AM35+UnemployedFemale!AM35</f>
        <v>16.979304528400778</v>
      </c>
      <c r="AN35" s="25">
        <f>UnemployedMale!AN35+UnemployedFemale!AN35</f>
        <v>17.711508009519228</v>
      </c>
      <c r="AO35" s="25">
        <f>UnemployedMale!AO35+UnemployedFemale!AO35</f>
        <v>18.437182613370673</v>
      </c>
      <c r="AP35" s="25">
        <f>UnemployedMale!AP35+UnemployedFemale!AP35</f>
        <v>19.059249822401473</v>
      </c>
      <c r="AQ35" s="25">
        <f>UnemployedMale!AQ35+UnemployedFemale!AQ35</f>
        <v>19.552364811161588</v>
      </c>
      <c r="AR35" s="25">
        <f>UnemployedMale!AR35+UnemployedFemale!AR35</f>
        <v>19.94697074479992</v>
      </c>
      <c r="AS35" s="25">
        <f>UnemployedMale!AS35+UnemployedFemale!AS35</f>
        <v>20.271270582446768</v>
      </c>
      <c r="AT35" s="25">
        <f>UnemployedMale!AT35+UnemployedFemale!AT35</f>
        <v>20.570773996430603</v>
      </c>
      <c r="AU35" s="25">
        <f>UnemployedMale!AU35+UnemployedFemale!AU35</f>
        <v>20.873921276937587</v>
      </c>
      <c r="AV35" s="25">
        <f>UnemployedMale!AV35+UnemployedFemale!AV35</f>
        <v>21.185527112027202</v>
      </c>
      <c r="AW35" s="25">
        <f>UnemployedMale!AW35+UnemployedFemale!AW35</f>
        <v>21.486240831032838</v>
      </c>
      <c r="AX35" s="25">
        <f>UnemployedMale!AX35+UnemployedFemale!AX35</f>
        <v>21.751491401649915</v>
      </c>
      <c r="AY35" s="25">
        <f>UnemployedMale!AY35+UnemployedFemale!AY35</f>
        <v>21.94977574041053</v>
      </c>
      <c r="AZ35" s="25">
        <f>UnemployedMale!AZ35+UnemployedFemale!AZ35</f>
        <v>22.062470400000002</v>
      </c>
    </row>
    <row r="36" spans="1:5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UnemployedMale!AA36+UnemployedFemale!AA36</f>
        <v>12.964192155948298</v>
      </c>
      <c r="AB36" s="28">
        <f>UnemployedMale!AB36+UnemployedFemale!AB36</f>
        <v>13.519007892078424</v>
      </c>
      <c r="AC36" s="28">
        <f>UnemployedMale!AC36+UnemployedFemale!AC36</f>
        <v>14.1188060320635</v>
      </c>
      <c r="AD36" s="28">
        <f>UnemployedMale!AD36+UnemployedFemale!AD36</f>
        <v>14.701693733791249</v>
      </c>
      <c r="AE36" s="28">
        <f>UnemployedMale!AE36+UnemployedFemale!AE36</f>
        <v>15.184661657347323</v>
      </c>
      <c r="AF36" s="28">
        <f>UnemployedMale!AF36+UnemployedFemale!AF36</f>
        <v>15.515353183626548</v>
      </c>
      <c r="AG36" s="25">
        <f>UnemployedMale!AG36+UnemployedFemale!AG36</f>
        <v>15.609834877112487</v>
      </c>
      <c r="AH36" s="25">
        <f>UnemployedMale!AH36+UnemployedFemale!AH36</f>
        <v>15.555306149863338</v>
      </c>
      <c r="AI36" s="25">
        <f>UnemployedMale!AI36+UnemployedFemale!AI36</f>
        <v>15.459397271896872</v>
      </c>
      <c r="AJ36" s="25">
        <f>UnemployedMale!AJ36+UnemployedFemale!AJ36</f>
        <v>15.470222370206178</v>
      </c>
      <c r="AK36" s="25">
        <f>UnemployedMale!AK36+UnemployedFemale!AK36</f>
        <v>15.691070073955334</v>
      </c>
      <c r="AL36" s="25">
        <f>UnemployedMale!AL36+UnemployedFemale!AL36</f>
        <v>15.954358032981236</v>
      </c>
      <c r="AM36" s="25">
        <f>UnemployedMale!AM36+UnemployedFemale!AM36</f>
        <v>16.407506057106236</v>
      </c>
      <c r="AN36" s="25">
        <f>UnemployedMale!AN36+UnemployedFemale!AN36</f>
        <v>16.979756993348701</v>
      </c>
      <c r="AO36" s="25">
        <f>UnemployedMale!AO36+UnemployedFemale!AO36</f>
        <v>17.571920902372412</v>
      </c>
      <c r="AP36" s="25">
        <f>UnemployedMale!AP36+UnemployedFemale!AP36</f>
        <v>18.114301171292016</v>
      </c>
      <c r="AQ36" s="25">
        <f>UnemployedMale!AQ36+UnemployedFemale!AQ36</f>
        <v>18.58945744894498</v>
      </c>
      <c r="AR36" s="25">
        <f>UnemployedMale!AR36+UnemployedFemale!AR36</f>
        <v>19.0158682165331</v>
      </c>
      <c r="AS36" s="25">
        <f>UnemployedMale!AS36+UnemployedFemale!AS36</f>
        <v>19.403059564500438</v>
      </c>
      <c r="AT36" s="25">
        <f>UnemployedMale!AT36+UnemployedFemale!AT36</f>
        <v>19.770102437715991</v>
      </c>
      <c r="AU36" s="25">
        <f>UnemployedMale!AU36+UnemployedFemale!AU36</f>
        <v>20.128065944586414</v>
      </c>
      <c r="AV36" s="25">
        <f>UnemployedMale!AV36+UnemployedFemale!AV36</f>
        <v>20.477415298505054</v>
      </c>
      <c r="AW36" s="25">
        <f>UnemployedMale!AW36+UnemployedFemale!AW36</f>
        <v>20.804801074604363</v>
      </c>
      <c r="AX36" s="25">
        <f>UnemployedMale!AX36+UnemployedFemale!AX36</f>
        <v>21.09157962702114</v>
      </c>
      <c r="AY36" s="25">
        <f>UnemployedMale!AY36+UnemployedFemale!AY36</f>
        <v>21.314965437143222</v>
      </c>
      <c r="AZ36" s="25">
        <f>UnemployedMale!AZ36+UnemployedFemale!AZ36</f>
        <v>21.4615808</v>
      </c>
    </row>
    <row r="37" spans="1:5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UnemployedMale!AA37+UnemployedFemale!AA37</f>
        <v>12.456939578884676</v>
      </c>
      <c r="AB37" s="28">
        <f>UnemployedMale!AB37+UnemployedFemale!AB37</f>
        <v>12.962547086108826</v>
      </c>
      <c r="AC37" s="28">
        <f>UnemployedMale!AC37+UnemployedFemale!AC37</f>
        <v>13.502094250143323</v>
      </c>
      <c r="AD37" s="28">
        <f>UnemployedMale!AD37+UnemployedFemale!AD37</f>
        <v>14.034770685065249</v>
      </c>
      <c r="AE37" s="28">
        <f>UnemployedMale!AE37+UnemployedFemale!AE37</f>
        <v>14.505341335120949</v>
      </c>
      <c r="AF37" s="28">
        <f>UnemployedMale!AF37+UnemployedFemale!AF37</f>
        <v>14.878587238322973</v>
      </c>
      <c r="AG37" s="25">
        <f>UnemployedMale!AG37+UnemployedFemale!AG37</f>
        <v>15.088525625162951</v>
      </c>
      <c r="AH37" s="25">
        <f>UnemployedMale!AH37+UnemployedFemale!AH37</f>
        <v>15.205231524816128</v>
      </c>
      <c r="AI37" s="25">
        <f>UnemployedMale!AI37+UnemployedFemale!AI37</f>
        <v>15.28689019681158</v>
      </c>
      <c r="AJ37" s="25">
        <f>UnemployedMale!AJ37+UnemployedFemale!AJ37</f>
        <v>15.413966133976697</v>
      </c>
      <c r="AK37" s="25">
        <f>UnemployedMale!AK37+UnemployedFemale!AK37</f>
        <v>15.644852049317439</v>
      </c>
      <c r="AL37" s="25">
        <f>UnemployedMale!AL37+UnemployedFemale!AL37</f>
        <v>15.792645884832066</v>
      </c>
      <c r="AM37" s="25">
        <f>UnemployedMale!AM37+UnemployedFemale!AM37</f>
        <v>16.032123570046867</v>
      </c>
      <c r="AN37" s="25">
        <f>UnemployedMale!AN37+UnemployedFemale!AN37</f>
        <v>16.34933209024982</v>
      </c>
      <c r="AO37" s="25">
        <f>UnemployedMale!AO37+UnemployedFemale!AO37</f>
        <v>16.721382377082161</v>
      </c>
      <c r="AP37" s="25">
        <f>UnemployedMale!AP37+UnemployedFemale!AP37</f>
        <v>17.128666399012168</v>
      </c>
      <c r="AQ37" s="25">
        <f>UnemployedMale!AQ37+UnemployedFemale!AQ37</f>
        <v>17.568359167386987</v>
      </c>
      <c r="AR37" s="25">
        <f>UnemployedMale!AR37+UnemployedFemale!AR37</f>
        <v>18.036235343176088</v>
      </c>
      <c r="AS37" s="25">
        <f>UnemployedMale!AS37+UnemployedFemale!AS37</f>
        <v>18.511218858676624</v>
      </c>
      <c r="AT37" s="25">
        <f>UnemployedMale!AT37+UnemployedFemale!AT37</f>
        <v>18.968375833965634</v>
      </c>
      <c r="AU37" s="25">
        <f>UnemployedMale!AU37+UnemployedFemale!AU37</f>
        <v>19.38902385639372</v>
      </c>
      <c r="AV37" s="25">
        <f>UnemployedMale!AV37+UnemployedFemale!AV37</f>
        <v>19.767010589007512</v>
      </c>
      <c r="AW37" s="25">
        <f>UnemployedMale!AW37+UnemployedFemale!AW37</f>
        <v>20.100975381323085</v>
      </c>
      <c r="AX37" s="25">
        <f>UnemployedMale!AX37+UnemployedFemale!AX37</f>
        <v>20.385509140402604</v>
      </c>
      <c r="AY37" s="25">
        <f>UnemployedMale!AY37+UnemployedFemale!AY37</f>
        <v>20.616263272960484</v>
      </c>
      <c r="AZ37" s="25">
        <f>UnemployedMale!AZ37+UnemployedFemale!AZ37</f>
        <v>20.791673599999999</v>
      </c>
    </row>
    <row r="38" spans="1:5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UnemployedMale!AA38+UnemployedFemale!AA38</f>
        <v>8.9762390405318726</v>
      </c>
      <c r="AB38" s="28">
        <f>UnemployedMale!AB38+UnemployedFemale!AB38</f>
        <v>9.3279767183352078</v>
      </c>
      <c r="AC38" s="28">
        <f>UnemployedMale!AC38+UnemployedFemale!AC38</f>
        <v>9.7018938441401978</v>
      </c>
      <c r="AD38" s="28">
        <f>UnemployedMale!AD38+UnemployedFemale!AD38</f>
        <v>10.07902726212561</v>
      </c>
      <c r="AE38" s="28">
        <f>UnemployedMale!AE38+UnemployedFemale!AE38</f>
        <v>10.434078628446898</v>
      </c>
      <c r="AF38" s="28">
        <f>UnemployedMale!AF38+UnemployedFemale!AF38</f>
        <v>10.749648584108591</v>
      </c>
      <c r="AG38" s="25">
        <f>UnemployedMale!AG38+UnemployedFemale!AG38</f>
        <v>10.98701602134194</v>
      </c>
      <c r="AH38" s="25">
        <f>UnemployedMale!AH38+UnemployedFemale!AH38</f>
        <v>11.188814265642717</v>
      </c>
      <c r="AI38" s="25">
        <f>UnemployedMale!AI38+UnemployedFemale!AI38</f>
        <v>11.365787878507321</v>
      </c>
      <c r="AJ38" s="25">
        <f>UnemployedMale!AJ38+UnemployedFemale!AJ38</f>
        <v>11.533860721105976</v>
      </c>
      <c r="AK38" s="25">
        <f>UnemployedMale!AK38+UnemployedFemale!AK38</f>
        <v>11.707494138830107</v>
      </c>
      <c r="AL38" s="25">
        <f>UnemployedMale!AL38+UnemployedFemale!AL38</f>
        <v>12.023472987624732</v>
      </c>
      <c r="AM38" s="25">
        <f>UnemployedMale!AM38+UnemployedFemale!AM38</f>
        <v>12.350446820775138</v>
      </c>
      <c r="AN38" s="25">
        <f>UnemployedMale!AN38+UnemployedFemale!AN38</f>
        <v>12.719689182057575</v>
      </c>
      <c r="AO38" s="25">
        <f>UnemployedMale!AO38+UnemployedFemale!AO38</f>
        <v>13.172795927213613</v>
      </c>
      <c r="AP38" s="25">
        <f>UnemployedMale!AP38+UnemployedFemale!AP38</f>
        <v>13.737956782413741</v>
      </c>
      <c r="AQ38" s="25">
        <f>UnemployedMale!AQ38+UnemployedFemale!AQ38</f>
        <v>14.431921042540209</v>
      </c>
      <c r="AR38" s="25">
        <f>UnemployedMale!AR38+UnemployedFemale!AR38</f>
        <v>15.242276392855651</v>
      </c>
      <c r="AS38" s="25">
        <f>UnemployedMale!AS38+UnemployedFemale!AS38</f>
        <v>16.131222271533019</v>
      </c>
      <c r="AT38" s="25">
        <f>UnemployedMale!AT38+UnemployedFemale!AT38</f>
        <v>17.042276548466866</v>
      </c>
      <c r="AU38" s="25">
        <f>UnemployedMale!AU38+UnemployedFemale!AU38</f>
        <v>17.931940634124821</v>
      </c>
      <c r="AV38" s="25">
        <f>UnemployedMale!AV38+UnemployedFemale!AV38</f>
        <v>18.784825486024857</v>
      </c>
      <c r="AW38" s="25">
        <f>UnemployedMale!AW38+UnemployedFemale!AW38</f>
        <v>19.607276325773391</v>
      </c>
      <c r="AX38" s="25">
        <f>UnemployedMale!AX38+UnemployedFemale!AX38</f>
        <v>20.402602126931043</v>
      </c>
      <c r="AY38" s="25">
        <f>UnemployedMale!AY38+UnemployedFemale!AY38</f>
        <v>21.182007421216646</v>
      </c>
      <c r="AZ38" s="25">
        <f>UnemployedMale!AZ38+UnemployedFemale!AZ38</f>
        <v>21.953350499999999</v>
      </c>
    </row>
    <row r="39" spans="1:5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UnemployedMale!AA39+UnemployedFemale!AA39</f>
        <v>8.5845512997442324</v>
      </c>
      <c r="AB39" s="28">
        <f>UnemployedMale!AB39+UnemployedFemale!AB39</f>
        <v>8.9086159702770686</v>
      </c>
      <c r="AC39" s="28">
        <f>UnemployedMale!AC39+UnemployedFemale!AC39</f>
        <v>9.2526011510860755</v>
      </c>
      <c r="AD39" s="28">
        <f>UnemployedMale!AD39+UnemployedFemale!AD39</f>
        <v>9.6097792675607874</v>
      </c>
      <c r="AE39" s="28">
        <f>UnemployedMale!AE39+UnemployedFemale!AE39</f>
        <v>9.9707145651979427</v>
      </c>
      <c r="AF39" s="28">
        <f>UnemployedMale!AF39+UnemployedFemale!AF39</f>
        <v>10.327138817701412</v>
      </c>
      <c r="AG39" s="25">
        <f>UnemployedMale!AG39+UnemployedFemale!AG39</f>
        <v>10.652226447570397</v>
      </c>
      <c r="AH39" s="25">
        <f>UnemployedMale!AH39+UnemployedFemale!AH39</f>
        <v>10.977554185091627</v>
      </c>
      <c r="AI39" s="25">
        <f>UnemployedMale!AI39+UnemployedFemale!AI39</f>
        <v>11.278713036556621</v>
      </c>
      <c r="AJ39" s="25">
        <f>UnemployedMale!AJ39+UnemployedFemale!AJ39</f>
        <v>11.524260207389089</v>
      </c>
      <c r="AK39" s="25">
        <f>UnemployedMale!AK39+UnemployedFemale!AK39</f>
        <v>11.697340861709991</v>
      </c>
      <c r="AL39" s="25">
        <f>UnemployedMale!AL39+UnemployedFemale!AL39</f>
        <v>11.917839925937246</v>
      </c>
      <c r="AM39" s="25">
        <f>UnemployedMale!AM39+UnemployedFemale!AM39</f>
        <v>12.068575461797195</v>
      </c>
      <c r="AN39" s="25">
        <f>UnemployedMale!AN39+UnemployedFemale!AN39</f>
        <v>12.221755673345587</v>
      </c>
      <c r="AO39" s="25">
        <f>UnemployedMale!AO39+UnemployedFemale!AO39</f>
        <v>12.47908415231249</v>
      </c>
      <c r="AP39" s="25">
        <f>UnemployedMale!AP39+UnemployedFemale!AP39</f>
        <v>12.913539647674073</v>
      </c>
      <c r="AQ39" s="25">
        <f>UnemployedMale!AQ39+UnemployedFemale!AQ39</f>
        <v>13.559819450576638</v>
      </c>
      <c r="AR39" s="25">
        <f>UnemployedMale!AR39+UnemployedFemale!AR39</f>
        <v>14.391644744191881</v>
      </c>
      <c r="AS39" s="25">
        <f>UnemployedMale!AS39+UnemployedFemale!AS39</f>
        <v>15.346046765534796</v>
      </c>
      <c r="AT39" s="25">
        <f>UnemployedMale!AT39+UnemployedFemale!AT39</f>
        <v>16.325504795470358</v>
      </c>
      <c r="AU39" s="25">
        <f>UnemployedMale!AU39+UnemployedFemale!AU39</f>
        <v>17.256420314891677</v>
      </c>
      <c r="AV39" s="25">
        <f>UnemployedMale!AV39+UnemployedFemale!AV39</f>
        <v>18.113520168331309</v>
      </c>
      <c r="AW39" s="25">
        <f>UnemployedMale!AW39+UnemployedFemale!AW39</f>
        <v>18.91368203932322</v>
      </c>
      <c r="AX39" s="25">
        <f>UnemployedMale!AX39+UnemployedFemale!AX39</f>
        <v>19.674553379068549</v>
      </c>
      <c r="AY39" s="25">
        <f>UnemployedMale!AY39+UnemployedFemale!AY39</f>
        <v>20.430115635356835</v>
      </c>
      <c r="AZ39" s="25">
        <f>UnemployedMale!AZ39+UnemployedFemale!AZ39</f>
        <v>21.204225000000001</v>
      </c>
    </row>
    <row r="40" spans="1:5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UnemployedMale!AA40+UnemployedFemale!AA40</f>
        <v>8.2221957448502589</v>
      </c>
      <c r="AB40" s="28">
        <f>UnemployedMale!AB40+UnemployedFemale!AB40</f>
        <v>8.520724870614778</v>
      </c>
      <c r="AC40" s="28">
        <f>UnemployedMale!AC40+UnemployedFemale!AC40</f>
        <v>8.8368548313183339</v>
      </c>
      <c r="AD40" s="28">
        <f>UnemployedMale!AD40+UnemployedFemale!AD40</f>
        <v>9.1726575360743059</v>
      </c>
      <c r="AE40" s="28">
        <f>UnemployedMale!AE40+UnemployedFemale!AE40</f>
        <v>9.530732269392308</v>
      </c>
      <c r="AF40" s="28">
        <f>UnemployedMale!AF40+UnemployedFemale!AF40</f>
        <v>9.9099018715108969</v>
      </c>
      <c r="AG40" s="25">
        <f>UnemployedMale!AG40+UnemployedFemale!AG40</f>
        <v>10.291272516954152</v>
      </c>
      <c r="AH40" s="25">
        <f>UnemployedMale!AH40+UnemployedFemale!AH40</f>
        <v>10.698203449367274</v>
      </c>
      <c r="AI40" s="25">
        <f>UnemployedMale!AI40+UnemployedFemale!AI40</f>
        <v>11.08436202192974</v>
      </c>
      <c r="AJ40" s="25">
        <f>UnemployedMale!AJ40+UnemployedFemale!AJ40</f>
        <v>11.388141669296481</v>
      </c>
      <c r="AK40" s="25">
        <f>UnemployedMale!AK40+UnemployedFemale!AK40</f>
        <v>11.572712724940786</v>
      </c>
      <c r="AL40" s="25">
        <f>UnemployedMale!AL40+UnemployedFemale!AL40</f>
        <v>11.747278565911135</v>
      </c>
      <c r="AM40" s="25">
        <f>UnemployedMale!AM40+UnemployedFemale!AM40</f>
        <v>11.804418394794649</v>
      </c>
      <c r="AN40" s="25">
        <f>UnemployedMale!AN40+UnemployedFemale!AN40</f>
        <v>11.835858702235921</v>
      </c>
      <c r="AO40" s="25">
        <f>UnemployedMale!AO40+UnemployedFemale!AO40</f>
        <v>11.973475839798581</v>
      </c>
      <c r="AP40" s="25">
        <f>UnemployedMale!AP40+UnemployedFemale!AP40</f>
        <v>12.312825747019644</v>
      </c>
      <c r="AQ40" s="25">
        <f>UnemployedMale!AQ40+UnemployedFemale!AQ40</f>
        <v>12.896382418238105</v>
      </c>
      <c r="AR40" s="25">
        <f>UnemployedMale!AR40+UnemployedFemale!AR40</f>
        <v>13.692276544914419</v>
      </c>
      <c r="AS40" s="25">
        <f>UnemployedMale!AS40+UnemployedFemale!AS40</f>
        <v>14.630513162929011</v>
      </c>
      <c r="AT40" s="25">
        <f>UnemployedMale!AT40+UnemployedFemale!AT40</f>
        <v>15.601686511680937</v>
      </c>
      <c r="AU40" s="25">
        <f>UnemployedMale!AU40+UnemployedFemale!AU40</f>
        <v>16.522952867884719</v>
      </c>
      <c r="AV40" s="25">
        <f>UnemployedMale!AV40+UnemployedFemale!AV40</f>
        <v>17.367021589923418</v>
      </c>
      <c r="AW40" s="25">
        <f>UnemployedMale!AW40+UnemployedFemale!AW40</f>
        <v>18.154710888355194</v>
      </c>
      <c r="AX40" s="25">
        <f>UnemployedMale!AX40+UnemployedFemale!AX40</f>
        <v>18.907204557573166</v>
      </c>
      <c r="AY40" s="25">
        <f>UnemployedMale!AY40+UnemployedFemale!AY40</f>
        <v>19.663881221726246</v>
      </c>
      <c r="AZ40" s="25">
        <f>UnemployedMale!AZ40+UnemployedFemale!AZ40</f>
        <v>20.452097500000001</v>
      </c>
    </row>
    <row r="41" spans="1:5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UnemployedMale!AA41+UnemployedFemale!AA41</f>
        <v>7.9026506702109689</v>
      </c>
      <c r="AB41" s="28">
        <f>UnemployedMale!AB41+UnemployedFemale!AB41</f>
        <v>8.1837804369800171</v>
      </c>
      <c r="AC41" s="28">
        <f>UnemployedMale!AC41+UnemployedFemale!AC41</f>
        <v>8.4805876319695948</v>
      </c>
      <c r="AD41" s="28">
        <f>UnemployedMale!AD41+UnemployedFemale!AD41</f>
        <v>8.7978147517143306</v>
      </c>
      <c r="AE41" s="28">
        <f>UnemployedMale!AE41+UnemployedFemale!AE41</f>
        <v>9.1418143798547984</v>
      </c>
      <c r="AF41" s="28">
        <f>UnemployedMale!AF41+UnemployedFemale!AF41</f>
        <v>9.5138977312158541</v>
      </c>
      <c r="AG41" s="25">
        <f>UnemployedMale!AG41+UnemployedFemale!AG41</f>
        <v>9.8957670759882657</v>
      </c>
      <c r="AH41" s="25">
        <f>UnemployedMale!AH41+UnemployedFemale!AH41</f>
        <v>10.308267773594281</v>
      </c>
      <c r="AI41" s="25">
        <f>UnemployedMale!AI41+UnemployedFemale!AI41</f>
        <v>10.705891962094046</v>
      </c>
      <c r="AJ41" s="25">
        <f>UnemployedMale!AJ41+UnemployedFemale!AJ41</f>
        <v>11.027749002374225</v>
      </c>
      <c r="AK41" s="25">
        <f>UnemployedMale!AK41+UnemployedFemale!AK41</f>
        <v>11.236764463651456</v>
      </c>
      <c r="AL41" s="25">
        <f>UnemployedMale!AL41+UnemployedFemale!AL41</f>
        <v>11.442188077234549</v>
      </c>
      <c r="AM41" s="25">
        <f>UnemployedMale!AM41+UnemployedFemale!AM41</f>
        <v>11.538402919567675</v>
      </c>
      <c r="AN41" s="25">
        <f>UnemployedMale!AN41+UnemployedFemale!AN41</f>
        <v>11.602520172974144</v>
      </c>
      <c r="AO41" s="25">
        <f>UnemployedMale!AO41+UnemployedFemale!AO41</f>
        <v>11.746248658525229</v>
      </c>
      <c r="AP41" s="25">
        <f>UnemployedMale!AP41+UnemployedFemale!AP41</f>
        <v>12.051555563181328</v>
      </c>
      <c r="AQ41" s="25">
        <f>UnemployedMale!AQ41+UnemployedFemale!AQ41</f>
        <v>12.551918503239058</v>
      </c>
      <c r="AR41" s="25">
        <f>UnemployedMale!AR41+UnemployedFemale!AR41</f>
        <v>13.222925529001877</v>
      </c>
      <c r="AS41" s="25">
        <f>UnemployedMale!AS41+UnemployedFemale!AS41</f>
        <v>14.017935078404566</v>
      </c>
      <c r="AT41" s="25">
        <f>UnemployedMale!AT41+UnemployedFemale!AT41</f>
        <v>14.861369152745468</v>
      </c>
      <c r="AU41" s="25">
        <f>UnemployedMale!AU41+UnemployedFemale!AU41</f>
        <v>15.69553046901726</v>
      </c>
      <c r="AV41" s="25">
        <f>UnemployedMale!AV41+UnemployedFemale!AV41</f>
        <v>16.503439557847688</v>
      </c>
      <c r="AW41" s="25">
        <f>UnemployedMale!AW41+UnemployedFemale!AW41</f>
        <v>17.298567643462142</v>
      </c>
      <c r="AX41" s="25">
        <f>UnemployedMale!AX41+UnemployedFemale!AX41</f>
        <v>18.088012421914222</v>
      </c>
      <c r="AY41" s="25">
        <f>UnemployedMale!AY41+UnemployedFemale!AY41</f>
        <v>18.888742222055029</v>
      </c>
      <c r="AZ41" s="25">
        <f>UnemployedMale!AZ41+UnemployedFemale!AZ41</f>
        <v>19.711106500000003</v>
      </c>
    </row>
    <row r="42" spans="1:5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UnemployedMale!AA42+UnemployedFemale!AA42</f>
        <v>7.6143939648782535</v>
      </c>
      <c r="AB42" s="28">
        <f>UnemployedMale!AB42+UnemployedFemale!AB42</f>
        <v>7.8829883444097621</v>
      </c>
      <c r="AC42" s="28">
        <f>UnemployedMale!AC42+UnemployedFemale!AC42</f>
        <v>8.1657474613933765</v>
      </c>
      <c r="AD42" s="28">
        <f>UnemployedMale!AD42+UnemployedFemale!AD42</f>
        <v>8.4661672171820026</v>
      </c>
      <c r="AE42" s="28">
        <f>UnemployedMale!AE42+UnemployedFemale!AE42</f>
        <v>8.7886449457489828</v>
      </c>
      <c r="AF42" s="28">
        <f>UnemployedMale!AF42+UnemployedFemale!AF42</f>
        <v>9.1342305821096321</v>
      </c>
      <c r="AG42" s="25">
        <f>UnemployedMale!AG42+UnemployedFemale!AG42</f>
        <v>9.48076101564134</v>
      </c>
      <c r="AH42" s="25">
        <f>UnemployedMale!AH42+UnemployedFemale!AH42</f>
        <v>9.8499215439389545</v>
      </c>
      <c r="AI42" s="25">
        <f>UnemployedMale!AI42+UnemployedFemale!AI42</f>
        <v>10.211532078249384</v>
      </c>
      <c r="AJ42" s="25">
        <f>UnemployedMale!AJ42+UnemployedFemale!AJ42</f>
        <v>10.525560613154681</v>
      </c>
      <c r="AK42" s="25">
        <f>UnemployedMale!AK42+UnemployedFemale!AK42</f>
        <v>10.7666896195629</v>
      </c>
      <c r="AL42" s="25">
        <f>UnemployedMale!AL42+UnemployedFemale!AL42</f>
        <v>11.050948657507385</v>
      </c>
      <c r="AM42" s="25">
        <f>UnemployedMale!AM42+UnemployedFemale!AM42</f>
        <v>11.269504271019942</v>
      </c>
      <c r="AN42" s="25">
        <f>UnemployedMale!AN42+UnemployedFemale!AN42</f>
        <v>11.463735192533004</v>
      </c>
      <c r="AO42" s="25">
        <f>UnemployedMale!AO42+UnemployedFemale!AO42</f>
        <v>11.694043423683839</v>
      </c>
      <c r="AP42" s="25">
        <f>UnemployedMale!AP42+UnemployedFemale!AP42</f>
        <v>12.006318218173407</v>
      </c>
      <c r="AQ42" s="25">
        <f>UnemployedMale!AQ42+UnemployedFemale!AQ42</f>
        <v>12.414891654399741</v>
      </c>
      <c r="AR42" s="25">
        <f>UnemployedMale!AR42+UnemployedFemale!AR42</f>
        <v>12.91058827516529</v>
      </c>
      <c r="AS42" s="25">
        <f>UnemployedMale!AS42+UnemployedFemale!AS42</f>
        <v>13.487829130779955</v>
      </c>
      <c r="AT42" s="25">
        <f>UnemployedMale!AT42+UnemployedFemale!AT42</f>
        <v>14.132612318911658</v>
      </c>
      <c r="AU42" s="25">
        <f>UnemployedMale!AU42+UnemployedFemale!AU42</f>
        <v>14.832244144433849</v>
      </c>
      <c r="AV42" s="25">
        <f>UnemployedMale!AV42+UnemployedFemale!AV42</f>
        <v>15.587252761673609</v>
      </c>
      <c r="AW42" s="25">
        <f>UnemployedMale!AW42+UnemployedFemale!AW42</f>
        <v>16.397247934790695</v>
      </c>
      <c r="AX42" s="25">
        <f>UnemployedMale!AX42+UnemployedFemale!AX42</f>
        <v>17.245796044043956</v>
      </c>
      <c r="AY42" s="25">
        <f>UnemployedMale!AY42+UnemployedFemale!AY42</f>
        <v>18.110994287401624</v>
      </c>
      <c r="AZ42" s="25">
        <f>UnemployedMale!AZ42+UnemployedFemale!AZ42</f>
        <v>18.9751236</v>
      </c>
    </row>
    <row r="43" spans="1:5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UnemployedMale!AA43+UnemployedFemale!AA43</f>
        <v>6.5670760085428075</v>
      </c>
      <c r="AB43" s="28">
        <f>UnemployedMale!AB43+UnemployedFemale!AB43</f>
        <v>6.7938019167849157</v>
      </c>
      <c r="AC43" s="28">
        <f>UnemployedMale!AC43+UnemployedFemale!AC43</f>
        <v>7.0309046263555883</v>
      </c>
      <c r="AD43" s="28">
        <f>UnemployedMale!AD43+UnemployedFemale!AD43</f>
        <v>7.2816222344872372</v>
      </c>
      <c r="AE43" s="28">
        <f>UnemployedMale!AE43+UnemployedFemale!AE43</f>
        <v>7.5507788051420999</v>
      </c>
      <c r="AF43" s="28">
        <f>UnemployedMale!AF43+UnemployedFemale!AF43</f>
        <v>7.8401678062004221</v>
      </c>
      <c r="AG43" s="25">
        <f>UnemployedMale!AG43+UnemployedFemale!AG43</f>
        <v>8.1236081928022337</v>
      </c>
      <c r="AH43" s="25">
        <f>UnemployedMale!AH43+UnemployedFemale!AH43</f>
        <v>8.4242638161916403</v>
      </c>
      <c r="AI43" s="25">
        <f>UnemployedMale!AI43+UnemployedFemale!AI43</f>
        <v>8.7252363017458734</v>
      </c>
      <c r="AJ43" s="25">
        <f>UnemployedMale!AJ43+UnemployedFemale!AJ43</f>
        <v>9.0045898314058022</v>
      </c>
      <c r="AK43" s="25">
        <f>UnemployedMale!AK43+UnemployedFemale!AK43</f>
        <v>9.2474447819526233</v>
      </c>
      <c r="AL43" s="25">
        <f>UnemployedMale!AL43+UnemployedFemale!AL43</f>
        <v>9.6531118086574068</v>
      </c>
      <c r="AM43" s="25">
        <f>UnemployedMale!AM43+UnemployedFemale!AM43</f>
        <v>10.03503810126279</v>
      </c>
      <c r="AN43" s="25">
        <f>UnemployedMale!AN43+UnemployedFemale!AN43</f>
        <v>10.401276312245756</v>
      </c>
      <c r="AO43" s="25">
        <f>UnemployedMale!AO43+UnemployedFemale!AO43</f>
        <v>10.765674464400822</v>
      </c>
      <c r="AP43" s="25">
        <f>UnemployedMale!AP43+UnemployedFemale!AP43</f>
        <v>11.14154076982628</v>
      </c>
      <c r="AQ43" s="25">
        <f>UnemployedMale!AQ43+UnemployedFemale!AQ43</f>
        <v>11.526314512562573</v>
      </c>
      <c r="AR43" s="25">
        <f>UnemployedMale!AR43+UnemployedFemale!AR43</f>
        <v>11.924097564950785</v>
      </c>
      <c r="AS43" s="25">
        <f>UnemployedMale!AS43+UnemployedFemale!AS43</f>
        <v>12.365753489678957</v>
      </c>
      <c r="AT43" s="25">
        <f>UnemployedMale!AT43+UnemployedFemale!AT43</f>
        <v>12.892281930000005</v>
      </c>
      <c r="AU43" s="25">
        <f>UnemployedMale!AU43+UnemployedFemale!AU43</f>
        <v>13.533054237869214</v>
      </c>
      <c r="AV43" s="25">
        <f>UnemployedMale!AV43+UnemployedFemale!AV43</f>
        <v>14.306229178848916</v>
      </c>
      <c r="AW43" s="25">
        <f>UnemployedMale!AW43+UnemployedFemale!AW43</f>
        <v>15.201446528581599</v>
      </c>
      <c r="AX43" s="25">
        <f>UnemployedMale!AX43+UnemployedFemale!AX43</f>
        <v>16.182646423689874</v>
      </c>
      <c r="AY43" s="25">
        <f>UnemployedMale!AY43+UnemployedFemale!AY43</f>
        <v>17.194156713180384</v>
      </c>
      <c r="AZ43" s="25">
        <f>UnemployedMale!AZ43+UnemployedFemale!AZ43</f>
        <v>18.191965199999999</v>
      </c>
    </row>
    <row r="44" spans="1:5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UnemployedMale!AA44+UnemployedFemale!AA44</f>
        <v>6.3216328383243852</v>
      </c>
      <c r="AB44" s="28">
        <f>UnemployedMale!AB44+UnemployedFemale!AB44</f>
        <v>6.5323170130299166</v>
      </c>
      <c r="AC44" s="28">
        <f>UnemployedMale!AC44+UnemployedFemale!AC44</f>
        <v>6.7493163755717482</v>
      </c>
      <c r="AD44" s="28">
        <f>UnemployedMale!AD44+UnemployedFemale!AD44</f>
        <v>6.9774385648321626</v>
      </c>
      <c r="AE44" s="28">
        <f>UnemployedMale!AE44+UnemployedFemale!AE44</f>
        <v>7.2231105000361557</v>
      </c>
      <c r="AF44" s="28">
        <f>UnemployedMale!AF44+UnemployedFemale!AF44</f>
        <v>7.4902355687653994</v>
      </c>
      <c r="AG44" s="25">
        <f>UnemployedMale!AG44+UnemployedFemale!AG44</f>
        <v>7.7505162368828788</v>
      </c>
      <c r="AH44" s="25">
        <f>UnemployedMale!AH44+UnemployedFemale!AH44</f>
        <v>8.026238315422459</v>
      </c>
      <c r="AI44" s="25">
        <f>UnemployedMale!AI44+UnemployedFemale!AI44</f>
        <v>8.3113067452451688</v>
      </c>
      <c r="AJ44" s="25">
        <f>UnemployedMale!AJ44+UnemployedFemale!AJ44</f>
        <v>8.597197872954867</v>
      </c>
      <c r="AK44" s="25">
        <f>UnemployedMale!AK44+UnemployedFemale!AK44</f>
        <v>8.8767271048450738</v>
      </c>
      <c r="AL44" s="25">
        <f>UnemployedMale!AL44+UnemployedFemale!AL44</f>
        <v>9.3516883250008735</v>
      </c>
      <c r="AM44" s="25">
        <f>UnemployedMale!AM44+UnemployedFemale!AM44</f>
        <v>9.8382660075047976</v>
      </c>
      <c r="AN44" s="25">
        <f>UnemployedMale!AN44+UnemployedFemale!AN44</f>
        <v>10.314302384418953</v>
      </c>
      <c r="AO44" s="25">
        <f>UnemployedMale!AO44+UnemployedFemale!AO44</f>
        <v>10.749102249501371</v>
      </c>
      <c r="AP44" s="25">
        <f>UnemployedMale!AP44+UnemployedFemale!AP44</f>
        <v>11.123835663750251</v>
      </c>
      <c r="AQ44" s="25">
        <f>UnemployedMale!AQ44+UnemployedFemale!AQ44</f>
        <v>11.416161831065555</v>
      </c>
      <c r="AR44" s="25">
        <f>UnemployedMale!AR44+UnemployedFemale!AR44</f>
        <v>11.642517856494539</v>
      </c>
      <c r="AS44" s="25">
        <f>UnemployedMale!AS44+UnemployedFemale!AS44</f>
        <v>11.871583924361975</v>
      </c>
      <c r="AT44" s="25">
        <f>UnemployedMale!AT44+UnemployedFemale!AT44</f>
        <v>12.202977230047891</v>
      </c>
      <c r="AU44" s="25">
        <f>UnemployedMale!AU44+UnemployedFemale!AU44</f>
        <v>12.710189660673576</v>
      </c>
      <c r="AV44" s="25">
        <f>UnemployedMale!AV44+UnemployedFemale!AV44</f>
        <v>13.430590251563723</v>
      </c>
      <c r="AW44" s="25">
        <f>UnemployedMale!AW44+UnemployedFemale!AW44</f>
        <v>14.341608370025773</v>
      </c>
      <c r="AX44" s="25">
        <f>UnemployedMale!AX44+UnemployedFemale!AX44</f>
        <v>15.38294151945124</v>
      </c>
      <c r="AY44" s="25">
        <f>UnemployedMale!AY44+UnemployedFemale!AY44</f>
        <v>16.458309128262989</v>
      </c>
      <c r="AZ44" s="25">
        <f>UnemployedMale!AZ44+UnemployedFemale!AZ44</f>
        <v>17.493394800000001</v>
      </c>
    </row>
    <row r="45" spans="1:5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UnemployedMale!AA45+UnemployedFemale!AA45</f>
        <v>6.0844884729870108</v>
      </c>
      <c r="AB45" s="28">
        <f>UnemployedMale!AB45+UnemployedFemale!AB45</f>
        <v>6.281177450802562</v>
      </c>
      <c r="AC45" s="28">
        <f>UnemployedMale!AC45+UnemployedFemale!AC45</f>
        <v>6.4821505779817823</v>
      </c>
      <c r="AD45" s="28">
        <f>UnemployedMale!AD45+UnemployedFemale!AD45</f>
        <v>6.692501412333197</v>
      </c>
      <c r="AE45" s="28">
        <f>UnemployedMale!AE45+UnemployedFemale!AE45</f>
        <v>6.9191475124405253</v>
      </c>
      <c r="AF45" s="28">
        <f>UnemployedMale!AF45+UnemployedFemale!AF45</f>
        <v>7.1665955635388396</v>
      </c>
      <c r="AG45" s="25">
        <f>UnemployedMale!AG45+UnemployedFemale!AG45</f>
        <v>7.4056131373803638</v>
      </c>
      <c r="AH45" s="25">
        <f>UnemployedMale!AH45+UnemployedFemale!AH45</f>
        <v>7.6580631209041545</v>
      </c>
      <c r="AI45" s="25">
        <f>UnemployedMale!AI45+UnemployedFemale!AI45</f>
        <v>7.9257063303768476</v>
      </c>
      <c r="AJ45" s="25">
        <f>UnemployedMale!AJ45+UnemployedFemale!AJ45</f>
        <v>8.2103538335053337</v>
      </c>
      <c r="AK45" s="25">
        <f>UnemployedMale!AK45+UnemployedFemale!AK45</f>
        <v>8.5108261178384836</v>
      </c>
      <c r="AL45" s="25">
        <f>UnemployedMale!AL45+UnemployedFemale!AL45</f>
        <v>9.0275587129431027</v>
      </c>
      <c r="AM45" s="25">
        <f>UnemployedMale!AM45+UnemployedFemale!AM45</f>
        <v>9.5807556253770869</v>
      </c>
      <c r="AN45" s="25">
        <f>UnemployedMale!AN45+UnemployedFemale!AN45</f>
        <v>10.12927156037297</v>
      </c>
      <c r="AO45" s="25">
        <f>UnemployedMale!AO45+UnemployedFemale!AO45</f>
        <v>10.614559588481363</v>
      </c>
      <c r="AP45" s="25">
        <f>UnemployedMale!AP45+UnemployedFemale!AP45</f>
        <v>10.997299016542261</v>
      </c>
      <c r="AQ45" s="25">
        <f>UnemployedMale!AQ45+UnemployedFemale!AQ45</f>
        <v>11.244303919409415</v>
      </c>
      <c r="AR45" s="25">
        <f>UnemployedMale!AR45+UnemployedFemale!AR45</f>
        <v>11.378534697552688</v>
      </c>
      <c r="AS45" s="25">
        <f>UnemployedMale!AS45+UnemployedFemale!AS45</f>
        <v>11.486935808105255</v>
      </c>
      <c r="AT45" s="25">
        <f>UnemployedMale!AT45+UnemployedFemale!AT45</f>
        <v>11.698290050328456</v>
      </c>
      <c r="AU45" s="25">
        <f>UnemployedMale!AU45+UnemployedFemale!AU45</f>
        <v>12.108150187135264</v>
      </c>
      <c r="AV45" s="25">
        <f>UnemployedMale!AV45+UnemployedFemale!AV45</f>
        <v>12.762424216752159</v>
      </c>
      <c r="AW45" s="25">
        <f>UnemployedMale!AW45+UnemployedFemale!AW45</f>
        <v>13.633200578703729</v>
      </c>
      <c r="AX45" s="25">
        <f>UnemployedMale!AX45+UnemployedFemale!AX45</f>
        <v>14.653855029963216</v>
      </c>
      <c r="AY45" s="25">
        <f>UnemployedMale!AY45+UnemployedFemale!AY45</f>
        <v>15.716308715304095</v>
      </c>
      <c r="AZ45" s="25">
        <f>UnemployedMale!AZ45+UnemployedFemale!AZ45</f>
        <v>16.736953200000002</v>
      </c>
    </row>
    <row r="46" spans="1:5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UnemployedMale!AA46+UnemployedFemale!AA46</f>
        <v>5.8527386191053781</v>
      </c>
      <c r="AB46" s="28">
        <f>UnemployedMale!AB46+UnemployedFemale!AB46</f>
        <v>6.0388902524168238</v>
      </c>
      <c r="AC46" s="28">
        <f>UnemployedMale!AC46+UnemployedFemale!AC46</f>
        <v>6.2304852089708573</v>
      </c>
      <c r="AD46" s="28">
        <f>UnemployedMale!AD46+UnemployedFemale!AD46</f>
        <v>6.4315531790058333</v>
      </c>
      <c r="AE46" s="28">
        <f>UnemployedMale!AE46+UnemployedFemale!AE46</f>
        <v>6.6474252909226577</v>
      </c>
      <c r="AF46" s="28">
        <f>UnemployedMale!AF46+UnemployedFemale!AF46</f>
        <v>6.881941085795181</v>
      </c>
      <c r="AG46" s="25">
        <f>UnemployedMale!AG46+UnemployedFemale!AG46</f>
        <v>7.1062892544377787</v>
      </c>
      <c r="AH46" s="25">
        <f>UnemployedMale!AH46+UnemployedFemale!AH46</f>
        <v>7.3427520970277111</v>
      </c>
      <c r="AI46" s="25">
        <f>UnemployedMale!AI46+UnemployedFemale!AI46</f>
        <v>7.5950838890174417</v>
      </c>
      <c r="AJ46" s="25">
        <f>UnemployedMale!AJ46+UnemployedFemale!AJ46</f>
        <v>7.8685443296837674</v>
      </c>
      <c r="AK46" s="25">
        <f>UnemployedMale!AK46+UnemployedFemale!AK46</f>
        <v>8.1639190330561586</v>
      </c>
      <c r="AL46" s="25">
        <f>UnemployedMale!AL46+UnemployedFemale!AL46</f>
        <v>8.673655052320159</v>
      </c>
      <c r="AM46" s="25">
        <f>UnemployedMale!AM46+UnemployedFemale!AM46</f>
        <v>9.2243720234401927</v>
      </c>
      <c r="AN46" s="25">
        <f>UnemployedMale!AN46+UnemployedFemale!AN46</f>
        <v>9.7760455881963644</v>
      </c>
      <c r="AO46" s="25">
        <f>UnemployedMale!AO46+UnemployedFemale!AO46</f>
        <v>10.271168547693195</v>
      </c>
      <c r="AP46" s="25">
        <f>UnemployedMale!AP46+UnemployedFemale!AP46</f>
        <v>10.670182542871538</v>
      </c>
      <c r="AQ46" s="25">
        <f>UnemployedMale!AQ46+UnemployedFemale!AQ46</f>
        <v>10.944074140753335</v>
      </c>
      <c r="AR46" s="25">
        <f>UnemployedMale!AR46+UnemployedFemale!AR46</f>
        <v>11.113567395597954</v>
      </c>
      <c r="AS46" s="25">
        <f>UnemployedMale!AS46+UnemployedFemale!AS46</f>
        <v>11.251495236066445</v>
      </c>
      <c r="AT46" s="25">
        <f>UnemployedMale!AT46+UnemployedFemale!AT46</f>
        <v>11.466732692807899</v>
      </c>
      <c r="AU46" s="25">
        <f>UnemployedMale!AU46+UnemployedFemale!AU46</f>
        <v>11.841345615432832</v>
      </c>
      <c r="AV46" s="25">
        <f>UnemployedMale!AV46+UnemployedFemale!AV46</f>
        <v>12.411216867797195</v>
      </c>
      <c r="AW46" s="25">
        <f>UnemployedMale!AW46+UnemployedFemale!AW46</f>
        <v>13.155264804042243</v>
      </c>
      <c r="AX46" s="25">
        <f>UnemployedMale!AX46+UnemployedFemale!AX46</f>
        <v>14.02955388182119</v>
      </c>
      <c r="AY46" s="25">
        <f>UnemployedMale!AY46+UnemployedFemale!AY46</f>
        <v>14.959703332757673</v>
      </c>
      <c r="AZ46" s="25">
        <f>UnemployedMale!AZ46+UnemployedFemale!AZ46</f>
        <v>15.887811600000001</v>
      </c>
    </row>
    <row r="47" spans="1:5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UnemployedMale!AA47+UnemployedFemale!AA47</f>
        <v>5.626764501914467</v>
      </c>
      <c r="AB47" s="28">
        <f>UnemployedMale!AB47+UnemployedFemale!AB47</f>
        <v>5.8052976554151039</v>
      </c>
      <c r="AC47" s="28">
        <f>UnemployedMale!AC47+UnemployedFemale!AC47</f>
        <v>5.9918774719364212</v>
      </c>
      <c r="AD47" s="28">
        <f>UnemployedMale!AD47+UnemployedFemale!AD47</f>
        <v>6.1891528588724327</v>
      </c>
      <c r="AE47" s="28">
        <f>UnemployedMale!AE47+UnemployedFemale!AE47</f>
        <v>6.3995985360796048</v>
      </c>
      <c r="AF47" s="28">
        <f>UnemployedMale!AF47+UnemployedFemale!AF47</f>
        <v>6.6252605767515398</v>
      </c>
      <c r="AG47" s="25">
        <f>UnemployedMale!AG47+UnemployedFemale!AG47</f>
        <v>6.8393117952086042</v>
      </c>
      <c r="AH47" s="25">
        <f>UnemployedMale!AH47+UnemployedFemale!AH47</f>
        <v>7.0640802978292623</v>
      </c>
      <c r="AI47" s="25">
        <f>UnemployedMale!AI47+UnemployedFemale!AI47</f>
        <v>7.3025200594210045</v>
      </c>
      <c r="AJ47" s="25">
        <f>UnemployedMale!AJ47+UnemployedFemale!AJ47</f>
        <v>7.5580710316508322</v>
      </c>
      <c r="AK47" s="25">
        <f>UnemployedMale!AK47+UnemployedFemale!AK47</f>
        <v>7.8313927458599553</v>
      </c>
      <c r="AL47" s="25">
        <f>UnemployedMale!AL47+UnemployedFemale!AL47</f>
        <v>8.3027390206071914</v>
      </c>
      <c r="AM47" s="25">
        <f>UnemployedMale!AM47+UnemployedFemale!AM47</f>
        <v>8.8067030843181513</v>
      </c>
      <c r="AN47" s="25">
        <f>UnemployedMale!AN47+UnemployedFemale!AN47</f>
        <v>9.3169198687849111</v>
      </c>
      <c r="AO47" s="25">
        <f>UnemployedMale!AO47+UnemployedFemale!AO47</f>
        <v>9.7953976552420805</v>
      </c>
      <c r="AP47" s="25">
        <f>UnemployedMale!AP47+UnemployedFemale!AP47</f>
        <v>10.215627715821913</v>
      </c>
      <c r="AQ47" s="25">
        <f>UnemployedMale!AQ47+UnemployedFemale!AQ47</f>
        <v>10.561540849140727</v>
      </c>
      <c r="AR47" s="25">
        <f>UnemployedMale!AR47+UnemployedFemale!AR47</f>
        <v>10.846190726188276</v>
      </c>
      <c r="AS47" s="25">
        <f>UnemployedMale!AS47+UnemployedFemale!AS47</f>
        <v>11.108487759443083</v>
      </c>
      <c r="AT47" s="25">
        <f>UnemployedMale!AT47+UnemployedFemale!AT47</f>
        <v>11.406971989512902</v>
      </c>
      <c r="AU47" s="25">
        <f>UnemployedMale!AU47+UnemployedFemale!AU47</f>
        <v>11.787644087109959</v>
      </c>
      <c r="AV47" s="25">
        <f>UnemployedMale!AV47+UnemployedFemale!AV47</f>
        <v>12.266017816956737</v>
      </c>
      <c r="AW47" s="25">
        <f>UnemployedMale!AW47+UnemployedFemale!AW47</f>
        <v>12.834494223075883</v>
      </c>
      <c r="AX47" s="25">
        <f>UnemployedMale!AX47+UnemployedFemale!AX47</f>
        <v>13.488733745989338</v>
      </c>
      <c r="AY47" s="25">
        <f>UnemployedMale!AY47+UnemployedFemale!AY47</f>
        <v>14.2156888713266</v>
      </c>
      <c r="AZ47" s="25">
        <f>UnemployedMale!AZ47+UnemployedFemale!AZ47</f>
        <v>15.003406799999997</v>
      </c>
    </row>
    <row r="48" spans="1:5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UnemployedMale!AA48+UnemployedFemale!AA48</f>
        <v>6.8159171369440195</v>
      </c>
      <c r="AB48" s="28">
        <f>UnemployedMale!AB48+UnemployedFemale!AB48</f>
        <v>7.0316252125392573</v>
      </c>
      <c r="AC48" s="28">
        <f>UnemployedMale!AC48+UnemployedFemale!AC48</f>
        <v>7.26084254453556</v>
      </c>
      <c r="AD48" s="28">
        <f>UnemployedMale!AD48+UnemployedFemale!AD48</f>
        <v>7.5043456167856242</v>
      </c>
      <c r="AE48" s="28">
        <f>UnemployedMale!AE48+UnemployedFemale!AE48</f>
        <v>7.7617886986080116</v>
      </c>
      <c r="AF48" s="28">
        <f>UnemployedMale!AF48+UnemployedFemale!AF48</f>
        <v>8.0329294111163012</v>
      </c>
      <c r="AG48" s="25">
        <f>UnemployedMale!AG48+UnemployedFemale!AG48</f>
        <v>8.2888175909207185</v>
      </c>
      <c r="AH48" s="25">
        <f>UnemployedMale!AH48+UnemployedFemale!AH48</f>
        <v>8.5555607861219496</v>
      </c>
      <c r="AI48" s="25">
        <f>UnemployedMale!AI48+UnemployedFemale!AI48</f>
        <v>8.8371521977841123</v>
      </c>
      <c r="AJ48" s="25">
        <f>UnemployedMale!AJ48+UnemployedFemale!AJ48</f>
        <v>9.1391697446221691</v>
      </c>
      <c r="AK48" s="25">
        <f>UnemployedMale!AK48+UnemployedFemale!AK48</f>
        <v>9.4635361298126188</v>
      </c>
      <c r="AL48" s="25">
        <f>UnemployedMale!AL48+UnemployedFemale!AL48</f>
        <v>9.8756212340210201</v>
      </c>
      <c r="AM48" s="25">
        <f>UnemployedMale!AM48+UnemployedFemale!AM48</f>
        <v>10.313199440672648</v>
      </c>
      <c r="AN48" s="25">
        <f>UnemployedMale!AN48+UnemployedFemale!AN48</f>
        <v>10.756179476900851</v>
      </c>
      <c r="AO48" s="25">
        <f>UnemployedMale!AO48+UnemployedFemale!AO48</f>
        <v>11.177015720261545</v>
      </c>
      <c r="AP48" s="25">
        <f>UnemployedMale!AP48+UnemployedFemale!AP48</f>
        <v>11.556892767865758</v>
      </c>
      <c r="AQ48" s="25">
        <f>UnemployedMale!AQ48+UnemployedFemale!AQ48</f>
        <v>11.891530931969868</v>
      </c>
      <c r="AR48" s="25">
        <f>UnemployedMale!AR48+UnemployedFemale!AR48</f>
        <v>12.190406708131126</v>
      </c>
      <c r="AS48" s="25">
        <f>UnemployedMale!AS48+UnemployedFemale!AS48</f>
        <v>12.464665885454023</v>
      </c>
      <c r="AT48" s="25">
        <f>UnemployedMale!AT48+UnemployedFemale!AT48</f>
        <v>12.731829943826362</v>
      </c>
      <c r="AU48" s="25">
        <f>UnemployedMale!AU48+UnemployedFemale!AU48</f>
        <v>13.007921325198938</v>
      </c>
      <c r="AV48" s="25">
        <f>UnemployedMale!AV48+UnemployedFemale!AV48</f>
        <v>13.289527633331529</v>
      </c>
      <c r="AW48" s="25">
        <f>UnemployedMale!AW48+UnemployedFemale!AW48</f>
        <v>13.581603464593336</v>
      </c>
      <c r="AX48" s="25">
        <f>UnemployedMale!AX48+UnemployedFemale!AX48</f>
        <v>13.918273475900749</v>
      </c>
      <c r="AY48" s="25">
        <f>UnemployedMale!AY48+UnemployedFemale!AY48</f>
        <v>14.343708087894953</v>
      </c>
      <c r="AZ48" s="25">
        <f>UnemployedMale!AZ48+UnemployedFemale!AZ48</f>
        <v>14.886787956899999</v>
      </c>
    </row>
    <row r="49" spans="1:5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UnemployedMale!AA49+UnemployedFemale!AA49</f>
        <v>6.5428920809324218</v>
      </c>
      <c r="AB49" s="28">
        <f>UnemployedMale!AB49+UnemployedFemale!AB49</f>
        <v>6.7493560501751118</v>
      </c>
      <c r="AC49" s="28">
        <f>UnemployedMale!AC49+UnemployedFemale!AC49</f>
        <v>6.9744929323135363</v>
      </c>
      <c r="AD49" s="28">
        <f>UnemployedMale!AD49+UnemployedFemale!AD49</f>
        <v>7.215498857312844</v>
      </c>
      <c r="AE49" s="28">
        <f>UnemployedMale!AE49+UnemployedFemale!AE49</f>
        <v>7.4667067401070888</v>
      </c>
      <c r="AF49" s="28">
        <f>UnemployedMale!AF49+UnemployedFemale!AF49</f>
        <v>7.7245702358046557</v>
      </c>
      <c r="AG49" s="25">
        <f>UnemployedMale!AG49+UnemployedFemale!AG49</f>
        <v>7.9612431961708836</v>
      </c>
      <c r="AH49" s="25">
        <f>UnemployedMale!AH49+UnemployedFemale!AH49</f>
        <v>8.2041146096105138</v>
      </c>
      <c r="AI49" s="25">
        <f>UnemployedMale!AI49+UnemployedFemale!AI49</f>
        <v>8.4589088168190774</v>
      </c>
      <c r="AJ49" s="25">
        <f>UnemployedMale!AJ49+UnemployedFemale!AJ49</f>
        <v>8.7331485334314891</v>
      </c>
      <c r="AK49" s="25">
        <f>UnemployedMale!AK49+UnemployedFemale!AK49</f>
        <v>9.0314401254868102</v>
      </c>
      <c r="AL49" s="25">
        <f>UnemployedMale!AL49+UnemployedFemale!AL49</f>
        <v>9.4117759929438982</v>
      </c>
      <c r="AM49" s="25">
        <f>UnemployedMale!AM49+UnemployedFemale!AM49</f>
        <v>9.8151645132112719</v>
      </c>
      <c r="AN49" s="25">
        <f>UnemployedMale!AN49+UnemployedFemale!AN49</f>
        <v>10.234397243549296</v>
      </c>
      <c r="AO49" s="25">
        <f>UnemployedMale!AO49+UnemployedFemale!AO49</f>
        <v>10.65942014995251</v>
      </c>
      <c r="AP49" s="25">
        <f>UnemployedMale!AP49+UnemployedFemale!AP49</f>
        <v>11.08133503112248</v>
      </c>
      <c r="AQ49" s="25">
        <f>UnemployedMale!AQ49+UnemployedFemale!AQ49</f>
        <v>11.508216406226337</v>
      </c>
      <c r="AR49" s="25">
        <f>UnemployedMale!AR49+UnemployedFemale!AR49</f>
        <v>11.939581789095103</v>
      </c>
      <c r="AS49" s="25">
        <f>UnemployedMale!AS49+UnemployedFemale!AS49</f>
        <v>12.348814981854026</v>
      </c>
      <c r="AT49" s="25">
        <f>UnemployedMale!AT49+UnemployedFemale!AT49</f>
        <v>12.700571897661193</v>
      </c>
      <c r="AU49" s="25">
        <f>UnemployedMale!AU49+UnemployedFemale!AU49</f>
        <v>12.975185688566224</v>
      </c>
      <c r="AV49" s="25">
        <f>UnemployedMale!AV49+UnemployedFemale!AV49</f>
        <v>13.150354030835175</v>
      </c>
      <c r="AW49" s="25">
        <f>UnemployedMale!AW49+UnemployedFemale!AW49</f>
        <v>13.24827672610191</v>
      </c>
      <c r="AX49" s="25">
        <f>UnemployedMale!AX49+UnemployedFemale!AX49</f>
        <v>13.349219396742667</v>
      </c>
      <c r="AY49" s="25">
        <f>UnemployedMale!AY49+UnemployedFemale!AY49</f>
        <v>13.563598376439801</v>
      </c>
      <c r="AZ49" s="25">
        <f>UnemployedMale!AZ49+UnemployedFemale!AZ49</f>
        <v>13.968095978400003</v>
      </c>
    </row>
    <row r="50" spans="1:5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UnemployedMale!AA50+UnemployedFemale!AA50</f>
        <v>6.28419677197334</v>
      </c>
      <c r="AB50" s="28">
        <f>UnemployedMale!AB50+UnemployedFemale!AB50</f>
        <v>6.4861988853803156</v>
      </c>
      <c r="AC50" s="28">
        <f>UnemployedMale!AC50+UnemployedFemale!AC50</f>
        <v>6.7062144515223645</v>
      </c>
      <c r="AD50" s="28">
        <f>UnemployedMale!AD50+UnemployedFemale!AD50</f>
        <v>6.9403987342261395</v>
      </c>
      <c r="AE50" s="28">
        <f>UnemployedMale!AE50+UnemployedFemale!AE50</f>
        <v>7.1818047360017205</v>
      </c>
      <c r="AF50" s="28">
        <f>UnemployedMale!AF50+UnemployedFemale!AF50</f>
        <v>7.425648540031804</v>
      </c>
      <c r="AG50" s="25">
        <f>UnemployedMale!AG50+UnemployedFemale!AG50</f>
        <v>7.6458821317927308</v>
      </c>
      <c r="AH50" s="25">
        <f>UnemployedMale!AH50+UnemployedFemale!AH50</f>
        <v>7.8698672487915147</v>
      </c>
      <c r="AI50" s="25">
        <f>UnemployedMale!AI50+UnemployedFemale!AI50</f>
        <v>8.1037883312732149</v>
      </c>
      <c r="AJ50" s="25">
        <f>UnemployedMale!AJ50+UnemployedFemale!AJ50</f>
        <v>8.3556010566480605</v>
      </c>
      <c r="AK50" s="25">
        <f>UnemployedMale!AK50+UnemployedFemale!AK50</f>
        <v>8.6307943753106624</v>
      </c>
      <c r="AL50" s="25">
        <f>UnemployedMale!AL50+UnemployedFemale!AL50</f>
        <v>8.9818898802741423</v>
      </c>
      <c r="AM50" s="25">
        <f>UnemployedMale!AM50+UnemployedFemale!AM50</f>
        <v>9.3532494292706811</v>
      </c>
      <c r="AN50" s="25">
        <f>UnemployedMale!AN50+UnemployedFemale!AN50</f>
        <v>9.747303560739887</v>
      </c>
      <c r="AO50" s="25">
        <f>UnemployedMale!AO50+UnemployedFemale!AO50</f>
        <v>10.167000334854398</v>
      </c>
      <c r="AP50" s="25">
        <f>UnemployedMale!AP50+UnemployedFemale!AP50</f>
        <v>10.611476964950384</v>
      </c>
      <c r="AQ50" s="25">
        <f>UnemployedMale!AQ50+UnemployedFemale!AQ50</f>
        <v>11.096197412399178</v>
      </c>
      <c r="AR50" s="25">
        <f>UnemployedMale!AR50+UnemployedFemale!AR50</f>
        <v>11.613955912992179</v>
      </c>
      <c r="AS50" s="25">
        <f>UnemployedMale!AS50+UnemployedFemale!AS50</f>
        <v>12.114237675176426</v>
      </c>
      <c r="AT50" s="25">
        <f>UnemployedMale!AT50+UnemployedFemale!AT50</f>
        <v>12.528531882873416</v>
      </c>
      <c r="AU50" s="25">
        <f>UnemployedMale!AU50+UnemployedFemale!AU50</f>
        <v>12.814218299379723</v>
      </c>
      <c r="AV50" s="25">
        <f>UnemployedMale!AV50+UnemployedFemale!AV50</f>
        <v>12.938304353398976</v>
      </c>
      <c r="AW50" s="25">
        <f>UnemployedMale!AW50+UnemployedFemale!AW50</f>
        <v>12.93328761733164</v>
      </c>
      <c r="AX50" s="25">
        <f>UnemployedMale!AX50+UnemployedFemale!AX50</f>
        <v>12.901515486797059</v>
      </c>
      <c r="AY50" s="25">
        <f>UnemployedMale!AY50+UnemployedFemale!AY50</f>
        <v>12.986871385239686</v>
      </c>
      <c r="AZ50" s="25">
        <f>UnemployedMale!AZ50+UnemployedFemale!AZ50</f>
        <v>13.2903726723</v>
      </c>
    </row>
    <row r="51" spans="1:5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UnemployedMale!AA51+UnemployedFemale!AA51</f>
        <v>6.0436979496395038</v>
      </c>
      <c r="AB51" s="28">
        <f>UnemployedMale!AB51+UnemployedFemale!AB51</f>
        <v>6.2478834808180119</v>
      </c>
      <c r="AC51" s="28">
        <f>UnemployedMale!AC51+UnemployedFemale!AC51</f>
        <v>6.4600942172218119</v>
      </c>
      <c r="AD51" s="28">
        <f>UnemployedMale!AD51+UnemployedFemale!AD51</f>
        <v>6.6796690323897714</v>
      </c>
      <c r="AE51" s="28">
        <f>UnemployedMale!AE51+UnemployedFemale!AE51</f>
        <v>6.9041261172686275</v>
      </c>
      <c r="AF51" s="28">
        <f>UnemployedMale!AF51+UnemployedFemale!AF51</f>
        <v>7.1324822844156657</v>
      </c>
      <c r="AG51" s="25">
        <f>UnemployedMale!AG51+UnemployedFemale!AG51</f>
        <v>7.3404399079004197</v>
      </c>
      <c r="AH51" s="25">
        <f>UnemployedMale!AH51+UnemployedFemale!AH51</f>
        <v>7.5534909344677041</v>
      </c>
      <c r="AI51" s="25">
        <f>UnemployedMale!AI51+UnemployedFemale!AI51</f>
        <v>7.7765971109447083</v>
      </c>
      <c r="AJ51" s="25">
        <f>UnemployedMale!AJ51+UnemployedFemale!AJ51</f>
        <v>8.0160557215117905</v>
      </c>
      <c r="AK51" s="25">
        <f>UnemployedMale!AK51+UnemployedFemale!AK51</f>
        <v>8.2762497664445043</v>
      </c>
      <c r="AL51" s="25">
        <f>UnemployedMale!AL51+UnemployedFemale!AL51</f>
        <v>8.6067661113003133</v>
      </c>
      <c r="AM51" s="25">
        <f>UnemployedMale!AM51+UnemployedFemale!AM51</f>
        <v>8.9556009902693035</v>
      </c>
      <c r="AN51" s="25">
        <f>UnemployedMale!AN51+UnemployedFemale!AN51</f>
        <v>9.3276670187329405</v>
      </c>
      <c r="AO51" s="25">
        <f>UnemployedMale!AO51+UnemployedFemale!AO51</f>
        <v>9.7303058450626541</v>
      </c>
      <c r="AP51" s="25">
        <f>UnemployedMale!AP51+UnemployedFemale!AP51</f>
        <v>10.165029232259279</v>
      </c>
      <c r="AQ51" s="25">
        <f>UnemployedMale!AQ51+UnemployedFemale!AQ51</f>
        <v>10.646793531707532</v>
      </c>
      <c r="AR51" s="25">
        <f>UnemployedMale!AR51+UnemployedFemale!AR51</f>
        <v>11.167015865105238</v>
      </c>
      <c r="AS51" s="25">
        <f>UnemployedMale!AS51+UnemployedFemale!AS51</f>
        <v>11.676328401289588</v>
      </c>
      <c r="AT51" s="25">
        <f>UnemployedMale!AT51+UnemployedFemale!AT51</f>
        <v>12.107135004642341</v>
      </c>
      <c r="AU51" s="25">
        <f>UnemployedMale!AU51+UnemployedFemale!AU51</f>
        <v>12.416493985071636</v>
      </c>
      <c r="AV51" s="25">
        <f>UnemployedMale!AV51+UnemployedFemale!AV51</f>
        <v>12.575874581321813</v>
      </c>
      <c r="AW51" s="25">
        <f>UnemployedMale!AW51+UnemployedFemale!AW51</f>
        <v>12.614430362887664</v>
      </c>
      <c r="AX51" s="25">
        <f>UnemployedMale!AX51+UnemployedFemale!AX51</f>
        <v>12.618898258624816</v>
      </c>
      <c r="AY51" s="25">
        <f>UnemployedMale!AY51+UnemployedFemale!AY51</f>
        <v>12.71115858642656</v>
      </c>
      <c r="AZ51" s="25">
        <f>UnemployedMale!AZ51+UnemployedFemale!AZ51</f>
        <v>12.9782752533</v>
      </c>
    </row>
    <row r="52" spans="1:5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UnemployedMale!AA52+UnemployedFemale!AA52</f>
        <v>5.8132043793134125</v>
      </c>
      <c r="AB52" s="28">
        <f>UnemployedMale!AB52+UnemployedFemale!AB52</f>
        <v>6.0234774094330481</v>
      </c>
      <c r="AC52" s="28">
        <f>UnemployedMale!AC52+UnemployedFemale!AC52</f>
        <v>6.2271831817401253</v>
      </c>
      <c r="AD52" s="28">
        <f>UnemployedMale!AD52+UnemployedFemale!AD52</f>
        <v>6.4283054594993958</v>
      </c>
      <c r="AE52" s="28">
        <f>UnemployedMale!AE52+UnemployedFemale!AE52</f>
        <v>6.6329080719521398</v>
      </c>
      <c r="AF52" s="28">
        <f>UnemployedMale!AF52+UnemployedFemale!AF52</f>
        <v>6.8457732696151838</v>
      </c>
      <c r="AG52" s="25">
        <f>UnemployedMale!AG52+UnemployedFemale!AG52</f>
        <v>7.0449400091388128</v>
      </c>
      <c r="AH52" s="25">
        <f>UnemployedMale!AH52+UnemployedFemale!AH52</f>
        <v>7.2525451129814416</v>
      </c>
      <c r="AI52" s="25">
        <f>UnemployedMale!AI52+UnemployedFemale!AI52</f>
        <v>7.4714982452276555</v>
      </c>
      <c r="AJ52" s="25">
        <f>UnemployedMale!AJ52+UnemployedFemale!AJ52</f>
        <v>7.7049054476466416</v>
      </c>
      <c r="AK52" s="25">
        <f>UnemployedMale!AK52+UnemployedFemale!AK52</f>
        <v>7.9549247650975712</v>
      </c>
      <c r="AL52" s="25">
        <f>UnemployedMale!AL52+UnemployedFemale!AL52</f>
        <v>8.270411780390841</v>
      </c>
      <c r="AM52" s="25">
        <f>UnemployedMale!AM52+UnemployedFemale!AM52</f>
        <v>8.6023360669592783</v>
      </c>
      <c r="AN52" s="25">
        <f>UnemployedMale!AN52+UnemployedFemale!AN52</f>
        <v>8.9546831298762619</v>
      </c>
      <c r="AO52" s="25">
        <f>UnemployedMale!AO52+UnemployedFemale!AO52</f>
        <v>9.3322099802092531</v>
      </c>
      <c r="AP52" s="25">
        <f>UnemployedMale!AP52+UnemployedFemale!AP52</f>
        <v>9.7361645007127375</v>
      </c>
      <c r="AQ52" s="25">
        <f>UnemployedMale!AQ52+UnemployedFemale!AQ52</f>
        <v>10.175919326437226</v>
      </c>
      <c r="AR52" s="25">
        <f>UnemployedMale!AR52+UnemployedFemale!AR52</f>
        <v>10.64494458335413</v>
      </c>
      <c r="AS52" s="25">
        <f>UnemployedMale!AS52+UnemployedFemale!AS52</f>
        <v>11.110384266571117</v>
      </c>
      <c r="AT52" s="25">
        <f>UnemployedMale!AT52+UnemployedFemale!AT52</f>
        <v>11.527785441094721</v>
      </c>
      <c r="AU52" s="25">
        <f>UnemployedMale!AU52+UnemployedFemale!AU52</f>
        <v>11.868452927835975</v>
      </c>
      <c r="AV52" s="25">
        <f>UnemployedMale!AV52+UnemployedFemale!AV52</f>
        <v>12.11676301454424</v>
      </c>
      <c r="AW52" s="25">
        <f>UnemployedMale!AW52+UnemployedFemale!AW52</f>
        <v>12.291297213842951</v>
      </c>
      <c r="AX52" s="25">
        <f>UnemployedMale!AX52+UnemployedFemale!AX52</f>
        <v>12.438469084617813</v>
      </c>
      <c r="AY52" s="25">
        <f>UnemployedMale!AY52+UnemployedFemale!AY52</f>
        <v>12.624600899911616</v>
      </c>
      <c r="AZ52" s="25">
        <f>UnemployedMale!AZ52+UnemployedFemale!AZ52</f>
        <v>12.898857122699999</v>
      </c>
    </row>
    <row r="53" spans="1:5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UnemployedMale!AA53+UnemployedFemale!AA53</f>
        <v>14.994885960653164</v>
      </c>
      <c r="AB53" s="28">
        <f>UnemployedMale!AB53+UnemployedFemale!AB53</f>
        <v>15.574111042582544</v>
      </c>
      <c r="AC53" s="28">
        <f>UnemployedMale!AC53+UnemployedFemale!AC53</f>
        <v>16.098806551871906</v>
      </c>
      <c r="AD53" s="28">
        <f>UnemployedMale!AD53+UnemployedFemale!AD53</f>
        <v>16.592898024595357</v>
      </c>
      <c r="AE53" s="28">
        <f>UnemployedMale!AE53+UnemployedFemale!AE53</f>
        <v>17.092761154843544</v>
      </c>
      <c r="AF53" s="28">
        <f>UnemployedMale!AF53+UnemployedFemale!AF53</f>
        <v>17.625045601229527</v>
      </c>
      <c r="AG53" s="25">
        <f>UnemployedMale!AG53+UnemployedFemale!AG53</f>
        <v>18.129076732363657</v>
      </c>
      <c r="AH53" s="25">
        <f>UnemployedMale!AH53+UnemployedFemale!AH53</f>
        <v>18.663560944872746</v>
      </c>
      <c r="AI53" s="25">
        <f>UnemployedMale!AI53+UnemployedFemale!AI53</f>
        <v>19.22966553085417</v>
      </c>
      <c r="AJ53" s="25">
        <f>UnemployedMale!AJ53+UnemployedFemale!AJ53</f>
        <v>19.826974951020468</v>
      </c>
      <c r="AK53" s="25">
        <f>UnemployedMale!AK53+UnemployedFemale!AK53</f>
        <v>20.455007255583972</v>
      </c>
      <c r="AL53" s="25">
        <f>UnemployedMale!AL53+UnemployedFemale!AL53</f>
        <v>20.534511320483244</v>
      </c>
      <c r="AM53" s="25">
        <f>UnemployedMale!AM53+UnemployedFemale!AM53</f>
        <v>20.603565148578912</v>
      </c>
      <c r="AN53" s="25">
        <f>UnemployedMale!AN53+UnemployedFemale!AN53</f>
        <v>20.670163009950667</v>
      </c>
      <c r="AO53" s="25">
        <f>UnemployedMale!AO53+UnemployedFemale!AO53</f>
        <v>20.743564675283796</v>
      </c>
      <c r="AP53" s="25">
        <f>UnemployedMale!AP53+UnemployedFemale!AP53</f>
        <v>20.823678582963474</v>
      </c>
      <c r="AQ53" s="25">
        <f>UnemployedMale!AQ53+UnemployedFemale!AQ53</f>
        <v>20.915855612719859</v>
      </c>
      <c r="AR53" s="25">
        <f>UnemployedMale!AR53+UnemployedFemale!AR53</f>
        <v>21.002296117329095</v>
      </c>
      <c r="AS53" s="25">
        <f>UnemployedMale!AS53+UnemployedFemale!AS53</f>
        <v>21.037833485461832</v>
      </c>
      <c r="AT53" s="25">
        <f>UnemployedMale!AT53+UnemployedFemale!AT53</f>
        <v>20.970799875827957</v>
      </c>
      <c r="AU53" s="25">
        <f>UnemployedMale!AU53+UnemployedFemale!AU53</f>
        <v>20.773167802649027</v>
      </c>
      <c r="AV53" s="25">
        <f>UnemployedMale!AV53+UnemployedFemale!AV53</f>
        <v>20.448804391320735</v>
      </c>
      <c r="AW53" s="25">
        <f>UnemployedMale!AW53+UnemployedFemale!AW53</f>
        <v>20.024387671986915</v>
      </c>
      <c r="AX53" s="25">
        <f>UnemployedMale!AX53+UnemployedFemale!AX53</f>
        <v>19.527057879247952</v>
      </c>
      <c r="AY53" s="25">
        <f>UnemployedMale!AY53+UnemployedFemale!AY53</f>
        <v>18.989511229202144</v>
      </c>
      <c r="AZ53" s="25">
        <f>UnemployedMale!AZ53+UnemployedFemale!AZ53</f>
        <v>18.436343026400003</v>
      </c>
    </row>
    <row r="54" spans="1:5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UnemployedMale!AA54+UnemployedFemale!AA54</f>
        <v>14.437891381354378</v>
      </c>
      <c r="AB54" s="28">
        <f>UnemployedMale!AB54+UnemployedFemale!AB54</f>
        <v>15.02969435902776</v>
      </c>
      <c r="AC54" s="28">
        <f>UnemployedMale!AC54+UnemployedFemale!AC54</f>
        <v>15.524662774350455</v>
      </c>
      <c r="AD54" s="28">
        <f>UnemployedMale!AD54+UnemployedFemale!AD54</f>
        <v>15.961432614903075</v>
      </c>
      <c r="AE54" s="28">
        <f>UnemployedMale!AE54+UnemployedFemale!AE54</f>
        <v>16.400981836111821</v>
      </c>
      <c r="AF54" s="28">
        <f>UnemployedMale!AF54+UnemployedFemale!AF54</f>
        <v>16.888620383430645</v>
      </c>
      <c r="AG54" s="25">
        <f>UnemployedMale!AG54+UnemployedFemale!AG54</f>
        <v>17.370538655881074</v>
      </c>
      <c r="AH54" s="25">
        <f>UnemployedMale!AH54+UnemployedFemale!AH54</f>
        <v>17.895635660044007</v>
      </c>
      <c r="AI54" s="25">
        <f>UnemployedMale!AI54+UnemployedFemale!AI54</f>
        <v>18.456856040063311</v>
      </c>
      <c r="AJ54" s="25">
        <f>UnemployedMale!AJ54+UnemployedFemale!AJ54</f>
        <v>19.039500013728414</v>
      </c>
      <c r="AK54" s="25">
        <f>UnemployedMale!AK54+UnemployedFemale!AK54</f>
        <v>19.634180605336283</v>
      </c>
      <c r="AL54" s="25">
        <f>UnemployedMale!AL54+UnemployedFemale!AL54</f>
        <v>19.686750655820209</v>
      </c>
      <c r="AM54" s="25">
        <f>UnemployedMale!AM54+UnemployedFemale!AM54</f>
        <v>19.72130237679357</v>
      </c>
      <c r="AN54" s="25">
        <f>UnemployedMale!AN54+UnemployedFemale!AN54</f>
        <v>19.749116576820086</v>
      </c>
      <c r="AO54" s="25">
        <f>UnemployedMale!AO54+UnemployedFemale!AO54</f>
        <v>19.785587646403986</v>
      </c>
      <c r="AP54" s="25">
        <f>UnemployedMale!AP54+UnemployedFemale!AP54</f>
        <v>19.836333498208692</v>
      </c>
      <c r="AQ54" s="25">
        <f>UnemployedMale!AQ54+UnemployedFemale!AQ54</f>
        <v>19.896394387445007</v>
      </c>
      <c r="AR54" s="25">
        <f>UnemployedMale!AR54+UnemployedFemale!AR54</f>
        <v>19.950514198282235</v>
      </c>
      <c r="AS54" s="25">
        <f>UnemployedMale!AS54+UnemployedFemale!AS54</f>
        <v>19.979542356683755</v>
      </c>
      <c r="AT54" s="25">
        <f>UnemployedMale!AT54+UnemployedFemale!AT54</f>
        <v>19.961897887716155</v>
      </c>
      <c r="AU54" s="25">
        <f>UnemployedMale!AU54+UnemployedFemale!AU54</f>
        <v>19.881457581038312</v>
      </c>
      <c r="AV54" s="25">
        <f>UnemployedMale!AV54+UnemployedFemale!AV54</f>
        <v>19.754036854550737</v>
      </c>
      <c r="AW54" s="25">
        <f>UnemployedMale!AW54+UnemployedFemale!AW54</f>
        <v>19.578430946174148</v>
      </c>
      <c r="AX54" s="25">
        <f>UnemployedMale!AX54+UnemployedFemale!AX54</f>
        <v>19.313262033924449</v>
      </c>
      <c r="AY54" s="25">
        <f>UnemployedMale!AY54+UnemployedFemale!AY54</f>
        <v>18.911525790920336</v>
      </c>
      <c r="AZ54" s="25">
        <f>UnemployedMale!AZ54+UnemployedFemale!AZ54</f>
        <v>18.3596360584</v>
      </c>
    </row>
    <row r="55" spans="1:5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UnemployedMale!AA55+UnemployedFemale!AA55</f>
        <v>13.763635388790872</v>
      </c>
      <c r="AB55" s="28">
        <f>UnemployedMale!AB55+UnemployedFemale!AB55</f>
        <v>14.366692712053148</v>
      </c>
      <c r="AC55" s="28">
        <f>UnemployedMale!AC55+UnemployedFemale!AC55</f>
        <v>14.860605731550393</v>
      </c>
      <c r="AD55" s="28">
        <f>UnemployedMale!AD55+UnemployedFemale!AD55</f>
        <v>15.287368703421123</v>
      </c>
      <c r="AE55" s="28">
        <f>UnemployedMale!AE55+UnemployedFemale!AE55</f>
        <v>15.713480307779761</v>
      </c>
      <c r="AF55" s="28">
        <f>UnemployedMale!AF55+UnemployedFemale!AF55</f>
        <v>16.187583400888798</v>
      </c>
      <c r="AG55" s="25">
        <f>UnemployedMale!AG55+UnemployedFemale!AG55</f>
        <v>16.659362436445775</v>
      </c>
      <c r="AH55" s="25">
        <f>UnemployedMale!AH55+UnemployedFemale!AH55</f>
        <v>17.172680117723811</v>
      </c>
      <c r="AI55" s="25">
        <f>UnemployedMale!AI55+UnemployedFemale!AI55</f>
        <v>17.717584166671578</v>
      </c>
      <c r="AJ55" s="25">
        <f>UnemployedMale!AJ55+UnemployedFemale!AJ55</f>
        <v>18.276312588958572</v>
      </c>
      <c r="AK55" s="25">
        <f>UnemployedMale!AK55+UnemployedFemale!AK55</f>
        <v>18.837311248842944</v>
      </c>
      <c r="AL55" s="25">
        <f>UnemployedMale!AL55+UnemployedFemale!AL55</f>
        <v>18.869479191528065</v>
      </c>
      <c r="AM55" s="25">
        <f>UnemployedMale!AM55+UnemployedFemale!AM55</f>
        <v>18.879661376427954</v>
      </c>
      <c r="AN55" s="25">
        <f>UnemployedMale!AN55+UnemployedFemale!AN55</f>
        <v>18.882036201782011</v>
      </c>
      <c r="AO55" s="25">
        <f>UnemployedMale!AO55+UnemployedFemale!AO55</f>
        <v>18.892032512498179</v>
      </c>
      <c r="AP55" s="25">
        <f>UnemployedMale!AP55+UnemployedFemale!AP55</f>
        <v>18.918396901856983</v>
      </c>
      <c r="AQ55" s="25">
        <f>UnemployedMale!AQ55+UnemployedFemale!AQ55</f>
        <v>18.949404035795293</v>
      </c>
      <c r="AR55" s="25">
        <f>UnemployedMale!AR55+UnemployedFemale!AR55</f>
        <v>18.972863657880243</v>
      </c>
      <c r="AS55" s="25">
        <f>UnemployedMale!AS55+UnemployedFemale!AS55</f>
        <v>18.989747407497987</v>
      </c>
      <c r="AT55" s="25">
        <f>UnemployedMale!AT55+UnemployedFemale!AT55</f>
        <v>19.001415423168062</v>
      </c>
      <c r="AU55" s="25">
        <f>UnemployedMale!AU55+UnemployedFemale!AU55</f>
        <v>19.000823426169415</v>
      </c>
      <c r="AV55" s="25">
        <f>UnemployedMale!AV55+UnemployedFemale!AV55</f>
        <v>19.010203658333133</v>
      </c>
      <c r="AW55" s="25">
        <f>UnemployedMale!AW55+UnemployedFemale!AW55</f>
        <v>19.009594594068801</v>
      </c>
      <c r="AX55" s="25">
        <f>UnemployedMale!AX55+UnemployedFemale!AX55</f>
        <v>18.912793274425884</v>
      </c>
      <c r="AY55" s="25">
        <f>UnemployedMale!AY55+UnemployedFemale!AY55</f>
        <v>18.622942609700797</v>
      </c>
      <c r="AZ55" s="25">
        <f>UnemployedMale!AZ55+UnemployedFemale!AZ55</f>
        <v>18.099857140000001</v>
      </c>
    </row>
    <row r="56" spans="1:5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UnemployedMale!AA56+UnemployedFemale!AA56</f>
        <v>12.897561994084164</v>
      </c>
      <c r="AB56" s="28">
        <f>UnemployedMale!AB56+UnemployedFemale!AB56</f>
        <v>13.508971087170176</v>
      </c>
      <c r="AC56" s="28">
        <f>UnemployedMale!AC56+UnemployedFemale!AC56</f>
        <v>14.047832603050491</v>
      </c>
      <c r="AD56" s="28">
        <f>UnemployedMale!AD56+UnemployedFemale!AD56</f>
        <v>14.538766024553816</v>
      </c>
      <c r="AE56" s="28">
        <f>UnemployedMale!AE56+UnemployedFemale!AE56</f>
        <v>15.022539895023241</v>
      </c>
      <c r="AF56" s="28">
        <f>UnemployedMale!AF56+UnemployedFemale!AF56</f>
        <v>15.530294559683957</v>
      </c>
      <c r="AG56" s="25">
        <f>UnemployedMale!AG56+UnemployedFemale!AG56</f>
        <v>16.008083064062099</v>
      </c>
      <c r="AH56" s="25">
        <f>UnemployedMale!AH56+UnemployedFemale!AH56</f>
        <v>16.503202395895357</v>
      </c>
      <c r="AI56" s="25">
        <f>UnemployedMale!AI56+UnemployedFemale!AI56</f>
        <v>17.012758852204449</v>
      </c>
      <c r="AJ56" s="25">
        <f>UnemployedMale!AJ56+UnemployedFemale!AJ56</f>
        <v>17.53074205284452</v>
      </c>
      <c r="AK56" s="25">
        <f>UnemployedMale!AK56+UnemployedFemale!AK56</f>
        <v>18.05404104034206</v>
      </c>
      <c r="AL56" s="25">
        <f>UnemployedMale!AL56+UnemployedFemale!AL56</f>
        <v>18.07670670731304</v>
      </c>
      <c r="AM56" s="25">
        <f>UnemployedMale!AM56+UnemployedFemale!AM56</f>
        <v>18.082261057122736</v>
      </c>
      <c r="AN56" s="25">
        <f>UnemployedMale!AN56+UnemployedFemale!AN56</f>
        <v>18.080894987510558</v>
      </c>
      <c r="AO56" s="25">
        <f>UnemployedMale!AO56+UnemployedFemale!AO56</f>
        <v>18.085602080318687</v>
      </c>
      <c r="AP56" s="25">
        <f>UnemployedMale!AP56+UnemployedFemale!AP56</f>
        <v>18.102157598484599</v>
      </c>
      <c r="AQ56" s="25">
        <f>UnemployedMale!AQ56+UnemployedFemale!AQ56</f>
        <v>18.119354012565385</v>
      </c>
      <c r="AR56" s="25">
        <f>UnemployedMale!AR56+UnemployedFemale!AR56</f>
        <v>18.127875747344124</v>
      </c>
      <c r="AS56" s="25">
        <f>UnemployedMale!AS56+UnemployedFemale!AS56</f>
        <v>18.134579047055112</v>
      </c>
      <c r="AT56" s="25">
        <f>UnemployedMale!AT56+UnemployedFemale!AT56</f>
        <v>18.147744401649366</v>
      </c>
      <c r="AU56" s="25">
        <f>UnemployedMale!AU56+UnemployedFemale!AU56</f>
        <v>18.164418639080232</v>
      </c>
      <c r="AV56" s="25">
        <f>UnemployedMale!AV56+UnemployedFemale!AV56</f>
        <v>18.203872909876516</v>
      </c>
      <c r="AW56" s="25">
        <f>UnemployedMale!AW56+UnemployedFemale!AW56</f>
        <v>18.241971653012449</v>
      </c>
      <c r="AX56" s="25">
        <f>UnemployedMale!AX56+UnemployedFemale!AX56</f>
        <v>18.193576170848161</v>
      </c>
      <c r="AY56" s="25">
        <f>UnemployedMale!AY56+UnemployedFemale!AY56</f>
        <v>17.961265888832166</v>
      </c>
      <c r="AZ56" s="25">
        <f>UnemployedMale!AZ56+UnemployedFemale!AZ56</f>
        <v>17.503199611199999</v>
      </c>
    </row>
    <row r="57" spans="1:5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UnemployedMale!AA57+UnemployedFemale!AA57</f>
        <v>11.927043335818572</v>
      </c>
      <c r="AB57" s="28">
        <f>UnemployedMale!AB57+UnemployedFemale!AB57</f>
        <v>12.54195206304532</v>
      </c>
      <c r="AC57" s="28">
        <f>UnemployedMale!AC57+UnemployedFemale!AC57</f>
        <v>13.149491936663489</v>
      </c>
      <c r="AD57" s="28">
        <f>UnemployedMale!AD57+UnemployedFemale!AD57</f>
        <v>13.745474867376851</v>
      </c>
      <c r="AE57" s="28">
        <f>UnemployedMale!AE57+UnemployedFemale!AE57</f>
        <v>14.327930480136665</v>
      </c>
      <c r="AF57" s="28">
        <f>UnemployedMale!AF57+UnemployedFemale!AF57</f>
        <v>14.897003734163544</v>
      </c>
      <c r="AG57" s="25">
        <f>UnemployedMale!AG57+UnemployedFemale!AG57</f>
        <v>15.391299989133483</v>
      </c>
      <c r="AH57" s="25">
        <f>UnemployedMale!AH57+UnemployedFemale!AH57</f>
        <v>15.865513966816113</v>
      </c>
      <c r="AI57" s="25">
        <f>UnemployedMale!AI57+UnemployedFemale!AI57</f>
        <v>16.330516343556042</v>
      </c>
      <c r="AJ57" s="25">
        <f>UnemployedMale!AJ57+UnemployedFemale!AJ57</f>
        <v>16.800478515966297</v>
      </c>
      <c r="AK57" s="25">
        <f>UnemployedMale!AK57+UnemployedFemale!AK57</f>
        <v>17.286863337054349</v>
      </c>
      <c r="AL57" s="25">
        <f>UnemployedMale!AL57+UnemployedFemale!AL57</f>
        <v>17.308510729522471</v>
      </c>
      <c r="AM57" s="25">
        <f>UnemployedMale!AM57+UnemployedFemale!AM57</f>
        <v>17.32140819797274</v>
      </c>
      <c r="AN57" s="25">
        <f>UnemployedMale!AN57+UnemployedFemale!AN57</f>
        <v>17.33156906473717</v>
      </c>
      <c r="AO57" s="25">
        <f>UnemployedMale!AO57+UnemployedFemale!AO57</f>
        <v>17.343552479849826</v>
      </c>
      <c r="AP57" s="25">
        <f>UnemployedMale!AP57+UnemployedFemale!AP57</f>
        <v>17.360031417854263</v>
      </c>
      <c r="AQ57" s="25">
        <f>UnemployedMale!AQ57+UnemployedFemale!AQ57</f>
        <v>17.372255064843422</v>
      </c>
      <c r="AR57" s="25">
        <f>UnemployedMale!AR57+UnemployedFemale!AR57</f>
        <v>17.374496528071898</v>
      </c>
      <c r="AS57" s="25">
        <f>UnemployedMale!AS57+UnemployedFemale!AS57</f>
        <v>17.371200097817976</v>
      </c>
      <c r="AT57" s="25">
        <f>UnemployedMale!AT57+UnemployedFemale!AT57</f>
        <v>17.367500046191907</v>
      </c>
      <c r="AU57" s="25">
        <f>UnemployedMale!AU57+UnemployedFemale!AU57</f>
        <v>17.360781086156852</v>
      </c>
      <c r="AV57" s="25">
        <f>UnemployedMale!AV57+UnemployedFemale!AV57</f>
        <v>17.361061454203334</v>
      </c>
      <c r="AW57" s="25">
        <f>UnemployedMale!AW57+UnemployedFemale!AW57</f>
        <v>17.35091053725181</v>
      </c>
      <c r="AX57" s="25">
        <f>UnemployedMale!AX57+UnemployedFemale!AX57</f>
        <v>17.273101703934348</v>
      </c>
      <c r="AY57" s="25">
        <f>UnemployedMale!AY57+UnemployedFemale!AY57</f>
        <v>17.063306734876154</v>
      </c>
      <c r="AZ57" s="25">
        <f>UnemployedMale!AZ57+UnemployedFemale!AZ57</f>
        <v>16.692506420799997</v>
      </c>
    </row>
    <row r="58" spans="1:5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UnemployedMale!AA58+UnemployedFemale!AA58</f>
        <v>11.709699182696355</v>
      </c>
      <c r="AB58" s="28">
        <f>UnemployedMale!AB58+UnemployedFemale!AB58</f>
        <v>12.371867163694485</v>
      </c>
      <c r="AC58" s="28">
        <f>UnemployedMale!AC58+UnemployedFemale!AC58</f>
        <v>13.089499307081731</v>
      </c>
      <c r="AD58" s="28">
        <f>UnemployedMale!AD58+UnemployedFemale!AD58</f>
        <v>13.829357411171475</v>
      </c>
      <c r="AE58" s="28">
        <f>UnemployedMale!AE58+UnemployedFemale!AE58</f>
        <v>14.547654199928191</v>
      </c>
      <c r="AF58" s="28">
        <f>UnemployedMale!AF58+UnemployedFemale!AF58</f>
        <v>15.213994871804775</v>
      </c>
      <c r="AG58" s="25">
        <f>UnemployedMale!AG58+UnemployedFemale!AG58</f>
        <v>15.754175712274252</v>
      </c>
      <c r="AH58" s="25">
        <f>UnemployedMale!AH58+UnemployedFemale!AH58</f>
        <v>16.235726438434096</v>
      </c>
      <c r="AI58" s="25">
        <f>UnemployedMale!AI58+UnemployedFemale!AI58</f>
        <v>16.682621301680935</v>
      </c>
      <c r="AJ58" s="25">
        <f>UnemployedMale!AJ58+UnemployedFemale!AJ58</f>
        <v>17.131378677692837</v>
      </c>
      <c r="AK58" s="25">
        <f>UnemployedMale!AK58+UnemployedFemale!AK58</f>
        <v>17.608731449981221</v>
      </c>
      <c r="AL58" s="25">
        <f>UnemployedMale!AL58+UnemployedFemale!AL58</f>
        <v>17.93327688800872</v>
      </c>
      <c r="AM58" s="25">
        <f>UnemployedMale!AM58+UnemployedFemale!AM58</f>
        <v>18.276218411967665</v>
      </c>
      <c r="AN58" s="25">
        <f>UnemployedMale!AN58+UnemployedFemale!AN58</f>
        <v>18.639144922443972</v>
      </c>
      <c r="AO58" s="25">
        <f>UnemployedMale!AO58+UnemployedFemale!AO58</f>
        <v>19.019873671348336</v>
      </c>
      <c r="AP58" s="25">
        <f>UnemployedMale!AP58+UnemployedFemale!AP58</f>
        <v>19.417227778495874</v>
      </c>
      <c r="AQ58" s="25">
        <f>UnemployedMale!AQ58+UnemployedFemale!AQ58</f>
        <v>19.825695845997583</v>
      </c>
      <c r="AR58" s="25">
        <f>UnemployedMale!AR58+UnemployedFemale!AR58</f>
        <v>20.24586216097072</v>
      </c>
      <c r="AS58" s="25">
        <f>UnemployedMale!AS58+UnemployedFemale!AS58</f>
        <v>20.686653764048426</v>
      </c>
      <c r="AT58" s="25">
        <f>UnemployedMale!AT58+UnemployedFemale!AT58</f>
        <v>21.159110241615178</v>
      </c>
      <c r="AU58" s="25">
        <f>UnemployedMale!AU58+UnemployedFemale!AU58</f>
        <v>21.667156249524972</v>
      </c>
      <c r="AV58" s="25">
        <f>UnemployedMale!AV58+UnemployedFemale!AV58</f>
        <v>22.218710543400856</v>
      </c>
      <c r="AW58" s="25">
        <f>UnemployedMale!AW58+UnemployedFemale!AW58</f>
        <v>22.798436436182897</v>
      </c>
      <c r="AX58" s="25">
        <f>UnemployedMale!AX58+UnemployedFemale!AX58</f>
        <v>23.359377424645814</v>
      </c>
      <c r="AY58" s="25">
        <f>UnemployedMale!AY58+UnemployedFemale!AY58</f>
        <v>23.842274632690728</v>
      </c>
      <c r="AZ58" s="25">
        <f>UnemployedMale!AZ58+UnemployedFemale!AZ58</f>
        <v>24.209997820499996</v>
      </c>
    </row>
    <row r="59" spans="1:5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UnemployedMale!AA59+UnemployedFemale!AA59</f>
        <v>10.713175203973066</v>
      </c>
      <c r="AB59" s="28">
        <f>UnemployedMale!AB59+UnemployedFemale!AB59</f>
        <v>11.384949713969522</v>
      </c>
      <c r="AC59" s="28">
        <f>UnemployedMale!AC59+UnemployedFemale!AC59</f>
        <v>12.182659516102305</v>
      </c>
      <c r="AD59" s="28">
        <f>UnemployedMale!AD59+UnemployedFemale!AD59</f>
        <v>13.040614878481954</v>
      </c>
      <c r="AE59" s="28">
        <f>UnemployedMale!AE59+UnemployedFemale!AE59</f>
        <v>13.867466348866111</v>
      </c>
      <c r="AF59" s="28">
        <f>UnemployedMale!AF59+UnemployedFemale!AF59</f>
        <v>14.599355219260922</v>
      </c>
      <c r="AG59" s="25">
        <f>UnemployedMale!AG59+UnemployedFemale!AG59</f>
        <v>15.153391756974969</v>
      </c>
      <c r="AH59" s="25">
        <f>UnemployedMale!AH59+UnemployedFemale!AH59</f>
        <v>15.605702247296867</v>
      </c>
      <c r="AI59" s="25">
        <f>UnemployedMale!AI59+UnemployedFemale!AI59</f>
        <v>15.996221629227975</v>
      </c>
      <c r="AJ59" s="25">
        <f>UnemployedMale!AJ59+UnemployedFemale!AJ59</f>
        <v>16.386435438044874</v>
      </c>
      <c r="AK59" s="25">
        <f>UnemployedMale!AK59+UnemployedFemale!AK59</f>
        <v>16.820802725300215</v>
      </c>
      <c r="AL59" s="25">
        <f>UnemployedMale!AL59+UnemployedFemale!AL59</f>
        <v>17.129833935143974</v>
      </c>
      <c r="AM59" s="25">
        <f>UnemployedMale!AM59+UnemployedFemale!AM59</f>
        <v>17.470845352924712</v>
      </c>
      <c r="AN59" s="25">
        <f>UnemployedMale!AN59+UnemployedFemale!AN59</f>
        <v>17.835093323289136</v>
      </c>
      <c r="AO59" s="25">
        <f>UnemployedMale!AO59+UnemployedFemale!AO59</f>
        <v>18.208286636047685</v>
      </c>
      <c r="AP59" s="25">
        <f>UnemployedMale!AP59+UnemployedFemale!AP59</f>
        <v>18.581435133766753</v>
      </c>
      <c r="AQ59" s="25">
        <f>UnemployedMale!AQ59+UnemployedFemale!AQ59</f>
        <v>18.950246680508513</v>
      </c>
      <c r="AR59" s="25">
        <f>UnemployedMale!AR59+UnemployedFemale!AR59</f>
        <v>19.321048818695214</v>
      </c>
      <c r="AS59" s="25">
        <f>UnemployedMale!AS59+UnemployedFemale!AS59</f>
        <v>19.706327473249953</v>
      </c>
      <c r="AT59" s="25">
        <f>UnemployedMale!AT59+UnemployedFemale!AT59</f>
        <v>20.123044795921615</v>
      </c>
      <c r="AU59" s="25">
        <f>UnemployedMale!AU59+UnemployedFemale!AU59</f>
        <v>20.579299323765948</v>
      </c>
      <c r="AV59" s="25">
        <f>UnemployedMale!AV59+UnemployedFemale!AV59</f>
        <v>21.073341950380382</v>
      </c>
      <c r="AW59" s="25">
        <f>UnemployedMale!AW59+UnemployedFemale!AW59</f>
        <v>21.592152637983119</v>
      </c>
      <c r="AX59" s="25">
        <f>UnemployedMale!AX59+UnemployedFemale!AX59</f>
        <v>22.117628173410242</v>
      </c>
      <c r="AY59" s="25">
        <f>UnemployedMale!AY59+UnemployedFemale!AY59</f>
        <v>22.627446725114115</v>
      </c>
      <c r="AZ59" s="25">
        <f>UnemployedMale!AZ59+UnemployedFemale!AZ59</f>
        <v>23.1028109835</v>
      </c>
    </row>
    <row r="60" spans="1:5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UnemployedMale!AA60+UnemployedFemale!AA60</f>
        <v>9.8964604129314289</v>
      </c>
      <c r="AB60" s="28">
        <f>UnemployedMale!AB60+UnemployedFemale!AB60</f>
        <v>10.540622864361195</v>
      </c>
      <c r="AC60" s="28">
        <f>UnemployedMale!AC60+UnemployedFemale!AC60</f>
        <v>11.34905854555884</v>
      </c>
      <c r="AD60" s="28">
        <f>UnemployedMale!AD60+UnemployedFemale!AD60</f>
        <v>12.242546300155908</v>
      </c>
      <c r="AE60" s="28">
        <f>UnemployedMale!AE60+UnemployedFemale!AE60</f>
        <v>13.10873962247739</v>
      </c>
      <c r="AF60" s="28">
        <f>UnemployedMale!AF60+UnemployedFemale!AF60</f>
        <v>13.8672980060883</v>
      </c>
      <c r="AG60" s="25">
        <f>UnemployedMale!AG60+UnemployedFemale!AG60</f>
        <v>14.434020017424292</v>
      </c>
      <c r="AH60" s="25">
        <f>UnemployedMale!AH60+UnemployedFemale!AH60</f>
        <v>14.886146641395724</v>
      </c>
      <c r="AI60" s="25">
        <f>UnemployedMale!AI60+UnemployedFemale!AI60</f>
        <v>15.267703742536602</v>
      </c>
      <c r="AJ60" s="25">
        <f>UnemployedMale!AJ60+UnemployedFemale!AJ60</f>
        <v>15.644770758863654</v>
      </c>
      <c r="AK60" s="25">
        <f>UnemployedMale!AK60+UnemployedFemale!AK60</f>
        <v>16.066376477536306</v>
      </c>
      <c r="AL60" s="25">
        <f>UnemployedMale!AL60+UnemployedFemale!AL60</f>
        <v>16.371767368322633</v>
      </c>
      <c r="AM60" s="25">
        <f>UnemployedMale!AM60+UnemployedFemale!AM60</f>
        <v>16.707487684114476</v>
      </c>
      <c r="AN60" s="25">
        <f>UnemployedMale!AN60+UnemployedFemale!AN60</f>
        <v>17.062999506941068</v>
      </c>
      <c r="AO60" s="25">
        <f>UnemployedMale!AO60+UnemployedFemale!AO60</f>
        <v>17.420341557121883</v>
      </c>
      <c r="AP60" s="25">
        <f>UnemployedMale!AP60+UnemployedFemale!AP60</f>
        <v>17.768175226861242</v>
      </c>
      <c r="AQ60" s="25">
        <f>UnemployedMale!AQ60+UnemployedFemale!AQ60</f>
        <v>18.103883206166778</v>
      </c>
      <c r="AR60" s="25">
        <f>UnemployedMale!AR60+UnemployedFemale!AR60</f>
        <v>18.436728223795605</v>
      </c>
      <c r="AS60" s="25">
        <f>UnemployedMale!AS60+UnemployedFemale!AS60</f>
        <v>18.780591576054618</v>
      </c>
      <c r="AT60" s="25">
        <f>UnemployedMale!AT60+UnemployedFemale!AT60</f>
        <v>19.152886112662269</v>
      </c>
      <c r="AU60" s="25">
        <f>UnemployedMale!AU60+UnemployedFemale!AU60</f>
        <v>19.564375944543354</v>
      </c>
      <c r="AV60" s="25">
        <f>UnemployedMale!AV60+UnemployedFemale!AV60</f>
        <v>20.006279094698137</v>
      </c>
      <c r="AW60" s="25">
        <f>UnemployedMale!AW60+UnemployedFemale!AW60</f>
        <v>20.468204326700029</v>
      </c>
      <c r="AX60" s="25">
        <f>UnemployedMale!AX60+UnemployedFemale!AX60</f>
        <v>20.954501746060231</v>
      </c>
      <c r="AY60" s="25">
        <f>UnemployedMale!AY60+UnemployedFemale!AY60</f>
        <v>21.470081061066512</v>
      </c>
      <c r="AZ60" s="25">
        <f>UnemployedMale!AZ60+UnemployedFemale!AZ60</f>
        <v>22.011114735</v>
      </c>
    </row>
    <row r="61" spans="1:5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UnemployedMale!AA61+UnemployedFemale!AA61</f>
        <v>9.3622054480978498</v>
      </c>
      <c r="AB61" s="28">
        <f>UnemployedMale!AB61+UnemployedFemale!AB61</f>
        <v>9.9206732713963657</v>
      </c>
      <c r="AC61" s="28">
        <f>UnemployedMale!AC61+UnemployedFemale!AC61</f>
        <v>10.631199273819286</v>
      </c>
      <c r="AD61" s="28">
        <f>UnemployedMale!AD61+UnemployedFemale!AD61</f>
        <v>11.429166756880155</v>
      </c>
      <c r="AE61" s="28">
        <f>UnemployedMale!AE61+UnemployedFemale!AE61</f>
        <v>12.222222354030855</v>
      </c>
      <c r="AF61" s="28">
        <f>UnemployedMale!AF61+UnemployedFemale!AF61</f>
        <v>12.943990757163331</v>
      </c>
      <c r="AG61" s="25">
        <f>UnemployedMale!AG61+UnemployedFemale!AG61</f>
        <v>13.52040702048528</v>
      </c>
      <c r="AH61" s="25">
        <f>UnemployedMale!AH61+UnemployedFemale!AH61</f>
        <v>14.018468656601925</v>
      </c>
      <c r="AI61" s="25">
        <f>UnemployedMale!AI61+UnemployedFemale!AI61</f>
        <v>14.46405365553615</v>
      </c>
      <c r="AJ61" s="25">
        <f>UnemployedMale!AJ61+UnemployedFemale!AJ61</f>
        <v>14.899295576379231</v>
      </c>
      <c r="AK61" s="25">
        <f>UnemployedMale!AK61+UnemployedFemale!AK61</f>
        <v>15.354682364736506</v>
      </c>
      <c r="AL61" s="25">
        <f>UnemployedMale!AL61+UnemployedFemale!AL61</f>
        <v>15.671861069365097</v>
      </c>
      <c r="AM61" s="25">
        <f>UnemployedMale!AM61+UnemployedFemale!AM61</f>
        <v>15.99583772975415</v>
      </c>
      <c r="AN61" s="25">
        <f>UnemployedMale!AN61+UnemployedFemale!AN61</f>
        <v>16.323444387669156</v>
      </c>
      <c r="AO61" s="25">
        <f>UnemployedMale!AO61+UnemployedFemale!AO61</f>
        <v>16.648672160998821</v>
      </c>
      <c r="AP61" s="25">
        <f>UnemployedMale!AP61+UnemployedFemale!AP61</f>
        <v>16.967975597914602</v>
      </c>
      <c r="AQ61" s="25">
        <f>UnemployedMale!AQ61+UnemployedFemale!AQ61</f>
        <v>17.281781926568826</v>
      </c>
      <c r="AR61" s="25">
        <f>UnemployedMale!AR61+UnemployedFemale!AR61</f>
        <v>17.595749527760535</v>
      </c>
      <c r="AS61" s="25">
        <f>UnemployedMale!AS61+UnemployedFemale!AS61</f>
        <v>17.921356478487088</v>
      </c>
      <c r="AT61" s="25">
        <f>UnemployedMale!AT61+UnemployedFemale!AT61</f>
        <v>18.272212805926721</v>
      </c>
      <c r="AU61" s="25">
        <f>UnemployedMale!AU61+UnemployedFemale!AU61</f>
        <v>18.656960656020246</v>
      </c>
      <c r="AV61" s="25">
        <f>UnemployedMale!AV61+UnemployedFemale!AV61</f>
        <v>19.066034472260473</v>
      </c>
      <c r="AW61" s="25">
        <f>UnemployedMale!AW61+UnemployedFemale!AW61</f>
        <v>19.492067738603421</v>
      </c>
      <c r="AX61" s="25">
        <f>UnemployedMale!AX61+UnemployedFemale!AX61</f>
        <v>19.945780758265311</v>
      </c>
      <c r="AY61" s="25">
        <f>UnemployedMale!AY61+UnemployedFemale!AY61</f>
        <v>20.439893449584446</v>
      </c>
      <c r="AZ61" s="25">
        <f>UnemployedMale!AZ61+UnemployedFemale!AZ61</f>
        <v>20.9759504445</v>
      </c>
    </row>
    <row r="62" spans="1:5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UnemployedMale!AA62+UnemployedFemale!AA62</f>
        <v>9.0194659500867616</v>
      </c>
      <c r="AB62" s="28">
        <f>UnemployedMale!AB62+UnemployedFemale!AB62</f>
        <v>9.4581040030842605</v>
      </c>
      <c r="AC62" s="28">
        <f>UnemployedMale!AC62+UnemployedFemale!AC62</f>
        <v>10.003393299539596</v>
      </c>
      <c r="AD62" s="28">
        <f>UnemployedMale!AD62+UnemployedFemale!AD62</f>
        <v>10.623755735503259</v>
      </c>
      <c r="AE62" s="28">
        <f>UnemployedMale!AE62+UnemployedFemale!AE62</f>
        <v>11.273182258682924</v>
      </c>
      <c r="AF62" s="28">
        <f>UnemployedMale!AF62+UnemployedFemale!AF62</f>
        <v>11.91659188638147</v>
      </c>
      <c r="AG62" s="25">
        <f>UnemployedMale!AG62+UnemployedFemale!AG62</f>
        <v>12.497533605857406</v>
      </c>
      <c r="AH62" s="25">
        <f>UnemployedMale!AH62+UnemployedFemale!AH62</f>
        <v>13.065237632526832</v>
      </c>
      <c r="AI62" s="25">
        <f>UnemployedMale!AI62+UnemployedFemale!AI62</f>
        <v>13.616257965038731</v>
      </c>
      <c r="AJ62" s="25">
        <f>UnemployedMale!AJ62+UnemployedFemale!AJ62</f>
        <v>14.14933466791673</v>
      </c>
      <c r="AK62" s="25">
        <f>UnemployedMale!AK62+UnemployedFemale!AK62</f>
        <v>14.665706367244983</v>
      </c>
      <c r="AL62" s="25">
        <f>UnemployedMale!AL62+UnemployedFemale!AL62</f>
        <v>15.004023199321054</v>
      </c>
      <c r="AM62" s="25">
        <f>UnemployedMale!AM62+UnemployedFemale!AM62</f>
        <v>15.313583006028818</v>
      </c>
      <c r="AN62" s="25">
        <f>UnemployedMale!AN62+UnemployedFemale!AN62</f>
        <v>15.604484187518462</v>
      </c>
      <c r="AO62" s="25">
        <f>UnemployedMale!AO62+UnemployedFemale!AO62</f>
        <v>15.890900496976522</v>
      </c>
      <c r="AP62" s="25">
        <f>UnemployedMale!AP62+UnemployedFemale!AP62</f>
        <v>16.18298994000854</v>
      </c>
      <c r="AQ62" s="25">
        <f>UnemployedMale!AQ62+UnemployedFemale!AQ62</f>
        <v>16.482845408759704</v>
      </c>
      <c r="AR62" s="25">
        <f>UnemployedMale!AR62+UnemployedFemale!AR62</f>
        <v>16.79082706820175</v>
      </c>
      <c r="AS62" s="25">
        <f>UnemployedMale!AS62+UnemployedFemale!AS62</f>
        <v>17.113156582476542</v>
      </c>
      <c r="AT62" s="25">
        <f>UnemployedMale!AT62+UnemployedFemale!AT62</f>
        <v>17.457080619668744</v>
      </c>
      <c r="AU62" s="25">
        <f>UnemployedMale!AU62+UnemployedFemale!AU62</f>
        <v>17.826047593294877</v>
      </c>
      <c r="AV62" s="25">
        <f>UnemployedMale!AV62+UnemployedFemale!AV62</f>
        <v>18.213969124153731</v>
      </c>
      <c r="AW62" s="25">
        <f>UnemployedMale!AW62+UnemployedFemale!AW62</f>
        <v>18.616724353226218</v>
      </c>
      <c r="AX62" s="25">
        <f>UnemployedMale!AX62+UnemployedFemale!AX62</f>
        <v>19.041047839556157</v>
      </c>
      <c r="AY62" s="25">
        <f>UnemployedMale!AY62+UnemployedFemale!AY62</f>
        <v>19.495943633308354</v>
      </c>
      <c r="AZ62" s="25">
        <f>UnemployedMale!AZ62+UnemployedFemale!AZ62</f>
        <v>19.981254068999995</v>
      </c>
    </row>
    <row r="63" spans="1:5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UnemployedMale!AA63+UnemployedFemale!AA63</f>
        <v>9.3368427042195261</v>
      </c>
      <c r="AB63" s="28">
        <f>UnemployedMale!AB63+UnemployedFemale!AB63</f>
        <v>9.6997703873095222</v>
      </c>
      <c r="AC63" s="28">
        <f>UnemployedMale!AC63+UnemployedFemale!AC63</f>
        <v>10.14086125297818</v>
      </c>
      <c r="AD63" s="28">
        <f>UnemployedMale!AD63+UnemployedFemale!AD63</f>
        <v>10.656354985673392</v>
      </c>
      <c r="AE63" s="28">
        <f>UnemployedMale!AE63+UnemployedFemale!AE63</f>
        <v>11.237780425362029</v>
      </c>
      <c r="AF63" s="28">
        <f>UnemployedMale!AF63+UnemployedFemale!AF63</f>
        <v>11.874900081141369</v>
      </c>
      <c r="AG63" s="25">
        <f>UnemployedMale!AG63+UnemployedFemale!AG63</f>
        <v>12.48038165748752</v>
      </c>
      <c r="AH63" s="25">
        <f>UnemployedMale!AH63+UnemployedFemale!AH63</f>
        <v>13.128512660634915</v>
      </c>
      <c r="AI63" s="25">
        <f>UnemployedMale!AI63+UnemployedFemale!AI63</f>
        <v>13.785714755417363</v>
      </c>
      <c r="AJ63" s="25">
        <f>UnemployedMale!AJ63+UnemployedFemale!AJ63</f>
        <v>14.409063140078116</v>
      </c>
      <c r="AK63" s="25">
        <f>UnemployedMale!AK63+UnemployedFemale!AK63</f>
        <v>14.969902947840882</v>
      </c>
      <c r="AL63" s="25">
        <f>UnemployedMale!AL63+UnemployedFemale!AL63</f>
        <v>15.456642818550002</v>
      </c>
      <c r="AM63" s="25">
        <f>UnemployedMale!AM63+UnemployedFemale!AM63</f>
        <v>15.880898361262449</v>
      </c>
      <c r="AN63" s="25">
        <f>UnemployedMale!AN63+UnemployedFemale!AN63</f>
        <v>16.267022482723569</v>
      </c>
      <c r="AO63" s="25">
        <f>UnemployedMale!AO63+UnemployedFemale!AO63</f>
        <v>16.65134614937238</v>
      </c>
      <c r="AP63" s="25">
        <f>UnemployedMale!AP63+UnemployedFemale!AP63</f>
        <v>17.060175571800539</v>
      </c>
      <c r="AQ63" s="25">
        <f>UnemployedMale!AQ63+UnemployedFemale!AQ63</f>
        <v>17.499862662576824</v>
      </c>
      <c r="AR63" s="25">
        <f>UnemployedMale!AR63+UnemployedFemale!AR63</f>
        <v>17.9643677763517</v>
      </c>
      <c r="AS63" s="25">
        <f>UnemployedMale!AS63+UnemployedFemale!AS63</f>
        <v>18.455450403211707</v>
      </c>
      <c r="AT63" s="25">
        <f>UnemployedMale!AT63+UnemployedFemale!AT63</f>
        <v>18.971261880330992</v>
      </c>
      <c r="AU63" s="25">
        <f>UnemployedMale!AU63+UnemployedFemale!AU63</f>
        <v>19.511508438561535</v>
      </c>
      <c r="AV63" s="25">
        <f>UnemployedMale!AV63+UnemployedFemale!AV63</f>
        <v>20.070835908703781</v>
      </c>
      <c r="AW63" s="25">
        <f>UnemployedMale!AW63+UnemployedFemale!AW63</f>
        <v>20.649989219477057</v>
      </c>
      <c r="AX63" s="25">
        <f>UnemployedMale!AX63+UnemployedFemale!AX63</f>
        <v>21.259397773937103</v>
      </c>
      <c r="AY63" s="25">
        <f>UnemployedMale!AY63+UnemployedFemale!AY63</f>
        <v>21.911229665300763</v>
      </c>
      <c r="AZ63" s="25">
        <f>UnemployedMale!AZ63+UnemployedFemale!AZ63</f>
        <v>22.610534343500003</v>
      </c>
    </row>
    <row r="64" spans="1:5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UnemployedMale!AA64+UnemployedFemale!AA64</f>
        <v>8.9667403221233819</v>
      </c>
      <c r="AB64" s="28">
        <f>UnemployedMale!AB64+UnemployedFemale!AB64</f>
        <v>9.1941025245412646</v>
      </c>
      <c r="AC64" s="28">
        <f>UnemployedMale!AC64+UnemployedFemale!AC64</f>
        <v>9.4567642123388254</v>
      </c>
      <c r="AD64" s="28">
        <f>UnemployedMale!AD64+UnemployedFemale!AD64</f>
        <v>9.7845345770483192</v>
      </c>
      <c r="AE64" s="28">
        <f>UnemployedMale!AE64+UnemployedFemale!AE64</f>
        <v>10.216617155282117</v>
      </c>
      <c r="AF64" s="28">
        <f>UnemployedMale!AF64+UnemployedFemale!AF64</f>
        <v>10.776735468456508</v>
      </c>
      <c r="AG64" s="25">
        <f>UnemployedMale!AG64+UnemployedFemale!AG64</f>
        <v>11.399596173875477</v>
      </c>
      <c r="AH64" s="25">
        <f>UnemployedMale!AH64+UnemployedFemale!AH64</f>
        <v>12.136480676615768</v>
      </c>
      <c r="AI64" s="25">
        <f>UnemployedMale!AI64+UnemployedFemale!AI64</f>
        <v>12.918848913000687</v>
      </c>
      <c r="AJ64" s="25">
        <f>UnemployedMale!AJ64+UnemployedFemale!AJ64</f>
        <v>13.656321793341569</v>
      </c>
      <c r="AK64" s="25">
        <f>UnemployedMale!AK64+UnemployedFemale!AK64</f>
        <v>14.287200256937478</v>
      </c>
      <c r="AL64" s="25">
        <f>UnemployedMale!AL64+UnemployedFemale!AL64</f>
        <v>14.788895312201298</v>
      </c>
      <c r="AM64" s="25">
        <f>UnemployedMale!AM64+UnemployedFemale!AM64</f>
        <v>15.185119834478028</v>
      </c>
      <c r="AN64" s="25">
        <f>UnemployedMale!AN64+UnemployedFemale!AN64</f>
        <v>15.517317155411991</v>
      </c>
      <c r="AO64" s="25">
        <f>UnemployedMale!AO64+UnemployedFemale!AO64</f>
        <v>15.845583490088295</v>
      </c>
      <c r="AP64" s="25">
        <f>UnemployedMale!AP64+UnemployedFemale!AP64</f>
        <v>16.213167596176408</v>
      </c>
      <c r="AQ64" s="25">
        <f>UnemployedMale!AQ64+UnemployedFemale!AQ64</f>
        <v>16.630673005833522</v>
      </c>
      <c r="AR64" s="25">
        <f>UnemployedMale!AR64+UnemployedFemale!AR64</f>
        <v>17.085716829814558</v>
      </c>
      <c r="AS64" s="25">
        <f>UnemployedMale!AS64+UnemployedFemale!AS64</f>
        <v>17.570608093789449</v>
      </c>
      <c r="AT64" s="25">
        <f>UnemployedMale!AT64+UnemployedFemale!AT64</f>
        <v>18.071890126701316</v>
      </c>
      <c r="AU64" s="25">
        <f>UnemployedMale!AU64+UnemployedFemale!AU64</f>
        <v>18.579905342177454</v>
      </c>
      <c r="AV64" s="25">
        <f>UnemployedMale!AV64+UnemployedFemale!AV64</f>
        <v>19.091444440205152</v>
      </c>
      <c r="AW64" s="25">
        <f>UnemployedMale!AW64+UnemployedFemale!AW64</f>
        <v>19.612746553141179</v>
      </c>
      <c r="AX64" s="25">
        <f>UnemployedMale!AX64+UnemployedFemale!AX64</f>
        <v>20.156887356264971</v>
      </c>
      <c r="AY64" s="25">
        <f>UnemployedMale!AY64+UnemployedFemale!AY64</f>
        <v>20.741430113425182</v>
      </c>
      <c r="AZ64" s="25">
        <f>UnemployedMale!AZ64+UnemployedFemale!AZ64</f>
        <v>21.375597882999998</v>
      </c>
    </row>
    <row r="65" spans="1:5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UnemployedMale!AA65+UnemployedFemale!AA65</f>
        <v>8.6163663698726509</v>
      </c>
      <c r="AB65" s="28">
        <f>UnemployedMale!AB65+UnemployedFemale!AB65</f>
        <v>8.7454510081562162</v>
      </c>
      <c r="AC65" s="28">
        <f>UnemployedMale!AC65+UnemployedFemale!AC65</f>
        <v>8.8786565622416589</v>
      </c>
      <c r="AD65" s="28">
        <f>UnemployedMale!AD65+UnemployedFemale!AD65</f>
        <v>9.0676055725923277</v>
      </c>
      <c r="AE65" s="28">
        <f>UnemployedMale!AE65+UnemployedFemale!AE65</f>
        <v>9.3809994072776028</v>
      </c>
      <c r="AF65" s="28">
        <f>UnemployedMale!AF65+UnemployedFemale!AF65</f>
        <v>9.862031352826353</v>
      </c>
      <c r="AG65" s="25">
        <f>UnemployedMale!AG65+UnemployedFemale!AG65</f>
        <v>10.461884498917538</v>
      </c>
      <c r="AH65" s="25">
        <f>UnemployedMale!AH65+UnemployedFemale!AH65</f>
        <v>11.215813262981744</v>
      </c>
      <c r="AI65" s="25">
        <f>UnemployedMale!AI65+UnemployedFemale!AI65</f>
        <v>12.040821292328527</v>
      </c>
      <c r="AJ65" s="25">
        <f>UnemployedMale!AJ65+UnemployedFemale!AJ65</f>
        <v>12.823541737270649</v>
      </c>
      <c r="AK65" s="25">
        <f>UnemployedMale!AK65+UnemployedFemale!AK65</f>
        <v>13.485748553431691</v>
      </c>
      <c r="AL65" s="25">
        <f>UnemployedMale!AL65+UnemployedFemale!AL65</f>
        <v>14.000941901806545</v>
      </c>
      <c r="AM65" s="25">
        <f>UnemployedMale!AM65+UnemployedFemale!AM65</f>
        <v>14.397836841814609</v>
      </c>
      <c r="AN65" s="25">
        <f>UnemployedMale!AN65+UnemployedFemale!AN65</f>
        <v>14.720705317664251</v>
      </c>
      <c r="AO65" s="25">
        <f>UnemployedMale!AO65+UnemployedFemale!AO65</f>
        <v>15.036085579506784</v>
      </c>
      <c r="AP65" s="25">
        <f>UnemployedMale!AP65+UnemployedFemale!AP65</f>
        <v>15.391695946272144</v>
      </c>
      <c r="AQ65" s="25">
        <f>UnemployedMale!AQ65+UnemployedFemale!AQ65</f>
        <v>15.798477604907539</v>
      </c>
      <c r="AR65" s="25">
        <f>UnemployedMale!AR65+UnemployedFemale!AR65</f>
        <v>16.241502545688245</v>
      </c>
      <c r="AS65" s="25">
        <f>UnemployedMale!AS65+UnemployedFemale!AS65</f>
        <v>16.71064472367943</v>
      </c>
      <c r="AT65" s="25">
        <f>UnemployedMale!AT65+UnemployedFemale!AT65</f>
        <v>17.188395621826324</v>
      </c>
      <c r="AU65" s="25">
        <f>UnemployedMale!AU65+UnemployedFemale!AU65</f>
        <v>17.663769076114825</v>
      </c>
      <c r="AV65" s="25">
        <f>UnemployedMale!AV65+UnemployedFemale!AV65</f>
        <v>18.134194945555542</v>
      </c>
      <c r="AW65" s="25">
        <f>UnemployedMale!AW65+UnemployedFemale!AW65</f>
        <v>18.609146610957445</v>
      </c>
      <c r="AX65" s="25">
        <f>UnemployedMale!AX65+UnemployedFemale!AX65</f>
        <v>19.10209198127378</v>
      </c>
      <c r="AY65" s="25">
        <f>UnemployedMale!AY65+UnemployedFemale!AY65</f>
        <v>19.631246451953846</v>
      </c>
      <c r="AZ65" s="25">
        <f>UnemployedMale!AZ65+UnemployedFemale!AZ65</f>
        <v>20.208087241000001</v>
      </c>
    </row>
    <row r="66" spans="1:5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UnemployedMale!AA66+UnemployedFemale!AA66</f>
        <v>8.2552998309633558</v>
      </c>
      <c r="AB66" s="28">
        <f>UnemployedMale!AB66+UnemployedFemale!AB66</f>
        <v>8.3485969907050332</v>
      </c>
      <c r="AC66" s="28">
        <f>UnemployedMale!AC66+UnemployedFemale!AC66</f>
        <v>8.4392519882182011</v>
      </c>
      <c r="AD66" s="28">
        <f>UnemployedMale!AD66+UnemployedFemale!AD66</f>
        <v>8.5769444000096726</v>
      </c>
      <c r="AE66" s="28">
        <f>UnemployedMale!AE66+UnemployedFemale!AE66</f>
        <v>8.8277880137492115</v>
      </c>
      <c r="AF66" s="28">
        <f>UnemployedMale!AF66+UnemployedFemale!AF66</f>
        <v>9.2348231597227581</v>
      </c>
      <c r="AG66" s="25">
        <f>UnemployedMale!AG66+UnemployedFemale!AG66</f>
        <v>9.7498223206308694</v>
      </c>
      <c r="AH66" s="25">
        <f>UnemployedMale!AH66+UnemployedFemale!AH66</f>
        <v>10.409686878732103</v>
      </c>
      <c r="AI66" s="25">
        <f>UnemployedMale!AI66+UnemployedFemale!AI66</f>
        <v>11.144541356564137</v>
      </c>
      <c r="AJ66" s="25">
        <f>UnemployedMale!AJ66+UnemployedFemale!AJ66</f>
        <v>11.860799351653988</v>
      </c>
      <c r="AK66" s="25">
        <f>UnemployedMale!AK66+UnemployedFemale!AK66</f>
        <v>12.491646720655819</v>
      </c>
      <c r="AL66" s="25">
        <f>UnemployedMale!AL66+UnemployedFemale!AL66</f>
        <v>13.017212669325389</v>
      </c>
      <c r="AM66" s="25">
        <f>UnemployedMale!AM66+UnemployedFemale!AM66</f>
        <v>13.458465942221984</v>
      </c>
      <c r="AN66" s="25">
        <f>UnemployedMale!AN66+UnemployedFemale!AN66</f>
        <v>13.842707460659957</v>
      </c>
      <c r="AO66" s="25">
        <f>UnemployedMale!AO66+UnemployedFemale!AO66</f>
        <v>14.212678589663497</v>
      </c>
      <c r="AP66" s="25">
        <f>UnemployedMale!AP66+UnemployedFemale!AP66</f>
        <v>14.600072371767535</v>
      </c>
      <c r="AQ66" s="25">
        <f>UnemployedMale!AQ66+UnemployedFemale!AQ66</f>
        <v>15.0107112579436</v>
      </c>
      <c r="AR66" s="25">
        <f>UnemployedMale!AR66+UnemployedFemale!AR66</f>
        <v>15.435332628577466</v>
      </c>
      <c r="AS66" s="25">
        <f>UnemployedMale!AS66+UnemployedFemale!AS66</f>
        <v>15.870330635528981</v>
      </c>
      <c r="AT66" s="25">
        <f>UnemployedMale!AT66+UnemployedFemale!AT66</f>
        <v>16.309618486658895</v>
      </c>
      <c r="AU66" s="25">
        <f>UnemployedMale!AU66+UnemployedFemale!AU66</f>
        <v>16.749161056200226</v>
      </c>
      <c r="AV66" s="25">
        <f>UnemployedMale!AV66+UnemployedFemale!AV66</f>
        <v>17.189529172592216</v>
      </c>
      <c r="AW66" s="25">
        <f>UnemployedMale!AW66+UnemployedFemale!AW66</f>
        <v>17.636912816936835</v>
      </c>
      <c r="AX66" s="25">
        <f>UnemployedMale!AX66+UnemployedFemale!AX66</f>
        <v>18.102573751427244</v>
      </c>
      <c r="AY66" s="25">
        <f>UnemployedMale!AY66+UnemployedFemale!AY66</f>
        <v>18.600727316999162</v>
      </c>
      <c r="AZ66" s="25">
        <f>UnemployedMale!AZ66+UnemployedFemale!AZ66</f>
        <v>19.140560378</v>
      </c>
    </row>
    <row r="67" spans="1:5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UnemployedMale!AA67+UnemployedFemale!AA67</f>
        <v>7.8929550602817056</v>
      </c>
      <c r="AB67" s="28">
        <f>UnemployedMale!AB67+UnemployedFemale!AB67</f>
        <v>7.9916713774037103</v>
      </c>
      <c r="AC67" s="28">
        <f>UnemployedMale!AC67+UnemployedFemale!AC67</f>
        <v>8.096586301272426</v>
      </c>
      <c r="AD67" s="28">
        <f>UnemployedMale!AD67+UnemployedFemale!AD67</f>
        <v>8.2403770589100986</v>
      </c>
      <c r="AE67" s="28">
        <f>UnemployedMale!AE67+UnemployedFemale!AE67</f>
        <v>8.4662551661002396</v>
      </c>
      <c r="AF67" s="28">
        <f>UnemployedMale!AF67+UnemployedFemale!AF67</f>
        <v>8.8031557635676343</v>
      </c>
      <c r="AG67" s="25">
        <f>UnemployedMale!AG67+UnemployedFemale!AG67</f>
        <v>9.1971690601950211</v>
      </c>
      <c r="AH67" s="25">
        <f>UnemployedMale!AH67+UnemployedFemale!AH67</f>
        <v>9.6929061431856631</v>
      </c>
      <c r="AI67" s="25">
        <f>UnemployedMale!AI67+UnemployedFemale!AI67</f>
        <v>10.25509698346227</v>
      </c>
      <c r="AJ67" s="25">
        <f>UnemployedMale!AJ67+UnemployedFemale!AJ67</f>
        <v>10.833778114817019</v>
      </c>
      <c r="AK67" s="25">
        <f>UnemployedMale!AK67+UnemployedFemale!AK67</f>
        <v>11.392590452117162</v>
      </c>
      <c r="AL67" s="25">
        <f>UnemployedMale!AL67+UnemployedFemale!AL67</f>
        <v>11.923086712094353</v>
      </c>
      <c r="AM67" s="25">
        <f>UnemployedMale!AM67+UnemployedFemale!AM67</f>
        <v>12.431512147546238</v>
      </c>
      <c r="AN67" s="25">
        <f>UnemployedMale!AN67+UnemployedFemale!AN67</f>
        <v>12.916319612879947</v>
      </c>
      <c r="AO67" s="25">
        <f>UnemployedMale!AO67+UnemployedFemale!AO67</f>
        <v>13.380010124481824</v>
      </c>
      <c r="AP67" s="25">
        <f>UnemployedMale!AP67+UnemployedFemale!AP67</f>
        <v>13.824896378698087</v>
      </c>
      <c r="AQ67" s="25">
        <f>UnemployedMale!AQ67+UnemployedFemale!AQ67</f>
        <v>14.24863611168561</v>
      </c>
      <c r="AR67" s="25">
        <f>UnemployedMale!AR67+UnemployedFemale!AR67</f>
        <v>14.65213038239088</v>
      </c>
      <c r="AS67" s="25">
        <f>UnemployedMale!AS67+UnemployedFemale!AS67</f>
        <v>15.044563417572153</v>
      </c>
      <c r="AT67" s="25">
        <f>UnemployedMale!AT67+UnemployedFemale!AT67</f>
        <v>15.438010620664969</v>
      </c>
      <c r="AU67" s="25">
        <f>UnemployedMale!AU67+UnemployedFemale!AU67</f>
        <v>15.84291127210413</v>
      </c>
      <c r="AV67" s="25">
        <f>UnemployedMale!AV67+UnemployedFemale!AV67</f>
        <v>16.261069025766108</v>
      </c>
      <c r="AW67" s="25">
        <f>UnemployedMale!AW67+UnemployedFemale!AW67</f>
        <v>16.693874842112628</v>
      </c>
      <c r="AX67" s="25">
        <f>UnemployedMale!AX67+UnemployedFemale!AX67</f>
        <v>17.147578229322377</v>
      </c>
      <c r="AY67" s="25">
        <f>UnemployedMale!AY67+UnemployedFemale!AY67</f>
        <v>17.629702689622416</v>
      </c>
      <c r="AZ67" s="25">
        <f>UnemployedMale!AZ67+UnemployedFemale!AZ67</f>
        <v>18.144915237500001</v>
      </c>
    </row>
    <row r="68" spans="1:5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UnemployedMale!AA68+UnemployedFemale!AA68</f>
        <v>0.46369080793939998</v>
      </c>
      <c r="AB68" s="28">
        <f>UnemployedMale!AB68+UnemployedFemale!AB68</f>
        <v>0.46984332945279994</v>
      </c>
      <c r="AC68" s="28">
        <f>UnemployedMale!AC68+UnemployedFemale!AC68</f>
        <v>0.47657570141919992</v>
      </c>
      <c r="AD68" s="28">
        <f>UnemployedMale!AD68+UnemployedFemale!AD68</f>
        <v>0.48505751329594993</v>
      </c>
      <c r="AE68" s="28">
        <f>UnemployedMale!AE68+UnemployedFemale!AE68</f>
        <v>0.49681071901919999</v>
      </c>
      <c r="AF68" s="28">
        <f>UnemployedMale!AF68+UnemployedFemale!AF68</f>
        <v>0.51290210727864993</v>
      </c>
      <c r="AG68" s="25">
        <f>UnemployedMale!AG68+UnemployedFemale!AG68</f>
        <v>0.52623057572920007</v>
      </c>
      <c r="AH68" s="25">
        <f>UnemployedMale!AH68+UnemployedFemale!AH68</f>
        <v>0.54317828077908992</v>
      </c>
      <c r="AI68" s="25">
        <f>UnemployedMale!AI68+UnemployedFemale!AI68</f>
        <v>0.56333806189885749</v>
      </c>
      <c r="AJ68" s="25">
        <f>UnemployedMale!AJ68+UnemployedFemale!AJ68</f>
        <v>0.58606995763799996</v>
      </c>
      <c r="AK68" s="25">
        <f>UnemployedMale!AK68+UnemployedFemale!AK68</f>
        <v>0.61071607514338744</v>
      </c>
      <c r="AL68" s="25">
        <f>UnemployedMale!AL68+UnemployedFemale!AL68</f>
        <v>0.63733743970265988</v>
      </c>
      <c r="AM68" s="25">
        <f>UnemployedMale!AM68+UnemployedFemale!AM68</f>
        <v>0.66550794411072745</v>
      </c>
      <c r="AN68" s="25">
        <f>UnemployedMale!AN68+UnemployedFemale!AN68</f>
        <v>0.69353020962981993</v>
      </c>
      <c r="AO68" s="25">
        <f>UnemployedMale!AO68+UnemployedFemale!AO68</f>
        <v>0.71934881091475733</v>
      </c>
      <c r="AP68" s="25">
        <f>UnemployedMale!AP68+UnemployedFemale!AP68</f>
        <v>0.74166744381672478</v>
      </c>
      <c r="AQ68" s="25">
        <f>UnemployedMale!AQ68+UnemployedFemale!AQ68</f>
        <v>0.75995430100504735</v>
      </c>
      <c r="AR68" s="25">
        <f>UnemployedMale!AR68+UnemployedFemale!AR68</f>
        <v>0.7748596055184398</v>
      </c>
      <c r="AS68" s="25">
        <f>UnemployedMale!AS68+UnemployedFemale!AS68</f>
        <v>0.78756320101690469</v>
      </c>
      <c r="AT68" s="25">
        <f>UnemployedMale!AT68+UnemployedFemale!AT68</f>
        <v>0.79974040375457478</v>
      </c>
      <c r="AU68" s="25">
        <f>UnemployedMale!AU68+UnemployedFemale!AU68</f>
        <v>0.81253657399777446</v>
      </c>
      <c r="AV68" s="25">
        <f>UnemployedMale!AV68+UnemployedFemale!AV68</f>
        <v>0.82617245307434939</v>
      </c>
      <c r="AW68" s="25">
        <f>UnemployedMale!AW68+UnemployedFemale!AW68</f>
        <v>0.84039091621991935</v>
      </c>
      <c r="AX68" s="25">
        <f>UnemployedMale!AX68+UnemployedFemale!AX68</f>
        <v>0.85520864002286445</v>
      </c>
      <c r="AY68" s="25">
        <f>UnemployedMale!AY68+UnemployedFemale!AY68</f>
        <v>0.87057447673460675</v>
      </c>
      <c r="AZ68" s="25">
        <f>UnemployedMale!AZ68+UnemployedFemale!AZ68</f>
        <v>0.88641387999999999</v>
      </c>
    </row>
    <row r="69" spans="1:5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UnemployedMale!AA69+UnemployedFemale!AA69</f>
        <v>0.4452301354549999</v>
      </c>
      <c r="AB69" s="28">
        <f>UnemployedMale!AB69+UnemployedFemale!AB69</f>
        <v>0.45159152562819993</v>
      </c>
      <c r="AC69" s="28">
        <f>UnemployedMale!AC69+UnemployedFemale!AC69</f>
        <v>0.45873803425369997</v>
      </c>
      <c r="AD69" s="28">
        <f>UnemployedMale!AD69+UnemployedFemale!AD69</f>
        <v>0.46700263530370001</v>
      </c>
      <c r="AE69" s="28">
        <f>UnemployedMale!AE69+UnemployedFemale!AE69</f>
        <v>0.47672511747529994</v>
      </c>
      <c r="AF69" s="28">
        <f>UnemployedMale!AF69+UnemployedFemale!AF69</f>
        <v>0.48828510414689996</v>
      </c>
      <c r="AG69" s="25">
        <f>UnemployedMale!AG69+UnemployedFemale!AG69</f>
        <v>0.49440493589765244</v>
      </c>
      <c r="AH69" s="25">
        <f>UnemployedMale!AH69+UnemployedFemale!AH69</f>
        <v>0.50193668066918495</v>
      </c>
      <c r="AI69" s="25">
        <f>UnemployedMale!AI69+UnemployedFemale!AI69</f>
        <v>0.51240480942931732</v>
      </c>
      <c r="AJ69" s="25">
        <f>UnemployedMale!AJ69+UnemployedFemale!AJ69</f>
        <v>0.52772531177831994</v>
      </c>
      <c r="AK69" s="25">
        <f>UnemployedMale!AK69+UnemployedFemale!AK69</f>
        <v>0.54884952362168737</v>
      </c>
      <c r="AL69" s="25">
        <f>UnemployedMale!AL69+UnemployedFemale!AL69</f>
        <v>0.57646044386001993</v>
      </c>
      <c r="AM69" s="25">
        <f>UnemployedMale!AM69+UnemployedFemale!AM69</f>
        <v>0.60920074406550984</v>
      </c>
      <c r="AN69" s="25">
        <f>UnemployedMale!AN69+UnemployedFemale!AN69</f>
        <v>0.64361578490287985</v>
      </c>
      <c r="AO69" s="25">
        <f>UnemployedMale!AO69+UnemployedFemale!AO69</f>
        <v>0.67523354674718239</v>
      </c>
      <c r="AP69" s="25">
        <f>UnemployedMale!AP69+UnemployedFemale!AP69</f>
        <v>0.70110894284884995</v>
      </c>
      <c r="AQ69" s="25">
        <f>UnemployedMale!AQ69+UnemployedFemale!AQ69</f>
        <v>0.72035141503631728</v>
      </c>
      <c r="AR69" s="25">
        <f>UnemployedMale!AR69+UnemployedFemale!AR69</f>
        <v>0.73420436977259973</v>
      </c>
      <c r="AS69" s="25">
        <f>UnemployedMale!AS69+UnemployedFemale!AS69</f>
        <v>0.74465985422468717</v>
      </c>
      <c r="AT69" s="25">
        <f>UnemployedMale!AT69+UnemployedFemale!AT69</f>
        <v>0.75451890832087964</v>
      </c>
      <c r="AU69" s="25">
        <f>UnemployedMale!AU69+UnemployedFemale!AU69</f>
        <v>0.76571809033832472</v>
      </c>
      <c r="AV69" s="25">
        <f>UnemployedMale!AV69+UnemployedFemale!AV69</f>
        <v>0.77867069607271955</v>
      </c>
      <c r="AW69" s="25">
        <f>UnemployedMale!AW69+UnemployedFemale!AW69</f>
        <v>0.792739193655837</v>
      </c>
      <c r="AX69" s="25">
        <f>UnemployedMale!AX69+UnemployedFemale!AX69</f>
        <v>0.80754619535379923</v>
      </c>
      <c r="AY69" s="25">
        <f>UnemployedMale!AY69+UnemployedFemale!AY69</f>
        <v>0.82249565037371175</v>
      </c>
      <c r="AZ69" s="25">
        <f>UnemployedMale!AZ69+UnemployedFemale!AZ69</f>
        <v>0.83716103200000003</v>
      </c>
    </row>
    <row r="70" spans="1:5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UnemployedMale!AA70+UnemployedFemale!AA70</f>
        <v>0.42584334263159995</v>
      </c>
      <c r="AB70" s="28">
        <f>UnemployedMale!AB70+UnemployedFemale!AB70</f>
        <v>0.43249917212194999</v>
      </c>
      <c r="AC70" s="28">
        <f>UnemployedMale!AC70+UnemployedFemale!AC70</f>
        <v>0.43996973265854999</v>
      </c>
      <c r="AD70" s="28">
        <f>UnemployedMale!AD70+UnemployedFemale!AD70</f>
        <v>0.44801889668200001</v>
      </c>
      <c r="AE70" s="28">
        <f>UnemployedMale!AE70+UnemployedFemale!AE70</f>
        <v>0.45618554459099997</v>
      </c>
      <c r="AF70" s="28">
        <f>UnemployedMale!AF70+UnemployedFemale!AF70</f>
        <v>0.46437133664844987</v>
      </c>
      <c r="AG70" s="25">
        <f>UnemployedMale!AG70+UnemployedFemale!AG70</f>
        <v>0.46537588080465497</v>
      </c>
      <c r="AH70" s="25">
        <f>UnemployedMale!AH70+UnemployedFemale!AH70</f>
        <v>0.46621850042689494</v>
      </c>
      <c r="AI70" s="25">
        <f>UnemployedMale!AI70+UnemployedFemale!AI70</f>
        <v>0.46963462320565991</v>
      </c>
      <c r="AJ70" s="25">
        <f>UnemployedMale!AJ70+UnemployedFemale!AJ70</f>
        <v>0.47911161796323987</v>
      </c>
      <c r="AK70" s="25">
        <f>UnemployedMale!AK70+UnemployedFemale!AK70</f>
        <v>0.49665411475464993</v>
      </c>
      <c r="AL70" s="25">
        <f>UnemployedMale!AL70+UnemployedFemale!AL70</f>
        <v>0.52325017799053497</v>
      </c>
      <c r="AM70" s="25">
        <f>UnemployedMale!AM70+UnemployedFemale!AM70</f>
        <v>0.55704880132636747</v>
      </c>
      <c r="AN70" s="25">
        <f>UnemployedMale!AN70+UnemployedFemale!AN70</f>
        <v>0.59373885352576994</v>
      </c>
      <c r="AO70" s="25">
        <f>UnemployedMale!AO70+UnemployedFemale!AO70</f>
        <v>0.62774664909367484</v>
      </c>
      <c r="AP70" s="25">
        <f>UnemployedMale!AP70+UnemployedFemale!AP70</f>
        <v>0.6553314380184998</v>
      </c>
      <c r="AQ70" s="25">
        <f>UnemployedMale!AQ70+UnemployedFemale!AQ70</f>
        <v>0.67539440011680241</v>
      </c>
      <c r="AR70" s="25">
        <f>UnemployedMale!AR70+UnemployedFemale!AR70</f>
        <v>0.68943382270221965</v>
      </c>
      <c r="AS70" s="25">
        <f>UnemployedMale!AS70+UnemployedFemale!AS70</f>
        <v>0.69961783134364219</v>
      </c>
      <c r="AT70" s="25">
        <f>UnemployedMale!AT70+UnemployedFemale!AT70</f>
        <v>0.70908659037568977</v>
      </c>
      <c r="AU70" s="25">
        <f>UnemployedMale!AU70+UnemployedFemale!AU70</f>
        <v>0.71995732421823722</v>
      </c>
      <c r="AV70" s="25">
        <f>UnemployedMale!AV70+UnemployedFemale!AV70</f>
        <v>0.7326790575844595</v>
      </c>
      <c r="AW70" s="25">
        <f>UnemployedMale!AW70+UnemployedFemale!AW70</f>
        <v>0.7464853616132695</v>
      </c>
      <c r="AX70" s="25">
        <f>UnemployedMale!AX70+UnemployedFemale!AX70</f>
        <v>0.76088944592242436</v>
      </c>
      <c r="AY70" s="25">
        <f>UnemployedMale!AY70+UnemployedFemale!AY70</f>
        <v>0.77507755167370695</v>
      </c>
      <c r="AZ70" s="25">
        <f>UnemployedMale!AZ70+UnemployedFemale!AZ70</f>
        <v>0.78859328800000006</v>
      </c>
    </row>
    <row r="71" spans="1:5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UnemployedMale!AA71+UnemployedFemale!AA71</f>
        <v>0.4044735293308499</v>
      </c>
      <c r="AB71" s="28">
        <f>UnemployedMale!AB71+UnemployedFemale!AB71</f>
        <v>0.41116919350249997</v>
      </c>
      <c r="AC71" s="28">
        <f>UnemployedMale!AC71+UnemployedFemale!AC71</f>
        <v>0.41832919133984992</v>
      </c>
      <c r="AD71" s="28">
        <f>UnemployedMale!AD71+UnemployedFemale!AD71</f>
        <v>0.42566877877904996</v>
      </c>
      <c r="AE71" s="28">
        <f>UnemployedMale!AE71+UnemployedFemale!AE71</f>
        <v>0.43268916193379992</v>
      </c>
      <c r="AF71" s="28">
        <f>UnemployedMale!AF71+UnemployedFemale!AF71</f>
        <v>0.43928177897964993</v>
      </c>
      <c r="AG71" s="25">
        <f>UnemployedMale!AG71+UnemployedFemale!AG71</f>
        <v>0.43867854046383248</v>
      </c>
      <c r="AH71" s="25">
        <f>UnemployedMale!AH71+UnemployedFemale!AH71</f>
        <v>0.437615186059995</v>
      </c>
      <c r="AI71" s="25">
        <f>UnemployedMale!AI71+UnemployedFemale!AI71</f>
        <v>0.43874228217837496</v>
      </c>
      <c r="AJ71" s="25">
        <f>UnemployedMale!AJ71+UnemployedFemale!AJ71</f>
        <v>0.44540497770199994</v>
      </c>
      <c r="AK71" s="25">
        <f>UnemployedMale!AK71+UnemployedFemale!AK71</f>
        <v>0.45958412866267495</v>
      </c>
      <c r="AL71" s="25">
        <f>UnemployedMale!AL71+UnemployedFemale!AL71</f>
        <v>0.48212366808262486</v>
      </c>
      <c r="AM71" s="25">
        <f>UnemployedMale!AM71+UnemployedFemale!AM71</f>
        <v>0.51140272564379985</v>
      </c>
      <c r="AN71" s="25">
        <f>UnemployedMale!AN71+UnemployedFemale!AN71</f>
        <v>0.5438647350510698</v>
      </c>
      <c r="AO71" s="25">
        <f>UnemployedMale!AO71+UnemployedFemale!AO71</f>
        <v>0.57478731266368988</v>
      </c>
      <c r="AP71" s="25">
        <f>UnemployedMale!AP71+UnemployedFemale!AP71</f>
        <v>0.60100601546027488</v>
      </c>
      <c r="AQ71" s="25">
        <f>UnemployedMale!AQ71+UnemployedFemale!AQ71</f>
        <v>0.62161638115457474</v>
      </c>
      <c r="AR71" s="25">
        <f>UnemployedMale!AR71+UnemployedFemale!AR71</f>
        <v>0.63779184581843984</v>
      </c>
      <c r="AS71" s="25">
        <f>UnemployedMale!AS71+UnemployedFemale!AS71</f>
        <v>0.65087529492070462</v>
      </c>
      <c r="AT71" s="25">
        <f>UnemployedMale!AT71+UnemployedFemale!AT71</f>
        <v>0.66291090046416967</v>
      </c>
      <c r="AU71" s="25">
        <f>UnemployedMale!AU71+UnemployedFemale!AU71</f>
        <v>0.67536869276312461</v>
      </c>
      <c r="AV71" s="25">
        <f>UnemployedMale!AV71+UnemployedFemale!AV71</f>
        <v>0.68845493558217952</v>
      </c>
      <c r="AW71" s="25">
        <f>UnemployedMale!AW71+UnemployedFemale!AW71</f>
        <v>0.70169702464355188</v>
      </c>
      <c r="AX71" s="25">
        <f>UnemployedMale!AX71+UnemployedFemale!AX71</f>
        <v>0.71491678936654446</v>
      </c>
      <c r="AY71" s="25">
        <f>UnemployedMale!AY71+UnemployedFemale!AY71</f>
        <v>0.72778516186798681</v>
      </c>
      <c r="AZ71" s="25">
        <f>UnemployedMale!AZ71+UnemployedFemale!AZ71</f>
        <v>0.74010004799999995</v>
      </c>
    </row>
    <row r="72" spans="1:5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UnemployedMale!AA72+UnemployedFemale!AA72</f>
        <v>0.38175741749929992</v>
      </c>
      <c r="AB72" s="28">
        <f>UnemployedMale!AB72+UnemployedFemale!AB72</f>
        <v>0.38836319022099997</v>
      </c>
      <c r="AC72" s="28">
        <f>UnemployedMale!AC72+UnemployedFemale!AC72</f>
        <v>0.39486956953749996</v>
      </c>
      <c r="AD72" s="28">
        <f>UnemployedMale!AD72+UnemployedFemale!AD72</f>
        <v>0.4012736749204</v>
      </c>
      <c r="AE72" s="28">
        <f>UnemployedMale!AE72+UnemployedFemale!AE72</f>
        <v>0.40753010392964995</v>
      </c>
      <c r="AF72" s="28">
        <f>UnemployedMale!AF72+UnemployedFemale!AF72</f>
        <v>0.41377448399124994</v>
      </c>
      <c r="AG72" s="25">
        <f>UnemployedMale!AG72+UnemployedFemale!AG72</f>
        <v>0.41389476408845743</v>
      </c>
      <c r="AH72" s="25">
        <f>UnemployedMale!AH72+UnemployedFemale!AH72</f>
        <v>0.41405653653304997</v>
      </c>
      <c r="AI72" s="25">
        <f>UnemployedMale!AI72+UnemployedFemale!AI72</f>
        <v>0.41596298231904993</v>
      </c>
      <c r="AJ72" s="25">
        <f>UnemployedMale!AJ72+UnemployedFemale!AJ72</f>
        <v>0.4217813622195199</v>
      </c>
      <c r="AK72" s="25">
        <f>UnemployedMale!AK72+UnemployedFemale!AK72</f>
        <v>0.43281337979532497</v>
      </c>
      <c r="AL72" s="25">
        <f>UnemployedMale!AL72+UnemployedFemale!AL72</f>
        <v>0.4495066748314549</v>
      </c>
      <c r="AM72" s="25">
        <f>UnemployedMale!AM72+UnemployedFemale!AM72</f>
        <v>0.47084261662981741</v>
      </c>
      <c r="AN72" s="25">
        <f>UnemployedMale!AN72+UnemployedFemale!AN72</f>
        <v>0.49496400012908992</v>
      </c>
      <c r="AO72" s="25">
        <f>UnemployedMale!AO72+UnemployedFemale!AO72</f>
        <v>0.51932218954095233</v>
      </c>
      <c r="AP72" s="25">
        <f>UnemployedMale!AP72+UnemployedFemale!AP72</f>
        <v>0.54214454524334987</v>
      </c>
      <c r="AQ72" s="25">
        <f>UnemployedMale!AQ72+UnemployedFemale!AQ72</f>
        <v>0.56304632959057488</v>
      </c>
      <c r="AR72" s="25">
        <f>UnemployedMale!AR72+UnemployedFemale!AR72</f>
        <v>0.58234994108069971</v>
      </c>
      <c r="AS72" s="25">
        <f>UnemployedMale!AS72+UnemployedFemale!AS72</f>
        <v>0.60008237614694471</v>
      </c>
      <c r="AT72" s="25">
        <f>UnemployedMale!AT72+UnemployedFemale!AT72</f>
        <v>0.61641639510319968</v>
      </c>
      <c r="AU72" s="25">
        <f>UnemployedMale!AU72+UnemployedFemale!AU72</f>
        <v>0.63153246477159963</v>
      </c>
      <c r="AV72" s="25">
        <f>UnemployedMale!AV72+UnemployedFemale!AV72</f>
        <v>0.64536319907911954</v>
      </c>
      <c r="AW72" s="25">
        <f>UnemployedMale!AW72+UnemployedFemale!AW72</f>
        <v>0.65793336501492206</v>
      </c>
      <c r="AX72" s="25">
        <f>UnemployedMale!AX72+UnemployedFemale!AX72</f>
        <v>0.66960439187086951</v>
      </c>
      <c r="AY72" s="25">
        <f>UnemployedMale!AY72+UnemployedFemale!AY72</f>
        <v>0.68085143667284698</v>
      </c>
      <c r="AZ72" s="25">
        <f>UnemployedMale!AZ72+UnemployedFemale!AZ72</f>
        <v>0.69204948399999988</v>
      </c>
    </row>
    <row r="73" spans="1:5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UnemployedMale!AA73+UnemployedFemale!AA73</f>
        <v>0.35967121288939996</v>
      </c>
      <c r="AB73" s="28">
        <f>UnemployedMale!AB73+UnemployedFemale!AB73</f>
        <v>0.36656350347514999</v>
      </c>
      <c r="AC73" s="28">
        <f>UnemployedMale!AC73+UnemployedFemale!AC73</f>
        <v>0.37288865962755002</v>
      </c>
      <c r="AD73" s="28">
        <f>UnemployedMale!AD73+UnemployedFemale!AD73</f>
        <v>0.37884206079454996</v>
      </c>
      <c r="AE73" s="28">
        <f>UnemployedMale!AE73+UnemployedFemale!AE73</f>
        <v>0.38462734141319993</v>
      </c>
      <c r="AF73" s="28">
        <f>UnemployedMale!AF73+UnemployedFemale!AF73</f>
        <v>0.39051254227109994</v>
      </c>
      <c r="AG73" s="25">
        <f>UnemployedMale!AG73+UnemployedFemale!AG73</f>
        <v>0.39100707891965991</v>
      </c>
      <c r="AH73" s="25">
        <f>UnemployedMale!AH73+UnemployedFemale!AH73</f>
        <v>0.39176576725047496</v>
      </c>
      <c r="AI73" s="25">
        <f>UnemployedMale!AI73+UnemployedFemale!AI73</f>
        <v>0.39376705824963243</v>
      </c>
      <c r="AJ73" s="25">
        <f>UnemployedMale!AJ73+UnemployedFemale!AJ73</f>
        <v>0.39824208136423994</v>
      </c>
      <c r="AK73" s="25">
        <f>UnemployedMale!AK73+UnemployedFemale!AK73</f>
        <v>0.4059647864832624</v>
      </c>
      <c r="AL73" s="25">
        <f>UnemployedMale!AL73+UnemployedFemale!AL73</f>
        <v>0.41701565362466997</v>
      </c>
      <c r="AM73" s="25">
        <f>UnemployedMale!AM73+UnemployedFemale!AM73</f>
        <v>0.43098815596609746</v>
      </c>
      <c r="AN73" s="25">
        <f>UnemployedMale!AN73+UnemployedFemale!AN73</f>
        <v>0.44744583421905992</v>
      </c>
      <c r="AO73" s="25">
        <f>UnemployedMale!AO73+UnemployedFemale!AO73</f>
        <v>0.4658572285205449</v>
      </c>
      <c r="AP73" s="25">
        <f>UnemployedMale!AP73+UnemployedFemale!AP73</f>
        <v>0.48559726853649987</v>
      </c>
      <c r="AQ73" s="25">
        <f>UnemployedMale!AQ73+UnemployedFemale!AQ73</f>
        <v>0.5067338297286923</v>
      </c>
      <c r="AR73" s="25">
        <f>UnemployedMale!AR73+UnemployedFemale!AR73</f>
        <v>0.52894009371939976</v>
      </c>
      <c r="AS73" s="25">
        <f>UnemployedMale!AS73+UnemployedFemale!AS73</f>
        <v>0.55094351811796982</v>
      </c>
      <c r="AT73" s="25">
        <f>UnemployedMale!AT73+UnemployedFemale!AT73</f>
        <v>0.57122727307225962</v>
      </c>
      <c r="AU73" s="25">
        <f>UnemployedMale!AU73+UnemployedFemale!AU73</f>
        <v>0.58880627851733713</v>
      </c>
      <c r="AV73" s="25">
        <f>UnemployedMale!AV73+UnemployedFemale!AV73</f>
        <v>0.60333184828244968</v>
      </c>
      <c r="AW73" s="25">
        <f>UnemployedMale!AW73+UnemployedFemale!AW73</f>
        <v>0.61528770989667958</v>
      </c>
      <c r="AX73" s="25">
        <f>UnemployedMale!AX73+UnemployedFemale!AX73</f>
        <v>0.62551319858411458</v>
      </c>
      <c r="AY73" s="25">
        <f>UnemployedMale!AY73+UnemployedFemale!AY73</f>
        <v>0.63524394789413707</v>
      </c>
      <c r="AZ73" s="25">
        <f>UnemployedMale!AZ73+UnemployedFemale!AZ73</f>
        <v>0.64535224800000002</v>
      </c>
    </row>
    <row r="74" spans="1:5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UnemployedMale!AA74+UnemployedFemale!AA74</f>
        <v>0</v>
      </c>
      <c r="AB74" s="28">
        <f>UnemployedMale!AB74+UnemployedFemale!AB74</f>
        <v>0</v>
      </c>
      <c r="AC74" s="28">
        <f>UnemployedMale!AC74+UnemployedFemale!AC74</f>
        <v>0</v>
      </c>
      <c r="AD74" s="28">
        <f>UnemployedMale!AD74+UnemployedFemale!AD74</f>
        <v>0</v>
      </c>
      <c r="AE74" s="28">
        <f>UnemployedMale!AE74+UnemployedFemale!AE74</f>
        <v>0</v>
      </c>
      <c r="AF74" s="28">
        <f>UnemployedMale!AF74+UnemployedFemale!AF74</f>
        <v>0</v>
      </c>
      <c r="AG74" s="25">
        <f>UnemployedMale!AG74+UnemployedFemale!AG74</f>
        <v>0</v>
      </c>
      <c r="AH74" s="25">
        <f>UnemployedMale!AH74+UnemployedFemale!AH74</f>
        <v>0</v>
      </c>
      <c r="AI74" s="25">
        <f>UnemployedMale!AI74+UnemployedFemale!AI74</f>
        <v>0</v>
      </c>
      <c r="AJ74" s="25">
        <f>UnemployedMale!AJ74+UnemployedFemale!AJ74</f>
        <v>0</v>
      </c>
      <c r="AK74" s="25">
        <f>UnemployedMale!AK74+UnemployedFemale!AK74</f>
        <v>0</v>
      </c>
      <c r="AL74" s="25">
        <f>UnemployedMale!AL74+UnemployedFemale!AL74</f>
        <v>0</v>
      </c>
      <c r="AM74" s="25">
        <f>UnemployedMale!AM74+UnemployedFemale!AM74</f>
        <v>0</v>
      </c>
      <c r="AN74" s="25">
        <f>UnemployedMale!AN74+UnemployedFemale!AN74</f>
        <v>0</v>
      </c>
      <c r="AO74" s="25">
        <f>UnemployedMale!AO74+UnemployedFemale!AO74</f>
        <v>0</v>
      </c>
      <c r="AP74" s="25">
        <f>UnemployedMale!AP74+UnemployedFemale!AP74</f>
        <v>0</v>
      </c>
      <c r="AQ74" s="25">
        <f>UnemployedMale!AQ74+UnemployedFemale!AQ74</f>
        <v>0</v>
      </c>
      <c r="AR74" s="25">
        <f>UnemployedMale!AR74+UnemployedFemale!AR74</f>
        <v>0</v>
      </c>
      <c r="AS74" s="25">
        <f>UnemployedMale!AS74+UnemployedFemale!AS74</f>
        <v>0</v>
      </c>
      <c r="AT74" s="25">
        <f>UnemployedMale!AT74+UnemployedFemale!AT74</f>
        <v>0</v>
      </c>
      <c r="AU74" s="25">
        <f>UnemployedMale!AU74+UnemployedFemale!AU74</f>
        <v>0</v>
      </c>
      <c r="AV74" s="25">
        <f>UnemployedMale!AV74+UnemployedFemale!AV74</f>
        <v>0</v>
      </c>
      <c r="AW74" s="25">
        <f>UnemployedMale!AW74+UnemployedFemale!AW74</f>
        <v>0</v>
      </c>
      <c r="AX74" s="25">
        <f>UnemployedMale!AX74+UnemployedFemale!AX74</f>
        <v>0</v>
      </c>
      <c r="AY74" s="25">
        <f>UnemployedMale!AY74+UnemployedFemale!AY74</f>
        <v>0</v>
      </c>
      <c r="AZ74" s="25">
        <f>UnemployedMale!AZ74+UnemployedFemale!AZ74</f>
        <v>0</v>
      </c>
    </row>
    <row r="75" spans="1:5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UnemployedMale!AA75+UnemployedFemale!AA75</f>
        <v>0</v>
      </c>
      <c r="AB75" s="28">
        <f>UnemployedMale!AB75+UnemployedFemale!AB75</f>
        <v>0</v>
      </c>
      <c r="AC75" s="28">
        <f>UnemployedMale!AC75+UnemployedFemale!AC75</f>
        <v>0</v>
      </c>
      <c r="AD75" s="28">
        <f>UnemployedMale!AD75+UnemployedFemale!AD75</f>
        <v>0</v>
      </c>
      <c r="AE75" s="28">
        <f>UnemployedMale!AE75+UnemployedFemale!AE75</f>
        <v>0</v>
      </c>
      <c r="AF75" s="28">
        <f>UnemployedMale!AF75+UnemployedFemale!AF75</f>
        <v>0</v>
      </c>
      <c r="AG75" s="25">
        <f>UnemployedMale!AG75+UnemployedFemale!AG75</f>
        <v>0</v>
      </c>
      <c r="AH75" s="25">
        <f>UnemployedMale!AH75+UnemployedFemale!AH75</f>
        <v>0</v>
      </c>
      <c r="AI75" s="25">
        <f>UnemployedMale!AI75+UnemployedFemale!AI75</f>
        <v>0</v>
      </c>
      <c r="AJ75" s="25">
        <f>UnemployedMale!AJ75+UnemployedFemale!AJ75</f>
        <v>0</v>
      </c>
      <c r="AK75" s="25">
        <f>UnemployedMale!AK75+UnemployedFemale!AK75</f>
        <v>0</v>
      </c>
      <c r="AL75" s="25">
        <f>UnemployedMale!AL75+UnemployedFemale!AL75</f>
        <v>0</v>
      </c>
      <c r="AM75" s="25">
        <f>UnemployedMale!AM75+UnemployedFemale!AM75</f>
        <v>0</v>
      </c>
      <c r="AN75" s="25">
        <f>UnemployedMale!AN75+UnemployedFemale!AN75</f>
        <v>0</v>
      </c>
      <c r="AO75" s="25">
        <f>UnemployedMale!AO75+UnemployedFemale!AO75</f>
        <v>0</v>
      </c>
      <c r="AP75" s="25">
        <f>UnemployedMale!AP75+UnemployedFemale!AP75</f>
        <v>0</v>
      </c>
      <c r="AQ75" s="25">
        <f>UnemployedMale!AQ75+UnemployedFemale!AQ75</f>
        <v>0</v>
      </c>
      <c r="AR75" s="25">
        <f>UnemployedMale!AR75+UnemployedFemale!AR75</f>
        <v>0</v>
      </c>
      <c r="AS75" s="25">
        <f>UnemployedMale!AS75+UnemployedFemale!AS75</f>
        <v>0</v>
      </c>
      <c r="AT75" s="25">
        <f>UnemployedMale!AT75+UnemployedFemale!AT75</f>
        <v>0</v>
      </c>
      <c r="AU75" s="25">
        <f>UnemployedMale!AU75+UnemployedFemale!AU75</f>
        <v>0</v>
      </c>
      <c r="AV75" s="25">
        <f>UnemployedMale!AV75+UnemployedFemale!AV75</f>
        <v>0</v>
      </c>
      <c r="AW75" s="25">
        <f>UnemployedMale!AW75+UnemployedFemale!AW75</f>
        <v>0</v>
      </c>
      <c r="AX75" s="25">
        <f>UnemployedMale!AX75+UnemployedFemale!AX75</f>
        <v>0</v>
      </c>
      <c r="AY75" s="25">
        <f>UnemployedMale!AY75+UnemployedFemale!AY75</f>
        <v>0</v>
      </c>
      <c r="AZ75" s="25">
        <f>UnemployedMale!AZ75+UnemployedFemale!AZ75</f>
        <v>0</v>
      </c>
    </row>
    <row r="76" spans="1:5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UnemployedMale!AA76+UnemployedFemale!AA76</f>
        <v>0</v>
      </c>
      <c r="AB76" s="28">
        <f>UnemployedMale!AB76+UnemployedFemale!AB76</f>
        <v>0</v>
      </c>
      <c r="AC76" s="28">
        <f>UnemployedMale!AC76+UnemployedFemale!AC76</f>
        <v>0</v>
      </c>
      <c r="AD76" s="28">
        <f>UnemployedMale!AD76+UnemployedFemale!AD76</f>
        <v>0</v>
      </c>
      <c r="AE76" s="28">
        <f>UnemployedMale!AE76+UnemployedFemale!AE76</f>
        <v>0</v>
      </c>
      <c r="AF76" s="28">
        <f>UnemployedMale!AF76+UnemployedFemale!AF76</f>
        <v>0</v>
      </c>
      <c r="AG76" s="25">
        <f>UnemployedMale!AG76+UnemployedFemale!AG76</f>
        <v>0</v>
      </c>
      <c r="AH76" s="25">
        <f>UnemployedMale!AH76+UnemployedFemale!AH76</f>
        <v>0</v>
      </c>
      <c r="AI76" s="25">
        <f>UnemployedMale!AI76+UnemployedFemale!AI76</f>
        <v>0</v>
      </c>
      <c r="AJ76" s="25">
        <f>UnemployedMale!AJ76+UnemployedFemale!AJ76</f>
        <v>0</v>
      </c>
      <c r="AK76" s="25">
        <f>UnemployedMale!AK76+UnemployedFemale!AK76</f>
        <v>0</v>
      </c>
      <c r="AL76" s="25">
        <f>UnemployedMale!AL76+UnemployedFemale!AL76</f>
        <v>0</v>
      </c>
      <c r="AM76" s="25">
        <f>UnemployedMale!AM76+UnemployedFemale!AM76</f>
        <v>0</v>
      </c>
      <c r="AN76" s="25">
        <f>UnemployedMale!AN76+UnemployedFemale!AN76</f>
        <v>0</v>
      </c>
      <c r="AO76" s="25">
        <f>UnemployedMale!AO76+UnemployedFemale!AO76</f>
        <v>0</v>
      </c>
      <c r="AP76" s="25">
        <f>UnemployedMale!AP76+UnemployedFemale!AP76</f>
        <v>0</v>
      </c>
      <c r="AQ76" s="25">
        <f>UnemployedMale!AQ76+UnemployedFemale!AQ76</f>
        <v>0</v>
      </c>
      <c r="AR76" s="25">
        <f>UnemployedMale!AR76+UnemployedFemale!AR76</f>
        <v>0</v>
      </c>
      <c r="AS76" s="25">
        <f>UnemployedMale!AS76+UnemployedFemale!AS76</f>
        <v>0</v>
      </c>
      <c r="AT76" s="25">
        <f>UnemployedMale!AT76+UnemployedFemale!AT76</f>
        <v>0</v>
      </c>
      <c r="AU76" s="25">
        <f>UnemployedMale!AU76+UnemployedFemale!AU76</f>
        <v>0</v>
      </c>
      <c r="AV76" s="25">
        <f>UnemployedMale!AV76+UnemployedFemale!AV76</f>
        <v>0</v>
      </c>
      <c r="AW76" s="25">
        <f>UnemployedMale!AW76+UnemployedFemale!AW76</f>
        <v>0</v>
      </c>
      <c r="AX76" s="25">
        <f>UnemployedMale!AX76+UnemployedFemale!AX76</f>
        <v>0</v>
      </c>
      <c r="AY76" s="25">
        <f>UnemployedMale!AY76+UnemployedFemale!AY76</f>
        <v>0</v>
      </c>
      <c r="AZ76" s="25">
        <f>UnemployedMale!AZ76+UnemployedFemale!AZ76</f>
        <v>0</v>
      </c>
    </row>
    <row r="77" spans="1:5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UnemployedMale!AA77+UnemployedFemale!AA77</f>
        <v>0</v>
      </c>
      <c r="AB77" s="28">
        <f>UnemployedMale!AB77+UnemployedFemale!AB77</f>
        <v>0</v>
      </c>
      <c r="AC77" s="28">
        <f>UnemployedMale!AC77+UnemployedFemale!AC77</f>
        <v>0</v>
      </c>
      <c r="AD77" s="28">
        <f>UnemployedMale!AD77+UnemployedFemale!AD77</f>
        <v>0</v>
      </c>
      <c r="AE77" s="28">
        <f>UnemployedMale!AE77+UnemployedFemale!AE77</f>
        <v>0</v>
      </c>
      <c r="AF77" s="28">
        <f>UnemployedMale!AF77+UnemployedFemale!AF77</f>
        <v>0</v>
      </c>
      <c r="AG77" s="25">
        <f>UnemployedMale!AG77+UnemployedFemale!AG77</f>
        <v>0</v>
      </c>
      <c r="AH77" s="25">
        <f>UnemployedMale!AH77+UnemployedFemale!AH77</f>
        <v>0</v>
      </c>
      <c r="AI77" s="25">
        <f>UnemployedMale!AI77+UnemployedFemale!AI77</f>
        <v>0</v>
      </c>
      <c r="AJ77" s="25">
        <f>UnemployedMale!AJ77+UnemployedFemale!AJ77</f>
        <v>0</v>
      </c>
      <c r="AK77" s="25">
        <f>UnemployedMale!AK77+UnemployedFemale!AK77</f>
        <v>0</v>
      </c>
      <c r="AL77" s="25">
        <f>UnemployedMale!AL77+UnemployedFemale!AL77</f>
        <v>0</v>
      </c>
      <c r="AM77" s="25">
        <f>UnemployedMale!AM77+UnemployedFemale!AM77</f>
        <v>0</v>
      </c>
      <c r="AN77" s="25">
        <f>UnemployedMale!AN77+UnemployedFemale!AN77</f>
        <v>0</v>
      </c>
      <c r="AO77" s="25">
        <f>UnemployedMale!AO77+UnemployedFemale!AO77</f>
        <v>0</v>
      </c>
      <c r="AP77" s="25">
        <f>UnemployedMale!AP77+UnemployedFemale!AP77</f>
        <v>0</v>
      </c>
      <c r="AQ77" s="25">
        <f>UnemployedMale!AQ77+UnemployedFemale!AQ77</f>
        <v>0</v>
      </c>
      <c r="AR77" s="25">
        <f>UnemployedMale!AR77+UnemployedFemale!AR77</f>
        <v>0</v>
      </c>
      <c r="AS77" s="25">
        <f>UnemployedMale!AS77+UnemployedFemale!AS77</f>
        <v>0</v>
      </c>
      <c r="AT77" s="25">
        <f>UnemployedMale!AT77+UnemployedFemale!AT77</f>
        <v>0</v>
      </c>
      <c r="AU77" s="25">
        <f>UnemployedMale!AU77+UnemployedFemale!AU77</f>
        <v>0</v>
      </c>
      <c r="AV77" s="25">
        <f>UnemployedMale!AV77+UnemployedFemale!AV77</f>
        <v>0</v>
      </c>
      <c r="AW77" s="25">
        <f>UnemployedMale!AW77+UnemployedFemale!AW77</f>
        <v>0</v>
      </c>
      <c r="AX77" s="25">
        <f>UnemployedMale!AX77+UnemployedFemale!AX77</f>
        <v>0</v>
      </c>
      <c r="AY77" s="25">
        <f>UnemployedMale!AY77+UnemployedFemale!AY77</f>
        <v>0</v>
      </c>
      <c r="AZ77" s="25">
        <f>UnemployedMale!AZ77+UnemployedFemale!AZ77</f>
        <v>0</v>
      </c>
    </row>
    <row r="78" spans="1:5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UnemployedMale!AA78+UnemployedFemale!AA78</f>
        <v>0</v>
      </c>
      <c r="AB78" s="28">
        <f>UnemployedMale!AB78+UnemployedFemale!AB78</f>
        <v>0</v>
      </c>
      <c r="AC78" s="28">
        <f>UnemployedMale!AC78+UnemployedFemale!AC78</f>
        <v>0</v>
      </c>
      <c r="AD78" s="28">
        <f>UnemployedMale!AD78+UnemployedFemale!AD78</f>
        <v>0</v>
      </c>
      <c r="AE78" s="28">
        <f>UnemployedMale!AE78+UnemployedFemale!AE78</f>
        <v>0</v>
      </c>
      <c r="AF78" s="28">
        <f>UnemployedMale!AF78+UnemployedFemale!AF78</f>
        <v>0</v>
      </c>
      <c r="AG78" s="25">
        <f>UnemployedMale!AG78+UnemployedFemale!AG78</f>
        <v>0</v>
      </c>
      <c r="AH78" s="25">
        <f>UnemployedMale!AH78+UnemployedFemale!AH78</f>
        <v>0</v>
      </c>
      <c r="AI78" s="25">
        <f>UnemployedMale!AI78+UnemployedFemale!AI78</f>
        <v>0</v>
      </c>
      <c r="AJ78" s="25">
        <f>UnemployedMale!AJ78+UnemployedFemale!AJ78</f>
        <v>0</v>
      </c>
      <c r="AK78" s="25">
        <f>UnemployedMale!AK78+UnemployedFemale!AK78</f>
        <v>0</v>
      </c>
      <c r="AL78" s="25">
        <f>UnemployedMale!AL78+UnemployedFemale!AL78</f>
        <v>0</v>
      </c>
      <c r="AM78" s="25">
        <f>UnemployedMale!AM78+UnemployedFemale!AM78</f>
        <v>0</v>
      </c>
      <c r="AN78" s="25">
        <f>UnemployedMale!AN78+UnemployedFemale!AN78</f>
        <v>0</v>
      </c>
      <c r="AO78" s="25">
        <f>UnemployedMale!AO78+UnemployedFemale!AO78</f>
        <v>0</v>
      </c>
      <c r="AP78" s="25">
        <f>UnemployedMale!AP78+UnemployedFemale!AP78</f>
        <v>0</v>
      </c>
      <c r="AQ78" s="25">
        <f>UnemployedMale!AQ78+UnemployedFemale!AQ78</f>
        <v>0</v>
      </c>
      <c r="AR78" s="25">
        <f>UnemployedMale!AR78+UnemployedFemale!AR78</f>
        <v>0</v>
      </c>
      <c r="AS78" s="25">
        <f>UnemployedMale!AS78+UnemployedFemale!AS78</f>
        <v>0</v>
      </c>
      <c r="AT78" s="25">
        <f>UnemployedMale!AT78+UnemployedFemale!AT78</f>
        <v>0</v>
      </c>
      <c r="AU78" s="25">
        <f>UnemployedMale!AU78+UnemployedFemale!AU78</f>
        <v>0</v>
      </c>
      <c r="AV78" s="25">
        <f>UnemployedMale!AV78+UnemployedFemale!AV78</f>
        <v>0</v>
      </c>
      <c r="AW78" s="25">
        <f>UnemployedMale!AW78+UnemployedFemale!AW78</f>
        <v>0</v>
      </c>
      <c r="AX78" s="25">
        <f>UnemployedMale!AX78+UnemployedFemale!AX78</f>
        <v>0</v>
      </c>
      <c r="AY78" s="25">
        <f>UnemployedMale!AY78+UnemployedFemale!AY78</f>
        <v>0</v>
      </c>
      <c r="AZ78" s="25">
        <f>UnemployedMale!AZ78+UnemployedFemale!AZ78</f>
        <v>0</v>
      </c>
    </row>
    <row r="79" spans="1:5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UnemployedMale!AA79+UnemployedFemale!AA79</f>
        <v>0</v>
      </c>
      <c r="AB79" s="28">
        <f>UnemployedMale!AB79+UnemployedFemale!AB79</f>
        <v>0</v>
      </c>
      <c r="AC79" s="28">
        <f>UnemployedMale!AC79+UnemployedFemale!AC79</f>
        <v>0</v>
      </c>
      <c r="AD79" s="28">
        <f>UnemployedMale!AD79+UnemployedFemale!AD79</f>
        <v>0</v>
      </c>
      <c r="AE79" s="28">
        <f>UnemployedMale!AE79+UnemployedFemale!AE79</f>
        <v>0</v>
      </c>
      <c r="AF79" s="28">
        <f>UnemployedMale!AF79+UnemployedFemale!AF79</f>
        <v>0</v>
      </c>
      <c r="AG79" s="25">
        <f>UnemployedMale!AG79+UnemployedFemale!AG79</f>
        <v>0</v>
      </c>
      <c r="AH79" s="25">
        <f>UnemployedMale!AH79+UnemployedFemale!AH79</f>
        <v>0</v>
      </c>
      <c r="AI79" s="25">
        <f>UnemployedMale!AI79+UnemployedFemale!AI79</f>
        <v>0</v>
      </c>
      <c r="AJ79" s="25">
        <f>UnemployedMale!AJ79+UnemployedFemale!AJ79</f>
        <v>0</v>
      </c>
      <c r="AK79" s="25">
        <f>UnemployedMale!AK79+UnemployedFemale!AK79</f>
        <v>0</v>
      </c>
      <c r="AL79" s="25">
        <f>UnemployedMale!AL79+UnemployedFemale!AL79</f>
        <v>0</v>
      </c>
      <c r="AM79" s="25">
        <f>UnemployedMale!AM79+UnemployedFemale!AM79</f>
        <v>0</v>
      </c>
      <c r="AN79" s="25">
        <f>UnemployedMale!AN79+UnemployedFemale!AN79</f>
        <v>0</v>
      </c>
      <c r="AO79" s="25">
        <f>UnemployedMale!AO79+UnemployedFemale!AO79</f>
        <v>0</v>
      </c>
      <c r="AP79" s="25">
        <f>UnemployedMale!AP79+UnemployedFemale!AP79</f>
        <v>0</v>
      </c>
      <c r="AQ79" s="25">
        <f>UnemployedMale!AQ79+UnemployedFemale!AQ79</f>
        <v>0</v>
      </c>
      <c r="AR79" s="25">
        <f>UnemployedMale!AR79+UnemployedFemale!AR79</f>
        <v>0</v>
      </c>
      <c r="AS79" s="25">
        <f>UnemployedMale!AS79+UnemployedFemale!AS79</f>
        <v>0</v>
      </c>
      <c r="AT79" s="25">
        <f>UnemployedMale!AT79+UnemployedFemale!AT79</f>
        <v>0</v>
      </c>
      <c r="AU79" s="25">
        <f>UnemployedMale!AU79+UnemployedFemale!AU79</f>
        <v>0</v>
      </c>
      <c r="AV79" s="25">
        <f>UnemployedMale!AV79+UnemployedFemale!AV79</f>
        <v>0</v>
      </c>
      <c r="AW79" s="25">
        <f>UnemployedMale!AW79+UnemployedFemale!AW79</f>
        <v>0</v>
      </c>
      <c r="AX79" s="25">
        <f>UnemployedMale!AX79+UnemployedFemale!AX79</f>
        <v>0</v>
      </c>
      <c r="AY79" s="25">
        <f>UnemployedMale!AY79+UnemployedFemale!AY79</f>
        <v>0</v>
      </c>
      <c r="AZ79" s="25">
        <f>UnemployedMale!AZ79+UnemployedFemale!AZ79</f>
        <v>0</v>
      </c>
    </row>
    <row r="80" spans="1:5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UnemployedMale!AA80+UnemployedFemale!AA80</f>
        <v>0</v>
      </c>
      <c r="AB80" s="28">
        <f>UnemployedMale!AB80+UnemployedFemale!AB80</f>
        <v>0</v>
      </c>
      <c r="AC80" s="28">
        <f>UnemployedMale!AC80+UnemployedFemale!AC80</f>
        <v>0</v>
      </c>
      <c r="AD80" s="28">
        <f>UnemployedMale!AD80+UnemployedFemale!AD80</f>
        <v>0</v>
      </c>
      <c r="AE80" s="28">
        <f>UnemployedMale!AE80+UnemployedFemale!AE80</f>
        <v>0</v>
      </c>
      <c r="AF80" s="28">
        <f>UnemployedMale!AF80+UnemployedFemale!AF80</f>
        <v>0</v>
      </c>
      <c r="AG80" s="25">
        <f>UnemployedMale!AG80+UnemployedFemale!AG80</f>
        <v>0</v>
      </c>
      <c r="AH80" s="25">
        <f>UnemployedMale!AH80+UnemployedFemale!AH80</f>
        <v>0</v>
      </c>
      <c r="AI80" s="25">
        <f>UnemployedMale!AI80+UnemployedFemale!AI80</f>
        <v>0</v>
      </c>
      <c r="AJ80" s="25">
        <f>UnemployedMale!AJ80+UnemployedFemale!AJ80</f>
        <v>0</v>
      </c>
      <c r="AK80" s="25">
        <f>UnemployedMale!AK80+UnemployedFemale!AK80</f>
        <v>0</v>
      </c>
      <c r="AL80" s="25">
        <f>UnemployedMale!AL80+UnemployedFemale!AL80</f>
        <v>0</v>
      </c>
      <c r="AM80" s="25">
        <f>UnemployedMale!AM80+UnemployedFemale!AM80</f>
        <v>0</v>
      </c>
      <c r="AN80" s="25">
        <f>UnemployedMale!AN80+UnemployedFemale!AN80</f>
        <v>0</v>
      </c>
      <c r="AO80" s="25">
        <f>UnemployedMale!AO80+UnemployedFemale!AO80</f>
        <v>0</v>
      </c>
      <c r="AP80" s="25">
        <f>UnemployedMale!AP80+UnemployedFemale!AP80</f>
        <v>0</v>
      </c>
      <c r="AQ80" s="25">
        <f>UnemployedMale!AQ80+UnemployedFemale!AQ80</f>
        <v>0</v>
      </c>
      <c r="AR80" s="25">
        <f>UnemployedMale!AR80+UnemployedFemale!AR80</f>
        <v>0</v>
      </c>
      <c r="AS80" s="25">
        <f>UnemployedMale!AS80+UnemployedFemale!AS80</f>
        <v>0</v>
      </c>
      <c r="AT80" s="25">
        <f>UnemployedMale!AT80+UnemployedFemale!AT80</f>
        <v>0</v>
      </c>
      <c r="AU80" s="25">
        <f>UnemployedMale!AU80+UnemployedFemale!AU80</f>
        <v>0</v>
      </c>
      <c r="AV80" s="25">
        <f>UnemployedMale!AV80+UnemployedFemale!AV80</f>
        <v>0</v>
      </c>
      <c r="AW80" s="25">
        <f>UnemployedMale!AW80+UnemployedFemale!AW80</f>
        <v>0</v>
      </c>
      <c r="AX80" s="25">
        <f>UnemployedMale!AX80+UnemployedFemale!AX80</f>
        <v>0</v>
      </c>
      <c r="AY80" s="25">
        <f>UnemployedMale!AY80+UnemployedFemale!AY80</f>
        <v>0</v>
      </c>
      <c r="AZ80" s="25">
        <f>UnemployedMale!AZ80+UnemployedFemale!AZ80</f>
        <v>0</v>
      </c>
    </row>
    <row r="81" spans="1:5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UnemployedMale!AA81+UnemployedFemale!AA81</f>
        <v>0</v>
      </c>
      <c r="AB81" s="28">
        <f>UnemployedMale!AB81+UnemployedFemale!AB81</f>
        <v>0</v>
      </c>
      <c r="AC81" s="28">
        <f>UnemployedMale!AC81+UnemployedFemale!AC81</f>
        <v>0</v>
      </c>
      <c r="AD81" s="28">
        <f>UnemployedMale!AD81+UnemployedFemale!AD81</f>
        <v>0</v>
      </c>
      <c r="AE81" s="28">
        <f>UnemployedMale!AE81+UnemployedFemale!AE81</f>
        <v>0</v>
      </c>
      <c r="AF81" s="28">
        <f>UnemployedMale!AF81+UnemployedFemale!AF81</f>
        <v>0</v>
      </c>
      <c r="AG81" s="25">
        <f>UnemployedMale!AG81+UnemployedFemale!AG81</f>
        <v>0</v>
      </c>
      <c r="AH81" s="25">
        <f>UnemployedMale!AH81+UnemployedFemale!AH81</f>
        <v>0</v>
      </c>
      <c r="AI81" s="25">
        <f>UnemployedMale!AI81+UnemployedFemale!AI81</f>
        <v>0</v>
      </c>
      <c r="AJ81" s="25">
        <f>UnemployedMale!AJ81+UnemployedFemale!AJ81</f>
        <v>0</v>
      </c>
      <c r="AK81" s="25">
        <f>UnemployedMale!AK81+UnemployedFemale!AK81</f>
        <v>0</v>
      </c>
      <c r="AL81" s="25">
        <f>UnemployedMale!AL81+UnemployedFemale!AL81</f>
        <v>0</v>
      </c>
      <c r="AM81" s="25">
        <f>UnemployedMale!AM81+UnemployedFemale!AM81</f>
        <v>0</v>
      </c>
      <c r="AN81" s="25">
        <f>UnemployedMale!AN81+UnemployedFemale!AN81</f>
        <v>0</v>
      </c>
      <c r="AO81" s="25">
        <f>UnemployedMale!AO81+UnemployedFemale!AO81</f>
        <v>0</v>
      </c>
      <c r="AP81" s="25">
        <f>UnemployedMale!AP81+UnemployedFemale!AP81</f>
        <v>0</v>
      </c>
      <c r="AQ81" s="25">
        <f>UnemployedMale!AQ81+UnemployedFemale!AQ81</f>
        <v>0</v>
      </c>
      <c r="AR81" s="25">
        <f>UnemployedMale!AR81+UnemployedFemale!AR81</f>
        <v>0</v>
      </c>
      <c r="AS81" s="25">
        <f>UnemployedMale!AS81+UnemployedFemale!AS81</f>
        <v>0</v>
      </c>
      <c r="AT81" s="25">
        <f>UnemployedMale!AT81+UnemployedFemale!AT81</f>
        <v>0</v>
      </c>
      <c r="AU81" s="25">
        <f>UnemployedMale!AU81+UnemployedFemale!AU81</f>
        <v>0</v>
      </c>
      <c r="AV81" s="25">
        <f>UnemployedMale!AV81+UnemployedFemale!AV81</f>
        <v>0</v>
      </c>
      <c r="AW81" s="25">
        <f>UnemployedMale!AW81+UnemployedFemale!AW81</f>
        <v>0</v>
      </c>
      <c r="AX81" s="25">
        <f>UnemployedMale!AX81+UnemployedFemale!AX81</f>
        <v>0</v>
      </c>
      <c r="AY81" s="25">
        <f>UnemployedMale!AY81+UnemployedFemale!AY81</f>
        <v>0</v>
      </c>
      <c r="AZ81" s="25">
        <f>UnemployedMale!AZ81+UnemployedFemale!AZ81</f>
        <v>0</v>
      </c>
    </row>
    <row r="82" spans="1:5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UnemployedMale!AA82+UnemployedFemale!AA82</f>
        <v>0</v>
      </c>
      <c r="AB82" s="28">
        <f>UnemployedMale!AB82+UnemployedFemale!AB82</f>
        <v>0</v>
      </c>
      <c r="AC82" s="28">
        <f>UnemployedMale!AC82+UnemployedFemale!AC82</f>
        <v>0</v>
      </c>
      <c r="AD82" s="28">
        <f>UnemployedMale!AD82+UnemployedFemale!AD82</f>
        <v>0</v>
      </c>
      <c r="AE82" s="28">
        <f>UnemployedMale!AE82+UnemployedFemale!AE82</f>
        <v>0</v>
      </c>
      <c r="AF82" s="28">
        <f>UnemployedMale!AF82+UnemployedFemale!AF82</f>
        <v>0</v>
      </c>
      <c r="AG82" s="25">
        <f>UnemployedMale!AG82+UnemployedFemale!AG82</f>
        <v>0</v>
      </c>
      <c r="AH82" s="25">
        <f>UnemployedMale!AH82+UnemployedFemale!AH82</f>
        <v>0</v>
      </c>
      <c r="AI82" s="25">
        <f>UnemployedMale!AI82+UnemployedFemale!AI82</f>
        <v>0</v>
      </c>
      <c r="AJ82" s="25">
        <f>UnemployedMale!AJ82+UnemployedFemale!AJ82</f>
        <v>0</v>
      </c>
      <c r="AK82" s="25">
        <f>UnemployedMale!AK82+UnemployedFemale!AK82</f>
        <v>0</v>
      </c>
      <c r="AL82" s="25">
        <f>UnemployedMale!AL82+UnemployedFemale!AL82</f>
        <v>0</v>
      </c>
      <c r="AM82" s="25">
        <f>UnemployedMale!AM82+UnemployedFemale!AM82</f>
        <v>0</v>
      </c>
      <c r="AN82" s="25">
        <f>UnemployedMale!AN82+UnemployedFemale!AN82</f>
        <v>0</v>
      </c>
      <c r="AO82" s="25">
        <f>UnemployedMale!AO82+UnemployedFemale!AO82</f>
        <v>0</v>
      </c>
      <c r="AP82" s="25">
        <f>UnemployedMale!AP82+UnemployedFemale!AP82</f>
        <v>0</v>
      </c>
      <c r="AQ82" s="25">
        <f>UnemployedMale!AQ82+UnemployedFemale!AQ82</f>
        <v>0</v>
      </c>
      <c r="AR82" s="25">
        <f>UnemployedMale!AR82+UnemployedFemale!AR82</f>
        <v>0</v>
      </c>
      <c r="AS82" s="25">
        <f>UnemployedMale!AS82+UnemployedFemale!AS82</f>
        <v>0</v>
      </c>
      <c r="AT82" s="25">
        <f>UnemployedMale!AT82+UnemployedFemale!AT82</f>
        <v>0</v>
      </c>
      <c r="AU82" s="25">
        <f>UnemployedMale!AU82+UnemployedFemale!AU82</f>
        <v>0</v>
      </c>
      <c r="AV82" s="25">
        <f>UnemployedMale!AV82+UnemployedFemale!AV82</f>
        <v>0</v>
      </c>
      <c r="AW82" s="25">
        <f>UnemployedMale!AW82+UnemployedFemale!AW82</f>
        <v>0</v>
      </c>
      <c r="AX82" s="25">
        <f>UnemployedMale!AX82+UnemployedFemale!AX82</f>
        <v>0</v>
      </c>
      <c r="AY82" s="25">
        <f>UnemployedMale!AY82+UnemployedFemale!AY82</f>
        <v>0</v>
      </c>
      <c r="AZ82" s="25">
        <f>UnemployedMale!AZ82+UnemployedFemale!AZ82</f>
        <v>0</v>
      </c>
    </row>
    <row r="83" spans="1:5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UnemployedMale!AA83+UnemployedFemale!AA83</f>
        <v>0</v>
      </c>
      <c r="AB83" s="28">
        <f>UnemployedMale!AB83+UnemployedFemale!AB83</f>
        <v>0</v>
      </c>
      <c r="AC83" s="28">
        <f>UnemployedMale!AC83+UnemployedFemale!AC83</f>
        <v>0</v>
      </c>
      <c r="AD83" s="28">
        <f>UnemployedMale!AD83+UnemployedFemale!AD83</f>
        <v>0</v>
      </c>
      <c r="AE83" s="28">
        <f>UnemployedMale!AE83+UnemployedFemale!AE83</f>
        <v>0</v>
      </c>
      <c r="AF83" s="28">
        <f>UnemployedMale!AF83+UnemployedFemale!AF83</f>
        <v>0</v>
      </c>
      <c r="AG83" s="25">
        <f>UnemployedMale!AG83+UnemployedFemale!AG83</f>
        <v>0</v>
      </c>
      <c r="AH83" s="25">
        <f>UnemployedMale!AH83+UnemployedFemale!AH83</f>
        <v>0</v>
      </c>
      <c r="AI83" s="25">
        <f>UnemployedMale!AI83+UnemployedFemale!AI83</f>
        <v>0</v>
      </c>
      <c r="AJ83" s="25">
        <f>UnemployedMale!AJ83+UnemployedFemale!AJ83</f>
        <v>0</v>
      </c>
      <c r="AK83" s="25">
        <f>UnemployedMale!AK83+UnemployedFemale!AK83</f>
        <v>0</v>
      </c>
      <c r="AL83" s="25">
        <f>UnemployedMale!AL83+UnemployedFemale!AL83</f>
        <v>0</v>
      </c>
      <c r="AM83" s="25">
        <f>UnemployedMale!AM83+UnemployedFemale!AM83</f>
        <v>0</v>
      </c>
      <c r="AN83" s="25">
        <f>UnemployedMale!AN83+UnemployedFemale!AN83</f>
        <v>0</v>
      </c>
      <c r="AO83" s="25">
        <f>UnemployedMale!AO83+UnemployedFemale!AO83</f>
        <v>0</v>
      </c>
      <c r="AP83" s="25">
        <f>UnemployedMale!AP83+UnemployedFemale!AP83</f>
        <v>0</v>
      </c>
      <c r="AQ83" s="25">
        <f>UnemployedMale!AQ83+UnemployedFemale!AQ83</f>
        <v>0</v>
      </c>
      <c r="AR83" s="25">
        <f>UnemployedMale!AR83+UnemployedFemale!AR83</f>
        <v>0</v>
      </c>
      <c r="AS83" s="25">
        <f>UnemployedMale!AS83+UnemployedFemale!AS83</f>
        <v>0</v>
      </c>
      <c r="AT83" s="25">
        <f>UnemployedMale!AT83+UnemployedFemale!AT83</f>
        <v>0</v>
      </c>
      <c r="AU83" s="25">
        <f>UnemployedMale!AU83+UnemployedFemale!AU83</f>
        <v>0</v>
      </c>
      <c r="AV83" s="25">
        <f>UnemployedMale!AV83+UnemployedFemale!AV83</f>
        <v>0</v>
      </c>
      <c r="AW83" s="25">
        <f>UnemployedMale!AW83+UnemployedFemale!AW83</f>
        <v>0</v>
      </c>
      <c r="AX83" s="25">
        <f>UnemployedMale!AX83+UnemployedFemale!AX83</f>
        <v>0</v>
      </c>
      <c r="AY83" s="25">
        <f>UnemployedMale!AY83+UnemployedFemale!AY83</f>
        <v>0</v>
      </c>
      <c r="AZ83" s="25">
        <f>UnemployedMale!AZ83+UnemployedFemale!AZ83</f>
        <v>0</v>
      </c>
    </row>
    <row r="84" spans="1:5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UnemployedMale!AA84+UnemployedFemale!AA84</f>
        <v>0</v>
      </c>
      <c r="AB84" s="28">
        <f>UnemployedMale!AB84+UnemployedFemale!AB84</f>
        <v>0</v>
      </c>
      <c r="AC84" s="28">
        <f>UnemployedMale!AC84+UnemployedFemale!AC84</f>
        <v>0</v>
      </c>
      <c r="AD84" s="28">
        <f>UnemployedMale!AD84+UnemployedFemale!AD84</f>
        <v>0</v>
      </c>
      <c r="AE84" s="28">
        <f>UnemployedMale!AE84+UnemployedFemale!AE84</f>
        <v>0</v>
      </c>
      <c r="AF84" s="28">
        <f>UnemployedMale!AF84+UnemployedFemale!AF84</f>
        <v>0</v>
      </c>
      <c r="AG84" s="25">
        <f>UnemployedMale!AG84+UnemployedFemale!AG84</f>
        <v>0</v>
      </c>
      <c r="AH84" s="25">
        <f>UnemployedMale!AH84+UnemployedFemale!AH84</f>
        <v>0</v>
      </c>
      <c r="AI84" s="25">
        <f>UnemployedMale!AI84+UnemployedFemale!AI84</f>
        <v>0</v>
      </c>
      <c r="AJ84" s="25">
        <f>UnemployedMale!AJ84+UnemployedFemale!AJ84</f>
        <v>0</v>
      </c>
      <c r="AK84" s="25">
        <f>UnemployedMale!AK84+UnemployedFemale!AK84</f>
        <v>0</v>
      </c>
      <c r="AL84" s="25">
        <f>UnemployedMale!AL84+UnemployedFemale!AL84</f>
        <v>0</v>
      </c>
      <c r="AM84" s="25">
        <f>UnemployedMale!AM84+UnemployedFemale!AM84</f>
        <v>0</v>
      </c>
      <c r="AN84" s="25">
        <f>UnemployedMale!AN84+UnemployedFemale!AN84</f>
        <v>0</v>
      </c>
      <c r="AO84" s="25">
        <f>UnemployedMale!AO84+UnemployedFemale!AO84</f>
        <v>0</v>
      </c>
      <c r="AP84" s="25">
        <f>UnemployedMale!AP84+UnemployedFemale!AP84</f>
        <v>0</v>
      </c>
      <c r="AQ84" s="25">
        <f>UnemployedMale!AQ84+UnemployedFemale!AQ84</f>
        <v>0</v>
      </c>
      <c r="AR84" s="25">
        <f>UnemployedMale!AR84+UnemployedFemale!AR84</f>
        <v>0</v>
      </c>
      <c r="AS84" s="25">
        <f>UnemployedMale!AS84+UnemployedFemale!AS84</f>
        <v>0</v>
      </c>
      <c r="AT84" s="25">
        <f>UnemployedMale!AT84+UnemployedFemale!AT84</f>
        <v>0</v>
      </c>
      <c r="AU84" s="25">
        <f>UnemployedMale!AU84+UnemployedFemale!AU84</f>
        <v>0</v>
      </c>
      <c r="AV84" s="25">
        <f>UnemployedMale!AV84+UnemployedFemale!AV84</f>
        <v>0</v>
      </c>
      <c r="AW84" s="25">
        <f>UnemployedMale!AW84+UnemployedFemale!AW84</f>
        <v>0</v>
      </c>
      <c r="AX84" s="25">
        <f>UnemployedMale!AX84+UnemployedFemale!AX84</f>
        <v>0</v>
      </c>
      <c r="AY84" s="25">
        <f>UnemployedMale!AY84+UnemployedFemale!AY84</f>
        <v>0</v>
      </c>
      <c r="AZ84" s="25">
        <f>UnemployedMale!AZ84+UnemployedFemale!AZ84</f>
        <v>0</v>
      </c>
    </row>
    <row r="85" spans="1:5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UnemployedMale!AA85+UnemployedFemale!AA85</f>
        <v>0</v>
      </c>
      <c r="AB85" s="28">
        <f>UnemployedMale!AB85+UnemployedFemale!AB85</f>
        <v>0</v>
      </c>
      <c r="AC85" s="28">
        <f>UnemployedMale!AC85+UnemployedFemale!AC85</f>
        <v>0</v>
      </c>
      <c r="AD85" s="28">
        <f>UnemployedMale!AD85+UnemployedFemale!AD85</f>
        <v>0</v>
      </c>
      <c r="AE85" s="28">
        <f>UnemployedMale!AE85+UnemployedFemale!AE85</f>
        <v>0</v>
      </c>
      <c r="AF85" s="28">
        <f>UnemployedMale!AF85+UnemployedFemale!AF85</f>
        <v>0</v>
      </c>
      <c r="AG85" s="25">
        <f>UnemployedMale!AG85+UnemployedFemale!AG85</f>
        <v>0</v>
      </c>
      <c r="AH85" s="25">
        <f>UnemployedMale!AH85+UnemployedFemale!AH85</f>
        <v>0</v>
      </c>
      <c r="AI85" s="25">
        <f>UnemployedMale!AI85+UnemployedFemale!AI85</f>
        <v>0</v>
      </c>
      <c r="AJ85" s="25">
        <f>UnemployedMale!AJ85+UnemployedFemale!AJ85</f>
        <v>0</v>
      </c>
      <c r="AK85" s="25">
        <f>UnemployedMale!AK85+UnemployedFemale!AK85</f>
        <v>0</v>
      </c>
      <c r="AL85" s="25">
        <f>UnemployedMale!AL85+UnemployedFemale!AL85</f>
        <v>0</v>
      </c>
      <c r="AM85" s="25">
        <f>UnemployedMale!AM85+UnemployedFemale!AM85</f>
        <v>0</v>
      </c>
      <c r="AN85" s="25">
        <f>UnemployedMale!AN85+UnemployedFemale!AN85</f>
        <v>0</v>
      </c>
      <c r="AO85" s="25">
        <f>UnemployedMale!AO85+UnemployedFemale!AO85</f>
        <v>0</v>
      </c>
      <c r="AP85" s="25">
        <f>UnemployedMale!AP85+UnemployedFemale!AP85</f>
        <v>0</v>
      </c>
      <c r="AQ85" s="25">
        <f>UnemployedMale!AQ85+UnemployedFemale!AQ85</f>
        <v>0</v>
      </c>
      <c r="AR85" s="25">
        <f>UnemployedMale!AR85+UnemployedFemale!AR85</f>
        <v>0</v>
      </c>
      <c r="AS85" s="25">
        <f>UnemployedMale!AS85+UnemployedFemale!AS85</f>
        <v>0</v>
      </c>
      <c r="AT85" s="25">
        <f>UnemployedMale!AT85+UnemployedFemale!AT85</f>
        <v>0</v>
      </c>
      <c r="AU85" s="25">
        <f>UnemployedMale!AU85+UnemployedFemale!AU85</f>
        <v>0</v>
      </c>
      <c r="AV85" s="25">
        <f>UnemployedMale!AV85+UnemployedFemale!AV85</f>
        <v>0</v>
      </c>
      <c r="AW85" s="25">
        <f>UnemployedMale!AW85+UnemployedFemale!AW85</f>
        <v>0</v>
      </c>
      <c r="AX85" s="25">
        <f>UnemployedMale!AX85+UnemployedFemale!AX85</f>
        <v>0</v>
      </c>
      <c r="AY85" s="25">
        <f>UnemployedMale!AY85+UnemployedFemale!AY85</f>
        <v>0</v>
      </c>
      <c r="AZ85" s="25">
        <f>UnemployedMale!AZ85+UnemployedFemale!AZ85</f>
        <v>0</v>
      </c>
    </row>
    <row r="86" spans="1:5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UnemployedMale!AA86+UnemployedFemale!AA86</f>
        <v>0</v>
      </c>
      <c r="AB86" s="28">
        <f>UnemployedMale!AB86+UnemployedFemale!AB86</f>
        <v>0</v>
      </c>
      <c r="AC86" s="28">
        <f>UnemployedMale!AC86+UnemployedFemale!AC86</f>
        <v>0</v>
      </c>
      <c r="AD86" s="28">
        <f>UnemployedMale!AD86+UnemployedFemale!AD86</f>
        <v>0</v>
      </c>
      <c r="AE86" s="28">
        <f>UnemployedMale!AE86+UnemployedFemale!AE86</f>
        <v>0</v>
      </c>
      <c r="AF86" s="28">
        <f>UnemployedMale!AF86+UnemployedFemale!AF86</f>
        <v>0</v>
      </c>
      <c r="AG86" s="25">
        <f>UnemployedMale!AG86+UnemployedFemale!AG86</f>
        <v>0</v>
      </c>
      <c r="AH86" s="25">
        <f>UnemployedMale!AH86+UnemployedFemale!AH86</f>
        <v>0</v>
      </c>
      <c r="AI86" s="25">
        <f>UnemployedMale!AI86+UnemployedFemale!AI86</f>
        <v>0</v>
      </c>
      <c r="AJ86" s="25">
        <f>UnemployedMale!AJ86+UnemployedFemale!AJ86</f>
        <v>0</v>
      </c>
      <c r="AK86" s="25">
        <f>UnemployedMale!AK86+UnemployedFemale!AK86</f>
        <v>0</v>
      </c>
      <c r="AL86" s="25">
        <f>UnemployedMale!AL86+UnemployedFemale!AL86</f>
        <v>0</v>
      </c>
      <c r="AM86" s="25">
        <f>UnemployedMale!AM86+UnemployedFemale!AM86</f>
        <v>0</v>
      </c>
      <c r="AN86" s="25">
        <f>UnemployedMale!AN86+UnemployedFemale!AN86</f>
        <v>0</v>
      </c>
      <c r="AO86" s="25">
        <f>UnemployedMale!AO86+UnemployedFemale!AO86</f>
        <v>0</v>
      </c>
      <c r="AP86" s="25">
        <f>UnemployedMale!AP86+UnemployedFemale!AP86</f>
        <v>0</v>
      </c>
      <c r="AQ86" s="25">
        <f>UnemployedMale!AQ86+UnemployedFemale!AQ86</f>
        <v>0</v>
      </c>
      <c r="AR86" s="25">
        <f>UnemployedMale!AR86+UnemployedFemale!AR86</f>
        <v>0</v>
      </c>
      <c r="AS86" s="25">
        <f>UnemployedMale!AS86+UnemployedFemale!AS86</f>
        <v>0</v>
      </c>
      <c r="AT86" s="25">
        <f>UnemployedMale!AT86+UnemployedFemale!AT86</f>
        <v>0</v>
      </c>
      <c r="AU86" s="25">
        <f>UnemployedMale!AU86+UnemployedFemale!AU86</f>
        <v>0</v>
      </c>
      <c r="AV86" s="25">
        <f>UnemployedMale!AV86+UnemployedFemale!AV86</f>
        <v>0</v>
      </c>
      <c r="AW86" s="25">
        <f>UnemployedMale!AW86+UnemployedFemale!AW86</f>
        <v>0</v>
      </c>
      <c r="AX86" s="25">
        <f>UnemployedMale!AX86+UnemployedFemale!AX86</f>
        <v>0</v>
      </c>
      <c r="AY86" s="25">
        <f>UnemployedMale!AY86+UnemployedFemale!AY86</f>
        <v>0</v>
      </c>
      <c r="AZ86" s="25">
        <f>UnemployedMale!AZ86+UnemployedFemale!AZ86</f>
        <v>0</v>
      </c>
    </row>
    <row r="87" spans="1:5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UnemployedMale!AA87+UnemployedFemale!AA87</f>
        <v>0</v>
      </c>
      <c r="AB87" s="28">
        <f>UnemployedMale!AB87+UnemployedFemale!AB87</f>
        <v>0</v>
      </c>
      <c r="AC87" s="28">
        <f>UnemployedMale!AC87+UnemployedFemale!AC87</f>
        <v>0</v>
      </c>
      <c r="AD87" s="28">
        <f>UnemployedMale!AD87+UnemployedFemale!AD87</f>
        <v>0</v>
      </c>
      <c r="AE87" s="28">
        <f>UnemployedMale!AE87+UnemployedFemale!AE87</f>
        <v>0</v>
      </c>
      <c r="AF87" s="28">
        <f>UnemployedMale!AF87+UnemployedFemale!AF87</f>
        <v>0</v>
      </c>
      <c r="AG87" s="25">
        <f>UnemployedMale!AG87+UnemployedFemale!AG87</f>
        <v>0</v>
      </c>
      <c r="AH87" s="25">
        <f>UnemployedMale!AH87+UnemployedFemale!AH87</f>
        <v>0</v>
      </c>
      <c r="AI87" s="25">
        <f>UnemployedMale!AI87+UnemployedFemale!AI87</f>
        <v>0</v>
      </c>
      <c r="AJ87" s="25">
        <f>UnemployedMale!AJ87+UnemployedFemale!AJ87</f>
        <v>0</v>
      </c>
      <c r="AK87" s="25">
        <f>UnemployedMale!AK87+UnemployedFemale!AK87</f>
        <v>0</v>
      </c>
      <c r="AL87" s="25">
        <f>UnemployedMale!AL87+UnemployedFemale!AL87</f>
        <v>0</v>
      </c>
      <c r="AM87" s="25">
        <f>UnemployedMale!AM87+UnemployedFemale!AM87</f>
        <v>0</v>
      </c>
      <c r="AN87" s="25">
        <f>UnemployedMale!AN87+UnemployedFemale!AN87</f>
        <v>0</v>
      </c>
      <c r="AO87" s="25">
        <f>UnemployedMale!AO87+UnemployedFemale!AO87</f>
        <v>0</v>
      </c>
      <c r="AP87" s="25">
        <f>UnemployedMale!AP87+UnemployedFemale!AP87</f>
        <v>0</v>
      </c>
      <c r="AQ87" s="25">
        <f>UnemployedMale!AQ87+UnemployedFemale!AQ87</f>
        <v>0</v>
      </c>
      <c r="AR87" s="25">
        <f>UnemployedMale!AR87+UnemployedFemale!AR87</f>
        <v>0</v>
      </c>
      <c r="AS87" s="25">
        <f>UnemployedMale!AS87+UnemployedFemale!AS87</f>
        <v>0</v>
      </c>
      <c r="AT87" s="25">
        <f>UnemployedMale!AT87+UnemployedFemale!AT87</f>
        <v>0</v>
      </c>
      <c r="AU87" s="25">
        <f>UnemployedMale!AU87+UnemployedFemale!AU87</f>
        <v>0</v>
      </c>
      <c r="AV87" s="25">
        <f>UnemployedMale!AV87+UnemployedFemale!AV87</f>
        <v>0</v>
      </c>
      <c r="AW87" s="25">
        <f>UnemployedMale!AW87+UnemployedFemale!AW87</f>
        <v>0</v>
      </c>
      <c r="AX87" s="25">
        <f>UnemployedMale!AX87+UnemployedFemale!AX87</f>
        <v>0</v>
      </c>
      <c r="AY87" s="25">
        <f>UnemployedMale!AY87+UnemployedFemale!AY87</f>
        <v>0</v>
      </c>
      <c r="AZ87" s="25">
        <f>UnemployedMale!AZ87+UnemployedFemale!AZ87</f>
        <v>0</v>
      </c>
    </row>
    <row r="88" spans="1:5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UnemployedMale!AA88+UnemployedFemale!AA88</f>
        <v>0</v>
      </c>
      <c r="AB88" s="28">
        <f>UnemployedMale!AB88+UnemployedFemale!AB88</f>
        <v>0</v>
      </c>
      <c r="AC88" s="28">
        <f>UnemployedMale!AC88+UnemployedFemale!AC88</f>
        <v>0</v>
      </c>
      <c r="AD88" s="28">
        <f>UnemployedMale!AD88+UnemployedFemale!AD88</f>
        <v>0</v>
      </c>
      <c r="AE88" s="28">
        <f>UnemployedMale!AE88+UnemployedFemale!AE88</f>
        <v>0</v>
      </c>
      <c r="AF88" s="28">
        <f>UnemployedMale!AF88+UnemployedFemale!AF88</f>
        <v>0</v>
      </c>
      <c r="AG88" s="25">
        <f>UnemployedMale!AG88+UnemployedFemale!AG88</f>
        <v>0</v>
      </c>
      <c r="AH88" s="25">
        <f>UnemployedMale!AH88+UnemployedFemale!AH88</f>
        <v>0</v>
      </c>
      <c r="AI88" s="25">
        <f>UnemployedMale!AI88+UnemployedFemale!AI88</f>
        <v>0</v>
      </c>
      <c r="AJ88" s="25">
        <f>UnemployedMale!AJ88+UnemployedFemale!AJ88</f>
        <v>0</v>
      </c>
      <c r="AK88" s="25">
        <f>UnemployedMale!AK88+UnemployedFemale!AK88</f>
        <v>0</v>
      </c>
      <c r="AL88" s="25">
        <f>UnemployedMale!AL88+UnemployedFemale!AL88</f>
        <v>0</v>
      </c>
      <c r="AM88" s="25">
        <f>UnemployedMale!AM88+UnemployedFemale!AM88</f>
        <v>0</v>
      </c>
      <c r="AN88" s="25">
        <f>UnemployedMale!AN88+UnemployedFemale!AN88</f>
        <v>0</v>
      </c>
      <c r="AO88" s="25">
        <f>UnemployedMale!AO88+UnemployedFemale!AO88</f>
        <v>0</v>
      </c>
      <c r="AP88" s="25">
        <f>UnemployedMale!AP88+UnemployedFemale!AP88</f>
        <v>0</v>
      </c>
      <c r="AQ88" s="25">
        <f>UnemployedMale!AQ88+UnemployedFemale!AQ88</f>
        <v>0</v>
      </c>
      <c r="AR88" s="25">
        <f>UnemployedMale!AR88+UnemployedFemale!AR88</f>
        <v>0</v>
      </c>
      <c r="AS88" s="25">
        <f>UnemployedMale!AS88+UnemployedFemale!AS88</f>
        <v>0</v>
      </c>
      <c r="AT88" s="25">
        <f>UnemployedMale!AT88+UnemployedFemale!AT88</f>
        <v>0</v>
      </c>
      <c r="AU88" s="25">
        <f>UnemployedMale!AU88+UnemployedFemale!AU88</f>
        <v>0</v>
      </c>
      <c r="AV88" s="25">
        <f>UnemployedMale!AV88+UnemployedFemale!AV88</f>
        <v>0</v>
      </c>
      <c r="AW88" s="25">
        <f>UnemployedMale!AW88+UnemployedFemale!AW88</f>
        <v>0</v>
      </c>
      <c r="AX88" s="25">
        <f>UnemployedMale!AX88+UnemployedFemale!AX88</f>
        <v>0</v>
      </c>
      <c r="AY88" s="25">
        <f>UnemployedMale!AY88+UnemployedFemale!AY88</f>
        <v>0</v>
      </c>
      <c r="AZ88" s="25">
        <f>UnemployedMale!AZ88+UnemployedFemale!AZ88</f>
        <v>0</v>
      </c>
    </row>
    <row r="89" spans="1:5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UnemployedMale!AA89+UnemployedFemale!AA89</f>
        <v>0</v>
      </c>
      <c r="AB89" s="28">
        <f>UnemployedMale!AB89+UnemployedFemale!AB89</f>
        <v>0</v>
      </c>
      <c r="AC89" s="28">
        <f>UnemployedMale!AC89+UnemployedFemale!AC89</f>
        <v>0</v>
      </c>
      <c r="AD89" s="28">
        <f>UnemployedMale!AD89+UnemployedFemale!AD89</f>
        <v>0</v>
      </c>
      <c r="AE89" s="28">
        <f>UnemployedMale!AE89+UnemployedFemale!AE89</f>
        <v>0</v>
      </c>
      <c r="AF89" s="28">
        <f>UnemployedMale!AF89+UnemployedFemale!AF89</f>
        <v>0</v>
      </c>
      <c r="AG89" s="25">
        <f>UnemployedMale!AG89+UnemployedFemale!AG89</f>
        <v>0</v>
      </c>
      <c r="AH89" s="25">
        <f>UnemployedMale!AH89+UnemployedFemale!AH89</f>
        <v>0</v>
      </c>
      <c r="AI89" s="25">
        <f>UnemployedMale!AI89+UnemployedFemale!AI89</f>
        <v>0</v>
      </c>
      <c r="AJ89" s="25">
        <f>UnemployedMale!AJ89+UnemployedFemale!AJ89</f>
        <v>0</v>
      </c>
      <c r="AK89" s="25">
        <f>UnemployedMale!AK89+UnemployedFemale!AK89</f>
        <v>0</v>
      </c>
      <c r="AL89" s="25">
        <f>UnemployedMale!AL89+UnemployedFemale!AL89</f>
        <v>0</v>
      </c>
      <c r="AM89" s="25">
        <f>UnemployedMale!AM89+UnemployedFemale!AM89</f>
        <v>0</v>
      </c>
      <c r="AN89" s="25">
        <f>UnemployedMale!AN89+UnemployedFemale!AN89</f>
        <v>0</v>
      </c>
      <c r="AO89" s="25">
        <f>UnemployedMale!AO89+UnemployedFemale!AO89</f>
        <v>0</v>
      </c>
      <c r="AP89" s="25">
        <f>UnemployedMale!AP89+UnemployedFemale!AP89</f>
        <v>0</v>
      </c>
      <c r="AQ89" s="25">
        <f>UnemployedMale!AQ89+UnemployedFemale!AQ89</f>
        <v>0</v>
      </c>
      <c r="AR89" s="25">
        <f>UnemployedMale!AR89+UnemployedFemale!AR89</f>
        <v>0</v>
      </c>
      <c r="AS89" s="25">
        <f>UnemployedMale!AS89+UnemployedFemale!AS89</f>
        <v>0</v>
      </c>
      <c r="AT89" s="25">
        <f>UnemployedMale!AT89+UnemployedFemale!AT89</f>
        <v>0</v>
      </c>
      <c r="AU89" s="25">
        <f>UnemployedMale!AU89+UnemployedFemale!AU89</f>
        <v>0</v>
      </c>
      <c r="AV89" s="25">
        <f>UnemployedMale!AV89+UnemployedFemale!AV89</f>
        <v>0</v>
      </c>
      <c r="AW89" s="25">
        <f>UnemployedMale!AW89+UnemployedFemale!AW89</f>
        <v>0</v>
      </c>
      <c r="AX89" s="25">
        <f>UnemployedMale!AX89+UnemployedFemale!AX89</f>
        <v>0</v>
      </c>
      <c r="AY89" s="25">
        <f>UnemployedMale!AY89+UnemployedFemale!AY89</f>
        <v>0</v>
      </c>
      <c r="AZ89" s="25">
        <f>UnemployedMale!AZ89+UnemployedFemale!AZ89</f>
        <v>0</v>
      </c>
    </row>
    <row r="90" spans="1:5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UnemployedMale!AA90+UnemployedFemale!AA90</f>
        <v>0</v>
      </c>
      <c r="AB90" s="28">
        <f>UnemployedMale!AB90+UnemployedFemale!AB90</f>
        <v>0</v>
      </c>
      <c r="AC90" s="28">
        <f>UnemployedMale!AC90+UnemployedFemale!AC90</f>
        <v>0</v>
      </c>
      <c r="AD90" s="28">
        <f>UnemployedMale!AD90+UnemployedFemale!AD90</f>
        <v>0</v>
      </c>
      <c r="AE90" s="28">
        <f>UnemployedMale!AE90+UnemployedFemale!AE90</f>
        <v>0</v>
      </c>
      <c r="AF90" s="28">
        <f>UnemployedMale!AF90+UnemployedFemale!AF90</f>
        <v>0</v>
      </c>
      <c r="AG90" s="25">
        <f>UnemployedMale!AG90+UnemployedFemale!AG90</f>
        <v>0</v>
      </c>
      <c r="AH90" s="25">
        <f>UnemployedMale!AH90+UnemployedFemale!AH90</f>
        <v>0</v>
      </c>
      <c r="AI90" s="25">
        <f>UnemployedMale!AI90+UnemployedFemale!AI90</f>
        <v>0</v>
      </c>
      <c r="AJ90" s="25">
        <f>UnemployedMale!AJ90+UnemployedFemale!AJ90</f>
        <v>0</v>
      </c>
      <c r="AK90" s="25">
        <f>UnemployedMale!AK90+UnemployedFemale!AK90</f>
        <v>0</v>
      </c>
      <c r="AL90" s="25">
        <f>UnemployedMale!AL90+UnemployedFemale!AL90</f>
        <v>0</v>
      </c>
      <c r="AM90" s="25">
        <f>UnemployedMale!AM90+UnemployedFemale!AM90</f>
        <v>0</v>
      </c>
      <c r="AN90" s="25">
        <f>UnemployedMale!AN90+UnemployedFemale!AN90</f>
        <v>0</v>
      </c>
      <c r="AO90" s="25">
        <f>UnemployedMale!AO90+UnemployedFemale!AO90</f>
        <v>0</v>
      </c>
      <c r="AP90" s="25">
        <f>UnemployedMale!AP90+UnemployedFemale!AP90</f>
        <v>0</v>
      </c>
      <c r="AQ90" s="25">
        <f>UnemployedMale!AQ90+UnemployedFemale!AQ90</f>
        <v>0</v>
      </c>
      <c r="AR90" s="25">
        <f>UnemployedMale!AR90+UnemployedFemale!AR90</f>
        <v>0</v>
      </c>
      <c r="AS90" s="25">
        <f>UnemployedMale!AS90+UnemployedFemale!AS90</f>
        <v>0</v>
      </c>
      <c r="AT90" s="25">
        <f>UnemployedMale!AT90+UnemployedFemale!AT90</f>
        <v>0</v>
      </c>
      <c r="AU90" s="25">
        <f>UnemployedMale!AU90+UnemployedFemale!AU90</f>
        <v>0</v>
      </c>
      <c r="AV90" s="25">
        <f>UnemployedMale!AV90+UnemployedFemale!AV90</f>
        <v>0</v>
      </c>
      <c r="AW90" s="25">
        <f>UnemployedMale!AW90+UnemployedFemale!AW90</f>
        <v>0</v>
      </c>
      <c r="AX90" s="25">
        <f>UnemployedMale!AX90+UnemployedFemale!AX90</f>
        <v>0</v>
      </c>
      <c r="AY90" s="25">
        <f>UnemployedMale!AY90+UnemployedFemale!AY90</f>
        <v>0</v>
      </c>
      <c r="AZ90" s="25">
        <f>UnemployedMale!AZ90+UnemployedFemale!AZ90</f>
        <v>0</v>
      </c>
    </row>
    <row r="91" spans="1:5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UnemployedMale!AA91+UnemployedFemale!AA91</f>
        <v>0</v>
      </c>
      <c r="AB91" s="28">
        <f>UnemployedMale!AB91+UnemployedFemale!AB91</f>
        <v>0</v>
      </c>
      <c r="AC91" s="28">
        <f>UnemployedMale!AC91+UnemployedFemale!AC91</f>
        <v>0</v>
      </c>
      <c r="AD91" s="28">
        <f>UnemployedMale!AD91+UnemployedFemale!AD91</f>
        <v>0</v>
      </c>
      <c r="AE91" s="28">
        <f>UnemployedMale!AE91+UnemployedFemale!AE91</f>
        <v>0</v>
      </c>
      <c r="AF91" s="28">
        <f>UnemployedMale!AF91+UnemployedFemale!AF91</f>
        <v>0</v>
      </c>
      <c r="AG91" s="25">
        <f>UnemployedMale!AG91+UnemployedFemale!AG91</f>
        <v>0</v>
      </c>
      <c r="AH91" s="25">
        <f>UnemployedMale!AH91+UnemployedFemale!AH91</f>
        <v>0</v>
      </c>
      <c r="AI91" s="25">
        <f>UnemployedMale!AI91+UnemployedFemale!AI91</f>
        <v>0</v>
      </c>
      <c r="AJ91" s="25">
        <f>UnemployedMale!AJ91+UnemployedFemale!AJ91</f>
        <v>0</v>
      </c>
      <c r="AK91" s="25">
        <f>UnemployedMale!AK91+UnemployedFemale!AK91</f>
        <v>0</v>
      </c>
      <c r="AL91" s="25">
        <f>UnemployedMale!AL91+UnemployedFemale!AL91</f>
        <v>0</v>
      </c>
      <c r="AM91" s="25">
        <f>UnemployedMale!AM91+UnemployedFemale!AM91</f>
        <v>0</v>
      </c>
      <c r="AN91" s="25">
        <f>UnemployedMale!AN91+UnemployedFemale!AN91</f>
        <v>0</v>
      </c>
      <c r="AO91" s="25">
        <f>UnemployedMale!AO91+UnemployedFemale!AO91</f>
        <v>0</v>
      </c>
      <c r="AP91" s="25">
        <f>UnemployedMale!AP91+UnemployedFemale!AP91</f>
        <v>0</v>
      </c>
      <c r="AQ91" s="25">
        <f>UnemployedMale!AQ91+UnemployedFemale!AQ91</f>
        <v>0</v>
      </c>
      <c r="AR91" s="25">
        <f>UnemployedMale!AR91+UnemployedFemale!AR91</f>
        <v>0</v>
      </c>
      <c r="AS91" s="25">
        <f>UnemployedMale!AS91+UnemployedFemale!AS91</f>
        <v>0</v>
      </c>
      <c r="AT91" s="25">
        <f>UnemployedMale!AT91+UnemployedFemale!AT91</f>
        <v>0</v>
      </c>
      <c r="AU91" s="25">
        <f>UnemployedMale!AU91+UnemployedFemale!AU91</f>
        <v>0</v>
      </c>
      <c r="AV91" s="25">
        <f>UnemployedMale!AV91+UnemployedFemale!AV91</f>
        <v>0</v>
      </c>
      <c r="AW91" s="25">
        <f>UnemployedMale!AW91+UnemployedFemale!AW91</f>
        <v>0</v>
      </c>
      <c r="AX91" s="25">
        <f>UnemployedMale!AX91+UnemployedFemale!AX91</f>
        <v>0</v>
      </c>
      <c r="AY91" s="25">
        <f>UnemployedMale!AY91+UnemployedFemale!AY91</f>
        <v>0</v>
      </c>
      <c r="AZ91" s="25">
        <f>UnemployedMale!AZ91+UnemployedFemale!AZ91</f>
        <v>0</v>
      </c>
    </row>
    <row r="92" spans="1:5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UnemployedMale!AA92+UnemployedFemale!AA92</f>
        <v>0</v>
      </c>
      <c r="AB92" s="28">
        <f>UnemployedMale!AB92+UnemployedFemale!AB92</f>
        <v>0</v>
      </c>
      <c r="AC92" s="28">
        <f>UnemployedMale!AC92+UnemployedFemale!AC92</f>
        <v>0</v>
      </c>
      <c r="AD92" s="28">
        <f>UnemployedMale!AD92+UnemployedFemale!AD92</f>
        <v>0</v>
      </c>
      <c r="AE92" s="28">
        <f>UnemployedMale!AE92+UnemployedFemale!AE92</f>
        <v>0</v>
      </c>
      <c r="AF92" s="28">
        <f>UnemployedMale!AF92+UnemployedFemale!AF92</f>
        <v>0</v>
      </c>
      <c r="AG92" s="25">
        <f>UnemployedMale!AG92+UnemployedFemale!AG92</f>
        <v>0</v>
      </c>
      <c r="AH92" s="25">
        <f>UnemployedMale!AH92+UnemployedFemale!AH92</f>
        <v>0</v>
      </c>
      <c r="AI92" s="25">
        <f>UnemployedMale!AI92+UnemployedFemale!AI92</f>
        <v>0</v>
      </c>
      <c r="AJ92" s="25">
        <f>UnemployedMale!AJ92+UnemployedFemale!AJ92</f>
        <v>0</v>
      </c>
      <c r="AK92" s="25">
        <f>UnemployedMale!AK92+UnemployedFemale!AK92</f>
        <v>0</v>
      </c>
      <c r="AL92" s="25">
        <f>UnemployedMale!AL92+UnemployedFemale!AL92</f>
        <v>0</v>
      </c>
      <c r="AM92" s="25">
        <f>UnemployedMale!AM92+UnemployedFemale!AM92</f>
        <v>0</v>
      </c>
      <c r="AN92" s="25">
        <f>UnemployedMale!AN92+UnemployedFemale!AN92</f>
        <v>0</v>
      </c>
      <c r="AO92" s="25">
        <f>UnemployedMale!AO92+UnemployedFemale!AO92</f>
        <v>0</v>
      </c>
      <c r="AP92" s="25">
        <f>UnemployedMale!AP92+UnemployedFemale!AP92</f>
        <v>0</v>
      </c>
      <c r="AQ92" s="25">
        <f>UnemployedMale!AQ92+UnemployedFemale!AQ92</f>
        <v>0</v>
      </c>
      <c r="AR92" s="25">
        <f>UnemployedMale!AR92+UnemployedFemale!AR92</f>
        <v>0</v>
      </c>
      <c r="AS92" s="25">
        <f>UnemployedMale!AS92+UnemployedFemale!AS92</f>
        <v>0</v>
      </c>
      <c r="AT92" s="25">
        <f>UnemployedMale!AT92+UnemployedFemale!AT92</f>
        <v>0</v>
      </c>
      <c r="AU92" s="25">
        <f>UnemployedMale!AU92+UnemployedFemale!AU92</f>
        <v>0</v>
      </c>
      <c r="AV92" s="25">
        <f>UnemployedMale!AV92+UnemployedFemale!AV92</f>
        <v>0</v>
      </c>
      <c r="AW92" s="25">
        <f>UnemployedMale!AW92+UnemployedFemale!AW92</f>
        <v>0</v>
      </c>
      <c r="AX92" s="25">
        <f>UnemployedMale!AX92+UnemployedFemale!AX92</f>
        <v>0</v>
      </c>
      <c r="AY92" s="25">
        <f>UnemployedMale!AY92+UnemployedFemale!AY92</f>
        <v>0</v>
      </c>
      <c r="AZ92" s="25">
        <f>UnemployedMale!AZ92+UnemployedFemale!AZ92</f>
        <v>0</v>
      </c>
    </row>
    <row r="93" spans="1:5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UnemployedMale!AA93+UnemployedFemale!AA93</f>
        <v>0</v>
      </c>
      <c r="AB93" s="28">
        <f>UnemployedMale!AB93+UnemployedFemale!AB93</f>
        <v>0</v>
      </c>
      <c r="AC93" s="28">
        <f>UnemployedMale!AC93+UnemployedFemale!AC93</f>
        <v>0</v>
      </c>
      <c r="AD93" s="28">
        <f>UnemployedMale!AD93+UnemployedFemale!AD93</f>
        <v>0</v>
      </c>
      <c r="AE93" s="28">
        <f>UnemployedMale!AE93+UnemployedFemale!AE93</f>
        <v>0</v>
      </c>
      <c r="AF93" s="28">
        <f>UnemployedMale!AF93+UnemployedFemale!AF93</f>
        <v>0</v>
      </c>
      <c r="AG93" s="25">
        <f>UnemployedMale!AG93+UnemployedFemale!AG93</f>
        <v>0</v>
      </c>
      <c r="AH93" s="25">
        <f>UnemployedMale!AH93+UnemployedFemale!AH93</f>
        <v>0</v>
      </c>
      <c r="AI93" s="25">
        <f>UnemployedMale!AI93+UnemployedFemale!AI93</f>
        <v>0</v>
      </c>
      <c r="AJ93" s="25">
        <f>UnemployedMale!AJ93+UnemployedFemale!AJ93</f>
        <v>0</v>
      </c>
      <c r="AK93" s="25">
        <f>UnemployedMale!AK93+UnemployedFemale!AK93</f>
        <v>0</v>
      </c>
      <c r="AL93" s="25">
        <f>UnemployedMale!AL93+UnemployedFemale!AL93</f>
        <v>0</v>
      </c>
      <c r="AM93" s="25">
        <f>UnemployedMale!AM93+UnemployedFemale!AM93</f>
        <v>0</v>
      </c>
      <c r="AN93" s="25">
        <f>UnemployedMale!AN93+UnemployedFemale!AN93</f>
        <v>0</v>
      </c>
      <c r="AO93" s="25">
        <f>UnemployedMale!AO93+UnemployedFemale!AO93</f>
        <v>0</v>
      </c>
      <c r="AP93" s="25">
        <f>UnemployedMale!AP93+UnemployedFemale!AP93</f>
        <v>0</v>
      </c>
      <c r="AQ93" s="25">
        <f>UnemployedMale!AQ93+UnemployedFemale!AQ93</f>
        <v>0</v>
      </c>
      <c r="AR93" s="25">
        <f>UnemployedMale!AR93+UnemployedFemale!AR93</f>
        <v>0</v>
      </c>
      <c r="AS93" s="25">
        <f>UnemployedMale!AS93+UnemployedFemale!AS93</f>
        <v>0</v>
      </c>
      <c r="AT93" s="25">
        <f>UnemployedMale!AT93+UnemployedFemale!AT93</f>
        <v>0</v>
      </c>
      <c r="AU93" s="25">
        <f>UnemployedMale!AU93+UnemployedFemale!AU93</f>
        <v>0</v>
      </c>
      <c r="AV93" s="25">
        <f>UnemployedMale!AV93+UnemployedFemale!AV93</f>
        <v>0</v>
      </c>
      <c r="AW93" s="25">
        <f>UnemployedMale!AW93+UnemployedFemale!AW93</f>
        <v>0</v>
      </c>
      <c r="AX93" s="25">
        <f>UnemployedMale!AX93+UnemployedFemale!AX93</f>
        <v>0</v>
      </c>
      <c r="AY93" s="25">
        <f>UnemployedMale!AY93+UnemployedFemale!AY93</f>
        <v>0</v>
      </c>
      <c r="AZ93" s="25">
        <f>UnemployedMale!AZ93+UnemployedFemale!AZ93</f>
        <v>0</v>
      </c>
    </row>
    <row r="94" spans="1:5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UnemployedMale!AA94+UnemployedFemale!AA94</f>
        <v>0</v>
      </c>
      <c r="AB94" s="28">
        <f>UnemployedMale!AB94+UnemployedFemale!AB94</f>
        <v>0</v>
      </c>
      <c r="AC94" s="28">
        <f>UnemployedMale!AC94+UnemployedFemale!AC94</f>
        <v>0</v>
      </c>
      <c r="AD94" s="28">
        <f>UnemployedMale!AD94+UnemployedFemale!AD94</f>
        <v>0</v>
      </c>
      <c r="AE94" s="28">
        <f>UnemployedMale!AE94+UnemployedFemale!AE94</f>
        <v>0</v>
      </c>
      <c r="AF94" s="28">
        <f>UnemployedMale!AF94+UnemployedFemale!AF94</f>
        <v>0</v>
      </c>
      <c r="AG94" s="25">
        <f>UnemployedMale!AG94+UnemployedFemale!AG94</f>
        <v>0</v>
      </c>
      <c r="AH94" s="25">
        <f>UnemployedMale!AH94+UnemployedFemale!AH94</f>
        <v>0</v>
      </c>
      <c r="AI94" s="25">
        <f>UnemployedMale!AI94+UnemployedFemale!AI94</f>
        <v>0</v>
      </c>
      <c r="AJ94" s="25">
        <f>UnemployedMale!AJ94+UnemployedFemale!AJ94</f>
        <v>0</v>
      </c>
      <c r="AK94" s="25">
        <f>UnemployedMale!AK94+UnemployedFemale!AK94</f>
        <v>0</v>
      </c>
      <c r="AL94" s="25">
        <f>UnemployedMale!AL94+UnemployedFemale!AL94</f>
        <v>0</v>
      </c>
      <c r="AM94" s="25">
        <f>UnemployedMale!AM94+UnemployedFemale!AM94</f>
        <v>0</v>
      </c>
      <c r="AN94" s="25">
        <f>UnemployedMale!AN94+UnemployedFemale!AN94</f>
        <v>0</v>
      </c>
      <c r="AO94" s="25">
        <f>UnemployedMale!AO94+UnemployedFemale!AO94</f>
        <v>0</v>
      </c>
      <c r="AP94" s="25">
        <f>UnemployedMale!AP94+UnemployedFemale!AP94</f>
        <v>0</v>
      </c>
      <c r="AQ94" s="25">
        <f>UnemployedMale!AQ94+UnemployedFemale!AQ94</f>
        <v>0</v>
      </c>
      <c r="AR94" s="25">
        <f>UnemployedMale!AR94+UnemployedFemale!AR94</f>
        <v>0</v>
      </c>
      <c r="AS94" s="25">
        <f>UnemployedMale!AS94+UnemployedFemale!AS94</f>
        <v>0</v>
      </c>
      <c r="AT94" s="25">
        <f>UnemployedMale!AT94+UnemployedFemale!AT94</f>
        <v>0</v>
      </c>
      <c r="AU94" s="25">
        <f>UnemployedMale!AU94+UnemployedFemale!AU94</f>
        <v>0</v>
      </c>
      <c r="AV94" s="25">
        <f>UnemployedMale!AV94+UnemployedFemale!AV94</f>
        <v>0</v>
      </c>
      <c r="AW94" s="25">
        <f>UnemployedMale!AW94+UnemployedFemale!AW94</f>
        <v>0</v>
      </c>
      <c r="AX94" s="25">
        <f>UnemployedMale!AX94+UnemployedFemale!AX94</f>
        <v>0</v>
      </c>
      <c r="AY94" s="25">
        <f>UnemployedMale!AY94+UnemployedFemale!AY94</f>
        <v>0</v>
      </c>
      <c r="AZ94" s="25">
        <f>UnemployedMale!AZ94+UnemployedFemale!AZ94</f>
        <v>0</v>
      </c>
    </row>
    <row r="95" spans="1:5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UnemployedMale!AA95+UnemployedFemale!AA95</f>
        <v>0</v>
      </c>
      <c r="AB95" s="28">
        <f>UnemployedMale!AB95+UnemployedFemale!AB95</f>
        <v>0</v>
      </c>
      <c r="AC95" s="28">
        <f>UnemployedMale!AC95+UnemployedFemale!AC95</f>
        <v>0</v>
      </c>
      <c r="AD95" s="28">
        <f>UnemployedMale!AD95+UnemployedFemale!AD95</f>
        <v>0</v>
      </c>
      <c r="AE95" s="28">
        <f>UnemployedMale!AE95+UnemployedFemale!AE95</f>
        <v>0</v>
      </c>
      <c r="AF95" s="28">
        <f>UnemployedMale!AF95+UnemployedFemale!AF95</f>
        <v>0</v>
      </c>
      <c r="AG95" s="25">
        <f>UnemployedMale!AG95+UnemployedFemale!AG95</f>
        <v>0</v>
      </c>
      <c r="AH95" s="25">
        <f>UnemployedMale!AH95+UnemployedFemale!AH95</f>
        <v>0</v>
      </c>
      <c r="AI95" s="25">
        <f>UnemployedMale!AI95+UnemployedFemale!AI95</f>
        <v>0</v>
      </c>
      <c r="AJ95" s="25">
        <f>UnemployedMale!AJ95+UnemployedFemale!AJ95</f>
        <v>0</v>
      </c>
      <c r="AK95" s="25">
        <f>UnemployedMale!AK95+UnemployedFemale!AK95</f>
        <v>0</v>
      </c>
      <c r="AL95" s="25">
        <f>UnemployedMale!AL95+UnemployedFemale!AL95</f>
        <v>0</v>
      </c>
      <c r="AM95" s="25">
        <f>UnemployedMale!AM95+UnemployedFemale!AM95</f>
        <v>0</v>
      </c>
      <c r="AN95" s="25">
        <f>UnemployedMale!AN95+UnemployedFemale!AN95</f>
        <v>0</v>
      </c>
      <c r="AO95" s="25">
        <f>UnemployedMale!AO95+UnemployedFemale!AO95</f>
        <v>0</v>
      </c>
      <c r="AP95" s="25">
        <f>UnemployedMale!AP95+UnemployedFemale!AP95</f>
        <v>0</v>
      </c>
      <c r="AQ95" s="25">
        <f>UnemployedMale!AQ95+UnemployedFemale!AQ95</f>
        <v>0</v>
      </c>
      <c r="AR95" s="25">
        <f>UnemployedMale!AR95+UnemployedFemale!AR95</f>
        <v>0</v>
      </c>
      <c r="AS95" s="25">
        <f>UnemployedMale!AS95+UnemployedFemale!AS95</f>
        <v>0</v>
      </c>
      <c r="AT95" s="25">
        <f>UnemployedMale!AT95+UnemployedFemale!AT95</f>
        <v>0</v>
      </c>
      <c r="AU95" s="25">
        <f>UnemployedMale!AU95+UnemployedFemale!AU95</f>
        <v>0</v>
      </c>
      <c r="AV95" s="25">
        <f>UnemployedMale!AV95+UnemployedFemale!AV95</f>
        <v>0</v>
      </c>
      <c r="AW95" s="25">
        <f>UnemployedMale!AW95+UnemployedFemale!AW95</f>
        <v>0</v>
      </c>
      <c r="AX95" s="25">
        <f>UnemployedMale!AX95+UnemployedFemale!AX95</f>
        <v>0</v>
      </c>
      <c r="AY95" s="25">
        <f>UnemployedMale!AY95+UnemployedFemale!AY95</f>
        <v>0</v>
      </c>
      <c r="AZ95" s="25">
        <f>UnemployedMale!AZ95+UnemployedFemale!AZ95</f>
        <v>0</v>
      </c>
    </row>
    <row r="96" spans="1:5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UnemployedMale!AA96+UnemployedFemale!AA96</f>
        <v>0</v>
      </c>
      <c r="AB96" s="28">
        <f>UnemployedMale!AB96+UnemployedFemale!AB96</f>
        <v>0</v>
      </c>
      <c r="AC96" s="28">
        <f>UnemployedMale!AC96+UnemployedFemale!AC96</f>
        <v>0</v>
      </c>
      <c r="AD96" s="28">
        <f>UnemployedMale!AD96+UnemployedFemale!AD96</f>
        <v>0</v>
      </c>
      <c r="AE96" s="28">
        <f>UnemployedMale!AE96+UnemployedFemale!AE96</f>
        <v>0</v>
      </c>
      <c r="AF96" s="28">
        <f>UnemployedMale!AF96+UnemployedFemale!AF96</f>
        <v>0</v>
      </c>
      <c r="AG96" s="25">
        <f>UnemployedMale!AG96+UnemployedFemale!AG96</f>
        <v>0</v>
      </c>
      <c r="AH96" s="25">
        <f>UnemployedMale!AH96+UnemployedFemale!AH96</f>
        <v>0</v>
      </c>
      <c r="AI96" s="25">
        <f>UnemployedMale!AI96+UnemployedFemale!AI96</f>
        <v>0</v>
      </c>
      <c r="AJ96" s="25">
        <f>UnemployedMale!AJ96+UnemployedFemale!AJ96</f>
        <v>0</v>
      </c>
      <c r="AK96" s="25">
        <f>UnemployedMale!AK96+UnemployedFemale!AK96</f>
        <v>0</v>
      </c>
      <c r="AL96" s="25">
        <f>UnemployedMale!AL96+UnemployedFemale!AL96</f>
        <v>0</v>
      </c>
      <c r="AM96" s="25">
        <f>UnemployedMale!AM96+UnemployedFemale!AM96</f>
        <v>0</v>
      </c>
      <c r="AN96" s="25">
        <f>UnemployedMale!AN96+UnemployedFemale!AN96</f>
        <v>0</v>
      </c>
      <c r="AO96" s="25">
        <f>UnemployedMale!AO96+UnemployedFemale!AO96</f>
        <v>0</v>
      </c>
      <c r="AP96" s="25">
        <f>UnemployedMale!AP96+UnemployedFemale!AP96</f>
        <v>0</v>
      </c>
      <c r="AQ96" s="25">
        <f>UnemployedMale!AQ96+UnemployedFemale!AQ96</f>
        <v>0</v>
      </c>
      <c r="AR96" s="25">
        <f>UnemployedMale!AR96+UnemployedFemale!AR96</f>
        <v>0</v>
      </c>
      <c r="AS96" s="25">
        <f>UnemployedMale!AS96+UnemployedFemale!AS96</f>
        <v>0</v>
      </c>
      <c r="AT96" s="25">
        <f>UnemployedMale!AT96+UnemployedFemale!AT96</f>
        <v>0</v>
      </c>
      <c r="AU96" s="25">
        <f>UnemployedMale!AU96+UnemployedFemale!AU96</f>
        <v>0</v>
      </c>
      <c r="AV96" s="25">
        <f>UnemployedMale!AV96+UnemployedFemale!AV96</f>
        <v>0</v>
      </c>
      <c r="AW96" s="25">
        <f>UnemployedMale!AW96+UnemployedFemale!AW96</f>
        <v>0</v>
      </c>
      <c r="AX96" s="25">
        <f>UnemployedMale!AX96+UnemployedFemale!AX96</f>
        <v>0</v>
      </c>
      <c r="AY96" s="25">
        <f>UnemployedMale!AY96+UnemployedFemale!AY96</f>
        <v>0</v>
      </c>
      <c r="AZ96" s="25">
        <f>UnemployedMale!AZ96+UnemployedFemale!AZ96</f>
        <v>0</v>
      </c>
    </row>
    <row r="97" spans="1:5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UnemployedMale!AA97+UnemployedFemale!AA97</f>
        <v>0</v>
      </c>
      <c r="AB97" s="28">
        <f>UnemployedMale!AB97+UnemployedFemale!AB97</f>
        <v>0</v>
      </c>
      <c r="AC97" s="28">
        <f>UnemployedMale!AC97+UnemployedFemale!AC97</f>
        <v>0</v>
      </c>
      <c r="AD97" s="28">
        <f>UnemployedMale!AD97+UnemployedFemale!AD97</f>
        <v>0</v>
      </c>
      <c r="AE97" s="28">
        <f>UnemployedMale!AE97+UnemployedFemale!AE97</f>
        <v>0</v>
      </c>
      <c r="AF97" s="28">
        <f>UnemployedMale!AF97+UnemployedFemale!AF97</f>
        <v>0</v>
      </c>
      <c r="AG97" s="25">
        <f>UnemployedMale!AG97+UnemployedFemale!AG97</f>
        <v>0</v>
      </c>
      <c r="AH97" s="25">
        <f>UnemployedMale!AH97+UnemployedFemale!AH97</f>
        <v>0</v>
      </c>
      <c r="AI97" s="25">
        <f>UnemployedMale!AI97+UnemployedFemale!AI97</f>
        <v>0</v>
      </c>
      <c r="AJ97" s="25">
        <f>UnemployedMale!AJ97+UnemployedFemale!AJ97</f>
        <v>0</v>
      </c>
      <c r="AK97" s="25">
        <f>UnemployedMale!AK97+UnemployedFemale!AK97</f>
        <v>0</v>
      </c>
      <c r="AL97" s="25">
        <f>UnemployedMale!AL97+UnemployedFemale!AL97</f>
        <v>0</v>
      </c>
      <c r="AM97" s="25">
        <f>UnemployedMale!AM97+UnemployedFemale!AM97</f>
        <v>0</v>
      </c>
      <c r="AN97" s="25">
        <f>UnemployedMale!AN97+UnemployedFemale!AN97</f>
        <v>0</v>
      </c>
      <c r="AO97" s="25">
        <f>UnemployedMale!AO97+UnemployedFemale!AO97</f>
        <v>0</v>
      </c>
      <c r="AP97" s="25">
        <f>UnemployedMale!AP97+UnemployedFemale!AP97</f>
        <v>0</v>
      </c>
      <c r="AQ97" s="25">
        <f>UnemployedMale!AQ97+UnemployedFemale!AQ97</f>
        <v>0</v>
      </c>
      <c r="AR97" s="25">
        <f>UnemployedMale!AR97+UnemployedFemale!AR97</f>
        <v>0</v>
      </c>
      <c r="AS97" s="25">
        <f>UnemployedMale!AS97+UnemployedFemale!AS97</f>
        <v>0</v>
      </c>
      <c r="AT97" s="25">
        <f>UnemployedMale!AT97+UnemployedFemale!AT97</f>
        <v>0</v>
      </c>
      <c r="AU97" s="25">
        <f>UnemployedMale!AU97+UnemployedFemale!AU97</f>
        <v>0</v>
      </c>
      <c r="AV97" s="25">
        <f>UnemployedMale!AV97+UnemployedFemale!AV97</f>
        <v>0</v>
      </c>
      <c r="AW97" s="25">
        <f>UnemployedMale!AW97+UnemployedFemale!AW97</f>
        <v>0</v>
      </c>
      <c r="AX97" s="25">
        <f>UnemployedMale!AX97+UnemployedFemale!AX97</f>
        <v>0</v>
      </c>
      <c r="AY97" s="25">
        <f>UnemployedMale!AY97+UnemployedFemale!AY97</f>
        <v>0</v>
      </c>
      <c r="AZ97" s="25">
        <f>UnemployedMale!AZ97+UnemployedFemale!AZ97</f>
        <v>0</v>
      </c>
    </row>
    <row r="98" spans="1:5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UnemployedMale!AA98+UnemployedFemale!AA98</f>
        <v>0</v>
      </c>
      <c r="AB98" s="28">
        <f>UnemployedMale!AB98+UnemployedFemale!AB98</f>
        <v>0</v>
      </c>
      <c r="AC98" s="28">
        <f>UnemployedMale!AC98+UnemployedFemale!AC98</f>
        <v>0</v>
      </c>
      <c r="AD98" s="28">
        <f>UnemployedMale!AD98+UnemployedFemale!AD98</f>
        <v>0</v>
      </c>
      <c r="AE98" s="28">
        <f>UnemployedMale!AE98+UnemployedFemale!AE98</f>
        <v>0</v>
      </c>
      <c r="AF98" s="28">
        <f>UnemployedMale!AF98+UnemployedFemale!AF98</f>
        <v>0</v>
      </c>
      <c r="AG98" s="25">
        <f>UnemployedMale!AG98+UnemployedFemale!AG98</f>
        <v>0</v>
      </c>
      <c r="AH98" s="25">
        <f>UnemployedMale!AH98+UnemployedFemale!AH98</f>
        <v>0</v>
      </c>
      <c r="AI98" s="25">
        <f>UnemployedMale!AI98+UnemployedFemale!AI98</f>
        <v>0</v>
      </c>
      <c r="AJ98" s="25">
        <f>UnemployedMale!AJ98+UnemployedFemale!AJ98</f>
        <v>0</v>
      </c>
      <c r="AK98" s="25">
        <f>UnemployedMale!AK98+UnemployedFemale!AK98</f>
        <v>0</v>
      </c>
      <c r="AL98" s="25">
        <f>UnemployedMale!AL98+UnemployedFemale!AL98</f>
        <v>0</v>
      </c>
      <c r="AM98" s="25">
        <f>UnemployedMale!AM98+UnemployedFemale!AM98</f>
        <v>0</v>
      </c>
      <c r="AN98" s="25">
        <f>UnemployedMale!AN98+UnemployedFemale!AN98</f>
        <v>0</v>
      </c>
      <c r="AO98" s="25">
        <f>UnemployedMale!AO98+UnemployedFemale!AO98</f>
        <v>0</v>
      </c>
      <c r="AP98" s="25">
        <f>UnemployedMale!AP98+UnemployedFemale!AP98</f>
        <v>0</v>
      </c>
      <c r="AQ98" s="25">
        <f>UnemployedMale!AQ98+UnemployedFemale!AQ98</f>
        <v>0</v>
      </c>
      <c r="AR98" s="25">
        <f>UnemployedMale!AR98+UnemployedFemale!AR98</f>
        <v>0</v>
      </c>
      <c r="AS98" s="25">
        <f>UnemployedMale!AS98+UnemployedFemale!AS98</f>
        <v>0</v>
      </c>
      <c r="AT98" s="25">
        <f>UnemployedMale!AT98+UnemployedFemale!AT98</f>
        <v>0</v>
      </c>
      <c r="AU98" s="25">
        <f>UnemployedMale!AU98+UnemployedFemale!AU98</f>
        <v>0</v>
      </c>
      <c r="AV98" s="25">
        <f>UnemployedMale!AV98+UnemployedFemale!AV98</f>
        <v>0</v>
      </c>
      <c r="AW98" s="25">
        <f>UnemployedMale!AW98+UnemployedFemale!AW98</f>
        <v>0</v>
      </c>
      <c r="AX98" s="25">
        <f>UnemployedMale!AX98+UnemployedFemale!AX98</f>
        <v>0</v>
      </c>
      <c r="AY98" s="25">
        <f>UnemployedMale!AY98+UnemployedFemale!AY98</f>
        <v>0</v>
      </c>
      <c r="AZ98" s="25">
        <f>UnemployedMale!AZ98+UnemployedFemale!AZ98</f>
        <v>0</v>
      </c>
    </row>
    <row r="99" spans="1:5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UnemployedMale!AA99+UnemployedFemale!AA99</f>
        <v>0</v>
      </c>
      <c r="AB99" s="28">
        <f>UnemployedMale!AB99+UnemployedFemale!AB99</f>
        <v>0</v>
      </c>
      <c r="AC99" s="28">
        <f>UnemployedMale!AC99+UnemployedFemale!AC99</f>
        <v>0</v>
      </c>
      <c r="AD99" s="28">
        <f>UnemployedMale!AD99+UnemployedFemale!AD99</f>
        <v>0</v>
      </c>
      <c r="AE99" s="28">
        <f>UnemployedMale!AE99+UnemployedFemale!AE99</f>
        <v>0</v>
      </c>
      <c r="AF99" s="28">
        <f>UnemployedMale!AF99+UnemployedFemale!AF99</f>
        <v>0</v>
      </c>
      <c r="AG99" s="25">
        <f>UnemployedMale!AG99+UnemployedFemale!AG99</f>
        <v>0</v>
      </c>
      <c r="AH99" s="25">
        <f>UnemployedMale!AH99+UnemployedFemale!AH99</f>
        <v>0</v>
      </c>
      <c r="AI99" s="25">
        <f>UnemployedMale!AI99+UnemployedFemale!AI99</f>
        <v>0</v>
      </c>
      <c r="AJ99" s="25">
        <f>UnemployedMale!AJ99+UnemployedFemale!AJ99</f>
        <v>0</v>
      </c>
      <c r="AK99" s="25">
        <f>UnemployedMale!AK99+UnemployedFemale!AK99</f>
        <v>0</v>
      </c>
      <c r="AL99" s="25">
        <f>UnemployedMale!AL99+UnemployedFemale!AL99</f>
        <v>0</v>
      </c>
      <c r="AM99" s="25">
        <f>UnemployedMale!AM99+UnemployedFemale!AM99</f>
        <v>0</v>
      </c>
      <c r="AN99" s="25">
        <f>UnemployedMale!AN99+UnemployedFemale!AN99</f>
        <v>0</v>
      </c>
      <c r="AO99" s="25">
        <f>UnemployedMale!AO99+UnemployedFemale!AO99</f>
        <v>0</v>
      </c>
      <c r="AP99" s="25">
        <f>UnemployedMale!AP99+UnemployedFemale!AP99</f>
        <v>0</v>
      </c>
      <c r="AQ99" s="25">
        <f>UnemployedMale!AQ99+UnemployedFemale!AQ99</f>
        <v>0</v>
      </c>
      <c r="AR99" s="25">
        <f>UnemployedMale!AR99+UnemployedFemale!AR99</f>
        <v>0</v>
      </c>
      <c r="AS99" s="25">
        <f>UnemployedMale!AS99+UnemployedFemale!AS99</f>
        <v>0</v>
      </c>
      <c r="AT99" s="25">
        <f>UnemployedMale!AT99+UnemployedFemale!AT99</f>
        <v>0</v>
      </c>
      <c r="AU99" s="25">
        <f>UnemployedMale!AU99+UnemployedFemale!AU99</f>
        <v>0</v>
      </c>
      <c r="AV99" s="25">
        <f>UnemployedMale!AV99+UnemployedFemale!AV99</f>
        <v>0</v>
      </c>
      <c r="AW99" s="25">
        <f>UnemployedMale!AW99+UnemployedFemale!AW99</f>
        <v>0</v>
      </c>
      <c r="AX99" s="25">
        <f>UnemployedMale!AX99+UnemployedFemale!AX99</f>
        <v>0</v>
      </c>
      <c r="AY99" s="25">
        <f>UnemployedMale!AY99+UnemployedFemale!AY99</f>
        <v>0</v>
      </c>
      <c r="AZ99" s="25">
        <f>UnemployedMale!AZ99+UnemployedFemale!AZ99</f>
        <v>0</v>
      </c>
    </row>
    <row r="100" spans="1:5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UnemployedMale!AA100+UnemployedFemale!AA100</f>
        <v>0</v>
      </c>
      <c r="AB100" s="28">
        <f>UnemployedMale!AB100+UnemployedFemale!AB100</f>
        <v>0</v>
      </c>
      <c r="AC100" s="28">
        <f>UnemployedMale!AC100+UnemployedFemale!AC100</f>
        <v>0</v>
      </c>
      <c r="AD100" s="28">
        <f>UnemployedMale!AD100+UnemployedFemale!AD100</f>
        <v>0</v>
      </c>
      <c r="AE100" s="28">
        <f>UnemployedMale!AE100+UnemployedFemale!AE100</f>
        <v>0</v>
      </c>
      <c r="AF100" s="28">
        <f>UnemployedMale!AF100+UnemployedFemale!AF100</f>
        <v>0</v>
      </c>
      <c r="AG100" s="25">
        <f>UnemployedMale!AG100+UnemployedFemale!AG100</f>
        <v>0</v>
      </c>
      <c r="AH100" s="25">
        <f>UnemployedMale!AH100+UnemployedFemale!AH100</f>
        <v>0</v>
      </c>
      <c r="AI100" s="25">
        <f>UnemployedMale!AI100+UnemployedFemale!AI100</f>
        <v>0</v>
      </c>
      <c r="AJ100" s="25">
        <f>UnemployedMale!AJ100+UnemployedFemale!AJ100</f>
        <v>0</v>
      </c>
      <c r="AK100" s="25">
        <f>UnemployedMale!AK100+UnemployedFemale!AK100</f>
        <v>0</v>
      </c>
      <c r="AL100" s="25">
        <f>UnemployedMale!AL100+UnemployedFemale!AL100</f>
        <v>0</v>
      </c>
      <c r="AM100" s="25">
        <f>UnemployedMale!AM100+UnemployedFemale!AM100</f>
        <v>0</v>
      </c>
      <c r="AN100" s="25">
        <f>UnemployedMale!AN100+UnemployedFemale!AN100</f>
        <v>0</v>
      </c>
      <c r="AO100" s="25">
        <f>UnemployedMale!AO100+UnemployedFemale!AO100</f>
        <v>0</v>
      </c>
      <c r="AP100" s="25">
        <f>UnemployedMale!AP100+UnemployedFemale!AP100</f>
        <v>0</v>
      </c>
      <c r="AQ100" s="25">
        <f>UnemployedMale!AQ100+UnemployedFemale!AQ100</f>
        <v>0</v>
      </c>
      <c r="AR100" s="25">
        <f>UnemployedMale!AR100+UnemployedFemale!AR100</f>
        <v>0</v>
      </c>
      <c r="AS100" s="25">
        <f>UnemployedMale!AS100+UnemployedFemale!AS100</f>
        <v>0</v>
      </c>
      <c r="AT100" s="25">
        <f>UnemployedMale!AT100+UnemployedFemale!AT100</f>
        <v>0</v>
      </c>
      <c r="AU100" s="25">
        <f>UnemployedMale!AU100+UnemployedFemale!AU100</f>
        <v>0</v>
      </c>
      <c r="AV100" s="25">
        <f>UnemployedMale!AV100+UnemployedFemale!AV100</f>
        <v>0</v>
      </c>
      <c r="AW100" s="25">
        <f>UnemployedMale!AW100+UnemployedFemale!AW100</f>
        <v>0</v>
      </c>
      <c r="AX100" s="25">
        <f>UnemployedMale!AX100+UnemployedFemale!AX100</f>
        <v>0</v>
      </c>
      <c r="AY100" s="25">
        <f>UnemployedMale!AY100+UnemployedFemale!AY100</f>
        <v>0</v>
      </c>
      <c r="AZ100" s="25">
        <f>UnemployedMale!AZ100+UnemployedFemale!AZ100</f>
        <v>0</v>
      </c>
    </row>
    <row r="101" spans="1:5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UnemployedMale!AA101+UnemployedFemale!AA101</f>
        <v>0</v>
      </c>
      <c r="AB101" s="28">
        <f>UnemployedMale!AB101+UnemployedFemale!AB101</f>
        <v>0</v>
      </c>
      <c r="AC101" s="28">
        <f>UnemployedMale!AC101+UnemployedFemale!AC101</f>
        <v>0</v>
      </c>
      <c r="AD101" s="28">
        <f>UnemployedMale!AD101+UnemployedFemale!AD101</f>
        <v>0</v>
      </c>
      <c r="AE101" s="28">
        <f>UnemployedMale!AE101+UnemployedFemale!AE101</f>
        <v>0</v>
      </c>
      <c r="AF101" s="28">
        <f>UnemployedMale!AF101+UnemployedFemale!AF101</f>
        <v>0</v>
      </c>
      <c r="AG101" s="25">
        <f>UnemployedMale!AG101+UnemployedFemale!AG101</f>
        <v>0</v>
      </c>
      <c r="AH101" s="25">
        <f>UnemployedMale!AH101+UnemployedFemale!AH101</f>
        <v>0</v>
      </c>
      <c r="AI101" s="25">
        <f>UnemployedMale!AI101+UnemployedFemale!AI101</f>
        <v>0</v>
      </c>
      <c r="AJ101" s="25">
        <f>UnemployedMale!AJ101+UnemployedFemale!AJ101</f>
        <v>0</v>
      </c>
      <c r="AK101" s="25">
        <f>UnemployedMale!AK101+UnemployedFemale!AK101</f>
        <v>0</v>
      </c>
      <c r="AL101" s="25">
        <f>UnemployedMale!AL101+UnemployedFemale!AL101</f>
        <v>0</v>
      </c>
      <c r="AM101" s="25">
        <f>UnemployedMale!AM101+UnemployedFemale!AM101</f>
        <v>0</v>
      </c>
      <c r="AN101" s="25">
        <f>UnemployedMale!AN101+UnemployedFemale!AN101</f>
        <v>0</v>
      </c>
      <c r="AO101" s="25">
        <f>UnemployedMale!AO101+UnemployedFemale!AO101</f>
        <v>0</v>
      </c>
      <c r="AP101" s="25">
        <f>UnemployedMale!AP101+UnemployedFemale!AP101</f>
        <v>0</v>
      </c>
      <c r="AQ101" s="25">
        <f>UnemployedMale!AQ101+UnemployedFemale!AQ101</f>
        <v>0</v>
      </c>
      <c r="AR101" s="25">
        <f>UnemployedMale!AR101+UnemployedFemale!AR101</f>
        <v>0</v>
      </c>
      <c r="AS101" s="25">
        <f>UnemployedMale!AS101+UnemployedFemale!AS101</f>
        <v>0</v>
      </c>
      <c r="AT101" s="25">
        <f>UnemployedMale!AT101+UnemployedFemale!AT101</f>
        <v>0</v>
      </c>
      <c r="AU101" s="25">
        <f>UnemployedMale!AU101+UnemployedFemale!AU101</f>
        <v>0</v>
      </c>
      <c r="AV101" s="25">
        <f>UnemployedMale!AV101+UnemployedFemale!AV101</f>
        <v>0</v>
      </c>
      <c r="AW101" s="25">
        <f>UnemployedMale!AW101+UnemployedFemale!AW101</f>
        <v>0</v>
      </c>
      <c r="AX101" s="25">
        <f>UnemployedMale!AX101+UnemployedFemale!AX101</f>
        <v>0</v>
      </c>
      <c r="AY101" s="25">
        <f>UnemployedMale!AY101+UnemployedFemale!AY101</f>
        <v>0</v>
      </c>
      <c r="AZ101" s="25">
        <f>UnemployedMale!AZ101+UnemployedFemale!AZ101</f>
        <v>0</v>
      </c>
    </row>
    <row r="102" spans="1:5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UnemployedMale!AA102+UnemployedFemale!AA102</f>
        <v>0</v>
      </c>
      <c r="AB102" s="28">
        <f>UnemployedMale!AB102+UnemployedFemale!AB102</f>
        <v>0</v>
      </c>
      <c r="AC102" s="28">
        <f>UnemployedMale!AC102+UnemployedFemale!AC102</f>
        <v>0</v>
      </c>
      <c r="AD102" s="28">
        <f>UnemployedMale!AD102+UnemployedFemale!AD102</f>
        <v>0</v>
      </c>
      <c r="AE102" s="28">
        <f>UnemployedMale!AE102+UnemployedFemale!AE102</f>
        <v>0</v>
      </c>
      <c r="AF102" s="28">
        <f>UnemployedMale!AF102+UnemployedFemale!AF102</f>
        <v>0</v>
      </c>
      <c r="AG102" s="25">
        <f>UnemployedMale!AG102+UnemployedFemale!AG102</f>
        <v>0</v>
      </c>
      <c r="AH102" s="25">
        <f>UnemployedMale!AH102+UnemployedFemale!AH102</f>
        <v>0</v>
      </c>
      <c r="AI102" s="25">
        <f>UnemployedMale!AI102+UnemployedFemale!AI102</f>
        <v>0</v>
      </c>
      <c r="AJ102" s="25">
        <f>UnemployedMale!AJ102+UnemployedFemale!AJ102</f>
        <v>0</v>
      </c>
      <c r="AK102" s="25">
        <f>UnemployedMale!AK102+UnemployedFemale!AK102</f>
        <v>0</v>
      </c>
      <c r="AL102" s="25">
        <f>UnemployedMale!AL102+UnemployedFemale!AL102</f>
        <v>0</v>
      </c>
      <c r="AM102" s="25">
        <f>UnemployedMale!AM102+UnemployedFemale!AM102</f>
        <v>0</v>
      </c>
      <c r="AN102" s="25">
        <f>UnemployedMale!AN102+UnemployedFemale!AN102</f>
        <v>0</v>
      </c>
      <c r="AO102" s="25">
        <f>UnemployedMale!AO102+UnemployedFemale!AO102</f>
        <v>0</v>
      </c>
      <c r="AP102" s="25">
        <f>UnemployedMale!AP102+UnemployedFemale!AP102</f>
        <v>0</v>
      </c>
      <c r="AQ102" s="25">
        <f>UnemployedMale!AQ102+UnemployedFemale!AQ102</f>
        <v>0</v>
      </c>
      <c r="AR102" s="25">
        <f>UnemployedMale!AR102+UnemployedFemale!AR102</f>
        <v>0</v>
      </c>
      <c r="AS102" s="25">
        <f>UnemployedMale!AS102+UnemployedFemale!AS102</f>
        <v>0</v>
      </c>
      <c r="AT102" s="25">
        <f>UnemployedMale!AT102+UnemployedFemale!AT102</f>
        <v>0</v>
      </c>
      <c r="AU102" s="25">
        <f>UnemployedMale!AU102+UnemployedFemale!AU102</f>
        <v>0</v>
      </c>
      <c r="AV102" s="25">
        <f>UnemployedMale!AV102+UnemployedFemale!AV102</f>
        <v>0</v>
      </c>
      <c r="AW102" s="25">
        <f>UnemployedMale!AW102+UnemployedFemale!AW102</f>
        <v>0</v>
      </c>
      <c r="AX102" s="25">
        <f>UnemployedMale!AX102+UnemployedFemale!AX102</f>
        <v>0</v>
      </c>
      <c r="AY102" s="25">
        <f>UnemployedMale!AY102+UnemployedFemale!AY102</f>
        <v>0</v>
      </c>
      <c r="AZ102" s="25">
        <f>UnemployedMale!AZ102+UnemployedFemale!AZ102</f>
        <v>0</v>
      </c>
    </row>
    <row r="103" spans="1:5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UnemployedMale!AA103+UnemployedFemale!AA103</f>
        <v>0</v>
      </c>
      <c r="AB103" s="28">
        <f>UnemployedMale!AB103+UnemployedFemale!AB103</f>
        <v>0</v>
      </c>
      <c r="AC103" s="28">
        <f>UnemployedMale!AC103+UnemployedFemale!AC103</f>
        <v>0</v>
      </c>
      <c r="AD103" s="28">
        <f>UnemployedMale!AD103+UnemployedFemale!AD103</f>
        <v>0</v>
      </c>
      <c r="AE103" s="28">
        <f>UnemployedMale!AE103+UnemployedFemale!AE103</f>
        <v>0</v>
      </c>
      <c r="AF103" s="28">
        <f>UnemployedMale!AF103+UnemployedFemale!AF103</f>
        <v>0</v>
      </c>
      <c r="AG103" s="25">
        <f>UnemployedMale!AG103+UnemployedFemale!AG103</f>
        <v>0</v>
      </c>
      <c r="AH103" s="25">
        <f>UnemployedMale!AH103+UnemployedFemale!AH103</f>
        <v>0</v>
      </c>
      <c r="AI103" s="25">
        <f>UnemployedMale!AI103+UnemployedFemale!AI103</f>
        <v>0</v>
      </c>
      <c r="AJ103" s="25">
        <f>UnemployedMale!AJ103+UnemployedFemale!AJ103</f>
        <v>0</v>
      </c>
      <c r="AK103" s="25">
        <f>UnemployedMale!AK103+UnemployedFemale!AK103</f>
        <v>0</v>
      </c>
      <c r="AL103" s="25">
        <f>UnemployedMale!AL103+UnemployedFemale!AL103</f>
        <v>0</v>
      </c>
      <c r="AM103" s="25">
        <f>UnemployedMale!AM103+UnemployedFemale!AM103</f>
        <v>0</v>
      </c>
      <c r="AN103" s="25">
        <f>UnemployedMale!AN103+UnemployedFemale!AN103</f>
        <v>0</v>
      </c>
      <c r="AO103" s="25">
        <f>UnemployedMale!AO103+UnemployedFemale!AO103</f>
        <v>0</v>
      </c>
      <c r="AP103" s="25">
        <f>UnemployedMale!AP103+UnemployedFemale!AP103</f>
        <v>0</v>
      </c>
      <c r="AQ103" s="25">
        <f>UnemployedMale!AQ103+UnemployedFemale!AQ103</f>
        <v>0</v>
      </c>
      <c r="AR103" s="25">
        <f>UnemployedMale!AR103+UnemployedFemale!AR103</f>
        <v>0</v>
      </c>
      <c r="AS103" s="25">
        <f>UnemployedMale!AS103+UnemployedFemale!AS103</f>
        <v>0</v>
      </c>
      <c r="AT103" s="25">
        <f>UnemployedMale!AT103+UnemployedFemale!AT103</f>
        <v>0</v>
      </c>
      <c r="AU103" s="25">
        <f>UnemployedMale!AU103+UnemployedFemale!AU103</f>
        <v>0</v>
      </c>
      <c r="AV103" s="25">
        <f>UnemployedMale!AV103+UnemployedFemale!AV103</f>
        <v>0</v>
      </c>
      <c r="AW103" s="25">
        <f>UnemployedMale!AW103+UnemployedFemale!AW103</f>
        <v>0</v>
      </c>
      <c r="AX103" s="25">
        <f>UnemployedMale!AX103+UnemployedFemale!AX103</f>
        <v>0</v>
      </c>
      <c r="AY103" s="25">
        <f>UnemployedMale!AY103+UnemployedFemale!AY103</f>
        <v>0</v>
      </c>
      <c r="AZ103" s="25">
        <f>UnemployedMale!AZ103+UnemployedFemale!AZ103</f>
        <v>0</v>
      </c>
    </row>
    <row r="105" spans="1:52">
      <c r="A105" s="25" t="s">
        <v>24</v>
      </c>
      <c r="AA105" s="25">
        <f t="shared" ref="AA105:AC105" si="0">SUM(AA3:AA103)</f>
        <v>915.72231402392367</v>
      </c>
      <c r="AB105" s="25">
        <f t="shared" si="0"/>
        <v>944.16597784237433</v>
      </c>
      <c r="AC105" s="25">
        <f t="shared" si="0"/>
        <v>974.12908190391738</v>
      </c>
      <c r="AD105" s="25">
        <f t="shared" ref="AD105:AZ105" si="1">SUM(AD3:AD103)</f>
        <v>1005.9826929914369</v>
      </c>
      <c r="AE105" s="25">
        <f t="shared" si="1"/>
        <v>1039.3579609421138</v>
      </c>
      <c r="AF105" s="25">
        <f t="shared" si="1"/>
        <v>1076.9976988682618</v>
      </c>
      <c r="AG105" s="25">
        <f t="shared" si="1"/>
        <v>1113.5675883911777</v>
      </c>
      <c r="AH105" s="25">
        <f t="shared" si="1"/>
        <v>1150.640566192935</v>
      </c>
      <c r="AI105" s="25">
        <f t="shared" si="1"/>
        <v>1189.9637752333294</v>
      </c>
      <c r="AJ105" s="25">
        <f t="shared" si="1"/>
        <v>1229.6450053156439</v>
      </c>
      <c r="AK105" s="25">
        <f t="shared" si="1"/>
        <v>1268.9101472495861</v>
      </c>
      <c r="AL105" s="25">
        <f t="shared" si="1"/>
        <v>1284.9693536311654</v>
      </c>
      <c r="AM105" s="25">
        <f t="shared" si="1"/>
        <v>1299.0166183069309</v>
      </c>
      <c r="AN105" s="25">
        <f t="shared" si="1"/>
        <v>1311.1531750802137</v>
      </c>
      <c r="AO105" s="25">
        <f t="shared" si="1"/>
        <v>1321.6279688191601</v>
      </c>
      <c r="AP105" s="25">
        <f t="shared" si="1"/>
        <v>1330.634408959995</v>
      </c>
      <c r="AQ105" s="25">
        <f t="shared" si="1"/>
        <v>1338.1926336710769</v>
      </c>
      <c r="AR105" s="25">
        <f t="shared" si="1"/>
        <v>1344.2517977505615</v>
      </c>
      <c r="AS105" s="25">
        <f t="shared" si="1"/>
        <v>1348.8634339321804</v>
      </c>
      <c r="AT105" s="25">
        <f t="shared" si="1"/>
        <v>1352.0782643234591</v>
      </c>
      <c r="AU105" s="25">
        <f t="shared" si="1"/>
        <v>1353.9536283278248</v>
      </c>
      <c r="AV105" s="25">
        <f t="shared" si="1"/>
        <v>1354.5503971600569</v>
      </c>
      <c r="AW105" s="25">
        <f t="shared" si="1"/>
        <v>1353.9409309499031</v>
      </c>
      <c r="AX105" s="25">
        <f t="shared" si="1"/>
        <v>1352.2213080706383</v>
      </c>
      <c r="AY105" s="25">
        <f t="shared" si="1"/>
        <v>1349.5175110260441</v>
      </c>
      <c r="AZ105" s="25">
        <f t="shared" si="1"/>
        <v>1345.9506008059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Sheet17"/>
  <dimension ref="A1:AZ105"/>
  <sheetViews>
    <sheetView workbookViewId="0">
      <pane xSplit="1" ySplit="2" topLeftCell="AA3" activePane="bottomRight" state="frozen"/>
      <selection activeCell="R26" sqref="R26"/>
      <selection pane="topRight" activeCell="R26" sqref="R26"/>
      <selection pane="bottomLeft" activeCell="R26" sqref="R26"/>
      <selection pane="bottomRight" activeCell="R26" sqref="R26"/>
    </sheetView>
  </sheetViews>
  <sheetFormatPr defaultRowHeight="12.75"/>
  <cols>
    <col min="1" max="1" width="19.28515625" style="25" customWidth="1"/>
    <col min="2" max="26" width="9.140625" style="25" hidden="1" customWidth="1"/>
    <col min="27" max="29" width="9.140625" style="25" customWidth="1"/>
    <col min="30" max="16384" width="9.140625" style="25"/>
  </cols>
  <sheetData>
    <row r="1" spans="1:52" s="31" customFormat="1">
      <c r="A1" s="31" t="s">
        <v>54</v>
      </c>
    </row>
    <row r="2" spans="1:52" s="29" customFormat="1">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LaborForceMale!AA3-UnemployedMale!AA3</f>
        <v>0</v>
      </c>
      <c r="AB3" s="28">
        <f>LaborForceMale!AB3-UnemployedMale!AB3</f>
        <v>0</v>
      </c>
      <c r="AC3" s="28">
        <f>LaborForceMale!AC3-UnemployedMale!AC3</f>
        <v>0</v>
      </c>
      <c r="AD3" s="28">
        <f>LaborForceMale!AD3-UnemployedMale!AD3</f>
        <v>0</v>
      </c>
      <c r="AE3" s="28">
        <f>LaborForceMale!AE3-UnemployedMale!AE3</f>
        <v>0</v>
      </c>
      <c r="AF3" s="28">
        <f>LaborForceMale!AF3-UnemployedMale!AF3</f>
        <v>0</v>
      </c>
      <c r="AG3" s="25">
        <f>LaborForceMale!AG3-UnemployedMale!AG3</f>
        <v>0</v>
      </c>
      <c r="AH3" s="25">
        <f>LaborForceMale!AH3-UnemployedMale!AH3</f>
        <v>0</v>
      </c>
      <c r="AI3" s="25">
        <f>LaborForceMale!AI3-UnemployedMale!AI3</f>
        <v>0</v>
      </c>
      <c r="AJ3" s="25">
        <f>LaborForceMale!AJ3-UnemployedMale!AJ3</f>
        <v>0</v>
      </c>
      <c r="AK3" s="25">
        <f>LaborForceMale!AK3-UnemployedMale!AK3</f>
        <v>0</v>
      </c>
      <c r="AL3" s="25">
        <f>LaborForceMale!AL3-UnemployedMale!AL3</f>
        <v>0</v>
      </c>
      <c r="AM3" s="25">
        <f>LaborForceMale!AM3-UnemployedMale!AM3</f>
        <v>0</v>
      </c>
      <c r="AN3" s="25">
        <f>LaborForceMale!AN3-UnemployedMale!AN3</f>
        <v>0</v>
      </c>
      <c r="AO3" s="25">
        <f>LaborForceMale!AO3-UnemployedMale!AO3</f>
        <v>0</v>
      </c>
      <c r="AP3" s="25">
        <f>LaborForceMale!AP3-UnemployedMale!AP3</f>
        <v>0</v>
      </c>
      <c r="AQ3" s="25">
        <f>LaborForceMale!AQ3-UnemployedMale!AQ3</f>
        <v>0</v>
      </c>
      <c r="AR3" s="25">
        <f>LaborForceMale!AR3-UnemployedMale!AR3</f>
        <v>0</v>
      </c>
      <c r="AS3" s="25">
        <f>LaborForceMale!AS3-UnemployedMale!AS3</f>
        <v>0</v>
      </c>
      <c r="AT3" s="25">
        <f>LaborForceMale!AT3-UnemployedMale!AT3</f>
        <v>0</v>
      </c>
      <c r="AU3" s="25">
        <f>LaborForceMale!AU3-UnemployedMale!AU3</f>
        <v>0</v>
      </c>
      <c r="AV3" s="25">
        <f>LaborForceMale!AV3-UnemployedMale!AV3</f>
        <v>0</v>
      </c>
      <c r="AW3" s="25">
        <f>LaborForceMale!AW3-UnemployedMale!AW3</f>
        <v>0</v>
      </c>
      <c r="AX3" s="25">
        <f>LaborForceMale!AX3-UnemployedMale!AX3</f>
        <v>0</v>
      </c>
      <c r="AY3" s="25">
        <f>LaborForceMale!AY3-UnemployedMale!AY3</f>
        <v>0</v>
      </c>
      <c r="AZ3" s="25">
        <f>LaborForceMale!AZ3-UnemployedMale!AZ3</f>
        <v>0</v>
      </c>
    </row>
    <row r="4" spans="1:5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LaborForceMale!AA4-UnemployedMale!AA4</f>
        <v>0</v>
      </c>
      <c r="AB4" s="28">
        <f>LaborForceMale!AB4-UnemployedMale!AB4</f>
        <v>0</v>
      </c>
      <c r="AC4" s="28">
        <f>LaborForceMale!AC4-UnemployedMale!AC4</f>
        <v>0</v>
      </c>
      <c r="AD4" s="28">
        <f>LaborForceMale!AD4-UnemployedMale!AD4</f>
        <v>0</v>
      </c>
      <c r="AE4" s="28">
        <f>LaborForceMale!AE4-UnemployedMale!AE4</f>
        <v>0</v>
      </c>
      <c r="AF4" s="28">
        <f>LaborForceMale!AF4-UnemployedMale!AF4</f>
        <v>0</v>
      </c>
      <c r="AG4" s="25">
        <f>LaborForceMale!AG4-UnemployedMale!AG4</f>
        <v>0</v>
      </c>
      <c r="AH4" s="25">
        <f>LaborForceMale!AH4-UnemployedMale!AH4</f>
        <v>0</v>
      </c>
      <c r="AI4" s="25">
        <f>LaborForceMale!AI4-UnemployedMale!AI4</f>
        <v>0</v>
      </c>
      <c r="AJ4" s="25">
        <f>LaborForceMale!AJ4-UnemployedMale!AJ4</f>
        <v>0</v>
      </c>
      <c r="AK4" s="25">
        <f>LaborForceMale!AK4-UnemployedMale!AK4</f>
        <v>0</v>
      </c>
      <c r="AL4" s="25">
        <f>LaborForceMale!AL4-UnemployedMale!AL4</f>
        <v>0</v>
      </c>
      <c r="AM4" s="25">
        <f>LaborForceMale!AM4-UnemployedMale!AM4</f>
        <v>0</v>
      </c>
      <c r="AN4" s="25">
        <f>LaborForceMale!AN4-UnemployedMale!AN4</f>
        <v>0</v>
      </c>
      <c r="AO4" s="25">
        <f>LaborForceMale!AO4-UnemployedMale!AO4</f>
        <v>0</v>
      </c>
      <c r="AP4" s="25">
        <f>LaborForceMale!AP4-UnemployedMale!AP4</f>
        <v>0</v>
      </c>
      <c r="AQ4" s="25">
        <f>LaborForceMale!AQ4-UnemployedMale!AQ4</f>
        <v>0</v>
      </c>
      <c r="AR4" s="25">
        <f>LaborForceMale!AR4-UnemployedMale!AR4</f>
        <v>0</v>
      </c>
      <c r="AS4" s="25">
        <f>LaborForceMale!AS4-UnemployedMale!AS4</f>
        <v>0</v>
      </c>
      <c r="AT4" s="25">
        <f>LaborForceMale!AT4-UnemployedMale!AT4</f>
        <v>0</v>
      </c>
      <c r="AU4" s="25">
        <f>LaborForceMale!AU4-UnemployedMale!AU4</f>
        <v>0</v>
      </c>
      <c r="AV4" s="25">
        <f>LaborForceMale!AV4-UnemployedMale!AV4</f>
        <v>0</v>
      </c>
      <c r="AW4" s="25">
        <f>LaborForceMale!AW4-UnemployedMale!AW4</f>
        <v>0</v>
      </c>
      <c r="AX4" s="25">
        <f>LaborForceMale!AX4-UnemployedMale!AX4</f>
        <v>0</v>
      </c>
      <c r="AY4" s="25">
        <f>LaborForceMale!AY4-UnemployedMale!AY4</f>
        <v>0</v>
      </c>
      <c r="AZ4" s="25">
        <f>LaborForceMale!AZ4-UnemployedMale!AZ4</f>
        <v>0</v>
      </c>
    </row>
    <row r="5" spans="1:5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LaborForceMale!AA5-UnemployedMale!AA5</f>
        <v>0</v>
      </c>
      <c r="AB5" s="28">
        <f>LaborForceMale!AB5-UnemployedMale!AB5</f>
        <v>0</v>
      </c>
      <c r="AC5" s="28">
        <f>LaborForceMale!AC5-UnemployedMale!AC5</f>
        <v>0</v>
      </c>
      <c r="AD5" s="28">
        <f>LaborForceMale!AD5-UnemployedMale!AD5</f>
        <v>0</v>
      </c>
      <c r="AE5" s="28">
        <f>LaborForceMale!AE5-UnemployedMale!AE5</f>
        <v>0</v>
      </c>
      <c r="AF5" s="28">
        <f>LaborForceMale!AF5-UnemployedMale!AF5</f>
        <v>0</v>
      </c>
      <c r="AG5" s="25">
        <f>LaborForceMale!AG5-UnemployedMale!AG5</f>
        <v>0</v>
      </c>
      <c r="AH5" s="25">
        <f>LaborForceMale!AH5-UnemployedMale!AH5</f>
        <v>0</v>
      </c>
      <c r="AI5" s="25">
        <f>LaborForceMale!AI5-UnemployedMale!AI5</f>
        <v>0</v>
      </c>
      <c r="AJ5" s="25">
        <f>LaborForceMale!AJ5-UnemployedMale!AJ5</f>
        <v>0</v>
      </c>
      <c r="AK5" s="25">
        <f>LaborForceMale!AK5-UnemployedMale!AK5</f>
        <v>0</v>
      </c>
      <c r="AL5" s="25">
        <f>LaborForceMale!AL5-UnemployedMale!AL5</f>
        <v>0</v>
      </c>
      <c r="AM5" s="25">
        <f>LaborForceMale!AM5-UnemployedMale!AM5</f>
        <v>0</v>
      </c>
      <c r="AN5" s="25">
        <f>LaborForceMale!AN5-UnemployedMale!AN5</f>
        <v>0</v>
      </c>
      <c r="AO5" s="25">
        <f>LaborForceMale!AO5-UnemployedMale!AO5</f>
        <v>0</v>
      </c>
      <c r="AP5" s="25">
        <f>LaborForceMale!AP5-UnemployedMale!AP5</f>
        <v>0</v>
      </c>
      <c r="AQ5" s="25">
        <f>LaborForceMale!AQ5-UnemployedMale!AQ5</f>
        <v>0</v>
      </c>
      <c r="AR5" s="25">
        <f>LaborForceMale!AR5-UnemployedMale!AR5</f>
        <v>0</v>
      </c>
      <c r="AS5" s="25">
        <f>LaborForceMale!AS5-UnemployedMale!AS5</f>
        <v>0</v>
      </c>
      <c r="AT5" s="25">
        <f>LaborForceMale!AT5-UnemployedMale!AT5</f>
        <v>0</v>
      </c>
      <c r="AU5" s="25">
        <f>LaborForceMale!AU5-UnemployedMale!AU5</f>
        <v>0</v>
      </c>
      <c r="AV5" s="25">
        <f>LaborForceMale!AV5-UnemployedMale!AV5</f>
        <v>0</v>
      </c>
      <c r="AW5" s="25">
        <f>LaborForceMale!AW5-UnemployedMale!AW5</f>
        <v>0</v>
      </c>
      <c r="AX5" s="25">
        <f>LaborForceMale!AX5-UnemployedMale!AX5</f>
        <v>0</v>
      </c>
      <c r="AY5" s="25">
        <f>LaborForceMale!AY5-UnemployedMale!AY5</f>
        <v>0</v>
      </c>
      <c r="AZ5" s="25">
        <f>LaborForceMale!AZ5-UnemployedMale!AZ5</f>
        <v>0</v>
      </c>
    </row>
    <row r="6" spans="1:5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LaborForceMale!AA6-UnemployedMale!AA6</f>
        <v>0</v>
      </c>
      <c r="AB6" s="28">
        <f>LaborForceMale!AB6-UnemployedMale!AB6</f>
        <v>0</v>
      </c>
      <c r="AC6" s="28">
        <f>LaborForceMale!AC6-UnemployedMale!AC6</f>
        <v>0</v>
      </c>
      <c r="AD6" s="28">
        <f>LaborForceMale!AD6-UnemployedMale!AD6</f>
        <v>0</v>
      </c>
      <c r="AE6" s="28">
        <f>LaborForceMale!AE6-UnemployedMale!AE6</f>
        <v>0</v>
      </c>
      <c r="AF6" s="28">
        <f>LaborForceMale!AF6-UnemployedMale!AF6</f>
        <v>0</v>
      </c>
      <c r="AG6" s="25">
        <f>LaborForceMale!AG6-UnemployedMale!AG6</f>
        <v>0</v>
      </c>
      <c r="AH6" s="25">
        <f>LaborForceMale!AH6-UnemployedMale!AH6</f>
        <v>0</v>
      </c>
      <c r="AI6" s="25">
        <f>LaborForceMale!AI6-UnemployedMale!AI6</f>
        <v>0</v>
      </c>
      <c r="AJ6" s="25">
        <f>LaborForceMale!AJ6-UnemployedMale!AJ6</f>
        <v>0</v>
      </c>
      <c r="AK6" s="25">
        <f>LaborForceMale!AK6-UnemployedMale!AK6</f>
        <v>0</v>
      </c>
      <c r="AL6" s="25">
        <f>LaborForceMale!AL6-UnemployedMale!AL6</f>
        <v>0</v>
      </c>
      <c r="AM6" s="25">
        <f>LaborForceMale!AM6-UnemployedMale!AM6</f>
        <v>0</v>
      </c>
      <c r="AN6" s="25">
        <f>LaborForceMale!AN6-UnemployedMale!AN6</f>
        <v>0</v>
      </c>
      <c r="AO6" s="25">
        <f>LaborForceMale!AO6-UnemployedMale!AO6</f>
        <v>0</v>
      </c>
      <c r="AP6" s="25">
        <f>LaborForceMale!AP6-UnemployedMale!AP6</f>
        <v>0</v>
      </c>
      <c r="AQ6" s="25">
        <f>LaborForceMale!AQ6-UnemployedMale!AQ6</f>
        <v>0</v>
      </c>
      <c r="AR6" s="25">
        <f>LaborForceMale!AR6-UnemployedMale!AR6</f>
        <v>0</v>
      </c>
      <c r="AS6" s="25">
        <f>LaborForceMale!AS6-UnemployedMale!AS6</f>
        <v>0</v>
      </c>
      <c r="AT6" s="25">
        <f>LaborForceMale!AT6-UnemployedMale!AT6</f>
        <v>0</v>
      </c>
      <c r="AU6" s="25">
        <f>LaborForceMale!AU6-UnemployedMale!AU6</f>
        <v>0</v>
      </c>
      <c r="AV6" s="25">
        <f>LaborForceMale!AV6-UnemployedMale!AV6</f>
        <v>0</v>
      </c>
      <c r="AW6" s="25">
        <f>LaborForceMale!AW6-UnemployedMale!AW6</f>
        <v>0</v>
      </c>
      <c r="AX6" s="25">
        <f>LaborForceMale!AX6-UnemployedMale!AX6</f>
        <v>0</v>
      </c>
      <c r="AY6" s="25">
        <f>LaborForceMale!AY6-UnemployedMale!AY6</f>
        <v>0</v>
      </c>
      <c r="AZ6" s="25">
        <f>LaborForceMale!AZ6-UnemployedMale!AZ6</f>
        <v>0</v>
      </c>
    </row>
    <row r="7" spans="1:5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LaborForceMale!AA7-UnemployedMale!AA7</f>
        <v>0</v>
      </c>
      <c r="AB7" s="28">
        <f>LaborForceMale!AB7-UnemployedMale!AB7</f>
        <v>0</v>
      </c>
      <c r="AC7" s="28">
        <f>LaborForceMale!AC7-UnemployedMale!AC7</f>
        <v>0</v>
      </c>
      <c r="AD7" s="28">
        <f>LaborForceMale!AD7-UnemployedMale!AD7</f>
        <v>0</v>
      </c>
      <c r="AE7" s="28">
        <f>LaborForceMale!AE7-UnemployedMale!AE7</f>
        <v>0</v>
      </c>
      <c r="AF7" s="28">
        <f>LaborForceMale!AF7-UnemployedMale!AF7</f>
        <v>0</v>
      </c>
      <c r="AG7" s="25">
        <f>LaborForceMale!AG7-UnemployedMale!AG7</f>
        <v>0</v>
      </c>
      <c r="AH7" s="25">
        <f>LaborForceMale!AH7-UnemployedMale!AH7</f>
        <v>0</v>
      </c>
      <c r="AI7" s="25">
        <f>LaborForceMale!AI7-UnemployedMale!AI7</f>
        <v>0</v>
      </c>
      <c r="AJ7" s="25">
        <f>LaborForceMale!AJ7-UnemployedMale!AJ7</f>
        <v>0</v>
      </c>
      <c r="AK7" s="25">
        <f>LaborForceMale!AK7-UnemployedMale!AK7</f>
        <v>0</v>
      </c>
      <c r="AL7" s="25">
        <f>LaborForceMale!AL7-UnemployedMale!AL7</f>
        <v>0</v>
      </c>
      <c r="AM7" s="25">
        <f>LaborForceMale!AM7-UnemployedMale!AM7</f>
        <v>0</v>
      </c>
      <c r="AN7" s="25">
        <f>LaborForceMale!AN7-UnemployedMale!AN7</f>
        <v>0</v>
      </c>
      <c r="AO7" s="25">
        <f>LaborForceMale!AO7-UnemployedMale!AO7</f>
        <v>0</v>
      </c>
      <c r="AP7" s="25">
        <f>LaborForceMale!AP7-UnemployedMale!AP7</f>
        <v>0</v>
      </c>
      <c r="AQ7" s="25">
        <f>LaborForceMale!AQ7-UnemployedMale!AQ7</f>
        <v>0</v>
      </c>
      <c r="AR7" s="25">
        <f>LaborForceMale!AR7-UnemployedMale!AR7</f>
        <v>0</v>
      </c>
      <c r="AS7" s="25">
        <f>LaborForceMale!AS7-UnemployedMale!AS7</f>
        <v>0</v>
      </c>
      <c r="AT7" s="25">
        <f>LaborForceMale!AT7-UnemployedMale!AT7</f>
        <v>0</v>
      </c>
      <c r="AU7" s="25">
        <f>LaborForceMale!AU7-UnemployedMale!AU7</f>
        <v>0</v>
      </c>
      <c r="AV7" s="25">
        <f>LaborForceMale!AV7-UnemployedMale!AV7</f>
        <v>0</v>
      </c>
      <c r="AW7" s="25">
        <f>LaborForceMale!AW7-UnemployedMale!AW7</f>
        <v>0</v>
      </c>
      <c r="AX7" s="25">
        <f>LaborForceMale!AX7-UnemployedMale!AX7</f>
        <v>0</v>
      </c>
      <c r="AY7" s="25">
        <f>LaborForceMale!AY7-UnemployedMale!AY7</f>
        <v>0</v>
      </c>
      <c r="AZ7" s="25">
        <f>LaborForceMale!AZ7-UnemployedMale!AZ7</f>
        <v>0</v>
      </c>
    </row>
    <row r="8" spans="1:5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LaborForceMale!AA8-UnemployedMale!AA8</f>
        <v>0</v>
      </c>
      <c r="AB8" s="28">
        <f>LaborForceMale!AB8-UnemployedMale!AB8</f>
        <v>0</v>
      </c>
      <c r="AC8" s="28">
        <f>LaborForceMale!AC8-UnemployedMale!AC8</f>
        <v>0</v>
      </c>
      <c r="AD8" s="28">
        <f>LaborForceMale!AD8-UnemployedMale!AD8</f>
        <v>0</v>
      </c>
      <c r="AE8" s="28">
        <f>LaborForceMale!AE8-UnemployedMale!AE8</f>
        <v>0</v>
      </c>
      <c r="AF8" s="28">
        <f>LaborForceMale!AF8-UnemployedMale!AF8</f>
        <v>0</v>
      </c>
      <c r="AG8" s="25">
        <f>LaborForceMale!AG8-UnemployedMale!AG8</f>
        <v>0</v>
      </c>
      <c r="AH8" s="25">
        <f>LaborForceMale!AH8-UnemployedMale!AH8</f>
        <v>0</v>
      </c>
      <c r="AI8" s="25">
        <f>LaborForceMale!AI8-UnemployedMale!AI8</f>
        <v>0</v>
      </c>
      <c r="AJ8" s="25">
        <f>LaborForceMale!AJ8-UnemployedMale!AJ8</f>
        <v>0</v>
      </c>
      <c r="AK8" s="25">
        <f>LaborForceMale!AK8-UnemployedMale!AK8</f>
        <v>0</v>
      </c>
      <c r="AL8" s="25">
        <f>LaborForceMale!AL8-UnemployedMale!AL8</f>
        <v>0</v>
      </c>
      <c r="AM8" s="25">
        <f>LaborForceMale!AM8-UnemployedMale!AM8</f>
        <v>0</v>
      </c>
      <c r="AN8" s="25">
        <f>LaborForceMale!AN8-UnemployedMale!AN8</f>
        <v>0</v>
      </c>
      <c r="AO8" s="25">
        <f>LaborForceMale!AO8-UnemployedMale!AO8</f>
        <v>0</v>
      </c>
      <c r="AP8" s="25">
        <f>LaborForceMale!AP8-UnemployedMale!AP8</f>
        <v>0</v>
      </c>
      <c r="AQ8" s="25">
        <f>LaborForceMale!AQ8-UnemployedMale!AQ8</f>
        <v>0</v>
      </c>
      <c r="AR8" s="25">
        <f>LaborForceMale!AR8-UnemployedMale!AR8</f>
        <v>0</v>
      </c>
      <c r="AS8" s="25">
        <f>LaborForceMale!AS8-UnemployedMale!AS8</f>
        <v>0</v>
      </c>
      <c r="AT8" s="25">
        <f>LaborForceMale!AT8-UnemployedMale!AT8</f>
        <v>0</v>
      </c>
      <c r="AU8" s="25">
        <f>LaborForceMale!AU8-UnemployedMale!AU8</f>
        <v>0</v>
      </c>
      <c r="AV8" s="25">
        <f>LaborForceMale!AV8-UnemployedMale!AV8</f>
        <v>0</v>
      </c>
      <c r="AW8" s="25">
        <f>LaborForceMale!AW8-UnemployedMale!AW8</f>
        <v>0</v>
      </c>
      <c r="AX8" s="25">
        <f>LaborForceMale!AX8-UnemployedMale!AX8</f>
        <v>0</v>
      </c>
      <c r="AY8" s="25">
        <f>LaborForceMale!AY8-UnemployedMale!AY8</f>
        <v>0</v>
      </c>
      <c r="AZ8" s="25">
        <f>LaborForceMale!AZ8-UnemployedMale!AZ8</f>
        <v>0</v>
      </c>
    </row>
    <row r="9" spans="1:5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LaborForceMale!AA9-UnemployedMale!AA9</f>
        <v>0</v>
      </c>
      <c r="AB9" s="28">
        <f>LaborForceMale!AB9-UnemployedMale!AB9</f>
        <v>0</v>
      </c>
      <c r="AC9" s="28">
        <f>LaborForceMale!AC9-UnemployedMale!AC9</f>
        <v>0</v>
      </c>
      <c r="AD9" s="28">
        <f>LaborForceMale!AD9-UnemployedMale!AD9</f>
        <v>0</v>
      </c>
      <c r="AE9" s="28">
        <f>LaborForceMale!AE9-UnemployedMale!AE9</f>
        <v>0</v>
      </c>
      <c r="AF9" s="28">
        <f>LaborForceMale!AF9-UnemployedMale!AF9</f>
        <v>0</v>
      </c>
      <c r="AG9" s="25">
        <f>LaborForceMale!AG9-UnemployedMale!AG9</f>
        <v>0</v>
      </c>
      <c r="AH9" s="25">
        <f>LaborForceMale!AH9-UnemployedMale!AH9</f>
        <v>0</v>
      </c>
      <c r="AI9" s="25">
        <f>LaborForceMale!AI9-UnemployedMale!AI9</f>
        <v>0</v>
      </c>
      <c r="AJ9" s="25">
        <f>LaborForceMale!AJ9-UnemployedMale!AJ9</f>
        <v>0</v>
      </c>
      <c r="AK9" s="25">
        <f>LaborForceMale!AK9-UnemployedMale!AK9</f>
        <v>0</v>
      </c>
      <c r="AL9" s="25">
        <f>LaborForceMale!AL9-UnemployedMale!AL9</f>
        <v>0</v>
      </c>
      <c r="AM9" s="25">
        <f>LaborForceMale!AM9-UnemployedMale!AM9</f>
        <v>0</v>
      </c>
      <c r="AN9" s="25">
        <f>LaborForceMale!AN9-UnemployedMale!AN9</f>
        <v>0</v>
      </c>
      <c r="AO9" s="25">
        <f>LaborForceMale!AO9-UnemployedMale!AO9</f>
        <v>0</v>
      </c>
      <c r="AP9" s="25">
        <f>LaborForceMale!AP9-UnemployedMale!AP9</f>
        <v>0</v>
      </c>
      <c r="AQ9" s="25">
        <f>LaborForceMale!AQ9-UnemployedMale!AQ9</f>
        <v>0</v>
      </c>
      <c r="AR9" s="25">
        <f>LaborForceMale!AR9-UnemployedMale!AR9</f>
        <v>0</v>
      </c>
      <c r="AS9" s="25">
        <f>LaborForceMale!AS9-UnemployedMale!AS9</f>
        <v>0</v>
      </c>
      <c r="AT9" s="25">
        <f>LaborForceMale!AT9-UnemployedMale!AT9</f>
        <v>0</v>
      </c>
      <c r="AU9" s="25">
        <f>LaborForceMale!AU9-UnemployedMale!AU9</f>
        <v>0</v>
      </c>
      <c r="AV9" s="25">
        <f>LaborForceMale!AV9-UnemployedMale!AV9</f>
        <v>0</v>
      </c>
      <c r="AW9" s="25">
        <f>LaborForceMale!AW9-UnemployedMale!AW9</f>
        <v>0</v>
      </c>
      <c r="AX9" s="25">
        <f>LaborForceMale!AX9-UnemployedMale!AX9</f>
        <v>0</v>
      </c>
      <c r="AY9" s="25">
        <f>LaborForceMale!AY9-UnemployedMale!AY9</f>
        <v>0</v>
      </c>
      <c r="AZ9" s="25">
        <f>LaborForceMale!AZ9-UnemployedMale!AZ9</f>
        <v>0</v>
      </c>
    </row>
    <row r="10" spans="1:5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LaborForceMale!AA10-UnemployedMale!AA10</f>
        <v>0</v>
      </c>
      <c r="AB10" s="28">
        <f>LaborForceMale!AB10-UnemployedMale!AB10</f>
        <v>0</v>
      </c>
      <c r="AC10" s="28">
        <f>LaborForceMale!AC10-UnemployedMale!AC10</f>
        <v>0</v>
      </c>
      <c r="AD10" s="28">
        <f>LaborForceMale!AD10-UnemployedMale!AD10</f>
        <v>0</v>
      </c>
      <c r="AE10" s="28">
        <f>LaborForceMale!AE10-UnemployedMale!AE10</f>
        <v>0</v>
      </c>
      <c r="AF10" s="28">
        <f>LaborForceMale!AF10-UnemployedMale!AF10</f>
        <v>0</v>
      </c>
      <c r="AG10" s="25">
        <f>LaborForceMale!AG10-UnemployedMale!AG10</f>
        <v>0</v>
      </c>
      <c r="AH10" s="25">
        <f>LaborForceMale!AH10-UnemployedMale!AH10</f>
        <v>0</v>
      </c>
      <c r="AI10" s="25">
        <f>LaborForceMale!AI10-UnemployedMale!AI10</f>
        <v>0</v>
      </c>
      <c r="AJ10" s="25">
        <f>LaborForceMale!AJ10-UnemployedMale!AJ10</f>
        <v>0</v>
      </c>
      <c r="AK10" s="25">
        <f>LaborForceMale!AK10-UnemployedMale!AK10</f>
        <v>0</v>
      </c>
      <c r="AL10" s="25">
        <f>LaborForceMale!AL10-UnemployedMale!AL10</f>
        <v>0</v>
      </c>
      <c r="AM10" s="25">
        <f>LaborForceMale!AM10-UnemployedMale!AM10</f>
        <v>0</v>
      </c>
      <c r="AN10" s="25">
        <f>LaborForceMale!AN10-UnemployedMale!AN10</f>
        <v>0</v>
      </c>
      <c r="AO10" s="25">
        <f>LaborForceMale!AO10-UnemployedMale!AO10</f>
        <v>0</v>
      </c>
      <c r="AP10" s="25">
        <f>LaborForceMale!AP10-UnemployedMale!AP10</f>
        <v>0</v>
      </c>
      <c r="AQ10" s="25">
        <f>LaborForceMale!AQ10-UnemployedMale!AQ10</f>
        <v>0</v>
      </c>
      <c r="AR10" s="25">
        <f>LaborForceMale!AR10-UnemployedMale!AR10</f>
        <v>0</v>
      </c>
      <c r="AS10" s="25">
        <f>LaborForceMale!AS10-UnemployedMale!AS10</f>
        <v>0</v>
      </c>
      <c r="AT10" s="25">
        <f>LaborForceMale!AT10-UnemployedMale!AT10</f>
        <v>0</v>
      </c>
      <c r="AU10" s="25">
        <f>LaborForceMale!AU10-UnemployedMale!AU10</f>
        <v>0</v>
      </c>
      <c r="AV10" s="25">
        <f>LaborForceMale!AV10-UnemployedMale!AV10</f>
        <v>0</v>
      </c>
      <c r="AW10" s="25">
        <f>LaborForceMale!AW10-UnemployedMale!AW10</f>
        <v>0</v>
      </c>
      <c r="AX10" s="25">
        <f>LaborForceMale!AX10-UnemployedMale!AX10</f>
        <v>0</v>
      </c>
      <c r="AY10" s="25">
        <f>LaborForceMale!AY10-UnemployedMale!AY10</f>
        <v>0</v>
      </c>
      <c r="AZ10" s="25">
        <f>LaborForceMale!AZ10-UnemployedMale!AZ10</f>
        <v>0</v>
      </c>
    </row>
    <row r="11" spans="1:5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LaborForceMale!AA11-UnemployedMale!AA11</f>
        <v>0</v>
      </c>
      <c r="AB11" s="28">
        <f>LaborForceMale!AB11-UnemployedMale!AB11</f>
        <v>0</v>
      </c>
      <c r="AC11" s="28">
        <f>LaborForceMale!AC11-UnemployedMale!AC11</f>
        <v>0</v>
      </c>
      <c r="AD11" s="28">
        <f>LaborForceMale!AD11-UnemployedMale!AD11</f>
        <v>0</v>
      </c>
      <c r="AE11" s="28">
        <f>LaborForceMale!AE11-UnemployedMale!AE11</f>
        <v>0</v>
      </c>
      <c r="AF11" s="28">
        <f>LaborForceMale!AF11-UnemployedMale!AF11</f>
        <v>0</v>
      </c>
      <c r="AG11" s="25">
        <f>LaborForceMale!AG11-UnemployedMale!AG11</f>
        <v>0</v>
      </c>
      <c r="AH11" s="25">
        <f>LaborForceMale!AH11-UnemployedMale!AH11</f>
        <v>0</v>
      </c>
      <c r="AI11" s="25">
        <f>LaborForceMale!AI11-UnemployedMale!AI11</f>
        <v>0</v>
      </c>
      <c r="AJ11" s="25">
        <f>LaborForceMale!AJ11-UnemployedMale!AJ11</f>
        <v>0</v>
      </c>
      <c r="AK11" s="25">
        <f>LaborForceMale!AK11-UnemployedMale!AK11</f>
        <v>0</v>
      </c>
      <c r="AL11" s="25">
        <f>LaborForceMale!AL11-UnemployedMale!AL11</f>
        <v>0</v>
      </c>
      <c r="AM11" s="25">
        <f>LaborForceMale!AM11-UnemployedMale!AM11</f>
        <v>0</v>
      </c>
      <c r="AN11" s="25">
        <f>LaborForceMale!AN11-UnemployedMale!AN11</f>
        <v>0</v>
      </c>
      <c r="AO11" s="25">
        <f>LaborForceMale!AO11-UnemployedMale!AO11</f>
        <v>0</v>
      </c>
      <c r="AP11" s="25">
        <f>LaborForceMale!AP11-UnemployedMale!AP11</f>
        <v>0</v>
      </c>
      <c r="AQ11" s="25">
        <f>LaborForceMale!AQ11-UnemployedMale!AQ11</f>
        <v>0</v>
      </c>
      <c r="AR11" s="25">
        <f>LaborForceMale!AR11-UnemployedMale!AR11</f>
        <v>0</v>
      </c>
      <c r="AS11" s="25">
        <f>LaborForceMale!AS11-UnemployedMale!AS11</f>
        <v>0</v>
      </c>
      <c r="AT11" s="25">
        <f>LaborForceMale!AT11-UnemployedMale!AT11</f>
        <v>0</v>
      </c>
      <c r="AU11" s="25">
        <f>LaborForceMale!AU11-UnemployedMale!AU11</f>
        <v>0</v>
      </c>
      <c r="AV11" s="25">
        <f>LaborForceMale!AV11-UnemployedMale!AV11</f>
        <v>0</v>
      </c>
      <c r="AW11" s="25">
        <f>LaborForceMale!AW11-UnemployedMale!AW11</f>
        <v>0</v>
      </c>
      <c r="AX11" s="25">
        <f>LaborForceMale!AX11-UnemployedMale!AX11</f>
        <v>0</v>
      </c>
      <c r="AY11" s="25">
        <f>LaborForceMale!AY11-UnemployedMale!AY11</f>
        <v>0</v>
      </c>
      <c r="AZ11" s="25">
        <f>LaborForceMale!AZ11-UnemployedMale!AZ11</f>
        <v>0</v>
      </c>
    </row>
    <row r="12" spans="1:5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LaborForceMale!AA12-UnemployedMale!AA12</f>
        <v>0</v>
      </c>
      <c r="AB12" s="28">
        <f>LaborForceMale!AB12-UnemployedMale!AB12</f>
        <v>0</v>
      </c>
      <c r="AC12" s="28">
        <f>LaborForceMale!AC12-UnemployedMale!AC12</f>
        <v>0</v>
      </c>
      <c r="AD12" s="28">
        <f>LaborForceMale!AD12-UnemployedMale!AD12</f>
        <v>0</v>
      </c>
      <c r="AE12" s="28">
        <f>LaborForceMale!AE12-UnemployedMale!AE12</f>
        <v>0</v>
      </c>
      <c r="AF12" s="28">
        <f>LaborForceMale!AF12-UnemployedMale!AF12</f>
        <v>0</v>
      </c>
      <c r="AG12" s="25">
        <f>LaborForceMale!AG12-UnemployedMale!AG12</f>
        <v>0</v>
      </c>
      <c r="AH12" s="25">
        <f>LaborForceMale!AH12-UnemployedMale!AH12</f>
        <v>0</v>
      </c>
      <c r="AI12" s="25">
        <f>LaborForceMale!AI12-UnemployedMale!AI12</f>
        <v>0</v>
      </c>
      <c r="AJ12" s="25">
        <f>LaborForceMale!AJ12-UnemployedMale!AJ12</f>
        <v>0</v>
      </c>
      <c r="AK12" s="25">
        <f>LaborForceMale!AK12-UnemployedMale!AK12</f>
        <v>0</v>
      </c>
      <c r="AL12" s="25">
        <f>LaborForceMale!AL12-UnemployedMale!AL12</f>
        <v>0</v>
      </c>
      <c r="AM12" s="25">
        <f>LaborForceMale!AM12-UnemployedMale!AM12</f>
        <v>0</v>
      </c>
      <c r="AN12" s="25">
        <f>LaborForceMale!AN12-UnemployedMale!AN12</f>
        <v>0</v>
      </c>
      <c r="AO12" s="25">
        <f>LaborForceMale!AO12-UnemployedMale!AO12</f>
        <v>0</v>
      </c>
      <c r="AP12" s="25">
        <f>LaborForceMale!AP12-UnemployedMale!AP12</f>
        <v>0</v>
      </c>
      <c r="AQ12" s="25">
        <f>LaborForceMale!AQ12-UnemployedMale!AQ12</f>
        <v>0</v>
      </c>
      <c r="AR12" s="25">
        <f>LaborForceMale!AR12-UnemployedMale!AR12</f>
        <v>0</v>
      </c>
      <c r="AS12" s="25">
        <f>LaborForceMale!AS12-UnemployedMale!AS12</f>
        <v>0</v>
      </c>
      <c r="AT12" s="25">
        <f>LaborForceMale!AT12-UnemployedMale!AT12</f>
        <v>0</v>
      </c>
      <c r="AU12" s="25">
        <f>LaborForceMale!AU12-UnemployedMale!AU12</f>
        <v>0</v>
      </c>
      <c r="AV12" s="25">
        <f>LaborForceMale!AV12-UnemployedMale!AV12</f>
        <v>0</v>
      </c>
      <c r="AW12" s="25">
        <f>LaborForceMale!AW12-UnemployedMale!AW12</f>
        <v>0</v>
      </c>
      <c r="AX12" s="25">
        <f>LaborForceMale!AX12-UnemployedMale!AX12</f>
        <v>0</v>
      </c>
      <c r="AY12" s="25">
        <f>LaborForceMale!AY12-UnemployedMale!AY12</f>
        <v>0</v>
      </c>
      <c r="AZ12" s="25">
        <f>LaborForceMale!AZ12-UnemployedMale!AZ12</f>
        <v>0</v>
      </c>
    </row>
    <row r="13" spans="1:5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LaborForceMale!AA13-UnemployedMale!AA13</f>
        <v>0</v>
      </c>
      <c r="AB13" s="28">
        <f>LaborForceMale!AB13-UnemployedMale!AB13</f>
        <v>0</v>
      </c>
      <c r="AC13" s="28">
        <f>LaborForceMale!AC13-UnemployedMale!AC13</f>
        <v>0</v>
      </c>
      <c r="AD13" s="28">
        <f>LaborForceMale!AD13-UnemployedMale!AD13</f>
        <v>0</v>
      </c>
      <c r="AE13" s="28">
        <f>LaborForceMale!AE13-UnemployedMale!AE13</f>
        <v>0</v>
      </c>
      <c r="AF13" s="28">
        <f>LaborForceMale!AF13-UnemployedMale!AF13</f>
        <v>0</v>
      </c>
      <c r="AG13" s="25">
        <f>LaborForceMale!AG13-UnemployedMale!AG13</f>
        <v>0</v>
      </c>
      <c r="AH13" s="25">
        <f>LaborForceMale!AH13-UnemployedMale!AH13</f>
        <v>0</v>
      </c>
      <c r="AI13" s="25">
        <f>LaborForceMale!AI13-UnemployedMale!AI13</f>
        <v>0</v>
      </c>
      <c r="AJ13" s="25">
        <f>LaborForceMale!AJ13-UnemployedMale!AJ13</f>
        <v>0</v>
      </c>
      <c r="AK13" s="25">
        <f>LaborForceMale!AK13-UnemployedMale!AK13</f>
        <v>0</v>
      </c>
      <c r="AL13" s="25">
        <f>LaborForceMale!AL13-UnemployedMale!AL13</f>
        <v>0</v>
      </c>
      <c r="AM13" s="25">
        <f>LaborForceMale!AM13-UnemployedMale!AM13</f>
        <v>0</v>
      </c>
      <c r="AN13" s="25">
        <f>LaborForceMale!AN13-UnemployedMale!AN13</f>
        <v>0</v>
      </c>
      <c r="AO13" s="25">
        <f>LaborForceMale!AO13-UnemployedMale!AO13</f>
        <v>0</v>
      </c>
      <c r="AP13" s="25">
        <f>LaborForceMale!AP13-UnemployedMale!AP13</f>
        <v>0</v>
      </c>
      <c r="AQ13" s="25">
        <f>LaborForceMale!AQ13-UnemployedMale!AQ13</f>
        <v>0</v>
      </c>
      <c r="AR13" s="25">
        <f>LaborForceMale!AR13-UnemployedMale!AR13</f>
        <v>0</v>
      </c>
      <c r="AS13" s="25">
        <f>LaborForceMale!AS13-UnemployedMale!AS13</f>
        <v>0</v>
      </c>
      <c r="AT13" s="25">
        <f>LaborForceMale!AT13-UnemployedMale!AT13</f>
        <v>0</v>
      </c>
      <c r="AU13" s="25">
        <f>LaborForceMale!AU13-UnemployedMale!AU13</f>
        <v>0</v>
      </c>
      <c r="AV13" s="25">
        <f>LaborForceMale!AV13-UnemployedMale!AV13</f>
        <v>0</v>
      </c>
      <c r="AW13" s="25">
        <f>LaborForceMale!AW13-UnemployedMale!AW13</f>
        <v>0</v>
      </c>
      <c r="AX13" s="25">
        <f>LaborForceMale!AX13-UnemployedMale!AX13</f>
        <v>0</v>
      </c>
      <c r="AY13" s="25">
        <f>LaborForceMale!AY13-UnemployedMale!AY13</f>
        <v>0</v>
      </c>
      <c r="AZ13" s="25">
        <f>LaborForceMale!AZ13-UnemployedMale!AZ13</f>
        <v>0</v>
      </c>
    </row>
    <row r="14" spans="1:5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LaborForceMale!AA14-UnemployedMale!AA14</f>
        <v>0</v>
      </c>
      <c r="AB14" s="28">
        <f>LaborForceMale!AB14-UnemployedMale!AB14</f>
        <v>0</v>
      </c>
      <c r="AC14" s="28">
        <f>LaborForceMale!AC14-UnemployedMale!AC14</f>
        <v>0</v>
      </c>
      <c r="AD14" s="28">
        <f>LaborForceMale!AD14-UnemployedMale!AD14</f>
        <v>0</v>
      </c>
      <c r="AE14" s="28">
        <f>LaborForceMale!AE14-UnemployedMale!AE14</f>
        <v>0</v>
      </c>
      <c r="AF14" s="28">
        <f>LaborForceMale!AF14-UnemployedMale!AF14</f>
        <v>0</v>
      </c>
      <c r="AG14" s="25">
        <f>LaborForceMale!AG14-UnemployedMale!AG14</f>
        <v>0</v>
      </c>
      <c r="AH14" s="25">
        <f>LaborForceMale!AH14-UnemployedMale!AH14</f>
        <v>0</v>
      </c>
      <c r="AI14" s="25">
        <f>LaborForceMale!AI14-UnemployedMale!AI14</f>
        <v>0</v>
      </c>
      <c r="AJ14" s="25">
        <f>LaborForceMale!AJ14-UnemployedMale!AJ14</f>
        <v>0</v>
      </c>
      <c r="AK14" s="25">
        <f>LaborForceMale!AK14-UnemployedMale!AK14</f>
        <v>0</v>
      </c>
      <c r="AL14" s="25">
        <f>LaborForceMale!AL14-UnemployedMale!AL14</f>
        <v>0</v>
      </c>
      <c r="AM14" s="25">
        <f>LaborForceMale!AM14-UnemployedMale!AM14</f>
        <v>0</v>
      </c>
      <c r="AN14" s="25">
        <f>LaborForceMale!AN14-UnemployedMale!AN14</f>
        <v>0</v>
      </c>
      <c r="AO14" s="25">
        <f>LaborForceMale!AO14-UnemployedMale!AO14</f>
        <v>0</v>
      </c>
      <c r="AP14" s="25">
        <f>LaborForceMale!AP14-UnemployedMale!AP14</f>
        <v>0</v>
      </c>
      <c r="AQ14" s="25">
        <f>LaborForceMale!AQ14-UnemployedMale!AQ14</f>
        <v>0</v>
      </c>
      <c r="AR14" s="25">
        <f>LaborForceMale!AR14-UnemployedMale!AR14</f>
        <v>0</v>
      </c>
      <c r="AS14" s="25">
        <f>LaborForceMale!AS14-UnemployedMale!AS14</f>
        <v>0</v>
      </c>
      <c r="AT14" s="25">
        <f>LaborForceMale!AT14-UnemployedMale!AT14</f>
        <v>0</v>
      </c>
      <c r="AU14" s="25">
        <f>LaborForceMale!AU14-UnemployedMale!AU14</f>
        <v>0</v>
      </c>
      <c r="AV14" s="25">
        <f>LaborForceMale!AV14-UnemployedMale!AV14</f>
        <v>0</v>
      </c>
      <c r="AW14" s="25">
        <f>LaborForceMale!AW14-UnemployedMale!AW14</f>
        <v>0</v>
      </c>
      <c r="AX14" s="25">
        <f>LaborForceMale!AX14-UnemployedMale!AX14</f>
        <v>0</v>
      </c>
      <c r="AY14" s="25">
        <f>LaborForceMale!AY14-UnemployedMale!AY14</f>
        <v>0</v>
      </c>
      <c r="AZ14" s="25">
        <f>LaborForceMale!AZ14-UnemployedMale!AZ14</f>
        <v>0</v>
      </c>
    </row>
    <row r="15" spans="1:5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LaborForceMale!AA15-UnemployedMale!AA15</f>
        <v>0</v>
      </c>
      <c r="AB15" s="28">
        <f>LaborForceMale!AB15-UnemployedMale!AB15</f>
        <v>0</v>
      </c>
      <c r="AC15" s="28">
        <f>LaborForceMale!AC15-UnemployedMale!AC15</f>
        <v>0</v>
      </c>
      <c r="AD15" s="28">
        <f>LaborForceMale!AD15-UnemployedMale!AD15</f>
        <v>0</v>
      </c>
      <c r="AE15" s="28">
        <f>LaborForceMale!AE15-UnemployedMale!AE15</f>
        <v>0</v>
      </c>
      <c r="AF15" s="28">
        <f>LaborForceMale!AF15-UnemployedMale!AF15</f>
        <v>0</v>
      </c>
      <c r="AG15" s="25">
        <f>LaborForceMale!AG15-UnemployedMale!AG15</f>
        <v>0</v>
      </c>
      <c r="AH15" s="25">
        <f>LaborForceMale!AH15-UnemployedMale!AH15</f>
        <v>0</v>
      </c>
      <c r="AI15" s="25">
        <f>LaborForceMale!AI15-UnemployedMale!AI15</f>
        <v>0</v>
      </c>
      <c r="AJ15" s="25">
        <f>LaborForceMale!AJ15-UnemployedMale!AJ15</f>
        <v>0</v>
      </c>
      <c r="AK15" s="25">
        <f>LaborForceMale!AK15-UnemployedMale!AK15</f>
        <v>0</v>
      </c>
      <c r="AL15" s="25">
        <f>LaborForceMale!AL15-UnemployedMale!AL15</f>
        <v>0</v>
      </c>
      <c r="AM15" s="25">
        <f>LaborForceMale!AM15-UnemployedMale!AM15</f>
        <v>0</v>
      </c>
      <c r="AN15" s="25">
        <f>LaborForceMale!AN15-UnemployedMale!AN15</f>
        <v>0</v>
      </c>
      <c r="AO15" s="25">
        <f>LaborForceMale!AO15-UnemployedMale!AO15</f>
        <v>0</v>
      </c>
      <c r="AP15" s="25">
        <f>LaborForceMale!AP15-UnemployedMale!AP15</f>
        <v>0</v>
      </c>
      <c r="AQ15" s="25">
        <f>LaborForceMale!AQ15-UnemployedMale!AQ15</f>
        <v>0</v>
      </c>
      <c r="AR15" s="25">
        <f>LaborForceMale!AR15-UnemployedMale!AR15</f>
        <v>0</v>
      </c>
      <c r="AS15" s="25">
        <f>LaborForceMale!AS15-UnemployedMale!AS15</f>
        <v>0</v>
      </c>
      <c r="AT15" s="25">
        <f>LaborForceMale!AT15-UnemployedMale!AT15</f>
        <v>0</v>
      </c>
      <c r="AU15" s="25">
        <f>LaborForceMale!AU15-UnemployedMale!AU15</f>
        <v>0</v>
      </c>
      <c r="AV15" s="25">
        <f>LaborForceMale!AV15-UnemployedMale!AV15</f>
        <v>0</v>
      </c>
      <c r="AW15" s="25">
        <f>LaborForceMale!AW15-UnemployedMale!AW15</f>
        <v>0</v>
      </c>
      <c r="AX15" s="25">
        <f>LaborForceMale!AX15-UnemployedMale!AX15</f>
        <v>0</v>
      </c>
      <c r="AY15" s="25">
        <f>LaborForceMale!AY15-UnemployedMale!AY15</f>
        <v>0</v>
      </c>
      <c r="AZ15" s="25">
        <f>LaborForceMale!AZ15-UnemployedMale!AZ15</f>
        <v>0</v>
      </c>
    </row>
    <row r="16" spans="1:5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LaborForceMale!AA16-UnemployedMale!AA16</f>
        <v>0</v>
      </c>
      <c r="AB16" s="28">
        <f>LaborForceMale!AB16-UnemployedMale!AB16</f>
        <v>0</v>
      </c>
      <c r="AC16" s="28">
        <f>LaborForceMale!AC16-UnemployedMale!AC16</f>
        <v>0</v>
      </c>
      <c r="AD16" s="28">
        <f>LaborForceMale!AD16-UnemployedMale!AD16</f>
        <v>0</v>
      </c>
      <c r="AE16" s="28">
        <f>LaborForceMale!AE16-UnemployedMale!AE16</f>
        <v>0</v>
      </c>
      <c r="AF16" s="28">
        <f>LaborForceMale!AF16-UnemployedMale!AF16</f>
        <v>0</v>
      </c>
      <c r="AG16" s="25">
        <f>LaborForceMale!AG16-UnemployedMale!AG16</f>
        <v>0</v>
      </c>
      <c r="AH16" s="25">
        <f>LaborForceMale!AH16-UnemployedMale!AH16</f>
        <v>0</v>
      </c>
      <c r="AI16" s="25">
        <f>LaborForceMale!AI16-UnemployedMale!AI16</f>
        <v>0</v>
      </c>
      <c r="AJ16" s="25">
        <f>LaborForceMale!AJ16-UnemployedMale!AJ16</f>
        <v>0</v>
      </c>
      <c r="AK16" s="25">
        <f>LaborForceMale!AK16-UnemployedMale!AK16</f>
        <v>0</v>
      </c>
      <c r="AL16" s="25">
        <f>LaborForceMale!AL16-UnemployedMale!AL16</f>
        <v>0</v>
      </c>
      <c r="AM16" s="25">
        <f>LaborForceMale!AM16-UnemployedMale!AM16</f>
        <v>0</v>
      </c>
      <c r="AN16" s="25">
        <f>LaborForceMale!AN16-UnemployedMale!AN16</f>
        <v>0</v>
      </c>
      <c r="AO16" s="25">
        <f>LaborForceMale!AO16-UnemployedMale!AO16</f>
        <v>0</v>
      </c>
      <c r="AP16" s="25">
        <f>LaborForceMale!AP16-UnemployedMale!AP16</f>
        <v>0</v>
      </c>
      <c r="AQ16" s="25">
        <f>LaborForceMale!AQ16-UnemployedMale!AQ16</f>
        <v>0</v>
      </c>
      <c r="AR16" s="25">
        <f>LaborForceMale!AR16-UnemployedMale!AR16</f>
        <v>0</v>
      </c>
      <c r="AS16" s="25">
        <f>LaborForceMale!AS16-UnemployedMale!AS16</f>
        <v>0</v>
      </c>
      <c r="AT16" s="25">
        <f>LaborForceMale!AT16-UnemployedMale!AT16</f>
        <v>0</v>
      </c>
      <c r="AU16" s="25">
        <f>LaborForceMale!AU16-UnemployedMale!AU16</f>
        <v>0</v>
      </c>
      <c r="AV16" s="25">
        <f>LaborForceMale!AV16-UnemployedMale!AV16</f>
        <v>0</v>
      </c>
      <c r="AW16" s="25">
        <f>LaborForceMale!AW16-UnemployedMale!AW16</f>
        <v>0</v>
      </c>
      <c r="AX16" s="25">
        <f>LaborForceMale!AX16-UnemployedMale!AX16</f>
        <v>0</v>
      </c>
      <c r="AY16" s="25">
        <f>LaborForceMale!AY16-UnemployedMale!AY16</f>
        <v>0</v>
      </c>
      <c r="AZ16" s="25">
        <f>LaborForceMale!AZ16-UnemployedMale!AZ16</f>
        <v>0</v>
      </c>
    </row>
    <row r="17" spans="1:5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LaborForceMale!AA17-UnemployedMale!AA17</f>
        <v>0</v>
      </c>
      <c r="AB17" s="28">
        <f>LaborForceMale!AB17-UnemployedMale!AB17</f>
        <v>0</v>
      </c>
      <c r="AC17" s="28">
        <f>LaborForceMale!AC17-UnemployedMale!AC17</f>
        <v>0</v>
      </c>
      <c r="AD17" s="28">
        <f>LaborForceMale!AD17-UnemployedMale!AD17</f>
        <v>0</v>
      </c>
      <c r="AE17" s="28">
        <f>LaborForceMale!AE17-UnemployedMale!AE17</f>
        <v>0</v>
      </c>
      <c r="AF17" s="28">
        <f>LaborForceMale!AF17-UnemployedMale!AF17</f>
        <v>0</v>
      </c>
      <c r="AG17" s="25">
        <f>LaborForceMale!AG17-UnemployedMale!AG17</f>
        <v>0</v>
      </c>
      <c r="AH17" s="25">
        <f>LaborForceMale!AH17-UnemployedMale!AH17</f>
        <v>0</v>
      </c>
      <c r="AI17" s="25">
        <f>LaborForceMale!AI17-UnemployedMale!AI17</f>
        <v>0</v>
      </c>
      <c r="AJ17" s="25">
        <f>LaborForceMale!AJ17-UnemployedMale!AJ17</f>
        <v>0</v>
      </c>
      <c r="AK17" s="25">
        <f>LaborForceMale!AK17-UnemployedMale!AK17</f>
        <v>0</v>
      </c>
      <c r="AL17" s="25">
        <f>LaborForceMale!AL17-UnemployedMale!AL17</f>
        <v>0</v>
      </c>
      <c r="AM17" s="25">
        <f>LaborForceMale!AM17-UnemployedMale!AM17</f>
        <v>0</v>
      </c>
      <c r="AN17" s="25">
        <f>LaborForceMale!AN17-UnemployedMale!AN17</f>
        <v>0</v>
      </c>
      <c r="AO17" s="25">
        <f>LaborForceMale!AO17-UnemployedMale!AO17</f>
        <v>0</v>
      </c>
      <c r="AP17" s="25">
        <f>LaborForceMale!AP17-UnemployedMale!AP17</f>
        <v>0</v>
      </c>
      <c r="AQ17" s="25">
        <f>LaborForceMale!AQ17-UnemployedMale!AQ17</f>
        <v>0</v>
      </c>
      <c r="AR17" s="25">
        <f>LaborForceMale!AR17-UnemployedMale!AR17</f>
        <v>0</v>
      </c>
      <c r="AS17" s="25">
        <f>LaborForceMale!AS17-UnemployedMale!AS17</f>
        <v>0</v>
      </c>
      <c r="AT17" s="25">
        <f>LaborForceMale!AT17-UnemployedMale!AT17</f>
        <v>0</v>
      </c>
      <c r="AU17" s="25">
        <f>LaborForceMale!AU17-UnemployedMale!AU17</f>
        <v>0</v>
      </c>
      <c r="AV17" s="25">
        <f>LaborForceMale!AV17-UnemployedMale!AV17</f>
        <v>0</v>
      </c>
      <c r="AW17" s="25">
        <f>LaborForceMale!AW17-UnemployedMale!AW17</f>
        <v>0</v>
      </c>
      <c r="AX17" s="25">
        <f>LaborForceMale!AX17-UnemployedMale!AX17</f>
        <v>0</v>
      </c>
      <c r="AY17" s="25">
        <f>LaborForceMale!AY17-UnemployedMale!AY17</f>
        <v>0</v>
      </c>
      <c r="AZ17" s="25">
        <f>LaborForceMale!AZ17-UnemployedMale!AZ17</f>
        <v>0</v>
      </c>
    </row>
    <row r="18" spans="1:5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LaborForceMale!AA18-UnemployedMale!AA18</f>
        <v>111.69675952769745</v>
      </c>
      <c r="AB18" s="28">
        <f>LaborForceMale!AB18-UnemployedMale!AB18</f>
        <v>115.99729418781473</v>
      </c>
      <c r="AC18" s="28">
        <f>LaborForceMale!AC18-UnemployedMale!AC18</f>
        <v>120.04973170513456</v>
      </c>
      <c r="AD18" s="28">
        <f>LaborForceMale!AD18-UnemployedMale!AD18</f>
        <v>123.88612026291361</v>
      </c>
      <c r="AE18" s="28">
        <f>LaborForceMale!AE18-UnemployedMale!AE18</f>
        <v>127.58326498999119</v>
      </c>
      <c r="AF18" s="28">
        <f>LaborForceMale!AF18-UnemployedMale!AF18</f>
        <v>131.19586881985717</v>
      </c>
      <c r="AG18" s="25">
        <f>LaborForceMale!AG18-UnemployedMale!AG18</f>
        <v>134.01466371239229</v>
      </c>
      <c r="AH18" s="25">
        <f>LaborForceMale!AH18-UnemployedMale!AH18</f>
        <v>136.67011532634839</v>
      </c>
      <c r="AI18" s="25">
        <f>LaborForceMale!AI18-UnemployedMale!AI18</f>
        <v>139.14356866702724</v>
      </c>
      <c r="AJ18" s="25">
        <f>LaborForceMale!AJ18-UnemployedMale!AJ18</f>
        <v>141.40490906489327</v>
      </c>
      <c r="AK18" s="25">
        <f>LaborForceMale!AK18-UnemployedMale!AK18</f>
        <v>143.44354991558873</v>
      </c>
      <c r="AL18" s="25">
        <f>LaborForceMale!AL18-UnemployedMale!AL18</f>
        <v>145.47203311716424</v>
      </c>
      <c r="AM18" s="25">
        <f>LaborForceMale!AM18-UnemployedMale!AM18</f>
        <v>147.29814227121233</v>
      </c>
      <c r="AN18" s="25">
        <f>LaborForceMale!AN18-UnemployedMale!AN18</f>
        <v>148.99937693756357</v>
      </c>
      <c r="AO18" s="25">
        <f>LaborForceMale!AO18-UnemployedMale!AO18</f>
        <v>150.67748732630903</v>
      </c>
      <c r="AP18" s="25">
        <f>LaborForceMale!AP18-UnemployedMale!AP18</f>
        <v>152.40414139977938</v>
      </c>
      <c r="AQ18" s="25">
        <f>LaborForceMale!AQ18-UnemployedMale!AQ18</f>
        <v>154.20519018367682</v>
      </c>
      <c r="AR18" s="25">
        <f>LaborForceMale!AR18-UnemployedMale!AR18</f>
        <v>156.05946625891653</v>
      </c>
      <c r="AS18" s="25">
        <f>LaborForceMale!AS18-UnemployedMale!AS18</f>
        <v>157.92891731716949</v>
      </c>
      <c r="AT18" s="25">
        <f>LaborForceMale!AT18-UnemployedMale!AT18</f>
        <v>159.75792542194245</v>
      </c>
      <c r="AU18" s="25">
        <f>LaborForceMale!AU18-UnemployedMale!AU18</f>
        <v>161.5016033085889</v>
      </c>
      <c r="AV18" s="25">
        <f>LaborForceMale!AV18-UnemployedMale!AV18</f>
        <v>163.15339451965076</v>
      </c>
      <c r="AW18" s="25">
        <f>LaborForceMale!AW18-UnemployedMale!AW18</f>
        <v>164.72173526217847</v>
      </c>
      <c r="AX18" s="25">
        <f>LaborForceMale!AX18-UnemployedMale!AX18</f>
        <v>166.19554330278697</v>
      </c>
      <c r="AY18" s="25">
        <f>LaborForceMale!AY18-UnemployedMale!AY18</f>
        <v>167.5639443255767</v>
      </c>
      <c r="AZ18" s="25">
        <f>LaborForceMale!AZ18-UnemployedMale!AZ18</f>
        <v>168.81931</v>
      </c>
    </row>
    <row r="19" spans="1:5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LaborForceMale!AA19-UnemployedMale!AA19</f>
        <v>107.74820232851999</v>
      </c>
      <c r="AB19" s="28">
        <f>LaborForceMale!AB19-UnemployedMale!AB19</f>
        <v>112.11835890398802</v>
      </c>
      <c r="AC19" s="28">
        <f>LaborForceMale!AC19-UnemployedMale!AC19</f>
        <v>116.08072997525889</v>
      </c>
      <c r="AD19" s="28">
        <f>LaborForceMale!AD19-UnemployedMale!AD19</f>
        <v>119.75024695814966</v>
      </c>
      <c r="AE19" s="28">
        <f>LaborForceMale!AE19-UnemployedMale!AE19</f>
        <v>123.33964348289869</v>
      </c>
      <c r="AF19" s="28">
        <f>LaborForceMale!AF19-UnemployedMale!AF19</f>
        <v>126.99589914857982</v>
      </c>
      <c r="AG19" s="25">
        <f>LaborForceMale!AG19-UnemployedMale!AG19</f>
        <v>130.05771418030258</v>
      </c>
      <c r="AH19" s="25">
        <f>LaborForceMale!AH19-UnemployedMale!AH19</f>
        <v>133.08507265610714</v>
      </c>
      <c r="AI19" s="25">
        <f>LaborForceMale!AI19-UnemployedMale!AI19</f>
        <v>135.97837199068525</v>
      </c>
      <c r="AJ19" s="25">
        <f>LaborForceMale!AJ19-UnemployedMale!AJ19</f>
        <v>138.60172685667729</v>
      </c>
      <c r="AK19" s="25">
        <f>LaborForceMale!AK19-UnemployedMale!AK19</f>
        <v>140.86954843474399</v>
      </c>
      <c r="AL19" s="25">
        <f>LaborForceMale!AL19-UnemployedMale!AL19</f>
        <v>142.96529922741124</v>
      </c>
      <c r="AM19" s="25">
        <f>LaborForceMale!AM19-UnemployedMale!AM19</f>
        <v>144.73334354026963</v>
      </c>
      <c r="AN19" s="25">
        <f>LaborForceMale!AN19-UnemployedMale!AN19</f>
        <v>146.30050785665466</v>
      </c>
      <c r="AO19" s="25">
        <f>LaborForceMale!AO19-UnemployedMale!AO19</f>
        <v>147.84308096097442</v>
      </c>
      <c r="AP19" s="25">
        <f>LaborForceMale!AP19-UnemployedMale!AP19</f>
        <v>149.48552849354621</v>
      </c>
      <c r="AQ19" s="25">
        <f>LaborForceMale!AQ19-UnemployedMale!AQ19</f>
        <v>151.26624194268717</v>
      </c>
      <c r="AR19" s="25">
        <f>LaborForceMale!AR19-UnemployedMale!AR19</f>
        <v>153.14706936245554</v>
      </c>
      <c r="AS19" s="25">
        <f>LaborForceMale!AS19-UnemployedMale!AS19</f>
        <v>155.08157162778375</v>
      </c>
      <c r="AT19" s="25">
        <f>LaborForceMale!AT19-UnemployedMale!AT19</f>
        <v>156.99289139237393</v>
      </c>
      <c r="AU19" s="25">
        <f>LaborForceMale!AU19-UnemployedMale!AU19</f>
        <v>158.82351316381883</v>
      </c>
      <c r="AV19" s="25">
        <f>LaborForceMale!AV19-UnemployedMale!AV19</f>
        <v>160.56784140531738</v>
      </c>
      <c r="AW19" s="25">
        <f>LaborForceMale!AW19-UnemployedMale!AW19</f>
        <v>162.23833075095365</v>
      </c>
      <c r="AX19" s="25">
        <f>LaborForceMale!AX19-UnemployedMale!AX19</f>
        <v>163.81968071829721</v>
      </c>
      <c r="AY19" s="25">
        <f>LaborForceMale!AY19-UnemployedMale!AY19</f>
        <v>165.29635955062844</v>
      </c>
      <c r="AZ19" s="25">
        <f>LaborForceMale!AZ19-UnemployedMale!AZ19</f>
        <v>166.657172</v>
      </c>
    </row>
    <row r="20" spans="1:5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LaborForceMale!AA20-UnemployedMale!AA20</f>
        <v>103.39793772886647</v>
      </c>
      <c r="AB20" s="28">
        <f>LaborForceMale!AB20-UnemployedMale!AB20</f>
        <v>107.73217823689166</v>
      </c>
      <c r="AC20" s="28">
        <f>LaborForceMale!AC20-UnemployedMale!AC20</f>
        <v>111.66250112490582</v>
      </c>
      <c r="AD20" s="28">
        <f>LaborForceMale!AD20-UnemployedMale!AD20</f>
        <v>115.32483489430803</v>
      </c>
      <c r="AE20" s="28">
        <f>LaborForceMale!AE20-UnemployedMale!AE20</f>
        <v>119.36678022950804</v>
      </c>
      <c r="AF20" s="28">
        <f>LaborForceMale!AF20-UnemployedMale!AF20</f>
        <v>122.73017544613791</v>
      </c>
      <c r="AG20" s="25">
        <f>LaborForceMale!AG20-UnemployedMale!AG20</f>
        <v>126.03564806957309</v>
      </c>
      <c r="AH20" s="25">
        <f>LaborForceMale!AH20-UnemployedMale!AH20</f>
        <v>129.30757382909829</v>
      </c>
      <c r="AI20" s="25">
        <f>LaborForceMale!AI20-UnemployedMale!AI20</f>
        <v>132.49448025380434</v>
      </c>
      <c r="AJ20" s="25">
        <f>LaborForceMale!AJ20-UnemployedMale!AJ20</f>
        <v>135.38363906110089</v>
      </c>
      <c r="AK20" s="25">
        <f>LaborForceMale!AK20-UnemployedMale!AK20</f>
        <v>137.85381300411382</v>
      </c>
      <c r="AL20" s="25">
        <f>LaborForceMale!AL20-UnemployedMale!AL20</f>
        <v>140.07373853995833</v>
      </c>
      <c r="AM20" s="25">
        <f>LaborForceMale!AM20-UnemployedMale!AM20</f>
        <v>141.90427016906531</v>
      </c>
      <c r="AN20" s="25">
        <f>LaborForceMale!AN20-UnemployedMale!AN20</f>
        <v>143.48730245015062</v>
      </c>
      <c r="AO20" s="25">
        <f>LaborForceMale!AO20-UnemployedMale!AO20</f>
        <v>145.02721397571585</v>
      </c>
      <c r="AP20" s="25">
        <f>LaborForceMale!AP20-UnemployedMale!AP20</f>
        <v>146.66821234761611</v>
      </c>
      <c r="AQ20" s="25">
        <f>LaborForceMale!AQ20-UnemployedMale!AQ20</f>
        <v>148.45235532897368</v>
      </c>
      <c r="AR20" s="25">
        <f>LaborForceMale!AR20-UnemployedMale!AR20</f>
        <v>150.33672410926678</v>
      </c>
      <c r="AS20" s="25">
        <f>LaborForceMale!AS20-UnemployedMale!AS20</f>
        <v>152.28113443410459</v>
      </c>
      <c r="AT20" s="25">
        <f>LaborForceMale!AT20-UnemployedMale!AT20</f>
        <v>154.21384273566096</v>
      </c>
      <c r="AU20" s="25">
        <f>LaborForceMale!AU20-UnemployedMale!AU20</f>
        <v>156.08236048331017</v>
      </c>
      <c r="AV20" s="25">
        <f>LaborForceMale!AV20-UnemployedMale!AV20</f>
        <v>157.882428186628</v>
      </c>
      <c r="AW20" s="25">
        <f>LaborForceMale!AW20-UnemployedMale!AW20</f>
        <v>159.62678359209079</v>
      </c>
      <c r="AX20" s="25">
        <f>LaborForceMale!AX20-UnemployedMale!AX20</f>
        <v>161.29631560170918</v>
      </c>
      <c r="AY20" s="25">
        <f>LaborForceMale!AY20-UnemployedMale!AY20</f>
        <v>162.86869203159483</v>
      </c>
      <c r="AZ20" s="25">
        <f>LaborForceMale!AZ20-UnemployedMale!AZ20</f>
        <v>164.32603</v>
      </c>
    </row>
    <row r="21" spans="1:5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LaborForceMale!AA21-UnemployedMale!AA21</f>
        <v>98.401736470125556</v>
      </c>
      <c r="AB21" s="28">
        <f>LaborForceMale!AB21-UnemployedMale!AB21</f>
        <v>102.55252875675039</v>
      </c>
      <c r="AC21" s="28">
        <f>LaborForceMale!AC21-UnemployedMale!AC21</f>
        <v>106.57126042616233</v>
      </c>
      <c r="AD21" s="28">
        <f>LaborForceMale!AD21-UnemployedMale!AD21</f>
        <v>110.50103075929273</v>
      </c>
      <c r="AE21" s="28">
        <f>LaborForceMale!AE21-UnemployedMale!AE21</f>
        <v>114.4418521900979</v>
      </c>
      <c r="AF21" s="28">
        <f>LaborForceMale!AF21-UnemployedMale!AF21</f>
        <v>118.45450575578873</v>
      </c>
      <c r="AG21" s="25">
        <f>LaborForceMale!AG21-UnemployedMale!AG21</f>
        <v>121.90086863839245</v>
      </c>
      <c r="AH21" s="25">
        <f>LaborForceMale!AH21-UnemployedMale!AH21</f>
        <v>125.30700082038163</v>
      </c>
      <c r="AI21" s="25">
        <f>LaborForceMale!AI21-UnemployedMale!AI21</f>
        <v>128.57115915017357</v>
      </c>
      <c r="AJ21" s="25">
        <f>LaborForceMale!AJ21-UnemployedMale!AJ21</f>
        <v>131.55644606165518</v>
      </c>
      <c r="AK21" s="25">
        <f>LaborForceMale!AK21-UnemployedMale!AK21</f>
        <v>134.17628371448711</v>
      </c>
      <c r="AL21" s="25">
        <f>LaborForceMale!AL21-UnemployedMale!AL21</f>
        <v>136.60386571501476</v>
      </c>
      <c r="AM21" s="25">
        <f>LaborForceMale!AM21-UnemployedMale!AM21</f>
        <v>138.67958566971186</v>
      </c>
      <c r="AN21" s="25">
        <f>LaborForceMale!AN21-UnemployedMale!AN21</f>
        <v>140.51402618781336</v>
      </c>
      <c r="AO21" s="25">
        <f>LaborForceMale!AO21-UnemployedMale!AO21</f>
        <v>142.26007907522845</v>
      </c>
      <c r="AP21" s="25">
        <f>LaborForceMale!AP21-UnemployedMale!AP21</f>
        <v>144.03291381785564</v>
      </c>
      <c r="AQ21" s="25">
        <f>LaborForceMale!AQ21-UnemployedMale!AQ21</f>
        <v>145.8602166426154</v>
      </c>
      <c r="AR21" s="25">
        <f>LaborForceMale!AR21-UnemployedMale!AR21</f>
        <v>147.71530523157173</v>
      </c>
      <c r="AS21" s="25">
        <f>LaborForceMale!AS21-UnemployedMale!AS21</f>
        <v>149.58754436953467</v>
      </c>
      <c r="AT21" s="25">
        <f>LaborForceMale!AT21-UnemployedMale!AT21</f>
        <v>151.44932776635707</v>
      </c>
      <c r="AU21" s="25">
        <f>LaborForceMale!AU21-UnemployedMale!AU21</f>
        <v>153.27917907912416</v>
      </c>
      <c r="AV21" s="25">
        <f>LaborForceMale!AV21-UnemployedMale!AV21</f>
        <v>155.08119783659774</v>
      </c>
      <c r="AW21" s="25">
        <f>LaborForceMale!AW21-UnemployedMale!AW21</f>
        <v>156.86044011488124</v>
      </c>
      <c r="AX21" s="25">
        <f>LaborForceMale!AX21-UnemployedMale!AX21</f>
        <v>158.59125186426652</v>
      </c>
      <c r="AY21" s="25">
        <f>LaborForceMale!AY21-UnemployedMale!AY21</f>
        <v>160.23926943509494</v>
      </c>
      <c r="AZ21" s="25">
        <f>LaborForceMale!AZ21-UnemployedMale!AZ21</f>
        <v>161.78236800000002</v>
      </c>
    </row>
    <row r="22" spans="1:5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LaborForceMale!AA22-UnemployedMale!AA22</f>
        <v>93.13975631230764</v>
      </c>
      <c r="AB22" s="28">
        <f>LaborForceMale!AB22-UnemployedMale!AB22</f>
        <v>97.002667504506007</v>
      </c>
      <c r="AC22" s="28">
        <f>LaborForceMale!AC22-UnemployedMale!AC22</f>
        <v>101.15345979113083</v>
      </c>
      <c r="AD22" s="28">
        <f>LaborForceMale!AD22-UnemployedMale!AD22</f>
        <v>105.48327986008614</v>
      </c>
      <c r="AE22" s="28">
        <f>LaborForceMale!AE22-UnemployedMale!AE22</f>
        <v>109.85398899043788</v>
      </c>
      <c r="AF22" s="28">
        <f>LaborForceMale!AF22-UnemployedMale!AF22</f>
        <v>114.15562876032266</v>
      </c>
      <c r="AG22" s="25">
        <f>LaborForceMale!AG22-UnemployedMale!AG22</f>
        <v>117.7240580404831</v>
      </c>
      <c r="AH22" s="25">
        <f>LaborForceMale!AH22-UnemployedMale!AH22</f>
        <v>121.12764041603145</v>
      </c>
      <c r="AI22" s="25">
        <f>LaborForceMale!AI22-UnemployedMale!AI22</f>
        <v>124.32968683423006</v>
      </c>
      <c r="AJ22" s="25">
        <f>LaborForceMale!AJ22-UnemployedMale!AJ22</f>
        <v>127.30731517675815</v>
      </c>
      <c r="AK22" s="25">
        <f>LaborForceMale!AK22-UnemployedMale!AK22</f>
        <v>130.04464546795555</v>
      </c>
      <c r="AL22" s="25">
        <f>LaborForceMale!AL22-UnemployedMale!AL22</f>
        <v>132.7266553326173</v>
      </c>
      <c r="AM22" s="25">
        <f>LaborForceMale!AM22-UnemployedMale!AM22</f>
        <v>135.16072879301669</v>
      </c>
      <c r="AN22" s="25">
        <f>LaborForceMale!AN22-UnemployedMale!AN22</f>
        <v>137.38865602259139</v>
      </c>
      <c r="AO22" s="25">
        <f>LaborForceMale!AO22-UnemployedMale!AO22</f>
        <v>139.47228600837067</v>
      </c>
      <c r="AP22" s="25">
        <f>LaborForceMale!AP22-UnemployedMale!AP22</f>
        <v>141.46092576328465</v>
      </c>
      <c r="AQ22" s="25">
        <f>LaborForceMale!AQ22-UnemployedMale!AQ22</f>
        <v>143.36266238024746</v>
      </c>
      <c r="AR22" s="25">
        <f>LaborForceMale!AR22-UnemployedMale!AR22</f>
        <v>145.17709769377555</v>
      </c>
      <c r="AS22" s="25">
        <f>LaborForceMale!AS22-UnemployedMale!AS22</f>
        <v>146.93773556762417</v>
      </c>
      <c r="AT22" s="25">
        <f>LaborForceMale!AT22-UnemployedMale!AT22</f>
        <v>148.68066031493629</v>
      </c>
      <c r="AU22" s="25">
        <f>LaborForceMale!AU22-UnemployedMale!AU22</f>
        <v>150.43050994424141</v>
      </c>
      <c r="AV22" s="25">
        <f>LaborForceMale!AV22-UnemployedMale!AV22</f>
        <v>152.20275606567361</v>
      </c>
      <c r="AW22" s="25">
        <f>LaborForceMale!AW22-UnemployedMale!AW22</f>
        <v>153.9890196666085</v>
      </c>
      <c r="AX22" s="25">
        <f>LaborForceMale!AX22-UnemployedMale!AX22</f>
        <v>155.75808039133364</v>
      </c>
      <c r="AY22" s="25">
        <f>LaborForceMale!AY22-UnemployedMale!AY22</f>
        <v>157.4675510660748</v>
      </c>
      <c r="AZ22" s="25">
        <f>LaborForceMale!AZ22-UnemployedMale!AZ22</f>
        <v>159.08336400000002</v>
      </c>
    </row>
    <row r="23" spans="1:5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LaborForceMale!AA23-UnemployedMale!AA23</f>
        <v>123.92129304693118</v>
      </c>
      <c r="AB23" s="28">
        <f>LaborForceMale!AB23-UnemployedMale!AB23</f>
        <v>128.95735959981155</v>
      </c>
      <c r="AC23" s="28">
        <f>LaborForceMale!AC23-UnemployedMale!AC23</f>
        <v>134.9490114226457</v>
      </c>
      <c r="AD23" s="28">
        <f>LaborForceMale!AD23-UnemployedMale!AD23</f>
        <v>141.5416945015206</v>
      </c>
      <c r="AE23" s="28">
        <f>LaborForceMale!AE23-UnemployedMale!AE23</f>
        <v>148.23156892192867</v>
      </c>
      <c r="AF23" s="28">
        <f>LaborForceMale!AF23-UnemployedMale!AF23</f>
        <v>154.64230980945359</v>
      </c>
      <c r="AG23" s="25">
        <f>LaborForceMale!AG23-UnemployedMale!AG23</f>
        <v>160.462618065382</v>
      </c>
      <c r="AH23" s="25">
        <f>LaborForceMale!AH23-UnemployedMale!AH23</f>
        <v>165.93222935031648</v>
      </c>
      <c r="AI23" s="25">
        <f>LaborForceMale!AI23-UnemployedMale!AI23</f>
        <v>171.09106657584886</v>
      </c>
      <c r="AJ23" s="25">
        <f>LaborForceMale!AJ23-UnemployedMale!AJ23</f>
        <v>176.0469739699995</v>
      </c>
      <c r="AK23" s="25">
        <f>LaborForceMale!AK23-UnemployedMale!AK23</f>
        <v>180.87250985993967</v>
      </c>
      <c r="AL23" s="25">
        <f>LaborForceMale!AL23-UnemployedMale!AL23</f>
        <v>185.92146307328369</v>
      </c>
      <c r="AM23" s="25">
        <f>LaborForceMale!AM23-UnemployedMale!AM23</f>
        <v>190.80183151755358</v>
      </c>
      <c r="AN23" s="25">
        <f>LaborForceMale!AN23-UnemployedMale!AN23</f>
        <v>195.4798568969436</v>
      </c>
      <c r="AO23" s="25">
        <f>LaborForceMale!AO23-UnemployedMale!AO23</f>
        <v>199.91471248263844</v>
      </c>
      <c r="AP23" s="25">
        <f>LaborForceMale!AP23-UnemployedMale!AP23</f>
        <v>204.08485672990685</v>
      </c>
      <c r="AQ23" s="25">
        <f>LaborForceMale!AQ23-UnemployedMale!AQ23</f>
        <v>207.96791893013105</v>
      </c>
      <c r="AR23" s="25">
        <f>LaborForceMale!AR23-UnemployedMale!AR23</f>
        <v>211.59974141950923</v>
      </c>
      <c r="AS23" s="25">
        <f>LaborForceMale!AS23-UnemployedMale!AS23</f>
        <v>215.08702359496206</v>
      </c>
      <c r="AT23" s="25">
        <f>LaborForceMale!AT23-UnemployedMale!AT23</f>
        <v>218.57333514812251</v>
      </c>
      <c r="AU23" s="25">
        <f>LaborForceMale!AU23-UnemployedMale!AU23</f>
        <v>222.16605693129776</v>
      </c>
      <c r="AV23" s="25">
        <f>LaborForceMale!AV23-UnemployedMale!AV23</f>
        <v>225.90119186640925</v>
      </c>
      <c r="AW23" s="25">
        <f>LaborForceMale!AW23-UnemployedMale!AW23</f>
        <v>229.75091208168851</v>
      </c>
      <c r="AX23" s="25">
        <f>LaborForceMale!AX23-UnemployedMale!AX23</f>
        <v>233.66156661939556</v>
      </c>
      <c r="AY23" s="25">
        <f>LaborForceMale!AY23-UnemployedMale!AY23</f>
        <v>237.55047383622897</v>
      </c>
      <c r="AZ23" s="25">
        <f>LaborForceMale!AZ23-UnemployedMale!AZ23</f>
        <v>241.35035320000003</v>
      </c>
    </row>
    <row r="24" spans="1:5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LaborForceMale!AA24-UnemployedMale!AA24</f>
        <v>116.62027947096281</v>
      </c>
      <c r="AB24" s="28">
        <f>LaborForceMale!AB24-UnemployedMale!AB24</f>
        <v>121.29012904894641</v>
      </c>
      <c r="AC24" s="28">
        <f>LaborForceMale!AC24-UnemployedMale!AC24</f>
        <v>127.52748058317624</v>
      </c>
      <c r="AD24" s="28">
        <f>LaborForceMale!AD24-UnemployedMale!AD24</f>
        <v>134.74763096298901</v>
      </c>
      <c r="AE24" s="28">
        <f>LaborForceMale!AE24-UnemployedMale!AE24</f>
        <v>142.08596601410611</v>
      </c>
      <c r="AF24" s="28">
        <f>LaborForceMale!AF24-UnemployedMale!AF24</f>
        <v>148.90413300533788</v>
      </c>
      <c r="AG24" s="25">
        <f>LaborForceMale!AG24-UnemployedMale!AG24</f>
        <v>154.81967955692633</v>
      </c>
      <c r="AH24" s="25">
        <f>LaborForceMale!AH24-UnemployedMale!AH24</f>
        <v>160.16246780728812</v>
      </c>
      <c r="AI24" s="25">
        <f>LaborForceMale!AI24-UnemployedMale!AI24</f>
        <v>165.09329489797994</v>
      </c>
      <c r="AJ24" s="25">
        <f>LaborForceMale!AJ24-UnemployedMale!AJ24</f>
        <v>169.90300183013804</v>
      </c>
      <c r="AK24" s="25">
        <f>LaborForceMale!AK24-UnemployedMale!AK24</f>
        <v>174.79140402651808</v>
      </c>
      <c r="AL24" s="25">
        <f>LaborForceMale!AL24-UnemployedMale!AL24</f>
        <v>180.13912038202693</v>
      </c>
      <c r="AM24" s="25">
        <f>LaborForceMale!AM24-UnemployedMale!AM24</f>
        <v>185.49831859443051</v>
      </c>
      <c r="AN24" s="25">
        <f>LaborForceMale!AN24-UnemployedMale!AN24</f>
        <v>190.73414344716184</v>
      </c>
      <c r="AO24" s="25">
        <f>LaborForceMale!AO24-UnemployedMale!AO24</f>
        <v>195.64933191662763</v>
      </c>
      <c r="AP24" s="25">
        <f>LaborForceMale!AP24-UnemployedMale!AP24</f>
        <v>200.11665859570627</v>
      </c>
      <c r="AQ24" s="25">
        <f>LaborForceMale!AQ24-UnemployedMale!AQ24</f>
        <v>204.07764253115062</v>
      </c>
      <c r="AR24" s="25">
        <f>LaborForceMale!AR24-UnemployedMale!AR24</f>
        <v>207.60650191495918</v>
      </c>
      <c r="AS24" s="25">
        <f>LaborForceMale!AS24-UnemployedMale!AS24</f>
        <v>210.88030170545707</v>
      </c>
      <c r="AT24" s="25">
        <f>LaborForceMale!AT24-UnemployedMale!AT24</f>
        <v>214.15052179942316</v>
      </c>
      <c r="AU24" s="25">
        <f>LaborForceMale!AU24-UnemployedMale!AU24</f>
        <v>217.59694308255428</v>
      </c>
      <c r="AV24" s="25">
        <f>LaborForceMale!AV24-UnemployedMale!AV24</f>
        <v>221.27986597010431</v>
      </c>
      <c r="AW24" s="25">
        <f>LaborForceMale!AW24-UnemployedMale!AW24</f>
        <v>225.14515122247855</v>
      </c>
      <c r="AX24" s="25">
        <f>LaborForceMale!AX24-UnemployedMale!AX24</f>
        <v>229.12758439690359</v>
      </c>
      <c r="AY24" s="25">
        <f>LaborForceMale!AY24-UnemployedMale!AY24</f>
        <v>233.11493266274755</v>
      </c>
      <c r="AZ24" s="25">
        <f>LaborForceMale!AZ24-UnemployedMale!AZ24</f>
        <v>237.02278220000002</v>
      </c>
    </row>
    <row r="25" spans="1:5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LaborForceMale!AA25-UnemployedMale!AA25</f>
        <v>111.31285469252194</v>
      </c>
      <c r="AB25" s="28">
        <f>LaborForceMale!AB25-UnemployedMale!AB25</f>
        <v>115.47031151794287</v>
      </c>
      <c r="AC25" s="28">
        <f>LaborForceMale!AC25-UnemployedMale!AC25</f>
        <v>121.43708235734449</v>
      </c>
      <c r="AD25" s="28">
        <f>LaborForceMale!AD25-UnemployedMale!AD25</f>
        <v>128.56548411075002</v>
      </c>
      <c r="AE25" s="28">
        <f>LaborForceMale!AE25-UnemployedMale!AE25</f>
        <v>135.8797157091669</v>
      </c>
      <c r="AF25" s="28">
        <f>LaborForceMale!AF25-UnemployedMale!AF25</f>
        <v>142.66600394037579</v>
      </c>
      <c r="AG25" s="25">
        <f>LaborForceMale!AG25-UnemployedMale!AG25</f>
        <v>148.53214443932976</v>
      </c>
      <c r="AH25" s="25">
        <f>LaborForceMale!AH25-UnemployedMale!AH25</f>
        <v>153.83186496342492</v>
      </c>
      <c r="AI25" s="25">
        <f>LaborForceMale!AI25-UnemployedMale!AI25</f>
        <v>158.75383386344657</v>
      </c>
      <c r="AJ25" s="25">
        <f>LaborForceMale!AJ25-UnemployedMale!AJ25</f>
        <v>163.62669322020275</v>
      </c>
      <c r="AK25" s="25">
        <f>LaborForceMale!AK25-UnemployedMale!AK25</f>
        <v>168.67705965860597</v>
      </c>
      <c r="AL25" s="25">
        <f>LaborForceMale!AL25-UnemployedMale!AL25</f>
        <v>174.28251616590589</v>
      </c>
      <c r="AM25" s="25">
        <f>LaborForceMale!AM25-UnemployedMale!AM25</f>
        <v>179.98579260909122</v>
      </c>
      <c r="AN25" s="25">
        <f>LaborForceMale!AN25-UnemployedMale!AN25</f>
        <v>185.59643995402564</v>
      </c>
      <c r="AO25" s="25">
        <f>LaborForceMale!AO25-UnemployedMale!AO25</f>
        <v>190.85368593673974</v>
      </c>
      <c r="AP25" s="25">
        <f>LaborForceMale!AP25-UnemployedMale!AP25</f>
        <v>195.57902596873868</v>
      </c>
      <c r="AQ25" s="25">
        <f>LaborForceMale!AQ25-UnemployedMale!AQ25</f>
        <v>199.69438558669964</v>
      </c>
      <c r="AR25" s="25">
        <f>LaborForceMale!AR25-UnemployedMale!AR25</f>
        <v>203.29007415478799</v>
      </c>
      <c r="AS25" s="25">
        <f>LaborForceMale!AS25-UnemployedMale!AS25</f>
        <v>206.56551580881086</v>
      </c>
      <c r="AT25" s="25">
        <f>LaborForceMale!AT25-UnemployedMale!AT25</f>
        <v>209.81017427569518</v>
      </c>
      <c r="AU25" s="25">
        <f>LaborForceMale!AU25-UnemployedMale!AU25</f>
        <v>213.23413612934954</v>
      </c>
      <c r="AV25" s="25">
        <f>LaborForceMale!AV25-UnemployedMale!AV25</f>
        <v>216.89926659132439</v>
      </c>
      <c r="AW25" s="25">
        <f>LaborForceMale!AW25-UnemployedMale!AW25</f>
        <v>220.74831790393694</v>
      </c>
      <c r="AX25" s="25">
        <f>LaborForceMale!AX25-UnemployedMale!AX25</f>
        <v>224.7230999460794</v>
      </c>
      <c r="AY25" s="25">
        <f>LaborForceMale!AY25-UnemployedMale!AY25</f>
        <v>228.72076489338335</v>
      </c>
      <c r="AZ25" s="25">
        <f>LaborForceMale!AZ25-UnemployedMale!AZ25</f>
        <v>232.66240289999999</v>
      </c>
    </row>
    <row r="26" spans="1:5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LaborForceMale!AA26-UnemployedMale!AA26</f>
        <v>109.04246495430813</v>
      </c>
      <c r="AB26" s="28">
        <f>LaborForceMale!AB26-UnemployedMale!AB26</f>
        <v>112.48848115970662</v>
      </c>
      <c r="AC26" s="28">
        <f>LaborForceMale!AC26-UnemployedMale!AC26</f>
        <v>117.3869247729761</v>
      </c>
      <c r="AD26" s="28">
        <f>LaborForceMale!AD26-UnemployedMale!AD26</f>
        <v>123.2984909303869</v>
      </c>
      <c r="AE26" s="28">
        <f>LaborForceMale!AE26-UnemployedMale!AE26</f>
        <v>129.54828295633297</v>
      </c>
      <c r="AF26" s="28">
        <f>LaborForceMale!AF26-UnemployedMale!AF26</f>
        <v>135.63323846703886</v>
      </c>
      <c r="AG26" s="25">
        <f>LaborForceMale!AG26-UnemployedMale!AG26</f>
        <v>141.25130924571963</v>
      </c>
      <c r="AH26" s="25">
        <f>LaborForceMale!AH26-UnemployedMale!AH26</f>
        <v>146.67590230754476</v>
      </c>
      <c r="AI26" s="25">
        <f>LaborForceMale!AI26-UnemployedMale!AI26</f>
        <v>151.96808468959622</v>
      </c>
      <c r="AJ26" s="25">
        <f>LaborForceMale!AJ26-UnemployedMale!AJ26</f>
        <v>157.2644819893423</v>
      </c>
      <c r="AK26" s="25">
        <f>LaborForceMale!AK26-UnemployedMale!AK26</f>
        <v>162.64697111068153</v>
      </c>
      <c r="AL26" s="25">
        <f>LaborForceMale!AL26-UnemployedMale!AL26</f>
        <v>168.44602444610223</v>
      </c>
      <c r="AM26" s="25">
        <f>LaborForceMale!AM26-UnemployedMale!AM26</f>
        <v>174.25883470436719</v>
      </c>
      <c r="AN26" s="25">
        <f>LaborForceMale!AN26-UnemployedMale!AN26</f>
        <v>179.94047294507092</v>
      </c>
      <c r="AO26" s="25">
        <f>LaborForceMale!AO26-UnemployedMale!AO26</f>
        <v>185.29752771852824</v>
      </c>
      <c r="AP26" s="25">
        <f>LaborForceMale!AP26-UnemployedMale!AP26</f>
        <v>190.20043013991904</v>
      </c>
      <c r="AQ26" s="25">
        <f>LaborForceMale!AQ26-UnemployedMale!AQ26</f>
        <v>194.58369120743632</v>
      </c>
      <c r="AR26" s="25">
        <f>LaborForceMale!AR26-UnemployedMale!AR26</f>
        <v>198.50673259262561</v>
      </c>
      <c r="AS26" s="25">
        <f>LaborForceMale!AS26-UnemployedMale!AS26</f>
        <v>202.1193427380145</v>
      </c>
      <c r="AT26" s="25">
        <f>LaborForceMale!AT26-UnemployedMale!AT26</f>
        <v>205.64098223775682</v>
      </c>
      <c r="AU26" s="25">
        <f>LaborForceMale!AU26-UnemployedMale!AU26</f>
        <v>209.23489642224519</v>
      </c>
      <c r="AV26" s="25">
        <f>LaborForceMale!AV26-UnemployedMale!AV26</f>
        <v>212.94402863186045</v>
      </c>
      <c r="AW26" s="25">
        <f>LaborForceMale!AW26-UnemployedMale!AW26</f>
        <v>216.7303606479505</v>
      </c>
      <c r="AX26" s="25">
        <f>LaborForceMale!AX26-UnemployedMale!AX26</f>
        <v>220.57995135976569</v>
      </c>
      <c r="AY26" s="25">
        <f>LaborForceMale!AY26-UnemployedMale!AY26</f>
        <v>224.4530592271702</v>
      </c>
      <c r="AZ26" s="25">
        <f>LaborForceMale!AZ26-UnemployedMale!AZ26</f>
        <v>228.31686544999999</v>
      </c>
    </row>
    <row r="27" spans="1:5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LaborForceMale!AA27-UnemployedMale!AA27</f>
        <v>108.70346155504059</v>
      </c>
      <c r="AB27" s="28">
        <f>LaborForceMale!AB27-UnemployedMale!AB27</f>
        <v>111.35250875986745</v>
      </c>
      <c r="AC27" s="28">
        <f>LaborForceMale!AC27-UnemployedMale!AC27</f>
        <v>114.72543707643301</v>
      </c>
      <c r="AD27" s="28">
        <f>LaborForceMale!AD27-UnemployedMale!AD27</f>
        <v>118.76237663835288</v>
      </c>
      <c r="AE27" s="28">
        <f>LaborForceMale!AE27-UnemployedMale!AE27</f>
        <v>123.32725956748072</v>
      </c>
      <c r="AF27" s="28">
        <f>LaborForceMale!AF27-UnemployedMale!AF27</f>
        <v>128.30190119251216</v>
      </c>
      <c r="AG27" s="25">
        <f>LaborForceMale!AG27-UnemployedMale!AG27</f>
        <v>133.52857589475863</v>
      </c>
      <c r="AH27" s="25">
        <f>LaborForceMale!AH27-UnemployedMale!AH27</f>
        <v>139.13983973823574</v>
      </c>
      <c r="AI27" s="25">
        <f>LaborForceMale!AI27-UnemployedMale!AI27</f>
        <v>144.98476003740245</v>
      </c>
      <c r="AJ27" s="25">
        <f>LaborForceMale!AJ27-UnemployedMale!AJ27</f>
        <v>150.87286265402096</v>
      </c>
      <c r="AK27" s="25">
        <f>LaborForceMale!AK27-UnemployedMale!AK27</f>
        <v>156.6563050106412</v>
      </c>
      <c r="AL27" s="25">
        <f>LaborForceMale!AL27-UnemployedMale!AL27</f>
        <v>162.58323176957578</v>
      </c>
      <c r="AM27" s="25">
        <f>LaborForceMale!AM27-UnemployedMale!AM27</f>
        <v>168.35150626817506</v>
      </c>
      <c r="AN27" s="25">
        <f>LaborForceMale!AN27-UnemployedMale!AN27</f>
        <v>173.90878425424484</v>
      </c>
      <c r="AO27" s="25">
        <f>LaborForceMale!AO27-UnemployedMale!AO27</f>
        <v>179.2149802956055</v>
      </c>
      <c r="AP27" s="25">
        <f>LaborForceMale!AP27-UnemployedMale!AP27</f>
        <v>184.24464185521566</v>
      </c>
      <c r="AQ27" s="25">
        <f>LaborForceMale!AQ27-UnemployedMale!AQ27</f>
        <v>188.96216029444139</v>
      </c>
      <c r="AR27" s="25">
        <f>LaborForceMale!AR27-UnemployedMale!AR27</f>
        <v>193.3706807707228</v>
      </c>
      <c r="AS27" s="25">
        <f>LaborForceMale!AS27-UnemployedMale!AS27</f>
        <v>197.52467883726149</v>
      </c>
      <c r="AT27" s="25">
        <f>LaborForceMale!AT27-UnemployedMale!AT27</f>
        <v>201.51146715334238</v>
      </c>
      <c r="AU27" s="25">
        <f>LaborForceMale!AU27-UnemployedMale!AU27</f>
        <v>205.39914519839797</v>
      </c>
      <c r="AV27" s="25">
        <f>LaborForceMale!AV27-UnemployedMale!AV27</f>
        <v>209.19835518118037</v>
      </c>
      <c r="AW27" s="25">
        <f>LaborForceMale!AW27-UnemployedMale!AW27</f>
        <v>212.90807806624665</v>
      </c>
      <c r="AX27" s="25">
        <f>LaborForceMale!AX27-UnemployedMale!AX27</f>
        <v>216.57410161570226</v>
      </c>
      <c r="AY27" s="25">
        <f>LaborForceMale!AY27-UnemployedMale!AY27</f>
        <v>220.25170713359796</v>
      </c>
      <c r="AZ27" s="25">
        <f>LaborForceMale!AZ27-UnemployedMale!AZ27</f>
        <v>223.9760149</v>
      </c>
    </row>
    <row r="28" spans="1:5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LaborForceMale!AA28-UnemployedMale!AA28</f>
        <v>109.36051546028162</v>
      </c>
      <c r="AB28" s="28">
        <f>LaborForceMale!AB28-UnemployedMale!AB28</f>
        <v>111.24777555551682</v>
      </c>
      <c r="AC28" s="28">
        <f>LaborForceMale!AC28-UnemployedMale!AC28</f>
        <v>113.20182045845186</v>
      </c>
      <c r="AD28" s="28">
        <f>LaborForceMale!AD28-UnemployedMale!AD28</f>
        <v>115.50707487952597</v>
      </c>
      <c r="AE28" s="28">
        <f>LaborForceMale!AE28-UnemployedMale!AE28</f>
        <v>118.5241767803183</v>
      </c>
      <c r="AF28" s="28">
        <f>LaborForceMale!AF28-UnemployedMale!AF28</f>
        <v>122.49198006130823</v>
      </c>
      <c r="AG28" s="25">
        <f>LaborForceMale!AG28-UnemployedMale!AG28</f>
        <v>127.04756289459361</v>
      </c>
      <c r="AH28" s="25">
        <f>LaborForceMale!AH28-UnemployedMale!AH28</f>
        <v>132.50113129438213</v>
      </c>
      <c r="AI28" s="25">
        <f>LaborForceMale!AI28-UnemployedMale!AI28</f>
        <v>138.49858275344786</v>
      </c>
      <c r="AJ28" s="25">
        <f>LaborForceMale!AJ28-UnemployedMale!AJ28</f>
        <v>144.54333081723709</v>
      </c>
      <c r="AK28" s="25">
        <f>LaborForceMale!AK28-UnemployedMale!AK28</f>
        <v>150.26737821629254</v>
      </c>
      <c r="AL28" s="25">
        <f>LaborForceMale!AL28-UnemployedMale!AL28</f>
        <v>156.50094954008134</v>
      </c>
      <c r="AM28" s="25">
        <f>LaborForceMale!AM28-UnemployedMale!AM28</f>
        <v>162.42658707337461</v>
      </c>
      <c r="AN28" s="25">
        <f>LaborForceMale!AN28-UnemployedMale!AN28</f>
        <v>168.0778880582547</v>
      </c>
      <c r="AO28" s="25">
        <f>LaborForceMale!AO28-UnemployedMale!AO28</f>
        <v>173.55722941228828</v>
      </c>
      <c r="AP28" s="25">
        <f>LaborForceMale!AP28-UnemployedMale!AP28</f>
        <v>178.93285205021482</v>
      </c>
      <c r="AQ28" s="25">
        <f>LaborForceMale!AQ28-UnemployedMale!AQ28</f>
        <v>184.2018058836201</v>
      </c>
      <c r="AR28" s="25">
        <f>LaborForceMale!AR28-UnemployedMale!AR28</f>
        <v>189.30878964634528</v>
      </c>
      <c r="AS28" s="25">
        <f>LaborForceMale!AS28-UnemployedMale!AS28</f>
        <v>194.21850400380168</v>
      </c>
      <c r="AT28" s="25">
        <f>LaborForceMale!AT28-UnemployedMale!AT28</f>
        <v>198.88996871603624</v>
      </c>
      <c r="AU28" s="25">
        <f>LaborForceMale!AU28-UnemployedMale!AU28</f>
        <v>203.29927997152018</v>
      </c>
      <c r="AV28" s="25">
        <f>LaborForceMale!AV28-UnemployedMale!AV28</f>
        <v>207.42324290996694</v>
      </c>
      <c r="AW28" s="25">
        <f>LaborForceMale!AW28-UnemployedMale!AW28</f>
        <v>211.29536464781768</v>
      </c>
      <c r="AX28" s="25">
        <f>LaborForceMale!AX28-UnemployedMale!AX28</f>
        <v>215.0213122392733</v>
      </c>
      <c r="AY28" s="25">
        <f>LaborForceMale!AY28-UnemployedMale!AY28</f>
        <v>218.7438544995463</v>
      </c>
      <c r="AZ28" s="25">
        <f>LaborForceMale!AZ28-UnemployedMale!AZ28</f>
        <v>222.569424</v>
      </c>
    </row>
    <row r="29" spans="1:5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LaborForceMale!AA29-UnemployedMale!AA29</f>
        <v>109.23558858470194</v>
      </c>
      <c r="AB29" s="28">
        <f>LaborForceMale!AB29-UnemployedMale!AB29</f>
        <v>110.26014610517934</v>
      </c>
      <c r="AC29" s="28">
        <f>LaborForceMale!AC29-UnemployedMale!AC29</f>
        <v>110.6309982138184</v>
      </c>
      <c r="AD29" s="28">
        <f>LaborForceMale!AD29-UnemployedMale!AD29</f>
        <v>111.01363587675743</v>
      </c>
      <c r="AE29" s="28">
        <f>LaborForceMale!AE29-UnemployedMale!AE29</f>
        <v>112.32026099681411</v>
      </c>
      <c r="AF29" s="28">
        <f>LaborForceMale!AF29-UnemployedMale!AF29</f>
        <v>115.17550795188681</v>
      </c>
      <c r="AG29" s="25">
        <f>LaborForceMale!AG29-UnemployedMale!AG29</f>
        <v>119.39346342598118</v>
      </c>
      <c r="AH29" s="25">
        <f>LaborForceMale!AH29-UnemployedMale!AH29</f>
        <v>125.11569962822318</v>
      </c>
      <c r="AI29" s="25">
        <f>LaborForceMale!AI29-UnemployedMale!AI29</f>
        <v>131.75047304208664</v>
      </c>
      <c r="AJ29" s="25">
        <f>LaborForceMale!AJ29-UnemployedMale!AJ29</f>
        <v>138.4456411644737</v>
      </c>
      <c r="AK29" s="25">
        <f>LaborForceMale!AK29-UnemployedMale!AK29</f>
        <v>144.58405601139361</v>
      </c>
      <c r="AL29" s="25">
        <f>LaborForceMale!AL29-UnemployedMale!AL29</f>
        <v>150.88793384886205</v>
      </c>
      <c r="AM29" s="25">
        <f>LaborForceMale!AM29-UnemployedMale!AM29</f>
        <v>156.66621908096093</v>
      </c>
      <c r="AN29" s="25">
        <f>LaborForceMale!AN29-UnemployedMale!AN29</f>
        <v>162.07214230619044</v>
      </c>
      <c r="AO29" s="25">
        <f>LaborForceMale!AO29-UnemployedMale!AO29</f>
        <v>167.38626424920378</v>
      </c>
      <c r="AP29" s="25">
        <f>LaborForceMale!AP29-UnemployedMale!AP29</f>
        <v>172.80271047172405</v>
      </c>
      <c r="AQ29" s="25">
        <f>LaborForceMale!AQ29-UnemployedMale!AQ29</f>
        <v>178.35874889576615</v>
      </c>
      <c r="AR29" s="25">
        <f>LaborForceMale!AR29-UnemployedMale!AR29</f>
        <v>183.93478505141491</v>
      </c>
      <c r="AS29" s="25">
        <f>LaborForceMale!AS29-UnemployedMale!AS29</f>
        <v>189.39152636664494</v>
      </c>
      <c r="AT29" s="25">
        <f>LaborForceMale!AT29-UnemployedMale!AT29</f>
        <v>194.53457077450031</v>
      </c>
      <c r="AU29" s="25">
        <f>LaborForceMale!AU29-UnemployedMale!AU29</f>
        <v>199.23502317428506</v>
      </c>
      <c r="AV29" s="25">
        <f>LaborForceMale!AV29-UnemployedMale!AV29</f>
        <v>203.43092854918328</v>
      </c>
      <c r="AW29" s="25">
        <f>LaborForceMale!AW29-UnemployedMale!AW29</f>
        <v>207.195680327866</v>
      </c>
      <c r="AX29" s="25">
        <f>LaborForceMale!AX29-UnemployedMale!AX29</f>
        <v>210.70436678855609</v>
      </c>
      <c r="AY29" s="25">
        <f>LaborForceMale!AY29-UnemployedMale!AY29</f>
        <v>214.20761508563373</v>
      </c>
      <c r="AZ29" s="25">
        <f>LaborForceMale!AZ29-UnemployedMale!AZ29</f>
        <v>217.88316</v>
      </c>
    </row>
    <row r="30" spans="1:5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LaborForceMale!AA30-UnemployedMale!AA30</f>
        <v>108.06174737642493</v>
      </c>
      <c r="AB30" s="28">
        <f>LaborForceMale!AB30-UnemployedMale!AB30</f>
        <v>108.68481034708337</v>
      </c>
      <c r="AC30" s="28">
        <f>LaborForceMale!AC30-UnemployedMale!AC30</f>
        <v>108.22595943300452</v>
      </c>
      <c r="AD30" s="28">
        <f>LaborForceMale!AD30-UnemployedMale!AD30</f>
        <v>107.53925446912626</v>
      </c>
      <c r="AE30" s="28">
        <f>LaborForceMale!AE30-UnemployedMale!AE30</f>
        <v>107.80875081078558</v>
      </c>
      <c r="AF30" s="28">
        <f>LaborForceMale!AF30-UnemployedMale!AF30</f>
        <v>109.86022296260037</v>
      </c>
      <c r="AG30" s="25">
        <f>LaborForceMale!AG30-UnemployedMale!AG30</f>
        <v>113.11533619140138</v>
      </c>
      <c r="AH30" s="25">
        <f>LaborForceMale!AH30-UnemployedMale!AH30</f>
        <v>119.06591454611515</v>
      </c>
      <c r="AI30" s="25">
        <f>LaborForceMale!AI30-UnemployedMale!AI30</f>
        <v>125.62994996134003</v>
      </c>
      <c r="AJ30" s="25">
        <f>LaborForceMale!AJ30-UnemployedMale!AJ30</f>
        <v>132.32241874194239</v>
      </c>
      <c r="AK30" s="25">
        <f>LaborForceMale!AK30-UnemployedMale!AK30</f>
        <v>138.44908927000557</v>
      </c>
      <c r="AL30" s="25">
        <f>LaborForceMale!AL30-UnemployedMale!AL30</f>
        <v>144.68094415646661</v>
      </c>
      <c r="AM30" s="25">
        <f>LaborForceMale!AM30-UnemployedMale!AM30</f>
        <v>150.39421399596662</v>
      </c>
      <c r="AN30" s="25">
        <f>LaborForceMale!AN30-UnemployedMale!AN30</f>
        <v>155.76700124735919</v>
      </c>
      <c r="AO30" s="25">
        <f>LaborForceMale!AO30-UnemployedMale!AO30</f>
        <v>161.12048072970913</v>
      </c>
      <c r="AP30" s="25">
        <f>LaborForceMale!AP30-UnemployedMale!AP30</f>
        <v>166.67568380257197</v>
      </c>
      <c r="AQ30" s="25">
        <f>LaborForceMale!AQ30-UnemployedMale!AQ30</f>
        <v>172.47824141580159</v>
      </c>
      <c r="AR30" s="25">
        <f>LaborForceMale!AR30-UnemployedMale!AR30</f>
        <v>178.38490394246858</v>
      </c>
      <c r="AS30" s="25">
        <f>LaborForceMale!AS30-UnemployedMale!AS30</f>
        <v>184.20902506834784</v>
      </c>
      <c r="AT30" s="25">
        <f>LaborForceMale!AT30-UnemployedMale!AT30</f>
        <v>189.68495440660132</v>
      </c>
      <c r="AU30" s="25">
        <f>LaborForceMale!AU30-UnemployedMale!AU30</f>
        <v>194.63562351569703</v>
      </c>
      <c r="AV30" s="25">
        <f>LaborForceMale!AV30-UnemployedMale!AV30</f>
        <v>198.9805055610384</v>
      </c>
      <c r="AW30" s="25">
        <f>LaborForceMale!AW30-UnemployedMale!AW30</f>
        <v>202.80744130385617</v>
      </c>
      <c r="AX30" s="25">
        <f>LaborForceMale!AX30-UnemployedMale!AX30</f>
        <v>206.31398509732</v>
      </c>
      <c r="AY30" s="25">
        <f>LaborForceMale!AY30-UnemployedMale!AY30</f>
        <v>209.78525615909967</v>
      </c>
      <c r="AZ30" s="25">
        <f>LaborForceMale!AZ30-UnemployedMale!AZ30</f>
        <v>213.434496</v>
      </c>
    </row>
    <row r="31" spans="1:5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LaborForceMale!AA31-UnemployedMale!AA31</f>
        <v>104.95350385571285</v>
      </c>
      <c r="AB31" s="28">
        <f>LaborForceMale!AB31-UnemployedMale!AB31</f>
        <v>105.88770545989047</v>
      </c>
      <c r="AC31" s="28">
        <f>LaborForceMale!AC31-UnemployedMale!AC31</f>
        <v>105.81542072685063</v>
      </c>
      <c r="AD31" s="28">
        <f>LaborForceMale!AD31-UnemployedMale!AD31</f>
        <v>105.45242565441158</v>
      </c>
      <c r="AE31" s="28">
        <f>LaborForceMale!AE31-UnemployedMale!AE31</f>
        <v>105.80442087617067</v>
      </c>
      <c r="AF31" s="28">
        <f>LaborForceMale!AF31-UnemployedMale!AF31</f>
        <v>107.58089676098616</v>
      </c>
      <c r="AG31" s="25">
        <f>LaborForceMale!AG31-UnemployedMale!AG31</f>
        <v>110.61852640352348</v>
      </c>
      <c r="AH31" s="25">
        <f>LaborForceMale!AH31-UnemployedMale!AH31</f>
        <v>115.05273709829839</v>
      </c>
      <c r="AI31" s="25">
        <f>LaborForceMale!AI31-UnemployedMale!AI31</f>
        <v>120.44148623299139</v>
      </c>
      <c r="AJ31" s="25">
        <f>LaborForceMale!AJ31-UnemployedMale!AJ31</f>
        <v>126.11563452744321</v>
      </c>
      <c r="AK31" s="25">
        <f>LaborForceMale!AK31-UnemployedMale!AK31</f>
        <v>131.58501718472894</v>
      </c>
      <c r="AL31" s="25">
        <f>LaborForceMale!AL31-UnemployedMale!AL31</f>
        <v>137.54862175482651</v>
      </c>
      <c r="AM31" s="25">
        <f>LaborForceMale!AM31-UnemployedMale!AM31</f>
        <v>143.35823642931246</v>
      </c>
      <c r="AN31" s="25">
        <f>LaborForceMale!AN31-UnemployedMale!AN31</f>
        <v>149.06783734957037</v>
      </c>
      <c r="AO31" s="25">
        <f>LaborForceMale!AO31-UnemployedMale!AO31</f>
        <v>154.81195122986566</v>
      </c>
      <c r="AP31" s="25">
        <f>LaborForceMale!AP31-UnemployedMale!AP31</f>
        <v>160.67247477963178</v>
      </c>
      <c r="AQ31" s="25">
        <f>LaborForceMale!AQ31-UnemployedMale!AQ31</f>
        <v>166.65781076693122</v>
      </c>
      <c r="AR31" s="25">
        <f>LaborForceMale!AR31-UnemployedMale!AR31</f>
        <v>172.66461803327576</v>
      </c>
      <c r="AS31" s="25">
        <f>LaborForceMale!AS31-UnemployedMale!AS31</f>
        <v>178.54962088539327</v>
      </c>
      <c r="AT31" s="25">
        <f>LaborForceMale!AT31-UnemployedMale!AT31</f>
        <v>184.11754460993694</v>
      </c>
      <c r="AU31" s="25">
        <f>LaborForceMale!AU31-UnemployedMale!AU31</f>
        <v>189.2386173897475</v>
      </c>
      <c r="AV31" s="25">
        <f>LaborForceMale!AV31-UnemployedMale!AV31</f>
        <v>193.84449388830308</v>
      </c>
      <c r="AW31" s="25">
        <f>LaborForceMale!AW31-UnemployedMale!AW31</f>
        <v>197.99188902957445</v>
      </c>
      <c r="AX31" s="25">
        <f>LaborForceMale!AX31-UnemployedMale!AX31</f>
        <v>201.82884696670467</v>
      </c>
      <c r="AY31" s="25">
        <f>LaborForceMale!AY31-UnemployedMale!AY31</f>
        <v>205.57405063624668</v>
      </c>
      <c r="AZ31" s="25">
        <f>LaborForceMale!AZ31-UnemployedMale!AZ31</f>
        <v>209.38816800000001</v>
      </c>
    </row>
    <row r="32" spans="1:5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LaborForceMale!AA32-UnemployedMale!AA32</f>
        <v>100.61956268780386</v>
      </c>
      <c r="AB32" s="28">
        <f>LaborForceMale!AB32-UnemployedMale!AB32</f>
        <v>102.31353969251957</v>
      </c>
      <c r="AC32" s="28">
        <f>LaborForceMale!AC32-UnemployedMale!AC32</f>
        <v>103.38916794829683</v>
      </c>
      <c r="AD32" s="28">
        <f>LaborForceMale!AD32-UnemployedMale!AD32</f>
        <v>104.22987082169466</v>
      </c>
      <c r="AE32" s="28">
        <f>LaborForceMale!AE32-UnemployedMale!AE32</f>
        <v>105.38014092137178</v>
      </c>
      <c r="AF32" s="28">
        <f>LaborForceMale!AF32-UnemployedMale!AF32</f>
        <v>107.23518716818703</v>
      </c>
      <c r="AG32" s="25">
        <f>LaborForceMale!AG32-UnemployedMale!AG32</f>
        <v>109.48673094063224</v>
      </c>
      <c r="AH32" s="25">
        <f>LaborForceMale!AH32-UnemployedMale!AH32</f>
        <v>112.42978607159245</v>
      </c>
      <c r="AI32" s="25">
        <f>LaborForceMale!AI32-UnemployedMale!AI32</f>
        <v>115.99478640592612</v>
      </c>
      <c r="AJ32" s="25">
        <f>LaborForceMale!AJ32-UnemployedMale!AJ32</f>
        <v>120.04347764444776</v>
      </c>
      <c r="AK32" s="25">
        <f>LaborForceMale!AK32-UnemployedMale!AK32</f>
        <v>124.45658660795777</v>
      </c>
      <c r="AL32" s="25">
        <f>LaborForceMale!AL32-UnemployedMale!AL32</f>
        <v>130.01465243431562</v>
      </c>
      <c r="AM32" s="25">
        <f>LaborForceMale!AM32-UnemployedMale!AM32</f>
        <v>135.97703928128007</v>
      </c>
      <c r="AN32" s="25">
        <f>LaborForceMale!AN32-UnemployedMale!AN32</f>
        <v>142.20268745269311</v>
      </c>
      <c r="AO32" s="25">
        <f>LaborForceMale!AO32-UnemployedMale!AO32</f>
        <v>148.50497612930758</v>
      </c>
      <c r="AP32" s="25">
        <f>LaborForceMale!AP32-UnemployedMale!AP32</f>
        <v>154.73701503480751</v>
      </c>
      <c r="AQ32" s="25">
        <f>LaborForceMale!AQ32-UnemployedMale!AQ32</f>
        <v>160.83816033664647</v>
      </c>
      <c r="AR32" s="25">
        <f>LaborForceMale!AR32-UnemployedMale!AR32</f>
        <v>166.79190581193583</v>
      </c>
      <c r="AS32" s="25">
        <f>LaborForceMale!AS32-UnemployedMale!AS32</f>
        <v>172.54487323423851</v>
      </c>
      <c r="AT32" s="25">
        <f>LaborForceMale!AT32-UnemployedMale!AT32</f>
        <v>178.05513191321685</v>
      </c>
      <c r="AU32" s="25">
        <f>LaborForceMale!AU32-UnemployedMale!AU32</f>
        <v>183.29389529557045</v>
      </c>
      <c r="AV32" s="25">
        <f>LaborForceMale!AV32-UnemployedMale!AV32</f>
        <v>188.22518548498397</v>
      </c>
      <c r="AW32" s="25">
        <f>LaborForceMale!AW32-UnemployedMale!AW32</f>
        <v>192.84993881135816</v>
      </c>
      <c r="AX32" s="25">
        <f>LaborForceMale!AX32-UnemployedMale!AX32</f>
        <v>197.22210473888606</v>
      </c>
      <c r="AY32" s="25">
        <f>LaborForceMale!AY32-UnemployedMale!AY32</f>
        <v>201.42611205082625</v>
      </c>
      <c r="AZ32" s="25">
        <f>LaborForceMale!AZ32-UnemployedMale!AZ32</f>
        <v>205.53033599999998</v>
      </c>
    </row>
    <row r="33" spans="1:5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LaborForceMale!AA33-UnemployedMale!AA33</f>
        <v>118.11538606145058</v>
      </c>
      <c r="AB33" s="28">
        <f>LaborForceMale!AB33-UnemployedMale!AB33</f>
        <v>121.04300202763932</v>
      </c>
      <c r="AC33" s="28">
        <f>LaborForceMale!AC33-UnemployedMale!AC33</f>
        <v>123.60682571475084</v>
      </c>
      <c r="AD33" s="28">
        <f>LaborForceMale!AD33-UnemployedMale!AD33</f>
        <v>125.91532289464723</v>
      </c>
      <c r="AE33" s="28">
        <f>LaborForceMale!AE33-UnemployedMale!AE33</f>
        <v>128.1355116585143</v>
      </c>
      <c r="AF33" s="28">
        <f>LaborForceMale!AF33-UnemployedMale!AF33</f>
        <v>130.42385148257793</v>
      </c>
      <c r="AG33" s="25">
        <f>LaborForceMale!AG33-UnemployedMale!AG33</f>
        <v>132.24835856267967</v>
      </c>
      <c r="AH33" s="25">
        <f>LaborForceMale!AH33-UnemployedMale!AH33</f>
        <v>134.13470344702398</v>
      </c>
      <c r="AI33" s="25">
        <f>LaborForceMale!AI33-UnemployedMale!AI33</f>
        <v>136.41705316911111</v>
      </c>
      <c r="AJ33" s="25">
        <f>LaborForceMale!AJ33-UnemployedMale!AJ33</f>
        <v>139.52004037013154</v>
      </c>
      <c r="AK33" s="25">
        <f>LaborForceMale!AK33-UnemployedMale!AK33</f>
        <v>143.71014949761272</v>
      </c>
      <c r="AL33" s="25">
        <f>LaborForceMale!AL33-UnemployedMale!AL33</f>
        <v>149.06379883704975</v>
      </c>
      <c r="AM33" s="25">
        <f>LaborForceMale!AM33-UnemployedMale!AM33</f>
        <v>155.46642996075195</v>
      </c>
      <c r="AN33" s="25">
        <f>LaborForceMale!AN33-UnemployedMale!AN33</f>
        <v>162.50328935068768</v>
      </c>
      <c r="AO33" s="25">
        <f>LaborForceMale!AO33-UnemployedMale!AO33</f>
        <v>169.59321029461194</v>
      </c>
      <c r="AP33" s="25">
        <f>LaborForceMale!AP33-UnemployedMale!AP33</f>
        <v>176.30679619633869</v>
      </c>
      <c r="AQ33" s="25">
        <f>LaborForceMale!AQ33-UnemployedMale!AQ33</f>
        <v>182.50665243342584</v>
      </c>
      <c r="AR33" s="25">
        <f>LaborForceMale!AR33-UnemployedMale!AR33</f>
        <v>188.27361724134204</v>
      </c>
      <c r="AS33" s="25">
        <f>LaborForceMale!AS33-UnemployedMale!AS33</f>
        <v>193.65627462668303</v>
      </c>
      <c r="AT33" s="25">
        <f>LaborForceMale!AT33-UnemployedMale!AT33</f>
        <v>198.77498156545084</v>
      </c>
      <c r="AU33" s="25">
        <f>LaborForceMale!AU33-UnemployedMale!AU33</f>
        <v>203.71287699764557</v>
      </c>
      <c r="AV33" s="25">
        <f>LaborForceMale!AV33-UnemployedMale!AV33</f>
        <v>208.46901082848029</v>
      </c>
      <c r="AW33" s="25">
        <f>LaborForceMale!AW33-UnemployedMale!AW33</f>
        <v>212.98430799179582</v>
      </c>
      <c r="AX33" s="25">
        <f>LaborForceMale!AX33-UnemployedMale!AX33</f>
        <v>217.22481100429161</v>
      </c>
      <c r="AY33" s="25">
        <f>LaborForceMale!AY33-UnemployedMale!AY33</f>
        <v>221.14832810591452</v>
      </c>
      <c r="AZ33" s="25">
        <f>LaborForceMale!AZ33-UnemployedMale!AZ33</f>
        <v>224.734656</v>
      </c>
    </row>
    <row r="34" spans="1:5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LaborForceMale!AA34-UnemployedMale!AA34</f>
        <v>113.43599988598496</v>
      </c>
      <c r="AB34" s="28">
        <f>LaborForceMale!AB34-UnemployedMale!AB34</f>
        <v>117.30621220587776</v>
      </c>
      <c r="AC34" s="28">
        <f>LaborForceMale!AC34-UnemployedMale!AC34</f>
        <v>121.21865898561065</v>
      </c>
      <c r="AD34" s="28">
        <f>LaborForceMale!AD34-UnemployedMale!AD34</f>
        <v>124.89977611031027</v>
      </c>
      <c r="AE34" s="28">
        <f>LaborForceMale!AE34-UnemployedMale!AE34</f>
        <v>127.98865092316125</v>
      </c>
      <c r="AF34" s="28">
        <f>LaborForceMale!AF34-UnemployedMale!AF34</f>
        <v>130.28466973992303</v>
      </c>
      <c r="AG34" s="25">
        <f>LaborForceMale!AG34-UnemployedMale!AG34</f>
        <v>131.0797539957621</v>
      </c>
      <c r="AH34" s="25">
        <f>LaborForceMale!AH34-UnemployedMale!AH34</f>
        <v>131.09071295406471</v>
      </c>
      <c r="AI34" s="25">
        <f>LaborForceMale!AI34-UnemployedMale!AI34</f>
        <v>131.1131109113723</v>
      </c>
      <c r="AJ34" s="25">
        <f>LaborForceMale!AJ34-UnemployedMale!AJ34</f>
        <v>132.2190838498513</v>
      </c>
      <c r="AK34" s="25">
        <f>LaborForceMale!AK34-UnemployedMale!AK34</f>
        <v>135.13109990550268</v>
      </c>
      <c r="AL34" s="25">
        <f>LaborForceMale!AL34-UnemployedMale!AL34</f>
        <v>140.09006471365791</v>
      </c>
      <c r="AM34" s="25">
        <f>LaborForceMale!AM34-UnemployedMale!AM34</f>
        <v>146.80688274014838</v>
      </c>
      <c r="AN34" s="25">
        <f>LaborForceMale!AN34-UnemployedMale!AN34</f>
        <v>154.59184096391306</v>
      </c>
      <c r="AO34" s="25">
        <f>LaborForceMale!AO34-UnemployedMale!AO34</f>
        <v>162.44326851558344</v>
      </c>
      <c r="AP34" s="25">
        <f>LaborForceMale!AP34-UnemployedMale!AP34</f>
        <v>169.63914341212035</v>
      </c>
      <c r="AQ34" s="25">
        <f>LaborForceMale!AQ34-UnemployedMale!AQ34</f>
        <v>175.96015227468101</v>
      </c>
      <c r="AR34" s="25">
        <f>LaborForceMale!AR34-UnemployedMale!AR34</f>
        <v>181.59688463168172</v>
      </c>
      <c r="AS34" s="25">
        <f>LaborForceMale!AS34-UnemployedMale!AS34</f>
        <v>186.73682461662932</v>
      </c>
      <c r="AT34" s="25">
        <f>LaborForceMale!AT34-UnemployedMale!AT34</f>
        <v>191.70851465101404</v>
      </c>
      <c r="AU34" s="25">
        <f>LaborForceMale!AU34-UnemployedMale!AU34</f>
        <v>196.73651372070447</v>
      </c>
      <c r="AV34" s="25">
        <f>LaborForceMale!AV34-UnemployedMale!AV34</f>
        <v>201.85994951120682</v>
      </c>
      <c r="AW34" s="25">
        <f>LaborForceMale!AW34-UnemployedMale!AW34</f>
        <v>206.94184453658011</v>
      </c>
      <c r="AX34" s="25">
        <f>LaborForceMale!AX34-UnemployedMale!AX34</f>
        <v>211.82976417996241</v>
      </c>
      <c r="AY34" s="25">
        <f>LaborForceMale!AY34-UnemployedMale!AY34</f>
        <v>216.30829939212842</v>
      </c>
      <c r="AZ34" s="25">
        <f>LaborForceMale!AZ34-UnemployedMale!AZ34</f>
        <v>220.2444672</v>
      </c>
    </row>
    <row r="35" spans="1:5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LaborForceMale!AA35-UnemployedMale!AA35</f>
        <v>108.85164124515956</v>
      </c>
      <c r="AB35" s="28">
        <f>LaborForceMale!AB35-UnemployedMale!AB35</f>
        <v>113.31793537325014</v>
      </c>
      <c r="AC35" s="28">
        <f>LaborForceMale!AC35-UnemployedMale!AC35</f>
        <v>118.11346631327602</v>
      </c>
      <c r="AD35" s="28">
        <f>LaborForceMale!AD35-UnemployedMale!AD35</f>
        <v>122.72374155445785</v>
      </c>
      <c r="AE35" s="28">
        <f>LaborForceMale!AE35-UnemployedMale!AE35</f>
        <v>126.4538122576085</v>
      </c>
      <c r="AF35" s="28">
        <f>LaborForceMale!AF35-UnemployedMale!AF35</f>
        <v>128.88037395023969</v>
      </c>
      <c r="AG35" s="25">
        <f>LaborForceMale!AG35-UnemployedMale!AG35</f>
        <v>129.20061490084152</v>
      </c>
      <c r="AH35" s="25">
        <f>LaborForceMale!AH35-UnemployedMale!AH35</f>
        <v>128.23345865410079</v>
      </c>
      <c r="AI35" s="25">
        <f>LaborForceMale!AI35-UnemployedMale!AI35</f>
        <v>126.99942341225992</v>
      </c>
      <c r="AJ35" s="25">
        <f>LaborForceMale!AJ35-UnemployedMale!AJ35</f>
        <v>126.89915360984398</v>
      </c>
      <c r="AK35" s="25">
        <f>LaborForceMale!AK35-UnemployedMale!AK35</f>
        <v>128.88733788765865</v>
      </c>
      <c r="AL35" s="25">
        <f>LaborForceMale!AL35-UnemployedMale!AL35</f>
        <v>133.27392921913921</v>
      </c>
      <c r="AM35" s="25">
        <f>LaborForceMale!AM35-UnemployedMale!AM35</f>
        <v>139.70269108829399</v>
      </c>
      <c r="AN35" s="25">
        <f>LaborForceMale!AN35-UnemployedMale!AN35</f>
        <v>147.40130645130068</v>
      </c>
      <c r="AO35" s="25">
        <f>LaborForceMale!AO35-UnemployedMale!AO35</f>
        <v>155.24886538075839</v>
      </c>
      <c r="AP35" s="25">
        <f>LaborForceMale!AP35-UnemployedMale!AP35</f>
        <v>162.43191712136343</v>
      </c>
      <c r="AQ35" s="25">
        <f>LaborForceMale!AQ35-UnemployedMale!AQ35</f>
        <v>168.71197897883164</v>
      </c>
      <c r="AR35" s="25">
        <f>LaborForceMale!AR35-UnemployedMale!AR35</f>
        <v>174.31567040923062</v>
      </c>
      <c r="AS35" s="25">
        <f>LaborForceMale!AS35-UnemployedMale!AS35</f>
        <v>179.45951911849156</v>
      </c>
      <c r="AT35" s="25">
        <f>LaborForceMale!AT35-UnemployedMale!AT35</f>
        <v>184.52055600363721</v>
      </c>
      <c r="AU35" s="25">
        <f>LaborForceMale!AU35-UnemployedMale!AU35</f>
        <v>189.74751210449352</v>
      </c>
      <c r="AV35" s="25">
        <f>LaborForceMale!AV35-UnemployedMale!AV35</f>
        <v>195.19066690898069</v>
      </c>
      <c r="AW35" s="25">
        <f>LaborForceMale!AW35-UnemployedMale!AW35</f>
        <v>200.68639140388498</v>
      </c>
      <c r="AX35" s="25">
        <f>LaborForceMale!AX35-UnemployedMale!AX35</f>
        <v>206.01950813678309</v>
      </c>
      <c r="AY35" s="25">
        <f>LaborForceMale!AY35-UnemployedMale!AY35</f>
        <v>210.9040737828204</v>
      </c>
      <c r="AZ35" s="25">
        <f>LaborForceMale!AZ35-UnemployedMale!AZ35</f>
        <v>215.14751999999999</v>
      </c>
    </row>
    <row r="36" spans="1:5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LaborForceMale!AA36-UnemployedMale!AA36</f>
        <v>104.56004420095303</v>
      </c>
      <c r="AB36" s="28">
        <f>LaborForceMale!AB36-UnemployedMale!AB36</f>
        <v>109.01002046955993</v>
      </c>
      <c r="AC36" s="28">
        <f>LaborForceMale!AC36-UnemployedMale!AC36</f>
        <v>113.841066750815</v>
      </c>
      <c r="AD36" s="28">
        <f>LaborForceMale!AD36-UnemployedMale!AD36</f>
        <v>118.55020902298615</v>
      </c>
      <c r="AE36" s="28">
        <f>LaborForceMale!AE36-UnemployedMale!AE36</f>
        <v>122.45785643228267</v>
      </c>
      <c r="AF36" s="28">
        <f>LaborForceMale!AF36-UnemployedMale!AF36</f>
        <v>125.13590513577992</v>
      </c>
      <c r="AG36" s="25">
        <f>LaborForceMale!AG36-UnemployedMale!AG36</f>
        <v>125.84015954229137</v>
      </c>
      <c r="AH36" s="25">
        <f>LaborForceMale!AH36-UnemployedMale!AH36</f>
        <v>125.34000039835198</v>
      </c>
      <c r="AI36" s="25">
        <f>LaborForceMale!AI36-UnemployedMale!AI36</f>
        <v>124.50026808573413</v>
      </c>
      <c r="AJ36" s="25">
        <f>LaborForceMale!AJ36-UnemployedMale!AJ36</f>
        <v>124.50395572538993</v>
      </c>
      <c r="AK36" s="25">
        <f>LaborForceMale!AK36-UnemployedMale!AK36</f>
        <v>126.17523908721012</v>
      </c>
      <c r="AL36" s="25">
        <f>LaborForceMale!AL36-UnemployedMale!AL36</f>
        <v>129.74860067683244</v>
      </c>
      <c r="AM36" s="25">
        <f>LaborForceMale!AM36-UnemployedMale!AM36</f>
        <v>134.95535355052621</v>
      </c>
      <c r="AN36" s="25">
        <f>LaborForceMale!AN36-UnemployedMale!AN36</f>
        <v>141.27772447244851</v>
      </c>
      <c r="AO36" s="25">
        <f>LaborForceMale!AO36-UnemployedMale!AO36</f>
        <v>147.93126723924718</v>
      </c>
      <c r="AP36" s="25">
        <f>LaborForceMale!AP36-UnemployedMale!AP36</f>
        <v>154.34384861053059</v>
      </c>
      <c r="AQ36" s="25">
        <f>LaborForceMale!AQ36-UnemployedMale!AQ36</f>
        <v>160.36078285881661</v>
      </c>
      <c r="AR36" s="25">
        <f>LaborForceMale!AR36-UnemployedMale!AR36</f>
        <v>166.12453303288117</v>
      </c>
      <c r="AS36" s="25">
        <f>LaborForceMale!AS36-UnemployedMale!AS36</f>
        <v>171.70416239581397</v>
      </c>
      <c r="AT36" s="25">
        <f>LaborForceMale!AT36-UnemployedMale!AT36</f>
        <v>177.25553170476857</v>
      </c>
      <c r="AU36" s="25">
        <f>LaborForceMale!AU36-UnemployedMale!AU36</f>
        <v>182.87225554171101</v>
      </c>
      <c r="AV36" s="25">
        <f>LaborForceMale!AV36-UnemployedMale!AV36</f>
        <v>188.56093261329065</v>
      </c>
      <c r="AW36" s="25">
        <f>LaborForceMale!AW36-UnemployedMale!AW36</f>
        <v>194.20720961837523</v>
      </c>
      <c r="AX36" s="25">
        <f>LaborForceMale!AX36-UnemployedMale!AX36</f>
        <v>199.64791774193947</v>
      </c>
      <c r="AY36" s="25">
        <f>LaborForceMale!AY36-UnemployedMale!AY36</f>
        <v>204.67129487096904</v>
      </c>
      <c r="AZ36" s="25">
        <f>LaborForceMale!AZ36-UnemployedMale!AZ36</f>
        <v>209.13911039999999</v>
      </c>
    </row>
    <row r="37" spans="1:5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LaborForceMale!AA37-UnemployedMale!AA37</f>
        <v>100.4834589522961</v>
      </c>
      <c r="AB37" s="28">
        <f>LaborForceMale!AB37-UnemployedMale!AB37</f>
        <v>104.52548873381113</v>
      </c>
      <c r="AC37" s="28">
        <f>LaborForceMale!AC37-UnemployedMale!AC37</f>
        <v>108.84780174881044</v>
      </c>
      <c r="AD37" s="28">
        <f>LaborForceMale!AD37-UnemployedMale!AD37</f>
        <v>113.12308093353329</v>
      </c>
      <c r="AE37" s="28">
        <f>LaborForceMale!AE37-UnemployedMale!AE37</f>
        <v>116.90594471148408</v>
      </c>
      <c r="AF37" s="28">
        <f>LaborForceMale!AF37-UnemployedMale!AF37</f>
        <v>119.90843085648027</v>
      </c>
      <c r="AG37" s="25">
        <f>LaborForceMale!AG37-UnemployedMale!AG37</f>
        <v>121.53296234965912</v>
      </c>
      <c r="AH37" s="25">
        <f>LaborForceMale!AH37-UnemployedMale!AH37</f>
        <v>122.41033818681844</v>
      </c>
      <c r="AI37" s="25">
        <f>LaborForceMale!AI37-UnemployedMale!AI37</f>
        <v>123.00153422299798</v>
      </c>
      <c r="AJ37" s="25">
        <f>LaborForceMale!AJ37-UnemployedMale!AJ37</f>
        <v>123.9488901280056</v>
      </c>
      <c r="AK37" s="25">
        <f>LaborForceMale!AK37-UnemployedMale!AK37</f>
        <v>125.71364533513652</v>
      </c>
      <c r="AL37" s="25">
        <f>LaborForceMale!AL37-UnemployedMale!AL37</f>
        <v>128.36210903619127</v>
      </c>
      <c r="AM37" s="25">
        <f>LaborForceMale!AM37-UnemployedMale!AM37</f>
        <v>131.81942043083191</v>
      </c>
      <c r="AN37" s="25">
        <f>LaborForceMale!AN37-UnemployedMale!AN37</f>
        <v>136.0034255479321</v>
      </c>
      <c r="AO37" s="25">
        <f>LaborForceMale!AO37-UnemployedMale!AO37</f>
        <v>140.75353711284583</v>
      </c>
      <c r="AP37" s="25">
        <f>LaborForceMale!AP37-UnemployedMale!AP37</f>
        <v>145.92834660427692</v>
      </c>
      <c r="AQ37" s="25">
        <f>LaborForceMale!AQ37-UnemployedMale!AQ37</f>
        <v>151.52282396044379</v>
      </c>
      <c r="AR37" s="25">
        <f>LaborForceMale!AR37-UnemployedMale!AR37</f>
        <v>157.51730014394499</v>
      </c>
      <c r="AS37" s="25">
        <f>LaborForceMale!AS37-UnemployedMale!AS37</f>
        <v>163.74028428186088</v>
      </c>
      <c r="AT37" s="25">
        <f>LaborForceMale!AT37-UnemployedMale!AT37</f>
        <v>169.97509427560161</v>
      </c>
      <c r="AU37" s="25">
        <f>LaborForceMale!AU37-UnemployedMale!AU37</f>
        <v>176.05387150564266</v>
      </c>
      <c r="AV37" s="25">
        <f>LaborForceMale!AV37-UnemployedMale!AV37</f>
        <v>181.91322181462962</v>
      </c>
      <c r="AW37" s="25">
        <f>LaborForceMale!AW37-UnemployedMale!AW37</f>
        <v>187.53651610605624</v>
      </c>
      <c r="AX37" s="25">
        <f>LaborForceMale!AX37-UnemployedMale!AX37</f>
        <v>192.87002819731978</v>
      </c>
      <c r="AY37" s="25">
        <f>LaborForceMale!AY37-UnemployedMale!AY37</f>
        <v>197.86722224729988</v>
      </c>
      <c r="AZ37" s="25">
        <f>LaborForceMale!AZ37-UnemployedMale!AZ37</f>
        <v>202.50451200000001</v>
      </c>
    </row>
    <row r="38" spans="1:5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LaborForceMale!AA38-UnemployedMale!AA38</f>
        <v>96.848187130521737</v>
      </c>
      <c r="AB38" s="28">
        <f>LaborForceMale!AB38-UnemployedMale!AB38</f>
        <v>100.59419827436498</v>
      </c>
      <c r="AC38" s="28">
        <f>LaborForceMale!AC38-UnemployedMale!AC38</f>
        <v>104.57952182513075</v>
      </c>
      <c r="AD38" s="28">
        <f>LaborForceMale!AD38-UnemployedMale!AD38</f>
        <v>108.60247918182385</v>
      </c>
      <c r="AE38" s="28">
        <f>LaborForceMale!AE38-UnemployedMale!AE38</f>
        <v>112.39577382542194</v>
      </c>
      <c r="AF38" s="28">
        <f>LaborForceMale!AF38-UnemployedMale!AF38</f>
        <v>115.7760615732022</v>
      </c>
      <c r="AG38" s="25">
        <f>LaborForceMale!AG38-UnemployedMale!AG38</f>
        <v>118.27072590342904</v>
      </c>
      <c r="AH38" s="25">
        <f>LaborForceMale!AH38-UnemployedMale!AH38</f>
        <v>120.39136454086663</v>
      </c>
      <c r="AI38" s="25">
        <f>LaborForceMale!AI38-UnemployedMale!AI38</f>
        <v>122.24591270347484</v>
      </c>
      <c r="AJ38" s="25">
        <f>LaborForceMale!AJ38-UnemployedMale!AJ38</f>
        <v>123.99780814368168</v>
      </c>
      <c r="AK38" s="25">
        <f>LaborForceMale!AK38-UnemployedMale!AK38</f>
        <v>125.79767323281044</v>
      </c>
      <c r="AL38" s="25">
        <f>LaborForceMale!AL38-UnemployedMale!AL38</f>
        <v>127.50716545636536</v>
      </c>
      <c r="AM38" s="25">
        <f>LaborForceMale!AM38-UnemployedMale!AM38</f>
        <v>129.27261759370927</v>
      </c>
      <c r="AN38" s="25">
        <f>LaborForceMale!AN38-UnemployedMale!AN38</f>
        <v>131.41630728315766</v>
      </c>
      <c r="AO38" s="25">
        <f>LaborForceMale!AO38-UnemployedMale!AO38</f>
        <v>134.34757774295758</v>
      </c>
      <c r="AP38" s="25">
        <f>LaborForceMale!AP38-UnemployedMale!AP38</f>
        <v>138.32186893588346</v>
      </c>
      <c r="AQ38" s="25">
        <f>LaborForceMale!AQ38-UnemployedMale!AQ38</f>
        <v>143.46624104489399</v>
      </c>
      <c r="AR38" s="25">
        <f>LaborForceMale!AR38-UnemployedMale!AR38</f>
        <v>149.61532561254748</v>
      </c>
      <c r="AS38" s="25">
        <f>LaborForceMale!AS38-UnemployedMale!AS38</f>
        <v>156.37194383775713</v>
      </c>
      <c r="AT38" s="25">
        <f>LaborForceMale!AT38-UnemployedMale!AT38</f>
        <v>163.17436602035676</v>
      </c>
      <c r="AU38" s="25">
        <f>LaborForceMale!AU38-UnemployedMale!AU38</f>
        <v>169.6141406643558</v>
      </c>
      <c r="AV38" s="25">
        <f>LaborForceMale!AV38-UnemployedMale!AV38</f>
        <v>175.55782113335795</v>
      </c>
      <c r="AW38" s="25">
        <f>LaborForceMale!AW38-UnemployedMale!AW38</f>
        <v>181.08329495524657</v>
      </c>
      <c r="AX38" s="25">
        <f>LaborForceMale!AX38-UnemployedMale!AX38</f>
        <v>186.238542701726</v>
      </c>
      <c r="AY38" s="25">
        <f>LaborForceMale!AY38-UnemployedMale!AY38</f>
        <v>191.13550039032393</v>
      </c>
      <c r="AZ38" s="25">
        <f>LaborForceMale!AZ38-UnemployedMale!AZ38</f>
        <v>195.85578239999998</v>
      </c>
    </row>
    <row r="39" spans="1:5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LaborForceMale!AA39-UnemployedMale!AA39</f>
        <v>92.645745468636775</v>
      </c>
      <c r="AB39" s="28">
        <f>LaborForceMale!AB39-UnemployedMale!AB39</f>
        <v>96.078141563085637</v>
      </c>
      <c r="AC39" s="28">
        <f>LaborForceMale!AC39-UnemployedMale!AC39</f>
        <v>99.718006074826164</v>
      </c>
      <c r="AD39" s="28">
        <f>LaborForceMale!AD39-UnemployedMale!AD39</f>
        <v>103.49875611644852</v>
      </c>
      <c r="AE39" s="28">
        <f>LaborForceMale!AE39-UnemployedMale!AE39</f>
        <v>107.33161450473945</v>
      </c>
      <c r="AF39" s="28">
        <f>LaborForceMale!AF39-UnemployedMale!AF39</f>
        <v>111.13455884216509</v>
      </c>
      <c r="AG39" s="25">
        <f>LaborForceMale!AG39-UnemployedMale!AG39</f>
        <v>114.56827609645998</v>
      </c>
      <c r="AH39" s="25">
        <f>LaborForceMale!AH39-UnemployedMale!AH39</f>
        <v>118.0177336276131</v>
      </c>
      <c r="AI39" s="25">
        <f>LaborForceMale!AI39-UnemployedMale!AI39</f>
        <v>121.21427343861318</v>
      </c>
      <c r="AJ39" s="25">
        <f>LaborForceMale!AJ39-UnemployedMale!AJ39</f>
        <v>123.81145250670617</v>
      </c>
      <c r="AK39" s="25">
        <f>LaborForceMale!AK39-UnemployedMale!AK39</f>
        <v>125.61864293800537</v>
      </c>
      <c r="AL39" s="25">
        <f>LaborForceMale!AL39-UnemployedMale!AL39</f>
        <v>126.33320524994205</v>
      </c>
      <c r="AM39" s="25">
        <f>LaborForceMale!AM39-UnemployedMale!AM39</f>
        <v>126.28869575488379</v>
      </c>
      <c r="AN39" s="25">
        <f>LaborForceMale!AN39-UnemployedMale!AN39</f>
        <v>126.2559664054959</v>
      </c>
      <c r="AO39" s="25">
        <f>LaborForceMale!AO39-UnemployedMale!AO39</f>
        <v>127.26622632114648</v>
      </c>
      <c r="AP39" s="25">
        <f>LaborForceMale!AP39-UnemployedMale!AP39</f>
        <v>130.01413241792596</v>
      </c>
      <c r="AQ39" s="25">
        <f>LaborForceMale!AQ39-UnemployedMale!AQ39</f>
        <v>134.77857744900427</v>
      </c>
      <c r="AR39" s="25">
        <f>LaborForceMale!AR39-UnemployedMale!AR39</f>
        <v>141.23029289623753</v>
      </c>
      <c r="AS39" s="25">
        <f>LaborForceMale!AS39-UnemployedMale!AS39</f>
        <v>148.7033408682374</v>
      </c>
      <c r="AT39" s="25">
        <f>LaborForceMale!AT39-UnemployedMale!AT39</f>
        <v>156.236711297201</v>
      </c>
      <c r="AU39" s="25">
        <f>LaborForceMale!AU39-UnemployedMale!AU39</f>
        <v>163.13768812947055</v>
      </c>
      <c r="AV39" s="25">
        <f>LaborForceMale!AV39-UnemployedMale!AV39</f>
        <v>169.19733708657404</v>
      </c>
      <c r="AW39" s="25">
        <f>LaborForceMale!AW39-UnemployedMale!AW39</f>
        <v>174.59962013550253</v>
      </c>
      <c r="AX39" s="25">
        <f>LaborForceMale!AX39-UnemployedMale!AX39</f>
        <v>179.52162878480269</v>
      </c>
      <c r="AY39" s="25">
        <f>LaborForceMale!AY39-UnemployedMale!AY39</f>
        <v>184.28010580809405</v>
      </c>
      <c r="AZ39" s="25">
        <f>LaborForceMale!AZ39-UnemployedMale!AZ39</f>
        <v>189.08870400000004</v>
      </c>
    </row>
    <row r="40" spans="1:5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LaborForceMale!AA40-UnemployedMale!AA40</f>
        <v>88.749199101084187</v>
      </c>
      <c r="AB40" s="28">
        <f>LaborForceMale!AB40-UnemployedMale!AB40</f>
        <v>91.899824135769492</v>
      </c>
      <c r="AC40" s="28">
        <f>LaborForceMale!AC40-UnemployedMale!AC40</f>
        <v>95.226073598115619</v>
      </c>
      <c r="AD40" s="28">
        <f>LaborForceMale!AD40-UnemployedMale!AD40</f>
        <v>98.761721416518938</v>
      </c>
      <c r="AE40" s="28">
        <f>LaborForceMale!AE40-UnemployedMale!AE40</f>
        <v>102.54826127443779</v>
      </c>
      <c r="AF40" s="28">
        <f>LaborForceMale!AF40-UnemployedMale!AF40</f>
        <v>106.5827982637239</v>
      </c>
      <c r="AG40" s="25">
        <f>LaborForceMale!AG40-UnemployedMale!AG40</f>
        <v>110.61489421999758</v>
      </c>
      <c r="AH40" s="25">
        <f>LaborForceMale!AH40-UnemployedMale!AH40</f>
        <v>114.9381438834202</v>
      </c>
      <c r="AI40" s="25">
        <f>LaborForceMale!AI40-UnemployedMale!AI40</f>
        <v>119.04792641619319</v>
      </c>
      <c r="AJ40" s="25">
        <f>LaborForceMale!AJ40-UnemployedMale!AJ40</f>
        <v>122.27211691352579</v>
      </c>
      <c r="AK40" s="25">
        <f>LaborForceMale!AK40-UnemployedMale!AK40</f>
        <v>124.20818733501704</v>
      </c>
      <c r="AL40" s="25">
        <f>LaborForceMale!AL40-UnemployedMale!AL40</f>
        <v>124.46241243906351</v>
      </c>
      <c r="AM40" s="25">
        <f>LaborForceMale!AM40-UnemployedMale!AM40</f>
        <v>123.47560555326068</v>
      </c>
      <c r="AN40" s="25">
        <f>LaborForceMale!AN40-UnemployedMale!AN40</f>
        <v>122.2327131338661</v>
      </c>
      <c r="AO40" s="25">
        <f>LaborForceMale!AO40-UnemployedMale!AO40</f>
        <v>122.08309373988126</v>
      </c>
      <c r="AP40" s="25">
        <f>LaborForceMale!AP40-UnemployedMale!AP40</f>
        <v>123.94394873748834</v>
      </c>
      <c r="AQ40" s="25">
        <f>LaborForceMale!AQ40-UnemployedMale!AQ40</f>
        <v>128.15870310949731</v>
      </c>
      <c r="AR40" s="25">
        <f>LaborForceMale!AR40-UnemployedMale!AR40</f>
        <v>134.33203966287866</v>
      </c>
      <c r="AS40" s="25">
        <f>LaborForceMale!AS40-UnemployedMale!AS40</f>
        <v>141.72399923704947</v>
      </c>
      <c r="AT40" s="25">
        <f>LaborForceMale!AT40-UnemployedMale!AT40</f>
        <v>149.25362334075669</v>
      </c>
      <c r="AU40" s="25">
        <f>LaborForceMale!AU40-UnemployedMale!AU40</f>
        <v>156.14210645689161</v>
      </c>
      <c r="AV40" s="25">
        <f>LaborForceMale!AV40-UnemployedMale!AV40</f>
        <v>162.16173797680005</v>
      </c>
      <c r="AW40" s="25">
        <f>LaborForceMale!AW40-UnemployedMale!AW40</f>
        <v>167.53091841824676</v>
      </c>
      <c r="AX40" s="25">
        <f>LaborForceMale!AX40-UnemployedMale!AX40</f>
        <v>172.45696544167467</v>
      </c>
      <c r="AY40" s="25">
        <f>LaborForceMale!AY40-UnemployedMale!AY40</f>
        <v>177.30135849487002</v>
      </c>
      <c r="AZ40" s="25">
        <f>LaborForceMale!AZ40-UnemployedMale!AZ40</f>
        <v>182.3021952</v>
      </c>
    </row>
    <row r="41" spans="1:5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LaborForceMale!AA41-UnemployedMale!AA41</f>
        <v>85.294608710832037</v>
      </c>
      <c r="AB41" s="28">
        <f>LaborForceMale!AB41-UnemployedMale!AB41</f>
        <v>88.261889562794423</v>
      </c>
      <c r="AC41" s="28">
        <f>LaborForceMale!AC41-UnemployedMale!AC41</f>
        <v>91.384530485379898</v>
      </c>
      <c r="AD41" s="28">
        <f>LaborForceMale!AD41-UnemployedMale!AD41</f>
        <v>94.721394610936329</v>
      </c>
      <c r="AE41" s="28">
        <f>LaborForceMale!AE41-UnemployedMale!AE41</f>
        <v>98.355469306380357</v>
      </c>
      <c r="AF41" s="28">
        <f>LaborForceMale!AF41-UnemployedMale!AF41</f>
        <v>102.3089488675153</v>
      </c>
      <c r="AG41" s="25">
        <f>LaborForceMale!AG41-UnemployedMale!AG41</f>
        <v>106.33847335752071</v>
      </c>
      <c r="AH41" s="25">
        <f>LaborForceMale!AH41-UnemployedMale!AH41</f>
        <v>110.70909606985512</v>
      </c>
      <c r="AI41" s="25">
        <f>LaborForceMale!AI41-UnemployedMale!AI41</f>
        <v>114.92709538411853</v>
      </c>
      <c r="AJ41" s="25">
        <f>LaborForceMale!AJ41-UnemployedMale!AJ41</f>
        <v>118.33392789131877</v>
      </c>
      <c r="AK41" s="25">
        <f>LaborForceMale!AK41-UnemployedMale!AK41</f>
        <v>120.52622566354928</v>
      </c>
      <c r="AL41" s="25">
        <f>LaborForceMale!AL41-UnemployedMale!AL41</f>
        <v>121.15175036295737</v>
      </c>
      <c r="AM41" s="25">
        <f>LaborForceMale!AM41-UnemployedMale!AM41</f>
        <v>120.61558358317534</v>
      </c>
      <c r="AN41" s="25">
        <f>LaborForceMale!AN41-UnemployedMale!AN41</f>
        <v>119.75204953977016</v>
      </c>
      <c r="AO41" s="25">
        <f>LaborForceMale!AO41-UnemployedMale!AO41</f>
        <v>119.70404239538523</v>
      </c>
      <c r="AP41" s="25">
        <f>LaborForceMale!AP41-UnemployedMale!AP41</f>
        <v>121.26018139120367</v>
      </c>
      <c r="AQ41" s="25">
        <f>LaborForceMale!AQ41-UnemployedMale!AQ41</f>
        <v>124.69211523850272</v>
      </c>
      <c r="AR41" s="25">
        <f>LaborForceMale!AR41-UnemployedMale!AR41</f>
        <v>129.69376461952061</v>
      </c>
      <c r="AS41" s="25">
        <f>LaborForceMale!AS41-UnemployedMale!AS41</f>
        <v>135.76257335717281</v>
      </c>
      <c r="AT41" s="25">
        <f>LaborForceMale!AT41-UnemployedMale!AT41</f>
        <v>142.14695698976763</v>
      </c>
      <c r="AU41" s="25">
        <f>LaborForceMale!AU41-UnemployedMale!AU41</f>
        <v>148.29638299087719</v>
      </c>
      <c r="AV41" s="25">
        <f>LaborForceMale!AV41-UnemployedMale!AV41</f>
        <v>154.06305768117105</v>
      </c>
      <c r="AW41" s="25">
        <f>LaborForceMale!AW41-UnemployedMale!AW41</f>
        <v>159.58422840150925</v>
      </c>
      <c r="AX41" s="25">
        <f>LaborForceMale!AX41-UnemployedMale!AX41</f>
        <v>164.92685286654961</v>
      </c>
      <c r="AY41" s="25">
        <f>LaborForceMale!AY41-UnemployedMale!AY41</f>
        <v>170.24008021774341</v>
      </c>
      <c r="AZ41" s="25">
        <f>LaborForceMale!AZ41-UnemployedMale!AZ41</f>
        <v>175.61195520000001</v>
      </c>
    </row>
    <row r="42" spans="1:5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LaborForceMale!AA42-UnemployedMale!AA42</f>
        <v>82.165213002567299</v>
      </c>
      <c r="AB42" s="28">
        <f>LaborForceMale!AB42-UnemployedMale!AB42</f>
        <v>85.008012804154689</v>
      </c>
      <c r="AC42" s="28">
        <f>LaborForceMale!AC42-UnemployedMale!AC42</f>
        <v>87.991698135623864</v>
      </c>
      <c r="AD42" s="28">
        <f>LaborForceMale!AD42-UnemployedMale!AD42</f>
        <v>91.163552496729693</v>
      </c>
      <c r="AE42" s="28">
        <f>LaborForceMale!AE42-UnemployedMale!AE42</f>
        <v>94.574719264758016</v>
      </c>
      <c r="AF42" s="28">
        <f>LaborForceMale!AF42-UnemployedMale!AF42</f>
        <v>98.242567888598373</v>
      </c>
      <c r="AG42" s="25">
        <f>LaborForceMale!AG42-UnemployedMale!AG42</f>
        <v>101.88226591651798</v>
      </c>
      <c r="AH42" s="25">
        <f>LaborForceMale!AH42-UnemployedMale!AH42</f>
        <v>105.76930001672828</v>
      </c>
      <c r="AI42" s="25">
        <f>LaborForceMale!AI42-UnemployedMale!AI42</f>
        <v>109.57994015653297</v>
      </c>
      <c r="AJ42" s="25">
        <f>LaborForceMale!AJ42-UnemployedMale!AJ42</f>
        <v>112.88207471571879</v>
      </c>
      <c r="AK42" s="25">
        <f>LaborForceMale!AK42-UnemployedMale!AK42</f>
        <v>115.40539088198128</v>
      </c>
      <c r="AL42" s="25">
        <f>LaborForceMale!AL42-UnemployedMale!AL42</f>
        <v>116.92077892020939</v>
      </c>
      <c r="AM42" s="25">
        <f>LaborForceMale!AM42-UnemployedMale!AM42</f>
        <v>117.71238438610479</v>
      </c>
      <c r="AN42" s="25">
        <f>LaborForceMale!AN42-UnemployedMale!AN42</f>
        <v>118.22908093021216</v>
      </c>
      <c r="AO42" s="25">
        <f>LaborForceMale!AO42-UnemployedMale!AO42</f>
        <v>119.08835357988237</v>
      </c>
      <c r="AP42" s="25">
        <f>LaborForceMale!AP42-UnemployedMale!AP42</f>
        <v>120.73342608936304</v>
      </c>
      <c r="AQ42" s="25">
        <f>LaborForceMale!AQ42-UnemployedMale!AQ42</f>
        <v>123.27673007905355</v>
      </c>
      <c r="AR42" s="25">
        <f>LaborForceMale!AR42-UnemployedMale!AR42</f>
        <v>126.59638379661766</v>
      </c>
      <c r="AS42" s="25">
        <f>LaborForceMale!AS42-UnemployedMale!AS42</f>
        <v>130.6127412915703</v>
      </c>
      <c r="AT42" s="25">
        <f>LaborForceMale!AT42-UnemployedMale!AT42</f>
        <v>135.1711383506495</v>
      </c>
      <c r="AU42" s="25">
        <f>LaborForceMale!AU42-UnemployedMale!AU42</f>
        <v>140.1332129615692</v>
      </c>
      <c r="AV42" s="25">
        <f>LaborForceMale!AV42-UnemployedMale!AV42</f>
        <v>145.49449730170099</v>
      </c>
      <c r="AW42" s="25">
        <f>LaborForceMale!AW42-UnemployedMale!AW42</f>
        <v>151.2352763985806</v>
      </c>
      <c r="AX42" s="25">
        <f>LaborForceMale!AX42-UnemployedMale!AX42</f>
        <v>157.19165729648324</v>
      </c>
      <c r="AY42" s="25">
        <f>LaborForceMale!AY42-UnemployedMale!AY42</f>
        <v>163.15661619763222</v>
      </c>
      <c r="AZ42" s="25">
        <f>LaborForceMale!AZ42-UnemployedMale!AZ42</f>
        <v>168.97029119999999</v>
      </c>
    </row>
    <row r="43" spans="1:5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LaborForceMale!AA43-UnemployedMale!AA43</f>
        <v>80.257195212324504</v>
      </c>
      <c r="AB43" s="28">
        <f>LaborForceMale!AB43-UnemployedMale!AB43</f>
        <v>82.975321922294668</v>
      </c>
      <c r="AC43" s="28">
        <f>LaborForceMale!AC43-UnemployedMale!AC43</f>
        <v>85.808988600484</v>
      </c>
      <c r="AD43" s="28">
        <f>LaborForceMale!AD43-UnemployedMale!AD43</f>
        <v>88.805194555998625</v>
      </c>
      <c r="AE43" s="28">
        <f>LaborForceMale!AE43-UnemployedMale!AE43</f>
        <v>92.022688925221203</v>
      </c>
      <c r="AF43" s="28">
        <f>LaborForceMale!AF43-UnemployedMale!AF43</f>
        <v>95.485950514977858</v>
      </c>
      <c r="AG43" s="25">
        <f>LaborForceMale!AG43-UnemployedMale!AG43</f>
        <v>98.868401386275281</v>
      </c>
      <c r="AH43" s="25">
        <f>LaborForceMale!AH43-UnemployedMale!AH43</f>
        <v>102.45863135812048</v>
      </c>
      <c r="AI43" s="25">
        <f>LaborForceMale!AI43-UnemployedMale!AI43</f>
        <v>106.05742906464721</v>
      </c>
      <c r="AJ43" s="25">
        <f>LaborForceMale!AJ43-UnemployedMale!AJ43</f>
        <v>109.40107791626441</v>
      </c>
      <c r="AK43" s="25">
        <f>LaborForceMale!AK43-UnemployedMale!AK43</f>
        <v>112.31443615919011</v>
      </c>
      <c r="AL43" s="25">
        <f>LaborForceMale!AL43-UnemployedMale!AL43</f>
        <v>114.65913499998716</v>
      </c>
      <c r="AM43" s="25">
        <f>LaborForceMale!AM43-UnemployedMale!AM43</f>
        <v>116.6344185685214</v>
      </c>
      <c r="AN43" s="25">
        <f>LaborForceMale!AN43-UnemployedMale!AN43</f>
        <v>118.34662132087169</v>
      </c>
      <c r="AO43" s="25">
        <f>LaborForceMale!AO43-UnemployedMale!AO43</f>
        <v>119.95852603374814</v>
      </c>
      <c r="AP43" s="25">
        <f>LaborForceMale!AP43-UnemployedMale!AP43</f>
        <v>121.6148098978323</v>
      </c>
      <c r="AQ43" s="25">
        <f>LaborForceMale!AQ43-UnemployedMale!AQ43</f>
        <v>123.28098209134436</v>
      </c>
      <c r="AR43" s="25">
        <f>LaborForceMale!AR43-UnemployedMale!AR43</f>
        <v>125.00307224682574</v>
      </c>
      <c r="AS43" s="25">
        <f>LaborForceMale!AS43-UnemployedMale!AS43</f>
        <v>127.09325610193392</v>
      </c>
      <c r="AT43" s="25">
        <f>LaborForceMale!AT43-UnemployedMale!AT43</f>
        <v>129.94214624999168</v>
      </c>
      <c r="AU43" s="25">
        <f>LaborForceMale!AU43-UnemployedMale!AU43</f>
        <v>133.79804742945041</v>
      </c>
      <c r="AV43" s="25">
        <f>LaborForceMale!AV43-UnemployedMale!AV43</f>
        <v>138.78215260170921</v>
      </c>
      <c r="AW43" s="25">
        <f>LaborForceMale!AW43-UnemployedMale!AW43</f>
        <v>144.73577386922571</v>
      </c>
      <c r="AX43" s="25">
        <f>LaborForceMale!AX43-UnemployedMale!AX43</f>
        <v>151.26962991925154</v>
      </c>
      <c r="AY43" s="25">
        <f>LaborForceMale!AY43-UnemployedMale!AY43</f>
        <v>157.84949955349589</v>
      </c>
      <c r="AZ43" s="25">
        <f>LaborForceMale!AZ43-UnemployedMale!AZ43</f>
        <v>164.07398680000003</v>
      </c>
    </row>
    <row r="44" spans="1:5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LaborForceMale!AA44-UnemployedMale!AA44</f>
        <v>77.24238536362202</v>
      </c>
      <c r="AB44" s="28">
        <f>LaborForceMale!AB44-UnemployedMale!AB44</f>
        <v>79.777410598532953</v>
      </c>
      <c r="AC44" s="28">
        <f>LaborForceMale!AC44-UnemployedMale!AC44</f>
        <v>82.384893101649112</v>
      </c>
      <c r="AD44" s="28">
        <f>LaborForceMale!AD44-UnemployedMale!AD44</f>
        <v>85.118686247987966</v>
      </c>
      <c r="AE44" s="28">
        <f>LaborForceMale!AE44-UnemployedMale!AE44</f>
        <v>88.058101371666069</v>
      </c>
      <c r="AF44" s="28">
        <f>LaborForceMale!AF44-UnemployedMale!AF44</f>
        <v>91.248179477243426</v>
      </c>
      <c r="AG44" s="25">
        <f>LaborForceMale!AG44-UnemployedMale!AG44</f>
        <v>94.33252717610344</v>
      </c>
      <c r="AH44" s="25">
        <f>LaborForceMale!AH44-UnemployedMale!AH44</f>
        <v>97.595937483959517</v>
      </c>
      <c r="AI44" s="25">
        <f>LaborForceMale!AI44-UnemployedMale!AI44</f>
        <v>100.97024269662793</v>
      </c>
      <c r="AJ44" s="25">
        <f>LaborForceMale!AJ44-UnemployedMale!AJ44</f>
        <v>104.36802849369111</v>
      </c>
      <c r="AK44" s="25">
        <f>LaborForceMale!AK44-UnemployedMale!AK44</f>
        <v>107.70896018626041</v>
      </c>
      <c r="AL44" s="25">
        <f>LaborForceMale!AL44-UnemployedMale!AL44</f>
        <v>110.96964387651246</v>
      </c>
      <c r="AM44" s="25">
        <f>LaborForceMale!AM44-UnemployedMale!AM44</f>
        <v>114.23763845093394</v>
      </c>
      <c r="AN44" s="25">
        <f>LaborForceMale!AN44-UnemployedMale!AN44</f>
        <v>117.25579923355136</v>
      </c>
      <c r="AO44" s="25">
        <f>LaborForceMale!AO44-UnemployedMale!AO44</f>
        <v>119.68525481609414</v>
      </c>
      <c r="AP44" s="25">
        <f>LaborForceMale!AP44-UnemployedMale!AP44</f>
        <v>121.34755345495063</v>
      </c>
      <c r="AQ44" s="25">
        <f>LaborForceMale!AQ44-UnemployedMale!AQ44</f>
        <v>122.05105578506399</v>
      </c>
      <c r="AR44" s="25">
        <f>LaborForceMale!AR44-UnemployedMale!AR44</f>
        <v>122.02035251859346</v>
      </c>
      <c r="AS44" s="25">
        <f>LaborForceMale!AS44-UnemployedMale!AS44</f>
        <v>122.00165281611514</v>
      </c>
      <c r="AT44" s="25">
        <f>LaborForceMale!AT44-UnemployedMale!AT44</f>
        <v>122.99332412062689</v>
      </c>
      <c r="AU44" s="25">
        <f>LaborForceMale!AU44-UnemployedMale!AU44</f>
        <v>125.66201352571878</v>
      </c>
      <c r="AV44" s="25">
        <f>LaborForceMale!AV44-UnemployedMale!AV44</f>
        <v>130.27579139305379</v>
      </c>
      <c r="AW44" s="25">
        <f>LaborForceMale!AW44-UnemployedMale!AW44</f>
        <v>136.51627850844278</v>
      </c>
      <c r="AX44" s="25">
        <f>LaborForceMale!AX44-UnemployedMale!AX44</f>
        <v>143.7392302604303</v>
      </c>
      <c r="AY44" s="25">
        <f>LaborForceMale!AY44-UnemployedMale!AY44</f>
        <v>151.01868834061688</v>
      </c>
      <c r="AZ44" s="25">
        <f>LaborForceMale!AZ44-UnemployedMale!AZ44</f>
        <v>157.68975719999997</v>
      </c>
    </row>
    <row r="45" spans="1:5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LaborForceMale!AA45-UnemployedMale!AA45</f>
        <v>74.324511589950916</v>
      </c>
      <c r="AB45" s="28">
        <f>LaborForceMale!AB45-UnemployedMale!AB45</f>
        <v>76.696997547536526</v>
      </c>
      <c r="AC45" s="28">
        <f>LaborForceMale!AC45-UnemployedMale!AC45</f>
        <v>79.118441118774342</v>
      </c>
      <c r="AD45" s="28">
        <f>LaborForceMale!AD45-UnemployedMale!AD45</f>
        <v>81.648570592320041</v>
      </c>
      <c r="AE45" s="28">
        <f>LaborForceMale!AE45-UnemployedMale!AE45</f>
        <v>84.361801540924958</v>
      </c>
      <c r="AF45" s="28">
        <f>LaborForceMale!AF45-UnemployedMale!AF45</f>
        <v>87.312966491879564</v>
      </c>
      <c r="AG45" s="25">
        <f>LaborForceMale!AG45-UnemployedMale!AG45</f>
        <v>90.131234654982947</v>
      </c>
      <c r="AH45" s="25">
        <f>LaborForceMale!AH45-UnemployedMale!AH45</f>
        <v>93.09765412195091</v>
      </c>
      <c r="AI45" s="25">
        <f>LaborForceMale!AI45-UnemployedMale!AI45</f>
        <v>96.244144913817223</v>
      </c>
      <c r="AJ45" s="25">
        <f>LaborForceMale!AJ45-UnemployedMale!AJ45</f>
        <v>99.610789022230264</v>
      </c>
      <c r="AK45" s="25">
        <f>LaborForceMale!AK45-UnemployedMale!AK45</f>
        <v>103.19282698877554</v>
      </c>
      <c r="AL45" s="25">
        <f>LaborForceMale!AL45-UnemployedMale!AL45</f>
        <v>107.03730985452452</v>
      </c>
      <c r="AM45" s="25">
        <f>LaborForceMale!AM45-UnemployedMale!AM45</f>
        <v>111.15769512396665</v>
      </c>
      <c r="AN45" s="25">
        <f>LaborForceMale!AN45-UnemployedMale!AN45</f>
        <v>115.06184543466144</v>
      </c>
      <c r="AO45" s="25">
        <f>LaborForceMale!AO45-UnemployedMale!AO45</f>
        <v>118.10028175370105</v>
      </c>
      <c r="AP45" s="25">
        <f>LaborForceMale!AP45-UnemployedMale!AP45</f>
        <v>119.88748930910229</v>
      </c>
      <c r="AQ45" s="25">
        <f>LaborForceMale!AQ45-UnemployedMale!AQ45</f>
        <v>120.14271034019046</v>
      </c>
      <c r="AR45" s="25">
        <f>LaborForceMale!AR45-UnemployedMale!AR45</f>
        <v>119.19828363500133</v>
      </c>
      <c r="AS45" s="25">
        <f>LaborForceMale!AS45-UnemployedMale!AS45</f>
        <v>118.008763923552</v>
      </c>
      <c r="AT45" s="25">
        <f>LaborForceMale!AT45-UnemployedMale!AT45</f>
        <v>117.87710785388271</v>
      </c>
      <c r="AU45" s="25">
        <f>LaborForceMale!AU45-UnemployedMale!AU45</f>
        <v>119.68625583056908</v>
      </c>
      <c r="AV45" s="25">
        <f>LaborForceMale!AV45-UnemployedMale!AV45</f>
        <v>123.76787424444315</v>
      </c>
      <c r="AW45" s="25">
        <f>LaborForceMale!AW45-UnemployedMale!AW45</f>
        <v>129.73721052820048</v>
      </c>
      <c r="AX45" s="25">
        <f>LaborForceMale!AX45-UnemployedMale!AX45</f>
        <v>136.88038288145367</v>
      </c>
      <c r="AY45" s="25">
        <f>LaborForceMale!AY45-UnemployedMale!AY45</f>
        <v>144.15558862935771</v>
      </c>
      <c r="AZ45" s="25">
        <f>LaborForceMale!AZ45-UnemployedMale!AZ45</f>
        <v>150.8093532</v>
      </c>
    </row>
    <row r="46" spans="1:5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LaborForceMale!AA46-UnemployedMale!AA46</f>
        <v>71.465386952662428</v>
      </c>
      <c r="AB46" s="28">
        <f>LaborForceMale!AB46-UnemployedMale!AB46</f>
        <v>73.704708201114059</v>
      </c>
      <c r="AC46" s="28">
        <f>LaborForceMale!AC46-UnemployedMale!AC46</f>
        <v>76.01354926095182</v>
      </c>
      <c r="AD46" s="28">
        <f>LaborForceMale!AD46-UnemployedMale!AD46</f>
        <v>78.433034527643528</v>
      </c>
      <c r="AE46" s="28">
        <f>LaborForceMale!AE46-UnemployedMale!AE46</f>
        <v>81.021913137571872</v>
      </c>
      <c r="AF46" s="28">
        <f>LaborForceMale!AF46-UnemployedMale!AF46</f>
        <v>83.821309486204669</v>
      </c>
      <c r="AG46" s="25">
        <f>LaborForceMale!AG46-UnemployedMale!AG46</f>
        <v>86.467418841347339</v>
      </c>
      <c r="AH46" s="25">
        <f>LaborForceMale!AH46-UnemployedMale!AH46</f>
        <v>89.244620306793394</v>
      </c>
      <c r="AI46" s="25">
        <f>LaborForceMale!AI46-UnemployedMale!AI46</f>
        <v>92.210214258149037</v>
      </c>
      <c r="AJ46" s="25">
        <f>LaborForceMale!AJ46-UnemployedMale!AJ46</f>
        <v>95.439886789498004</v>
      </c>
      <c r="AK46" s="25">
        <f>LaborForceMale!AK46-UnemployedMale!AK46</f>
        <v>98.956250217682509</v>
      </c>
      <c r="AL46" s="25">
        <f>LaborForceMale!AL46-UnemployedMale!AL46</f>
        <v>102.79807594898246</v>
      </c>
      <c r="AM46" s="25">
        <f>LaborForceMale!AM46-UnemployedMale!AM46</f>
        <v>106.96547074997289</v>
      </c>
      <c r="AN46" s="25">
        <f>LaborForceMale!AN46-UnemployedMale!AN46</f>
        <v>110.9759970780753</v>
      </c>
      <c r="AO46" s="25">
        <f>LaborForceMale!AO46-UnemployedMale!AO46</f>
        <v>114.19250334124915</v>
      </c>
      <c r="AP46" s="25">
        <f>LaborForceMale!AP46-UnemployedMale!AP46</f>
        <v>116.22748265448055</v>
      </c>
      <c r="AQ46" s="25">
        <f>LaborForceMale!AQ46-UnemployedMale!AQ46</f>
        <v>116.8392663916074</v>
      </c>
      <c r="AR46" s="25">
        <f>LaborForceMale!AR46-UnemployedMale!AR46</f>
        <v>116.33071248905448</v>
      </c>
      <c r="AS46" s="25">
        <f>LaborForceMale!AS46-UnemployedMale!AS46</f>
        <v>115.50454524758668</v>
      </c>
      <c r="AT46" s="25">
        <f>LaborForceMale!AT46-UnemployedMale!AT46</f>
        <v>115.4688816851906</v>
      </c>
      <c r="AU46" s="25">
        <f>LaborForceMale!AU46-UnemployedMale!AU46</f>
        <v>116.98430934859435</v>
      </c>
      <c r="AV46" s="25">
        <f>LaborForceMale!AV46-UnemployedMale!AV46</f>
        <v>120.30997422619701</v>
      </c>
      <c r="AW46" s="25">
        <f>LaborForceMale!AW46-UnemployedMale!AW46</f>
        <v>125.14867928138402</v>
      </c>
      <c r="AX46" s="25">
        <f>LaborForceMale!AX46-UnemployedMale!AX46</f>
        <v>131.01669485408567</v>
      </c>
      <c r="AY46" s="25">
        <f>LaborForceMale!AY46-UnemployedMale!AY46</f>
        <v>137.1857574928973</v>
      </c>
      <c r="AZ46" s="25">
        <f>LaborForceMale!AZ46-UnemployedMale!AZ46</f>
        <v>143.12578920000001</v>
      </c>
    </row>
    <row r="47" spans="1:5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LaborForceMale!AA47-UnemployedMale!AA47</f>
        <v>68.672844669940943</v>
      </c>
      <c r="AB47" s="28">
        <f>LaborForceMale!AB47-UnemployedMale!AB47</f>
        <v>70.806417472903803</v>
      </c>
      <c r="AC47" s="28">
        <f>LaborForceMale!AC47-UnemployedMale!AC47</f>
        <v>73.048676178174574</v>
      </c>
      <c r="AD47" s="28">
        <f>LaborForceMale!AD47-UnemployedMale!AD47</f>
        <v>75.422141288033245</v>
      </c>
      <c r="AE47" s="28">
        <f>LaborForceMale!AE47-UnemployedMale!AE47</f>
        <v>77.950312457032851</v>
      </c>
      <c r="AF47" s="28">
        <f>LaborForceMale!AF47-UnemployedMale!AF47</f>
        <v>80.649835273815157</v>
      </c>
      <c r="AG47" s="25">
        <f>LaborForceMale!AG47-UnemployedMale!AG47</f>
        <v>83.184031187274527</v>
      </c>
      <c r="AH47" s="25">
        <f>LaborForceMale!AH47-UnemployedMale!AH47</f>
        <v>85.836653197144628</v>
      </c>
      <c r="AI47" s="25">
        <f>LaborForceMale!AI47-UnemployedMale!AI47</f>
        <v>88.649667833491591</v>
      </c>
      <c r="AJ47" s="25">
        <f>LaborForceMale!AJ47-UnemployedMale!AJ47</f>
        <v>91.674020149308561</v>
      </c>
      <c r="AK47" s="25">
        <f>LaborForceMale!AK47-UnemployedMale!AK47</f>
        <v>94.922375872598693</v>
      </c>
      <c r="AL47" s="25">
        <f>LaborForceMale!AL47-UnemployedMale!AL47</f>
        <v>98.387704725196826</v>
      </c>
      <c r="AM47" s="25">
        <f>LaborForceMale!AM47-UnemployedMale!AM47</f>
        <v>102.08437428184122</v>
      </c>
      <c r="AN47" s="25">
        <f>LaborForceMale!AN47-UnemployedMale!AN47</f>
        <v>105.70084964017464</v>
      </c>
      <c r="AO47" s="25">
        <f>LaborForceMale!AO47-UnemployedMale!AO47</f>
        <v>108.8165988698148</v>
      </c>
      <c r="AP47" s="25">
        <f>LaborForceMale!AP47-UnemployedMale!AP47</f>
        <v>111.17211604544498</v>
      </c>
      <c r="AQ47" s="25">
        <f>LaborForceMale!AQ47-UnemployedMale!AQ47</f>
        <v>112.64370594165555</v>
      </c>
      <c r="AR47" s="25">
        <f>LaborForceMale!AR47-UnemployedMale!AR47</f>
        <v>113.41578184555475</v>
      </c>
      <c r="AS47" s="25">
        <f>LaborForceMale!AS47-UnemployedMale!AS47</f>
        <v>113.9234684377798</v>
      </c>
      <c r="AT47" s="25">
        <f>LaborForceMale!AT47-UnemployedMale!AT47</f>
        <v>114.76268936080895</v>
      </c>
      <c r="AU47" s="25">
        <f>LaborForceMale!AU47-UnemployedMale!AU47</f>
        <v>116.36303550461845</v>
      </c>
      <c r="AV47" s="25">
        <f>LaborForceMale!AV47-UnemployedMale!AV47</f>
        <v>118.83139875762629</v>
      </c>
      <c r="AW47" s="25">
        <f>LaborForceMale!AW47-UnemployedMale!AW47</f>
        <v>122.04949559029636</v>
      </c>
      <c r="AX47" s="25">
        <f>LaborForceMale!AX47-UnemployedMale!AX47</f>
        <v>125.93903848849554</v>
      </c>
      <c r="AY47" s="25">
        <f>LaborForceMale!AY47-UnemployedMale!AY47</f>
        <v>130.34777105815598</v>
      </c>
      <c r="AZ47" s="25">
        <f>LaborForceMale!AZ47-UnemployedMale!AZ47</f>
        <v>135.14594839999998</v>
      </c>
    </row>
    <row r="48" spans="1:5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LaborForceMale!AA48-UnemployedMale!AA48</f>
        <v>65.646109426551661</v>
      </c>
      <c r="AB48" s="28">
        <f>LaborForceMale!AB48-UnemployedMale!AB48</f>
        <v>67.670413031019748</v>
      </c>
      <c r="AC48" s="28">
        <f>LaborForceMale!AC48-UnemployedMale!AC48</f>
        <v>69.841885554252727</v>
      </c>
      <c r="AD48" s="28">
        <f>LaborForceMale!AD48-UnemployedMale!AD48</f>
        <v>72.159552367649496</v>
      </c>
      <c r="AE48" s="28">
        <f>LaborForceMale!AE48-UnemployedMale!AE48</f>
        <v>74.606844784991523</v>
      </c>
      <c r="AF48" s="28">
        <f>LaborForceMale!AF48-UnemployedMale!AF48</f>
        <v>77.17596577747004</v>
      </c>
      <c r="AG48" s="25">
        <f>LaborForceMale!AG48-UnemployedMale!AG48</f>
        <v>79.54564657523899</v>
      </c>
      <c r="AH48" s="25">
        <f>LaborForceMale!AH48-UnemployedMale!AH48</f>
        <v>82.01128085242668</v>
      </c>
      <c r="AI48" s="25">
        <f>LaborForceMale!AI48-UnemployedMale!AI48</f>
        <v>84.610091351450592</v>
      </c>
      <c r="AJ48" s="25">
        <f>LaborForceMale!AJ48-UnemployedMale!AJ48</f>
        <v>87.39695224401602</v>
      </c>
      <c r="AK48" s="25">
        <f>LaborForceMale!AK48-UnemployedMale!AK48</f>
        <v>90.397183080170862</v>
      </c>
      <c r="AL48" s="25">
        <f>LaborForceMale!AL48-UnemployedMale!AL48</f>
        <v>93.588082807135066</v>
      </c>
      <c r="AM48" s="25">
        <f>LaborForceMale!AM48-UnemployedMale!AM48</f>
        <v>96.972594725489714</v>
      </c>
      <c r="AN48" s="25">
        <f>LaborForceMale!AN48-UnemployedMale!AN48</f>
        <v>100.35903366624248</v>
      </c>
      <c r="AO48" s="25">
        <f>LaborForceMale!AO48-UnemployedMale!AO48</f>
        <v>103.50185586810737</v>
      </c>
      <c r="AP48" s="25">
        <f>LaborForceMale!AP48-UnemployedMale!AP48</f>
        <v>106.23196326829371</v>
      </c>
      <c r="AQ48" s="25">
        <f>LaborForceMale!AQ48-UnemployedMale!AQ48</f>
        <v>108.52391191012153</v>
      </c>
      <c r="AR48" s="25">
        <f>LaborForceMale!AR48-UnemployedMale!AR48</f>
        <v>110.46582116167538</v>
      </c>
      <c r="AS48" s="25">
        <f>LaborForceMale!AS48-UnemployedMale!AS48</f>
        <v>112.16364544276159</v>
      </c>
      <c r="AT48" s="25">
        <f>LaborForceMale!AT48-UnemployedMale!AT48</f>
        <v>113.76734864095869</v>
      </c>
      <c r="AU48" s="25">
        <f>LaborForceMale!AU48-UnemployedMale!AU48</f>
        <v>115.41686015492046</v>
      </c>
      <c r="AV48" s="25">
        <f>LaborForceMale!AV48-UnemployedMale!AV48</f>
        <v>117.08130141517815</v>
      </c>
      <c r="AW48" s="25">
        <f>LaborForceMale!AW48-UnemployedMale!AW48</f>
        <v>118.80185737904473</v>
      </c>
      <c r="AX48" s="25">
        <f>LaborForceMale!AX48-UnemployedMale!AX48</f>
        <v>120.87477752749552</v>
      </c>
      <c r="AY48" s="25">
        <f>LaborForceMale!AY48-UnemployedMale!AY48</f>
        <v>123.67053059464848</v>
      </c>
      <c r="AZ48" s="25">
        <f>LaborForceMale!AZ48-UnemployedMale!AZ48</f>
        <v>127.42579599999999</v>
      </c>
    </row>
    <row r="49" spans="1:5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LaborForceMale!AA49-UnemployedMale!AA49</f>
        <v>62.956134487537746</v>
      </c>
      <c r="AB49" s="28">
        <f>LaborForceMale!AB49-UnemployedMale!AB49</f>
        <v>64.884924489098807</v>
      </c>
      <c r="AC49" s="28">
        <f>LaborForceMale!AC49-UnemployedMale!AC49</f>
        <v>67.017411868288107</v>
      </c>
      <c r="AD49" s="28">
        <f>LaborForceMale!AD49-UnemployedMale!AD49</f>
        <v>69.318509995466329</v>
      </c>
      <c r="AE49" s="28">
        <f>LaborForceMale!AE49-UnemployedMale!AE49</f>
        <v>71.719020239955924</v>
      </c>
      <c r="AF49" s="28">
        <f>LaborForceMale!AF49-UnemployedMale!AF49</f>
        <v>74.171185800303391</v>
      </c>
      <c r="AG49" s="25">
        <f>LaborForceMale!AG49-UnemployedMale!AG49</f>
        <v>76.374501238470856</v>
      </c>
      <c r="AH49" s="25">
        <f>LaborForceMale!AH49-UnemployedMale!AH49</f>
        <v>78.627717009508871</v>
      </c>
      <c r="AI49" s="25">
        <f>LaborForceMale!AI49-UnemployedMale!AI49</f>
        <v>80.9849770223787</v>
      </c>
      <c r="AJ49" s="25">
        <f>LaborForceMale!AJ49-UnemployedMale!AJ49</f>
        <v>83.517826941765804</v>
      </c>
      <c r="AK49" s="25">
        <f>LaborForceMale!AK49-UnemployedMale!AK49</f>
        <v>86.267051866883605</v>
      </c>
      <c r="AL49" s="25">
        <f>LaborForceMale!AL49-UnemployedMale!AL49</f>
        <v>89.173757160686776</v>
      </c>
      <c r="AM49" s="25">
        <f>LaborForceMale!AM49-UnemployedMale!AM49</f>
        <v>92.244558809677656</v>
      </c>
      <c r="AN49" s="25">
        <f>LaborForceMale!AN49-UnemployedMale!AN49</f>
        <v>95.418394448820692</v>
      </c>
      <c r="AO49" s="25">
        <f>LaborForceMale!AO49-UnemployedMale!AO49</f>
        <v>98.608972562846134</v>
      </c>
      <c r="AP49" s="25">
        <f>LaborForceMale!AP49-UnemployedMale!AP49</f>
        <v>101.74463180334651</v>
      </c>
      <c r="AQ49" s="25">
        <f>LaborForceMale!AQ49-UnemployedMale!AQ49</f>
        <v>104.90204337220979</v>
      </c>
      <c r="AR49" s="25">
        <f>LaborForceMale!AR49-UnemployedMale!AR49</f>
        <v>108.07310985476302</v>
      </c>
      <c r="AS49" s="25">
        <f>LaborForceMale!AS49-UnemployedMale!AS49</f>
        <v>111.00828880292387</v>
      </c>
      <c r="AT49" s="25">
        <f>LaborForceMale!AT49-UnemployedMale!AT49</f>
        <v>113.38920717202606</v>
      </c>
      <c r="AU49" s="25">
        <f>LaborForceMale!AU49-UnemployedMale!AU49</f>
        <v>115.04412333451133</v>
      </c>
      <c r="AV49" s="25">
        <f>LaborForceMale!AV49-UnemployedMale!AV49</f>
        <v>115.79005713910905</v>
      </c>
      <c r="AW49" s="25">
        <f>LaborForceMale!AW49-UnemployedMale!AW49</f>
        <v>115.84312454518752</v>
      </c>
      <c r="AX49" s="25">
        <f>LaborForceMale!AX49-UnemployedMale!AX49</f>
        <v>115.90746900235273</v>
      </c>
      <c r="AY49" s="25">
        <f>LaborForceMale!AY49-UnemployedMale!AY49</f>
        <v>116.93239693589082</v>
      </c>
      <c r="AZ49" s="25">
        <f>LaborForceMale!AZ49-UnemployedMale!AZ49</f>
        <v>119.5494736</v>
      </c>
    </row>
    <row r="50" spans="1:5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LaborForceMale!AA50-UnemployedMale!AA50</f>
        <v>60.422100124698538</v>
      </c>
      <c r="AB50" s="28">
        <f>LaborForceMale!AB50-UnemployedMale!AB50</f>
        <v>62.305082582008282</v>
      </c>
      <c r="AC50" s="28">
        <f>LaborForceMale!AC50-UnemployedMale!AC50</f>
        <v>64.38688927394081</v>
      </c>
      <c r="AD50" s="28">
        <f>LaborForceMale!AD50-UnemployedMale!AD50</f>
        <v>66.620738027643668</v>
      </c>
      <c r="AE50" s="28">
        <f>LaborForceMale!AE50-UnemployedMale!AE50</f>
        <v>68.925734669226244</v>
      </c>
      <c r="AF50" s="28">
        <f>LaborForceMale!AF50-UnemployedMale!AF50</f>
        <v>71.248274625628468</v>
      </c>
      <c r="AG50" s="25">
        <f>LaborForceMale!AG50-UnemployedMale!AG50</f>
        <v>73.301422551737474</v>
      </c>
      <c r="AH50" s="25">
        <f>LaborForceMale!AH50-UnemployedMale!AH50</f>
        <v>75.38537681469451</v>
      </c>
      <c r="AI50" s="25">
        <f>LaborForceMale!AI50-UnemployedMale!AI50</f>
        <v>77.556439865856177</v>
      </c>
      <c r="AJ50" s="25">
        <f>LaborForceMale!AJ50-UnemployedMale!AJ50</f>
        <v>79.883486829338352</v>
      </c>
      <c r="AK50" s="25">
        <f>LaborForceMale!AK50-UnemployedMale!AK50</f>
        <v>82.41519529658467</v>
      </c>
      <c r="AL50" s="25">
        <f>LaborForceMale!AL50-UnemployedMale!AL50</f>
        <v>85.065968684425286</v>
      </c>
      <c r="AM50" s="25">
        <f>LaborForceMale!AM50-UnemployedMale!AM50</f>
        <v>87.852005899317092</v>
      </c>
      <c r="AN50" s="25">
        <f>LaborForceMale!AN50-UnemployedMale!AN50</f>
        <v>90.806061981000354</v>
      </c>
      <c r="AO50" s="25">
        <f>LaborForceMale!AO50-UnemployedMale!AO50</f>
        <v>93.966837787816175</v>
      </c>
      <c r="AP50" s="25">
        <f>LaborForceMale!AP50-UnemployedMale!AP50</f>
        <v>97.330219474704691</v>
      </c>
      <c r="AQ50" s="25">
        <f>LaborForceMale!AQ50-UnemployedMale!AQ50</f>
        <v>101.03822061542418</v>
      </c>
      <c r="AR50" s="25">
        <f>LaborForceMale!AR50-UnemployedMale!AR50</f>
        <v>105.01158803155533</v>
      </c>
      <c r="AS50" s="25">
        <f>LaborForceMale!AS50-UnemployedMale!AS50</f>
        <v>108.78609446772121</v>
      </c>
      <c r="AT50" s="25">
        <f>LaborForceMale!AT50-UnemployedMale!AT50</f>
        <v>111.74263970779032</v>
      </c>
      <c r="AU50" s="25">
        <f>LaborForceMale!AU50-UnemployedMale!AU50</f>
        <v>113.51297894479148</v>
      </c>
      <c r="AV50" s="25">
        <f>LaborForceMale!AV50-UnemployedMale!AV50</f>
        <v>113.83045755113092</v>
      </c>
      <c r="AW50" s="25">
        <f>LaborForceMale!AW50-UnemployedMale!AW50</f>
        <v>113.01019895021261</v>
      </c>
      <c r="AX50" s="25">
        <f>LaborForceMale!AX50-UnemployedMale!AX50</f>
        <v>111.95632370106938</v>
      </c>
      <c r="AY50" s="25">
        <f>LaborForceMale!AY50-UnemployedMale!AY50</f>
        <v>111.90681620969833</v>
      </c>
      <c r="AZ50" s="25">
        <f>LaborForceMale!AZ50-UnemployedMale!AZ50</f>
        <v>113.70157639999999</v>
      </c>
    </row>
    <row r="51" spans="1:5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LaborForceMale!AA51-UnemployedMale!AA51</f>
        <v>58.095661653891938</v>
      </c>
      <c r="AB51" s="28">
        <f>LaborForceMale!AB51-UnemployedMale!AB51</f>
        <v>60.006908340633359</v>
      </c>
      <c r="AC51" s="28">
        <f>LaborForceMale!AC51-UnemployedMale!AC51</f>
        <v>62.004896972871954</v>
      </c>
      <c r="AD51" s="28">
        <f>LaborForceMale!AD51-UnemployedMale!AD51</f>
        <v>64.080855893197906</v>
      </c>
      <c r="AE51" s="28">
        <f>LaborForceMale!AE51-UnemployedMale!AE51</f>
        <v>66.207495500780638</v>
      </c>
      <c r="AF51" s="28">
        <f>LaborForceMale!AF51-UnemployedMale!AF51</f>
        <v>68.368247109401622</v>
      </c>
      <c r="AG51" s="25">
        <f>LaborForceMale!AG51-UnemployedMale!AG51</f>
        <v>70.300194677900876</v>
      </c>
      <c r="AH51" s="25">
        <f>LaborForceMale!AH51-UnemployedMale!AH51</f>
        <v>72.282325697461701</v>
      </c>
      <c r="AI51" s="25">
        <f>LaborForceMale!AI51-UnemployedMale!AI51</f>
        <v>74.354351903201774</v>
      </c>
      <c r="AJ51" s="25">
        <f>LaborForceMale!AJ51-UnemployedMale!AJ51</f>
        <v>76.56976731848269</v>
      </c>
      <c r="AK51" s="25">
        <f>LaborForceMale!AK51-UnemployedMale!AK51</f>
        <v>78.964972231629716</v>
      </c>
      <c r="AL51" s="25">
        <f>LaborForceMale!AL51-UnemployedMale!AL51</f>
        <v>81.450353242283697</v>
      </c>
      <c r="AM51" s="25">
        <f>LaborForceMale!AM51-UnemployedMale!AM51</f>
        <v>84.055551323501675</v>
      </c>
      <c r="AN51" s="25">
        <f>LaborForceMale!AN51-UnemployedMale!AN51</f>
        <v>86.834305038982862</v>
      </c>
      <c r="AO51" s="25">
        <f>LaborForceMale!AO51-UnemployedMale!AO51</f>
        <v>89.863765396129736</v>
      </c>
      <c r="AP51" s="25">
        <f>LaborForceMale!AP51-UnemployedMale!AP51</f>
        <v>93.162610376635001</v>
      </c>
      <c r="AQ51" s="25">
        <f>LaborForceMale!AQ51-UnemployedMale!AQ51</f>
        <v>96.86171856040157</v>
      </c>
      <c r="AR51" s="25">
        <f>LaborForceMale!AR51-UnemployedMale!AR51</f>
        <v>100.87367033586135</v>
      </c>
      <c r="AS51" s="25">
        <f>LaborForceMale!AS51-UnemployedMale!AS51</f>
        <v>104.74096311978181</v>
      </c>
      <c r="AT51" s="25">
        <f>LaborForceMale!AT51-UnemployedMale!AT51</f>
        <v>107.85934709843606</v>
      </c>
      <c r="AU51" s="25">
        <f>LaborForceMale!AU51-UnemployedMale!AU51</f>
        <v>109.85686925048431</v>
      </c>
      <c r="AV51" s="25">
        <f>LaborForceMale!AV51-UnemployedMale!AV51</f>
        <v>110.50686753068545</v>
      </c>
      <c r="AW51" s="25">
        <f>LaborForceMale!AW51-UnemployedMale!AW51</f>
        <v>110.09038490248443</v>
      </c>
      <c r="AX51" s="25">
        <f>LaborForceMale!AX51-UnemployedMale!AX51</f>
        <v>109.3771789227807</v>
      </c>
      <c r="AY51" s="25">
        <f>LaborForceMale!AY51-UnemployedMale!AY51</f>
        <v>109.41240665032856</v>
      </c>
      <c r="AZ51" s="25">
        <f>LaborForceMale!AZ51-UnemployedMale!AZ51</f>
        <v>110.92264280000001</v>
      </c>
    </row>
    <row r="52" spans="1:5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LaborForceMale!AA52-UnemployedMale!AA52</f>
        <v>55.874483072003279</v>
      </c>
      <c r="AB52" s="28">
        <f>LaborForceMale!AB52-UnemployedMale!AB52</f>
        <v>57.859801532427682</v>
      </c>
      <c r="AC52" s="28">
        <f>LaborForceMale!AC52-UnemployedMale!AC52</f>
        <v>59.767149704764726</v>
      </c>
      <c r="AD52" s="28">
        <f>LaborForceMale!AD52-UnemployedMale!AD52</f>
        <v>61.642335133265725</v>
      </c>
      <c r="AE52" s="28">
        <f>LaborForceMale!AE52-UnemployedMale!AE52</f>
        <v>63.550657934203855</v>
      </c>
      <c r="AF52" s="28">
        <f>LaborForceMale!AF52-UnemployedMale!AF52</f>
        <v>65.541824166234818</v>
      </c>
      <c r="AG52" s="25">
        <f>LaborForceMale!AG52-UnemployedMale!AG52</f>
        <v>67.379556229340366</v>
      </c>
      <c r="AH52" s="25">
        <f>LaborForceMale!AH52-UnemployedMale!AH52</f>
        <v>69.304054378895643</v>
      </c>
      <c r="AI52" s="25">
        <f>LaborForceMale!AI52-UnemployedMale!AI52</f>
        <v>71.337277750005569</v>
      </c>
      <c r="AJ52" s="25">
        <f>LaborForceMale!AJ52-UnemployedMale!AJ52</f>
        <v>73.500832997449777</v>
      </c>
      <c r="AK52" s="25">
        <f>LaborForceMale!AK52-UnemployedMale!AK52</f>
        <v>75.806411593174559</v>
      </c>
      <c r="AL52" s="25">
        <f>LaborForceMale!AL52-UnemployedMale!AL52</f>
        <v>78.18316203706253</v>
      </c>
      <c r="AM52" s="25">
        <f>LaborForceMale!AM52-UnemployedMale!AM52</f>
        <v>80.66849973738978</v>
      </c>
      <c r="AN52" s="25">
        <f>LaborForceMale!AN52-UnemployedMale!AN52</f>
        <v>83.303120660367284</v>
      </c>
      <c r="AO52" s="25">
        <f>LaborForceMale!AO52-UnemployedMale!AO52</f>
        <v>86.134467967110083</v>
      </c>
      <c r="AP52" s="25">
        <f>LaborForceMale!AP52-UnemployedMale!AP52</f>
        <v>89.17636425860691</v>
      </c>
      <c r="AQ52" s="25">
        <f>LaborForceMale!AQ52-UnemployedMale!AQ52</f>
        <v>92.50840380697116</v>
      </c>
      <c r="AR52" s="25">
        <f>LaborForceMale!AR52-UnemployedMale!AR52</f>
        <v>96.066015793517082</v>
      </c>
      <c r="AS52" s="25">
        <f>LaborForceMale!AS52-UnemployedMale!AS52</f>
        <v>99.547851710710717</v>
      </c>
      <c r="AT52" s="25">
        <f>LaborForceMale!AT52-UnemployedMale!AT52</f>
        <v>102.55894179968382</v>
      </c>
      <c r="AU52" s="25">
        <f>LaborForceMale!AU52-UnemployedMale!AU52</f>
        <v>104.85232929410883</v>
      </c>
      <c r="AV52" s="25">
        <f>LaborForceMale!AV52-UnemployedMale!AV52</f>
        <v>106.30668632564098</v>
      </c>
      <c r="AW52" s="25">
        <f>LaborForceMale!AW52-UnemployedMale!AW52</f>
        <v>107.10087907494378</v>
      </c>
      <c r="AX52" s="25">
        <f>LaborForceMale!AX52-UnemployedMale!AX52</f>
        <v>107.64393597711971</v>
      </c>
      <c r="AY52" s="25">
        <f>LaborForceMale!AY52-UnemployedMale!AY52</f>
        <v>108.50681583258469</v>
      </c>
      <c r="AZ52" s="25">
        <f>LaborForceMale!AZ52-UnemployedMale!AZ52</f>
        <v>110.0971728</v>
      </c>
    </row>
    <row r="53" spans="1:5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LaborForceMale!AA53-UnemployedMale!AA53</f>
        <v>52.698322215208087</v>
      </c>
      <c r="AB53" s="28">
        <f>LaborForceMale!AB53-UnemployedMale!AB53</f>
        <v>54.70881050488569</v>
      </c>
      <c r="AC53" s="28">
        <f>LaborForceMale!AC53-UnemployedMale!AC53</f>
        <v>56.492616718134386</v>
      </c>
      <c r="AD53" s="28">
        <f>LaborForceMale!AD53-UnemployedMale!AD53</f>
        <v>58.146343765162257</v>
      </c>
      <c r="AE53" s="28">
        <f>LaborForceMale!AE53-UnemployedMale!AE53</f>
        <v>59.818243636882741</v>
      </c>
      <c r="AF53" s="28">
        <f>LaborForceMale!AF53-UnemployedMale!AF53</f>
        <v>61.615440352536517</v>
      </c>
      <c r="AG53" s="25">
        <f>LaborForceMale!AG53-UnemployedMale!AG53</f>
        <v>63.318971017214835</v>
      </c>
      <c r="AH53" s="25">
        <f>LaborForceMale!AH53-UnemployedMale!AH53</f>
        <v>65.143674904951723</v>
      </c>
      <c r="AI53" s="25">
        <f>LaborForceMale!AI53-UnemployedMale!AI53</f>
        <v>67.087917438825016</v>
      </c>
      <c r="AJ53" s="25">
        <f>LaborForceMale!AJ53-UnemployedMale!AJ53</f>
        <v>69.135002770136538</v>
      </c>
      <c r="AK53" s="25">
        <f>LaborForceMale!AK53-UnemployedMale!AK53</f>
        <v>71.276915121420245</v>
      </c>
      <c r="AL53" s="25">
        <f>LaborForceMale!AL53-UnemployedMale!AL53</f>
        <v>73.49640704000808</v>
      </c>
      <c r="AM53" s="25">
        <f>LaborForceMale!AM53-UnemployedMale!AM53</f>
        <v>75.800667802439378</v>
      </c>
      <c r="AN53" s="25">
        <f>LaborForceMale!AN53-UnemployedMale!AN53</f>
        <v>78.230093473032071</v>
      </c>
      <c r="AO53" s="25">
        <f>LaborForceMale!AO53-UnemployedMale!AO53</f>
        <v>80.836390382417719</v>
      </c>
      <c r="AP53" s="25">
        <f>LaborForceMale!AP53-UnemployedMale!AP53</f>
        <v>83.63731645984565</v>
      </c>
      <c r="AQ53" s="25">
        <f>LaborForceMale!AQ53-UnemployedMale!AQ53</f>
        <v>86.675912277196815</v>
      </c>
      <c r="AR53" s="25">
        <f>LaborForceMale!AR53-UnemployedMale!AR53</f>
        <v>89.896978286675818</v>
      </c>
      <c r="AS53" s="25">
        <f>LaborForceMale!AS53-UnemployedMale!AS53</f>
        <v>93.124602676645807</v>
      </c>
      <c r="AT53" s="25">
        <f>LaborForceMale!AT53-UnemployedMale!AT53</f>
        <v>96.126133939248035</v>
      </c>
      <c r="AU53" s="25">
        <f>LaborForceMale!AU53-UnemployedMale!AU53</f>
        <v>98.745686627764016</v>
      </c>
      <c r="AV53" s="25">
        <f>LaborForceMale!AV53-UnemployedMale!AV53</f>
        <v>100.95636441504125</v>
      </c>
      <c r="AW53" s="25">
        <f>LaborForceMale!AW53-UnemployedMale!AW53</f>
        <v>102.84421044233653</v>
      </c>
      <c r="AX53" s="25">
        <f>LaborForceMale!AX53-UnemployedMale!AX53</f>
        <v>104.50455085352911</v>
      </c>
      <c r="AY53" s="25">
        <f>LaborForceMale!AY53-UnemployedMale!AY53</f>
        <v>106.08422729100613</v>
      </c>
      <c r="AZ53" s="25">
        <f>LaborForceMale!AZ53-UnemployedMale!AZ53</f>
        <v>107.71264097359999</v>
      </c>
    </row>
    <row r="54" spans="1:5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LaborForceMale!AA54-UnemployedMale!AA54</f>
        <v>50.726092503830706</v>
      </c>
      <c r="AB54" s="28">
        <f>LaborForceMale!AB54-UnemployedMale!AB54</f>
        <v>52.791099267586169</v>
      </c>
      <c r="AC54" s="28">
        <f>LaborForceMale!AC54-UnemployedMale!AC54</f>
        <v>54.454390959189098</v>
      </c>
      <c r="AD54" s="28">
        <f>LaborForceMale!AD54-UnemployedMale!AD54</f>
        <v>55.879523000873036</v>
      </c>
      <c r="AE54" s="28">
        <f>LaborForceMale!AE54-UnemployedMale!AE54</f>
        <v>57.311350293759524</v>
      </c>
      <c r="AF54" s="28">
        <f>LaborForceMale!AF54-UnemployedMale!AF54</f>
        <v>58.931601084774684</v>
      </c>
      <c r="AG54" s="25">
        <f>LaborForceMale!AG54-UnemployedMale!AG54</f>
        <v>60.55143354121266</v>
      </c>
      <c r="AH54" s="25">
        <f>LaborForceMale!AH54-UnemployedMale!AH54</f>
        <v>62.343479941301531</v>
      </c>
      <c r="AI54" s="25">
        <f>LaborForceMale!AI54-UnemployedMale!AI54</f>
        <v>64.274315356448966</v>
      </c>
      <c r="AJ54" s="25">
        <f>LaborForceMale!AJ54-UnemployedMale!AJ54</f>
        <v>66.281833098055984</v>
      </c>
      <c r="AK54" s="25">
        <f>LaborForceMale!AK54-UnemployedMale!AK54</f>
        <v>68.319895847589791</v>
      </c>
      <c r="AL54" s="25">
        <f>LaborForceMale!AL54-UnemployedMale!AL54</f>
        <v>70.376708197158806</v>
      </c>
      <c r="AM54" s="25">
        <f>LaborForceMale!AM54-UnemployedMale!AM54</f>
        <v>72.481575401854087</v>
      </c>
      <c r="AN54" s="25">
        <f>LaborForceMale!AN54-UnemployedMale!AN54</f>
        <v>74.681842287968792</v>
      </c>
      <c r="AO54" s="25">
        <f>LaborForceMale!AO54-UnemployedMale!AO54</f>
        <v>77.043437289482142</v>
      </c>
      <c r="AP54" s="25">
        <f>LaborForceMale!AP54-UnemployedMale!AP54</f>
        <v>79.606381057677496</v>
      </c>
      <c r="AQ54" s="25">
        <f>LaborForceMale!AQ54-UnemployedMale!AQ54</f>
        <v>82.367915243998723</v>
      </c>
      <c r="AR54" s="25">
        <f>LaborForceMale!AR54-UnemployedMale!AR54</f>
        <v>85.286105939540676</v>
      </c>
      <c r="AS54" s="25">
        <f>LaborForceMale!AS54-UnemployedMale!AS54</f>
        <v>88.301524523170144</v>
      </c>
      <c r="AT54" s="25">
        <f>LaborForceMale!AT54-UnemployedMale!AT54</f>
        <v>91.339433019927995</v>
      </c>
      <c r="AU54" s="25">
        <f>LaborForceMale!AU54-UnemployedMale!AU54</f>
        <v>94.329018512489782</v>
      </c>
      <c r="AV54" s="25">
        <f>LaborForceMale!AV54-UnemployedMale!AV54</f>
        <v>97.343996542748414</v>
      </c>
      <c r="AW54" s="25">
        <f>LaborForceMale!AW54-UnemployedMale!AW54</f>
        <v>100.37298034704278</v>
      </c>
      <c r="AX54" s="25">
        <f>LaborForceMale!AX54-UnemployedMale!AX54</f>
        <v>103.18889400953248</v>
      </c>
      <c r="AY54" s="25">
        <f>LaborForceMale!AY54-UnemployedMale!AY54</f>
        <v>105.49156315127969</v>
      </c>
      <c r="AZ54" s="25">
        <f>LaborForceMale!AZ54-UnemployedMale!AZ54</f>
        <v>107.1225119416</v>
      </c>
    </row>
    <row r="55" spans="1:5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LaborForceMale!AA55-UnemployedMale!AA55</f>
        <v>48.263196525752761</v>
      </c>
      <c r="AB55" s="28">
        <f>LaborForceMale!AB55-UnemployedMale!AB55</f>
        <v>50.388460550331089</v>
      </c>
      <c r="AC55" s="28">
        <f>LaborForceMale!AC55-UnemployedMale!AC55</f>
        <v>52.058447493136562</v>
      </c>
      <c r="AD55" s="28">
        <f>LaborForceMale!AD55-UnemployedMale!AD55</f>
        <v>53.446277420977772</v>
      </c>
      <c r="AE55" s="28">
        <f>LaborForceMale!AE55-UnemployedMale!AE55</f>
        <v>54.824542704243918</v>
      </c>
      <c r="AF55" s="28">
        <f>LaborForceMale!AF55-UnemployedMale!AF55</f>
        <v>56.394100879011262</v>
      </c>
      <c r="AG55" s="25">
        <f>LaborForceMale!AG55-UnemployedMale!AG55</f>
        <v>57.974432208136619</v>
      </c>
      <c r="AH55" s="25">
        <f>LaborForceMale!AH55-UnemployedMale!AH55</f>
        <v>59.723575402284879</v>
      </c>
      <c r="AI55" s="25">
        <f>LaborForceMale!AI55-UnemployedMale!AI55</f>
        <v>61.597754692260523</v>
      </c>
      <c r="AJ55" s="25">
        <f>LaborForceMale!AJ55-UnemployedMale!AJ55</f>
        <v>63.5199723861179</v>
      </c>
      <c r="AK55" s="25">
        <f>LaborForceMale!AK55-UnemployedMale!AK55</f>
        <v>65.44350550766849</v>
      </c>
      <c r="AL55" s="25">
        <f>LaborForceMale!AL55-UnemployedMale!AL55</f>
        <v>67.356921888336728</v>
      </c>
      <c r="AM55" s="25">
        <f>LaborForceMale!AM55-UnemployedMale!AM55</f>
        <v>69.299189805103495</v>
      </c>
      <c r="AN55" s="25">
        <f>LaborForceMale!AN55-UnemployedMale!AN55</f>
        <v>71.319756200320711</v>
      </c>
      <c r="AO55" s="25">
        <f>LaborForceMale!AO55-UnemployedMale!AO55</f>
        <v>73.485698943311789</v>
      </c>
      <c r="AP55" s="25">
        <f>LaborForceMale!AP55-UnemployedMale!AP55</f>
        <v>75.840928866818928</v>
      </c>
      <c r="AQ55" s="25">
        <f>LaborForceMale!AQ55-UnemployedMale!AQ55</f>
        <v>78.354497748853248</v>
      </c>
      <c r="AR55" s="25">
        <f>LaborForceMale!AR55-UnemployedMale!AR55</f>
        <v>80.997748670628368</v>
      </c>
      <c r="AS55" s="25">
        <f>LaborForceMale!AS55-UnemployedMale!AS55</f>
        <v>83.799622002939472</v>
      </c>
      <c r="AT55" s="25">
        <f>LaborForceMale!AT55-UnemployedMale!AT55</f>
        <v>86.797578448123204</v>
      </c>
      <c r="AU55" s="25">
        <f>LaborForceMale!AU55-UnemployedMale!AU55</f>
        <v>89.992424437195055</v>
      </c>
      <c r="AV55" s="25">
        <f>LaborForceMale!AV55-UnemployedMale!AV55</f>
        <v>93.513023075009286</v>
      </c>
      <c r="AW55" s="25">
        <f>LaborForceMale!AW55-UnemployedMale!AW55</f>
        <v>97.28884950248306</v>
      </c>
      <c r="AX55" s="25">
        <f>LaborForceMale!AX55-UnemployedMale!AX55</f>
        <v>100.88360737200966</v>
      </c>
      <c r="AY55" s="25">
        <f>LaborForceMale!AY55-UnemployedMale!AY55</f>
        <v>103.72064731884332</v>
      </c>
      <c r="AZ55" s="25">
        <f>LaborForceMale!AZ55-UnemployedMale!AZ55</f>
        <v>105.45253485999999</v>
      </c>
    </row>
    <row r="56" spans="1:5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LaborForceMale!AA56-UnemployedMale!AA56</f>
        <v>45.01313029914737</v>
      </c>
      <c r="AB56" s="28">
        <f>LaborForceMale!AB56-UnemployedMale!AB56</f>
        <v>47.20439037129362</v>
      </c>
      <c r="AC56" s="28">
        <f>LaborForceMale!AC56-UnemployedMale!AC56</f>
        <v>49.073321921260337</v>
      </c>
      <c r="AD56" s="28">
        <f>LaborForceMale!AD56-UnemployedMale!AD56</f>
        <v>50.727048968288216</v>
      </c>
      <c r="AE56" s="28">
        <f>LaborForceMale!AE56-UnemployedMale!AE56</f>
        <v>52.341560972558341</v>
      </c>
      <c r="AF56" s="28">
        <f>LaborForceMale!AF56-UnemployedMale!AF56</f>
        <v>54.048850029206548</v>
      </c>
      <c r="AG56" s="25">
        <f>LaborForceMale!AG56-UnemployedMale!AG56</f>
        <v>55.657512710154755</v>
      </c>
      <c r="AH56" s="25">
        <f>LaborForceMale!AH56-UnemployedMale!AH56</f>
        <v>57.334252827404775</v>
      </c>
      <c r="AI56" s="25">
        <f>LaborForceMale!AI56-UnemployedMale!AI56</f>
        <v>59.068631691777377</v>
      </c>
      <c r="AJ56" s="25">
        <f>LaborForceMale!AJ56-UnemployedMale!AJ56</f>
        <v>60.834359362546209</v>
      </c>
      <c r="AK56" s="25">
        <f>LaborForceMale!AK56-UnemployedMale!AK56</f>
        <v>62.613992454903659</v>
      </c>
      <c r="AL56" s="25">
        <f>LaborForceMale!AL56-UnemployedMale!AL56</f>
        <v>64.412770301535218</v>
      </c>
      <c r="AM56" s="25">
        <f>LaborForceMale!AM56-UnemployedMale!AM56</f>
        <v>66.25630094695974</v>
      </c>
      <c r="AN56" s="25">
        <f>LaborForceMale!AN56-UnemployedMale!AN56</f>
        <v>68.181809185182516</v>
      </c>
      <c r="AO56" s="25">
        <f>LaborForceMale!AO56-UnemployedMale!AO56</f>
        <v>70.237890616408549</v>
      </c>
      <c r="AP56" s="25">
        <f>LaborForceMale!AP56-UnemployedMale!AP56</f>
        <v>72.460381401007893</v>
      </c>
      <c r="AQ56" s="25">
        <f>LaborForceMale!AQ56-UnemployedMale!AQ56</f>
        <v>74.814969075792433</v>
      </c>
      <c r="AR56" s="25">
        <f>LaborForceMale!AR56-UnemployedMale!AR56</f>
        <v>77.281536794721589</v>
      </c>
      <c r="AS56" s="25">
        <f>LaborForceMale!AS56-UnemployedMale!AS56</f>
        <v>79.91557430259536</v>
      </c>
      <c r="AT56" s="25">
        <f>LaborForceMale!AT56-UnemployedMale!AT56</f>
        <v>82.785170221867943</v>
      </c>
      <c r="AU56" s="25">
        <f>LaborForceMale!AU56-UnemployedMale!AU56</f>
        <v>85.90954810655451</v>
      </c>
      <c r="AV56" s="25">
        <f>LaborForceMale!AV56-UnemployedMale!AV56</f>
        <v>89.414168160391284</v>
      </c>
      <c r="AW56" s="25">
        <f>LaborForceMale!AW56-UnemployedMale!AW56</f>
        <v>93.215334478977184</v>
      </c>
      <c r="AX56" s="25">
        <f>LaborForceMale!AX56-UnemployedMale!AX56</f>
        <v>96.887777200303447</v>
      </c>
      <c r="AY56" s="25">
        <f>LaborForceMale!AY56-UnemployedMale!AY56</f>
        <v>99.863907543907004</v>
      </c>
      <c r="AZ56" s="25">
        <f>LaborForceMale!AZ56-UnemployedMale!AZ56</f>
        <v>101.79990038879998</v>
      </c>
    </row>
    <row r="57" spans="1:5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LaborForceMale!AA57-UnemployedMale!AA57</f>
        <v>41.322133957631721</v>
      </c>
      <c r="AB57" s="28">
        <f>LaborForceMale!AB57-UnemployedMale!AB57</f>
        <v>43.571738361685831</v>
      </c>
      <c r="AC57" s="28">
        <f>LaborForceMale!AC57-UnemployedMale!AC57</f>
        <v>45.74195621576694</v>
      </c>
      <c r="AD57" s="28">
        <f>LaborForceMale!AD57-UnemployedMale!AD57</f>
        <v>47.829918126502541</v>
      </c>
      <c r="AE57" s="28">
        <f>LaborForceMale!AE57-UnemployedMale!AE57</f>
        <v>49.847101667382695</v>
      </c>
      <c r="AF57" s="28">
        <f>LaborForceMale!AF57-UnemployedMale!AF57</f>
        <v>51.806897340812483</v>
      </c>
      <c r="AG57" s="25">
        <f>LaborForceMale!AG57-UnemployedMale!AG57</f>
        <v>53.484448000082132</v>
      </c>
      <c r="AH57" s="25">
        <f>LaborForceMale!AH57-UnemployedMale!AH57</f>
        <v>55.080622519485701</v>
      </c>
      <c r="AI57" s="25">
        <f>LaborForceMale!AI57-UnemployedMale!AI57</f>
        <v>56.635910240639994</v>
      </c>
      <c r="AJ57" s="25">
        <f>LaborForceMale!AJ57-UnemployedMale!AJ57</f>
        <v>58.208050096592821</v>
      </c>
      <c r="AK57" s="25">
        <f>LaborForceMale!AK57-UnemployedMale!AK57</f>
        <v>59.842607238212864</v>
      </c>
      <c r="AL57" s="25">
        <f>LaborForceMale!AL57-UnemployedMale!AL57</f>
        <v>61.550789770756111</v>
      </c>
      <c r="AM57" s="25">
        <f>LaborForceMale!AM57-UnemployedMale!AM57</f>
        <v>63.337099197047365</v>
      </c>
      <c r="AN57" s="25">
        <f>LaborForceMale!AN57-UnemployedMale!AN57</f>
        <v>65.221691516829026</v>
      </c>
      <c r="AO57" s="25">
        <f>LaborForceMale!AO57-UnemployedMale!AO57</f>
        <v>67.224374625498882</v>
      </c>
      <c r="AP57" s="25">
        <f>LaborForceMale!AP57-UnemployedMale!AP57</f>
        <v>69.360933805995288</v>
      </c>
      <c r="AQ57" s="25">
        <f>LaborForceMale!AQ57-UnemployedMale!AQ57</f>
        <v>71.609358202076976</v>
      </c>
      <c r="AR57" s="25">
        <f>LaborForceMale!AR57-UnemployedMale!AR57</f>
        <v>73.961635820020845</v>
      </c>
      <c r="AS57" s="25">
        <f>LaborForceMale!AS57-UnemployedMale!AS57</f>
        <v>76.453409849310347</v>
      </c>
      <c r="AT57" s="25">
        <f>LaborForceMale!AT57-UnemployedMale!AT57</f>
        <v>79.132351834398904</v>
      </c>
      <c r="AU57" s="25">
        <f>LaborForceMale!AU57-UnemployedMale!AU57</f>
        <v>82.011111980361122</v>
      </c>
      <c r="AV57" s="25">
        <f>LaborForceMale!AV57-UnemployedMale!AV57</f>
        <v>85.163901993189597</v>
      </c>
      <c r="AW57" s="25">
        <f>LaborForceMale!AW57-UnemployedMale!AW57</f>
        <v>88.528026565376706</v>
      </c>
      <c r="AX57" s="25">
        <f>LaborForceMale!AX57-UnemployedMale!AX57</f>
        <v>91.827695239868035</v>
      </c>
      <c r="AY57" s="25">
        <f>LaborForceMale!AY57-UnemployedMale!AY57</f>
        <v>94.691807208115137</v>
      </c>
      <c r="AZ57" s="25">
        <f>LaborForceMale!AZ57-UnemployedMale!AZ57</f>
        <v>96.888617579199988</v>
      </c>
    </row>
    <row r="58" spans="1:5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LaborForceMale!AA58-UnemployedMale!AA58</f>
        <v>36.240479698729843</v>
      </c>
      <c r="AB58" s="28">
        <f>LaborForceMale!AB58-UnemployedMale!AB58</f>
        <v>38.446764816898515</v>
      </c>
      <c r="AC58" s="28">
        <f>LaborForceMale!AC58-UnemployedMale!AC58</f>
        <v>40.79334986153426</v>
      </c>
      <c r="AD58" s="28">
        <f>LaborForceMale!AD58-UnemployedMale!AD58</f>
        <v>43.176614625507824</v>
      </c>
      <c r="AE58" s="28">
        <f>LaborForceMale!AE58-UnemployedMale!AE58</f>
        <v>45.46267813323621</v>
      </c>
      <c r="AF58" s="28">
        <f>LaborForceMale!AF58-UnemployedMale!AF58</f>
        <v>47.559841086374924</v>
      </c>
      <c r="AG58" s="25">
        <f>LaborForceMale!AG58-UnemployedMale!AG58</f>
        <v>49.237513213764132</v>
      </c>
      <c r="AH58" s="25">
        <f>LaborForceMale!AH58-UnemployedMale!AH58</f>
        <v>50.703762080448854</v>
      </c>
      <c r="AI58" s="25">
        <f>LaborForceMale!AI58-UnemployedMale!AI58</f>
        <v>52.046049857092484</v>
      </c>
      <c r="AJ58" s="25">
        <f>LaborForceMale!AJ58-UnemployedMale!AJ58</f>
        <v>53.391197583973636</v>
      </c>
      <c r="AK58" s="25">
        <f>LaborForceMale!AK58-UnemployedMale!AK58</f>
        <v>54.83802471021631</v>
      </c>
      <c r="AL58" s="25">
        <f>LaborForceMale!AL58-UnemployedMale!AL58</f>
        <v>56.407646222043638</v>
      </c>
      <c r="AM58" s="25">
        <f>LaborForceMale!AM58-UnemployedMale!AM58</f>
        <v>58.085114376692019</v>
      </c>
      <c r="AN58" s="25">
        <f>LaborForceMale!AN58-UnemployedMale!AN58</f>
        <v>59.86903066269916</v>
      </c>
      <c r="AO58" s="25">
        <f>LaborForceMale!AO58-UnemployedMale!AO58</f>
        <v>61.747362847012077</v>
      </c>
      <c r="AP58" s="25">
        <f>LaborForceMale!AP58-UnemployedMale!AP58</f>
        <v>63.713539521788334</v>
      </c>
      <c r="AQ58" s="25">
        <f>LaborForceMale!AQ58-UnemployedMale!AQ58</f>
        <v>65.752278664390147</v>
      </c>
      <c r="AR58" s="25">
        <f>LaborForceMale!AR58-UnemployedMale!AR58</f>
        <v>67.871289994154608</v>
      </c>
      <c r="AS58" s="25">
        <f>LaborForceMale!AS58-UnemployedMale!AS58</f>
        <v>70.104319098528052</v>
      </c>
      <c r="AT58" s="25">
        <f>LaborForceMale!AT58-UnemployedMale!AT58</f>
        <v>72.499336211454832</v>
      </c>
      <c r="AU58" s="25">
        <f>LaborForceMale!AU58-UnemployedMale!AU58</f>
        <v>75.074966000779654</v>
      </c>
      <c r="AV58" s="25">
        <f>LaborForceMale!AV58-UnemployedMale!AV58</f>
        <v>77.865884911363722</v>
      </c>
      <c r="AW58" s="25">
        <f>LaborForceMale!AW58-UnemployedMale!AW58</f>
        <v>80.824601260621534</v>
      </c>
      <c r="AX58" s="25">
        <f>LaborForceMale!AX58-UnemployedMale!AX58</f>
        <v>83.79229282536231</v>
      </c>
      <c r="AY58" s="25">
        <f>LaborForceMale!AY58-UnemployedMale!AY58</f>
        <v>86.555571439469816</v>
      </c>
      <c r="AZ58" s="25">
        <f>LaborForceMale!AZ58-UnemployedMale!AZ58</f>
        <v>88.973200179500012</v>
      </c>
    </row>
    <row r="59" spans="1:5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LaborForceMale!AA59-UnemployedMale!AA59</f>
        <v>32.867779505619133</v>
      </c>
      <c r="AB59" s="28">
        <f>LaborForceMale!AB59-UnemployedMale!AB59</f>
        <v>35.14283909754618</v>
      </c>
      <c r="AC59" s="28">
        <f>LaborForceMale!AC59-UnemployedMale!AC59</f>
        <v>37.790197840751887</v>
      </c>
      <c r="AD59" s="28">
        <f>LaborForceMale!AD59-UnemployedMale!AD59</f>
        <v>40.595279377110153</v>
      </c>
      <c r="AE59" s="28">
        <f>LaborForceMale!AE59-UnemployedMale!AE59</f>
        <v>43.265562944901987</v>
      </c>
      <c r="AF59" s="28">
        <f>LaborForceMale!AF59-UnemployedMale!AF59</f>
        <v>45.596559108819172</v>
      </c>
      <c r="AG59" s="25">
        <f>LaborForceMale!AG59-UnemployedMale!AG59</f>
        <v>47.325421126106264</v>
      </c>
      <c r="AH59" s="25">
        <f>LaborForceMale!AH59-UnemployedMale!AH59</f>
        <v>48.688717577736348</v>
      </c>
      <c r="AI59" s="25">
        <f>LaborForceMale!AI59-UnemployedMale!AI59</f>
        <v>49.830051079183832</v>
      </c>
      <c r="AJ59" s="25">
        <f>LaborForceMale!AJ59-UnemployedMale!AJ59</f>
        <v>50.969498309380818</v>
      </c>
      <c r="AK59" s="25">
        <f>LaborForceMale!AK59-UnemployedMale!AK59</f>
        <v>52.26264152450161</v>
      </c>
      <c r="AL59" s="25">
        <f>LaborForceMale!AL59-UnemployedMale!AL59</f>
        <v>53.752430519068774</v>
      </c>
      <c r="AM59" s="25">
        <f>LaborForceMale!AM59-UnemployedMale!AM59</f>
        <v>55.393615649174919</v>
      </c>
      <c r="AN59" s="25">
        <f>LaborForceMale!AN59-UnemployedMale!AN59</f>
        <v>57.156728104184886</v>
      </c>
      <c r="AO59" s="25">
        <f>LaborForceMale!AO59-UnemployedMale!AO59</f>
        <v>58.988798237681713</v>
      </c>
      <c r="AP59" s="25">
        <f>LaborForceMale!AP59-UnemployedMale!AP59</f>
        <v>60.854423234349142</v>
      </c>
      <c r="AQ59" s="25">
        <f>LaborForceMale!AQ59-UnemployedMale!AQ59</f>
        <v>62.739837916262985</v>
      </c>
      <c r="AR59" s="25">
        <f>LaborForceMale!AR59-UnemployedMale!AR59</f>
        <v>64.670020621858001</v>
      </c>
      <c r="AS59" s="25">
        <f>LaborForceMale!AS59-UnemployedMale!AS59</f>
        <v>66.690490455225941</v>
      </c>
      <c r="AT59" s="25">
        <f>LaborForceMale!AT59-UnemployedMale!AT59</f>
        <v>68.858205910764482</v>
      </c>
      <c r="AU59" s="25">
        <f>LaborForceMale!AU59-UnemployedMale!AU59</f>
        <v>71.206701847650734</v>
      </c>
      <c r="AV59" s="25">
        <f>LaborForceMale!AV59-UnemployedMale!AV59</f>
        <v>73.736189301223405</v>
      </c>
      <c r="AW59" s="25">
        <f>LaborForceMale!AW59-UnemployedMale!AW59</f>
        <v>76.4081956988679</v>
      </c>
      <c r="AX59" s="25">
        <f>LaborForceMale!AX59-UnemployedMale!AX59</f>
        <v>79.170284328508643</v>
      </c>
      <c r="AY59" s="25">
        <f>LaborForceMale!AY59-UnemployedMale!AY59</f>
        <v>81.954641962715485</v>
      </c>
      <c r="AZ59" s="25">
        <f>LaborForceMale!AZ59-UnemployedMale!AZ59</f>
        <v>84.6987670165</v>
      </c>
    </row>
    <row r="60" spans="1:5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LaborForceMale!AA60-UnemployedMale!AA60</f>
        <v>30.064531955227764</v>
      </c>
      <c r="AB60" s="28">
        <f>LaborForceMale!AB60-UnemployedMale!AB60</f>
        <v>32.268066094446105</v>
      </c>
      <c r="AC60" s="28">
        <f>LaborForceMale!AC60-UnemployedMale!AC60</f>
        <v>34.981448332459863</v>
      </c>
      <c r="AD60" s="28">
        <f>LaborForceMale!AD60-UnemployedMale!AD60</f>
        <v>37.936916718103099</v>
      </c>
      <c r="AE60" s="28">
        <f>LaborForceMale!AE60-UnemployedMale!AE60</f>
        <v>40.767674057997809</v>
      </c>
      <c r="AF60" s="28">
        <f>LaborForceMale!AF60-UnemployedMale!AF60</f>
        <v>43.208709379928393</v>
      </c>
      <c r="AG60" s="25">
        <f>LaborForceMale!AG60-UnemployedMale!AG60</f>
        <v>44.992175453923664</v>
      </c>
      <c r="AH60" s="25">
        <f>LaborForceMale!AH60-UnemployedMale!AH60</f>
        <v>46.35967562541417</v>
      </c>
      <c r="AI60" s="25">
        <f>LaborForceMale!AI60-UnemployedMale!AI60</f>
        <v>47.470792151148522</v>
      </c>
      <c r="AJ60" s="25">
        <f>LaborForceMale!AJ60-UnemployedMale!AJ60</f>
        <v>48.563154830262825</v>
      </c>
      <c r="AK60" s="25">
        <f>LaborForceMale!AK60-UnemployedMale!AK60</f>
        <v>49.81323794954865</v>
      </c>
      <c r="AL60" s="25">
        <f>LaborForceMale!AL60-UnemployedMale!AL60</f>
        <v>51.261260890923211</v>
      </c>
      <c r="AM60" s="25">
        <f>LaborForceMale!AM60-UnemployedMale!AM60</f>
        <v>52.856605733821198</v>
      </c>
      <c r="AN60" s="25">
        <f>LaborForceMale!AN60-UnemployedMale!AN60</f>
        <v>54.563628085139584</v>
      </c>
      <c r="AO60" s="25">
        <f>LaborForceMale!AO60-UnemployedMale!AO60</f>
        <v>56.315303401077259</v>
      </c>
      <c r="AP60" s="25">
        <f>LaborForceMale!AP60-UnemployedMale!AP60</f>
        <v>58.069455069214655</v>
      </c>
      <c r="AQ60" s="25">
        <f>LaborForceMale!AQ60-UnemployedMale!AQ60</f>
        <v>59.818843121961052</v>
      </c>
      <c r="AR60" s="25">
        <f>LaborForceMale!AR60-UnemployedMale!AR60</f>
        <v>61.597502712687984</v>
      </c>
      <c r="AS60" s="25">
        <f>LaborForceMale!AS60-UnemployedMale!AS60</f>
        <v>63.448531028057374</v>
      </c>
      <c r="AT60" s="25">
        <f>LaborForceMale!AT60-UnemployedMale!AT60</f>
        <v>65.429981797107317</v>
      </c>
      <c r="AU60" s="25">
        <f>LaborForceMale!AU60-UnemployedMale!AU60</f>
        <v>67.582530442604678</v>
      </c>
      <c r="AV60" s="25">
        <f>LaborForceMale!AV60-UnemployedMale!AV60</f>
        <v>69.878932900436837</v>
      </c>
      <c r="AW60" s="25">
        <f>LaborForceMale!AW60-UnemployedMale!AW60</f>
        <v>72.290625279150078</v>
      </c>
      <c r="AX60" s="25">
        <f>LaborForceMale!AX60-UnemployedMale!AX60</f>
        <v>74.847628713575531</v>
      </c>
      <c r="AY60" s="25">
        <f>LaborForceMale!AY60-UnemployedMale!AY60</f>
        <v>77.587123831384346</v>
      </c>
      <c r="AZ60" s="25">
        <f>LaborForceMale!AZ60-UnemployedMale!AZ60</f>
        <v>80.508329264999986</v>
      </c>
    </row>
    <row r="61" spans="1:5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LaborForceMale!AA61-UnemployedMale!AA61</f>
        <v>28.160854521595951</v>
      </c>
      <c r="AB61" s="28">
        <f>LaborForceMale!AB61-UnemployedMale!AB61</f>
        <v>30.080120835946328</v>
      </c>
      <c r="AC61" s="28">
        <f>LaborForceMale!AC61-UnemployedMale!AC61</f>
        <v>32.486310424506009</v>
      </c>
      <c r="AD61" s="28">
        <f>LaborForceMale!AD61-UnemployedMale!AD61</f>
        <v>35.15842797826474</v>
      </c>
      <c r="AE61" s="28">
        <f>LaborForceMale!AE61-UnemployedMale!AE61</f>
        <v>37.781027910917445</v>
      </c>
      <c r="AF61" s="28">
        <f>LaborForceMale!AF61-UnemployedMale!AF61</f>
        <v>40.133114913453866</v>
      </c>
      <c r="AG61" s="25">
        <f>LaborForceMale!AG61-UnemployedMale!AG61</f>
        <v>41.973755837286497</v>
      </c>
      <c r="AH61" s="25">
        <f>LaborForceMale!AH61-UnemployedMale!AH61</f>
        <v>43.516405965760214</v>
      </c>
      <c r="AI61" s="25">
        <f>LaborForceMale!AI61-UnemployedMale!AI61</f>
        <v>44.857654476053312</v>
      </c>
      <c r="AJ61" s="25">
        <f>LaborForceMale!AJ61-UnemployedMale!AJ61</f>
        <v>46.155004786971332</v>
      </c>
      <c r="AK61" s="25">
        <f>LaborForceMale!AK61-UnemployedMale!AK61</f>
        <v>47.524908305498172</v>
      </c>
      <c r="AL61" s="25">
        <f>LaborForceMale!AL61-UnemployedMale!AL61</f>
        <v>48.990612215826893</v>
      </c>
      <c r="AM61" s="25">
        <f>LaborForceMale!AM61-UnemployedMale!AM61</f>
        <v>50.518734576342851</v>
      </c>
      <c r="AN61" s="25">
        <f>LaborForceMale!AN61-UnemployedMale!AN61</f>
        <v>52.097736746273853</v>
      </c>
      <c r="AO61" s="25">
        <f>LaborForceMale!AO61-UnemployedMale!AO61</f>
        <v>53.705610894017219</v>
      </c>
      <c r="AP61" s="25">
        <f>LaborForceMale!AP61-UnemployedMale!AP61</f>
        <v>55.328622691166302</v>
      </c>
      <c r="AQ61" s="25">
        <f>LaborForceMale!AQ61-UnemployedMale!AQ61</f>
        <v>56.970829233115801</v>
      </c>
      <c r="AR61" s="25">
        <f>LaborForceMale!AR61-UnemployedMale!AR61</f>
        <v>58.653736266644529</v>
      </c>
      <c r="AS61" s="25">
        <f>LaborForceMale!AS61-UnemployedMale!AS61</f>
        <v>60.411593254652168</v>
      </c>
      <c r="AT61" s="25">
        <f>LaborForceMale!AT61-UnemployedMale!AT61</f>
        <v>62.287660277466181</v>
      </c>
      <c r="AU61" s="25">
        <f>LaborForceMale!AU61-UnemployedMale!AU61</f>
        <v>64.313245657111736</v>
      </c>
      <c r="AV61" s="25">
        <f>LaborForceMale!AV61-UnemployedMale!AV61</f>
        <v>66.458786243771556</v>
      </c>
      <c r="AW61" s="25">
        <f>LaborForceMale!AW61-UnemployedMale!AW61</f>
        <v>68.704603574720139</v>
      </c>
      <c r="AX61" s="25">
        <f>LaborForceMale!AX61-UnemployedMale!AX61</f>
        <v>71.103151807723322</v>
      </c>
      <c r="AY61" s="25">
        <f>LaborForceMale!AY61-UnemployedMale!AY61</f>
        <v>73.716243708745651</v>
      </c>
      <c r="AZ61" s="25">
        <f>LaborForceMale!AZ61-UnemployedMale!AZ61</f>
        <v>76.565635555499995</v>
      </c>
    </row>
    <row r="62" spans="1:5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LaborForceMale!AA62-UnemployedMale!AA62</f>
        <v>26.878898330739844</v>
      </c>
      <c r="AB62" s="28">
        <f>LaborForceMale!AB62-UnemployedMale!AB62</f>
        <v>28.382766823589638</v>
      </c>
      <c r="AC62" s="28">
        <f>LaborForceMale!AC62-UnemployedMale!AC62</f>
        <v>30.250681530867105</v>
      </c>
      <c r="AD62" s="28">
        <f>LaborForceMale!AD62-UnemployedMale!AD62</f>
        <v>32.362516371740938</v>
      </c>
      <c r="AE62" s="28">
        <f>LaborForceMale!AE62-UnemployedMale!AE62</f>
        <v>34.547710651290373</v>
      </c>
      <c r="AF62" s="28">
        <f>LaborForceMale!AF62-UnemployedMale!AF62</f>
        <v>36.674217379899332</v>
      </c>
      <c r="AG62" s="25">
        <f>LaborForceMale!AG62-UnemployedMale!AG62</f>
        <v>38.566157420199147</v>
      </c>
      <c r="AH62" s="25">
        <f>LaborForceMale!AH62-UnemployedMale!AH62</f>
        <v>40.371880781987976</v>
      </c>
      <c r="AI62" s="25">
        <f>LaborForceMale!AI62-UnemployedMale!AI62</f>
        <v>42.091282842911212</v>
      </c>
      <c r="AJ62" s="25">
        <f>LaborForceMale!AJ62-UnemployedMale!AJ62</f>
        <v>43.738725204899026</v>
      </c>
      <c r="AK62" s="25">
        <f>LaborForceMale!AK62-UnemployedMale!AK62</f>
        <v>45.323864534618316</v>
      </c>
      <c r="AL62" s="25">
        <f>LaborForceMale!AL62-UnemployedMale!AL62</f>
        <v>46.843670416831344</v>
      </c>
      <c r="AM62" s="25">
        <f>LaborForceMale!AM62-UnemployedMale!AM62</f>
        <v>48.29338128205864</v>
      </c>
      <c r="AN62" s="25">
        <f>LaborForceMale!AN62-UnemployedMale!AN62</f>
        <v>49.712796385704223</v>
      </c>
      <c r="AO62" s="25">
        <f>LaborForceMale!AO62-UnemployedMale!AO62</f>
        <v>51.14908699491086</v>
      </c>
      <c r="AP62" s="25">
        <f>LaborForceMale!AP62-UnemployedMale!AP62</f>
        <v>52.639870541879567</v>
      </c>
      <c r="AQ62" s="25">
        <f>LaborForceMale!AQ62-UnemployedMale!AQ62</f>
        <v>54.19667553774476</v>
      </c>
      <c r="AR62" s="25">
        <f>LaborForceMale!AR62-UnemployedMale!AR62</f>
        <v>55.822079938153458</v>
      </c>
      <c r="AS62" s="25">
        <f>LaborForceMale!AS62-UnemployedMale!AS62</f>
        <v>57.536055506549999</v>
      </c>
      <c r="AT62" s="25">
        <f>LaborForceMale!AT62-UnemployedMale!AT62</f>
        <v>59.358244944858242</v>
      </c>
      <c r="AU62" s="25">
        <f>LaborForceMale!AU62-UnemployedMale!AU62</f>
        <v>61.300171699393715</v>
      </c>
      <c r="AV62" s="25">
        <f>LaborForceMale!AV62-UnemployedMale!AV62</f>
        <v>63.342978324137519</v>
      </c>
      <c r="AW62" s="25">
        <f>LaborForceMale!AW62-UnemployedMale!AW62</f>
        <v>65.481821137764769</v>
      </c>
      <c r="AX62" s="25">
        <f>LaborForceMale!AX62-UnemployedMale!AX62</f>
        <v>67.746978354419511</v>
      </c>
      <c r="AY62" s="25">
        <f>LaborForceMale!AY62-UnemployedMale!AY62</f>
        <v>70.183554477103328</v>
      </c>
      <c r="AZ62" s="25">
        <f>LaborForceMale!AZ62-UnemployedMale!AZ62</f>
        <v>72.801113931000003</v>
      </c>
    </row>
    <row r="63" spans="1:5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LaborForceMale!AA63-UnemployedMale!AA63</f>
        <v>23.381617521017599</v>
      </c>
      <c r="AB63" s="28">
        <f>LaborForceMale!AB63-UnemployedMale!AB63</f>
        <v>24.392999844264022</v>
      </c>
      <c r="AC63" s="28">
        <f>LaborForceMale!AC63-UnemployedMale!AC63</f>
        <v>25.642354478862551</v>
      </c>
      <c r="AD63" s="28">
        <f>LaborForceMale!AD63-UnemployedMale!AD63</f>
        <v>27.103705573926145</v>
      </c>
      <c r="AE63" s="28">
        <f>LaborForceMale!AE63-UnemployedMale!AE63</f>
        <v>28.734318665092299</v>
      </c>
      <c r="AF63" s="28">
        <f>LaborForceMale!AF63-UnemployedMale!AF63</f>
        <v>30.491459287998477</v>
      </c>
      <c r="AG63" s="25">
        <f>LaborForceMale!AG63-UnemployedMale!AG63</f>
        <v>32.170674852227954</v>
      </c>
      <c r="AH63" s="25">
        <f>LaborForceMale!AH63-UnemployedMale!AH63</f>
        <v>33.942899577697005</v>
      </c>
      <c r="AI63" s="25">
        <f>LaborForceMale!AI63-UnemployedMale!AI63</f>
        <v>35.720370690742484</v>
      </c>
      <c r="AJ63" s="25">
        <f>LaborForceMale!AJ63-UnemployedMale!AJ63</f>
        <v>37.395541845662272</v>
      </c>
      <c r="AK63" s="25">
        <f>LaborForceMale!AK63-UnemployedMale!AK63</f>
        <v>38.896140298120386</v>
      </c>
      <c r="AL63" s="25">
        <f>LaborForceMale!AL63-UnemployedMale!AL63</f>
        <v>40.18972055996074</v>
      </c>
      <c r="AM63" s="25">
        <f>LaborForceMale!AM63-UnemployedMale!AM63</f>
        <v>41.307189999366862</v>
      </c>
      <c r="AN63" s="25">
        <f>LaborForceMale!AN63-UnemployedMale!AN63</f>
        <v>42.317652347749622</v>
      </c>
      <c r="AO63" s="25">
        <f>LaborForceMale!AO63-UnemployedMale!AO63</f>
        <v>43.325501292127257</v>
      </c>
      <c r="AP63" s="25">
        <f>LaborForceMale!AP63-UnemployedMale!AP63</f>
        <v>44.404881391458844</v>
      </c>
      <c r="AQ63" s="25">
        <f>LaborForceMale!AQ63-UnemployedMale!AQ63</f>
        <v>45.576509414640583</v>
      </c>
      <c r="AR63" s="25">
        <f>LaborForceMale!AR63-UnemployedMale!AR63</f>
        <v>46.822602196454795</v>
      </c>
      <c r="AS63" s="25">
        <f>LaborForceMale!AS63-UnemployedMale!AS63</f>
        <v>48.144229257038624</v>
      </c>
      <c r="AT63" s="25">
        <f>LaborForceMale!AT63-UnemployedMale!AT63</f>
        <v>49.532466888612468</v>
      </c>
      <c r="AU63" s="25">
        <f>LaborForceMale!AU63-UnemployedMale!AU63</f>
        <v>50.983126238370176</v>
      </c>
      <c r="AV63" s="25">
        <f>LaborForceMale!AV63-UnemployedMale!AV63</f>
        <v>52.483069150792794</v>
      </c>
      <c r="AW63" s="25">
        <f>LaborForceMale!AW63-UnemployedMale!AW63</f>
        <v>54.035144004630105</v>
      </c>
      <c r="AX63" s="25">
        <f>LaborForceMale!AX63-UnemployedMale!AX63</f>
        <v>55.667981477931562</v>
      </c>
      <c r="AY63" s="25">
        <f>LaborForceMale!AY63-UnemployedMale!AY63</f>
        <v>57.416672553808546</v>
      </c>
      <c r="AZ63" s="25">
        <f>LaborForceMale!AZ63-UnemployedMale!AZ63</f>
        <v>59.295505512500007</v>
      </c>
    </row>
    <row r="64" spans="1:5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LaborForceMale!AA64-UnemployedMale!AA64</f>
        <v>22.279738685003473</v>
      </c>
      <c r="AB64" s="28">
        <f>LaborForceMale!AB64-UnemployedMale!AB64</f>
        <v>22.909862551682277</v>
      </c>
      <c r="AC64" s="28">
        <f>LaborForceMale!AC64-UnemployedMale!AC64</f>
        <v>23.679920840881501</v>
      </c>
      <c r="AD64" s="28">
        <f>LaborForceMale!AD64-UnemployedMale!AD64</f>
        <v>24.652758353134274</v>
      </c>
      <c r="AE64" s="28">
        <f>LaborForceMale!AE64-UnemployedMale!AE64</f>
        <v>25.902112987732796</v>
      </c>
      <c r="AF64" s="28">
        <f>LaborForceMale!AF64-UnemployedMale!AF64</f>
        <v>27.473233001060926</v>
      </c>
      <c r="AG64" s="25">
        <f>LaborForceMale!AG64-UnemployedMale!AG64</f>
        <v>29.219427734997204</v>
      </c>
      <c r="AH64" s="25">
        <f>LaborForceMale!AH64-UnemployedMale!AH64</f>
        <v>31.249898261266743</v>
      </c>
      <c r="AI64" s="25">
        <f>LaborForceMale!AI64-UnemployedMale!AI64</f>
        <v>33.382725379511093</v>
      </c>
      <c r="AJ64" s="25">
        <f>LaborForceMale!AJ64-UnemployedMale!AJ64</f>
        <v>35.379411659282873</v>
      </c>
      <c r="AK64" s="25">
        <f>LaborForceMale!AK64-UnemployedMale!AK64</f>
        <v>37.07583563552673</v>
      </c>
      <c r="AL64" s="25">
        <f>LaborForceMale!AL64-UnemployedMale!AL64</f>
        <v>38.411385830574098</v>
      </c>
      <c r="AM64" s="25">
        <f>LaborForceMale!AM64-UnemployedMale!AM64</f>
        <v>39.446426487436447</v>
      </c>
      <c r="AN64" s="25">
        <f>LaborForceMale!AN64-UnemployedMale!AN64</f>
        <v>40.301050427725045</v>
      </c>
      <c r="AO64" s="25">
        <f>LaborForceMale!AO64-UnemployedMale!AO64</f>
        <v>41.145889719345661</v>
      </c>
      <c r="AP64" s="25">
        <f>LaborForceMale!AP64-UnemployedMale!AP64</f>
        <v>42.106225977117809</v>
      </c>
      <c r="AQ64" s="25">
        <f>LaborForceMale!AQ64-UnemployedMale!AQ64</f>
        <v>43.212031954272774</v>
      </c>
      <c r="AR64" s="25">
        <f>LaborForceMale!AR64-UnemployedMale!AR64</f>
        <v>44.428993550282328</v>
      </c>
      <c r="AS64" s="25">
        <f>LaborForceMale!AS64-UnemployedMale!AS64</f>
        <v>45.733640975199087</v>
      </c>
      <c r="AT64" s="25">
        <f>LaborForceMale!AT64-UnemployedMale!AT64</f>
        <v>47.08403894841075</v>
      </c>
      <c r="AU64" s="25">
        <f>LaborForceMale!AU64-UnemployedMale!AU64</f>
        <v>48.451485611007392</v>
      </c>
      <c r="AV64" s="25">
        <f>LaborForceMale!AV64-UnemployedMale!AV64</f>
        <v>49.827590814433876</v>
      </c>
      <c r="AW64" s="25">
        <f>LaborForceMale!AW64-UnemployedMale!AW64</f>
        <v>51.230283379394947</v>
      </c>
      <c r="AX64" s="25">
        <f>LaborForceMale!AX64-UnemployedMale!AX64</f>
        <v>52.693978185026147</v>
      </c>
      <c r="AY64" s="25">
        <f>LaborForceMale!AY64-UnemployedMale!AY64</f>
        <v>54.263808230533812</v>
      </c>
      <c r="AZ64" s="25">
        <f>LaborForceMale!AZ64-UnemployedMale!AZ64</f>
        <v>55.963821924999991</v>
      </c>
    </row>
    <row r="65" spans="1:5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LaborForceMale!AA65-UnemployedMale!AA65</f>
        <v>21.295170143317851</v>
      </c>
      <c r="AB65" s="28">
        <f>LaborForceMale!AB65-UnemployedMale!AB65</f>
        <v>21.640397580913149</v>
      </c>
      <c r="AC65" s="28">
        <f>LaborForceMale!AC65-UnemployedMale!AC65</f>
        <v>22.050145680389125</v>
      </c>
      <c r="AD65" s="28">
        <f>LaborForceMale!AD65-UnemployedMale!AD65</f>
        <v>22.643400597421824</v>
      </c>
      <c r="AE65" s="28">
        <f>LaborForceMale!AE65-UnemployedMale!AE65</f>
        <v>23.575179506659623</v>
      </c>
      <c r="AF65" s="28">
        <f>LaborForceMale!AF65-UnemployedMale!AF65</f>
        <v>24.940168574239099</v>
      </c>
      <c r="AG65" s="25">
        <f>LaborForceMale!AG65-UnemployedMale!AG65</f>
        <v>26.633652404639307</v>
      </c>
      <c r="AH65" s="25">
        <f>LaborForceMale!AH65-UnemployedMale!AH65</f>
        <v>28.724795982685173</v>
      </c>
      <c r="AI65" s="25">
        <f>LaborForceMale!AI65-UnemployedMale!AI65</f>
        <v>30.990028315783213</v>
      </c>
      <c r="AJ65" s="25">
        <f>LaborForceMale!AJ65-UnemployedMale!AJ65</f>
        <v>33.124121090470616</v>
      </c>
      <c r="AK65" s="25">
        <f>LaborForceMale!AK65-UnemployedMale!AK65</f>
        <v>34.916605650454613</v>
      </c>
      <c r="AL65" s="25">
        <f>LaborForceMale!AL65-UnemployedMale!AL65</f>
        <v>36.292364692432677</v>
      </c>
      <c r="AM65" s="25">
        <f>LaborForceMale!AM65-UnemployedMale!AM65</f>
        <v>37.329667995360822</v>
      </c>
      <c r="AN65" s="25">
        <f>LaborForceMale!AN65-UnemployedMale!AN65</f>
        <v>38.155729236209545</v>
      </c>
      <c r="AO65" s="25">
        <f>LaborForceMale!AO65-UnemployedMale!AO65</f>
        <v>38.961543291590601</v>
      </c>
      <c r="AP65" s="25">
        <f>LaborForceMale!AP65-UnemployedMale!AP65</f>
        <v>39.884375278291742</v>
      </c>
      <c r="AQ65" s="25">
        <f>LaborForceMale!AQ65-UnemployedMale!AQ65</f>
        <v>40.957294889531006</v>
      </c>
      <c r="AR65" s="25">
        <f>LaborForceMale!AR65-UnemployedMale!AR65</f>
        <v>42.137405033685184</v>
      </c>
      <c r="AS65" s="25">
        <f>LaborForceMale!AS65-UnemployedMale!AS65</f>
        <v>43.39596128513756</v>
      </c>
      <c r="AT65" s="25">
        <f>LaborForceMale!AT65-UnemployedMale!AT65</f>
        <v>44.681333285336983</v>
      </c>
      <c r="AU65" s="25">
        <f>LaborForceMale!AU65-UnemployedMale!AU65</f>
        <v>45.960702303990566</v>
      </c>
      <c r="AV65" s="25">
        <f>LaborForceMale!AV65-UnemployedMale!AV65</f>
        <v>47.22770099204682</v>
      </c>
      <c r="AW65" s="25">
        <f>LaborForceMale!AW65-UnemployedMale!AW65</f>
        <v>48.509695354705272</v>
      </c>
      <c r="AX65" s="25">
        <f>LaborForceMale!AX65-UnemployedMale!AX65</f>
        <v>49.839171937218509</v>
      </c>
      <c r="AY65" s="25">
        <f>LaborForceMale!AY65-UnemployedMale!AY65</f>
        <v>51.260135389222896</v>
      </c>
      <c r="AZ65" s="25">
        <f>LaborForceMale!AZ65-UnemployedMale!AZ65</f>
        <v>52.803573775000004</v>
      </c>
    </row>
    <row r="66" spans="1:5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LaborForceMale!AA66-UnemployedMale!AA66</f>
        <v>20.378473986208</v>
      </c>
      <c r="AB66" s="28">
        <f>LaborForceMale!AB66-UnemployedMale!AB66</f>
        <v>20.602201476105922</v>
      </c>
      <c r="AC66" s="28">
        <f>LaborForceMale!AC66-UnemployedMale!AC66</f>
        <v>20.864473776997499</v>
      </c>
      <c r="AD66" s="28">
        <f>LaborForceMale!AD66-UnemployedMale!AD66</f>
        <v>21.28427704455877</v>
      </c>
      <c r="AE66" s="28">
        <f>LaborForceMale!AE66-UnemployedMale!AE66</f>
        <v>22.019142245459449</v>
      </c>
      <c r="AF66" s="28">
        <f>LaborForceMale!AF66-UnemployedMale!AF66</f>
        <v>23.167107268531197</v>
      </c>
      <c r="AG66" s="25">
        <f>LaborForceMale!AG66-UnemployedMale!AG66</f>
        <v>24.628968890311619</v>
      </c>
      <c r="AH66" s="25">
        <f>LaborForceMale!AH66-UnemployedMale!AH66</f>
        <v>26.474287204427576</v>
      </c>
      <c r="AI66" s="25">
        <f>LaborForceMale!AI66-UnemployedMale!AI66</f>
        <v>28.511877785493624</v>
      </c>
      <c r="AJ66" s="25">
        <f>LaborForceMale!AJ66-UnemployedMale!AJ66</f>
        <v>30.482745672201894</v>
      </c>
      <c r="AK66" s="25">
        <f>LaborForceMale!AK66-UnemployedMale!AK66</f>
        <v>32.205203070626915</v>
      </c>
      <c r="AL66" s="25">
        <f>LaborForceMale!AL66-UnemployedMale!AL66</f>
        <v>33.62164097746615</v>
      </c>
      <c r="AM66" s="25">
        <f>LaborForceMale!AM66-UnemployedMale!AM66</f>
        <v>34.788117833106767</v>
      </c>
      <c r="AN66" s="25">
        <f>LaborForceMale!AN66-UnemployedMale!AN66</f>
        <v>35.787135728095585</v>
      </c>
      <c r="AO66" s="25">
        <f>LaborForceMale!AO66-UnemployedMale!AO66</f>
        <v>36.745631164012494</v>
      </c>
      <c r="AP66" s="25">
        <f>LaborForceMale!AP66-UnemployedMale!AP66</f>
        <v>37.75657116989219</v>
      </c>
      <c r="AQ66" s="25">
        <f>LaborForceMale!AQ66-UnemployedMale!AQ66</f>
        <v>38.838760443474008</v>
      </c>
      <c r="AR66" s="25">
        <f>LaborForceMale!AR66-UnemployedMale!AR66</f>
        <v>39.964840001592577</v>
      </c>
      <c r="AS66" s="25">
        <f>LaborForceMale!AS66-UnemployedMale!AS66</f>
        <v>41.123515598245845</v>
      </c>
      <c r="AT66" s="25">
        <f>LaborForceMale!AT66-UnemployedMale!AT66</f>
        <v>42.297678571066527</v>
      </c>
      <c r="AU66" s="25">
        <f>LaborForceMale!AU66-UnemployedMale!AU66</f>
        <v>43.474458699234404</v>
      </c>
      <c r="AV66" s="25">
        <f>LaborForceMale!AV66-UnemployedMale!AV66</f>
        <v>44.65635662278045</v>
      </c>
      <c r="AW66" s="25">
        <f>LaborForceMale!AW66-UnemployedMale!AW66</f>
        <v>45.861447526944005</v>
      </c>
      <c r="AX66" s="25">
        <f>LaborForceMale!AX66-UnemployedMale!AX66</f>
        <v>47.115408403586684</v>
      </c>
      <c r="AY66" s="25">
        <f>LaborForceMale!AY66-UnemployedMale!AY66</f>
        <v>48.453424701440568</v>
      </c>
      <c r="AZ66" s="25">
        <f>LaborForceMale!AZ66-UnemployedMale!AZ66</f>
        <v>49.89573695</v>
      </c>
    </row>
    <row r="67" spans="1:5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LaborForceMale!AA67-UnemployedMale!AA67</f>
        <v>19.524622629631274</v>
      </c>
      <c r="AB67" s="28">
        <f>LaborForceMale!AB67-UnemployedMale!AB67</f>
        <v>19.734105298075022</v>
      </c>
      <c r="AC67" s="28">
        <f>LaborForceMale!AC67-UnemployedMale!AC67</f>
        <v>19.989674153576402</v>
      </c>
      <c r="AD67" s="28">
        <f>LaborForceMale!AD67-UnemployedMale!AD67</f>
        <v>20.372608471491574</v>
      </c>
      <c r="AE67" s="28">
        <f>LaborForceMale!AE67-UnemployedMale!AE67</f>
        <v>20.992677170085074</v>
      </c>
      <c r="AF67" s="28">
        <f>LaborForceMale!AF67-UnemployedMale!AF67</f>
        <v>21.920266425953997</v>
      </c>
      <c r="AG67" s="25">
        <f>LaborForceMale!AG67-UnemployedMale!AG67</f>
        <v>23.04303778782231</v>
      </c>
      <c r="AH67" s="25">
        <f>LaborForceMale!AH67-UnemployedMale!AH67</f>
        <v>24.447919506253701</v>
      </c>
      <c r="AI67" s="25">
        <f>LaborForceMale!AI67-UnemployedMale!AI67</f>
        <v>26.031262251360907</v>
      </c>
      <c r="AJ67" s="25">
        <f>LaborForceMale!AJ67-UnemployedMale!AJ67</f>
        <v>27.647919705685432</v>
      </c>
      <c r="AK67" s="25">
        <f>LaborForceMale!AK67-UnemployedMale!AK67</f>
        <v>29.192173170315986</v>
      </c>
      <c r="AL67" s="25">
        <f>LaborForceMale!AL67-UnemployedMale!AL67</f>
        <v>30.636003820837402</v>
      </c>
      <c r="AM67" s="25">
        <f>LaborForceMale!AM67-UnemployedMale!AM67</f>
        <v>32.000172502462945</v>
      </c>
      <c r="AN67" s="25">
        <f>LaborForceMale!AN67-UnemployedMale!AN67</f>
        <v>33.285850131469367</v>
      </c>
      <c r="AO67" s="25">
        <f>LaborForceMale!AO67-UnemployedMale!AO67</f>
        <v>34.508412189053821</v>
      </c>
      <c r="AP67" s="25">
        <f>LaborForceMale!AP67-UnemployedMale!AP67</f>
        <v>35.682060129400973</v>
      </c>
      <c r="AQ67" s="25">
        <f>LaborForceMale!AQ67-UnemployedMale!AQ67</f>
        <v>36.799612666593276</v>
      </c>
      <c r="AR67" s="25">
        <f>LaborForceMale!AR67-UnemployedMale!AR67</f>
        <v>37.862607028525375</v>
      </c>
      <c r="AS67" s="25">
        <f>LaborForceMale!AS67-UnemployedMale!AS67</f>
        <v>38.897884901864217</v>
      </c>
      <c r="AT67" s="25">
        <f>LaborForceMale!AT67-UnemployedMale!AT67</f>
        <v>39.938409071264303</v>
      </c>
      <c r="AU67" s="25">
        <f>LaborForceMale!AU67-UnemployedMale!AU67</f>
        <v>41.012426839868439</v>
      </c>
      <c r="AV67" s="25">
        <f>LaborForceMale!AV67-UnemployedMale!AV67</f>
        <v>42.127079237060364</v>
      </c>
      <c r="AW67" s="25">
        <f>LaborForceMale!AW67-UnemployedMale!AW67</f>
        <v>43.286285671337254</v>
      </c>
      <c r="AX67" s="25">
        <f>LaborForceMale!AX67-UnemployedMale!AX67</f>
        <v>44.503438371878865</v>
      </c>
      <c r="AY67" s="25">
        <f>LaborForceMale!AY67-UnemployedMale!AY67</f>
        <v>45.79517056221335</v>
      </c>
      <c r="AZ67" s="25">
        <f>LaborForceMale!AZ67-UnemployedMale!AZ67</f>
        <v>47.171007762500004</v>
      </c>
    </row>
    <row r="68" spans="1:5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LaborForceMale!AA68-UnemployedMale!AA68</f>
        <v>16.708552932357001</v>
      </c>
      <c r="AB68" s="28">
        <f>LaborForceMale!AB68-UnemployedMale!AB68</f>
        <v>16.869678314445</v>
      </c>
      <c r="AC68" s="28">
        <f>LaborForceMale!AC68-UnemployedMale!AC68</f>
        <v>17.065117435310999</v>
      </c>
      <c r="AD68" s="28">
        <f>LaborForceMale!AD68-UnemployedMale!AD68</f>
        <v>17.344849001436</v>
      </c>
      <c r="AE68" s="28">
        <f>LaborForceMale!AE68-UnemployedMale!AE68</f>
        <v>17.775262637846996</v>
      </c>
      <c r="AF68" s="28">
        <f>LaborForceMale!AF68-UnemployedMale!AF68</f>
        <v>18.399623493438</v>
      </c>
      <c r="AG68" s="25">
        <f>LaborForceMale!AG68-UnemployedMale!AG68</f>
        <v>18.909337305815551</v>
      </c>
      <c r="AH68" s="25">
        <f>LaborForceMale!AH68-UnemployedMale!AH68</f>
        <v>19.5762798390159</v>
      </c>
      <c r="AI68" s="25">
        <f>LaborForceMale!AI68-UnemployedMale!AI68</f>
        <v>20.368819383328354</v>
      </c>
      <c r="AJ68" s="25">
        <f>LaborForceMale!AJ68-UnemployedMale!AJ68</f>
        <v>21.244356432129607</v>
      </c>
      <c r="AK68" s="25">
        <f>LaborForceMale!AK68-UnemployedMale!AK68</f>
        <v>22.165483649586758</v>
      </c>
      <c r="AL68" s="25">
        <f>LaborForceMale!AL68-UnemployedMale!AL68</f>
        <v>23.128573540188608</v>
      </c>
      <c r="AM68" s="25">
        <f>LaborForceMale!AM68-UnemployedMale!AM68</f>
        <v>24.120684575415464</v>
      </c>
      <c r="AN68" s="25">
        <f>LaborForceMale!AN68-UnemployedMale!AN68</f>
        <v>25.081059720835817</v>
      </c>
      <c r="AO68" s="25">
        <f>LaborForceMale!AO68-UnemployedMale!AO68</f>
        <v>25.936849889631464</v>
      </c>
      <c r="AP68" s="25">
        <f>LaborForceMale!AP68-UnemployedMale!AP68</f>
        <v>26.643835074631518</v>
      </c>
      <c r="AQ68" s="25">
        <f>LaborForceMale!AQ68-UnemployedMale!AQ68</f>
        <v>27.184710980893964</v>
      </c>
      <c r="AR68" s="25">
        <f>LaborForceMale!AR68-UnemployedMale!AR68</f>
        <v>27.583971022476018</v>
      </c>
      <c r="AS68" s="25">
        <f>LaborForceMale!AS68-UnemployedMale!AS68</f>
        <v>27.890297741527668</v>
      </c>
      <c r="AT68" s="25">
        <f>LaborForceMale!AT68-UnemployedMale!AT68</f>
        <v>28.168669781742619</v>
      </c>
      <c r="AU68" s="25">
        <f>LaborForceMale!AU68-UnemployedMale!AU68</f>
        <v>28.464701805837013</v>
      </c>
      <c r="AV68" s="25">
        <f>LaborForceMale!AV68-UnemployedMale!AV68</f>
        <v>28.787676472585815</v>
      </c>
      <c r="AW68" s="25">
        <f>LaborForceMale!AW68-UnemployedMale!AW68</f>
        <v>29.124366171659567</v>
      </c>
      <c r="AX68" s="25">
        <f>LaborForceMale!AX68-UnemployedMale!AX68</f>
        <v>29.473788427281022</v>
      </c>
      <c r="AY68" s="25">
        <f>LaborForceMale!AY68-UnemployedMale!AY68</f>
        <v>29.829584147239814</v>
      </c>
      <c r="AZ68" s="25">
        <f>LaborForceMale!AZ68-UnemployedMale!AZ68</f>
        <v>30.18609</v>
      </c>
    </row>
    <row r="69" spans="1:5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LaborForceMale!AA69-UnemployedMale!AA69</f>
        <v>16.114030110485999</v>
      </c>
      <c r="AB69" s="28">
        <f>LaborForceMale!AB69-UnemployedMale!AB69</f>
        <v>16.254268868969998</v>
      </c>
      <c r="AC69" s="28">
        <f>LaborForceMale!AC69-UnemployedMale!AC69</f>
        <v>16.419124005273002</v>
      </c>
      <c r="AD69" s="28">
        <f>LaborForceMale!AD69-UnemployedMale!AD69</f>
        <v>16.636941651429002</v>
      </c>
      <c r="AE69" s="28">
        <f>LaborForceMale!AE69-UnemployedMale!AE69</f>
        <v>16.939051742843997</v>
      </c>
      <c r="AF69" s="28">
        <f>LaborForceMale!AF69-UnemployedMale!AF69</f>
        <v>17.353800411552001</v>
      </c>
      <c r="AG69" s="25">
        <f>LaborForceMale!AG69-UnemployedMale!AG69</f>
        <v>17.57307649166685</v>
      </c>
      <c r="AH69" s="25">
        <f>LaborForceMale!AH69-UnemployedMale!AH69</f>
        <v>17.880106238794802</v>
      </c>
      <c r="AI69" s="25">
        <f>LaborForceMale!AI69-UnemployedMale!AI69</f>
        <v>18.316142171766455</v>
      </c>
      <c r="AJ69" s="25">
        <f>LaborForceMale!AJ69-UnemployedMale!AJ69</f>
        <v>18.929560668400807</v>
      </c>
      <c r="AK69" s="25">
        <f>LaborForceMale!AK69-UnemployedMale!AK69</f>
        <v>19.739393816967006</v>
      </c>
      <c r="AL69" s="25">
        <f>LaborForceMale!AL69-UnemployedMale!AL69</f>
        <v>20.765148000676209</v>
      </c>
      <c r="AM69" s="25">
        <f>LaborForceMale!AM69-UnemployedMale!AM69</f>
        <v>21.955476197659962</v>
      </c>
      <c r="AN69" s="25">
        <f>LaborForceMale!AN69-UnemployedMale!AN69</f>
        <v>23.179209010749016</v>
      </c>
      <c r="AO69" s="25">
        <f>LaborForceMale!AO69-UnemployedMale!AO69</f>
        <v>24.27199949523197</v>
      </c>
      <c r="AP69" s="25">
        <f>LaborForceMale!AP69-UnemployedMale!AP69</f>
        <v>25.126772669064021</v>
      </c>
      <c r="AQ69" s="25">
        <f>LaborForceMale!AQ69-UnemployedMale!AQ69</f>
        <v>25.710485873470216</v>
      </c>
      <c r="AR69" s="25">
        <f>LaborForceMale!AR69-UnemployedMale!AR69</f>
        <v>26.073491106999615</v>
      </c>
      <c r="AS69" s="25">
        <f>LaborForceMale!AS69-UnemployedMale!AS69</f>
        <v>26.295084381475817</v>
      </c>
      <c r="AT69" s="25">
        <f>LaborForceMale!AT69-UnemployedMale!AT69</f>
        <v>26.489179711952115</v>
      </c>
      <c r="AU69" s="25">
        <f>LaborForceMale!AU69-UnemployedMale!AU69</f>
        <v>26.730137525404519</v>
      </c>
      <c r="AV69" s="25">
        <f>LaborForceMale!AV69-UnemployedMale!AV69</f>
        <v>27.032164129693818</v>
      </c>
      <c r="AW69" s="25">
        <f>LaborForceMale!AW69-UnemployedMale!AW69</f>
        <v>27.371439288012617</v>
      </c>
      <c r="AX69" s="25">
        <f>LaborForceMale!AX69-UnemployedMale!AX69</f>
        <v>27.729909609623117</v>
      </c>
      <c r="AY69" s="25">
        <f>LaborForceMale!AY69-UnemployedMale!AY69</f>
        <v>28.082097959617364</v>
      </c>
      <c r="AZ69" s="25">
        <f>LaborForceMale!AZ69-UnemployedMale!AZ69</f>
        <v>28.410525</v>
      </c>
    </row>
    <row r="70" spans="1:5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LaborForceMale!AA70-UnemployedMale!AA70</f>
        <v>15.474004287191999</v>
      </c>
      <c r="AB70" s="28">
        <f>LaborForceMale!AB70-UnemployedMale!AB70</f>
        <v>15.60529163556</v>
      </c>
      <c r="AC70" s="28">
        <f>LaborForceMale!AC70-UnemployedMale!AC70</f>
        <v>15.753735853316998</v>
      </c>
      <c r="AD70" s="28">
        <f>LaborForceMale!AD70-UnemployedMale!AD70</f>
        <v>15.928288350578999</v>
      </c>
      <c r="AE70" s="28">
        <f>LaborForceMale!AE70-UnemployedMale!AE70</f>
        <v>16.136408635776</v>
      </c>
      <c r="AF70" s="28">
        <f>LaborForceMale!AF70-UnemployedMale!AF70</f>
        <v>16.393761676611</v>
      </c>
      <c r="AG70" s="25">
        <f>LaborForceMale!AG70-UnemployedMale!AG70</f>
        <v>16.39963121030685</v>
      </c>
      <c r="AH70" s="25">
        <f>LaborForceMale!AH70-UnemployedMale!AH70</f>
        <v>16.441278144429603</v>
      </c>
      <c r="AI70" s="25">
        <f>LaborForceMale!AI70-UnemployedMale!AI70</f>
        <v>16.605577828798204</v>
      </c>
      <c r="AJ70" s="25">
        <f>LaborForceMale!AJ70-UnemployedMale!AJ70</f>
        <v>17.001607839638403</v>
      </c>
      <c r="AK70" s="25">
        <f>LaborForceMale!AK70-UnemployedMale!AK70</f>
        <v>17.684288715159006</v>
      </c>
      <c r="AL70" s="25">
        <f>LaborForceMale!AL70-UnemployedMale!AL70</f>
        <v>18.686755336956306</v>
      </c>
      <c r="AM70" s="25">
        <f>LaborForceMale!AM70-UnemployedMale!AM70</f>
        <v>19.937686262645265</v>
      </c>
      <c r="AN70" s="25">
        <f>LaborForceMale!AN70-UnemployedMale!AN70</f>
        <v>21.269611454592617</v>
      </c>
      <c r="AO70" s="25">
        <f>LaborForceMale!AO70-UnemployedMale!AO70</f>
        <v>22.471682186611364</v>
      </c>
      <c r="AP70" s="25">
        <f>LaborForceMale!AP70-UnemployedMale!AP70</f>
        <v>23.406194325244517</v>
      </c>
      <c r="AQ70" s="25">
        <f>LaborForceMale!AQ70-UnemployedMale!AQ70</f>
        <v>24.031996998584866</v>
      </c>
      <c r="AR70" s="25">
        <f>LaborForceMale!AR70-UnemployedMale!AR70</f>
        <v>24.408807684188417</v>
      </c>
      <c r="AS70" s="25">
        <f>LaborForceMale!AS70-UnemployedMale!AS70</f>
        <v>24.627016922042714</v>
      </c>
      <c r="AT70" s="25">
        <f>LaborForceMale!AT70-UnemployedMale!AT70</f>
        <v>24.810830212667415</v>
      </c>
      <c r="AU70" s="25">
        <f>LaborForceMale!AU70-UnemployedMale!AU70</f>
        <v>25.044654163518018</v>
      </c>
      <c r="AV70" s="25">
        <f>LaborForceMale!AV70-UnemployedMale!AV70</f>
        <v>25.345345748045414</v>
      </c>
      <c r="AW70" s="25">
        <f>LaborForceMale!AW70-UnemployedMale!AW70</f>
        <v>25.681896876913218</v>
      </c>
      <c r="AX70" s="25">
        <f>LaborForceMale!AX70-UnemployedMale!AX70</f>
        <v>26.033359444636517</v>
      </c>
      <c r="AY70" s="25">
        <f>LaborForceMale!AY70-UnemployedMale!AY70</f>
        <v>26.368109909776816</v>
      </c>
      <c r="AZ70" s="25">
        <f>LaborForceMale!AZ70-UnemployedMale!AZ70</f>
        <v>26.666145</v>
      </c>
    </row>
    <row r="71" spans="1:5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LaborForceMale!AA71-UnemployedMale!AA71</f>
        <v>14.726561542505999</v>
      </c>
      <c r="AB71" s="28">
        <f>LaborForceMale!AB71-UnemployedMale!AB71</f>
        <v>14.854865087501999</v>
      </c>
      <c r="AC71" s="28">
        <f>LaborForceMale!AC71-UnemployedMale!AC71</f>
        <v>14.989882190084996</v>
      </c>
      <c r="AD71" s="28">
        <f>LaborForceMale!AD71-UnemployedMale!AD71</f>
        <v>15.134596653627</v>
      </c>
      <c r="AE71" s="28">
        <f>LaborForceMale!AE71-UnemployedMale!AE71</f>
        <v>15.292738232343</v>
      </c>
      <c r="AF71" s="28">
        <f>LaborForceMale!AF71-UnemployedMale!AF71</f>
        <v>15.475496188877997</v>
      </c>
      <c r="AG71" s="25">
        <f>LaborForceMale!AG71-UnemployedMale!AG71</f>
        <v>15.400002511248301</v>
      </c>
      <c r="AH71" s="25">
        <f>LaborForceMale!AH71-UnemployedMale!AH71</f>
        <v>15.344135679688202</v>
      </c>
      <c r="AI71" s="25">
        <f>LaborForceMale!AI71-UnemployedMale!AI71</f>
        <v>15.395787394930803</v>
      </c>
      <c r="AJ71" s="25">
        <f>LaborForceMale!AJ71-UnemployedMale!AJ71</f>
        <v>15.664355823441605</v>
      </c>
      <c r="AK71" s="25">
        <f>LaborForceMale!AK71-UnemployedMale!AK71</f>
        <v>16.210597988895756</v>
      </c>
      <c r="AL71" s="25">
        <f>LaborForceMale!AL71-UnemployedMale!AL71</f>
        <v>17.061061946553906</v>
      </c>
      <c r="AM71" s="25">
        <f>LaborForceMale!AM71-UnemployedMale!AM71</f>
        <v>18.152211998556911</v>
      </c>
      <c r="AN71" s="25">
        <f>LaborForceMale!AN71-UnemployedMale!AN71</f>
        <v>19.34258349477961</v>
      </c>
      <c r="AO71" s="25">
        <f>LaborForceMale!AO71-UnemployedMale!AO71</f>
        <v>20.449173817749614</v>
      </c>
      <c r="AP71" s="25">
        <f>LaborForceMale!AP71-UnemployedMale!AP71</f>
        <v>21.351179729236517</v>
      </c>
      <c r="AQ71" s="25">
        <f>LaborForceMale!AQ71-UnemployedMale!AQ71</f>
        <v>22.014892294901564</v>
      </c>
      <c r="AR71" s="25">
        <f>LaborForceMale!AR71-UnemployedMale!AR71</f>
        <v>22.487515336044019</v>
      </c>
      <c r="AS71" s="25">
        <f>LaborForceMale!AS71-UnemployedMale!AS71</f>
        <v>22.826646418133262</v>
      </c>
      <c r="AT71" s="25">
        <f>LaborForceMale!AT71-UnemployedMale!AT71</f>
        <v>23.118223582060214</v>
      </c>
      <c r="AU71" s="25">
        <f>LaborForceMale!AU71-UnemployedMale!AU71</f>
        <v>23.420521949814013</v>
      </c>
      <c r="AV71" s="25">
        <f>LaborForceMale!AV71-UnemployedMale!AV71</f>
        <v>23.742486652361414</v>
      </c>
      <c r="AW71" s="25">
        <f>LaborForceMale!AW71-UnemployedMale!AW71</f>
        <v>24.064261220384566</v>
      </c>
      <c r="AX71" s="25">
        <f>LaborForceMale!AX71-UnemployedMale!AX71</f>
        <v>24.378416886393914</v>
      </c>
      <c r="AY71" s="25">
        <f>LaborForceMale!AY71-UnemployedMale!AY71</f>
        <v>24.671886023911515</v>
      </c>
      <c r="AZ71" s="25">
        <f>LaborForceMale!AZ71-UnemployedMale!AZ71</f>
        <v>24.936119999999999</v>
      </c>
    </row>
    <row r="72" spans="1:5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LaborForceMale!AA72-UnemployedMale!AA72</f>
        <v>13.910491320264001</v>
      </c>
      <c r="AB72" s="28">
        <f>LaborForceMale!AB72-UnemployedMale!AB72</f>
        <v>14.040286766945998</v>
      </c>
      <c r="AC72" s="28">
        <f>LaborForceMale!AC72-UnemployedMale!AC72</f>
        <v>14.164860557727</v>
      </c>
      <c r="AD72" s="28">
        <f>LaborForceMale!AD72-UnemployedMale!AD72</f>
        <v>14.293164102722999</v>
      </c>
      <c r="AE72" s="28">
        <f>LaborForceMale!AE72-UnemployedMale!AE72</f>
        <v>14.433402861206998</v>
      </c>
      <c r="AF72" s="28">
        <f>LaborForceMale!AF72-UnemployedMale!AF72</f>
        <v>14.599003948352999</v>
      </c>
      <c r="AG72" s="25">
        <f>LaborForceMale!AG72-UnemployedMale!AG72</f>
        <v>14.531653003041901</v>
      </c>
      <c r="AH72" s="25">
        <f>LaborForceMale!AH72-UnemployedMale!AH72</f>
        <v>14.488479894111302</v>
      </c>
      <c r="AI72" s="25">
        <f>LaborForceMale!AI72-UnemployedMale!AI72</f>
        <v>14.530943062523253</v>
      </c>
      <c r="AJ72" s="25">
        <f>LaborForceMale!AJ72-UnemployedMale!AJ72</f>
        <v>14.733428041094404</v>
      </c>
      <c r="AK72" s="25">
        <f>LaborForceMale!AK72-UnemployedMale!AK72</f>
        <v>15.138636584395508</v>
      </c>
      <c r="AL72" s="25">
        <f>LaborForceMale!AL72-UnemployedMale!AL72</f>
        <v>15.759970701759906</v>
      </c>
      <c r="AM72" s="25">
        <f>LaborForceMale!AM72-UnemployedMale!AM72</f>
        <v>16.555617614230208</v>
      </c>
      <c r="AN72" s="25">
        <f>LaborForceMale!AN72-UnemployedMale!AN72</f>
        <v>17.445251778233413</v>
      </c>
      <c r="AO72" s="25">
        <f>LaborForceMale!AO72-UnemployedMale!AO72</f>
        <v>18.323482705812914</v>
      </c>
      <c r="AP72" s="25">
        <f>LaborForceMale!AP72-UnemployedMale!AP72</f>
        <v>19.118709162679512</v>
      </c>
      <c r="AQ72" s="25">
        <f>LaborForceMale!AQ72-UnemployedMale!AQ72</f>
        <v>19.814193371654568</v>
      </c>
      <c r="AR72" s="25">
        <f>LaborForceMale!AR72-UnemployedMale!AR72</f>
        <v>20.424522467646014</v>
      </c>
      <c r="AS72" s="25">
        <f>LaborForceMale!AS72-UnemployedMale!AS72</f>
        <v>20.956335978817815</v>
      </c>
      <c r="AT72" s="25">
        <f>LaborForceMale!AT72-UnemployedMale!AT72</f>
        <v>21.42276552518851</v>
      </c>
      <c r="AU72" s="25">
        <f>LaborForceMale!AU72-UnemployedMale!AU72</f>
        <v>21.835989113573266</v>
      </c>
      <c r="AV72" s="25">
        <f>LaborForceMale!AV72-UnemployedMale!AV72</f>
        <v>22.194146573537413</v>
      </c>
      <c r="AW72" s="25">
        <f>LaborForceMale!AW72-UnemployedMale!AW72</f>
        <v>22.497759255995117</v>
      </c>
      <c r="AX72" s="25">
        <f>LaborForceMale!AX72-UnemployedMale!AX72</f>
        <v>22.760921174220911</v>
      </c>
      <c r="AY72" s="25">
        <f>LaborForceMale!AY72-UnemployedMale!AY72</f>
        <v>23.000531967611565</v>
      </c>
      <c r="AZ72" s="25">
        <f>LaborForceMale!AZ72-UnemployedMale!AZ72</f>
        <v>23.229855000000001</v>
      </c>
    </row>
    <row r="73" spans="1:5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LaborForceMale!AA73-UnemployedMale!AA73</f>
        <v>13.130226738486</v>
      </c>
      <c r="AB73" s="28">
        <f>LaborForceMale!AB73-UnemployedMale!AB73</f>
        <v>13.275687152871001</v>
      </c>
      <c r="AC73" s="28">
        <f>LaborForceMale!AC73-UnemployedMale!AC73</f>
        <v>13.407720452082</v>
      </c>
      <c r="AD73" s="28">
        <f>LaborForceMale!AD73-UnemployedMale!AD73</f>
        <v>13.535278046235</v>
      </c>
      <c r="AE73" s="28">
        <f>LaborForceMale!AE73-UnemployedMale!AE73</f>
        <v>13.665819443759998</v>
      </c>
      <c r="AF73" s="28">
        <f>LaborForceMale!AF73-UnemployedMale!AF73</f>
        <v>13.812025808987997</v>
      </c>
      <c r="AG73" s="25">
        <f>LaborForceMale!AG73-UnemployedMale!AG73</f>
        <v>13.738110631522201</v>
      </c>
      <c r="AH73" s="25">
        <f>LaborForceMale!AH73-UnemployedMale!AH73</f>
        <v>13.684004867402102</v>
      </c>
      <c r="AI73" s="25">
        <f>LaborForceMale!AI73-UnemployedMale!AI73</f>
        <v>13.691597825911501</v>
      </c>
      <c r="AJ73" s="25">
        <f>LaborForceMale!AJ73-UnemployedMale!AJ73</f>
        <v>13.810849386840003</v>
      </c>
      <c r="AK73" s="25">
        <f>LaborForceMale!AK73-UnemployedMale!AK73</f>
        <v>14.068724819292004</v>
      </c>
      <c r="AL73" s="25">
        <f>LaborForceMale!AL73-UnemployedMale!AL73</f>
        <v>14.470280771997608</v>
      </c>
      <c r="AM73" s="25">
        <f>LaborForceMale!AM73-UnemployedMale!AM73</f>
        <v>14.99192913230101</v>
      </c>
      <c r="AN73" s="25">
        <f>LaborForceMale!AN73-UnemployedMale!AN73</f>
        <v>15.606666977715012</v>
      </c>
      <c r="AO73" s="25">
        <f>LaborForceMale!AO73-UnemployedMale!AO73</f>
        <v>16.280717602114361</v>
      </c>
      <c r="AP73" s="25">
        <f>LaborForceMale!AP73-UnemployedMale!AP73</f>
        <v>16.980550860190515</v>
      </c>
      <c r="AQ73" s="25">
        <f>LaborForceMale!AQ73-UnemployedMale!AQ73</f>
        <v>17.704075702430714</v>
      </c>
      <c r="AR73" s="25">
        <f>LaborForceMale!AR73-UnemployedMale!AR73</f>
        <v>18.442501325107212</v>
      </c>
      <c r="AS73" s="25">
        <f>LaborForceMale!AS73-UnemployedMale!AS73</f>
        <v>19.150719979752914</v>
      </c>
      <c r="AT73" s="25">
        <f>LaborForceMale!AT73-UnemployedMale!AT73</f>
        <v>19.77806285582491</v>
      </c>
      <c r="AU73" s="25">
        <f>LaborForceMale!AU73-UnemployedMale!AU73</f>
        <v>20.294402081060259</v>
      </c>
      <c r="AV73" s="25">
        <f>LaborForceMale!AV73-UnemployedMale!AV73</f>
        <v>20.686695757358414</v>
      </c>
      <c r="AW73" s="25">
        <f>LaborForceMale!AW73-UnemployedMale!AW73</f>
        <v>20.973336059095214</v>
      </c>
      <c r="AX73" s="25">
        <f>LaborForceMale!AX73-UnemployedMale!AX73</f>
        <v>21.188673734382014</v>
      </c>
      <c r="AY73" s="25">
        <f>LaborForceMale!AY73-UnemployedMale!AY73</f>
        <v>21.378917570442312</v>
      </c>
      <c r="AZ73" s="25">
        <f>LaborForceMale!AZ73-UnemployedMale!AZ73</f>
        <v>21.575565000000005</v>
      </c>
    </row>
    <row r="74" spans="1:5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LaborForceMale!AA74-UnemployedMale!AA74</f>
        <v>0</v>
      </c>
      <c r="AB74" s="28">
        <f>LaborForceMale!AB74-UnemployedMale!AB74</f>
        <v>0</v>
      </c>
      <c r="AC74" s="28">
        <f>LaborForceMale!AC74-UnemployedMale!AC74</f>
        <v>0</v>
      </c>
      <c r="AD74" s="28">
        <f>LaborForceMale!AD74-UnemployedMale!AD74</f>
        <v>0</v>
      </c>
      <c r="AE74" s="28">
        <f>LaborForceMale!AE74-UnemployedMale!AE74</f>
        <v>0</v>
      </c>
      <c r="AF74" s="28">
        <f>LaborForceMale!AF74-UnemployedMale!AF74</f>
        <v>0</v>
      </c>
      <c r="AG74" s="25">
        <f>LaborForceMale!AG74-UnemployedMale!AG74</f>
        <v>0</v>
      </c>
      <c r="AH74" s="25">
        <f>LaborForceMale!AH74-UnemployedMale!AH74</f>
        <v>0</v>
      </c>
      <c r="AI74" s="25">
        <f>LaborForceMale!AI74-UnemployedMale!AI74</f>
        <v>0</v>
      </c>
      <c r="AJ74" s="25">
        <f>LaborForceMale!AJ74-UnemployedMale!AJ74</f>
        <v>0</v>
      </c>
      <c r="AK74" s="25">
        <f>LaborForceMale!AK74-UnemployedMale!AK74</f>
        <v>0</v>
      </c>
      <c r="AL74" s="25">
        <f>LaborForceMale!AL74-UnemployedMale!AL74</f>
        <v>0</v>
      </c>
      <c r="AM74" s="25">
        <f>LaborForceMale!AM74-UnemployedMale!AM74</f>
        <v>0</v>
      </c>
      <c r="AN74" s="25">
        <f>LaborForceMale!AN74-UnemployedMale!AN74</f>
        <v>0</v>
      </c>
      <c r="AO74" s="25">
        <f>LaborForceMale!AO74-UnemployedMale!AO74</f>
        <v>0</v>
      </c>
      <c r="AP74" s="25">
        <f>LaborForceMale!AP74-UnemployedMale!AP74</f>
        <v>0</v>
      </c>
      <c r="AQ74" s="25">
        <f>LaborForceMale!AQ74-UnemployedMale!AQ74</f>
        <v>0</v>
      </c>
      <c r="AR74" s="25">
        <f>LaborForceMale!AR74-UnemployedMale!AR74</f>
        <v>0</v>
      </c>
      <c r="AS74" s="25">
        <f>LaborForceMale!AS74-UnemployedMale!AS74</f>
        <v>0</v>
      </c>
      <c r="AT74" s="25">
        <f>LaborForceMale!AT74-UnemployedMale!AT74</f>
        <v>0</v>
      </c>
      <c r="AU74" s="25">
        <f>LaborForceMale!AU74-UnemployedMale!AU74</f>
        <v>0</v>
      </c>
      <c r="AV74" s="25">
        <f>LaborForceMale!AV74-UnemployedMale!AV74</f>
        <v>0</v>
      </c>
      <c r="AW74" s="25">
        <f>LaborForceMale!AW74-UnemployedMale!AW74</f>
        <v>0</v>
      </c>
      <c r="AX74" s="25">
        <f>LaborForceMale!AX74-UnemployedMale!AX74</f>
        <v>0</v>
      </c>
      <c r="AY74" s="25">
        <f>LaborForceMale!AY74-UnemployedMale!AY74</f>
        <v>0</v>
      </c>
      <c r="AZ74" s="25">
        <f>LaborForceMale!AZ74-UnemployedMale!AZ74</f>
        <v>0</v>
      </c>
    </row>
    <row r="75" spans="1:5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LaborForceMale!AA75-UnemployedMale!AA75</f>
        <v>0</v>
      </c>
      <c r="AB75" s="28">
        <f>LaborForceMale!AB75-UnemployedMale!AB75</f>
        <v>0</v>
      </c>
      <c r="AC75" s="28">
        <f>LaborForceMale!AC75-UnemployedMale!AC75</f>
        <v>0</v>
      </c>
      <c r="AD75" s="28">
        <f>LaborForceMale!AD75-UnemployedMale!AD75</f>
        <v>0</v>
      </c>
      <c r="AE75" s="28">
        <f>LaborForceMale!AE75-UnemployedMale!AE75</f>
        <v>0</v>
      </c>
      <c r="AF75" s="28">
        <f>LaborForceMale!AF75-UnemployedMale!AF75</f>
        <v>0</v>
      </c>
      <c r="AG75" s="25">
        <f>LaborForceMale!AG75-UnemployedMale!AG75</f>
        <v>0</v>
      </c>
      <c r="AH75" s="25">
        <f>LaborForceMale!AH75-UnemployedMale!AH75</f>
        <v>0</v>
      </c>
      <c r="AI75" s="25">
        <f>LaborForceMale!AI75-UnemployedMale!AI75</f>
        <v>0</v>
      </c>
      <c r="AJ75" s="25">
        <f>LaborForceMale!AJ75-UnemployedMale!AJ75</f>
        <v>0</v>
      </c>
      <c r="AK75" s="25">
        <f>LaborForceMale!AK75-UnemployedMale!AK75</f>
        <v>0</v>
      </c>
      <c r="AL75" s="25">
        <f>LaborForceMale!AL75-UnemployedMale!AL75</f>
        <v>0</v>
      </c>
      <c r="AM75" s="25">
        <f>LaborForceMale!AM75-UnemployedMale!AM75</f>
        <v>0</v>
      </c>
      <c r="AN75" s="25">
        <f>LaborForceMale!AN75-UnemployedMale!AN75</f>
        <v>0</v>
      </c>
      <c r="AO75" s="25">
        <f>LaborForceMale!AO75-UnemployedMale!AO75</f>
        <v>0</v>
      </c>
      <c r="AP75" s="25">
        <f>LaborForceMale!AP75-UnemployedMale!AP75</f>
        <v>0</v>
      </c>
      <c r="AQ75" s="25">
        <f>LaborForceMale!AQ75-UnemployedMale!AQ75</f>
        <v>0</v>
      </c>
      <c r="AR75" s="25">
        <f>LaborForceMale!AR75-UnemployedMale!AR75</f>
        <v>0</v>
      </c>
      <c r="AS75" s="25">
        <f>LaborForceMale!AS75-UnemployedMale!AS75</f>
        <v>0</v>
      </c>
      <c r="AT75" s="25">
        <f>LaborForceMale!AT75-UnemployedMale!AT75</f>
        <v>0</v>
      </c>
      <c r="AU75" s="25">
        <f>LaborForceMale!AU75-UnemployedMale!AU75</f>
        <v>0</v>
      </c>
      <c r="AV75" s="25">
        <f>LaborForceMale!AV75-UnemployedMale!AV75</f>
        <v>0</v>
      </c>
      <c r="AW75" s="25">
        <f>LaborForceMale!AW75-UnemployedMale!AW75</f>
        <v>0</v>
      </c>
      <c r="AX75" s="25">
        <f>LaborForceMale!AX75-UnemployedMale!AX75</f>
        <v>0</v>
      </c>
      <c r="AY75" s="25">
        <f>LaborForceMale!AY75-UnemployedMale!AY75</f>
        <v>0</v>
      </c>
      <c r="AZ75" s="25">
        <f>LaborForceMale!AZ75-UnemployedMale!AZ75</f>
        <v>0</v>
      </c>
    </row>
    <row r="76" spans="1:5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LaborForceMale!AA76-UnemployedMale!AA76</f>
        <v>0</v>
      </c>
      <c r="AB76" s="28">
        <f>LaborForceMale!AB76-UnemployedMale!AB76</f>
        <v>0</v>
      </c>
      <c r="AC76" s="28">
        <f>LaborForceMale!AC76-UnemployedMale!AC76</f>
        <v>0</v>
      </c>
      <c r="AD76" s="28">
        <f>LaborForceMale!AD76-UnemployedMale!AD76</f>
        <v>0</v>
      </c>
      <c r="AE76" s="28">
        <f>LaborForceMale!AE76-UnemployedMale!AE76</f>
        <v>0</v>
      </c>
      <c r="AF76" s="28">
        <f>LaborForceMale!AF76-UnemployedMale!AF76</f>
        <v>0</v>
      </c>
      <c r="AG76" s="25">
        <f>LaborForceMale!AG76-UnemployedMale!AG76</f>
        <v>0</v>
      </c>
      <c r="AH76" s="25">
        <f>LaborForceMale!AH76-UnemployedMale!AH76</f>
        <v>0</v>
      </c>
      <c r="AI76" s="25">
        <f>LaborForceMale!AI76-UnemployedMale!AI76</f>
        <v>0</v>
      </c>
      <c r="AJ76" s="25">
        <f>LaborForceMale!AJ76-UnemployedMale!AJ76</f>
        <v>0</v>
      </c>
      <c r="AK76" s="25">
        <f>LaborForceMale!AK76-UnemployedMale!AK76</f>
        <v>0</v>
      </c>
      <c r="AL76" s="25">
        <f>LaborForceMale!AL76-UnemployedMale!AL76</f>
        <v>0</v>
      </c>
      <c r="AM76" s="25">
        <f>LaborForceMale!AM76-UnemployedMale!AM76</f>
        <v>0</v>
      </c>
      <c r="AN76" s="25">
        <f>LaborForceMale!AN76-UnemployedMale!AN76</f>
        <v>0</v>
      </c>
      <c r="AO76" s="25">
        <f>LaborForceMale!AO76-UnemployedMale!AO76</f>
        <v>0</v>
      </c>
      <c r="AP76" s="25">
        <f>LaborForceMale!AP76-UnemployedMale!AP76</f>
        <v>0</v>
      </c>
      <c r="AQ76" s="25">
        <f>LaborForceMale!AQ76-UnemployedMale!AQ76</f>
        <v>0</v>
      </c>
      <c r="AR76" s="25">
        <f>LaborForceMale!AR76-UnemployedMale!AR76</f>
        <v>0</v>
      </c>
      <c r="AS76" s="25">
        <f>LaborForceMale!AS76-UnemployedMale!AS76</f>
        <v>0</v>
      </c>
      <c r="AT76" s="25">
        <f>LaborForceMale!AT76-UnemployedMale!AT76</f>
        <v>0</v>
      </c>
      <c r="AU76" s="25">
        <f>LaborForceMale!AU76-UnemployedMale!AU76</f>
        <v>0</v>
      </c>
      <c r="AV76" s="25">
        <f>LaborForceMale!AV76-UnemployedMale!AV76</f>
        <v>0</v>
      </c>
      <c r="AW76" s="25">
        <f>LaborForceMale!AW76-UnemployedMale!AW76</f>
        <v>0</v>
      </c>
      <c r="AX76" s="25">
        <f>LaborForceMale!AX76-UnemployedMale!AX76</f>
        <v>0</v>
      </c>
      <c r="AY76" s="25">
        <f>LaborForceMale!AY76-UnemployedMale!AY76</f>
        <v>0</v>
      </c>
      <c r="AZ76" s="25">
        <f>LaborForceMale!AZ76-UnemployedMale!AZ76</f>
        <v>0</v>
      </c>
    </row>
    <row r="77" spans="1:5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LaborForceMale!AA77-UnemployedMale!AA77</f>
        <v>0</v>
      </c>
      <c r="AB77" s="28">
        <f>LaborForceMale!AB77-UnemployedMale!AB77</f>
        <v>0</v>
      </c>
      <c r="AC77" s="28">
        <f>LaborForceMale!AC77-UnemployedMale!AC77</f>
        <v>0</v>
      </c>
      <c r="AD77" s="28">
        <f>LaborForceMale!AD77-UnemployedMale!AD77</f>
        <v>0</v>
      </c>
      <c r="AE77" s="28">
        <f>LaborForceMale!AE77-UnemployedMale!AE77</f>
        <v>0</v>
      </c>
      <c r="AF77" s="28">
        <f>LaborForceMale!AF77-UnemployedMale!AF77</f>
        <v>0</v>
      </c>
      <c r="AG77" s="25">
        <f>LaborForceMale!AG77-UnemployedMale!AG77</f>
        <v>0</v>
      </c>
      <c r="AH77" s="25">
        <f>LaborForceMale!AH77-UnemployedMale!AH77</f>
        <v>0</v>
      </c>
      <c r="AI77" s="25">
        <f>LaborForceMale!AI77-UnemployedMale!AI77</f>
        <v>0</v>
      </c>
      <c r="AJ77" s="25">
        <f>LaborForceMale!AJ77-UnemployedMale!AJ77</f>
        <v>0</v>
      </c>
      <c r="AK77" s="25">
        <f>LaborForceMale!AK77-UnemployedMale!AK77</f>
        <v>0</v>
      </c>
      <c r="AL77" s="25">
        <f>LaborForceMale!AL77-UnemployedMale!AL77</f>
        <v>0</v>
      </c>
      <c r="AM77" s="25">
        <f>LaborForceMale!AM77-UnemployedMale!AM77</f>
        <v>0</v>
      </c>
      <c r="AN77" s="25">
        <f>LaborForceMale!AN77-UnemployedMale!AN77</f>
        <v>0</v>
      </c>
      <c r="AO77" s="25">
        <f>LaborForceMale!AO77-UnemployedMale!AO77</f>
        <v>0</v>
      </c>
      <c r="AP77" s="25">
        <f>LaborForceMale!AP77-UnemployedMale!AP77</f>
        <v>0</v>
      </c>
      <c r="AQ77" s="25">
        <f>LaborForceMale!AQ77-UnemployedMale!AQ77</f>
        <v>0</v>
      </c>
      <c r="AR77" s="25">
        <f>LaborForceMale!AR77-UnemployedMale!AR77</f>
        <v>0</v>
      </c>
      <c r="AS77" s="25">
        <f>LaborForceMale!AS77-UnemployedMale!AS77</f>
        <v>0</v>
      </c>
      <c r="AT77" s="25">
        <f>LaborForceMale!AT77-UnemployedMale!AT77</f>
        <v>0</v>
      </c>
      <c r="AU77" s="25">
        <f>LaborForceMale!AU77-UnemployedMale!AU77</f>
        <v>0</v>
      </c>
      <c r="AV77" s="25">
        <f>LaborForceMale!AV77-UnemployedMale!AV77</f>
        <v>0</v>
      </c>
      <c r="AW77" s="25">
        <f>LaborForceMale!AW77-UnemployedMale!AW77</f>
        <v>0</v>
      </c>
      <c r="AX77" s="25">
        <f>LaborForceMale!AX77-UnemployedMale!AX77</f>
        <v>0</v>
      </c>
      <c r="AY77" s="25">
        <f>LaborForceMale!AY77-UnemployedMale!AY77</f>
        <v>0</v>
      </c>
      <c r="AZ77" s="25">
        <f>LaborForceMale!AZ77-UnemployedMale!AZ77</f>
        <v>0</v>
      </c>
    </row>
    <row r="78" spans="1:5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LaborForceMale!AA78-UnemployedMale!AA78</f>
        <v>0</v>
      </c>
      <c r="AB78" s="28">
        <f>LaborForceMale!AB78-UnemployedMale!AB78</f>
        <v>0</v>
      </c>
      <c r="AC78" s="28">
        <f>LaborForceMale!AC78-UnemployedMale!AC78</f>
        <v>0</v>
      </c>
      <c r="AD78" s="28">
        <f>LaborForceMale!AD78-UnemployedMale!AD78</f>
        <v>0</v>
      </c>
      <c r="AE78" s="28">
        <f>LaborForceMale!AE78-UnemployedMale!AE78</f>
        <v>0</v>
      </c>
      <c r="AF78" s="28">
        <f>LaborForceMale!AF78-UnemployedMale!AF78</f>
        <v>0</v>
      </c>
      <c r="AG78" s="25">
        <f>LaborForceMale!AG78-UnemployedMale!AG78</f>
        <v>0</v>
      </c>
      <c r="AH78" s="25">
        <f>LaborForceMale!AH78-UnemployedMale!AH78</f>
        <v>0</v>
      </c>
      <c r="AI78" s="25">
        <f>LaborForceMale!AI78-UnemployedMale!AI78</f>
        <v>0</v>
      </c>
      <c r="AJ78" s="25">
        <f>LaborForceMale!AJ78-UnemployedMale!AJ78</f>
        <v>0</v>
      </c>
      <c r="AK78" s="25">
        <f>LaborForceMale!AK78-UnemployedMale!AK78</f>
        <v>0</v>
      </c>
      <c r="AL78" s="25">
        <f>LaborForceMale!AL78-UnemployedMale!AL78</f>
        <v>0</v>
      </c>
      <c r="AM78" s="25">
        <f>LaborForceMale!AM78-UnemployedMale!AM78</f>
        <v>0</v>
      </c>
      <c r="AN78" s="25">
        <f>LaborForceMale!AN78-UnemployedMale!AN78</f>
        <v>0</v>
      </c>
      <c r="AO78" s="25">
        <f>LaborForceMale!AO78-UnemployedMale!AO78</f>
        <v>0</v>
      </c>
      <c r="AP78" s="25">
        <f>LaborForceMale!AP78-UnemployedMale!AP78</f>
        <v>0</v>
      </c>
      <c r="AQ78" s="25">
        <f>LaborForceMale!AQ78-UnemployedMale!AQ78</f>
        <v>0</v>
      </c>
      <c r="AR78" s="25">
        <f>LaborForceMale!AR78-UnemployedMale!AR78</f>
        <v>0</v>
      </c>
      <c r="AS78" s="25">
        <f>LaborForceMale!AS78-UnemployedMale!AS78</f>
        <v>0</v>
      </c>
      <c r="AT78" s="25">
        <f>LaborForceMale!AT78-UnemployedMale!AT78</f>
        <v>0</v>
      </c>
      <c r="AU78" s="25">
        <f>LaborForceMale!AU78-UnemployedMale!AU78</f>
        <v>0</v>
      </c>
      <c r="AV78" s="25">
        <f>LaborForceMale!AV78-UnemployedMale!AV78</f>
        <v>0</v>
      </c>
      <c r="AW78" s="25">
        <f>LaborForceMale!AW78-UnemployedMale!AW78</f>
        <v>0</v>
      </c>
      <c r="AX78" s="25">
        <f>LaborForceMale!AX78-UnemployedMale!AX78</f>
        <v>0</v>
      </c>
      <c r="AY78" s="25">
        <f>LaborForceMale!AY78-UnemployedMale!AY78</f>
        <v>0</v>
      </c>
      <c r="AZ78" s="25">
        <f>LaborForceMale!AZ78-UnemployedMale!AZ78</f>
        <v>0</v>
      </c>
    </row>
    <row r="79" spans="1:5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LaborForceMale!AA79-UnemployedMale!AA79</f>
        <v>0</v>
      </c>
      <c r="AB79" s="28">
        <f>LaborForceMale!AB79-UnemployedMale!AB79</f>
        <v>0</v>
      </c>
      <c r="AC79" s="28">
        <f>LaborForceMale!AC79-UnemployedMale!AC79</f>
        <v>0</v>
      </c>
      <c r="AD79" s="28">
        <f>LaborForceMale!AD79-UnemployedMale!AD79</f>
        <v>0</v>
      </c>
      <c r="AE79" s="28">
        <f>LaborForceMale!AE79-UnemployedMale!AE79</f>
        <v>0</v>
      </c>
      <c r="AF79" s="28">
        <f>LaborForceMale!AF79-UnemployedMale!AF79</f>
        <v>0</v>
      </c>
      <c r="AG79" s="25">
        <f>LaborForceMale!AG79-UnemployedMale!AG79</f>
        <v>0</v>
      </c>
      <c r="AH79" s="25">
        <f>LaborForceMale!AH79-UnemployedMale!AH79</f>
        <v>0</v>
      </c>
      <c r="AI79" s="25">
        <f>LaborForceMale!AI79-UnemployedMale!AI79</f>
        <v>0</v>
      </c>
      <c r="AJ79" s="25">
        <f>LaborForceMale!AJ79-UnemployedMale!AJ79</f>
        <v>0</v>
      </c>
      <c r="AK79" s="25">
        <f>LaborForceMale!AK79-UnemployedMale!AK79</f>
        <v>0</v>
      </c>
      <c r="AL79" s="25">
        <f>LaborForceMale!AL79-UnemployedMale!AL79</f>
        <v>0</v>
      </c>
      <c r="AM79" s="25">
        <f>LaborForceMale!AM79-UnemployedMale!AM79</f>
        <v>0</v>
      </c>
      <c r="AN79" s="25">
        <f>LaborForceMale!AN79-UnemployedMale!AN79</f>
        <v>0</v>
      </c>
      <c r="AO79" s="25">
        <f>LaborForceMale!AO79-UnemployedMale!AO79</f>
        <v>0</v>
      </c>
      <c r="AP79" s="25">
        <f>LaborForceMale!AP79-UnemployedMale!AP79</f>
        <v>0</v>
      </c>
      <c r="AQ79" s="25">
        <f>LaborForceMale!AQ79-UnemployedMale!AQ79</f>
        <v>0</v>
      </c>
      <c r="AR79" s="25">
        <f>LaborForceMale!AR79-UnemployedMale!AR79</f>
        <v>0</v>
      </c>
      <c r="AS79" s="25">
        <f>LaborForceMale!AS79-UnemployedMale!AS79</f>
        <v>0</v>
      </c>
      <c r="AT79" s="25">
        <f>LaborForceMale!AT79-UnemployedMale!AT79</f>
        <v>0</v>
      </c>
      <c r="AU79" s="25">
        <f>LaborForceMale!AU79-UnemployedMale!AU79</f>
        <v>0</v>
      </c>
      <c r="AV79" s="25">
        <f>LaborForceMale!AV79-UnemployedMale!AV79</f>
        <v>0</v>
      </c>
      <c r="AW79" s="25">
        <f>LaborForceMale!AW79-UnemployedMale!AW79</f>
        <v>0</v>
      </c>
      <c r="AX79" s="25">
        <f>LaborForceMale!AX79-UnemployedMale!AX79</f>
        <v>0</v>
      </c>
      <c r="AY79" s="25">
        <f>LaborForceMale!AY79-UnemployedMale!AY79</f>
        <v>0</v>
      </c>
      <c r="AZ79" s="25">
        <f>LaborForceMale!AZ79-UnemployedMale!AZ79</f>
        <v>0</v>
      </c>
    </row>
    <row r="80" spans="1:5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LaborForceMale!AA80-UnemployedMale!AA80</f>
        <v>0</v>
      </c>
      <c r="AB80" s="28">
        <f>LaborForceMale!AB80-UnemployedMale!AB80</f>
        <v>0</v>
      </c>
      <c r="AC80" s="28">
        <f>LaborForceMale!AC80-UnemployedMale!AC80</f>
        <v>0</v>
      </c>
      <c r="AD80" s="28">
        <f>LaborForceMale!AD80-UnemployedMale!AD80</f>
        <v>0</v>
      </c>
      <c r="AE80" s="28">
        <f>LaborForceMale!AE80-UnemployedMale!AE80</f>
        <v>0</v>
      </c>
      <c r="AF80" s="28">
        <f>LaborForceMale!AF80-UnemployedMale!AF80</f>
        <v>0</v>
      </c>
      <c r="AG80" s="25">
        <f>LaborForceMale!AG80-UnemployedMale!AG80</f>
        <v>0</v>
      </c>
      <c r="AH80" s="25">
        <f>LaborForceMale!AH80-UnemployedMale!AH80</f>
        <v>0</v>
      </c>
      <c r="AI80" s="25">
        <f>LaborForceMale!AI80-UnemployedMale!AI80</f>
        <v>0</v>
      </c>
      <c r="AJ80" s="25">
        <f>LaborForceMale!AJ80-UnemployedMale!AJ80</f>
        <v>0</v>
      </c>
      <c r="AK80" s="25">
        <f>LaborForceMale!AK80-UnemployedMale!AK80</f>
        <v>0</v>
      </c>
      <c r="AL80" s="25">
        <f>LaborForceMale!AL80-UnemployedMale!AL80</f>
        <v>0</v>
      </c>
      <c r="AM80" s="25">
        <f>LaborForceMale!AM80-UnemployedMale!AM80</f>
        <v>0</v>
      </c>
      <c r="AN80" s="25">
        <f>LaborForceMale!AN80-UnemployedMale!AN80</f>
        <v>0</v>
      </c>
      <c r="AO80" s="25">
        <f>LaborForceMale!AO80-UnemployedMale!AO80</f>
        <v>0</v>
      </c>
      <c r="AP80" s="25">
        <f>LaborForceMale!AP80-UnemployedMale!AP80</f>
        <v>0</v>
      </c>
      <c r="AQ80" s="25">
        <f>LaborForceMale!AQ80-UnemployedMale!AQ80</f>
        <v>0</v>
      </c>
      <c r="AR80" s="25">
        <f>LaborForceMale!AR80-UnemployedMale!AR80</f>
        <v>0</v>
      </c>
      <c r="AS80" s="25">
        <f>LaborForceMale!AS80-UnemployedMale!AS80</f>
        <v>0</v>
      </c>
      <c r="AT80" s="25">
        <f>LaborForceMale!AT80-UnemployedMale!AT80</f>
        <v>0</v>
      </c>
      <c r="AU80" s="25">
        <f>LaborForceMale!AU80-UnemployedMale!AU80</f>
        <v>0</v>
      </c>
      <c r="AV80" s="25">
        <f>LaborForceMale!AV80-UnemployedMale!AV80</f>
        <v>0</v>
      </c>
      <c r="AW80" s="25">
        <f>LaborForceMale!AW80-UnemployedMale!AW80</f>
        <v>0</v>
      </c>
      <c r="AX80" s="25">
        <f>LaborForceMale!AX80-UnemployedMale!AX80</f>
        <v>0</v>
      </c>
      <c r="AY80" s="25">
        <f>LaborForceMale!AY80-UnemployedMale!AY80</f>
        <v>0</v>
      </c>
      <c r="AZ80" s="25">
        <f>LaborForceMale!AZ80-UnemployedMale!AZ80</f>
        <v>0</v>
      </c>
    </row>
    <row r="81" spans="1:5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LaborForceMale!AA81-UnemployedMale!AA81</f>
        <v>0</v>
      </c>
      <c r="AB81" s="28">
        <f>LaborForceMale!AB81-UnemployedMale!AB81</f>
        <v>0</v>
      </c>
      <c r="AC81" s="28">
        <f>LaborForceMale!AC81-UnemployedMale!AC81</f>
        <v>0</v>
      </c>
      <c r="AD81" s="28">
        <f>LaborForceMale!AD81-UnemployedMale!AD81</f>
        <v>0</v>
      </c>
      <c r="AE81" s="28">
        <f>LaborForceMale!AE81-UnemployedMale!AE81</f>
        <v>0</v>
      </c>
      <c r="AF81" s="28">
        <f>LaborForceMale!AF81-UnemployedMale!AF81</f>
        <v>0</v>
      </c>
      <c r="AG81" s="25">
        <f>LaborForceMale!AG81-UnemployedMale!AG81</f>
        <v>0</v>
      </c>
      <c r="AH81" s="25">
        <f>LaborForceMale!AH81-UnemployedMale!AH81</f>
        <v>0</v>
      </c>
      <c r="AI81" s="25">
        <f>LaborForceMale!AI81-UnemployedMale!AI81</f>
        <v>0</v>
      </c>
      <c r="AJ81" s="25">
        <f>LaborForceMale!AJ81-UnemployedMale!AJ81</f>
        <v>0</v>
      </c>
      <c r="AK81" s="25">
        <f>LaborForceMale!AK81-UnemployedMale!AK81</f>
        <v>0</v>
      </c>
      <c r="AL81" s="25">
        <f>LaborForceMale!AL81-UnemployedMale!AL81</f>
        <v>0</v>
      </c>
      <c r="AM81" s="25">
        <f>LaborForceMale!AM81-UnemployedMale!AM81</f>
        <v>0</v>
      </c>
      <c r="AN81" s="25">
        <f>LaborForceMale!AN81-UnemployedMale!AN81</f>
        <v>0</v>
      </c>
      <c r="AO81" s="25">
        <f>LaborForceMale!AO81-UnemployedMale!AO81</f>
        <v>0</v>
      </c>
      <c r="AP81" s="25">
        <f>LaborForceMale!AP81-UnemployedMale!AP81</f>
        <v>0</v>
      </c>
      <c r="AQ81" s="25">
        <f>LaborForceMale!AQ81-UnemployedMale!AQ81</f>
        <v>0</v>
      </c>
      <c r="AR81" s="25">
        <f>LaborForceMale!AR81-UnemployedMale!AR81</f>
        <v>0</v>
      </c>
      <c r="AS81" s="25">
        <f>LaborForceMale!AS81-UnemployedMale!AS81</f>
        <v>0</v>
      </c>
      <c r="AT81" s="25">
        <f>LaborForceMale!AT81-UnemployedMale!AT81</f>
        <v>0</v>
      </c>
      <c r="AU81" s="25">
        <f>LaborForceMale!AU81-UnemployedMale!AU81</f>
        <v>0</v>
      </c>
      <c r="AV81" s="25">
        <f>LaborForceMale!AV81-UnemployedMale!AV81</f>
        <v>0</v>
      </c>
      <c r="AW81" s="25">
        <f>LaborForceMale!AW81-UnemployedMale!AW81</f>
        <v>0</v>
      </c>
      <c r="AX81" s="25">
        <f>LaborForceMale!AX81-UnemployedMale!AX81</f>
        <v>0</v>
      </c>
      <c r="AY81" s="25">
        <f>LaborForceMale!AY81-UnemployedMale!AY81</f>
        <v>0</v>
      </c>
      <c r="AZ81" s="25">
        <f>LaborForceMale!AZ81-UnemployedMale!AZ81</f>
        <v>0</v>
      </c>
    </row>
    <row r="82" spans="1:5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LaborForceMale!AA82-UnemployedMale!AA82</f>
        <v>0</v>
      </c>
      <c r="AB82" s="28">
        <f>LaborForceMale!AB82-UnemployedMale!AB82</f>
        <v>0</v>
      </c>
      <c r="AC82" s="28">
        <f>LaborForceMale!AC82-UnemployedMale!AC82</f>
        <v>0</v>
      </c>
      <c r="AD82" s="28">
        <f>LaborForceMale!AD82-UnemployedMale!AD82</f>
        <v>0</v>
      </c>
      <c r="AE82" s="28">
        <f>LaborForceMale!AE82-UnemployedMale!AE82</f>
        <v>0</v>
      </c>
      <c r="AF82" s="28">
        <f>LaborForceMale!AF82-UnemployedMale!AF82</f>
        <v>0</v>
      </c>
      <c r="AG82" s="25">
        <f>LaborForceMale!AG82-UnemployedMale!AG82</f>
        <v>0</v>
      </c>
      <c r="AH82" s="25">
        <f>LaborForceMale!AH82-UnemployedMale!AH82</f>
        <v>0</v>
      </c>
      <c r="AI82" s="25">
        <f>LaborForceMale!AI82-UnemployedMale!AI82</f>
        <v>0</v>
      </c>
      <c r="AJ82" s="25">
        <f>LaborForceMale!AJ82-UnemployedMale!AJ82</f>
        <v>0</v>
      </c>
      <c r="AK82" s="25">
        <f>LaborForceMale!AK82-UnemployedMale!AK82</f>
        <v>0</v>
      </c>
      <c r="AL82" s="25">
        <f>LaborForceMale!AL82-UnemployedMale!AL82</f>
        <v>0</v>
      </c>
      <c r="AM82" s="25">
        <f>LaborForceMale!AM82-UnemployedMale!AM82</f>
        <v>0</v>
      </c>
      <c r="AN82" s="25">
        <f>LaborForceMale!AN82-UnemployedMale!AN82</f>
        <v>0</v>
      </c>
      <c r="AO82" s="25">
        <f>LaborForceMale!AO82-UnemployedMale!AO82</f>
        <v>0</v>
      </c>
      <c r="AP82" s="25">
        <f>LaborForceMale!AP82-UnemployedMale!AP82</f>
        <v>0</v>
      </c>
      <c r="AQ82" s="25">
        <f>LaborForceMale!AQ82-UnemployedMale!AQ82</f>
        <v>0</v>
      </c>
      <c r="AR82" s="25">
        <f>LaborForceMale!AR82-UnemployedMale!AR82</f>
        <v>0</v>
      </c>
      <c r="AS82" s="25">
        <f>LaborForceMale!AS82-UnemployedMale!AS82</f>
        <v>0</v>
      </c>
      <c r="AT82" s="25">
        <f>LaborForceMale!AT82-UnemployedMale!AT82</f>
        <v>0</v>
      </c>
      <c r="AU82" s="25">
        <f>LaborForceMale!AU82-UnemployedMale!AU82</f>
        <v>0</v>
      </c>
      <c r="AV82" s="25">
        <f>LaborForceMale!AV82-UnemployedMale!AV82</f>
        <v>0</v>
      </c>
      <c r="AW82" s="25">
        <f>LaborForceMale!AW82-UnemployedMale!AW82</f>
        <v>0</v>
      </c>
      <c r="AX82" s="25">
        <f>LaborForceMale!AX82-UnemployedMale!AX82</f>
        <v>0</v>
      </c>
      <c r="AY82" s="25">
        <f>LaborForceMale!AY82-UnemployedMale!AY82</f>
        <v>0</v>
      </c>
      <c r="AZ82" s="25">
        <f>LaborForceMale!AZ82-UnemployedMale!AZ82</f>
        <v>0</v>
      </c>
    </row>
    <row r="83" spans="1:5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LaborForceMale!AA83-UnemployedMale!AA83</f>
        <v>0</v>
      </c>
      <c r="AB83" s="28">
        <f>LaborForceMale!AB83-UnemployedMale!AB83</f>
        <v>0</v>
      </c>
      <c r="AC83" s="28">
        <f>LaborForceMale!AC83-UnemployedMale!AC83</f>
        <v>0</v>
      </c>
      <c r="AD83" s="28">
        <f>LaborForceMale!AD83-UnemployedMale!AD83</f>
        <v>0</v>
      </c>
      <c r="AE83" s="28">
        <f>LaborForceMale!AE83-UnemployedMale!AE83</f>
        <v>0</v>
      </c>
      <c r="AF83" s="28">
        <f>LaborForceMale!AF83-UnemployedMale!AF83</f>
        <v>0</v>
      </c>
      <c r="AG83" s="25">
        <f>LaborForceMale!AG83-UnemployedMale!AG83</f>
        <v>0</v>
      </c>
      <c r="AH83" s="25">
        <f>LaborForceMale!AH83-UnemployedMale!AH83</f>
        <v>0</v>
      </c>
      <c r="AI83" s="25">
        <f>LaborForceMale!AI83-UnemployedMale!AI83</f>
        <v>0</v>
      </c>
      <c r="AJ83" s="25">
        <f>LaborForceMale!AJ83-UnemployedMale!AJ83</f>
        <v>0</v>
      </c>
      <c r="AK83" s="25">
        <f>LaborForceMale!AK83-UnemployedMale!AK83</f>
        <v>0</v>
      </c>
      <c r="AL83" s="25">
        <f>LaborForceMale!AL83-UnemployedMale!AL83</f>
        <v>0</v>
      </c>
      <c r="AM83" s="25">
        <f>LaborForceMale!AM83-UnemployedMale!AM83</f>
        <v>0</v>
      </c>
      <c r="AN83" s="25">
        <f>LaborForceMale!AN83-UnemployedMale!AN83</f>
        <v>0</v>
      </c>
      <c r="AO83" s="25">
        <f>LaborForceMale!AO83-UnemployedMale!AO83</f>
        <v>0</v>
      </c>
      <c r="AP83" s="25">
        <f>LaborForceMale!AP83-UnemployedMale!AP83</f>
        <v>0</v>
      </c>
      <c r="AQ83" s="25">
        <f>LaborForceMale!AQ83-UnemployedMale!AQ83</f>
        <v>0</v>
      </c>
      <c r="AR83" s="25">
        <f>LaborForceMale!AR83-UnemployedMale!AR83</f>
        <v>0</v>
      </c>
      <c r="AS83" s="25">
        <f>LaborForceMale!AS83-UnemployedMale!AS83</f>
        <v>0</v>
      </c>
      <c r="AT83" s="25">
        <f>LaborForceMale!AT83-UnemployedMale!AT83</f>
        <v>0</v>
      </c>
      <c r="AU83" s="25">
        <f>LaborForceMale!AU83-UnemployedMale!AU83</f>
        <v>0</v>
      </c>
      <c r="AV83" s="25">
        <f>LaborForceMale!AV83-UnemployedMale!AV83</f>
        <v>0</v>
      </c>
      <c r="AW83" s="25">
        <f>LaborForceMale!AW83-UnemployedMale!AW83</f>
        <v>0</v>
      </c>
      <c r="AX83" s="25">
        <f>LaborForceMale!AX83-UnemployedMale!AX83</f>
        <v>0</v>
      </c>
      <c r="AY83" s="25">
        <f>LaborForceMale!AY83-UnemployedMale!AY83</f>
        <v>0</v>
      </c>
      <c r="AZ83" s="25">
        <f>LaborForceMale!AZ83-UnemployedMale!AZ83</f>
        <v>0</v>
      </c>
    </row>
    <row r="84" spans="1:5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LaborForceMale!AA84-UnemployedMale!AA84</f>
        <v>0</v>
      </c>
      <c r="AB84" s="28">
        <f>LaborForceMale!AB84-UnemployedMale!AB84</f>
        <v>0</v>
      </c>
      <c r="AC84" s="28">
        <f>LaborForceMale!AC84-UnemployedMale!AC84</f>
        <v>0</v>
      </c>
      <c r="AD84" s="28">
        <f>LaborForceMale!AD84-UnemployedMale!AD84</f>
        <v>0</v>
      </c>
      <c r="AE84" s="28">
        <f>LaborForceMale!AE84-UnemployedMale!AE84</f>
        <v>0</v>
      </c>
      <c r="AF84" s="28">
        <f>LaborForceMale!AF84-UnemployedMale!AF84</f>
        <v>0</v>
      </c>
      <c r="AG84" s="25">
        <f>LaborForceMale!AG84-UnemployedMale!AG84</f>
        <v>0</v>
      </c>
      <c r="AH84" s="25">
        <f>LaborForceMale!AH84-UnemployedMale!AH84</f>
        <v>0</v>
      </c>
      <c r="AI84" s="25">
        <f>LaborForceMale!AI84-UnemployedMale!AI84</f>
        <v>0</v>
      </c>
      <c r="AJ84" s="25">
        <f>LaborForceMale!AJ84-UnemployedMale!AJ84</f>
        <v>0</v>
      </c>
      <c r="AK84" s="25">
        <f>LaborForceMale!AK84-UnemployedMale!AK84</f>
        <v>0</v>
      </c>
      <c r="AL84" s="25">
        <f>LaborForceMale!AL84-UnemployedMale!AL84</f>
        <v>0</v>
      </c>
      <c r="AM84" s="25">
        <f>LaborForceMale!AM84-UnemployedMale!AM84</f>
        <v>0</v>
      </c>
      <c r="AN84" s="25">
        <f>LaborForceMale!AN84-UnemployedMale!AN84</f>
        <v>0</v>
      </c>
      <c r="AO84" s="25">
        <f>LaborForceMale!AO84-UnemployedMale!AO84</f>
        <v>0</v>
      </c>
      <c r="AP84" s="25">
        <f>LaborForceMale!AP84-UnemployedMale!AP84</f>
        <v>0</v>
      </c>
      <c r="AQ84" s="25">
        <f>LaborForceMale!AQ84-UnemployedMale!AQ84</f>
        <v>0</v>
      </c>
      <c r="AR84" s="25">
        <f>LaborForceMale!AR84-UnemployedMale!AR84</f>
        <v>0</v>
      </c>
      <c r="AS84" s="25">
        <f>LaborForceMale!AS84-UnemployedMale!AS84</f>
        <v>0</v>
      </c>
      <c r="AT84" s="25">
        <f>LaborForceMale!AT84-UnemployedMale!AT84</f>
        <v>0</v>
      </c>
      <c r="AU84" s="25">
        <f>LaborForceMale!AU84-UnemployedMale!AU84</f>
        <v>0</v>
      </c>
      <c r="AV84" s="25">
        <f>LaborForceMale!AV84-UnemployedMale!AV84</f>
        <v>0</v>
      </c>
      <c r="AW84" s="25">
        <f>LaborForceMale!AW84-UnemployedMale!AW84</f>
        <v>0</v>
      </c>
      <c r="AX84" s="25">
        <f>LaborForceMale!AX84-UnemployedMale!AX84</f>
        <v>0</v>
      </c>
      <c r="AY84" s="25">
        <f>LaborForceMale!AY84-UnemployedMale!AY84</f>
        <v>0</v>
      </c>
      <c r="AZ84" s="25">
        <f>LaborForceMale!AZ84-UnemployedMale!AZ84</f>
        <v>0</v>
      </c>
    </row>
    <row r="85" spans="1:5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LaborForceMale!AA85-UnemployedMale!AA85</f>
        <v>0</v>
      </c>
      <c r="AB85" s="28">
        <f>LaborForceMale!AB85-UnemployedMale!AB85</f>
        <v>0</v>
      </c>
      <c r="AC85" s="28">
        <f>LaborForceMale!AC85-UnemployedMale!AC85</f>
        <v>0</v>
      </c>
      <c r="AD85" s="28">
        <f>LaborForceMale!AD85-UnemployedMale!AD85</f>
        <v>0</v>
      </c>
      <c r="AE85" s="28">
        <f>LaborForceMale!AE85-UnemployedMale!AE85</f>
        <v>0</v>
      </c>
      <c r="AF85" s="28">
        <f>LaborForceMale!AF85-UnemployedMale!AF85</f>
        <v>0</v>
      </c>
      <c r="AG85" s="25">
        <f>LaborForceMale!AG85-UnemployedMale!AG85</f>
        <v>0</v>
      </c>
      <c r="AH85" s="25">
        <f>LaborForceMale!AH85-UnemployedMale!AH85</f>
        <v>0</v>
      </c>
      <c r="AI85" s="25">
        <f>LaborForceMale!AI85-UnemployedMale!AI85</f>
        <v>0</v>
      </c>
      <c r="AJ85" s="25">
        <f>LaborForceMale!AJ85-UnemployedMale!AJ85</f>
        <v>0</v>
      </c>
      <c r="AK85" s="25">
        <f>LaborForceMale!AK85-UnemployedMale!AK85</f>
        <v>0</v>
      </c>
      <c r="AL85" s="25">
        <f>LaborForceMale!AL85-UnemployedMale!AL85</f>
        <v>0</v>
      </c>
      <c r="AM85" s="25">
        <f>LaborForceMale!AM85-UnemployedMale!AM85</f>
        <v>0</v>
      </c>
      <c r="AN85" s="25">
        <f>LaborForceMale!AN85-UnemployedMale!AN85</f>
        <v>0</v>
      </c>
      <c r="AO85" s="25">
        <f>LaborForceMale!AO85-UnemployedMale!AO85</f>
        <v>0</v>
      </c>
      <c r="AP85" s="25">
        <f>LaborForceMale!AP85-UnemployedMale!AP85</f>
        <v>0</v>
      </c>
      <c r="AQ85" s="25">
        <f>LaborForceMale!AQ85-UnemployedMale!AQ85</f>
        <v>0</v>
      </c>
      <c r="AR85" s="25">
        <f>LaborForceMale!AR85-UnemployedMale!AR85</f>
        <v>0</v>
      </c>
      <c r="AS85" s="25">
        <f>LaborForceMale!AS85-UnemployedMale!AS85</f>
        <v>0</v>
      </c>
      <c r="AT85" s="25">
        <f>LaborForceMale!AT85-UnemployedMale!AT85</f>
        <v>0</v>
      </c>
      <c r="AU85" s="25">
        <f>LaborForceMale!AU85-UnemployedMale!AU85</f>
        <v>0</v>
      </c>
      <c r="AV85" s="25">
        <f>LaborForceMale!AV85-UnemployedMale!AV85</f>
        <v>0</v>
      </c>
      <c r="AW85" s="25">
        <f>LaborForceMale!AW85-UnemployedMale!AW85</f>
        <v>0</v>
      </c>
      <c r="AX85" s="25">
        <f>LaborForceMale!AX85-UnemployedMale!AX85</f>
        <v>0</v>
      </c>
      <c r="AY85" s="25">
        <f>LaborForceMale!AY85-UnemployedMale!AY85</f>
        <v>0</v>
      </c>
      <c r="AZ85" s="25">
        <f>LaborForceMale!AZ85-UnemployedMale!AZ85</f>
        <v>0</v>
      </c>
    </row>
    <row r="86" spans="1:5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LaborForceMale!AA86-UnemployedMale!AA86</f>
        <v>0</v>
      </c>
      <c r="AB86" s="28">
        <f>LaborForceMale!AB86-UnemployedMale!AB86</f>
        <v>0</v>
      </c>
      <c r="AC86" s="28">
        <f>LaborForceMale!AC86-UnemployedMale!AC86</f>
        <v>0</v>
      </c>
      <c r="AD86" s="28">
        <f>LaborForceMale!AD86-UnemployedMale!AD86</f>
        <v>0</v>
      </c>
      <c r="AE86" s="28">
        <f>LaborForceMale!AE86-UnemployedMale!AE86</f>
        <v>0</v>
      </c>
      <c r="AF86" s="28">
        <f>LaborForceMale!AF86-UnemployedMale!AF86</f>
        <v>0</v>
      </c>
      <c r="AG86" s="25">
        <f>LaborForceMale!AG86-UnemployedMale!AG86</f>
        <v>0</v>
      </c>
      <c r="AH86" s="25">
        <f>LaborForceMale!AH86-UnemployedMale!AH86</f>
        <v>0</v>
      </c>
      <c r="AI86" s="25">
        <f>LaborForceMale!AI86-UnemployedMale!AI86</f>
        <v>0</v>
      </c>
      <c r="AJ86" s="25">
        <f>LaborForceMale!AJ86-UnemployedMale!AJ86</f>
        <v>0</v>
      </c>
      <c r="AK86" s="25">
        <f>LaborForceMale!AK86-UnemployedMale!AK86</f>
        <v>0</v>
      </c>
      <c r="AL86" s="25">
        <f>LaborForceMale!AL86-UnemployedMale!AL86</f>
        <v>0</v>
      </c>
      <c r="AM86" s="25">
        <f>LaborForceMale!AM86-UnemployedMale!AM86</f>
        <v>0</v>
      </c>
      <c r="AN86" s="25">
        <f>LaborForceMale!AN86-UnemployedMale!AN86</f>
        <v>0</v>
      </c>
      <c r="AO86" s="25">
        <f>LaborForceMale!AO86-UnemployedMale!AO86</f>
        <v>0</v>
      </c>
      <c r="AP86" s="25">
        <f>LaborForceMale!AP86-UnemployedMale!AP86</f>
        <v>0</v>
      </c>
      <c r="AQ86" s="25">
        <f>LaborForceMale!AQ86-UnemployedMale!AQ86</f>
        <v>0</v>
      </c>
      <c r="AR86" s="25">
        <f>LaborForceMale!AR86-UnemployedMale!AR86</f>
        <v>0</v>
      </c>
      <c r="AS86" s="25">
        <f>LaborForceMale!AS86-UnemployedMale!AS86</f>
        <v>0</v>
      </c>
      <c r="AT86" s="25">
        <f>LaborForceMale!AT86-UnemployedMale!AT86</f>
        <v>0</v>
      </c>
      <c r="AU86" s="25">
        <f>LaborForceMale!AU86-UnemployedMale!AU86</f>
        <v>0</v>
      </c>
      <c r="AV86" s="25">
        <f>LaborForceMale!AV86-UnemployedMale!AV86</f>
        <v>0</v>
      </c>
      <c r="AW86" s="25">
        <f>LaborForceMale!AW86-UnemployedMale!AW86</f>
        <v>0</v>
      </c>
      <c r="AX86" s="25">
        <f>LaborForceMale!AX86-UnemployedMale!AX86</f>
        <v>0</v>
      </c>
      <c r="AY86" s="25">
        <f>LaborForceMale!AY86-UnemployedMale!AY86</f>
        <v>0</v>
      </c>
      <c r="AZ86" s="25">
        <f>LaborForceMale!AZ86-UnemployedMale!AZ86</f>
        <v>0</v>
      </c>
    </row>
    <row r="87" spans="1:5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LaborForceMale!AA87-UnemployedMale!AA87</f>
        <v>0</v>
      </c>
      <c r="AB87" s="28">
        <f>LaborForceMale!AB87-UnemployedMale!AB87</f>
        <v>0</v>
      </c>
      <c r="AC87" s="28">
        <f>LaborForceMale!AC87-UnemployedMale!AC87</f>
        <v>0</v>
      </c>
      <c r="AD87" s="28">
        <f>LaborForceMale!AD87-UnemployedMale!AD87</f>
        <v>0</v>
      </c>
      <c r="AE87" s="28">
        <f>LaborForceMale!AE87-UnemployedMale!AE87</f>
        <v>0</v>
      </c>
      <c r="AF87" s="28">
        <f>LaborForceMale!AF87-UnemployedMale!AF87</f>
        <v>0</v>
      </c>
      <c r="AG87" s="25">
        <f>LaborForceMale!AG87-UnemployedMale!AG87</f>
        <v>0</v>
      </c>
      <c r="AH87" s="25">
        <f>LaborForceMale!AH87-UnemployedMale!AH87</f>
        <v>0</v>
      </c>
      <c r="AI87" s="25">
        <f>LaborForceMale!AI87-UnemployedMale!AI87</f>
        <v>0</v>
      </c>
      <c r="AJ87" s="25">
        <f>LaborForceMale!AJ87-UnemployedMale!AJ87</f>
        <v>0</v>
      </c>
      <c r="AK87" s="25">
        <f>LaborForceMale!AK87-UnemployedMale!AK87</f>
        <v>0</v>
      </c>
      <c r="AL87" s="25">
        <f>LaborForceMale!AL87-UnemployedMale!AL87</f>
        <v>0</v>
      </c>
      <c r="AM87" s="25">
        <f>LaborForceMale!AM87-UnemployedMale!AM87</f>
        <v>0</v>
      </c>
      <c r="AN87" s="25">
        <f>LaborForceMale!AN87-UnemployedMale!AN87</f>
        <v>0</v>
      </c>
      <c r="AO87" s="25">
        <f>LaborForceMale!AO87-UnemployedMale!AO87</f>
        <v>0</v>
      </c>
      <c r="AP87" s="25">
        <f>LaborForceMale!AP87-UnemployedMale!AP87</f>
        <v>0</v>
      </c>
      <c r="AQ87" s="25">
        <f>LaborForceMale!AQ87-UnemployedMale!AQ87</f>
        <v>0</v>
      </c>
      <c r="AR87" s="25">
        <f>LaborForceMale!AR87-UnemployedMale!AR87</f>
        <v>0</v>
      </c>
      <c r="AS87" s="25">
        <f>LaborForceMale!AS87-UnemployedMale!AS87</f>
        <v>0</v>
      </c>
      <c r="AT87" s="25">
        <f>LaborForceMale!AT87-UnemployedMale!AT87</f>
        <v>0</v>
      </c>
      <c r="AU87" s="25">
        <f>LaborForceMale!AU87-UnemployedMale!AU87</f>
        <v>0</v>
      </c>
      <c r="AV87" s="25">
        <f>LaborForceMale!AV87-UnemployedMale!AV87</f>
        <v>0</v>
      </c>
      <c r="AW87" s="25">
        <f>LaborForceMale!AW87-UnemployedMale!AW87</f>
        <v>0</v>
      </c>
      <c r="AX87" s="25">
        <f>LaborForceMale!AX87-UnemployedMale!AX87</f>
        <v>0</v>
      </c>
      <c r="AY87" s="25">
        <f>LaborForceMale!AY87-UnemployedMale!AY87</f>
        <v>0</v>
      </c>
      <c r="AZ87" s="25">
        <f>LaborForceMale!AZ87-UnemployedMale!AZ87</f>
        <v>0</v>
      </c>
    </row>
    <row r="88" spans="1:5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LaborForceMale!AA88-UnemployedMale!AA88</f>
        <v>0</v>
      </c>
      <c r="AB88" s="28">
        <f>LaborForceMale!AB88-UnemployedMale!AB88</f>
        <v>0</v>
      </c>
      <c r="AC88" s="28">
        <f>LaborForceMale!AC88-UnemployedMale!AC88</f>
        <v>0</v>
      </c>
      <c r="AD88" s="28">
        <f>LaborForceMale!AD88-UnemployedMale!AD88</f>
        <v>0</v>
      </c>
      <c r="AE88" s="28">
        <f>LaborForceMale!AE88-UnemployedMale!AE88</f>
        <v>0</v>
      </c>
      <c r="AF88" s="28">
        <f>LaborForceMale!AF88-UnemployedMale!AF88</f>
        <v>0</v>
      </c>
      <c r="AG88" s="25">
        <f>LaborForceMale!AG88-UnemployedMale!AG88</f>
        <v>0</v>
      </c>
      <c r="AH88" s="25">
        <f>LaborForceMale!AH88-UnemployedMale!AH88</f>
        <v>0</v>
      </c>
      <c r="AI88" s="25">
        <f>LaborForceMale!AI88-UnemployedMale!AI88</f>
        <v>0</v>
      </c>
      <c r="AJ88" s="25">
        <f>LaborForceMale!AJ88-UnemployedMale!AJ88</f>
        <v>0</v>
      </c>
      <c r="AK88" s="25">
        <f>LaborForceMale!AK88-UnemployedMale!AK88</f>
        <v>0</v>
      </c>
      <c r="AL88" s="25">
        <f>LaborForceMale!AL88-UnemployedMale!AL88</f>
        <v>0</v>
      </c>
      <c r="AM88" s="25">
        <f>LaborForceMale!AM88-UnemployedMale!AM88</f>
        <v>0</v>
      </c>
      <c r="AN88" s="25">
        <f>LaborForceMale!AN88-UnemployedMale!AN88</f>
        <v>0</v>
      </c>
      <c r="AO88" s="25">
        <f>LaborForceMale!AO88-UnemployedMale!AO88</f>
        <v>0</v>
      </c>
      <c r="AP88" s="25">
        <f>LaborForceMale!AP88-UnemployedMale!AP88</f>
        <v>0</v>
      </c>
      <c r="AQ88" s="25">
        <f>LaborForceMale!AQ88-UnemployedMale!AQ88</f>
        <v>0</v>
      </c>
      <c r="AR88" s="25">
        <f>LaborForceMale!AR88-UnemployedMale!AR88</f>
        <v>0</v>
      </c>
      <c r="AS88" s="25">
        <f>LaborForceMale!AS88-UnemployedMale!AS88</f>
        <v>0</v>
      </c>
      <c r="AT88" s="25">
        <f>LaborForceMale!AT88-UnemployedMale!AT88</f>
        <v>0</v>
      </c>
      <c r="AU88" s="25">
        <f>LaborForceMale!AU88-UnemployedMale!AU88</f>
        <v>0</v>
      </c>
      <c r="AV88" s="25">
        <f>LaborForceMale!AV88-UnemployedMale!AV88</f>
        <v>0</v>
      </c>
      <c r="AW88" s="25">
        <f>LaborForceMale!AW88-UnemployedMale!AW88</f>
        <v>0</v>
      </c>
      <c r="AX88" s="25">
        <f>LaborForceMale!AX88-UnemployedMale!AX88</f>
        <v>0</v>
      </c>
      <c r="AY88" s="25">
        <f>LaborForceMale!AY88-UnemployedMale!AY88</f>
        <v>0</v>
      </c>
      <c r="AZ88" s="25">
        <f>LaborForceMale!AZ88-UnemployedMale!AZ88</f>
        <v>0</v>
      </c>
    </row>
    <row r="89" spans="1:5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LaborForceMale!AA89-UnemployedMale!AA89</f>
        <v>0</v>
      </c>
      <c r="AB89" s="28">
        <f>LaborForceMale!AB89-UnemployedMale!AB89</f>
        <v>0</v>
      </c>
      <c r="AC89" s="28">
        <f>LaborForceMale!AC89-UnemployedMale!AC89</f>
        <v>0</v>
      </c>
      <c r="AD89" s="28">
        <f>LaborForceMale!AD89-UnemployedMale!AD89</f>
        <v>0</v>
      </c>
      <c r="AE89" s="28">
        <f>LaborForceMale!AE89-UnemployedMale!AE89</f>
        <v>0</v>
      </c>
      <c r="AF89" s="28">
        <f>LaborForceMale!AF89-UnemployedMale!AF89</f>
        <v>0</v>
      </c>
      <c r="AG89" s="25">
        <f>LaborForceMale!AG89-UnemployedMale!AG89</f>
        <v>0</v>
      </c>
      <c r="AH89" s="25">
        <f>LaborForceMale!AH89-UnemployedMale!AH89</f>
        <v>0</v>
      </c>
      <c r="AI89" s="25">
        <f>LaborForceMale!AI89-UnemployedMale!AI89</f>
        <v>0</v>
      </c>
      <c r="AJ89" s="25">
        <f>LaborForceMale!AJ89-UnemployedMale!AJ89</f>
        <v>0</v>
      </c>
      <c r="AK89" s="25">
        <f>LaborForceMale!AK89-UnemployedMale!AK89</f>
        <v>0</v>
      </c>
      <c r="AL89" s="25">
        <f>LaborForceMale!AL89-UnemployedMale!AL89</f>
        <v>0</v>
      </c>
      <c r="AM89" s="25">
        <f>LaborForceMale!AM89-UnemployedMale!AM89</f>
        <v>0</v>
      </c>
      <c r="AN89" s="25">
        <f>LaborForceMale!AN89-UnemployedMale!AN89</f>
        <v>0</v>
      </c>
      <c r="AO89" s="25">
        <f>LaborForceMale!AO89-UnemployedMale!AO89</f>
        <v>0</v>
      </c>
      <c r="AP89" s="25">
        <f>LaborForceMale!AP89-UnemployedMale!AP89</f>
        <v>0</v>
      </c>
      <c r="AQ89" s="25">
        <f>LaborForceMale!AQ89-UnemployedMale!AQ89</f>
        <v>0</v>
      </c>
      <c r="AR89" s="25">
        <f>LaborForceMale!AR89-UnemployedMale!AR89</f>
        <v>0</v>
      </c>
      <c r="AS89" s="25">
        <f>LaborForceMale!AS89-UnemployedMale!AS89</f>
        <v>0</v>
      </c>
      <c r="AT89" s="25">
        <f>LaborForceMale!AT89-UnemployedMale!AT89</f>
        <v>0</v>
      </c>
      <c r="AU89" s="25">
        <f>LaborForceMale!AU89-UnemployedMale!AU89</f>
        <v>0</v>
      </c>
      <c r="AV89" s="25">
        <f>LaborForceMale!AV89-UnemployedMale!AV89</f>
        <v>0</v>
      </c>
      <c r="AW89" s="25">
        <f>LaborForceMale!AW89-UnemployedMale!AW89</f>
        <v>0</v>
      </c>
      <c r="AX89" s="25">
        <f>LaborForceMale!AX89-UnemployedMale!AX89</f>
        <v>0</v>
      </c>
      <c r="AY89" s="25">
        <f>LaborForceMale!AY89-UnemployedMale!AY89</f>
        <v>0</v>
      </c>
      <c r="AZ89" s="25">
        <f>LaborForceMale!AZ89-UnemployedMale!AZ89</f>
        <v>0</v>
      </c>
    </row>
    <row r="90" spans="1:5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LaborForceMale!AA90-UnemployedMale!AA90</f>
        <v>0</v>
      </c>
      <c r="AB90" s="28">
        <f>LaborForceMale!AB90-UnemployedMale!AB90</f>
        <v>0</v>
      </c>
      <c r="AC90" s="28">
        <f>LaborForceMale!AC90-UnemployedMale!AC90</f>
        <v>0</v>
      </c>
      <c r="AD90" s="28">
        <f>LaborForceMale!AD90-UnemployedMale!AD90</f>
        <v>0</v>
      </c>
      <c r="AE90" s="28">
        <f>LaborForceMale!AE90-UnemployedMale!AE90</f>
        <v>0</v>
      </c>
      <c r="AF90" s="28">
        <f>LaborForceMale!AF90-UnemployedMale!AF90</f>
        <v>0</v>
      </c>
      <c r="AG90" s="25">
        <f>LaborForceMale!AG90-UnemployedMale!AG90</f>
        <v>0</v>
      </c>
      <c r="AH90" s="25">
        <f>LaborForceMale!AH90-UnemployedMale!AH90</f>
        <v>0</v>
      </c>
      <c r="AI90" s="25">
        <f>LaborForceMale!AI90-UnemployedMale!AI90</f>
        <v>0</v>
      </c>
      <c r="AJ90" s="25">
        <f>LaborForceMale!AJ90-UnemployedMale!AJ90</f>
        <v>0</v>
      </c>
      <c r="AK90" s="25">
        <f>LaborForceMale!AK90-UnemployedMale!AK90</f>
        <v>0</v>
      </c>
      <c r="AL90" s="25">
        <f>LaborForceMale!AL90-UnemployedMale!AL90</f>
        <v>0</v>
      </c>
      <c r="AM90" s="25">
        <f>LaborForceMale!AM90-UnemployedMale!AM90</f>
        <v>0</v>
      </c>
      <c r="AN90" s="25">
        <f>LaborForceMale!AN90-UnemployedMale!AN90</f>
        <v>0</v>
      </c>
      <c r="AO90" s="25">
        <f>LaborForceMale!AO90-UnemployedMale!AO90</f>
        <v>0</v>
      </c>
      <c r="AP90" s="25">
        <f>LaborForceMale!AP90-UnemployedMale!AP90</f>
        <v>0</v>
      </c>
      <c r="AQ90" s="25">
        <f>LaborForceMale!AQ90-UnemployedMale!AQ90</f>
        <v>0</v>
      </c>
      <c r="AR90" s="25">
        <f>LaborForceMale!AR90-UnemployedMale!AR90</f>
        <v>0</v>
      </c>
      <c r="AS90" s="25">
        <f>LaborForceMale!AS90-UnemployedMale!AS90</f>
        <v>0</v>
      </c>
      <c r="AT90" s="25">
        <f>LaborForceMale!AT90-UnemployedMale!AT90</f>
        <v>0</v>
      </c>
      <c r="AU90" s="25">
        <f>LaborForceMale!AU90-UnemployedMale!AU90</f>
        <v>0</v>
      </c>
      <c r="AV90" s="25">
        <f>LaborForceMale!AV90-UnemployedMale!AV90</f>
        <v>0</v>
      </c>
      <c r="AW90" s="25">
        <f>LaborForceMale!AW90-UnemployedMale!AW90</f>
        <v>0</v>
      </c>
      <c r="AX90" s="25">
        <f>LaborForceMale!AX90-UnemployedMale!AX90</f>
        <v>0</v>
      </c>
      <c r="AY90" s="25">
        <f>LaborForceMale!AY90-UnemployedMale!AY90</f>
        <v>0</v>
      </c>
      <c r="AZ90" s="25">
        <f>LaborForceMale!AZ90-UnemployedMale!AZ90</f>
        <v>0</v>
      </c>
    </row>
    <row r="91" spans="1:5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LaborForceMale!AA91-UnemployedMale!AA91</f>
        <v>0</v>
      </c>
      <c r="AB91" s="28">
        <f>LaborForceMale!AB91-UnemployedMale!AB91</f>
        <v>0</v>
      </c>
      <c r="AC91" s="28">
        <f>LaborForceMale!AC91-UnemployedMale!AC91</f>
        <v>0</v>
      </c>
      <c r="AD91" s="28">
        <f>LaborForceMale!AD91-UnemployedMale!AD91</f>
        <v>0</v>
      </c>
      <c r="AE91" s="28">
        <f>LaborForceMale!AE91-UnemployedMale!AE91</f>
        <v>0</v>
      </c>
      <c r="AF91" s="28">
        <f>LaborForceMale!AF91-UnemployedMale!AF91</f>
        <v>0</v>
      </c>
      <c r="AG91" s="25">
        <f>LaborForceMale!AG91-UnemployedMale!AG91</f>
        <v>0</v>
      </c>
      <c r="AH91" s="25">
        <f>LaborForceMale!AH91-UnemployedMale!AH91</f>
        <v>0</v>
      </c>
      <c r="AI91" s="25">
        <f>LaborForceMale!AI91-UnemployedMale!AI91</f>
        <v>0</v>
      </c>
      <c r="AJ91" s="25">
        <f>LaborForceMale!AJ91-UnemployedMale!AJ91</f>
        <v>0</v>
      </c>
      <c r="AK91" s="25">
        <f>LaborForceMale!AK91-UnemployedMale!AK91</f>
        <v>0</v>
      </c>
      <c r="AL91" s="25">
        <f>LaborForceMale!AL91-UnemployedMale!AL91</f>
        <v>0</v>
      </c>
      <c r="AM91" s="25">
        <f>LaborForceMale!AM91-UnemployedMale!AM91</f>
        <v>0</v>
      </c>
      <c r="AN91" s="25">
        <f>LaborForceMale!AN91-UnemployedMale!AN91</f>
        <v>0</v>
      </c>
      <c r="AO91" s="25">
        <f>LaborForceMale!AO91-UnemployedMale!AO91</f>
        <v>0</v>
      </c>
      <c r="AP91" s="25">
        <f>LaborForceMale!AP91-UnemployedMale!AP91</f>
        <v>0</v>
      </c>
      <c r="AQ91" s="25">
        <f>LaborForceMale!AQ91-UnemployedMale!AQ91</f>
        <v>0</v>
      </c>
      <c r="AR91" s="25">
        <f>LaborForceMale!AR91-UnemployedMale!AR91</f>
        <v>0</v>
      </c>
      <c r="AS91" s="25">
        <f>LaborForceMale!AS91-UnemployedMale!AS91</f>
        <v>0</v>
      </c>
      <c r="AT91" s="25">
        <f>LaborForceMale!AT91-UnemployedMale!AT91</f>
        <v>0</v>
      </c>
      <c r="AU91" s="25">
        <f>LaborForceMale!AU91-UnemployedMale!AU91</f>
        <v>0</v>
      </c>
      <c r="AV91" s="25">
        <f>LaborForceMale!AV91-UnemployedMale!AV91</f>
        <v>0</v>
      </c>
      <c r="AW91" s="25">
        <f>LaborForceMale!AW91-UnemployedMale!AW91</f>
        <v>0</v>
      </c>
      <c r="AX91" s="25">
        <f>LaborForceMale!AX91-UnemployedMale!AX91</f>
        <v>0</v>
      </c>
      <c r="AY91" s="25">
        <f>LaborForceMale!AY91-UnemployedMale!AY91</f>
        <v>0</v>
      </c>
      <c r="AZ91" s="25">
        <f>LaborForceMale!AZ91-UnemployedMale!AZ91</f>
        <v>0</v>
      </c>
    </row>
    <row r="92" spans="1:5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LaborForceMale!AA92-UnemployedMale!AA92</f>
        <v>0</v>
      </c>
      <c r="AB92" s="28">
        <f>LaborForceMale!AB92-UnemployedMale!AB92</f>
        <v>0</v>
      </c>
      <c r="AC92" s="28">
        <f>LaborForceMale!AC92-UnemployedMale!AC92</f>
        <v>0</v>
      </c>
      <c r="AD92" s="28">
        <f>LaborForceMale!AD92-UnemployedMale!AD92</f>
        <v>0</v>
      </c>
      <c r="AE92" s="28">
        <f>LaborForceMale!AE92-UnemployedMale!AE92</f>
        <v>0</v>
      </c>
      <c r="AF92" s="28">
        <f>LaborForceMale!AF92-UnemployedMale!AF92</f>
        <v>0</v>
      </c>
      <c r="AG92" s="25">
        <f>LaborForceMale!AG92-UnemployedMale!AG92</f>
        <v>0</v>
      </c>
      <c r="AH92" s="25">
        <f>LaborForceMale!AH92-UnemployedMale!AH92</f>
        <v>0</v>
      </c>
      <c r="AI92" s="25">
        <f>LaborForceMale!AI92-UnemployedMale!AI92</f>
        <v>0</v>
      </c>
      <c r="AJ92" s="25">
        <f>LaborForceMale!AJ92-UnemployedMale!AJ92</f>
        <v>0</v>
      </c>
      <c r="AK92" s="25">
        <f>LaborForceMale!AK92-UnemployedMale!AK92</f>
        <v>0</v>
      </c>
      <c r="AL92" s="25">
        <f>LaborForceMale!AL92-UnemployedMale!AL92</f>
        <v>0</v>
      </c>
      <c r="AM92" s="25">
        <f>LaborForceMale!AM92-UnemployedMale!AM92</f>
        <v>0</v>
      </c>
      <c r="AN92" s="25">
        <f>LaborForceMale!AN92-UnemployedMale!AN92</f>
        <v>0</v>
      </c>
      <c r="AO92" s="25">
        <f>LaborForceMale!AO92-UnemployedMale!AO92</f>
        <v>0</v>
      </c>
      <c r="AP92" s="25">
        <f>LaborForceMale!AP92-UnemployedMale!AP92</f>
        <v>0</v>
      </c>
      <c r="AQ92" s="25">
        <f>LaborForceMale!AQ92-UnemployedMale!AQ92</f>
        <v>0</v>
      </c>
      <c r="AR92" s="25">
        <f>LaborForceMale!AR92-UnemployedMale!AR92</f>
        <v>0</v>
      </c>
      <c r="AS92" s="25">
        <f>LaborForceMale!AS92-UnemployedMale!AS92</f>
        <v>0</v>
      </c>
      <c r="AT92" s="25">
        <f>LaborForceMale!AT92-UnemployedMale!AT92</f>
        <v>0</v>
      </c>
      <c r="AU92" s="25">
        <f>LaborForceMale!AU92-UnemployedMale!AU92</f>
        <v>0</v>
      </c>
      <c r="AV92" s="25">
        <f>LaborForceMale!AV92-UnemployedMale!AV92</f>
        <v>0</v>
      </c>
      <c r="AW92" s="25">
        <f>LaborForceMale!AW92-UnemployedMale!AW92</f>
        <v>0</v>
      </c>
      <c r="AX92" s="25">
        <f>LaborForceMale!AX92-UnemployedMale!AX92</f>
        <v>0</v>
      </c>
      <c r="AY92" s="25">
        <f>LaborForceMale!AY92-UnemployedMale!AY92</f>
        <v>0</v>
      </c>
      <c r="AZ92" s="25">
        <f>LaborForceMale!AZ92-UnemployedMale!AZ92</f>
        <v>0</v>
      </c>
    </row>
    <row r="93" spans="1:5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LaborForceMale!AA93-UnemployedMale!AA93</f>
        <v>0</v>
      </c>
      <c r="AB93" s="28">
        <f>LaborForceMale!AB93-UnemployedMale!AB93</f>
        <v>0</v>
      </c>
      <c r="AC93" s="28">
        <f>LaborForceMale!AC93-UnemployedMale!AC93</f>
        <v>0</v>
      </c>
      <c r="AD93" s="28">
        <f>LaborForceMale!AD93-UnemployedMale!AD93</f>
        <v>0</v>
      </c>
      <c r="AE93" s="28">
        <f>LaborForceMale!AE93-UnemployedMale!AE93</f>
        <v>0</v>
      </c>
      <c r="AF93" s="28">
        <f>LaborForceMale!AF93-UnemployedMale!AF93</f>
        <v>0</v>
      </c>
      <c r="AG93" s="25">
        <f>LaborForceMale!AG93-UnemployedMale!AG93</f>
        <v>0</v>
      </c>
      <c r="AH93" s="25">
        <f>LaborForceMale!AH93-UnemployedMale!AH93</f>
        <v>0</v>
      </c>
      <c r="AI93" s="25">
        <f>LaborForceMale!AI93-UnemployedMale!AI93</f>
        <v>0</v>
      </c>
      <c r="AJ93" s="25">
        <f>LaborForceMale!AJ93-UnemployedMale!AJ93</f>
        <v>0</v>
      </c>
      <c r="AK93" s="25">
        <f>LaborForceMale!AK93-UnemployedMale!AK93</f>
        <v>0</v>
      </c>
      <c r="AL93" s="25">
        <f>LaborForceMale!AL93-UnemployedMale!AL93</f>
        <v>0</v>
      </c>
      <c r="AM93" s="25">
        <f>LaborForceMale!AM93-UnemployedMale!AM93</f>
        <v>0</v>
      </c>
      <c r="AN93" s="25">
        <f>LaborForceMale!AN93-UnemployedMale!AN93</f>
        <v>0</v>
      </c>
      <c r="AO93" s="25">
        <f>LaborForceMale!AO93-UnemployedMale!AO93</f>
        <v>0</v>
      </c>
      <c r="AP93" s="25">
        <f>LaborForceMale!AP93-UnemployedMale!AP93</f>
        <v>0</v>
      </c>
      <c r="AQ93" s="25">
        <f>LaborForceMale!AQ93-UnemployedMale!AQ93</f>
        <v>0</v>
      </c>
      <c r="AR93" s="25">
        <f>LaborForceMale!AR93-UnemployedMale!AR93</f>
        <v>0</v>
      </c>
      <c r="AS93" s="25">
        <f>LaborForceMale!AS93-UnemployedMale!AS93</f>
        <v>0</v>
      </c>
      <c r="AT93" s="25">
        <f>LaborForceMale!AT93-UnemployedMale!AT93</f>
        <v>0</v>
      </c>
      <c r="AU93" s="25">
        <f>LaborForceMale!AU93-UnemployedMale!AU93</f>
        <v>0</v>
      </c>
      <c r="AV93" s="25">
        <f>LaborForceMale!AV93-UnemployedMale!AV93</f>
        <v>0</v>
      </c>
      <c r="AW93" s="25">
        <f>LaborForceMale!AW93-UnemployedMale!AW93</f>
        <v>0</v>
      </c>
      <c r="AX93" s="25">
        <f>LaborForceMale!AX93-UnemployedMale!AX93</f>
        <v>0</v>
      </c>
      <c r="AY93" s="25">
        <f>LaborForceMale!AY93-UnemployedMale!AY93</f>
        <v>0</v>
      </c>
      <c r="AZ93" s="25">
        <f>LaborForceMale!AZ93-UnemployedMale!AZ93</f>
        <v>0</v>
      </c>
    </row>
    <row r="94" spans="1:5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LaborForceMale!AA94-UnemployedMale!AA94</f>
        <v>0</v>
      </c>
      <c r="AB94" s="28">
        <f>LaborForceMale!AB94-UnemployedMale!AB94</f>
        <v>0</v>
      </c>
      <c r="AC94" s="28">
        <f>LaborForceMale!AC94-UnemployedMale!AC94</f>
        <v>0</v>
      </c>
      <c r="AD94" s="28">
        <f>LaborForceMale!AD94-UnemployedMale!AD94</f>
        <v>0</v>
      </c>
      <c r="AE94" s="28">
        <f>LaborForceMale!AE94-UnemployedMale!AE94</f>
        <v>0</v>
      </c>
      <c r="AF94" s="28">
        <f>LaborForceMale!AF94-UnemployedMale!AF94</f>
        <v>0</v>
      </c>
      <c r="AG94" s="25">
        <f>LaborForceMale!AG94-UnemployedMale!AG94</f>
        <v>0</v>
      </c>
      <c r="AH94" s="25">
        <f>LaborForceMale!AH94-UnemployedMale!AH94</f>
        <v>0</v>
      </c>
      <c r="AI94" s="25">
        <f>LaborForceMale!AI94-UnemployedMale!AI94</f>
        <v>0</v>
      </c>
      <c r="AJ94" s="25">
        <f>LaborForceMale!AJ94-UnemployedMale!AJ94</f>
        <v>0</v>
      </c>
      <c r="AK94" s="25">
        <f>LaborForceMale!AK94-UnemployedMale!AK94</f>
        <v>0</v>
      </c>
      <c r="AL94" s="25">
        <f>LaborForceMale!AL94-UnemployedMale!AL94</f>
        <v>0</v>
      </c>
      <c r="AM94" s="25">
        <f>LaborForceMale!AM94-UnemployedMale!AM94</f>
        <v>0</v>
      </c>
      <c r="AN94" s="25">
        <f>LaborForceMale!AN94-UnemployedMale!AN94</f>
        <v>0</v>
      </c>
      <c r="AO94" s="25">
        <f>LaborForceMale!AO94-UnemployedMale!AO94</f>
        <v>0</v>
      </c>
      <c r="AP94" s="25">
        <f>LaborForceMale!AP94-UnemployedMale!AP94</f>
        <v>0</v>
      </c>
      <c r="AQ94" s="25">
        <f>LaborForceMale!AQ94-UnemployedMale!AQ94</f>
        <v>0</v>
      </c>
      <c r="AR94" s="25">
        <f>LaborForceMale!AR94-UnemployedMale!AR94</f>
        <v>0</v>
      </c>
      <c r="AS94" s="25">
        <f>LaborForceMale!AS94-UnemployedMale!AS94</f>
        <v>0</v>
      </c>
      <c r="AT94" s="25">
        <f>LaborForceMale!AT94-UnemployedMale!AT94</f>
        <v>0</v>
      </c>
      <c r="AU94" s="25">
        <f>LaborForceMale!AU94-UnemployedMale!AU94</f>
        <v>0</v>
      </c>
      <c r="AV94" s="25">
        <f>LaborForceMale!AV94-UnemployedMale!AV94</f>
        <v>0</v>
      </c>
      <c r="AW94" s="25">
        <f>LaborForceMale!AW94-UnemployedMale!AW94</f>
        <v>0</v>
      </c>
      <c r="AX94" s="25">
        <f>LaborForceMale!AX94-UnemployedMale!AX94</f>
        <v>0</v>
      </c>
      <c r="AY94" s="25">
        <f>LaborForceMale!AY94-UnemployedMale!AY94</f>
        <v>0</v>
      </c>
      <c r="AZ94" s="25">
        <f>LaborForceMale!AZ94-UnemployedMale!AZ94</f>
        <v>0</v>
      </c>
    </row>
    <row r="95" spans="1:5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LaborForceMale!AA95-UnemployedMale!AA95</f>
        <v>0</v>
      </c>
      <c r="AB95" s="28">
        <f>LaborForceMale!AB95-UnemployedMale!AB95</f>
        <v>0</v>
      </c>
      <c r="AC95" s="28">
        <f>LaborForceMale!AC95-UnemployedMale!AC95</f>
        <v>0</v>
      </c>
      <c r="AD95" s="28">
        <f>LaborForceMale!AD95-UnemployedMale!AD95</f>
        <v>0</v>
      </c>
      <c r="AE95" s="28">
        <f>LaborForceMale!AE95-UnemployedMale!AE95</f>
        <v>0</v>
      </c>
      <c r="AF95" s="28">
        <f>LaborForceMale!AF95-UnemployedMale!AF95</f>
        <v>0</v>
      </c>
      <c r="AG95" s="25">
        <f>LaborForceMale!AG95-UnemployedMale!AG95</f>
        <v>0</v>
      </c>
      <c r="AH95" s="25">
        <f>LaborForceMale!AH95-UnemployedMale!AH95</f>
        <v>0</v>
      </c>
      <c r="AI95" s="25">
        <f>LaborForceMale!AI95-UnemployedMale!AI95</f>
        <v>0</v>
      </c>
      <c r="AJ95" s="25">
        <f>LaborForceMale!AJ95-UnemployedMale!AJ95</f>
        <v>0</v>
      </c>
      <c r="AK95" s="25">
        <f>LaborForceMale!AK95-UnemployedMale!AK95</f>
        <v>0</v>
      </c>
      <c r="AL95" s="25">
        <f>LaborForceMale!AL95-UnemployedMale!AL95</f>
        <v>0</v>
      </c>
      <c r="AM95" s="25">
        <f>LaborForceMale!AM95-UnemployedMale!AM95</f>
        <v>0</v>
      </c>
      <c r="AN95" s="25">
        <f>LaborForceMale!AN95-UnemployedMale!AN95</f>
        <v>0</v>
      </c>
      <c r="AO95" s="25">
        <f>LaborForceMale!AO95-UnemployedMale!AO95</f>
        <v>0</v>
      </c>
      <c r="AP95" s="25">
        <f>LaborForceMale!AP95-UnemployedMale!AP95</f>
        <v>0</v>
      </c>
      <c r="AQ95" s="25">
        <f>LaborForceMale!AQ95-UnemployedMale!AQ95</f>
        <v>0</v>
      </c>
      <c r="AR95" s="25">
        <f>LaborForceMale!AR95-UnemployedMale!AR95</f>
        <v>0</v>
      </c>
      <c r="AS95" s="25">
        <f>LaborForceMale!AS95-UnemployedMale!AS95</f>
        <v>0</v>
      </c>
      <c r="AT95" s="25">
        <f>LaborForceMale!AT95-UnemployedMale!AT95</f>
        <v>0</v>
      </c>
      <c r="AU95" s="25">
        <f>LaborForceMale!AU95-UnemployedMale!AU95</f>
        <v>0</v>
      </c>
      <c r="AV95" s="25">
        <f>LaborForceMale!AV95-UnemployedMale!AV95</f>
        <v>0</v>
      </c>
      <c r="AW95" s="25">
        <f>LaborForceMale!AW95-UnemployedMale!AW95</f>
        <v>0</v>
      </c>
      <c r="AX95" s="25">
        <f>LaborForceMale!AX95-UnemployedMale!AX95</f>
        <v>0</v>
      </c>
      <c r="AY95" s="25">
        <f>LaborForceMale!AY95-UnemployedMale!AY95</f>
        <v>0</v>
      </c>
      <c r="AZ95" s="25">
        <f>LaborForceMale!AZ95-UnemployedMale!AZ95</f>
        <v>0</v>
      </c>
    </row>
    <row r="96" spans="1:5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LaborForceMale!AA96-UnemployedMale!AA96</f>
        <v>0</v>
      </c>
      <c r="AB96" s="28">
        <f>LaborForceMale!AB96-UnemployedMale!AB96</f>
        <v>0</v>
      </c>
      <c r="AC96" s="28">
        <f>LaborForceMale!AC96-UnemployedMale!AC96</f>
        <v>0</v>
      </c>
      <c r="AD96" s="28">
        <f>LaborForceMale!AD96-UnemployedMale!AD96</f>
        <v>0</v>
      </c>
      <c r="AE96" s="28">
        <f>LaborForceMale!AE96-UnemployedMale!AE96</f>
        <v>0</v>
      </c>
      <c r="AF96" s="28">
        <f>LaborForceMale!AF96-UnemployedMale!AF96</f>
        <v>0</v>
      </c>
      <c r="AG96" s="25">
        <f>LaborForceMale!AG96-UnemployedMale!AG96</f>
        <v>0</v>
      </c>
      <c r="AH96" s="25">
        <f>LaborForceMale!AH96-UnemployedMale!AH96</f>
        <v>0</v>
      </c>
      <c r="AI96" s="25">
        <f>LaborForceMale!AI96-UnemployedMale!AI96</f>
        <v>0</v>
      </c>
      <c r="AJ96" s="25">
        <f>LaborForceMale!AJ96-UnemployedMale!AJ96</f>
        <v>0</v>
      </c>
      <c r="AK96" s="25">
        <f>LaborForceMale!AK96-UnemployedMale!AK96</f>
        <v>0</v>
      </c>
      <c r="AL96" s="25">
        <f>LaborForceMale!AL96-UnemployedMale!AL96</f>
        <v>0</v>
      </c>
      <c r="AM96" s="25">
        <f>LaborForceMale!AM96-UnemployedMale!AM96</f>
        <v>0</v>
      </c>
      <c r="AN96" s="25">
        <f>LaborForceMale!AN96-UnemployedMale!AN96</f>
        <v>0</v>
      </c>
      <c r="AO96" s="25">
        <f>LaborForceMale!AO96-UnemployedMale!AO96</f>
        <v>0</v>
      </c>
      <c r="AP96" s="25">
        <f>LaborForceMale!AP96-UnemployedMale!AP96</f>
        <v>0</v>
      </c>
      <c r="AQ96" s="25">
        <f>LaborForceMale!AQ96-UnemployedMale!AQ96</f>
        <v>0</v>
      </c>
      <c r="AR96" s="25">
        <f>LaborForceMale!AR96-UnemployedMale!AR96</f>
        <v>0</v>
      </c>
      <c r="AS96" s="25">
        <f>LaborForceMale!AS96-UnemployedMale!AS96</f>
        <v>0</v>
      </c>
      <c r="AT96" s="25">
        <f>LaborForceMale!AT96-UnemployedMale!AT96</f>
        <v>0</v>
      </c>
      <c r="AU96" s="25">
        <f>LaborForceMale!AU96-UnemployedMale!AU96</f>
        <v>0</v>
      </c>
      <c r="AV96" s="25">
        <f>LaborForceMale!AV96-UnemployedMale!AV96</f>
        <v>0</v>
      </c>
      <c r="AW96" s="25">
        <f>LaborForceMale!AW96-UnemployedMale!AW96</f>
        <v>0</v>
      </c>
      <c r="AX96" s="25">
        <f>LaborForceMale!AX96-UnemployedMale!AX96</f>
        <v>0</v>
      </c>
      <c r="AY96" s="25">
        <f>LaborForceMale!AY96-UnemployedMale!AY96</f>
        <v>0</v>
      </c>
      <c r="AZ96" s="25">
        <f>LaborForceMale!AZ96-UnemployedMale!AZ96</f>
        <v>0</v>
      </c>
    </row>
    <row r="97" spans="1:5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LaborForceMale!AA97-UnemployedMale!AA97</f>
        <v>0</v>
      </c>
      <c r="AB97" s="28">
        <f>LaborForceMale!AB97-UnemployedMale!AB97</f>
        <v>0</v>
      </c>
      <c r="AC97" s="28">
        <f>LaborForceMale!AC97-UnemployedMale!AC97</f>
        <v>0</v>
      </c>
      <c r="AD97" s="28">
        <f>LaborForceMale!AD97-UnemployedMale!AD97</f>
        <v>0</v>
      </c>
      <c r="AE97" s="28">
        <f>LaborForceMale!AE97-UnemployedMale!AE97</f>
        <v>0</v>
      </c>
      <c r="AF97" s="28">
        <f>LaborForceMale!AF97-UnemployedMale!AF97</f>
        <v>0</v>
      </c>
      <c r="AG97" s="25">
        <f>LaborForceMale!AG97-UnemployedMale!AG97</f>
        <v>0</v>
      </c>
      <c r="AH97" s="25">
        <f>LaborForceMale!AH97-UnemployedMale!AH97</f>
        <v>0</v>
      </c>
      <c r="AI97" s="25">
        <f>LaborForceMale!AI97-UnemployedMale!AI97</f>
        <v>0</v>
      </c>
      <c r="AJ97" s="25">
        <f>LaborForceMale!AJ97-UnemployedMale!AJ97</f>
        <v>0</v>
      </c>
      <c r="AK97" s="25">
        <f>LaborForceMale!AK97-UnemployedMale!AK97</f>
        <v>0</v>
      </c>
      <c r="AL97" s="25">
        <f>LaborForceMale!AL97-UnemployedMale!AL97</f>
        <v>0</v>
      </c>
      <c r="AM97" s="25">
        <f>LaborForceMale!AM97-UnemployedMale!AM97</f>
        <v>0</v>
      </c>
      <c r="AN97" s="25">
        <f>LaborForceMale!AN97-UnemployedMale!AN97</f>
        <v>0</v>
      </c>
      <c r="AO97" s="25">
        <f>LaborForceMale!AO97-UnemployedMale!AO97</f>
        <v>0</v>
      </c>
      <c r="AP97" s="25">
        <f>LaborForceMale!AP97-UnemployedMale!AP97</f>
        <v>0</v>
      </c>
      <c r="AQ97" s="25">
        <f>LaborForceMale!AQ97-UnemployedMale!AQ97</f>
        <v>0</v>
      </c>
      <c r="AR97" s="25">
        <f>LaborForceMale!AR97-UnemployedMale!AR97</f>
        <v>0</v>
      </c>
      <c r="AS97" s="25">
        <f>LaborForceMale!AS97-UnemployedMale!AS97</f>
        <v>0</v>
      </c>
      <c r="AT97" s="25">
        <f>LaborForceMale!AT97-UnemployedMale!AT97</f>
        <v>0</v>
      </c>
      <c r="AU97" s="25">
        <f>LaborForceMale!AU97-UnemployedMale!AU97</f>
        <v>0</v>
      </c>
      <c r="AV97" s="25">
        <f>LaborForceMale!AV97-UnemployedMale!AV97</f>
        <v>0</v>
      </c>
      <c r="AW97" s="25">
        <f>LaborForceMale!AW97-UnemployedMale!AW97</f>
        <v>0</v>
      </c>
      <c r="AX97" s="25">
        <f>LaborForceMale!AX97-UnemployedMale!AX97</f>
        <v>0</v>
      </c>
      <c r="AY97" s="25">
        <f>LaborForceMale!AY97-UnemployedMale!AY97</f>
        <v>0</v>
      </c>
      <c r="AZ97" s="25">
        <f>LaborForceMale!AZ97-UnemployedMale!AZ97</f>
        <v>0</v>
      </c>
    </row>
    <row r="98" spans="1:5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LaborForceMale!AA98-UnemployedMale!AA98</f>
        <v>0</v>
      </c>
      <c r="AB98" s="28">
        <f>LaborForceMale!AB98-UnemployedMale!AB98</f>
        <v>0</v>
      </c>
      <c r="AC98" s="28">
        <f>LaborForceMale!AC98-UnemployedMale!AC98</f>
        <v>0</v>
      </c>
      <c r="AD98" s="28">
        <f>LaborForceMale!AD98-UnemployedMale!AD98</f>
        <v>0</v>
      </c>
      <c r="AE98" s="28">
        <f>LaborForceMale!AE98-UnemployedMale!AE98</f>
        <v>0</v>
      </c>
      <c r="AF98" s="28">
        <f>LaborForceMale!AF98-UnemployedMale!AF98</f>
        <v>0</v>
      </c>
      <c r="AG98" s="25">
        <f>LaborForceMale!AG98-UnemployedMale!AG98</f>
        <v>0</v>
      </c>
      <c r="AH98" s="25">
        <f>LaborForceMale!AH98-UnemployedMale!AH98</f>
        <v>0</v>
      </c>
      <c r="AI98" s="25">
        <f>LaborForceMale!AI98-UnemployedMale!AI98</f>
        <v>0</v>
      </c>
      <c r="AJ98" s="25">
        <f>LaborForceMale!AJ98-UnemployedMale!AJ98</f>
        <v>0</v>
      </c>
      <c r="AK98" s="25">
        <f>LaborForceMale!AK98-UnemployedMale!AK98</f>
        <v>0</v>
      </c>
      <c r="AL98" s="25">
        <f>LaborForceMale!AL98-UnemployedMale!AL98</f>
        <v>0</v>
      </c>
      <c r="AM98" s="25">
        <f>LaborForceMale!AM98-UnemployedMale!AM98</f>
        <v>0</v>
      </c>
      <c r="AN98" s="25">
        <f>LaborForceMale!AN98-UnemployedMale!AN98</f>
        <v>0</v>
      </c>
      <c r="AO98" s="25">
        <f>LaborForceMale!AO98-UnemployedMale!AO98</f>
        <v>0</v>
      </c>
      <c r="AP98" s="25">
        <f>LaborForceMale!AP98-UnemployedMale!AP98</f>
        <v>0</v>
      </c>
      <c r="AQ98" s="25">
        <f>LaborForceMale!AQ98-UnemployedMale!AQ98</f>
        <v>0</v>
      </c>
      <c r="AR98" s="25">
        <f>LaborForceMale!AR98-UnemployedMale!AR98</f>
        <v>0</v>
      </c>
      <c r="AS98" s="25">
        <f>LaborForceMale!AS98-UnemployedMale!AS98</f>
        <v>0</v>
      </c>
      <c r="AT98" s="25">
        <f>LaborForceMale!AT98-UnemployedMale!AT98</f>
        <v>0</v>
      </c>
      <c r="AU98" s="25">
        <f>LaborForceMale!AU98-UnemployedMale!AU98</f>
        <v>0</v>
      </c>
      <c r="AV98" s="25">
        <f>LaborForceMale!AV98-UnemployedMale!AV98</f>
        <v>0</v>
      </c>
      <c r="AW98" s="25">
        <f>LaborForceMale!AW98-UnemployedMale!AW98</f>
        <v>0</v>
      </c>
      <c r="AX98" s="25">
        <f>LaborForceMale!AX98-UnemployedMale!AX98</f>
        <v>0</v>
      </c>
      <c r="AY98" s="25">
        <f>LaborForceMale!AY98-UnemployedMale!AY98</f>
        <v>0</v>
      </c>
      <c r="AZ98" s="25">
        <f>LaborForceMale!AZ98-UnemployedMale!AZ98</f>
        <v>0</v>
      </c>
    </row>
    <row r="99" spans="1:5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LaborForceMale!AA99-UnemployedMale!AA99</f>
        <v>0</v>
      </c>
      <c r="AB99" s="28">
        <f>LaborForceMale!AB99-UnemployedMale!AB99</f>
        <v>0</v>
      </c>
      <c r="AC99" s="28">
        <f>LaborForceMale!AC99-UnemployedMale!AC99</f>
        <v>0</v>
      </c>
      <c r="AD99" s="28">
        <f>LaborForceMale!AD99-UnemployedMale!AD99</f>
        <v>0</v>
      </c>
      <c r="AE99" s="28">
        <f>LaborForceMale!AE99-UnemployedMale!AE99</f>
        <v>0</v>
      </c>
      <c r="AF99" s="28">
        <f>LaborForceMale!AF99-UnemployedMale!AF99</f>
        <v>0</v>
      </c>
      <c r="AG99" s="25">
        <f>LaborForceMale!AG99-UnemployedMale!AG99</f>
        <v>0</v>
      </c>
      <c r="AH99" s="25">
        <f>LaborForceMale!AH99-UnemployedMale!AH99</f>
        <v>0</v>
      </c>
      <c r="AI99" s="25">
        <f>LaborForceMale!AI99-UnemployedMale!AI99</f>
        <v>0</v>
      </c>
      <c r="AJ99" s="25">
        <f>LaborForceMale!AJ99-UnemployedMale!AJ99</f>
        <v>0</v>
      </c>
      <c r="AK99" s="25">
        <f>LaborForceMale!AK99-UnemployedMale!AK99</f>
        <v>0</v>
      </c>
      <c r="AL99" s="25">
        <f>LaborForceMale!AL99-UnemployedMale!AL99</f>
        <v>0</v>
      </c>
      <c r="AM99" s="25">
        <f>LaborForceMale!AM99-UnemployedMale!AM99</f>
        <v>0</v>
      </c>
      <c r="AN99" s="25">
        <f>LaborForceMale!AN99-UnemployedMale!AN99</f>
        <v>0</v>
      </c>
      <c r="AO99" s="25">
        <f>LaborForceMale!AO99-UnemployedMale!AO99</f>
        <v>0</v>
      </c>
      <c r="AP99" s="25">
        <f>LaborForceMale!AP99-UnemployedMale!AP99</f>
        <v>0</v>
      </c>
      <c r="AQ99" s="25">
        <f>LaborForceMale!AQ99-UnemployedMale!AQ99</f>
        <v>0</v>
      </c>
      <c r="AR99" s="25">
        <f>LaborForceMale!AR99-UnemployedMale!AR99</f>
        <v>0</v>
      </c>
      <c r="AS99" s="25">
        <f>LaborForceMale!AS99-UnemployedMale!AS99</f>
        <v>0</v>
      </c>
      <c r="AT99" s="25">
        <f>LaborForceMale!AT99-UnemployedMale!AT99</f>
        <v>0</v>
      </c>
      <c r="AU99" s="25">
        <f>LaborForceMale!AU99-UnemployedMale!AU99</f>
        <v>0</v>
      </c>
      <c r="AV99" s="25">
        <f>LaborForceMale!AV99-UnemployedMale!AV99</f>
        <v>0</v>
      </c>
      <c r="AW99" s="25">
        <f>LaborForceMale!AW99-UnemployedMale!AW99</f>
        <v>0</v>
      </c>
      <c r="AX99" s="25">
        <f>LaborForceMale!AX99-UnemployedMale!AX99</f>
        <v>0</v>
      </c>
      <c r="AY99" s="25">
        <f>LaborForceMale!AY99-UnemployedMale!AY99</f>
        <v>0</v>
      </c>
      <c r="AZ99" s="25">
        <f>LaborForceMale!AZ99-UnemployedMale!AZ99</f>
        <v>0</v>
      </c>
    </row>
    <row r="100" spans="1:5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LaborForceMale!AA100-UnemployedMale!AA100</f>
        <v>0</v>
      </c>
      <c r="AB100" s="28">
        <f>LaborForceMale!AB100-UnemployedMale!AB100</f>
        <v>0</v>
      </c>
      <c r="AC100" s="28">
        <f>LaborForceMale!AC100-UnemployedMale!AC100</f>
        <v>0</v>
      </c>
      <c r="AD100" s="28">
        <f>LaborForceMale!AD100-UnemployedMale!AD100</f>
        <v>0</v>
      </c>
      <c r="AE100" s="28">
        <f>LaborForceMale!AE100-UnemployedMale!AE100</f>
        <v>0</v>
      </c>
      <c r="AF100" s="28">
        <f>LaborForceMale!AF100-UnemployedMale!AF100</f>
        <v>0</v>
      </c>
      <c r="AG100" s="25">
        <f>LaborForceMale!AG100-UnemployedMale!AG100</f>
        <v>0</v>
      </c>
      <c r="AH100" s="25">
        <f>LaborForceMale!AH100-UnemployedMale!AH100</f>
        <v>0</v>
      </c>
      <c r="AI100" s="25">
        <f>LaborForceMale!AI100-UnemployedMale!AI100</f>
        <v>0</v>
      </c>
      <c r="AJ100" s="25">
        <f>LaborForceMale!AJ100-UnemployedMale!AJ100</f>
        <v>0</v>
      </c>
      <c r="AK100" s="25">
        <f>LaborForceMale!AK100-UnemployedMale!AK100</f>
        <v>0</v>
      </c>
      <c r="AL100" s="25">
        <f>LaborForceMale!AL100-UnemployedMale!AL100</f>
        <v>0</v>
      </c>
      <c r="AM100" s="25">
        <f>LaborForceMale!AM100-UnemployedMale!AM100</f>
        <v>0</v>
      </c>
      <c r="AN100" s="25">
        <f>LaborForceMale!AN100-UnemployedMale!AN100</f>
        <v>0</v>
      </c>
      <c r="AO100" s="25">
        <f>LaborForceMale!AO100-UnemployedMale!AO100</f>
        <v>0</v>
      </c>
      <c r="AP100" s="25">
        <f>LaborForceMale!AP100-UnemployedMale!AP100</f>
        <v>0</v>
      </c>
      <c r="AQ100" s="25">
        <f>LaborForceMale!AQ100-UnemployedMale!AQ100</f>
        <v>0</v>
      </c>
      <c r="AR100" s="25">
        <f>LaborForceMale!AR100-UnemployedMale!AR100</f>
        <v>0</v>
      </c>
      <c r="AS100" s="25">
        <f>LaborForceMale!AS100-UnemployedMale!AS100</f>
        <v>0</v>
      </c>
      <c r="AT100" s="25">
        <f>LaborForceMale!AT100-UnemployedMale!AT100</f>
        <v>0</v>
      </c>
      <c r="AU100" s="25">
        <f>LaborForceMale!AU100-UnemployedMale!AU100</f>
        <v>0</v>
      </c>
      <c r="AV100" s="25">
        <f>LaborForceMale!AV100-UnemployedMale!AV100</f>
        <v>0</v>
      </c>
      <c r="AW100" s="25">
        <f>LaborForceMale!AW100-UnemployedMale!AW100</f>
        <v>0</v>
      </c>
      <c r="AX100" s="25">
        <f>LaborForceMale!AX100-UnemployedMale!AX100</f>
        <v>0</v>
      </c>
      <c r="AY100" s="25">
        <f>LaborForceMale!AY100-UnemployedMale!AY100</f>
        <v>0</v>
      </c>
      <c r="AZ100" s="25">
        <f>LaborForceMale!AZ100-UnemployedMale!AZ100</f>
        <v>0</v>
      </c>
    </row>
    <row r="101" spans="1:5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LaborForceMale!AA101-UnemployedMale!AA101</f>
        <v>0</v>
      </c>
      <c r="AB101" s="28">
        <f>LaborForceMale!AB101-UnemployedMale!AB101</f>
        <v>0</v>
      </c>
      <c r="AC101" s="28">
        <f>LaborForceMale!AC101-UnemployedMale!AC101</f>
        <v>0</v>
      </c>
      <c r="AD101" s="28">
        <f>LaborForceMale!AD101-UnemployedMale!AD101</f>
        <v>0</v>
      </c>
      <c r="AE101" s="28">
        <f>LaborForceMale!AE101-UnemployedMale!AE101</f>
        <v>0</v>
      </c>
      <c r="AF101" s="28">
        <f>LaborForceMale!AF101-UnemployedMale!AF101</f>
        <v>0</v>
      </c>
      <c r="AG101" s="25">
        <f>LaborForceMale!AG101-UnemployedMale!AG101</f>
        <v>0</v>
      </c>
      <c r="AH101" s="25">
        <f>LaborForceMale!AH101-UnemployedMale!AH101</f>
        <v>0</v>
      </c>
      <c r="AI101" s="25">
        <f>LaborForceMale!AI101-UnemployedMale!AI101</f>
        <v>0</v>
      </c>
      <c r="AJ101" s="25">
        <f>LaborForceMale!AJ101-UnemployedMale!AJ101</f>
        <v>0</v>
      </c>
      <c r="AK101" s="25">
        <f>LaborForceMale!AK101-UnemployedMale!AK101</f>
        <v>0</v>
      </c>
      <c r="AL101" s="25">
        <f>LaborForceMale!AL101-UnemployedMale!AL101</f>
        <v>0</v>
      </c>
      <c r="AM101" s="25">
        <f>LaborForceMale!AM101-UnemployedMale!AM101</f>
        <v>0</v>
      </c>
      <c r="AN101" s="25">
        <f>LaborForceMale!AN101-UnemployedMale!AN101</f>
        <v>0</v>
      </c>
      <c r="AO101" s="25">
        <f>LaborForceMale!AO101-UnemployedMale!AO101</f>
        <v>0</v>
      </c>
      <c r="AP101" s="25">
        <f>LaborForceMale!AP101-UnemployedMale!AP101</f>
        <v>0</v>
      </c>
      <c r="AQ101" s="25">
        <f>LaborForceMale!AQ101-UnemployedMale!AQ101</f>
        <v>0</v>
      </c>
      <c r="AR101" s="25">
        <f>LaborForceMale!AR101-UnemployedMale!AR101</f>
        <v>0</v>
      </c>
      <c r="AS101" s="25">
        <f>LaborForceMale!AS101-UnemployedMale!AS101</f>
        <v>0</v>
      </c>
      <c r="AT101" s="25">
        <f>LaborForceMale!AT101-UnemployedMale!AT101</f>
        <v>0</v>
      </c>
      <c r="AU101" s="25">
        <f>LaborForceMale!AU101-UnemployedMale!AU101</f>
        <v>0</v>
      </c>
      <c r="AV101" s="25">
        <f>LaborForceMale!AV101-UnemployedMale!AV101</f>
        <v>0</v>
      </c>
      <c r="AW101" s="25">
        <f>LaborForceMale!AW101-UnemployedMale!AW101</f>
        <v>0</v>
      </c>
      <c r="AX101" s="25">
        <f>LaborForceMale!AX101-UnemployedMale!AX101</f>
        <v>0</v>
      </c>
      <c r="AY101" s="25">
        <f>LaborForceMale!AY101-UnemployedMale!AY101</f>
        <v>0</v>
      </c>
      <c r="AZ101" s="25">
        <f>LaborForceMale!AZ101-UnemployedMale!AZ101</f>
        <v>0</v>
      </c>
    </row>
    <row r="102" spans="1:5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LaborForceMale!AA102-UnemployedMale!AA102</f>
        <v>0</v>
      </c>
      <c r="AB102" s="28">
        <f>LaborForceMale!AB102-UnemployedMale!AB102</f>
        <v>0</v>
      </c>
      <c r="AC102" s="28">
        <f>LaborForceMale!AC102-UnemployedMale!AC102</f>
        <v>0</v>
      </c>
      <c r="AD102" s="28">
        <f>LaborForceMale!AD102-UnemployedMale!AD102</f>
        <v>0</v>
      </c>
      <c r="AE102" s="28">
        <f>LaborForceMale!AE102-UnemployedMale!AE102</f>
        <v>0</v>
      </c>
      <c r="AF102" s="28">
        <f>LaborForceMale!AF102-UnemployedMale!AF102</f>
        <v>0</v>
      </c>
      <c r="AG102" s="25">
        <f>LaborForceMale!AG102-UnemployedMale!AG102</f>
        <v>0</v>
      </c>
      <c r="AH102" s="25">
        <f>LaborForceMale!AH102-UnemployedMale!AH102</f>
        <v>0</v>
      </c>
      <c r="AI102" s="25">
        <f>LaborForceMale!AI102-UnemployedMale!AI102</f>
        <v>0</v>
      </c>
      <c r="AJ102" s="25">
        <f>LaborForceMale!AJ102-UnemployedMale!AJ102</f>
        <v>0</v>
      </c>
      <c r="AK102" s="25">
        <f>LaborForceMale!AK102-UnemployedMale!AK102</f>
        <v>0</v>
      </c>
      <c r="AL102" s="25">
        <f>LaborForceMale!AL102-UnemployedMale!AL102</f>
        <v>0</v>
      </c>
      <c r="AM102" s="25">
        <f>LaborForceMale!AM102-UnemployedMale!AM102</f>
        <v>0</v>
      </c>
      <c r="AN102" s="25">
        <f>LaborForceMale!AN102-UnemployedMale!AN102</f>
        <v>0</v>
      </c>
      <c r="AO102" s="25">
        <f>LaborForceMale!AO102-UnemployedMale!AO102</f>
        <v>0</v>
      </c>
      <c r="AP102" s="25">
        <f>LaborForceMale!AP102-UnemployedMale!AP102</f>
        <v>0</v>
      </c>
      <c r="AQ102" s="25">
        <f>LaborForceMale!AQ102-UnemployedMale!AQ102</f>
        <v>0</v>
      </c>
      <c r="AR102" s="25">
        <f>LaborForceMale!AR102-UnemployedMale!AR102</f>
        <v>0</v>
      </c>
      <c r="AS102" s="25">
        <f>LaborForceMale!AS102-UnemployedMale!AS102</f>
        <v>0</v>
      </c>
      <c r="AT102" s="25">
        <f>LaborForceMale!AT102-UnemployedMale!AT102</f>
        <v>0</v>
      </c>
      <c r="AU102" s="25">
        <f>LaborForceMale!AU102-UnemployedMale!AU102</f>
        <v>0</v>
      </c>
      <c r="AV102" s="25">
        <f>LaborForceMale!AV102-UnemployedMale!AV102</f>
        <v>0</v>
      </c>
      <c r="AW102" s="25">
        <f>LaborForceMale!AW102-UnemployedMale!AW102</f>
        <v>0</v>
      </c>
      <c r="AX102" s="25">
        <f>LaborForceMale!AX102-UnemployedMale!AX102</f>
        <v>0</v>
      </c>
      <c r="AY102" s="25">
        <f>LaborForceMale!AY102-UnemployedMale!AY102</f>
        <v>0</v>
      </c>
      <c r="AZ102" s="25">
        <f>LaborForceMale!AZ102-UnemployedMale!AZ102</f>
        <v>0</v>
      </c>
    </row>
    <row r="103" spans="1:5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LaborForceMale!AA103-UnemployedMale!AA103</f>
        <v>0</v>
      </c>
      <c r="AB103" s="28">
        <f>LaborForceMale!AB103-UnemployedMale!AB103</f>
        <v>0</v>
      </c>
      <c r="AC103" s="28">
        <f>LaborForceMale!AC103-UnemployedMale!AC103</f>
        <v>0</v>
      </c>
      <c r="AD103" s="28">
        <f>LaborForceMale!AD103-UnemployedMale!AD103</f>
        <v>0</v>
      </c>
      <c r="AE103" s="28">
        <f>LaborForceMale!AE103-UnemployedMale!AE103</f>
        <v>0</v>
      </c>
      <c r="AF103" s="28">
        <f>LaborForceMale!AF103-UnemployedMale!AF103</f>
        <v>0</v>
      </c>
      <c r="AG103" s="25">
        <f>LaborForceMale!AG103-UnemployedMale!AG103</f>
        <v>0</v>
      </c>
      <c r="AH103" s="25">
        <f>LaborForceMale!AH103-UnemployedMale!AH103</f>
        <v>0</v>
      </c>
      <c r="AI103" s="25">
        <f>LaborForceMale!AI103-UnemployedMale!AI103</f>
        <v>0</v>
      </c>
      <c r="AJ103" s="25">
        <f>LaborForceMale!AJ103-UnemployedMale!AJ103</f>
        <v>0</v>
      </c>
      <c r="AK103" s="25">
        <f>LaborForceMale!AK103-UnemployedMale!AK103</f>
        <v>0</v>
      </c>
      <c r="AL103" s="25">
        <f>LaborForceMale!AL103-UnemployedMale!AL103</f>
        <v>0</v>
      </c>
      <c r="AM103" s="25">
        <f>LaborForceMale!AM103-UnemployedMale!AM103</f>
        <v>0</v>
      </c>
      <c r="AN103" s="25">
        <f>LaborForceMale!AN103-UnemployedMale!AN103</f>
        <v>0</v>
      </c>
      <c r="AO103" s="25">
        <f>LaborForceMale!AO103-UnemployedMale!AO103</f>
        <v>0</v>
      </c>
      <c r="AP103" s="25">
        <f>LaborForceMale!AP103-UnemployedMale!AP103</f>
        <v>0</v>
      </c>
      <c r="AQ103" s="25">
        <f>LaborForceMale!AQ103-UnemployedMale!AQ103</f>
        <v>0</v>
      </c>
      <c r="AR103" s="25">
        <f>LaborForceMale!AR103-UnemployedMale!AR103</f>
        <v>0</v>
      </c>
      <c r="AS103" s="25">
        <f>LaborForceMale!AS103-UnemployedMale!AS103</f>
        <v>0</v>
      </c>
      <c r="AT103" s="25">
        <f>LaborForceMale!AT103-UnemployedMale!AT103</f>
        <v>0</v>
      </c>
      <c r="AU103" s="25">
        <f>LaborForceMale!AU103-UnemployedMale!AU103</f>
        <v>0</v>
      </c>
      <c r="AV103" s="25">
        <f>LaborForceMale!AV103-UnemployedMale!AV103</f>
        <v>0</v>
      </c>
      <c r="AW103" s="25">
        <f>LaborForceMale!AW103-UnemployedMale!AW103</f>
        <v>0</v>
      </c>
      <c r="AX103" s="25">
        <f>LaborForceMale!AX103-UnemployedMale!AX103</f>
        <v>0</v>
      </c>
      <c r="AY103" s="25">
        <f>LaborForceMale!AY103-UnemployedMale!AY103</f>
        <v>0</v>
      </c>
      <c r="AZ103" s="25">
        <f>LaborForceMale!AZ103-UnemployedMale!AZ103</f>
        <v>0</v>
      </c>
    </row>
    <row r="105" spans="1:52">
      <c r="A105" s="25" t="s">
        <v>24</v>
      </c>
      <c r="AA105" s="25">
        <f t="shared" ref="AA105:AC105" si="0">SUM(AA3:AA103)</f>
        <v>3871.4808697748294</v>
      </c>
      <c r="AB105" s="25">
        <f t="shared" si="0"/>
        <v>4000.253207005836</v>
      </c>
      <c r="AC105" s="25">
        <f t="shared" si="0"/>
        <v>4134.8771480041878</v>
      </c>
      <c r="AD105" s="25">
        <f t="shared" ref="AD105:AZ105" si="1">SUM(AD3:AD103)</f>
        <v>4275.0018387469581</v>
      </c>
      <c r="AE105" s="25">
        <f t="shared" si="1"/>
        <v>4420.5018252597501</v>
      </c>
      <c r="AF105" s="25">
        <f t="shared" si="1"/>
        <v>4569.720642214158</v>
      </c>
      <c r="AG105" s="25">
        <f t="shared" si="1"/>
        <v>4704.7797124149065</v>
      </c>
      <c r="AH105" s="25">
        <f t="shared" si="1"/>
        <v>4843.804211675737</v>
      </c>
      <c r="AI105" s="25">
        <f t="shared" si="1"/>
        <v>4985.2504518325104</v>
      </c>
      <c r="AJ105" s="25">
        <f t="shared" si="1"/>
        <v>5129.4004219303351</v>
      </c>
      <c r="AK105" s="25">
        <f t="shared" si="1"/>
        <v>5276.0461493446055</v>
      </c>
      <c r="AL105" s="25">
        <f t="shared" si="1"/>
        <v>5430.5461813937127</v>
      </c>
      <c r="AM105" s="25">
        <f t="shared" si="1"/>
        <v>5587.3905876801236</v>
      </c>
      <c r="AN105" s="25">
        <f t="shared" si="1"/>
        <v>5746.0697689033123</v>
      </c>
      <c r="AO105" s="25">
        <f t="shared" si="1"/>
        <v>5906.0346317511312</v>
      </c>
      <c r="AP105" s="25">
        <f t="shared" si="1"/>
        <v>6066.8901297273615</v>
      </c>
      <c r="AQ105" s="25">
        <f t="shared" si="1"/>
        <v>6228.3396901808073</v>
      </c>
      <c r="AR105" s="25">
        <f t="shared" si="1"/>
        <v>6390.3245077514057</v>
      </c>
      <c r="AS105" s="25">
        <f t="shared" si="1"/>
        <v>6552.9845653981874</v>
      </c>
      <c r="AT105" s="25">
        <f t="shared" si="1"/>
        <v>6716.5781615938458</v>
      </c>
      <c r="AU105" s="25">
        <f t="shared" si="1"/>
        <v>6881.2121784244646</v>
      </c>
      <c r="AV105" s="25">
        <f t="shared" si="1"/>
        <v>7046.7500147072005</v>
      </c>
      <c r="AW105" s="25">
        <f t="shared" si="1"/>
        <v>7212.8780971210981</v>
      </c>
      <c r="AX105" s="25">
        <f t="shared" si="1"/>
        <v>7379.2880378900554</v>
      </c>
      <c r="AY105" s="25">
        <f t="shared" si="1"/>
        <v>7545.6324203473105</v>
      </c>
      <c r="AZ105" s="25">
        <f t="shared" si="1"/>
        <v>7711.6001342657019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sheetPr codeName="Sheet18"/>
  <dimension ref="A1:AZ105"/>
  <sheetViews>
    <sheetView workbookViewId="0">
      <pane xSplit="1" ySplit="2" topLeftCell="AA3" activePane="bottomRight" state="frozen"/>
      <selection activeCell="R26" sqref="R26"/>
      <selection pane="topRight" activeCell="R26" sqref="R26"/>
      <selection pane="bottomLeft" activeCell="R26" sqref="R26"/>
      <selection pane="bottomRight" activeCell="R26" sqref="R26"/>
    </sheetView>
  </sheetViews>
  <sheetFormatPr defaultRowHeight="12.75"/>
  <cols>
    <col min="1" max="1" width="19.28515625" style="25" customWidth="1"/>
    <col min="2" max="26" width="9.140625" style="25" hidden="1" customWidth="1"/>
    <col min="27" max="29" width="9.140625" style="25" customWidth="1"/>
    <col min="30" max="16384" width="9.140625" style="25"/>
  </cols>
  <sheetData>
    <row r="1" spans="1:52" s="31" customFormat="1">
      <c r="A1" s="31" t="s">
        <v>54</v>
      </c>
    </row>
    <row r="2" spans="1:52" s="29" customFormat="1">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LaborForceFemale!AA3-UnemployedFemale!AA3</f>
        <v>0</v>
      </c>
      <c r="AB3" s="28">
        <f>LaborForceFemale!AB3-UnemployedFemale!AB3</f>
        <v>0</v>
      </c>
      <c r="AC3" s="28">
        <f>LaborForceFemale!AC3-UnemployedFemale!AC3</f>
        <v>0</v>
      </c>
      <c r="AD3" s="28">
        <f>LaborForceFemale!AD3-UnemployedFemale!AD3</f>
        <v>0</v>
      </c>
      <c r="AE3" s="28">
        <f>LaborForceFemale!AE3-UnemployedFemale!AE3</f>
        <v>0</v>
      </c>
      <c r="AF3" s="28">
        <f>LaborForceFemale!AF3-UnemployedFemale!AF3</f>
        <v>0</v>
      </c>
      <c r="AG3" s="25">
        <f>LaborForceFemale!AG3-UnemployedFemale!AG3</f>
        <v>0</v>
      </c>
      <c r="AH3" s="25">
        <f>LaborForceFemale!AH3-UnemployedFemale!AH3</f>
        <v>0</v>
      </c>
      <c r="AI3" s="25">
        <f>LaborForceFemale!AI3-UnemployedFemale!AI3</f>
        <v>0</v>
      </c>
      <c r="AJ3" s="25">
        <f>LaborForceFemale!AJ3-UnemployedFemale!AJ3</f>
        <v>0</v>
      </c>
      <c r="AK3" s="25">
        <f>LaborForceFemale!AK3-UnemployedFemale!AK3</f>
        <v>0</v>
      </c>
      <c r="AL3" s="25">
        <f>LaborForceFemale!AL3-UnemployedFemale!AL3</f>
        <v>0</v>
      </c>
      <c r="AM3" s="25">
        <f>LaborForceFemale!AM3-UnemployedFemale!AM3</f>
        <v>0</v>
      </c>
      <c r="AN3" s="25">
        <f>LaborForceFemale!AN3-UnemployedFemale!AN3</f>
        <v>0</v>
      </c>
      <c r="AO3" s="25">
        <f>LaborForceFemale!AO3-UnemployedFemale!AO3</f>
        <v>0</v>
      </c>
      <c r="AP3" s="25">
        <f>LaborForceFemale!AP3-UnemployedFemale!AP3</f>
        <v>0</v>
      </c>
      <c r="AQ3" s="25">
        <f>LaborForceFemale!AQ3-UnemployedFemale!AQ3</f>
        <v>0</v>
      </c>
      <c r="AR3" s="25">
        <f>LaborForceFemale!AR3-UnemployedFemale!AR3</f>
        <v>0</v>
      </c>
      <c r="AS3" s="25">
        <f>LaborForceFemale!AS3-UnemployedFemale!AS3</f>
        <v>0</v>
      </c>
      <c r="AT3" s="25">
        <f>LaborForceFemale!AT3-UnemployedFemale!AT3</f>
        <v>0</v>
      </c>
      <c r="AU3" s="25">
        <f>LaborForceFemale!AU3-UnemployedFemale!AU3</f>
        <v>0</v>
      </c>
      <c r="AV3" s="25">
        <f>LaborForceFemale!AV3-UnemployedFemale!AV3</f>
        <v>0</v>
      </c>
      <c r="AW3" s="25">
        <f>LaborForceFemale!AW3-UnemployedFemale!AW3</f>
        <v>0</v>
      </c>
      <c r="AX3" s="25">
        <f>LaborForceFemale!AX3-UnemployedFemale!AX3</f>
        <v>0</v>
      </c>
      <c r="AY3" s="25">
        <f>LaborForceFemale!AY3-UnemployedFemale!AY3</f>
        <v>0</v>
      </c>
      <c r="AZ3" s="25">
        <f>LaborForceFemale!AZ3-UnemployedFemale!AZ3</f>
        <v>0</v>
      </c>
    </row>
    <row r="4" spans="1:5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LaborForceFemale!AA4-UnemployedFemale!AA4</f>
        <v>0</v>
      </c>
      <c r="AB4" s="28">
        <f>LaborForceFemale!AB4-UnemployedFemale!AB4</f>
        <v>0</v>
      </c>
      <c r="AC4" s="28">
        <f>LaborForceFemale!AC4-UnemployedFemale!AC4</f>
        <v>0</v>
      </c>
      <c r="AD4" s="28">
        <f>LaborForceFemale!AD4-UnemployedFemale!AD4</f>
        <v>0</v>
      </c>
      <c r="AE4" s="28">
        <f>LaborForceFemale!AE4-UnemployedFemale!AE4</f>
        <v>0</v>
      </c>
      <c r="AF4" s="28">
        <f>LaborForceFemale!AF4-UnemployedFemale!AF4</f>
        <v>0</v>
      </c>
      <c r="AG4" s="25">
        <f>LaborForceFemale!AG4-UnemployedFemale!AG4</f>
        <v>0</v>
      </c>
      <c r="AH4" s="25">
        <f>LaborForceFemale!AH4-UnemployedFemale!AH4</f>
        <v>0</v>
      </c>
      <c r="AI4" s="25">
        <f>LaborForceFemale!AI4-UnemployedFemale!AI4</f>
        <v>0</v>
      </c>
      <c r="AJ4" s="25">
        <f>LaborForceFemale!AJ4-UnemployedFemale!AJ4</f>
        <v>0</v>
      </c>
      <c r="AK4" s="25">
        <f>LaborForceFemale!AK4-UnemployedFemale!AK4</f>
        <v>0</v>
      </c>
      <c r="AL4" s="25">
        <f>LaborForceFemale!AL4-UnemployedFemale!AL4</f>
        <v>0</v>
      </c>
      <c r="AM4" s="25">
        <f>LaborForceFemale!AM4-UnemployedFemale!AM4</f>
        <v>0</v>
      </c>
      <c r="AN4" s="25">
        <f>LaborForceFemale!AN4-UnemployedFemale!AN4</f>
        <v>0</v>
      </c>
      <c r="AO4" s="25">
        <f>LaborForceFemale!AO4-UnemployedFemale!AO4</f>
        <v>0</v>
      </c>
      <c r="AP4" s="25">
        <f>LaborForceFemale!AP4-UnemployedFemale!AP4</f>
        <v>0</v>
      </c>
      <c r="AQ4" s="25">
        <f>LaborForceFemale!AQ4-UnemployedFemale!AQ4</f>
        <v>0</v>
      </c>
      <c r="AR4" s="25">
        <f>LaborForceFemale!AR4-UnemployedFemale!AR4</f>
        <v>0</v>
      </c>
      <c r="AS4" s="25">
        <f>LaborForceFemale!AS4-UnemployedFemale!AS4</f>
        <v>0</v>
      </c>
      <c r="AT4" s="25">
        <f>LaborForceFemale!AT4-UnemployedFemale!AT4</f>
        <v>0</v>
      </c>
      <c r="AU4" s="25">
        <f>LaborForceFemale!AU4-UnemployedFemale!AU4</f>
        <v>0</v>
      </c>
      <c r="AV4" s="25">
        <f>LaborForceFemale!AV4-UnemployedFemale!AV4</f>
        <v>0</v>
      </c>
      <c r="AW4" s="25">
        <f>LaborForceFemale!AW4-UnemployedFemale!AW4</f>
        <v>0</v>
      </c>
      <c r="AX4" s="25">
        <f>LaborForceFemale!AX4-UnemployedFemale!AX4</f>
        <v>0</v>
      </c>
      <c r="AY4" s="25">
        <f>LaborForceFemale!AY4-UnemployedFemale!AY4</f>
        <v>0</v>
      </c>
      <c r="AZ4" s="25">
        <f>LaborForceFemale!AZ4-UnemployedFemale!AZ4</f>
        <v>0</v>
      </c>
    </row>
    <row r="5" spans="1:5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LaborForceFemale!AA5-UnemployedFemale!AA5</f>
        <v>0</v>
      </c>
      <c r="AB5" s="28">
        <f>LaborForceFemale!AB5-UnemployedFemale!AB5</f>
        <v>0</v>
      </c>
      <c r="AC5" s="28">
        <f>LaborForceFemale!AC5-UnemployedFemale!AC5</f>
        <v>0</v>
      </c>
      <c r="AD5" s="28">
        <f>LaborForceFemale!AD5-UnemployedFemale!AD5</f>
        <v>0</v>
      </c>
      <c r="AE5" s="28">
        <f>LaborForceFemale!AE5-UnemployedFemale!AE5</f>
        <v>0</v>
      </c>
      <c r="AF5" s="28">
        <f>LaborForceFemale!AF5-UnemployedFemale!AF5</f>
        <v>0</v>
      </c>
      <c r="AG5" s="25">
        <f>LaborForceFemale!AG5-UnemployedFemale!AG5</f>
        <v>0</v>
      </c>
      <c r="AH5" s="25">
        <f>LaborForceFemale!AH5-UnemployedFemale!AH5</f>
        <v>0</v>
      </c>
      <c r="AI5" s="25">
        <f>LaborForceFemale!AI5-UnemployedFemale!AI5</f>
        <v>0</v>
      </c>
      <c r="AJ5" s="25">
        <f>LaborForceFemale!AJ5-UnemployedFemale!AJ5</f>
        <v>0</v>
      </c>
      <c r="AK5" s="25">
        <f>LaborForceFemale!AK5-UnemployedFemale!AK5</f>
        <v>0</v>
      </c>
      <c r="AL5" s="25">
        <f>LaborForceFemale!AL5-UnemployedFemale!AL5</f>
        <v>0</v>
      </c>
      <c r="AM5" s="25">
        <f>LaborForceFemale!AM5-UnemployedFemale!AM5</f>
        <v>0</v>
      </c>
      <c r="AN5" s="25">
        <f>LaborForceFemale!AN5-UnemployedFemale!AN5</f>
        <v>0</v>
      </c>
      <c r="AO5" s="25">
        <f>LaborForceFemale!AO5-UnemployedFemale!AO5</f>
        <v>0</v>
      </c>
      <c r="AP5" s="25">
        <f>LaborForceFemale!AP5-UnemployedFemale!AP5</f>
        <v>0</v>
      </c>
      <c r="AQ5" s="25">
        <f>LaborForceFemale!AQ5-UnemployedFemale!AQ5</f>
        <v>0</v>
      </c>
      <c r="AR5" s="25">
        <f>LaborForceFemale!AR5-UnemployedFemale!AR5</f>
        <v>0</v>
      </c>
      <c r="AS5" s="25">
        <f>LaborForceFemale!AS5-UnemployedFemale!AS5</f>
        <v>0</v>
      </c>
      <c r="AT5" s="25">
        <f>LaborForceFemale!AT5-UnemployedFemale!AT5</f>
        <v>0</v>
      </c>
      <c r="AU5" s="25">
        <f>LaborForceFemale!AU5-UnemployedFemale!AU5</f>
        <v>0</v>
      </c>
      <c r="AV5" s="25">
        <f>LaborForceFemale!AV5-UnemployedFemale!AV5</f>
        <v>0</v>
      </c>
      <c r="AW5" s="25">
        <f>LaborForceFemale!AW5-UnemployedFemale!AW5</f>
        <v>0</v>
      </c>
      <c r="AX5" s="25">
        <f>LaborForceFemale!AX5-UnemployedFemale!AX5</f>
        <v>0</v>
      </c>
      <c r="AY5" s="25">
        <f>LaborForceFemale!AY5-UnemployedFemale!AY5</f>
        <v>0</v>
      </c>
      <c r="AZ5" s="25">
        <f>LaborForceFemale!AZ5-UnemployedFemale!AZ5</f>
        <v>0</v>
      </c>
    </row>
    <row r="6" spans="1:5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LaborForceFemale!AA6-UnemployedFemale!AA6</f>
        <v>0</v>
      </c>
      <c r="AB6" s="28">
        <f>LaborForceFemale!AB6-UnemployedFemale!AB6</f>
        <v>0</v>
      </c>
      <c r="AC6" s="28">
        <f>LaborForceFemale!AC6-UnemployedFemale!AC6</f>
        <v>0</v>
      </c>
      <c r="AD6" s="28">
        <f>LaborForceFemale!AD6-UnemployedFemale!AD6</f>
        <v>0</v>
      </c>
      <c r="AE6" s="28">
        <f>LaborForceFemale!AE6-UnemployedFemale!AE6</f>
        <v>0</v>
      </c>
      <c r="AF6" s="28">
        <f>LaborForceFemale!AF6-UnemployedFemale!AF6</f>
        <v>0</v>
      </c>
      <c r="AG6" s="25">
        <f>LaborForceFemale!AG6-UnemployedFemale!AG6</f>
        <v>0</v>
      </c>
      <c r="AH6" s="25">
        <f>LaborForceFemale!AH6-UnemployedFemale!AH6</f>
        <v>0</v>
      </c>
      <c r="AI6" s="25">
        <f>LaborForceFemale!AI6-UnemployedFemale!AI6</f>
        <v>0</v>
      </c>
      <c r="AJ6" s="25">
        <f>LaborForceFemale!AJ6-UnemployedFemale!AJ6</f>
        <v>0</v>
      </c>
      <c r="AK6" s="25">
        <f>LaborForceFemale!AK6-UnemployedFemale!AK6</f>
        <v>0</v>
      </c>
      <c r="AL6" s="25">
        <f>LaborForceFemale!AL6-UnemployedFemale!AL6</f>
        <v>0</v>
      </c>
      <c r="AM6" s="25">
        <f>LaborForceFemale!AM6-UnemployedFemale!AM6</f>
        <v>0</v>
      </c>
      <c r="AN6" s="25">
        <f>LaborForceFemale!AN6-UnemployedFemale!AN6</f>
        <v>0</v>
      </c>
      <c r="AO6" s="25">
        <f>LaborForceFemale!AO6-UnemployedFemale!AO6</f>
        <v>0</v>
      </c>
      <c r="AP6" s="25">
        <f>LaborForceFemale!AP6-UnemployedFemale!AP6</f>
        <v>0</v>
      </c>
      <c r="AQ6" s="25">
        <f>LaborForceFemale!AQ6-UnemployedFemale!AQ6</f>
        <v>0</v>
      </c>
      <c r="AR6" s="25">
        <f>LaborForceFemale!AR6-UnemployedFemale!AR6</f>
        <v>0</v>
      </c>
      <c r="AS6" s="25">
        <f>LaborForceFemale!AS6-UnemployedFemale!AS6</f>
        <v>0</v>
      </c>
      <c r="AT6" s="25">
        <f>LaborForceFemale!AT6-UnemployedFemale!AT6</f>
        <v>0</v>
      </c>
      <c r="AU6" s="25">
        <f>LaborForceFemale!AU6-UnemployedFemale!AU6</f>
        <v>0</v>
      </c>
      <c r="AV6" s="25">
        <f>LaborForceFemale!AV6-UnemployedFemale!AV6</f>
        <v>0</v>
      </c>
      <c r="AW6" s="25">
        <f>LaborForceFemale!AW6-UnemployedFemale!AW6</f>
        <v>0</v>
      </c>
      <c r="AX6" s="25">
        <f>LaborForceFemale!AX6-UnemployedFemale!AX6</f>
        <v>0</v>
      </c>
      <c r="AY6" s="25">
        <f>LaborForceFemale!AY6-UnemployedFemale!AY6</f>
        <v>0</v>
      </c>
      <c r="AZ6" s="25">
        <f>LaborForceFemale!AZ6-UnemployedFemale!AZ6</f>
        <v>0</v>
      </c>
    </row>
    <row r="7" spans="1:5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LaborForceFemale!AA7-UnemployedFemale!AA7</f>
        <v>0</v>
      </c>
      <c r="AB7" s="28">
        <f>LaborForceFemale!AB7-UnemployedFemale!AB7</f>
        <v>0</v>
      </c>
      <c r="AC7" s="28">
        <f>LaborForceFemale!AC7-UnemployedFemale!AC7</f>
        <v>0</v>
      </c>
      <c r="AD7" s="28">
        <f>LaborForceFemale!AD7-UnemployedFemale!AD7</f>
        <v>0</v>
      </c>
      <c r="AE7" s="28">
        <f>LaborForceFemale!AE7-UnemployedFemale!AE7</f>
        <v>0</v>
      </c>
      <c r="AF7" s="28">
        <f>LaborForceFemale!AF7-UnemployedFemale!AF7</f>
        <v>0</v>
      </c>
      <c r="AG7" s="25">
        <f>LaborForceFemale!AG7-UnemployedFemale!AG7</f>
        <v>0</v>
      </c>
      <c r="AH7" s="25">
        <f>LaborForceFemale!AH7-UnemployedFemale!AH7</f>
        <v>0</v>
      </c>
      <c r="AI7" s="25">
        <f>LaborForceFemale!AI7-UnemployedFemale!AI7</f>
        <v>0</v>
      </c>
      <c r="AJ7" s="25">
        <f>LaborForceFemale!AJ7-UnemployedFemale!AJ7</f>
        <v>0</v>
      </c>
      <c r="AK7" s="25">
        <f>LaborForceFemale!AK7-UnemployedFemale!AK7</f>
        <v>0</v>
      </c>
      <c r="AL7" s="25">
        <f>LaborForceFemale!AL7-UnemployedFemale!AL7</f>
        <v>0</v>
      </c>
      <c r="AM7" s="25">
        <f>LaborForceFemale!AM7-UnemployedFemale!AM7</f>
        <v>0</v>
      </c>
      <c r="AN7" s="25">
        <f>LaborForceFemale!AN7-UnemployedFemale!AN7</f>
        <v>0</v>
      </c>
      <c r="AO7" s="25">
        <f>LaborForceFemale!AO7-UnemployedFemale!AO7</f>
        <v>0</v>
      </c>
      <c r="AP7" s="25">
        <f>LaborForceFemale!AP7-UnemployedFemale!AP7</f>
        <v>0</v>
      </c>
      <c r="AQ7" s="25">
        <f>LaborForceFemale!AQ7-UnemployedFemale!AQ7</f>
        <v>0</v>
      </c>
      <c r="AR7" s="25">
        <f>LaborForceFemale!AR7-UnemployedFemale!AR7</f>
        <v>0</v>
      </c>
      <c r="AS7" s="25">
        <f>LaborForceFemale!AS7-UnemployedFemale!AS7</f>
        <v>0</v>
      </c>
      <c r="AT7" s="25">
        <f>LaborForceFemale!AT7-UnemployedFemale!AT7</f>
        <v>0</v>
      </c>
      <c r="AU7" s="25">
        <f>LaborForceFemale!AU7-UnemployedFemale!AU7</f>
        <v>0</v>
      </c>
      <c r="AV7" s="25">
        <f>LaborForceFemale!AV7-UnemployedFemale!AV7</f>
        <v>0</v>
      </c>
      <c r="AW7" s="25">
        <f>LaborForceFemale!AW7-UnemployedFemale!AW7</f>
        <v>0</v>
      </c>
      <c r="AX7" s="25">
        <f>LaborForceFemale!AX7-UnemployedFemale!AX7</f>
        <v>0</v>
      </c>
      <c r="AY7" s="25">
        <f>LaborForceFemale!AY7-UnemployedFemale!AY7</f>
        <v>0</v>
      </c>
      <c r="AZ7" s="25">
        <f>LaborForceFemale!AZ7-UnemployedFemale!AZ7</f>
        <v>0</v>
      </c>
    </row>
    <row r="8" spans="1:5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LaborForceFemale!AA8-UnemployedFemale!AA8</f>
        <v>0</v>
      </c>
      <c r="AB8" s="28">
        <f>LaborForceFemale!AB8-UnemployedFemale!AB8</f>
        <v>0</v>
      </c>
      <c r="AC8" s="28">
        <f>LaborForceFemale!AC8-UnemployedFemale!AC8</f>
        <v>0</v>
      </c>
      <c r="AD8" s="28">
        <f>LaborForceFemale!AD8-UnemployedFemale!AD8</f>
        <v>0</v>
      </c>
      <c r="AE8" s="28">
        <f>LaborForceFemale!AE8-UnemployedFemale!AE8</f>
        <v>0</v>
      </c>
      <c r="AF8" s="28">
        <f>LaborForceFemale!AF8-UnemployedFemale!AF8</f>
        <v>0</v>
      </c>
      <c r="AG8" s="25">
        <f>LaborForceFemale!AG8-UnemployedFemale!AG8</f>
        <v>0</v>
      </c>
      <c r="AH8" s="25">
        <f>LaborForceFemale!AH8-UnemployedFemale!AH8</f>
        <v>0</v>
      </c>
      <c r="AI8" s="25">
        <f>LaborForceFemale!AI8-UnemployedFemale!AI8</f>
        <v>0</v>
      </c>
      <c r="AJ8" s="25">
        <f>LaborForceFemale!AJ8-UnemployedFemale!AJ8</f>
        <v>0</v>
      </c>
      <c r="AK8" s="25">
        <f>LaborForceFemale!AK8-UnemployedFemale!AK8</f>
        <v>0</v>
      </c>
      <c r="AL8" s="25">
        <f>LaborForceFemale!AL8-UnemployedFemale!AL8</f>
        <v>0</v>
      </c>
      <c r="AM8" s="25">
        <f>LaborForceFemale!AM8-UnemployedFemale!AM8</f>
        <v>0</v>
      </c>
      <c r="AN8" s="25">
        <f>LaborForceFemale!AN8-UnemployedFemale!AN8</f>
        <v>0</v>
      </c>
      <c r="AO8" s="25">
        <f>LaborForceFemale!AO8-UnemployedFemale!AO8</f>
        <v>0</v>
      </c>
      <c r="AP8" s="25">
        <f>LaborForceFemale!AP8-UnemployedFemale!AP8</f>
        <v>0</v>
      </c>
      <c r="AQ8" s="25">
        <f>LaborForceFemale!AQ8-UnemployedFemale!AQ8</f>
        <v>0</v>
      </c>
      <c r="AR8" s="25">
        <f>LaborForceFemale!AR8-UnemployedFemale!AR8</f>
        <v>0</v>
      </c>
      <c r="AS8" s="25">
        <f>LaborForceFemale!AS8-UnemployedFemale!AS8</f>
        <v>0</v>
      </c>
      <c r="AT8" s="25">
        <f>LaborForceFemale!AT8-UnemployedFemale!AT8</f>
        <v>0</v>
      </c>
      <c r="AU8" s="25">
        <f>LaborForceFemale!AU8-UnemployedFemale!AU8</f>
        <v>0</v>
      </c>
      <c r="AV8" s="25">
        <f>LaborForceFemale!AV8-UnemployedFemale!AV8</f>
        <v>0</v>
      </c>
      <c r="AW8" s="25">
        <f>LaborForceFemale!AW8-UnemployedFemale!AW8</f>
        <v>0</v>
      </c>
      <c r="AX8" s="25">
        <f>LaborForceFemale!AX8-UnemployedFemale!AX8</f>
        <v>0</v>
      </c>
      <c r="AY8" s="25">
        <f>LaborForceFemale!AY8-UnemployedFemale!AY8</f>
        <v>0</v>
      </c>
      <c r="AZ8" s="25">
        <f>LaborForceFemale!AZ8-UnemployedFemale!AZ8</f>
        <v>0</v>
      </c>
    </row>
    <row r="9" spans="1:5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LaborForceFemale!AA9-UnemployedFemale!AA9</f>
        <v>0</v>
      </c>
      <c r="AB9" s="28">
        <f>LaborForceFemale!AB9-UnemployedFemale!AB9</f>
        <v>0</v>
      </c>
      <c r="AC9" s="28">
        <f>LaborForceFemale!AC9-UnemployedFemale!AC9</f>
        <v>0</v>
      </c>
      <c r="AD9" s="28">
        <f>LaborForceFemale!AD9-UnemployedFemale!AD9</f>
        <v>0</v>
      </c>
      <c r="AE9" s="28">
        <f>LaborForceFemale!AE9-UnemployedFemale!AE9</f>
        <v>0</v>
      </c>
      <c r="AF9" s="28">
        <f>LaborForceFemale!AF9-UnemployedFemale!AF9</f>
        <v>0</v>
      </c>
      <c r="AG9" s="25">
        <f>LaborForceFemale!AG9-UnemployedFemale!AG9</f>
        <v>0</v>
      </c>
      <c r="AH9" s="25">
        <f>LaborForceFemale!AH9-UnemployedFemale!AH9</f>
        <v>0</v>
      </c>
      <c r="AI9" s="25">
        <f>LaborForceFemale!AI9-UnemployedFemale!AI9</f>
        <v>0</v>
      </c>
      <c r="AJ9" s="25">
        <f>LaborForceFemale!AJ9-UnemployedFemale!AJ9</f>
        <v>0</v>
      </c>
      <c r="AK9" s="25">
        <f>LaborForceFemale!AK9-UnemployedFemale!AK9</f>
        <v>0</v>
      </c>
      <c r="AL9" s="25">
        <f>LaborForceFemale!AL9-UnemployedFemale!AL9</f>
        <v>0</v>
      </c>
      <c r="AM9" s="25">
        <f>LaborForceFemale!AM9-UnemployedFemale!AM9</f>
        <v>0</v>
      </c>
      <c r="AN9" s="25">
        <f>LaborForceFemale!AN9-UnemployedFemale!AN9</f>
        <v>0</v>
      </c>
      <c r="AO9" s="25">
        <f>LaborForceFemale!AO9-UnemployedFemale!AO9</f>
        <v>0</v>
      </c>
      <c r="AP9" s="25">
        <f>LaborForceFemale!AP9-UnemployedFemale!AP9</f>
        <v>0</v>
      </c>
      <c r="AQ9" s="25">
        <f>LaborForceFemale!AQ9-UnemployedFemale!AQ9</f>
        <v>0</v>
      </c>
      <c r="AR9" s="25">
        <f>LaborForceFemale!AR9-UnemployedFemale!AR9</f>
        <v>0</v>
      </c>
      <c r="AS9" s="25">
        <f>LaborForceFemale!AS9-UnemployedFemale!AS9</f>
        <v>0</v>
      </c>
      <c r="AT9" s="25">
        <f>LaborForceFemale!AT9-UnemployedFemale!AT9</f>
        <v>0</v>
      </c>
      <c r="AU9" s="25">
        <f>LaborForceFemale!AU9-UnemployedFemale!AU9</f>
        <v>0</v>
      </c>
      <c r="AV9" s="25">
        <f>LaborForceFemale!AV9-UnemployedFemale!AV9</f>
        <v>0</v>
      </c>
      <c r="AW9" s="25">
        <f>LaborForceFemale!AW9-UnemployedFemale!AW9</f>
        <v>0</v>
      </c>
      <c r="AX9" s="25">
        <f>LaborForceFemale!AX9-UnemployedFemale!AX9</f>
        <v>0</v>
      </c>
      <c r="AY9" s="25">
        <f>LaborForceFemale!AY9-UnemployedFemale!AY9</f>
        <v>0</v>
      </c>
      <c r="AZ9" s="25">
        <f>LaborForceFemale!AZ9-UnemployedFemale!AZ9</f>
        <v>0</v>
      </c>
    </row>
    <row r="10" spans="1:5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LaborForceFemale!AA10-UnemployedFemale!AA10</f>
        <v>0</v>
      </c>
      <c r="AB10" s="28">
        <f>LaborForceFemale!AB10-UnemployedFemale!AB10</f>
        <v>0</v>
      </c>
      <c r="AC10" s="28">
        <f>LaborForceFemale!AC10-UnemployedFemale!AC10</f>
        <v>0</v>
      </c>
      <c r="AD10" s="28">
        <f>LaborForceFemale!AD10-UnemployedFemale!AD10</f>
        <v>0</v>
      </c>
      <c r="AE10" s="28">
        <f>LaborForceFemale!AE10-UnemployedFemale!AE10</f>
        <v>0</v>
      </c>
      <c r="AF10" s="28">
        <f>LaborForceFemale!AF10-UnemployedFemale!AF10</f>
        <v>0</v>
      </c>
      <c r="AG10" s="25">
        <f>LaborForceFemale!AG10-UnemployedFemale!AG10</f>
        <v>0</v>
      </c>
      <c r="AH10" s="25">
        <f>LaborForceFemale!AH10-UnemployedFemale!AH10</f>
        <v>0</v>
      </c>
      <c r="AI10" s="25">
        <f>LaborForceFemale!AI10-UnemployedFemale!AI10</f>
        <v>0</v>
      </c>
      <c r="AJ10" s="25">
        <f>LaborForceFemale!AJ10-UnemployedFemale!AJ10</f>
        <v>0</v>
      </c>
      <c r="AK10" s="25">
        <f>LaborForceFemale!AK10-UnemployedFemale!AK10</f>
        <v>0</v>
      </c>
      <c r="AL10" s="25">
        <f>LaborForceFemale!AL10-UnemployedFemale!AL10</f>
        <v>0</v>
      </c>
      <c r="AM10" s="25">
        <f>LaborForceFemale!AM10-UnemployedFemale!AM10</f>
        <v>0</v>
      </c>
      <c r="AN10" s="25">
        <f>LaborForceFemale!AN10-UnemployedFemale!AN10</f>
        <v>0</v>
      </c>
      <c r="AO10" s="25">
        <f>LaborForceFemale!AO10-UnemployedFemale!AO10</f>
        <v>0</v>
      </c>
      <c r="AP10" s="25">
        <f>LaborForceFemale!AP10-UnemployedFemale!AP10</f>
        <v>0</v>
      </c>
      <c r="AQ10" s="25">
        <f>LaborForceFemale!AQ10-UnemployedFemale!AQ10</f>
        <v>0</v>
      </c>
      <c r="AR10" s="25">
        <f>LaborForceFemale!AR10-UnemployedFemale!AR10</f>
        <v>0</v>
      </c>
      <c r="AS10" s="25">
        <f>LaborForceFemale!AS10-UnemployedFemale!AS10</f>
        <v>0</v>
      </c>
      <c r="AT10" s="25">
        <f>LaborForceFemale!AT10-UnemployedFemale!AT10</f>
        <v>0</v>
      </c>
      <c r="AU10" s="25">
        <f>LaborForceFemale!AU10-UnemployedFemale!AU10</f>
        <v>0</v>
      </c>
      <c r="AV10" s="25">
        <f>LaborForceFemale!AV10-UnemployedFemale!AV10</f>
        <v>0</v>
      </c>
      <c r="AW10" s="25">
        <f>LaborForceFemale!AW10-UnemployedFemale!AW10</f>
        <v>0</v>
      </c>
      <c r="AX10" s="25">
        <f>LaborForceFemale!AX10-UnemployedFemale!AX10</f>
        <v>0</v>
      </c>
      <c r="AY10" s="25">
        <f>LaborForceFemale!AY10-UnemployedFemale!AY10</f>
        <v>0</v>
      </c>
      <c r="AZ10" s="25">
        <f>LaborForceFemale!AZ10-UnemployedFemale!AZ10</f>
        <v>0</v>
      </c>
    </row>
    <row r="11" spans="1:5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LaborForceFemale!AA11-UnemployedFemale!AA11</f>
        <v>0</v>
      </c>
      <c r="AB11" s="28">
        <f>LaborForceFemale!AB11-UnemployedFemale!AB11</f>
        <v>0</v>
      </c>
      <c r="AC11" s="28">
        <f>LaborForceFemale!AC11-UnemployedFemale!AC11</f>
        <v>0</v>
      </c>
      <c r="AD11" s="28">
        <f>LaborForceFemale!AD11-UnemployedFemale!AD11</f>
        <v>0</v>
      </c>
      <c r="AE11" s="28">
        <f>LaborForceFemale!AE11-UnemployedFemale!AE11</f>
        <v>0</v>
      </c>
      <c r="AF11" s="28">
        <f>LaborForceFemale!AF11-UnemployedFemale!AF11</f>
        <v>0</v>
      </c>
      <c r="AG11" s="25">
        <f>LaborForceFemale!AG11-UnemployedFemale!AG11</f>
        <v>0</v>
      </c>
      <c r="AH11" s="25">
        <f>LaborForceFemale!AH11-UnemployedFemale!AH11</f>
        <v>0</v>
      </c>
      <c r="AI11" s="25">
        <f>LaborForceFemale!AI11-UnemployedFemale!AI11</f>
        <v>0</v>
      </c>
      <c r="AJ11" s="25">
        <f>LaborForceFemale!AJ11-UnemployedFemale!AJ11</f>
        <v>0</v>
      </c>
      <c r="AK11" s="25">
        <f>LaborForceFemale!AK11-UnemployedFemale!AK11</f>
        <v>0</v>
      </c>
      <c r="AL11" s="25">
        <f>LaborForceFemale!AL11-UnemployedFemale!AL11</f>
        <v>0</v>
      </c>
      <c r="AM11" s="25">
        <f>LaborForceFemale!AM11-UnemployedFemale!AM11</f>
        <v>0</v>
      </c>
      <c r="AN11" s="25">
        <f>LaborForceFemale!AN11-UnemployedFemale!AN11</f>
        <v>0</v>
      </c>
      <c r="AO11" s="25">
        <f>LaborForceFemale!AO11-UnemployedFemale!AO11</f>
        <v>0</v>
      </c>
      <c r="AP11" s="25">
        <f>LaborForceFemale!AP11-UnemployedFemale!AP11</f>
        <v>0</v>
      </c>
      <c r="AQ11" s="25">
        <f>LaborForceFemale!AQ11-UnemployedFemale!AQ11</f>
        <v>0</v>
      </c>
      <c r="AR11" s="25">
        <f>LaborForceFemale!AR11-UnemployedFemale!AR11</f>
        <v>0</v>
      </c>
      <c r="AS11" s="25">
        <f>LaborForceFemale!AS11-UnemployedFemale!AS11</f>
        <v>0</v>
      </c>
      <c r="AT11" s="25">
        <f>LaborForceFemale!AT11-UnemployedFemale!AT11</f>
        <v>0</v>
      </c>
      <c r="AU11" s="25">
        <f>LaborForceFemale!AU11-UnemployedFemale!AU11</f>
        <v>0</v>
      </c>
      <c r="AV11" s="25">
        <f>LaborForceFemale!AV11-UnemployedFemale!AV11</f>
        <v>0</v>
      </c>
      <c r="AW11" s="25">
        <f>LaborForceFemale!AW11-UnemployedFemale!AW11</f>
        <v>0</v>
      </c>
      <c r="AX11" s="25">
        <f>LaborForceFemale!AX11-UnemployedFemale!AX11</f>
        <v>0</v>
      </c>
      <c r="AY11" s="25">
        <f>LaborForceFemale!AY11-UnemployedFemale!AY11</f>
        <v>0</v>
      </c>
      <c r="AZ11" s="25">
        <f>LaborForceFemale!AZ11-UnemployedFemale!AZ11</f>
        <v>0</v>
      </c>
    </row>
    <row r="12" spans="1:5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LaborForceFemale!AA12-UnemployedFemale!AA12</f>
        <v>0</v>
      </c>
      <c r="AB12" s="28">
        <f>LaborForceFemale!AB12-UnemployedFemale!AB12</f>
        <v>0</v>
      </c>
      <c r="AC12" s="28">
        <f>LaborForceFemale!AC12-UnemployedFemale!AC12</f>
        <v>0</v>
      </c>
      <c r="AD12" s="28">
        <f>LaborForceFemale!AD12-UnemployedFemale!AD12</f>
        <v>0</v>
      </c>
      <c r="AE12" s="28">
        <f>LaborForceFemale!AE12-UnemployedFemale!AE12</f>
        <v>0</v>
      </c>
      <c r="AF12" s="28">
        <f>LaborForceFemale!AF12-UnemployedFemale!AF12</f>
        <v>0</v>
      </c>
      <c r="AG12" s="25">
        <f>LaborForceFemale!AG12-UnemployedFemale!AG12</f>
        <v>0</v>
      </c>
      <c r="AH12" s="25">
        <f>LaborForceFemale!AH12-UnemployedFemale!AH12</f>
        <v>0</v>
      </c>
      <c r="AI12" s="25">
        <f>LaborForceFemale!AI12-UnemployedFemale!AI12</f>
        <v>0</v>
      </c>
      <c r="AJ12" s="25">
        <f>LaborForceFemale!AJ12-UnemployedFemale!AJ12</f>
        <v>0</v>
      </c>
      <c r="AK12" s="25">
        <f>LaborForceFemale!AK12-UnemployedFemale!AK12</f>
        <v>0</v>
      </c>
      <c r="AL12" s="25">
        <f>LaborForceFemale!AL12-UnemployedFemale!AL12</f>
        <v>0</v>
      </c>
      <c r="AM12" s="25">
        <f>LaborForceFemale!AM12-UnemployedFemale!AM12</f>
        <v>0</v>
      </c>
      <c r="AN12" s="25">
        <f>LaborForceFemale!AN12-UnemployedFemale!AN12</f>
        <v>0</v>
      </c>
      <c r="AO12" s="25">
        <f>LaborForceFemale!AO12-UnemployedFemale!AO12</f>
        <v>0</v>
      </c>
      <c r="AP12" s="25">
        <f>LaborForceFemale!AP12-UnemployedFemale!AP12</f>
        <v>0</v>
      </c>
      <c r="AQ12" s="25">
        <f>LaborForceFemale!AQ12-UnemployedFemale!AQ12</f>
        <v>0</v>
      </c>
      <c r="AR12" s="25">
        <f>LaborForceFemale!AR12-UnemployedFemale!AR12</f>
        <v>0</v>
      </c>
      <c r="AS12" s="25">
        <f>LaborForceFemale!AS12-UnemployedFemale!AS12</f>
        <v>0</v>
      </c>
      <c r="AT12" s="25">
        <f>LaborForceFemale!AT12-UnemployedFemale!AT12</f>
        <v>0</v>
      </c>
      <c r="AU12" s="25">
        <f>LaborForceFemale!AU12-UnemployedFemale!AU12</f>
        <v>0</v>
      </c>
      <c r="AV12" s="25">
        <f>LaborForceFemale!AV12-UnemployedFemale!AV12</f>
        <v>0</v>
      </c>
      <c r="AW12" s="25">
        <f>LaborForceFemale!AW12-UnemployedFemale!AW12</f>
        <v>0</v>
      </c>
      <c r="AX12" s="25">
        <f>LaborForceFemale!AX12-UnemployedFemale!AX12</f>
        <v>0</v>
      </c>
      <c r="AY12" s="25">
        <f>LaborForceFemale!AY12-UnemployedFemale!AY12</f>
        <v>0</v>
      </c>
      <c r="AZ12" s="25">
        <f>LaborForceFemale!AZ12-UnemployedFemale!AZ12</f>
        <v>0</v>
      </c>
    </row>
    <row r="13" spans="1:5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LaborForceFemale!AA13-UnemployedFemale!AA13</f>
        <v>0</v>
      </c>
      <c r="AB13" s="28">
        <f>LaborForceFemale!AB13-UnemployedFemale!AB13</f>
        <v>0</v>
      </c>
      <c r="AC13" s="28">
        <f>LaborForceFemale!AC13-UnemployedFemale!AC13</f>
        <v>0</v>
      </c>
      <c r="AD13" s="28">
        <f>LaborForceFemale!AD13-UnemployedFemale!AD13</f>
        <v>0</v>
      </c>
      <c r="AE13" s="28">
        <f>LaborForceFemale!AE13-UnemployedFemale!AE13</f>
        <v>0</v>
      </c>
      <c r="AF13" s="28">
        <f>LaborForceFemale!AF13-UnemployedFemale!AF13</f>
        <v>0</v>
      </c>
      <c r="AG13" s="25">
        <f>LaborForceFemale!AG13-UnemployedFemale!AG13</f>
        <v>0</v>
      </c>
      <c r="AH13" s="25">
        <f>LaborForceFemale!AH13-UnemployedFemale!AH13</f>
        <v>0</v>
      </c>
      <c r="AI13" s="25">
        <f>LaborForceFemale!AI13-UnemployedFemale!AI13</f>
        <v>0</v>
      </c>
      <c r="AJ13" s="25">
        <f>LaborForceFemale!AJ13-UnemployedFemale!AJ13</f>
        <v>0</v>
      </c>
      <c r="AK13" s="25">
        <f>LaborForceFemale!AK13-UnemployedFemale!AK13</f>
        <v>0</v>
      </c>
      <c r="AL13" s="25">
        <f>LaborForceFemale!AL13-UnemployedFemale!AL13</f>
        <v>0</v>
      </c>
      <c r="AM13" s="25">
        <f>LaborForceFemale!AM13-UnemployedFemale!AM13</f>
        <v>0</v>
      </c>
      <c r="AN13" s="25">
        <f>LaborForceFemale!AN13-UnemployedFemale!AN13</f>
        <v>0</v>
      </c>
      <c r="AO13" s="25">
        <f>LaborForceFemale!AO13-UnemployedFemale!AO13</f>
        <v>0</v>
      </c>
      <c r="AP13" s="25">
        <f>LaborForceFemale!AP13-UnemployedFemale!AP13</f>
        <v>0</v>
      </c>
      <c r="AQ13" s="25">
        <f>LaborForceFemale!AQ13-UnemployedFemale!AQ13</f>
        <v>0</v>
      </c>
      <c r="AR13" s="25">
        <f>LaborForceFemale!AR13-UnemployedFemale!AR13</f>
        <v>0</v>
      </c>
      <c r="AS13" s="25">
        <f>LaborForceFemale!AS13-UnemployedFemale!AS13</f>
        <v>0</v>
      </c>
      <c r="AT13" s="25">
        <f>LaborForceFemale!AT13-UnemployedFemale!AT13</f>
        <v>0</v>
      </c>
      <c r="AU13" s="25">
        <f>LaborForceFemale!AU13-UnemployedFemale!AU13</f>
        <v>0</v>
      </c>
      <c r="AV13" s="25">
        <f>LaborForceFemale!AV13-UnemployedFemale!AV13</f>
        <v>0</v>
      </c>
      <c r="AW13" s="25">
        <f>LaborForceFemale!AW13-UnemployedFemale!AW13</f>
        <v>0</v>
      </c>
      <c r="AX13" s="25">
        <f>LaborForceFemale!AX13-UnemployedFemale!AX13</f>
        <v>0</v>
      </c>
      <c r="AY13" s="25">
        <f>LaborForceFemale!AY13-UnemployedFemale!AY13</f>
        <v>0</v>
      </c>
      <c r="AZ13" s="25">
        <f>LaborForceFemale!AZ13-UnemployedFemale!AZ13</f>
        <v>0</v>
      </c>
    </row>
    <row r="14" spans="1:5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LaborForceFemale!AA14-UnemployedFemale!AA14</f>
        <v>0</v>
      </c>
      <c r="AB14" s="28">
        <f>LaborForceFemale!AB14-UnemployedFemale!AB14</f>
        <v>0</v>
      </c>
      <c r="AC14" s="28">
        <f>LaborForceFemale!AC14-UnemployedFemale!AC14</f>
        <v>0</v>
      </c>
      <c r="AD14" s="28">
        <f>LaborForceFemale!AD14-UnemployedFemale!AD14</f>
        <v>0</v>
      </c>
      <c r="AE14" s="28">
        <f>LaborForceFemale!AE14-UnemployedFemale!AE14</f>
        <v>0</v>
      </c>
      <c r="AF14" s="28">
        <f>LaborForceFemale!AF14-UnemployedFemale!AF14</f>
        <v>0</v>
      </c>
      <c r="AG14" s="25">
        <f>LaborForceFemale!AG14-UnemployedFemale!AG14</f>
        <v>0</v>
      </c>
      <c r="AH14" s="25">
        <f>LaborForceFemale!AH14-UnemployedFemale!AH14</f>
        <v>0</v>
      </c>
      <c r="AI14" s="25">
        <f>LaborForceFemale!AI14-UnemployedFemale!AI14</f>
        <v>0</v>
      </c>
      <c r="AJ14" s="25">
        <f>LaborForceFemale!AJ14-UnemployedFemale!AJ14</f>
        <v>0</v>
      </c>
      <c r="AK14" s="25">
        <f>LaborForceFemale!AK14-UnemployedFemale!AK14</f>
        <v>0</v>
      </c>
      <c r="AL14" s="25">
        <f>LaborForceFemale!AL14-UnemployedFemale!AL14</f>
        <v>0</v>
      </c>
      <c r="AM14" s="25">
        <f>LaborForceFemale!AM14-UnemployedFemale!AM14</f>
        <v>0</v>
      </c>
      <c r="AN14" s="25">
        <f>LaborForceFemale!AN14-UnemployedFemale!AN14</f>
        <v>0</v>
      </c>
      <c r="AO14" s="25">
        <f>LaborForceFemale!AO14-UnemployedFemale!AO14</f>
        <v>0</v>
      </c>
      <c r="AP14" s="25">
        <f>LaborForceFemale!AP14-UnemployedFemale!AP14</f>
        <v>0</v>
      </c>
      <c r="AQ14" s="25">
        <f>LaborForceFemale!AQ14-UnemployedFemale!AQ14</f>
        <v>0</v>
      </c>
      <c r="AR14" s="25">
        <f>LaborForceFemale!AR14-UnemployedFemale!AR14</f>
        <v>0</v>
      </c>
      <c r="AS14" s="25">
        <f>LaborForceFemale!AS14-UnemployedFemale!AS14</f>
        <v>0</v>
      </c>
      <c r="AT14" s="25">
        <f>LaborForceFemale!AT14-UnemployedFemale!AT14</f>
        <v>0</v>
      </c>
      <c r="AU14" s="25">
        <f>LaborForceFemale!AU14-UnemployedFemale!AU14</f>
        <v>0</v>
      </c>
      <c r="AV14" s="25">
        <f>LaborForceFemale!AV14-UnemployedFemale!AV14</f>
        <v>0</v>
      </c>
      <c r="AW14" s="25">
        <f>LaborForceFemale!AW14-UnemployedFemale!AW14</f>
        <v>0</v>
      </c>
      <c r="AX14" s="25">
        <f>LaborForceFemale!AX14-UnemployedFemale!AX14</f>
        <v>0</v>
      </c>
      <c r="AY14" s="25">
        <f>LaborForceFemale!AY14-UnemployedFemale!AY14</f>
        <v>0</v>
      </c>
      <c r="AZ14" s="25">
        <f>LaborForceFemale!AZ14-UnemployedFemale!AZ14</f>
        <v>0</v>
      </c>
    </row>
    <row r="15" spans="1:5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LaborForceFemale!AA15-UnemployedFemale!AA15</f>
        <v>0</v>
      </c>
      <c r="AB15" s="28">
        <f>LaborForceFemale!AB15-UnemployedFemale!AB15</f>
        <v>0</v>
      </c>
      <c r="AC15" s="28">
        <f>LaborForceFemale!AC15-UnemployedFemale!AC15</f>
        <v>0</v>
      </c>
      <c r="AD15" s="28">
        <f>LaborForceFemale!AD15-UnemployedFemale!AD15</f>
        <v>0</v>
      </c>
      <c r="AE15" s="28">
        <f>LaborForceFemale!AE15-UnemployedFemale!AE15</f>
        <v>0</v>
      </c>
      <c r="AF15" s="28">
        <f>LaborForceFemale!AF15-UnemployedFemale!AF15</f>
        <v>0</v>
      </c>
      <c r="AG15" s="25">
        <f>LaborForceFemale!AG15-UnemployedFemale!AG15</f>
        <v>0</v>
      </c>
      <c r="AH15" s="25">
        <f>LaborForceFemale!AH15-UnemployedFemale!AH15</f>
        <v>0</v>
      </c>
      <c r="AI15" s="25">
        <f>LaborForceFemale!AI15-UnemployedFemale!AI15</f>
        <v>0</v>
      </c>
      <c r="AJ15" s="25">
        <f>LaborForceFemale!AJ15-UnemployedFemale!AJ15</f>
        <v>0</v>
      </c>
      <c r="AK15" s="25">
        <f>LaborForceFemale!AK15-UnemployedFemale!AK15</f>
        <v>0</v>
      </c>
      <c r="AL15" s="25">
        <f>LaborForceFemale!AL15-UnemployedFemale!AL15</f>
        <v>0</v>
      </c>
      <c r="AM15" s="25">
        <f>LaborForceFemale!AM15-UnemployedFemale!AM15</f>
        <v>0</v>
      </c>
      <c r="AN15" s="25">
        <f>LaborForceFemale!AN15-UnemployedFemale!AN15</f>
        <v>0</v>
      </c>
      <c r="AO15" s="25">
        <f>LaborForceFemale!AO15-UnemployedFemale!AO15</f>
        <v>0</v>
      </c>
      <c r="AP15" s="25">
        <f>LaborForceFemale!AP15-UnemployedFemale!AP15</f>
        <v>0</v>
      </c>
      <c r="AQ15" s="25">
        <f>LaborForceFemale!AQ15-UnemployedFemale!AQ15</f>
        <v>0</v>
      </c>
      <c r="AR15" s="25">
        <f>LaborForceFemale!AR15-UnemployedFemale!AR15</f>
        <v>0</v>
      </c>
      <c r="AS15" s="25">
        <f>LaborForceFemale!AS15-UnemployedFemale!AS15</f>
        <v>0</v>
      </c>
      <c r="AT15" s="25">
        <f>LaborForceFemale!AT15-UnemployedFemale!AT15</f>
        <v>0</v>
      </c>
      <c r="AU15" s="25">
        <f>LaborForceFemale!AU15-UnemployedFemale!AU15</f>
        <v>0</v>
      </c>
      <c r="AV15" s="25">
        <f>LaborForceFemale!AV15-UnemployedFemale!AV15</f>
        <v>0</v>
      </c>
      <c r="AW15" s="25">
        <f>LaborForceFemale!AW15-UnemployedFemale!AW15</f>
        <v>0</v>
      </c>
      <c r="AX15" s="25">
        <f>LaborForceFemale!AX15-UnemployedFemale!AX15</f>
        <v>0</v>
      </c>
      <c r="AY15" s="25">
        <f>LaborForceFemale!AY15-UnemployedFemale!AY15</f>
        <v>0</v>
      </c>
      <c r="AZ15" s="25">
        <f>LaborForceFemale!AZ15-UnemployedFemale!AZ15</f>
        <v>0</v>
      </c>
    </row>
    <row r="16" spans="1:5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LaborForceFemale!AA16-UnemployedFemale!AA16</f>
        <v>0</v>
      </c>
      <c r="AB16" s="28">
        <f>LaborForceFemale!AB16-UnemployedFemale!AB16</f>
        <v>0</v>
      </c>
      <c r="AC16" s="28">
        <f>LaborForceFemale!AC16-UnemployedFemale!AC16</f>
        <v>0</v>
      </c>
      <c r="AD16" s="28">
        <f>LaborForceFemale!AD16-UnemployedFemale!AD16</f>
        <v>0</v>
      </c>
      <c r="AE16" s="28">
        <f>LaborForceFemale!AE16-UnemployedFemale!AE16</f>
        <v>0</v>
      </c>
      <c r="AF16" s="28">
        <f>LaborForceFemale!AF16-UnemployedFemale!AF16</f>
        <v>0</v>
      </c>
      <c r="AG16" s="25">
        <f>LaborForceFemale!AG16-UnemployedFemale!AG16</f>
        <v>0</v>
      </c>
      <c r="AH16" s="25">
        <f>LaborForceFemale!AH16-UnemployedFemale!AH16</f>
        <v>0</v>
      </c>
      <c r="AI16" s="25">
        <f>LaborForceFemale!AI16-UnemployedFemale!AI16</f>
        <v>0</v>
      </c>
      <c r="AJ16" s="25">
        <f>LaborForceFemale!AJ16-UnemployedFemale!AJ16</f>
        <v>0</v>
      </c>
      <c r="AK16" s="25">
        <f>LaborForceFemale!AK16-UnemployedFemale!AK16</f>
        <v>0</v>
      </c>
      <c r="AL16" s="25">
        <f>LaborForceFemale!AL16-UnemployedFemale!AL16</f>
        <v>0</v>
      </c>
      <c r="AM16" s="25">
        <f>LaborForceFemale!AM16-UnemployedFemale!AM16</f>
        <v>0</v>
      </c>
      <c r="AN16" s="25">
        <f>LaborForceFemale!AN16-UnemployedFemale!AN16</f>
        <v>0</v>
      </c>
      <c r="AO16" s="25">
        <f>LaborForceFemale!AO16-UnemployedFemale!AO16</f>
        <v>0</v>
      </c>
      <c r="AP16" s="25">
        <f>LaborForceFemale!AP16-UnemployedFemale!AP16</f>
        <v>0</v>
      </c>
      <c r="AQ16" s="25">
        <f>LaborForceFemale!AQ16-UnemployedFemale!AQ16</f>
        <v>0</v>
      </c>
      <c r="AR16" s="25">
        <f>LaborForceFemale!AR16-UnemployedFemale!AR16</f>
        <v>0</v>
      </c>
      <c r="AS16" s="25">
        <f>LaborForceFemale!AS16-UnemployedFemale!AS16</f>
        <v>0</v>
      </c>
      <c r="AT16" s="25">
        <f>LaborForceFemale!AT16-UnemployedFemale!AT16</f>
        <v>0</v>
      </c>
      <c r="AU16" s="25">
        <f>LaborForceFemale!AU16-UnemployedFemale!AU16</f>
        <v>0</v>
      </c>
      <c r="AV16" s="25">
        <f>LaborForceFemale!AV16-UnemployedFemale!AV16</f>
        <v>0</v>
      </c>
      <c r="AW16" s="25">
        <f>LaborForceFemale!AW16-UnemployedFemale!AW16</f>
        <v>0</v>
      </c>
      <c r="AX16" s="25">
        <f>LaborForceFemale!AX16-UnemployedFemale!AX16</f>
        <v>0</v>
      </c>
      <c r="AY16" s="25">
        <f>LaborForceFemale!AY16-UnemployedFemale!AY16</f>
        <v>0</v>
      </c>
      <c r="AZ16" s="25">
        <f>LaborForceFemale!AZ16-UnemployedFemale!AZ16</f>
        <v>0</v>
      </c>
    </row>
    <row r="17" spans="1:5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LaborForceFemale!AA17-UnemployedFemale!AA17</f>
        <v>0</v>
      </c>
      <c r="AB17" s="28">
        <f>LaborForceFemale!AB17-UnemployedFemale!AB17</f>
        <v>0</v>
      </c>
      <c r="AC17" s="28">
        <f>LaborForceFemale!AC17-UnemployedFemale!AC17</f>
        <v>0</v>
      </c>
      <c r="AD17" s="28">
        <f>LaborForceFemale!AD17-UnemployedFemale!AD17</f>
        <v>0</v>
      </c>
      <c r="AE17" s="28">
        <f>LaborForceFemale!AE17-UnemployedFemale!AE17</f>
        <v>0</v>
      </c>
      <c r="AF17" s="28">
        <f>LaborForceFemale!AF17-UnemployedFemale!AF17</f>
        <v>0</v>
      </c>
      <c r="AG17" s="25">
        <f>LaborForceFemale!AG17-UnemployedFemale!AG17</f>
        <v>0</v>
      </c>
      <c r="AH17" s="25">
        <f>LaborForceFemale!AH17-UnemployedFemale!AH17</f>
        <v>0</v>
      </c>
      <c r="AI17" s="25">
        <f>LaborForceFemale!AI17-UnemployedFemale!AI17</f>
        <v>0</v>
      </c>
      <c r="AJ17" s="25">
        <f>LaborForceFemale!AJ17-UnemployedFemale!AJ17</f>
        <v>0</v>
      </c>
      <c r="AK17" s="25">
        <f>LaborForceFemale!AK17-UnemployedFemale!AK17</f>
        <v>0</v>
      </c>
      <c r="AL17" s="25">
        <f>LaborForceFemale!AL17-UnemployedFemale!AL17</f>
        <v>0</v>
      </c>
      <c r="AM17" s="25">
        <f>LaborForceFemale!AM17-UnemployedFemale!AM17</f>
        <v>0</v>
      </c>
      <c r="AN17" s="25">
        <f>LaborForceFemale!AN17-UnemployedFemale!AN17</f>
        <v>0</v>
      </c>
      <c r="AO17" s="25">
        <f>LaborForceFemale!AO17-UnemployedFemale!AO17</f>
        <v>0</v>
      </c>
      <c r="AP17" s="25">
        <f>LaborForceFemale!AP17-UnemployedFemale!AP17</f>
        <v>0</v>
      </c>
      <c r="AQ17" s="25">
        <f>LaborForceFemale!AQ17-UnemployedFemale!AQ17</f>
        <v>0</v>
      </c>
      <c r="AR17" s="25">
        <f>LaborForceFemale!AR17-UnemployedFemale!AR17</f>
        <v>0</v>
      </c>
      <c r="AS17" s="25">
        <f>LaborForceFemale!AS17-UnemployedFemale!AS17</f>
        <v>0</v>
      </c>
      <c r="AT17" s="25">
        <f>LaborForceFemale!AT17-UnemployedFemale!AT17</f>
        <v>0</v>
      </c>
      <c r="AU17" s="25">
        <f>LaborForceFemale!AU17-UnemployedFemale!AU17</f>
        <v>0</v>
      </c>
      <c r="AV17" s="25">
        <f>LaborForceFemale!AV17-UnemployedFemale!AV17</f>
        <v>0</v>
      </c>
      <c r="AW17" s="25">
        <f>LaborForceFemale!AW17-UnemployedFemale!AW17</f>
        <v>0</v>
      </c>
      <c r="AX17" s="25">
        <f>LaborForceFemale!AX17-UnemployedFemale!AX17</f>
        <v>0</v>
      </c>
      <c r="AY17" s="25">
        <f>LaborForceFemale!AY17-UnemployedFemale!AY17</f>
        <v>0</v>
      </c>
      <c r="AZ17" s="25">
        <f>LaborForceFemale!AZ17-UnemployedFemale!AZ17</f>
        <v>0</v>
      </c>
    </row>
    <row r="18" spans="1:5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LaborForceFemale!AA18-UnemployedFemale!AA18</f>
        <v>113.39492609455887</v>
      </c>
      <c r="AB18" s="28">
        <f>LaborForceFemale!AB18-UnemployedFemale!AB18</f>
        <v>117.80736558028384</v>
      </c>
      <c r="AC18" s="28">
        <f>LaborForceFemale!AC18-UnemployedFemale!AC18</f>
        <v>121.96285690523807</v>
      </c>
      <c r="AD18" s="28">
        <f>LaborForceFemale!AD18-UnemployedFemale!AD18</f>
        <v>125.89057322304618</v>
      </c>
      <c r="AE18" s="28">
        <f>LaborForceFemale!AE18-UnemployedFemale!AE18</f>
        <v>129.66793559525038</v>
      </c>
      <c r="AF18" s="28">
        <f>LaborForceFemale!AF18-UnemployedFemale!AF18</f>
        <v>133.34768010724915</v>
      </c>
      <c r="AG18" s="25">
        <f>LaborForceFemale!AG18-UnemployedFemale!AG18</f>
        <v>136.11273445648945</v>
      </c>
      <c r="AH18" s="25">
        <f>LaborForceFemale!AH18-UnemployedFemale!AH18</f>
        <v>138.6948290911742</v>
      </c>
      <c r="AI18" s="25">
        <f>LaborForceFemale!AI18-UnemployedFemale!AI18</f>
        <v>141.06895385633618</v>
      </c>
      <c r="AJ18" s="25">
        <f>LaborForceFemale!AJ18-UnemployedFemale!AJ18</f>
        <v>143.19926722024971</v>
      </c>
      <c r="AK18" s="25">
        <f>LaborForceFemale!AK18-UnemployedFemale!AK18</f>
        <v>145.07156096034225</v>
      </c>
      <c r="AL18" s="25">
        <f>LaborForceFemale!AL18-UnemployedFemale!AL18</f>
        <v>146.90727315534454</v>
      </c>
      <c r="AM18" s="25">
        <f>LaborForceFemale!AM18-UnemployedFemale!AM18</f>
        <v>148.50901441480019</v>
      </c>
      <c r="AN18" s="25">
        <f>LaborForceFemale!AN18-UnemployedFemale!AN18</f>
        <v>149.95898146151885</v>
      </c>
      <c r="AO18" s="25">
        <f>LaborForceFemale!AO18-UnemployedFemale!AO18</f>
        <v>151.36943472346039</v>
      </c>
      <c r="AP18" s="25">
        <f>LaborForceFemale!AP18-UnemployedFemale!AP18</f>
        <v>152.81759120191177</v>
      </c>
      <c r="AQ18" s="25">
        <f>LaborForceFemale!AQ18-UnemployedFemale!AQ18</f>
        <v>154.33368464047169</v>
      </c>
      <c r="AR18" s="25">
        <f>LaborForceFemale!AR18-UnemployedFemale!AR18</f>
        <v>155.89677590574701</v>
      </c>
      <c r="AS18" s="25">
        <f>LaborForceFemale!AS18-UnemployedFemale!AS18</f>
        <v>157.47423662829974</v>
      </c>
      <c r="AT18" s="25">
        <f>LaborForceFemale!AT18-UnemployedFemale!AT18</f>
        <v>159.01318067083949</v>
      </c>
      <c r="AU18" s="25">
        <f>LaborForceFemale!AU18-UnemployedFemale!AU18</f>
        <v>160.47420359375579</v>
      </c>
      <c r="AV18" s="25">
        <f>LaborForceFemale!AV18-UnemployedFemale!AV18</f>
        <v>161.85122463636151</v>
      </c>
      <c r="AW18" s="25">
        <f>LaborForceFemale!AW18-UnemployedFemale!AW18</f>
        <v>163.15474773403358</v>
      </c>
      <c r="AX18" s="25">
        <f>LaborForceFemale!AX18-UnemployedFemale!AX18</f>
        <v>164.37923737913695</v>
      </c>
      <c r="AY18" s="25">
        <f>LaborForceFemale!AY18-UnemployedFemale!AY18</f>
        <v>165.52234151905145</v>
      </c>
      <c r="AZ18" s="25">
        <f>LaborForceFemale!AZ18-UnemployedFemale!AZ18</f>
        <v>166.58025999999998</v>
      </c>
    </row>
    <row r="19" spans="1:5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LaborForceFemale!AA19-UnemployedFemale!AA19</f>
        <v>109.38249542680234</v>
      </c>
      <c r="AB19" s="28">
        <f>LaborForceFemale!AB19-UnemployedFemale!AB19</f>
        <v>113.86225757473801</v>
      </c>
      <c r="AC19" s="28">
        <f>LaborForceFemale!AC19-UnemployedFemale!AC19</f>
        <v>117.91452081763585</v>
      </c>
      <c r="AD19" s="28">
        <f>LaborForceFemale!AD19-UnemployedFemale!AD19</f>
        <v>121.66158799184528</v>
      </c>
      <c r="AE19" s="28">
        <f>LaborForceFemale!AE19-UnemployedFemale!AE19</f>
        <v>125.32618490484664</v>
      </c>
      <c r="AF19" s="28">
        <f>LaborForceFemale!AF19-UnemployedFemale!AF19</f>
        <v>129.06147061316918</v>
      </c>
      <c r="AG19" s="25">
        <f>LaborForceFemale!AG19-UnemployedFemale!AG19</f>
        <v>132.10638431929405</v>
      </c>
      <c r="AH19" s="25">
        <f>LaborForceFemale!AH19-UnemployedFemale!AH19</f>
        <v>135.11107648298386</v>
      </c>
      <c r="AI19" s="25">
        <f>LaborForceFemale!AI19-UnemployedFemale!AI19</f>
        <v>137.96359657814884</v>
      </c>
      <c r="AJ19" s="25">
        <f>LaborForceFemale!AJ19-UnemployedFemale!AJ19</f>
        <v>140.50761343497973</v>
      </c>
      <c r="AK19" s="25">
        <f>LaborForceFemale!AK19-UnemployedFemale!AK19</f>
        <v>142.645636969511</v>
      </c>
      <c r="AL19" s="25">
        <f>LaborForceFemale!AL19-UnemployedFemale!AL19</f>
        <v>144.56878946460972</v>
      </c>
      <c r="AM19" s="25">
        <f>LaborForceFemale!AM19-UnemployedFemale!AM19</f>
        <v>146.11709158340682</v>
      </c>
      <c r="AN19" s="25">
        <f>LaborForceFemale!AN19-UnemployedFemale!AN19</f>
        <v>147.43212575869089</v>
      </c>
      <c r="AO19" s="25">
        <f>LaborForceFemale!AO19-UnemployedFemale!AO19</f>
        <v>148.70638763223459</v>
      </c>
      <c r="AP19" s="25">
        <f>LaborForceFemale!AP19-UnemployedFemale!AP19</f>
        <v>150.07989298536305</v>
      </c>
      <c r="AQ19" s="25">
        <f>LaborForceFemale!AQ19-UnemployedFemale!AQ19</f>
        <v>151.59631648433771</v>
      </c>
      <c r="AR19" s="25">
        <f>LaborForceFemale!AR19-UnemployedFemale!AR19</f>
        <v>153.21522115385611</v>
      </c>
      <c r="AS19" s="25">
        <f>LaborForceFemale!AS19-UnemployedFemale!AS19</f>
        <v>154.88535336390038</v>
      </c>
      <c r="AT19" s="25">
        <f>LaborForceFemale!AT19-UnemployedFemale!AT19</f>
        <v>156.52198182391072</v>
      </c>
      <c r="AU19" s="25">
        <f>LaborForceFemale!AU19-UnemployedFemale!AU19</f>
        <v>158.06485091106316</v>
      </c>
      <c r="AV19" s="25">
        <f>LaborForceFemale!AV19-UnemployedFemale!AV19</f>
        <v>159.50448439408547</v>
      </c>
      <c r="AW19" s="25">
        <f>LaborForceFemale!AW19-UnemployedFemale!AW19</f>
        <v>160.86039774322231</v>
      </c>
      <c r="AX19" s="25">
        <f>LaborForceFemale!AX19-UnemployedFemale!AX19</f>
        <v>162.13538080455058</v>
      </c>
      <c r="AY19" s="25">
        <f>LaborForceFemale!AY19-UnemployedFemale!AY19</f>
        <v>163.33676647347357</v>
      </c>
      <c r="AZ19" s="25">
        <f>LaborForceFemale!AZ19-UnemployedFemale!AZ19</f>
        <v>164.46821600000001</v>
      </c>
    </row>
    <row r="20" spans="1:5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LaborForceFemale!AA20-UnemployedFemale!AA20</f>
        <v>104.96893389670717</v>
      </c>
      <c r="AB20" s="28">
        <f>LaborForceFemale!AB20-UnemployedFemale!AB20</f>
        <v>109.41054653605678</v>
      </c>
      <c r="AC20" s="28">
        <f>LaborForceFemale!AC20-UnemployedFemale!AC20</f>
        <v>113.42634333692384</v>
      </c>
      <c r="AD20" s="28">
        <f>LaborForceFemale!AD20-UnemployedFemale!AD20</f>
        <v>117.16275108961659</v>
      </c>
      <c r="AE20" s="28">
        <f>LaborForceFemale!AE20-UnemployedFemale!AE20</f>
        <v>121.29552730141657</v>
      </c>
      <c r="AF20" s="28">
        <f>LaborForceFemale!AF20-UnemployedFemale!AF20</f>
        <v>124.74047774361371</v>
      </c>
      <c r="AG20" s="25">
        <f>LaborForceFemale!AG20-UnemployedFemale!AG20</f>
        <v>128.05916734102215</v>
      </c>
      <c r="AH20" s="25">
        <f>LaborForceFemale!AH20-UnemployedFemale!AH20</f>
        <v>131.34162285023919</v>
      </c>
      <c r="AI20" s="25">
        <f>LaborForceFemale!AI20-UnemployedFemale!AI20</f>
        <v>134.52764768056608</v>
      </c>
      <c r="AJ20" s="25">
        <f>LaborForceFemale!AJ20-UnemployedFemale!AJ20</f>
        <v>137.37620420930861</v>
      </c>
      <c r="AK20" s="25">
        <f>LaborForceFemale!AK20-UnemployedFemale!AK20</f>
        <v>139.74998616600587</v>
      </c>
      <c r="AL20" s="25">
        <f>LaborForceFemale!AL20-UnemployedFemale!AL20</f>
        <v>141.8217754905537</v>
      </c>
      <c r="AM20" s="25">
        <f>LaborForceFemale!AM20-UnemployedFemale!AM20</f>
        <v>143.45118976704219</v>
      </c>
      <c r="AN20" s="25">
        <f>LaborForceFemale!AN20-UnemployedFemale!AN20</f>
        <v>144.79629369986674</v>
      </c>
      <c r="AO20" s="25">
        <f>LaborForceFemale!AO20-UnemployedFemale!AO20</f>
        <v>146.08288016475487</v>
      </c>
      <c r="AP20" s="25">
        <f>LaborForceFemale!AP20-UnemployedFemale!AP20</f>
        <v>147.47248537935329</v>
      </c>
      <c r="AQ20" s="25">
        <f>LaborForceFemale!AQ20-UnemployedFemale!AQ20</f>
        <v>149.01243571514857</v>
      </c>
      <c r="AR20" s="25">
        <f>LaborForceFemale!AR20-UnemployedFemale!AR20</f>
        <v>150.65744667434674</v>
      </c>
      <c r="AS20" s="25">
        <f>LaborForceFemale!AS20-UnemployedFemale!AS20</f>
        <v>152.35727399880665</v>
      </c>
      <c r="AT20" s="25">
        <f>LaborForceFemale!AT20-UnemployedFemale!AT20</f>
        <v>154.02713172239055</v>
      </c>
      <c r="AU20" s="25">
        <f>LaborForceFemale!AU20-UnemployedFemale!AU20</f>
        <v>155.60515199609549</v>
      </c>
      <c r="AV20" s="25">
        <f>LaborForceFemale!AV20-UnemployedFemale!AV20</f>
        <v>157.08337562300488</v>
      </c>
      <c r="AW20" s="25">
        <f>LaborForceFemale!AW20-UnemployedFemale!AW20</f>
        <v>158.48537295990099</v>
      </c>
      <c r="AX20" s="25">
        <f>LaborForceFemale!AX20-UnemployedFemale!AX20</f>
        <v>159.81381491136381</v>
      </c>
      <c r="AY20" s="25">
        <f>LaborForceFemale!AY20-UnemployedFemale!AY20</f>
        <v>161.0774403500254</v>
      </c>
      <c r="AZ20" s="25">
        <f>LaborForceFemale!AZ20-UnemployedFemale!AZ20</f>
        <v>162.28077800000003</v>
      </c>
    </row>
    <row r="21" spans="1:5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LaborForceFemale!AA21-UnemployedFemale!AA21</f>
        <v>99.906269698464044</v>
      </c>
      <c r="AB21" s="28">
        <f>LaborForceFemale!AB21-UnemployedFemale!AB21</f>
        <v>104.167233194215</v>
      </c>
      <c r="AC21" s="28">
        <f>LaborForceFemale!AC21-UnemployedFemale!AC21</f>
        <v>108.28401398839807</v>
      </c>
      <c r="AD21" s="28">
        <f>LaborForceFemale!AD21-UnemployedFemale!AD21</f>
        <v>112.30542101111602</v>
      </c>
      <c r="AE21" s="28">
        <f>LaborForceFemale!AE21-UnemployedFemale!AE21</f>
        <v>116.34365869938664</v>
      </c>
      <c r="AF21" s="28">
        <f>LaborForceFemale!AF21-UnemployedFemale!AF21</f>
        <v>120.46548869323553</v>
      </c>
      <c r="AG21" s="25">
        <f>LaborForceFemale!AG21-UnemployedFemale!AG21</f>
        <v>123.93697686386872</v>
      </c>
      <c r="AH21" s="25">
        <f>LaborForceFemale!AH21-UnemployedFemale!AH21</f>
        <v>127.36983825044273</v>
      </c>
      <c r="AI21" s="25">
        <f>LaborForceFemale!AI21-UnemployedFemale!AI21</f>
        <v>130.64429812473492</v>
      </c>
      <c r="AJ21" s="25">
        <f>LaborForceFemale!AJ21-UnemployedFemale!AJ21</f>
        <v>133.60569834733843</v>
      </c>
      <c r="AK21" s="25">
        <f>LaborForceFemale!AK21-UnemployedFemale!AK21</f>
        <v>136.15328306270479</v>
      </c>
      <c r="AL21" s="25">
        <f>LaborForceFemale!AL21-UnemployedFemale!AL21</f>
        <v>138.46521699562729</v>
      </c>
      <c r="AM21" s="25">
        <f>LaborForceFemale!AM21-UnemployedFemale!AM21</f>
        <v>140.37863410290512</v>
      </c>
      <c r="AN21" s="25">
        <f>LaborForceFemale!AN21-UnemployedFemale!AN21</f>
        <v>142.01551771927424</v>
      </c>
      <c r="AO21" s="25">
        <f>LaborForceFemale!AO21-UnemployedFemale!AO21</f>
        <v>143.54539809488503</v>
      </c>
      <c r="AP21" s="25">
        <f>LaborForceFemale!AP21-UnemployedFemale!AP21</f>
        <v>145.09375108979958</v>
      </c>
      <c r="AQ21" s="25">
        <f>LaborForceFemale!AQ21-UnemployedFemale!AQ21</f>
        <v>146.69477617228105</v>
      </c>
      <c r="AR21" s="25">
        <f>LaborForceFemale!AR21-UnemployedFemale!AR21</f>
        <v>148.31984306230748</v>
      </c>
      <c r="AS21" s="25">
        <f>LaborForceFemale!AS21-UnemployedFemale!AS21</f>
        <v>149.95027826077833</v>
      </c>
      <c r="AT21" s="25">
        <f>LaborForceFemale!AT21-UnemployedFemale!AT21</f>
        <v>151.55105950162613</v>
      </c>
      <c r="AU21" s="25">
        <f>LaborForceFemale!AU21-UnemployedFemale!AU21</f>
        <v>153.09251168224048</v>
      </c>
      <c r="AV21" s="25">
        <f>LaborForceFemale!AV21-UnemployedFemale!AV21</f>
        <v>154.57756936078579</v>
      </c>
      <c r="AW21" s="25">
        <f>LaborForceFemale!AW21-UnemployedFemale!AW21</f>
        <v>156.01785478389303</v>
      </c>
      <c r="AX21" s="25">
        <f>LaborForceFemale!AX21-UnemployedFemale!AX21</f>
        <v>157.40891599888846</v>
      </c>
      <c r="AY21" s="25">
        <f>LaborForceFemale!AY21-UnemployedFemale!AY21</f>
        <v>158.74436314870684</v>
      </c>
      <c r="AZ21" s="25">
        <f>LaborForceFemale!AZ21-UnemployedFemale!AZ21</f>
        <v>160.01845200000002</v>
      </c>
    </row>
    <row r="22" spans="1:5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LaborForceFemale!AA22-UnemployedFemale!AA22</f>
        <v>94.582730184154528</v>
      </c>
      <c r="AB22" s="28">
        <f>LaborForceFemale!AB22-UnemployedFemale!AB22</f>
        <v>98.559816454250438</v>
      </c>
      <c r="AC22" s="28">
        <f>LaborForceFemale!AC22-UnemployedFemale!AC22</f>
        <v>102.82807323840754</v>
      </c>
      <c r="AD22" s="28">
        <f>LaborForceFemale!AD22-UnemployedFemale!AD22</f>
        <v>107.27922325490368</v>
      </c>
      <c r="AE22" s="28">
        <f>LaborForceFemale!AE22-UnemployedFemale!AE22</f>
        <v>111.77469402402184</v>
      </c>
      <c r="AF22" s="28">
        <f>LaborForceFemale!AF22-UnemployedFemale!AF22</f>
        <v>116.20396417529948</v>
      </c>
      <c r="AG22" s="25">
        <f>LaborForceFemale!AG22-UnemployedFemale!AG22</f>
        <v>119.80347641608303</v>
      </c>
      <c r="AH22" s="25">
        <f>LaborForceFemale!AH22-UnemployedFemale!AH22</f>
        <v>123.22787390575624</v>
      </c>
      <c r="AI22" s="25">
        <f>LaborForceFemale!AI22-UnemployedFemale!AI22</f>
        <v>126.43476483776691</v>
      </c>
      <c r="AJ22" s="25">
        <f>LaborForceFemale!AJ22-UnemployedFemale!AJ22</f>
        <v>129.39105591978245</v>
      </c>
      <c r="AK22" s="25">
        <f>LaborForceFemale!AK22-UnemployedFemale!AK22</f>
        <v>132.07324576513443</v>
      </c>
      <c r="AL22" s="25">
        <f>LaborForceFemale!AL22-UnemployedFemale!AL22</f>
        <v>134.67737188860056</v>
      </c>
      <c r="AM22" s="25">
        <f>LaborForceFemale!AM22-UnemployedFemale!AM22</f>
        <v>136.99973973116232</v>
      </c>
      <c r="AN22" s="25">
        <f>LaborForceFemale!AN22-UnemployedFemale!AN22</f>
        <v>139.08604001153424</v>
      </c>
      <c r="AO22" s="25">
        <f>LaborForceFemale!AO22-UnemployedFemale!AO22</f>
        <v>141.00257283261703</v>
      </c>
      <c r="AP22" s="25">
        <f>LaborForceFemale!AP22-UnemployedFemale!AP22</f>
        <v>142.80223173954539</v>
      </c>
      <c r="AQ22" s="25">
        <f>LaborForceFemale!AQ22-UnemployedFemale!AQ22</f>
        <v>144.49461387045409</v>
      </c>
      <c r="AR22" s="25">
        <f>LaborForceFemale!AR22-UnemployedFemale!AR22</f>
        <v>146.08073694361016</v>
      </c>
      <c r="AS22" s="25">
        <f>LaborForceFemale!AS22-UnemployedFemale!AS22</f>
        <v>147.59465133423234</v>
      </c>
      <c r="AT22" s="25">
        <f>LaborForceFemale!AT22-UnemployedFemale!AT22</f>
        <v>149.07185763406909</v>
      </c>
      <c r="AU22" s="25">
        <f>LaborForceFemale!AU22-UnemployedFemale!AU22</f>
        <v>150.53938676923644</v>
      </c>
      <c r="AV22" s="25">
        <f>LaborForceFemale!AV22-UnemployedFemale!AV22</f>
        <v>152.01185511702971</v>
      </c>
      <c r="AW22" s="25">
        <f>LaborForceFemale!AW22-UnemployedFemale!AW22</f>
        <v>153.48507738082273</v>
      </c>
      <c r="AX22" s="25">
        <f>LaborForceFemale!AX22-UnemployedFemale!AX22</f>
        <v>154.94113388780886</v>
      </c>
      <c r="AY22" s="25">
        <f>LaborForceFemale!AY22-UnemployedFemale!AY22</f>
        <v>156.35075920072228</v>
      </c>
      <c r="AZ22" s="25">
        <f>LaborForceFemale!AZ22-UnemployedFemale!AZ22</f>
        <v>157.69186400000004</v>
      </c>
    </row>
    <row r="23" spans="1:5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LaborForceFemale!AA23-UnemployedFemale!AA23</f>
        <v>102.23863093888751</v>
      </c>
      <c r="AB23" s="28">
        <f>LaborForceFemale!AB23-UnemployedFemale!AB23</f>
        <v>106.46309218214762</v>
      </c>
      <c r="AC23" s="28">
        <f>LaborForceFemale!AC23-UnemployedFemale!AC23</f>
        <v>111.48332701418822</v>
      </c>
      <c r="AD23" s="28">
        <f>LaborForceFemale!AD23-UnemployedFemale!AD23</f>
        <v>117.00500821724113</v>
      </c>
      <c r="AE23" s="28">
        <f>LaborForceFemale!AE23-UnemployedFemale!AE23</f>
        <v>122.60748512713241</v>
      </c>
      <c r="AF23" s="28">
        <f>LaborForceFemale!AF23-UnemployedFemale!AF23</f>
        <v>127.97655221726853</v>
      </c>
      <c r="AG23" s="25">
        <f>LaborForceFemale!AG23-UnemployedFemale!AG23</f>
        <v>132.82875678028046</v>
      </c>
      <c r="AH23" s="25">
        <f>LaborForceFemale!AH23-UnemployedFemale!AH23</f>
        <v>137.38170585500148</v>
      </c>
      <c r="AI23" s="25">
        <f>LaborForceFemale!AI23-UnemployedFemale!AI23</f>
        <v>141.66720024631559</v>
      </c>
      <c r="AJ23" s="25">
        <f>LaborForceFemale!AJ23-UnemployedFemale!AJ23</f>
        <v>145.77236744932023</v>
      </c>
      <c r="AK23" s="25">
        <f>LaborForceFemale!AK23-UnemployedFemale!AK23</f>
        <v>149.75712144360216</v>
      </c>
      <c r="AL23" s="25">
        <f>LaborForceFemale!AL23-UnemployedFemale!AL23</f>
        <v>155.36110787595942</v>
      </c>
      <c r="AM23" s="25">
        <f>LaborForceFemale!AM23-UnemployedFemale!AM23</f>
        <v>160.88044591000528</v>
      </c>
      <c r="AN23" s="25">
        <f>LaborForceFemale!AN23-UnemployedFemale!AN23</f>
        <v>166.2739781722689</v>
      </c>
      <c r="AO23" s="25">
        <f>LaborForceFemale!AO23-UnemployedFemale!AO23</f>
        <v>171.49256564173078</v>
      </c>
      <c r="AP23" s="25">
        <f>LaborForceFemale!AP23-UnemployedFemale!AP23</f>
        <v>176.5068650221433</v>
      </c>
      <c r="AQ23" s="25">
        <f>LaborForceFemale!AQ23-UnemployedFemale!AQ23</f>
        <v>181.28809819868104</v>
      </c>
      <c r="AR23" s="25">
        <f>LaborForceFemale!AR23-UnemployedFemale!AR23</f>
        <v>185.86056675801987</v>
      </c>
      <c r="AS23" s="25">
        <f>LaborForceFemale!AS23-UnemployedFemale!AS23</f>
        <v>190.32130187034167</v>
      </c>
      <c r="AT23" s="25">
        <f>LaborForceFemale!AT23-UnemployedFemale!AT23</f>
        <v>194.80513859481314</v>
      </c>
      <c r="AU23" s="25">
        <f>LaborForceFemale!AU23-UnemployedFemale!AU23</f>
        <v>199.412730249898</v>
      </c>
      <c r="AV23" s="25">
        <f>LaborForceFemale!AV23-UnemployedFemale!AV23</f>
        <v>204.18478073164815</v>
      </c>
      <c r="AW23" s="25">
        <f>LaborForceFemale!AW23-UnemployedFemale!AW23</f>
        <v>209.09996042105593</v>
      </c>
      <c r="AX23" s="25">
        <f>LaborForceFemale!AX23-UnemployedFemale!AX23</f>
        <v>214.11813126557152</v>
      </c>
      <c r="AY23" s="25">
        <f>LaborForceFemale!AY23-UnemployedFemale!AY23</f>
        <v>219.16800038598009</v>
      </c>
      <c r="AZ23" s="25">
        <f>LaborForceFemale!AZ23-UnemployedFemale!AZ23</f>
        <v>224.19262799999998</v>
      </c>
    </row>
    <row r="24" spans="1:5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LaborForceFemale!AA24-UnemployedFemale!AA24</f>
        <v>96.238587852490326</v>
      </c>
      <c r="AB24" s="28">
        <f>LaborForceFemale!AB24-UnemployedFemale!AB24</f>
        <v>100.16679817067663</v>
      </c>
      <c r="AC24" s="28">
        <f>LaborForceFemale!AC24-UnemployedFemale!AC24</f>
        <v>105.40890057863828</v>
      </c>
      <c r="AD24" s="28">
        <f>LaborForceFemale!AD24-UnemployedFemale!AD24</f>
        <v>111.47178477035418</v>
      </c>
      <c r="AE24" s="28">
        <f>LaborForceFemale!AE24-UnemployedFemale!AE24</f>
        <v>117.62828938427954</v>
      </c>
      <c r="AF24" s="28">
        <f>LaborForceFemale!AF24-UnemployedFemale!AF24</f>
        <v>123.34298255366843</v>
      </c>
      <c r="AG24" s="25">
        <f>LaborForceFemale!AG24-UnemployedFemale!AG24</f>
        <v>128.27307642132493</v>
      </c>
      <c r="AH24" s="25">
        <f>LaborForceFemale!AH24-UnemployedFemale!AH24</f>
        <v>132.71122540951035</v>
      </c>
      <c r="AI24" s="25">
        <f>LaborForceFemale!AI24-UnemployedFemale!AI24</f>
        <v>136.79857577952063</v>
      </c>
      <c r="AJ24" s="25">
        <f>LaborForceFemale!AJ24-UnemployedFemale!AJ24</f>
        <v>140.78204597092196</v>
      </c>
      <c r="AK24" s="25">
        <f>LaborForceFemale!AK24-UnemployedFemale!AK24</f>
        <v>144.8333518356371</v>
      </c>
      <c r="AL24" s="25">
        <f>LaborForceFemale!AL24-UnemployedFemale!AL24</f>
        <v>150.67699884449337</v>
      </c>
      <c r="AM24" s="25">
        <f>LaborForceFemale!AM24-UnemployedFemale!AM24</f>
        <v>156.61011153762678</v>
      </c>
      <c r="AN24" s="25">
        <f>LaborForceFemale!AN24-UnemployedFemale!AN24</f>
        <v>162.49933287448329</v>
      </c>
      <c r="AO24" s="25">
        <f>LaborForceFemale!AO24-UnemployedFemale!AO24</f>
        <v>168.15319910792215</v>
      </c>
      <c r="AP24" s="25">
        <f>LaborForceFemale!AP24-UnemployedFemale!AP24</f>
        <v>173.43733738794936</v>
      </c>
      <c r="AQ24" s="25">
        <f>LaborForceFemale!AQ24-UnemployedFemale!AQ24</f>
        <v>178.28090327343719</v>
      </c>
      <c r="AR24" s="25">
        <f>LaborForceFemale!AR24-UnemployedFemale!AR24</f>
        <v>182.74652124604137</v>
      </c>
      <c r="AS24" s="25">
        <f>LaborForceFemale!AS24-UnemployedFemale!AS24</f>
        <v>186.99182179211732</v>
      </c>
      <c r="AT24" s="25">
        <f>LaborForceFemale!AT24-UnemployedFemale!AT24</f>
        <v>191.25485393879563</v>
      </c>
      <c r="AU24" s="25">
        <f>LaborForceFemale!AU24-UnemployedFemale!AU24</f>
        <v>195.71530176645365</v>
      </c>
      <c r="AV24" s="25">
        <f>LaborForceFemale!AV24-UnemployedFemale!AV24</f>
        <v>200.43780470356319</v>
      </c>
      <c r="AW24" s="25">
        <f>LaborForceFemale!AW24-UnemployedFemale!AW24</f>
        <v>205.37587427544875</v>
      </c>
      <c r="AX24" s="25">
        <f>LaborForceFemale!AX24-UnemployedFemale!AX24</f>
        <v>210.46826797224827</v>
      </c>
      <c r="AY24" s="25">
        <f>LaborForceFemale!AY24-UnemployedFemale!AY24</f>
        <v>215.60296222245921</v>
      </c>
      <c r="AZ24" s="25">
        <f>LaborForceFemale!AZ24-UnemployedFemale!AZ24</f>
        <v>220.6947424</v>
      </c>
    </row>
    <row r="25" spans="1:5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LaborForceFemale!AA25-UnemployedFemale!AA25</f>
        <v>91.910246414723815</v>
      </c>
      <c r="AB25" s="28">
        <f>LaborForceFemale!AB25-UnemployedFemale!AB25</f>
        <v>95.415241125661836</v>
      </c>
      <c r="AC25" s="28">
        <f>LaborForceFemale!AC25-UnemployedFemale!AC25</f>
        <v>100.43868213654521</v>
      </c>
      <c r="AD25" s="28">
        <f>LaborForceFemale!AD25-UnemployedFemale!AD25</f>
        <v>106.43359533679396</v>
      </c>
      <c r="AE25" s="28">
        <f>LaborForceFemale!AE25-UnemployedFemale!AE25</f>
        <v>112.57791647111671</v>
      </c>
      <c r="AF25" s="28">
        <f>LaborForceFemale!AF25-UnemployedFemale!AF25</f>
        <v>118.27080762437467</v>
      </c>
      <c r="AG25" s="25">
        <f>LaborForceFemale!AG25-UnemployedFemale!AG25</f>
        <v>123.16090376100138</v>
      </c>
      <c r="AH25" s="25">
        <f>LaborForceFemale!AH25-UnemployedFemale!AH25</f>
        <v>127.56237725578592</v>
      </c>
      <c r="AI25" s="25">
        <f>LaborForceFemale!AI25-UnemployedFemale!AI25</f>
        <v>131.6399925684091</v>
      </c>
      <c r="AJ25" s="25">
        <f>LaborForceFemale!AJ25-UnemployedFemale!AJ25</f>
        <v>135.68201906125014</v>
      </c>
      <c r="AK25" s="25">
        <f>LaborForceFemale!AK25-UnemployedFemale!AK25</f>
        <v>139.88282953381255</v>
      </c>
      <c r="AL25" s="25">
        <f>LaborForceFemale!AL25-UnemployedFemale!AL25</f>
        <v>145.92276649419341</v>
      </c>
      <c r="AM25" s="25">
        <f>LaborForceFemale!AM25-UnemployedFemale!AM25</f>
        <v>152.13642790942072</v>
      </c>
      <c r="AN25" s="25">
        <f>LaborForceFemale!AN25-UnemployedFemale!AN25</f>
        <v>158.34682944469824</v>
      </c>
      <c r="AO25" s="25">
        <f>LaborForceFemale!AO25-UnemployedFemale!AO25</f>
        <v>164.2985554691347</v>
      </c>
      <c r="AP25" s="25">
        <f>LaborForceFemale!AP25-UnemployedFemale!AP25</f>
        <v>169.80819428221977</v>
      </c>
      <c r="AQ25" s="25">
        <f>LaborForceFemale!AQ25-UnemployedFemale!AQ25</f>
        <v>174.78443179505115</v>
      </c>
      <c r="AR25" s="25">
        <f>LaborForceFemale!AR25-UnemployedFemale!AR25</f>
        <v>179.3000929235105</v>
      </c>
      <c r="AS25" s="25">
        <f>LaborForceFemale!AS25-UnemployedFemale!AS25</f>
        <v>183.53518361841989</v>
      </c>
      <c r="AT25" s="25">
        <f>LaborForceFemale!AT25-UnemployedFemale!AT25</f>
        <v>187.76560172070151</v>
      </c>
      <c r="AU25" s="25">
        <f>LaborForceFemale!AU25-UnemployedFemale!AU25</f>
        <v>192.19840631645528</v>
      </c>
      <c r="AV25" s="25">
        <f>LaborForceFemale!AV25-UnemployedFemale!AV25</f>
        <v>196.9040138225169</v>
      </c>
      <c r="AW25" s="25">
        <f>LaborForceFemale!AW25-UnemployedFemale!AW25</f>
        <v>201.82980371997581</v>
      </c>
      <c r="AX25" s="25">
        <f>LaborForceFemale!AX25-UnemployedFemale!AX25</f>
        <v>206.91320632290737</v>
      </c>
      <c r="AY25" s="25">
        <f>LaborForceFemale!AY25-UnemployedFemale!AY25</f>
        <v>212.04516712712908</v>
      </c>
      <c r="AZ25" s="25">
        <f>LaborForceFemale!AZ25-UnemployedFemale!AZ25</f>
        <v>217.1384248</v>
      </c>
    </row>
    <row r="26" spans="1:5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LaborForceFemale!AA26-UnemployedFemale!AA26</f>
        <v>90.125687270826916</v>
      </c>
      <c r="AB26" s="28">
        <f>LaborForceFemale!AB26-UnemployedFemale!AB26</f>
        <v>93.030485302394652</v>
      </c>
      <c r="AC26" s="28">
        <f>LaborForceFemale!AC26-UnemployedFemale!AC26</f>
        <v>97.155555001528256</v>
      </c>
      <c r="AD26" s="28">
        <f>LaborForceFemale!AD26-UnemployedFemale!AD26</f>
        <v>102.13154456553835</v>
      </c>
      <c r="AE26" s="28">
        <f>LaborForceFemale!AE26-UnemployedFemale!AE26</f>
        <v>107.38775416040828</v>
      </c>
      <c r="AF26" s="28">
        <f>LaborForceFemale!AF26-UnemployedFemale!AF26</f>
        <v>112.49904447158409</v>
      </c>
      <c r="AG26" s="25">
        <f>LaborForceFemale!AG26-UnemployedFemale!AG26</f>
        <v>117.19061869120344</v>
      </c>
      <c r="AH26" s="25">
        <f>LaborForceFemale!AH26-UnemployedFemale!AH26</f>
        <v>121.70876812014569</v>
      </c>
      <c r="AI26" s="25">
        <f>LaborForceFemale!AI26-UnemployedFemale!AI26</f>
        <v>126.11097748129846</v>
      </c>
      <c r="AJ26" s="25">
        <f>LaborForceFemale!AJ26-UnemployedFemale!AJ26</f>
        <v>130.52012339091823</v>
      </c>
      <c r="AK26" s="25">
        <f>LaborForceFemale!AK26-UnemployedFemale!AK26</f>
        <v>135.01256531356671</v>
      </c>
      <c r="AL26" s="25">
        <f>LaborForceFemale!AL26-UnemployedFemale!AL26</f>
        <v>141.18011414149902</v>
      </c>
      <c r="AM26" s="25">
        <f>LaborForceFemale!AM26-UnemployedFemale!AM26</f>
        <v>147.45354792218436</v>
      </c>
      <c r="AN26" s="25">
        <f>LaborForceFemale!AN26-UnemployedFemale!AN26</f>
        <v>153.69248318335153</v>
      </c>
      <c r="AO26" s="25">
        <f>LaborForceFemale!AO26-UnemployedFemale!AO26</f>
        <v>159.70344935815407</v>
      </c>
      <c r="AP26" s="25">
        <f>LaborForceFemale!AP26-UnemployedFemale!AP26</f>
        <v>165.35065981539969</v>
      </c>
      <c r="AQ26" s="25">
        <f>LaborForceFemale!AQ26-UnemployedFemale!AQ26</f>
        <v>170.55910696853596</v>
      </c>
      <c r="AR26" s="25">
        <f>LaborForceFemale!AR26-UnemployedFemale!AR26</f>
        <v>175.37075596843528</v>
      </c>
      <c r="AS26" s="25">
        <f>LaborForceFemale!AS26-UnemployedFemale!AS26</f>
        <v>179.91976966064527</v>
      </c>
      <c r="AT26" s="25">
        <f>LaborForceFemale!AT26-UnemployedFemale!AT26</f>
        <v>184.41159183664197</v>
      </c>
      <c r="AU26" s="25">
        <f>LaborForceFemale!AU26-UnemployedFemale!AU26</f>
        <v>189.0047909496044</v>
      </c>
      <c r="AV26" s="25">
        <f>LaborForceFemale!AV26-UnemployedFemale!AV26</f>
        <v>193.74647354866156</v>
      </c>
      <c r="AW26" s="25">
        <f>LaborForceFemale!AW26-UnemployedFemale!AW26</f>
        <v>198.60060091494168</v>
      </c>
      <c r="AX26" s="25">
        <f>LaborForceFemale!AX26-UnemployedFemale!AX26</f>
        <v>203.54846615580402</v>
      </c>
      <c r="AY26" s="25">
        <f>LaborForceFemale!AY26-UnemployedFemale!AY26</f>
        <v>208.53952212277289</v>
      </c>
      <c r="AZ26" s="25">
        <f>LaborForceFemale!AZ26-UnemployedFemale!AZ26</f>
        <v>213.53390079999997</v>
      </c>
    </row>
    <row r="27" spans="1:5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LaborForceFemale!AA27-UnemployedFemale!AA27</f>
        <v>89.958965971001817</v>
      </c>
      <c r="AB27" s="28">
        <f>LaborForceFemale!AB27-UnemployedFemale!AB27</f>
        <v>92.184054087898076</v>
      </c>
      <c r="AC27" s="28">
        <f>LaborForceFemale!AC27-UnemployedFemale!AC27</f>
        <v>95.024087306841466</v>
      </c>
      <c r="AD27" s="28">
        <f>LaborForceFemale!AD27-UnemployedFemale!AD27</f>
        <v>98.423919351736004</v>
      </c>
      <c r="AE27" s="28">
        <f>LaborForceFemale!AE27-UnemployedFemale!AE27</f>
        <v>102.26748654847265</v>
      </c>
      <c r="AF27" s="28">
        <f>LaborForceFemale!AF27-UnemployedFemale!AF27</f>
        <v>106.4528324098507</v>
      </c>
      <c r="AG27" s="25">
        <f>LaborForceFemale!AG27-UnemployedFemale!AG27</f>
        <v>110.82970036037617</v>
      </c>
      <c r="AH27" s="25">
        <f>LaborForceFemale!AH27-UnemployedFemale!AH27</f>
        <v>115.52388295126372</v>
      </c>
      <c r="AI27" s="25">
        <f>LaborForceFemale!AI27-UnemployedFemale!AI27</f>
        <v>120.41079732045034</v>
      </c>
      <c r="AJ27" s="25">
        <f>LaborForceFemale!AJ27-UnemployedFemale!AJ27</f>
        <v>125.3359039409667</v>
      </c>
      <c r="AK27" s="25">
        <f>LaborForceFemale!AK27-UnemployedFemale!AK27</f>
        <v>130.17351256949036</v>
      </c>
      <c r="AL27" s="25">
        <f>LaborForceFemale!AL27-UnemployedFemale!AL27</f>
        <v>136.40658179518971</v>
      </c>
      <c r="AM27" s="25">
        <f>LaborForceFemale!AM27-UnemployedFemale!AM27</f>
        <v>142.59070709193136</v>
      </c>
      <c r="AN27" s="25">
        <f>LaborForceFemale!AN27-UnemployedFemale!AN27</f>
        <v>148.67077484922763</v>
      </c>
      <c r="AO27" s="25">
        <f>LaborForceFemale!AO27-UnemployedFemale!AO27</f>
        <v>154.59505307190534</v>
      </c>
      <c r="AP27" s="25">
        <f>LaborForceFemale!AP27-UnemployedFemale!AP27</f>
        <v>160.32414952268135</v>
      </c>
      <c r="AQ27" s="25">
        <f>LaborForceFemale!AQ27-UnemployedFemale!AQ27</f>
        <v>165.81886074885182</v>
      </c>
      <c r="AR27" s="25">
        <f>LaborForceFemale!AR27-UnemployedFemale!AR27</f>
        <v>171.0742994746557</v>
      </c>
      <c r="AS27" s="25">
        <f>LaborForceFemale!AS27-UnemployedFemale!AS27</f>
        <v>176.13252043871793</v>
      </c>
      <c r="AT27" s="25">
        <f>LaborForceFemale!AT27-UnemployedFemale!AT27</f>
        <v>181.0679852090467</v>
      </c>
      <c r="AU27" s="25">
        <f>LaborForceFemale!AU27-UnemployedFemale!AU27</f>
        <v>185.94062756410042</v>
      </c>
      <c r="AV27" s="25">
        <f>LaborForceFemale!AV27-UnemployedFemale!AV27</f>
        <v>190.75976375687037</v>
      </c>
      <c r="AW27" s="25">
        <f>LaborForceFemale!AW27-UnemployedFemale!AW27</f>
        <v>195.52235533034138</v>
      </c>
      <c r="AX27" s="25">
        <f>LaborForceFemale!AX27-UnemployedFemale!AX27</f>
        <v>200.26847291286674</v>
      </c>
      <c r="AY27" s="25">
        <f>LaborForceFemale!AY27-UnemployedFemale!AY27</f>
        <v>205.045466027522</v>
      </c>
      <c r="AZ27" s="25">
        <f>LaborForceFemale!AZ27-UnemployedFemale!AZ27</f>
        <v>209.89139600000001</v>
      </c>
    </row>
    <row r="28" spans="1:5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LaborForceFemale!AA28-UnemployedFemale!AA28</f>
        <v>105.04113923262446</v>
      </c>
      <c r="AB28" s="28">
        <f>LaborForceFemale!AB28-UnemployedFemale!AB28</f>
        <v>106.87018203145628</v>
      </c>
      <c r="AC28" s="28">
        <f>LaborForceFemale!AC28-UnemployedFemale!AC28</f>
        <v>108.77509067122527</v>
      </c>
      <c r="AD28" s="28">
        <f>LaborForceFemale!AD28-UnemployedFemale!AD28</f>
        <v>111.02928263808123</v>
      </c>
      <c r="AE28" s="28">
        <f>LaborForceFemale!AE28-UnemployedFemale!AE28</f>
        <v>113.98354355299114</v>
      </c>
      <c r="AF28" s="28">
        <f>LaborForceFemale!AF28-UnemployedFemale!AF28</f>
        <v>117.86171520406653</v>
      </c>
      <c r="AG28" s="25">
        <f>LaborForceFemale!AG28-UnemployedFemale!AG28</f>
        <v>122.34093706260781</v>
      </c>
      <c r="AH28" s="25">
        <f>LaborForceFemale!AH28-UnemployedFemale!AH28</f>
        <v>127.69702213028853</v>
      </c>
      <c r="AI28" s="25">
        <f>LaborForceFemale!AI28-UnemployedFemale!AI28</f>
        <v>133.58412173229269</v>
      </c>
      <c r="AJ28" s="25">
        <f>LaborForceFemale!AJ28-UnemployedFemale!AJ28</f>
        <v>139.517727462294</v>
      </c>
      <c r="AK28" s="25">
        <f>LaborForceFemale!AK28-UnemployedFemale!AK28</f>
        <v>145.14060302334713</v>
      </c>
      <c r="AL28" s="25">
        <f>LaborForceFemale!AL28-UnemployedFemale!AL28</f>
        <v>151.07874176941678</v>
      </c>
      <c r="AM28" s="25">
        <f>LaborForceFemale!AM28-UnemployedFemale!AM28</f>
        <v>156.70052363891102</v>
      </c>
      <c r="AN28" s="25">
        <f>LaborForceFemale!AN28-UnemployedFemale!AN28</f>
        <v>162.0404797249555</v>
      </c>
      <c r="AO28" s="25">
        <f>LaborForceFemale!AO28-UnemployedFemale!AO28</f>
        <v>167.19560453491448</v>
      </c>
      <c r="AP28" s="25">
        <f>LaborForceFemale!AP28-UnemployedFemale!AP28</f>
        <v>172.22999702428061</v>
      </c>
      <c r="AQ28" s="25">
        <f>LaborForceFemale!AQ28-UnemployedFemale!AQ28</f>
        <v>177.14050367662821</v>
      </c>
      <c r="AR28" s="25">
        <f>LaborForceFemale!AR28-UnemployedFemale!AR28</f>
        <v>181.8734557488763</v>
      </c>
      <c r="AS28" s="25">
        <f>LaborForceFemale!AS28-UnemployedFemale!AS28</f>
        <v>186.38691468195103</v>
      </c>
      <c r="AT28" s="25">
        <f>LaborForceFemale!AT28-UnemployedFemale!AT28</f>
        <v>190.63138766540726</v>
      </c>
      <c r="AU28" s="25">
        <f>LaborForceFemale!AU28-UnemployedFemale!AU28</f>
        <v>194.58259746301474</v>
      </c>
      <c r="AV28" s="25">
        <f>LaborForceFemale!AV28-UnemployedFemale!AV28</f>
        <v>198.21251967953148</v>
      </c>
      <c r="AW28" s="25">
        <f>LaborForceFemale!AW28-UnemployedFemale!AW28</f>
        <v>201.56102889002327</v>
      </c>
      <c r="AX28" s="25">
        <f>LaborForceFemale!AX28-UnemployedFemale!AX28</f>
        <v>204.73467221013934</v>
      </c>
      <c r="AY28" s="25">
        <f>LaborForceFemale!AY28-UnemployedFemale!AY28</f>
        <v>207.88222748557345</v>
      </c>
      <c r="AZ28" s="25">
        <f>LaborForceFemale!AZ28-UnemployedFemale!AZ28</f>
        <v>211.11252799999997</v>
      </c>
    </row>
    <row r="29" spans="1:5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LaborForceFemale!AA29-UnemployedFemale!AA29</f>
        <v>105.04940184896415</v>
      </c>
      <c r="AB29" s="28">
        <f>LaborForceFemale!AB29-UnemployedFemale!AB29</f>
        <v>106.0273951648077</v>
      </c>
      <c r="AC29" s="28">
        <f>LaborForceFemale!AC29-UnemployedFemale!AC29</f>
        <v>106.38569225517433</v>
      </c>
      <c r="AD29" s="28">
        <f>LaborForceFemale!AD29-UnemployedFemale!AD29</f>
        <v>106.77103063537999</v>
      </c>
      <c r="AE29" s="28">
        <f>LaborForceFemale!AE29-UnemployedFemale!AE29</f>
        <v>108.06300337213182</v>
      </c>
      <c r="AF29" s="28">
        <f>LaborForceFemale!AF29-UnemployedFemale!AF29</f>
        <v>110.8692883398672</v>
      </c>
      <c r="AG29" s="25">
        <f>LaborForceFemale!AG29-UnemployedFemale!AG29</f>
        <v>115.03043235384362</v>
      </c>
      <c r="AH29" s="25">
        <f>LaborForceFemale!AH29-UnemployedFemale!AH29</f>
        <v>120.66301895505825</v>
      </c>
      <c r="AI29" s="25">
        <f>LaborForceFemale!AI29-UnemployedFemale!AI29</f>
        <v>127.18734699485762</v>
      </c>
      <c r="AJ29" s="25">
        <f>LaborForceFemale!AJ29-UnemployedFemale!AJ29</f>
        <v>133.76848647398398</v>
      </c>
      <c r="AK29" s="25">
        <f>LaborForceFemale!AK29-UnemployedFemale!AK29</f>
        <v>139.79976866313916</v>
      </c>
      <c r="AL29" s="25">
        <f>LaborForceFemale!AL29-UnemployedFemale!AL29</f>
        <v>145.80825260338909</v>
      </c>
      <c r="AM29" s="25">
        <f>LaborForceFemale!AM29-UnemployedFemale!AM29</f>
        <v>151.28415895452397</v>
      </c>
      <c r="AN29" s="25">
        <f>LaborForceFemale!AN29-UnemployedFemale!AN29</f>
        <v>156.38116677442858</v>
      </c>
      <c r="AO29" s="25">
        <f>LaborForceFemale!AO29-UnemployedFemale!AO29</f>
        <v>161.38044669524209</v>
      </c>
      <c r="AP29" s="25">
        <f>LaborForceFemale!AP29-UnemployedFemale!AP29</f>
        <v>166.47767443244899</v>
      </c>
      <c r="AQ29" s="25">
        <f>LaborForceFemale!AQ29-UnemployedFemale!AQ29</f>
        <v>171.70972922401069</v>
      </c>
      <c r="AR29" s="25">
        <f>LaborForceFemale!AR29-UnemployedFemale!AR29</f>
        <v>176.95532581181754</v>
      </c>
      <c r="AS29" s="25">
        <f>LaborForceFemale!AS29-UnemployedFemale!AS29</f>
        <v>182.06517093443682</v>
      </c>
      <c r="AT29" s="25">
        <f>LaborForceFemale!AT29-UnemployedFemale!AT29</f>
        <v>186.82912363157254</v>
      </c>
      <c r="AU29" s="25">
        <f>LaborForceFemale!AU29-UnemployedFemale!AU29</f>
        <v>191.10713644202295</v>
      </c>
      <c r="AV29" s="25">
        <f>LaborForceFemale!AV29-UnemployedFemale!AV29</f>
        <v>194.83559215744927</v>
      </c>
      <c r="AW29" s="25">
        <f>LaborForceFemale!AW29-UnemployedFemale!AW29</f>
        <v>198.09259477479344</v>
      </c>
      <c r="AX29" s="25">
        <f>LaborForceFemale!AX29-UnemployedFemale!AX29</f>
        <v>201.06192960900739</v>
      </c>
      <c r="AY29" s="25">
        <f>LaborForceFemale!AY29-UnemployedFemale!AY29</f>
        <v>204.00351533625505</v>
      </c>
      <c r="AZ29" s="25">
        <f>LaborForceFemale!AZ29-UnemployedFemale!AZ29</f>
        <v>207.10698799999997</v>
      </c>
    </row>
    <row r="30" spans="1:5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LaborForceFemale!AA30-UnemployedFemale!AA30</f>
        <v>104.03910921470181</v>
      </c>
      <c r="AB30" s="28">
        <f>LaborForceFemale!AB30-UnemployedFemale!AB30</f>
        <v>104.61974579930018</v>
      </c>
      <c r="AC30" s="28">
        <f>LaborForceFemale!AC30-UnemployedFemale!AC30</f>
        <v>104.16605304755707</v>
      </c>
      <c r="AD30" s="28">
        <f>LaborForceFemale!AD30-UnemployedFemale!AD30</f>
        <v>103.50504374038169</v>
      </c>
      <c r="AE30" s="28">
        <f>LaborForceFemale!AE30-UnemployedFemale!AE30</f>
        <v>103.78747498981119</v>
      </c>
      <c r="AF30" s="28">
        <f>LaborForceFemale!AF30-UnemployedFemale!AF30</f>
        <v>105.81256713997568</v>
      </c>
      <c r="AG30" s="25">
        <f>LaborForceFemale!AG30-UnemployedFemale!AG30</f>
        <v>109.07619425431754</v>
      </c>
      <c r="AH30" s="25">
        <f>LaborForceFemale!AH30-UnemployedFemale!AH30</f>
        <v>114.9033835765489</v>
      </c>
      <c r="AI30" s="25">
        <f>LaborForceFemale!AI30-UnemployedFemale!AI30</f>
        <v>121.36784217275203</v>
      </c>
      <c r="AJ30" s="25">
        <f>LaborForceFemale!AJ30-UnemployedFemale!AJ30</f>
        <v>127.95336645284796</v>
      </c>
      <c r="AK30" s="25">
        <f>LaborForceFemale!AK30-UnemployedFemale!AK30</f>
        <v>133.97809696478492</v>
      </c>
      <c r="AL30" s="25">
        <f>LaborForceFemale!AL30-UnemployedFemale!AL30</f>
        <v>139.9234391187658</v>
      </c>
      <c r="AM30" s="25">
        <f>LaborForceFemale!AM30-UnemployedFemale!AM30</f>
        <v>145.33850300303982</v>
      </c>
      <c r="AN30" s="25">
        <f>LaborForceFemale!AN30-UnemployedFemale!AN30</f>
        <v>150.40732420392328</v>
      </c>
      <c r="AO30" s="25">
        <f>LaborForceFemale!AO30-UnemployedFemale!AO30</f>
        <v>155.45712054819398</v>
      </c>
      <c r="AP30" s="25">
        <f>LaborForceFemale!AP30-UnemployedFemale!AP30</f>
        <v>160.70829363798561</v>
      </c>
      <c r="AQ30" s="25">
        <f>LaborForceFemale!AQ30-UnemployedFemale!AQ30</f>
        <v>166.2128797302062</v>
      </c>
      <c r="AR30" s="25">
        <f>LaborForceFemale!AR30-UnemployedFemale!AR30</f>
        <v>171.82242713015174</v>
      </c>
      <c r="AS30" s="25">
        <f>LaborForceFemale!AS30-UnemployedFemale!AS30</f>
        <v>177.3343120301011</v>
      </c>
      <c r="AT30" s="25">
        <f>LaborForceFemale!AT30-UnemployedFemale!AT30</f>
        <v>182.46772501982329</v>
      </c>
      <c r="AU30" s="25">
        <f>LaborForceFemale!AU30-UnemployedFemale!AU30</f>
        <v>187.02883494805042</v>
      </c>
      <c r="AV30" s="25">
        <f>LaborForceFemale!AV30-UnemployedFemale!AV30</f>
        <v>190.93437575550314</v>
      </c>
      <c r="AW30" s="25">
        <f>LaborForceFemale!AW30-UnemployedFemale!AW30</f>
        <v>194.27858609632892</v>
      </c>
      <c r="AX30" s="25">
        <f>LaborForceFemale!AX30-UnemployedFemale!AX30</f>
        <v>197.26743450757357</v>
      </c>
      <c r="AY30" s="25">
        <f>LaborForceFemale!AY30-UnemployedFemale!AY30</f>
        <v>200.20478433937006</v>
      </c>
      <c r="AZ30" s="25">
        <f>LaborForceFemale!AZ30-UnemployedFemale!AZ30</f>
        <v>203.30939199999997</v>
      </c>
    </row>
    <row r="31" spans="1:5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LaborForceFemale!AA31-UnemployedFemale!AA31</f>
        <v>101.15695840602923</v>
      </c>
      <c r="AB31" s="28">
        <f>LaborForceFemale!AB31-UnemployedFemale!AB31</f>
        <v>102.04180950131627</v>
      </c>
      <c r="AC31" s="28">
        <f>LaborForceFemale!AC31-UnemployedFemale!AC31</f>
        <v>101.95768104403939</v>
      </c>
      <c r="AD31" s="28">
        <f>LaborForceFemale!AD31-UnemployedFemale!AD31</f>
        <v>101.60238854143265</v>
      </c>
      <c r="AE31" s="28">
        <f>LaborForceFemale!AE31-UnemployedFemale!AE31</f>
        <v>101.95317416239955</v>
      </c>
      <c r="AF31" s="28">
        <f>LaborForceFemale!AF31-UnemployedFemale!AF31</f>
        <v>103.70034194477444</v>
      </c>
      <c r="AG31" s="25">
        <f>LaborForceFemale!AG31-UnemployedFemale!AG31</f>
        <v>106.70956919331536</v>
      </c>
      <c r="AH31" s="25">
        <f>LaborForceFemale!AH31-UnemployedFemale!AH31</f>
        <v>111.08997403153379</v>
      </c>
      <c r="AI31" s="25">
        <f>LaborForceFemale!AI31-UnemployedFemale!AI31</f>
        <v>116.405698331715</v>
      </c>
      <c r="AJ31" s="25">
        <f>LaborForceFemale!AJ31-UnemployedFemale!AJ31</f>
        <v>121.99834601368815</v>
      </c>
      <c r="AK31" s="25">
        <f>LaborForceFemale!AK31-UnemployedFemale!AK31</f>
        <v>127.38428309919271</v>
      </c>
      <c r="AL31" s="25">
        <f>LaborForceFemale!AL31-UnemployedFemale!AL31</f>
        <v>133.08465085093889</v>
      </c>
      <c r="AM31" s="25">
        <f>LaborForceFemale!AM31-UnemployedFemale!AM31</f>
        <v>138.61295558956186</v>
      </c>
      <c r="AN31" s="25">
        <f>LaborForceFemale!AN31-UnemployedFemale!AN31</f>
        <v>144.03236385923393</v>
      </c>
      <c r="AO31" s="25">
        <f>LaborForceFemale!AO31-UnemployedFemale!AO31</f>
        <v>149.48267376272858</v>
      </c>
      <c r="AP31" s="25">
        <f>LaborForceFemale!AP31-UnemployedFemale!AP31</f>
        <v>155.05090365210481</v>
      </c>
      <c r="AQ31" s="25">
        <f>LaborForceFemale!AQ31-UnemployedFemale!AQ31</f>
        <v>160.74869654889864</v>
      </c>
      <c r="AR31" s="25">
        <f>LaborForceFemale!AR31-UnemployedFemale!AR31</f>
        <v>166.47104398165374</v>
      </c>
      <c r="AS31" s="25">
        <f>LaborForceFemale!AS31-UnemployedFemale!AS31</f>
        <v>172.05970189006266</v>
      </c>
      <c r="AT31" s="25">
        <f>LaborForceFemale!AT31-UnemployedFemale!AT31</f>
        <v>177.30298924486516</v>
      </c>
      <c r="AU31" s="25">
        <f>LaborForceFemale!AU31-UnemployedFemale!AU31</f>
        <v>182.06005834256729</v>
      </c>
      <c r="AV31" s="25">
        <f>LaborForceFemale!AV31-UnemployedFemale!AV31</f>
        <v>186.25828574590614</v>
      </c>
      <c r="AW31" s="25">
        <f>LaborForceFemale!AW31-UnemployedFemale!AW31</f>
        <v>189.96002362791489</v>
      </c>
      <c r="AX31" s="25">
        <f>LaborForceFemale!AX31-UnemployedFemale!AX31</f>
        <v>193.32130899165332</v>
      </c>
      <c r="AY31" s="25">
        <f>LaborForceFemale!AY31-UnemployedFemale!AY31</f>
        <v>196.56825810956974</v>
      </c>
      <c r="AZ31" s="25">
        <f>LaborForceFemale!AZ31-UnemployedFemale!AZ31</f>
        <v>199.87083600000003</v>
      </c>
    </row>
    <row r="32" spans="1:5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LaborForceFemale!AA32-UnemployedFemale!AA32</f>
        <v>97.081235109741186</v>
      </c>
      <c r="AB32" s="28">
        <f>LaborForceFemale!AB32-UnemployedFemale!AB32</f>
        <v>98.711223969480415</v>
      </c>
      <c r="AC32" s="28">
        <f>LaborForceFemale!AC32-UnemployedFemale!AC32</f>
        <v>99.738792983362117</v>
      </c>
      <c r="AD32" s="28">
        <f>LaborForceFemale!AD32-UnemployedFemale!AD32</f>
        <v>100.54252020913215</v>
      </c>
      <c r="AE32" s="28">
        <f>LaborForceFemale!AE32-UnemployedFemale!AE32</f>
        <v>101.65346653335074</v>
      </c>
      <c r="AF32" s="28">
        <f>LaborForceFemale!AF32-UnemployedFemale!AF32</f>
        <v>103.46222836480332</v>
      </c>
      <c r="AG32" s="25">
        <f>LaborForceFemale!AG32-UnemployedFemale!AG32</f>
        <v>105.69097819120357</v>
      </c>
      <c r="AH32" s="25">
        <f>LaborForceFemale!AH32-UnemployedFemale!AH32</f>
        <v>108.60387559135378</v>
      </c>
      <c r="AI32" s="25">
        <f>LaborForceFemale!AI32-UnemployedFemale!AI32</f>
        <v>112.13226647460388</v>
      </c>
      <c r="AJ32" s="25">
        <f>LaborForceFemale!AJ32-UnemployedFemale!AJ32</f>
        <v>116.13585230602558</v>
      </c>
      <c r="AK32" s="25">
        <f>LaborForceFemale!AK32-UnemployedFemale!AK32</f>
        <v>120.49547700160888</v>
      </c>
      <c r="AL32" s="25">
        <f>LaborForceFemale!AL32-UnemployedFemale!AL32</f>
        <v>125.81908439062606</v>
      </c>
      <c r="AM32" s="25">
        <f>LaborForceFemale!AM32-UnemployedFemale!AM32</f>
        <v>131.52666217281103</v>
      </c>
      <c r="AN32" s="25">
        <f>LaborForceFemale!AN32-UnemployedFemale!AN32</f>
        <v>137.47830664858049</v>
      </c>
      <c r="AO32" s="25">
        <f>LaborForceFemale!AO32-UnemployedFemale!AO32</f>
        <v>143.49859555263382</v>
      </c>
      <c r="AP32" s="25">
        <f>LaborForceFemale!AP32-UnemployedFemale!AP32</f>
        <v>149.44617159608734</v>
      </c>
      <c r="AQ32" s="25">
        <f>LaborForceFemale!AQ32-UnemployedFemale!AQ32</f>
        <v>155.26372571418398</v>
      </c>
      <c r="AR32" s="25">
        <f>LaborForceFemale!AR32-UnemployedFemale!AR32</f>
        <v>160.93015899967884</v>
      </c>
      <c r="AS32" s="25">
        <f>LaborForceFemale!AS32-UnemployedFemale!AS32</f>
        <v>166.3878781250375</v>
      </c>
      <c r="AT32" s="25">
        <f>LaborForceFemale!AT32-UnemployedFemale!AT32</f>
        <v>171.58135245222377</v>
      </c>
      <c r="AU32" s="25">
        <f>LaborForceFemale!AU32-UnemployedFemale!AU32</f>
        <v>176.47502824987143</v>
      </c>
      <c r="AV32" s="25">
        <f>LaborForceFemale!AV32-UnemployedFemale!AV32</f>
        <v>181.03404164427496</v>
      </c>
      <c r="AW32" s="25">
        <f>LaborForceFemale!AW32-UnemployedFemale!AW32</f>
        <v>185.25856752896226</v>
      </c>
      <c r="AX32" s="25">
        <f>LaborForceFemale!AX32-UnemployedFemale!AX32</f>
        <v>189.20413241702664</v>
      </c>
      <c r="AY32" s="25">
        <f>LaborForceFemale!AY32-UnemployedFemale!AY32</f>
        <v>192.95714645157068</v>
      </c>
      <c r="AZ32" s="25">
        <f>LaborForceFemale!AZ32-UnemployedFemale!AZ32</f>
        <v>196.584124</v>
      </c>
    </row>
    <row r="33" spans="1:5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LaborForceFemale!AA33-UnemployedFemale!AA33</f>
        <v>105.8077483340669</v>
      </c>
      <c r="AB33" s="28">
        <f>LaborForceFemale!AB33-UnemployedFemale!AB33</f>
        <v>108.43413351600225</v>
      </c>
      <c r="AC33" s="28">
        <f>LaborForceFemale!AC33-UnemployedFemale!AC33</f>
        <v>110.71924181590387</v>
      </c>
      <c r="AD33" s="28">
        <f>LaborForceFemale!AD33-UnemployedFemale!AD33</f>
        <v>112.77030736628112</v>
      </c>
      <c r="AE33" s="28">
        <f>LaborForceFemale!AE33-UnemployedFemale!AE33</f>
        <v>114.74988349498547</v>
      </c>
      <c r="AF33" s="28">
        <f>LaborForceFemale!AF33-UnemployedFemale!AF33</f>
        <v>116.80094904536271</v>
      </c>
      <c r="AG33" s="25">
        <f>LaborForceFemale!AG33-UnemployedFemale!AG33</f>
        <v>118.54500418277991</v>
      </c>
      <c r="AH33" s="25">
        <f>LaborForceFemale!AH33-UnemployedFemale!AH33</f>
        <v>120.36304649155471</v>
      </c>
      <c r="AI33" s="25">
        <f>LaborForceFemale!AI33-UnemployedFemale!AI33</f>
        <v>122.55461688909929</v>
      </c>
      <c r="AJ33" s="25">
        <f>LaborForceFemale!AJ33-UnemployedFemale!AJ33</f>
        <v>125.50232185171561</v>
      </c>
      <c r="AK33" s="25">
        <f>LaborForceFemale!AK33-UnemployedFemale!AK33</f>
        <v>129.44665100771337</v>
      </c>
      <c r="AL33" s="25">
        <f>LaborForceFemale!AL33-UnemployedFemale!AL33</f>
        <v>134.80536170710582</v>
      </c>
      <c r="AM33" s="25">
        <f>LaborForceFemale!AM33-UnemployedFemale!AM33</f>
        <v>141.1613373801153</v>
      </c>
      <c r="AN33" s="25">
        <f>LaborForceFemale!AN33-UnemployedFemale!AN33</f>
        <v>148.1421040188086</v>
      </c>
      <c r="AO33" s="25">
        <f>LaborForceFemale!AO33-UnemployedFemale!AO33</f>
        <v>155.21506713321313</v>
      </c>
      <c r="AP33" s="25">
        <f>LaborForceFemale!AP33-UnemployedFemale!AP33</f>
        <v>161.98469853020742</v>
      </c>
      <c r="AQ33" s="25">
        <f>LaborForceFemale!AQ33-UnemployedFemale!AQ33</f>
        <v>168.31882471697998</v>
      </c>
      <c r="AR33" s="25">
        <f>LaborForceFemale!AR33-UnemployedFemale!AR33</f>
        <v>174.28415667832508</v>
      </c>
      <c r="AS33" s="25">
        <f>LaborForceFemale!AS33-UnemployedFemale!AS33</f>
        <v>179.9197167422362</v>
      </c>
      <c r="AT33" s="25">
        <f>LaborForceFemale!AT33-UnemployedFemale!AT33</f>
        <v>185.33264076643869</v>
      </c>
      <c r="AU33" s="25">
        <f>LaborForceFemale!AU33-UnemployedFemale!AU33</f>
        <v>190.59560923462348</v>
      </c>
      <c r="AV33" s="25">
        <f>LaborForceFemale!AV33-UnemployedFemale!AV33</f>
        <v>195.70464132762783</v>
      </c>
      <c r="AW33" s="25">
        <f>LaborForceFemale!AW33-UnemployedFemale!AW33</f>
        <v>200.60268434640605</v>
      </c>
      <c r="AX33" s="25">
        <f>LaborForceFemale!AX33-UnemployedFemale!AX33</f>
        <v>205.24701120878024</v>
      </c>
      <c r="AY33" s="25">
        <f>LaborForceFemale!AY33-UnemployedFemale!AY33</f>
        <v>209.58348904629952</v>
      </c>
      <c r="AZ33" s="25">
        <f>LaborForceFemale!AZ33-UnemployedFemale!AZ33</f>
        <v>213.58386720000004</v>
      </c>
    </row>
    <row r="34" spans="1:5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LaborForceFemale!AA34-UnemployedFemale!AA34</f>
        <v>101.73540449234278</v>
      </c>
      <c r="AB34" s="28">
        <f>LaborForceFemale!AB34-UnemployedFemale!AB34</f>
        <v>105.21455634709056</v>
      </c>
      <c r="AC34" s="28">
        <f>LaborForceFemale!AC34-UnemployedFemale!AC34</f>
        <v>108.70987842816913</v>
      </c>
      <c r="AD34" s="28">
        <f>LaborForceFemale!AD34-UnemployedFemale!AD34</f>
        <v>111.98222159879178</v>
      </c>
      <c r="AE34" s="28">
        <f>LaborForceFemale!AE34-UnemployedFemale!AE34</f>
        <v>114.72264942958628</v>
      </c>
      <c r="AF34" s="28">
        <f>LaborForceFemale!AF34-UnemployedFemale!AF34</f>
        <v>116.76350220543883</v>
      </c>
      <c r="AG34" s="25">
        <f>LaborForceFemale!AG34-UnemployedFemale!AG34</f>
        <v>117.56321758254458</v>
      </c>
      <c r="AH34" s="25">
        <f>LaborForceFemale!AH34-UnemployedFemale!AH34</f>
        <v>117.67088328723503</v>
      </c>
      <c r="AI34" s="25">
        <f>LaborForceFemale!AI34-UnemployedFemale!AI34</f>
        <v>117.80369900937896</v>
      </c>
      <c r="AJ34" s="25">
        <f>LaborForceFemale!AJ34-UnemployedFemale!AJ34</f>
        <v>118.93367734252178</v>
      </c>
      <c r="AK34" s="25">
        <f>LaborForceFemale!AK34-UnemployedFemale!AK34</f>
        <v>121.71686569467062</v>
      </c>
      <c r="AL34" s="25">
        <f>LaborForceFemale!AL34-UnemployedFemale!AL34</f>
        <v>126.70229344264301</v>
      </c>
      <c r="AM34" s="25">
        <f>LaborForceFemale!AM34-UnemployedFemale!AM34</f>
        <v>133.3378774399132</v>
      </c>
      <c r="AN34" s="25">
        <f>LaborForceFemale!AN34-UnemployedFemale!AN34</f>
        <v>140.99857335105429</v>
      </c>
      <c r="AO34" s="25">
        <f>LaborForceFemale!AO34-UnemployedFemale!AO34</f>
        <v>148.76713457526046</v>
      </c>
      <c r="AP34" s="25">
        <f>LaborForceFemale!AP34-UnemployedFemale!AP34</f>
        <v>155.96989430144072</v>
      </c>
      <c r="AQ34" s="25">
        <f>LaborForceFemale!AQ34-UnemployedFemale!AQ34</f>
        <v>162.39274595514107</v>
      </c>
      <c r="AR34" s="25">
        <f>LaborForceFemale!AR34-UnemployedFemale!AR34</f>
        <v>168.20333307169622</v>
      </c>
      <c r="AS34" s="25">
        <f>LaborForceFemale!AS34-UnemployedFemale!AS34</f>
        <v>173.57958314000956</v>
      </c>
      <c r="AT34" s="25">
        <f>LaborForceFemale!AT34-UnemployedFemale!AT34</f>
        <v>178.83194525537144</v>
      </c>
      <c r="AU34" s="25">
        <f>LaborForceFemale!AU34-UnemployedFemale!AU34</f>
        <v>184.17497960294847</v>
      </c>
      <c r="AV34" s="25">
        <f>LaborForceFemale!AV34-UnemployedFemale!AV34</f>
        <v>189.65302489794036</v>
      </c>
      <c r="AW34" s="25">
        <f>LaborForceFemale!AW34-UnemployedFemale!AW34</f>
        <v>195.12854176918898</v>
      </c>
      <c r="AX34" s="25">
        <f>LaborForceFemale!AX34-UnemployedFemale!AX34</f>
        <v>200.43799135620623</v>
      </c>
      <c r="AY34" s="25">
        <f>LaborForceFemale!AY34-UnemployedFemale!AY34</f>
        <v>205.35223927731926</v>
      </c>
      <c r="AZ34" s="25">
        <f>LaborForceFemale!AZ34-UnemployedFemale!AZ34</f>
        <v>209.72001600000002</v>
      </c>
    </row>
    <row r="35" spans="1:5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LaborForceFemale!AA35-UnemployedFemale!AA35</f>
        <v>97.705613877804893</v>
      </c>
      <c r="AB35" s="28">
        <f>LaborForceFemale!AB35-UnemployedFemale!AB35</f>
        <v>101.73200023416788</v>
      </c>
      <c r="AC35" s="28">
        <f>LaborForceFemale!AC35-UnemployedFemale!AC35</f>
        <v>106.02476979271677</v>
      </c>
      <c r="AD35" s="28">
        <f>LaborForceFemale!AD35-UnemployedFemale!AD35</f>
        <v>110.13370940982109</v>
      </c>
      <c r="AE35" s="28">
        <f>LaborForceFemale!AE35-UnemployedFemale!AE35</f>
        <v>113.44775474308622</v>
      </c>
      <c r="AF35" s="28">
        <f>LaborForceFemale!AF35-UnemployedFemale!AF35</f>
        <v>115.59839484507931</v>
      </c>
      <c r="AG35" s="25">
        <f>LaborForceFemale!AG35-UnemployedFemale!AG35</f>
        <v>115.9585862419698</v>
      </c>
      <c r="AH35" s="25">
        <f>LaborForceFemale!AH35-UnemployedFemale!AH35</f>
        <v>115.16823754293033</v>
      </c>
      <c r="AI35" s="25">
        <f>LaborForceFemale!AI35-UnemployedFemale!AI35</f>
        <v>114.15278058192345</v>
      </c>
      <c r="AJ35" s="25">
        <f>LaborForceFemale!AJ35-UnemployedFemale!AJ35</f>
        <v>114.18087194924981</v>
      </c>
      <c r="AK35" s="25">
        <f>LaborForceFemale!AK35-UnemployedFemale!AK35</f>
        <v>116.11952169764731</v>
      </c>
      <c r="AL35" s="25">
        <f>LaborForceFemale!AL35-UnemployedFemale!AL35</f>
        <v>120.56822635918398</v>
      </c>
      <c r="AM35" s="25">
        <f>LaborForceFemale!AM35-UnemployedFemale!AM35</f>
        <v>126.92674247768015</v>
      </c>
      <c r="AN35" s="25">
        <f>LaborForceFemale!AN35-UnemployedFemale!AN35</f>
        <v>134.49996799300001</v>
      </c>
      <c r="AO35" s="25">
        <f>LaborForceFemale!AO35-UnemployedFemale!AO35</f>
        <v>142.25234075941583</v>
      </c>
      <c r="AP35" s="25">
        <f>LaborForceFemale!AP35-UnemployedFemale!AP35</f>
        <v>149.42650877643499</v>
      </c>
      <c r="AQ35" s="25">
        <f>LaborForceFemale!AQ35-UnemployedFemale!AQ35</f>
        <v>155.7883760440167</v>
      </c>
      <c r="AR35" s="25">
        <f>LaborForceFemale!AR35-UnemployedFemale!AR35</f>
        <v>161.54485206144932</v>
      </c>
      <c r="AS35" s="25">
        <f>LaborForceFemale!AS35-UnemployedFemale!AS35</f>
        <v>166.89966567994657</v>
      </c>
      <c r="AT35" s="25">
        <f>LaborForceFemale!AT35-UnemployedFemale!AT35</f>
        <v>172.21892491466207</v>
      </c>
      <c r="AU35" s="25">
        <f>LaborForceFemale!AU35-UnemployedFemale!AU35</f>
        <v>177.74603740054374</v>
      </c>
      <c r="AV35" s="25">
        <f>LaborForceFemale!AV35-UnemployedFemale!AV35</f>
        <v>183.53414060345196</v>
      </c>
      <c r="AW35" s="25">
        <f>LaborForceFemale!AW35-UnemployedFemale!AW35</f>
        <v>189.42209244422699</v>
      </c>
      <c r="AX35" s="25">
        <f>LaborForceFemale!AX35-UnemployedFemale!AX35</f>
        <v>195.18553378885676</v>
      </c>
      <c r="AY35" s="25">
        <f>LaborForceFemale!AY35-UnemployedFemale!AY35</f>
        <v>200.51404115595886</v>
      </c>
      <c r="AZ35" s="25">
        <f>LaborForceFemale!AZ35-UnemployedFemale!AZ35</f>
        <v>205.2018496</v>
      </c>
    </row>
    <row r="36" spans="1:5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LaborForceFemale!AA36-UnemployedFemale!AA36</f>
        <v>93.874972366498682</v>
      </c>
      <c r="AB36" s="28">
        <f>LaborForceFemale!AB36-UnemployedFemale!AB36</f>
        <v>97.901358722861644</v>
      </c>
      <c r="AC36" s="28">
        <f>LaborForceFemale!AC36-UnemployedFemale!AC36</f>
        <v>102.24689428312151</v>
      </c>
      <c r="AD36" s="28">
        <f>LaborForceFemale!AD36-UnemployedFemale!AD36</f>
        <v>106.4647701618226</v>
      </c>
      <c r="AE36" s="28">
        <f>LaborForceFemale!AE36-UnemployedFemale!AE36</f>
        <v>109.95753904926998</v>
      </c>
      <c r="AF36" s="28">
        <f>LaborForceFemale!AF36-UnemployedFemale!AF36</f>
        <v>112.34817935259352</v>
      </c>
      <c r="AG36" s="25">
        <f>LaborForceFemale!AG36-UnemployedFemale!AG36</f>
        <v>113.05310887014113</v>
      </c>
      <c r="AH36" s="25">
        <f>LaborForceFemale!AH36-UnemployedFemale!AH36</f>
        <v>112.67997482014465</v>
      </c>
      <c r="AI36" s="25">
        <f>LaborForceFemale!AI36-UnemployedFemale!AI36</f>
        <v>112.00930005415901</v>
      </c>
      <c r="AJ36" s="25">
        <f>LaborForceFemale!AJ36-UnemployedFemale!AJ36</f>
        <v>112.11776247664388</v>
      </c>
      <c r="AK36" s="25">
        <f>LaborForceFemale!AK36-UnemployedFemale!AK36</f>
        <v>113.75647819448453</v>
      </c>
      <c r="AL36" s="25">
        <f>LaborForceFemale!AL36-UnemployedFemale!AL36</f>
        <v>117.44547427339629</v>
      </c>
      <c r="AM36" s="25">
        <f>LaborForceFemale!AM36-UnemployedFemale!AM36</f>
        <v>122.66883800942252</v>
      </c>
      <c r="AN36" s="25">
        <f>LaborForceFemale!AN36-UnemployedFemale!AN36</f>
        <v>128.95662165398272</v>
      </c>
      <c r="AO36" s="25">
        <f>LaborForceFemale!AO36-UnemployedFemale!AO36</f>
        <v>135.58961641048535</v>
      </c>
      <c r="AP36" s="25">
        <f>LaborForceFemale!AP36-UnemployedFemale!AP36</f>
        <v>142.03305096142731</v>
      </c>
      <c r="AQ36" s="25">
        <f>LaborForceFemale!AQ36-UnemployedFemale!AQ36</f>
        <v>148.13528291683829</v>
      </c>
      <c r="AR36" s="25">
        <f>LaborForceFemale!AR36-UnemployedFemale!AR36</f>
        <v>154.02947089114562</v>
      </c>
      <c r="AS36" s="25">
        <f>LaborForceFemale!AS36-UnemployedFemale!AS36</f>
        <v>159.78502475471046</v>
      </c>
      <c r="AT36" s="25">
        <f>LaborForceFemale!AT36-UnemployedFemale!AT36</f>
        <v>165.5576464989953</v>
      </c>
      <c r="AU36" s="25">
        <f>LaborForceFemale!AU36-UnemployedFemale!AU36</f>
        <v>171.44510878737742</v>
      </c>
      <c r="AV36" s="25">
        <f>LaborForceFemale!AV36-UnemployedFemale!AV36</f>
        <v>177.45761014976412</v>
      </c>
      <c r="AW36" s="25">
        <f>LaborForceFemale!AW36-UnemployedFemale!AW36</f>
        <v>183.48001770369524</v>
      </c>
      <c r="AX36" s="25">
        <f>LaborForceFemale!AX36-UnemployedFemale!AX36</f>
        <v>189.33630023152921</v>
      </c>
      <c r="AY36" s="25">
        <f>LaborForceFemale!AY36-UnemployedFemale!AY36</f>
        <v>194.79812781833249</v>
      </c>
      <c r="AZ36" s="25">
        <f>LaborForceFemale!AZ36-UnemployedFemale!AZ36</f>
        <v>199.71006880000002</v>
      </c>
    </row>
    <row r="37" spans="1:5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LaborForceFemale!AA37-UnemployedFemale!AA37</f>
        <v>90.196671408519222</v>
      </c>
      <c r="AB37" s="28">
        <f>LaborForceFemale!AB37-UnemployedFemale!AB37</f>
        <v>93.870717043780047</v>
      </c>
      <c r="AC37" s="28">
        <f>LaborForceFemale!AC37-UnemployedFemale!AC37</f>
        <v>97.788167138546214</v>
      </c>
      <c r="AD37" s="28">
        <f>LaborForceFemale!AD37-UnemployedFemale!AD37</f>
        <v>101.65285123160145</v>
      </c>
      <c r="AE37" s="28">
        <f>LaborForceFemale!AE37-UnemployedFemale!AE37</f>
        <v>105.06476898739497</v>
      </c>
      <c r="AF37" s="28">
        <f>LaborForceFemale!AF37-UnemployedFemale!AF37</f>
        <v>107.77030317189676</v>
      </c>
      <c r="AG37" s="25">
        <f>LaborForceFemale!AG37-UnemployedFemale!AG37</f>
        <v>109.31519186578794</v>
      </c>
      <c r="AH37" s="25">
        <f>LaborForceFemale!AH37-UnemployedFemale!AH37</f>
        <v>110.18325149646542</v>
      </c>
      <c r="AI37" s="25">
        <f>LaborForceFemale!AI37-UnemployedFemale!AI37</f>
        <v>110.79879452195043</v>
      </c>
      <c r="AJ37" s="25">
        <f>LaborForceFemale!AJ37-UnemployedFemale!AJ37</f>
        <v>111.74685694161769</v>
      </c>
      <c r="AK37" s="25">
        <f>LaborForceFemale!AK37-UnemployedFemale!AK37</f>
        <v>113.45376041427099</v>
      </c>
      <c r="AL37" s="25">
        <f>LaborForceFemale!AL37-UnemployedFemale!AL37</f>
        <v>116.28166889449662</v>
      </c>
      <c r="AM37" s="25">
        <f>LaborForceFemale!AM37-UnemployedFemale!AM37</f>
        <v>119.88102403394117</v>
      </c>
      <c r="AN37" s="25">
        <f>LaborForceFemale!AN37-UnemployedFemale!AN37</f>
        <v>124.18032655879801</v>
      </c>
      <c r="AO37" s="25">
        <f>LaborForceFemale!AO37-UnemployedFemale!AO37</f>
        <v>129.03387007418195</v>
      </c>
      <c r="AP37" s="25">
        <f>LaborForceFemale!AP37-UnemployedFemale!AP37</f>
        <v>134.31225686186085</v>
      </c>
      <c r="AQ37" s="25">
        <f>LaborForceFemale!AQ37-UnemployedFemale!AQ37</f>
        <v>140.01164094808917</v>
      </c>
      <c r="AR37" s="25">
        <f>LaborForceFemale!AR37-UnemployedFemale!AR37</f>
        <v>146.11731493855882</v>
      </c>
      <c r="AS37" s="25">
        <f>LaborForceFemale!AS37-UnemployedFemale!AS37</f>
        <v>152.4755077933624</v>
      </c>
      <c r="AT37" s="25">
        <f>LaborForceFemale!AT37-UnemployedFemale!AT37</f>
        <v>158.89054383290264</v>
      </c>
      <c r="AU37" s="25">
        <f>LaborForceFemale!AU37-UnemployedFemale!AU37</f>
        <v>165.20486194053848</v>
      </c>
      <c r="AV37" s="25">
        <f>LaborForceFemale!AV37-UnemployedFemale!AV37</f>
        <v>171.35948754194271</v>
      </c>
      <c r="AW37" s="25">
        <f>LaborForceFemale!AW37-UnemployedFemale!AW37</f>
        <v>177.33052622410548</v>
      </c>
      <c r="AX37" s="25">
        <f>LaborForceFemale!AX37-UnemployedFemale!AX37</f>
        <v>183.05440408146742</v>
      </c>
      <c r="AY37" s="25">
        <f>LaborForceFemale!AY37-UnemployedFemale!AY37</f>
        <v>188.47195399543446</v>
      </c>
      <c r="AZ37" s="25">
        <f>LaborForceFemale!AZ37-UnemployedFemale!AZ37</f>
        <v>193.5457744</v>
      </c>
    </row>
    <row r="38" spans="1:5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LaborForceFemale!AA38-UnemployedFemale!AA38</f>
        <v>87.8414511781464</v>
      </c>
      <c r="AB38" s="28">
        <f>LaborForceFemale!AB38-UnemployedFemale!AB38</f>
        <v>91.303779601099805</v>
      </c>
      <c r="AC38" s="28">
        <f>LaborForceFemale!AC38-UnemployedFemale!AC38</f>
        <v>94.983152088529053</v>
      </c>
      <c r="AD38" s="28">
        <f>LaborForceFemale!AD38-UnemployedFemale!AD38</f>
        <v>98.692789684550547</v>
      </c>
      <c r="AE38" s="28">
        <f>LaborForceFemale!AE38-UnemployedFemale!AE38</f>
        <v>102.18278906393115</v>
      </c>
      <c r="AF38" s="28">
        <f>LaborForceFemale!AF38-UnemployedFemale!AF38</f>
        <v>105.28107146638921</v>
      </c>
      <c r="AG38" s="25">
        <f>LaborForceFemale!AG38-UnemployedFemale!AG38</f>
        <v>107.63133498978902</v>
      </c>
      <c r="AH38" s="25">
        <f>LaborForceFemale!AH38-UnemployedFemale!AH38</f>
        <v>109.62949865094068</v>
      </c>
      <c r="AI38" s="25">
        <f>LaborForceFemale!AI38-UnemployedFemale!AI38</f>
        <v>111.38400567124286</v>
      </c>
      <c r="AJ38" s="25">
        <f>LaborForceFemale!AJ38-UnemployedFemale!AJ38</f>
        <v>113.05414022281235</v>
      </c>
      <c r="AK38" s="25">
        <f>LaborForceFemale!AK38-UnemployedFemale!AK38</f>
        <v>114.78365145153448</v>
      </c>
      <c r="AL38" s="25">
        <f>LaborForceFemale!AL38-UnemployedFemale!AL38</f>
        <v>116.50497908434001</v>
      </c>
      <c r="AM38" s="25">
        <f>LaborForceFemale!AM38-UnemployedFemale!AM38</f>
        <v>118.2978147019456</v>
      </c>
      <c r="AN38" s="25">
        <f>LaborForceFemale!AN38-UnemployedFemale!AN38</f>
        <v>120.45558348314482</v>
      </c>
      <c r="AO38" s="25">
        <f>LaborForceFemale!AO38-UnemployedFemale!AO38</f>
        <v>123.35596887182386</v>
      </c>
      <c r="AP38" s="25">
        <f>LaborForceFemale!AP38-UnemployedFemale!AP38</f>
        <v>127.23497192395288</v>
      </c>
      <c r="AQ38" s="25">
        <f>LaborForceFemale!AQ38-UnemployedFemale!AQ38</f>
        <v>132.21427896148589</v>
      </c>
      <c r="AR38" s="25">
        <f>LaborForceFemale!AR38-UnemployedFemale!AR38</f>
        <v>138.14594693123695</v>
      </c>
      <c r="AS38" s="25">
        <f>LaborForceFemale!AS38-UnemployedFemale!AS38</f>
        <v>144.65760443073989</v>
      </c>
      <c r="AT38" s="25">
        <f>LaborForceFemale!AT38-UnemployedFemale!AT38</f>
        <v>151.22902795051644</v>
      </c>
      <c r="AU38" s="25">
        <f>LaborForceFemale!AU38-UnemployedFemale!AU38</f>
        <v>157.4738549271695</v>
      </c>
      <c r="AV38" s="25">
        <f>LaborForceFemale!AV38-UnemployedFemale!AV38</f>
        <v>163.26947843047736</v>
      </c>
      <c r="AW38" s="25">
        <f>LaborForceFemale!AW38-UnemployedFemale!AW38</f>
        <v>168.68307380351516</v>
      </c>
      <c r="AX38" s="25">
        <f>LaborForceFemale!AX38-UnemployedFemale!AX38</f>
        <v>173.75242123232312</v>
      </c>
      <c r="AY38" s="25">
        <f>LaborForceFemale!AY38-UnemployedFemale!AY38</f>
        <v>178.58302305267458</v>
      </c>
      <c r="AZ38" s="25">
        <f>LaborForceFemale!AZ38-UnemployedFemale!AZ38</f>
        <v>183.2457771</v>
      </c>
    </row>
    <row r="39" spans="1:5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LaborForceFemale!AA39-UnemployedFemale!AA39</f>
        <v>83.998647104319005</v>
      </c>
      <c r="AB39" s="28">
        <f>LaborForceFemale!AB39-UnemployedFemale!AB39</f>
        <v>87.196372006437286</v>
      </c>
      <c r="AC39" s="28">
        <f>LaborForceFemale!AC39-UnemployedFemale!AC39</f>
        <v>90.59211719048777</v>
      </c>
      <c r="AD39" s="28">
        <f>LaborForceFemale!AD39-UnemployedFemale!AD39</f>
        <v>94.117569982790712</v>
      </c>
      <c r="AE39" s="28">
        <f>LaborForceFemale!AE39-UnemployedFemale!AE39</f>
        <v>97.675017318462608</v>
      </c>
      <c r="AF39" s="28">
        <f>LaborForceFemale!AF39-UnemployedFemale!AF39</f>
        <v>101.1805816108335</v>
      </c>
      <c r="AG39" s="25">
        <f>LaborForceFemale!AG39-UnemployedFemale!AG39</f>
        <v>104.39232530124464</v>
      </c>
      <c r="AH39" s="25">
        <f>LaborForceFemale!AH39-UnemployedFemale!AH39</f>
        <v>107.60099406968529</v>
      </c>
      <c r="AI39" s="25">
        <f>LaborForceFemale!AI39-UnemployedFemale!AI39</f>
        <v>110.56990785940022</v>
      </c>
      <c r="AJ39" s="25">
        <f>LaborForceFemale!AJ39-UnemployedFemale!AJ39</f>
        <v>112.99433542246474</v>
      </c>
      <c r="AK39" s="25">
        <f>LaborForceFemale!AK39-UnemployedFemale!AK39</f>
        <v>114.71295507968469</v>
      </c>
      <c r="AL39" s="25">
        <f>LaborForceFemale!AL39-UnemployedFemale!AL39</f>
        <v>115.50411658450076</v>
      </c>
      <c r="AM39" s="25">
        <f>LaborForceFemale!AM39-UnemployedFemale!AM39</f>
        <v>115.61243916384403</v>
      </c>
      <c r="AN39" s="25">
        <f>LaborForceFemale!AN39-UnemployedFemale!AN39</f>
        <v>115.74714500937853</v>
      </c>
      <c r="AO39" s="25">
        <f>LaborForceFemale!AO39-UnemployedFemale!AO39</f>
        <v>116.86257641947607</v>
      </c>
      <c r="AP39" s="25">
        <f>LaborForceFemale!AP39-UnemployedFemale!AP39</f>
        <v>119.60281661305</v>
      </c>
      <c r="AQ39" s="25">
        <f>LaborForceFemale!AQ39-UnemployedFemale!AQ39</f>
        <v>124.23331273905914</v>
      </c>
      <c r="AR39" s="25">
        <f>LaborForceFemale!AR39-UnemployedFemale!AR39</f>
        <v>130.45338063917063</v>
      </c>
      <c r="AS39" s="25">
        <f>LaborForceFemale!AS39-UnemployedFemale!AS39</f>
        <v>137.64456556925791</v>
      </c>
      <c r="AT39" s="25">
        <f>LaborForceFemale!AT39-UnemployedFemale!AT39</f>
        <v>144.90589180351876</v>
      </c>
      <c r="AU39" s="25">
        <f>LaborForceFemale!AU39-UnemployedFemale!AU39</f>
        <v>151.58575077171287</v>
      </c>
      <c r="AV39" s="25">
        <f>LaborForceFemale!AV39-UnemployedFemale!AV39</f>
        <v>157.47962350799475</v>
      </c>
      <c r="AW39" s="25">
        <f>LaborForceFemale!AW39-UnemployedFemale!AW39</f>
        <v>162.75708274654434</v>
      </c>
      <c r="AX39" s="25">
        <f>LaborForceFemale!AX39-UnemployedFemale!AX39</f>
        <v>167.59033488561892</v>
      </c>
      <c r="AY39" s="25">
        <f>LaborForceFemale!AY39-UnemployedFemale!AY39</f>
        <v>172.28242355238925</v>
      </c>
      <c r="AZ39" s="25">
        <f>LaborForceFemale!AZ39-UnemployedFemale!AZ39</f>
        <v>177.03917100000001</v>
      </c>
    </row>
    <row r="40" spans="1:5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LaborForceFemale!AA40-UnemployedFemale!AA40</f>
        <v>80.447252790365553</v>
      </c>
      <c r="AB40" s="28">
        <f>LaborForceFemale!AB40-UnemployedFemale!AB40</f>
        <v>83.397668519415745</v>
      </c>
      <c r="AC40" s="28">
        <f>LaborForceFemale!AC40-UnemployedFemale!AC40</f>
        <v>86.52621603046606</v>
      </c>
      <c r="AD40" s="28">
        <f>LaborForceFemale!AD40-UnemployedFemale!AD40</f>
        <v>89.848460236506753</v>
      </c>
      <c r="AE40" s="28">
        <f>LaborForceFemale!AE40-UnemployedFemale!AE40</f>
        <v>93.384289637469905</v>
      </c>
      <c r="AF40" s="28">
        <f>LaborForceFemale!AF40-UnemployedFemale!AF40</f>
        <v>97.118139320365202</v>
      </c>
      <c r="AG40" s="25">
        <f>LaborForceFemale!AG40-UnemployedFemale!AG40</f>
        <v>100.88433210915329</v>
      </c>
      <c r="AH40" s="25">
        <f>LaborForceFemale!AH40-UnemployedFemale!AH40</f>
        <v>104.89431571105254</v>
      </c>
      <c r="AI40" s="25">
        <f>LaborForceFemale!AI40-UnemployedFemale!AI40</f>
        <v>108.69662594709708</v>
      </c>
      <c r="AJ40" s="25">
        <f>LaborForceFemale!AJ40-UnemployedFemale!AJ40</f>
        <v>111.69144512917775</v>
      </c>
      <c r="AK40" s="25">
        <f>LaborForceFemale!AK40-UnemployedFemale!AK40</f>
        <v>113.52048615691719</v>
      </c>
      <c r="AL40" s="25">
        <f>LaborForceFemale!AL40-UnemployedFemale!AL40</f>
        <v>113.87760890876538</v>
      </c>
      <c r="AM40" s="25">
        <f>LaborForceFemale!AM40-UnemployedFemale!AM40</f>
        <v>113.10304286705473</v>
      </c>
      <c r="AN40" s="25">
        <f>LaborForceFemale!AN40-UnemployedFemale!AN40</f>
        <v>112.10872953403802</v>
      </c>
      <c r="AO40" s="25">
        <f>LaborForceFemale!AO40-UnemployedFemale!AO40</f>
        <v>112.13980359921017</v>
      </c>
      <c r="AP40" s="25">
        <f>LaborForceFemale!AP40-UnemployedFemale!AP40</f>
        <v>114.04934115309206</v>
      </c>
      <c r="AQ40" s="25">
        <f>LaborForceFemale!AQ40-UnemployedFemale!AQ40</f>
        <v>118.16704391406464</v>
      </c>
      <c r="AR40" s="25">
        <f>LaborForceFemale!AR40-UnemployedFemale!AR40</f>
        <v>124.13080317528699</v>
      </c>
      <c r="AS40" s="25">
        <f>LaborForceFemale!AS40-UnemployedFemale!AS40</f>
        <v>131.24910518907657</v>
      </c>
      <c r="AT40" s="25">
        <f>LaborForceFemale!AT40-UnemployedFemale!AT40</f>
        <v>138.50923081760246</v>
      </c>
      <c r="AU40" s="25">
        <f>LaborForceFemale!AU40-UnemployedFemale!AU40</f>
        <v>145.17404003867372</v>
      </c>
      <c r="AV40" s="25">
        <f>LaborForceFemale!AV40-UnemployedFemale!AV40</f>
        <v>151.0219292902166</v>
      </c>
      <c r="AW40" s="25">
        <f>LaborForceFemale!AW40-UnemployedFemale!AW40</f>
        <v>156.25876915371816</v>
      </c>
      <c r="AX40" s="25">
        <f>LaborForceFemale!AX40-UnemployedFemale!AX40</f>
        <v>161.0876757380523</v>
      </c>
      <c r="AY40" s="25">
        <f>LaborForceFemale!AY40-UnemployedFemale!AY40</f>
        <v>165.8575983145339</v>
      </c>
      <c r="AZ40" s="25">
        <f>LaborForceFemale!AZ40-UnemployedFemale!AZ40</f>
        <v>170.80343729999998</v>
      </c>
    </row>
    <row r="41" spans="1:5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LaborForceFemale!AA41-UnemployedFemale!AA41</f>
        <v>77.323028866257005</v>
      </c>
      <c r="AB41" s="28">
        <f>LaborForceFemale!AB41-UnemployedFemale!AB41</f>
        <v>80.101365835025547</v>
      </c>
      <c r="AC41" s="28">
        <f>LaborForceFemale!AC41-UnemployedFemale!AC41</f>
        <v>83.038810803250499</v>
      </c>
      <c r="AD41" s="28">
        <f>LaborForceFemale!AD41-UnemployedFemale!AD41</f>
        <v>86.178599640349347</v>
      </c>
      <c r="AE41" s="28">
        <f>LaborForceFemale!AE41-UnemployedFemale!AE41</f>
        <v>89.576938976564861</v>
      </c>
      <c r="AF41" s="28">
        <f>LaborForceFemale!AF41-UnemployedFemale!AF41</f>
        <v>93.243340703168855</v>
      </c>
      <c r="AG41" s="25">
        <f>LaborForceFemale!AG41-UnemployedFemale!AG41</f>
        <v>97.017694245666021</v>
      </c>
      <c r="AH41" s="25">
        <f>LaborForceFemale!AH41-UnemployedFemale!AH41</f>
        <v>101.0874314778406</v>
      </c>
      <c r="AI41" s="25">
        <f>LaborForceFemale!AI41-UnemployedFemale!AI41</f>
        <v>105.00833438691745</v>
      </c>
      <c r="AJ41" s="25">
        <f>LaborForceFemale!AJ41-UnemployedFemale!AJ41</f>
        <v>108.18517512022703</v>
      </c>
      <c r="AK41" s="25">
        <f>LaborForceFemale!AK41-UnemployedFemale!AK41</f>
        <v>110.2565283625993</v>
      </c>
      <c r="AL41" s="25">
        <f>LaborForceFemale!AL41-UnemployedFemale!AL41</f>
        <v>110.9531209427381</v>
      </c>
      <c r="AM41" s="25">
        <f>LaborForceFemale!AM41-UnemployedFemale!AM41</f>
        <v>110.58772419195203</v>
      </c>
      <c r="AN41" s="25">
        <f>LaborForceFemale!AN41-UnemployedFemale!AN41</f>
        <v>109.92989625749576</v>
      </c>
      <c r="AO41" s="25">
        <f>LaborForceFemale!AO41-UnemployedFemale!AO41</f>
        <v>110.03976636115958</v>
      </c>
      <c r="AP41" s="25">
        <f>LaborForceFemale!AP41-UnemployedFemale!AP41</f>
        <v>111.65408556336507</v>
      </c>
      <c r="AQ41" s="25">
        <f>LaborForceFemale!AQ41-UnemployedFemale!AQ41</f>
        <v>115.0312469994383</v>
      </c>
      <c r="AR41" s="25">
        <f>LaborForceFemale!AR41-UnemployedFemale!AR41</f>
        <v>119.89190635171758</v>
      </c>
      <c r="AS41" s="25">
        <f>LaborForceFemale!AS41-UnemployedFemale!AS41</f>
        <v>125.76716358257769</v>
      </c>
      <c r="AT41" s="25">
        <f>LaborForceFemale!AT41-UnemployedFemale!AT41</f>
        <v>131.94899771813701</v>
      </c>
      <c r="AU41" s="25">
        <f>LaborForceFemale!AU41-UnemployedFemale!AU41</f>
        <v>137.91764322293065</v>
      </c>
      <c r="AV41" s="25">
        <f>LaborForceFemale!AV41-UnemployedFemale!AV41</f>
        <v>143.53047891510136</v>
      </c>
      <c r="AW41" s="25">
        <f>LaborForceFemale!AW41-UnemployedFemale!AW41</f>
        <v>148.91423581144875</v>
      </c>
      <c r="AX41" s="25">
        <f>LaborForceFemale!AX41-UnemployedFemale!AX41</f>
        <v>154.13933878648629</v>
      </c>
      <c r="AY41" s="25">
        <f>LaborForceFemale!AY41-UnemployedFemale!AY41</f>
        <v>159.3588871804767</v>
      </c>
      <c r="AZ41" s="25">
        <f>LaborForceFemale!AZ41-UnemployedFemale!AZ41</f>
        <v>164.66236830000003</v>
      </c>
    </row>
    <row r="42" spans="1:5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LaborForceFemale!AA42-UnemployedFemale!AA42</f>
        <v>74.51010320195445</v>
      </c>
      <c r="AB42" s="28">
        <f>LaborForceFemale!AB42-UnemployedFemale!AB42</f>
        <v>77.161326714635564</v>
      </c>
      <c r="AC42" s="28">
        <f>LaborForceFemale!AC42-UnemployedFemale!AC42</f>
        <v>79.956093313782745</v>
      </c>
      <c r="AD42" s="28">
        <f>LaborForceFemale!AD42-UnemployedFemale!AD42</f>
        <v>82.924668107988296</v>
      </c>
      <c r="AE42" s="28">
        <f>LaborForceFemale!AE42-UnemployedFemale!AE42</f>
        <v>86.108557531892998</v>
      </c>
      <c r="AF42" s="28">
        <f>LaborForceFemale!AF42-UnemployedFemale!AF42</f>
        <v>89.515544041992001</v>
      </c>
      <c r="AG42" s="25">
        <f>LaborForceFemale!AG42-UnemployedFemale!AG42</f>
        <v>92.947594501290695</v>
      </c>
      <c r="AH42" s="25">
        <f>LaborForceFemale!AH42-UnemployedFemale!AH42</f>
        <v>96.599794859732782</v>
      </c>
      <c r="AI42" s="25">
        <f>LaborForceFemale!AI42-UnemployedFemale!AI42</f>
        <v>100.17602116483265</v>
      </c>
      <c r="AJ42" s="25">
        <f>LaborForceFemale!AJ42-UnemployedFemale!AJ42</f>
        <v>103.28459890888655</v>
      </c>
      <c r="AK42" s="25">
        <f>LaborForceFemale!AK42-UnemployedFemale!AK42</f>
        <v>105.67659593565584</v>
      </c>
      <c r="AL42" s="25">
        <f>LaborForceFemale!AL42-UnemployedFemale!AL42</f>
        <v>107.19670316344325</v>
      </c>
      <c r="AM42" s="25">
        <f>LaborForceFemale!AM42-UnemployedFemale!AM42</f>
        <v>108.05040811168531</v>
      </c>
      <c r="AN42" s="25">
        <f>LaborForceFemale!AN42-UnemployedFemale!AN42</f>
        <v>108.65497523809486</v>
      </c>
      <c r="AO42" s="25">
        <f>LaborForceFemale!AO42-UnemployedFemale!AO42</f>
        <v>109.58849785502385</v>
      </c>
      <c r="AP42" s="25">
        <f>LaborForceFemale!AP42-UnemployedFemale!AP42</f>
        <v>111.26799716236361</v>
      </c>
      <c r="AQ42" s="25">
        <f>LaborForceFemale!AQ42-UnemployedFemale!AQ42</f>
        <v>113.80096628286677</v>
      </c>
      <c r="AR42" s="25">
        <f>LaborForceFemale!AR42-UnemployedFemale!AR42</f>
        <v>117.0762341092171</v>
      </c>
      <c r="AS42" s="25">
        <f>LaborForceFemale!AS42-UnemployedFemale!AS42</f>
        <v>121.01885547399979</v>
      </c>
      <c r="AT42" s="25">
        <f>LaborForceFemale!AT42-UnemployedFemale!AT42</f>
        <v>125.48129025865893</v>
      </c>
      <c r="AU42" s="25">
        <f>LaborForceFemale!AU42-UnemployedFemale!AU42</f>
        <v>130.33522721737205</v>
      </c>
      <c r="AV42" s="25">
        <f>LaborForceFemale!AV42-UnemployedFemale!AV42</f>
        <v>135.57055650360553</v>
      </c>
      <c r="AW42" s="25">
        <f>LaborForceFemale!AW42-UnemployedFemale!AW42</f>
        <v>141.17316471219382</v>
      </c>
      <c r="AX42" s="25">
        <f>LaborForceFemale!AX42-UnemployedFemale!AX42</f>
        <v>146.99219857317289</v>
      </c>
      <c r="AY42" s="25">
        <f>LaborForceFemale!AY42-UnemployedFemale!AY42</f>
        <v>152.83744192451132</v>
      </c>
      <c r="AZ42" s="25">
        <f>LaborForceFemale!AZ42-UnemployedFemale!AZ42</f>
        <v>158.56094520000002</v>
      </c>
    </row>
    <row r="43" spans="1:5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LaborForceFemale!AA43-UnemployedFemale!AA43</f>
        <v>72.602728539332688</v>
      </c>
      <c r="AB43" s="28">
        <f>LaborForceFemale!AB43-UnemployedFemale!AB43</f>
        <v>75.121177251320432</v>
      </c>
      <c r="AC43" s="28">
        <f>LaborForceFemale!AC43-UnemployedFemale!AC43</f>
        <v>77.756885215360427</v>
      </c>
      <c r="AD43" s="28">
        <f>LaborForceFemale!AD43-UnemployedFemale!AD43</f>
        <v>80.54398012421413</v>
      </c>
      <c r="AE43" s="28">
        <f>LaborForceFemale!AE43-UnemployedFemale!AE43</f>
        <v>83.535841189636699</v>
      </c>
      <c r="AF43" s="28">
        <f>LaborForceFemale!AF43-UnemployedFemale!AF43</f>
        <v>86.751719930621746</v>
      </c>
      <c r="AG43" s="25">
        <f>LaborForceFemale!AG43-UnemployedFemale!AG43</f>
        <v>89.903659023827487</v>
      </c>
      <c r="AH43" s="25">
        <f>LaborForceFemale!AH43-UnemployedFemale!AH43</f>
        <v>93.246509856427892</v>
      </c>
      <c r="AI43" s="25">
        <f>LaborForceFemale!AI43-UnemployedFemale!AI43</f>
        <v>96.591807056601937</v>
      </c>
      <c r="AJ43" s="25">
        <f>LaborForceFemale!AJ43-UnemployedFemale!AJ43</f>
        <v>99.696055573369833</v>
      </c>
      <c r="AK43" s="25">
        <f>LaborForceFemale!AK43-UnemployedFemale!AK43</f>
        <v>102.39324392033231</v>
      </c>
      <c r="AL43" s="25">
        <f>LaborForceFemale!AL43-UnemployedFemale!AL43</f>
        <v>104.5627230073755</v>
      </c>
      <c r="AM43" s="25">
        <f>LaborForceFemale!AM43-UnemployedFemale!AM43</f>
        <v>106.38163095469089</v>
      </c>
      <c r="AN43" s="25">
        <f>LaborForceFemale!AN43-UnemployedFemale!AN43</f>
        <v>107.95708158012265</v>
      </c>
      <c r="AO43" s="25">
        <f>LaborForceFemale!AO43-UnemployedFemale!AO43</f>
        <v>109.44655663288614</v>
      </c>
      <c r="AP43" s="25">
        <f>LaborForceFemale!AP43-UnemployedFemale!AP43</f>
        <v>110.9895420821415</v>
      </c>
      <c r="AQ43" s="25">
        <f>LaborForceFemale!AQ43-UnemployedFemale!AQ43</f>
        <v>112.55917752051317</v>
      </c>
      <c r="AR43" s="25">
        <f>LaborForceFemale!AR43-UnemployedFemale!AR43</f>
        <v>114.1922895831036</v>
      </c>
      <c r="AS43" s="25">
        <f>LaborForceFemale!AS43-UnemployedFemale!AS43</f>
        <v>116.17577701784229</v>
      </c>
      <c r="AT43" s="25">
        <f>LaborForceFemale!AT43-UnemployedFemale!AT43</f>
        <v>118.86853214070844</v>
      </c>
      <c r="AU43" s="25">
        <f>LaborForceFemale!AU43-UnemployedFemale!AU43</f>
        <v>122.49712870138055</v>
      </c>
      <c r="AV43" s="25">
        <f>LaborForceFemale!AV43-UnemployedFemale!AV43</f>
        <v>127.17188317202204</v>
      </c>
      <c r="AW43" s="25">
        <f>LaborForceFemale!AW43-UnemployedFemale!AW43</f>
        <v>132.7458056908979</v>
      </c>
      <c r="AX43" s="25">
        <f>LaborForceFemale!AX43-UnemployedFemale!AX43</f>
        <v>138.86192511197882</v>
      </c>
      <c r="AY43" s="25">
        <f>LaborForceFemale!AY43-UnemployedFemale!AY43</f>
        <v>145.01950684930901</v>
      </c>
      <c r="AZ43" s="25">
        <f>LaborForceFemale!AZ43-UnemployedFemale!AZ43</f>
        <v>150.85138799999999</v>
      </c>
    </row>
    <row r="44" spans="1:5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LaborForceFemale!AA44-UnemployedFemale!AA44</f>
        <v>69.892639706453579</v>
      </c>
      <c r="AB44" s="28">
        <f>LaborForceFemale!AB44-UnemployedFemale!AB44</f>
        <v>72.230824195137131</v>
      </c>
      <c r="AC44" s="28">
        <f>LaborForceFemale!AC44-UnemployedFemale!AC44</f>
        <v>74.639889276479138</v>
      </c>
      <c r="AD44" s="28">
        <f>LaborForceFemale!AD44-UnemployedFemale!AD44</f>
        <v>77.174089231279865</v>
      </c>
      <c r="AE44" s="28">
        <f>LaborForceFemale!AE44-UnemployedFemale!AE44</f>
        <v>79.90430465219778</v>
      </c>
      <c r="AF44" s="28">
        <f>LaborForceFemale!AF44-UnemployedFemale!AF44</f>
        <v>82.874288991491184</v>
      </c>
      <c r="AG44" s="25">
        <f>LaborForceFemale!AG44-UnemployedFemale!AG44</f>
        <v>85.773574818853717</v>
      </c>
      <c r="AH44" s="25">
        <f>LaborForceFemale!AH44-UnemployedFemale!AH44</f>
        <v>88.845745766578048</v>
      </c>
      <c r="AI44" s="25">
        <f>LaborForceFemale!AI44-UnemployedFemale!AI44</f>
        <v>92.021994943496935</v>
      </c>
      <c r="AJ44" s="25">
        <f>LaborForceFemale!AJ44-UnemployedFemale!AJ44</f>
        <v>95.204317807994059</v>
      </c>
      <c r="AK44" s="25">
        <f>LaborForceFemale!AK44-UnemployedFemale!AK44</f>
        <v>98.311603597594541</v>
      </c>
      <c r="AL44" s="25">
        <f>LaborForceFemale!AL44-UnemployedFemale!AL44</f>
        <v>101.32338484807673</v>
      </c>
      <c r="AM44" s="25">
        <f>LaborForceFemale!AM44-UnemployedFemale!AM44</f>
        <v>104.32255476243634</v>
      </c>
      <c r="AN44" s="25">
        <f>LaborForceFemale!AN44-UnemployedFemale!AN44</f>
        <v>107.08016011348977</v>
      </c>
      <c r="AO44" s="25">
        <f>LaborForceFemale!AO44-UnemployedFemale!AO44</f>
        <v>109.30150382972957</v>
      </c>
      <c r="AP44" s="25">
        <f>LaborForceFemale!AP44-UnemployedFemale!AP44</f>
        <v>110.8334138550492</v>
      </c>
      <c r="AQ44" s="25">
        <f>LaborForceFemale!AQ44-UnemployedFemale!AQ44</f>
        <v>111.49812607905058</v>
      </c>
      <c r="AR44" s="25">
        <f>LaborForceFemale!AR44-UnemployedFemale!AR44</f>
        <v>111.50470780619214</v>
      </c>
      <c r="AS44" s="25">
        <f>LaborForceFemale!AS44-UnemployedFemale!AS44</f>
        <v>111.53685680565302</v>
      </c>
      <c r="AT44" s="25">
        <f>LaborForceFemale!AT44-UnemployedFemale!AT44</f>
        <v>112.51344586188537</v>
      </c>
      <c r="AU44" s="25">
        <f>LaborForceFemale!AU44-UnemployedFemale!AU44</f>
        <v>115.04898715048279</v>
      </c>
      <c r="AV44" s="25">
        <f>LaborForceFemale!AV44-UnemployedFemale!AV44</f>
        <v>119.39197731972267</v>
      </c>
      <c r="AW44" s="25">
        <f>LaborForceFemale!AW44-UnemployedFemale!AW44</f>
        <v>125.24824021213665</v>
      </c>
      <c r="AX44" s="25">
        <f>LaborForceFemale!AX44-UnemployedFemale!AX44</f>
        <v>132.0184742846987</v>
      </c>
      <c r="AY44" s="25">
        <f>LaborForceFemale!AY44-UnemployedFemale!AY44</f>
        <v>138.83946297716537</v>
      </c>
      <c r="AZ44" s="25">
        <f>LaborForceFemale!AZ44-UnemployedFemale!AZ44</f>
        <v>145.08850800000002</v>
      </c>
    </row>
    <row r="45" spans="1:5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LaborForceFemale!AA45-UnemployedFemale!AA45</f>
        <v>67.275308192362075</v>
      </c>
      <c r="AB45" s="28">
        <f>LaborForceFemale!AB45-UnemployedFemale!AB45</f>
        <v>69.456855321960916</v>
      </c>
      <c r="AC45" s="28">
        <f>LaborForceFemale!AC45-UnemployedFemale!AC45</f>
        <v>71.686531249043881</v>
      </c>
      <c r="AD45" s="28">
        <f>LaborForceFemale!AD45-UnemployedFemale!AD45</f>
        <v>74.02121546154676</v>
      </c>
      <c r="AE45" s="28">
        <f>LaborForceFemale!AE45-UnemployedFemale!AE45</f>
        <v>76.539664173534533</v>
      </c>
      <c r="AF45" s="28">
        <f>LaborForceFemale!AF45-UnemployedFemale!AF45</f>
        <v>79.291756320581584</v>
      </c>
      <c r="AG45" s="25">
        <f>LaborForceFemale!AG45-UnemployedFemale!AG45</f>
        <v>81.957366550926707</v>
      </c>
      <c r="AH45" s="25">
        <f>LaborForceFemale!AH45-UnemployedFemale!AH45</f>
        <v>84.775082417774939</v>
      </c>
      <c r="AI45" s="25">
        <f>LaborForceFemale!AI45-UnemployedFemale!AI45</f>
        <v>87.762029939575925</v>
      </c>
      <c r="AJ45" s="25">
        <f>LaborForceFemale!AJ45-UnemployedFemale!AJ45</f>
        <v>90.93419198458443</v>
      </c>
      <c r="AK45" s="25">
        <f>LaborForceFemale!AK45-UnemployedFemale!AK45</f>
        <v>94.276355313886015</v>
      </c>
      <c r="AL45" s="25">
        <f>LaborForceFemale!AL45-UnemployedFemale!AL45</f>
        <v>97.831775105622427</v>
      </c>
      <c r="AM45" s="25">
        <f>LaborForceFemale!AM45-UnemployedFemale!AM45</f>
        <v>101.61400559180633</v>
      </c>
      <c r="AN45" s="25">
        <f>LaborForceFemale!AN45-UnemployedFemale!AN45</f>
        <v>105.18228177024568</v>
      </c>
      <c r="AO45" s="25">
        <f>LaborForceFemale!AO45-UnemployedFemale!AO45</f>
        <v>107.95639207952767</v>
      </c>
      <c r="AP45" s="25">
        <f>LaborForceFemale!AP45-UnemployedFemale!AP45</f>
        <v>109.59446082715553</v>
      </c>
      <c r="AQ45" s="25">
        <f>LaborForceFemale!AQ45-UnemployedFemale!AQ45</f>
        <v>109.83971103078025</v>
      </c>
      <c r="AR45" s="25">
        <f>LaborForceFemale!AR45-UnemployedFemale!AR45</f>
        <v>108.99258387424611</v>
      </c>
      <c r="AS45" s="25">
        <f>LaborForceFemale!AS45-UnemployedFemale!AS45</f>
        <v>107.93496906908788</v>
      </c>
      <c r="AT45" s="25">
        <f>LaborForceFemale!AT45-UnemployedFemale!AT45</f>
        <v>107.86924930452898</v>
      </c>
      <c r="AU45" s="25">
        <f>LaborForceFemale!AU45-UnemployedFemale!AU45</f>
        <v>109.60696583899578</v>
      </c>
      <c r="AV45" s="25">
        <f>LaborForceFemale!AV45-UnemployedFemale!AV45</f>
        <v>113.46097200872487</v>
      </c>
      <c r="AW45" s="25">
        <f>LaborForceFemale!AW45-UnemployedFemale!AW45</f>
        <v>119.07348792138602</v>
      </c>
      <c r="AX45" s="25">
        <f>LaborForceFemale!AX45-UnemployedFemale!AX45</f>
        <v>125.77709842982333</v>
      </c>
      <c r="AY45" s="25">
        <f>LaborForceFemale!AY45-UnemployedFemale!AY45</f>
        <v>132.59909853104844</v>
      </c>
      <c r="AZ45" s="25">
        <f>LaborForceFemale!AZ45-UnemployedFemale!AZ45</f>
        <v>138.83658360000001</v>
      </c>
    </row>
    <row r="46" spans="1:5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LaborForceFemale!AA46-UnemployedFemale!AA46</f>
        <v>64.719231511432184</v>
      </c>
      <c r="AB46" s="28">
        <f>LaborForceFemale!AB46-UnemployedFemale!AB46</f>
        <v>66.785269527069119</v>
      </c>
      <c r="AC46" s="28">
        <f>LaborForceFemale!AC46-UnemployedFemale!AC46</f>
        <v>68.910812237777321</v>
      </c>
      <c r="AD46" s="28">
        <f>LaborForceFemale!AD46-UnemployedFemale!AD46</f>
        <v>71.142238302950645</v>
      </c>
      <c r="AE46" s="28">
        <f>LaborForceFemale!AE46-UnemployedFemale!AE46</f>
        <v>73.539927486705466</v>
      </c>
      <c r="AF46" s="28">
        <f>LaborForceFemale!AF46-UnemployedFemale!AF46</f>
        <v>76.147633241300156</v>
      </c>
      <c r="AG46" s="25">
        <f>LaborForceFemale!AG46-UnemployedFemale!AG46</f>
        <v>78.649462925494888</v>
      </c>
      <c r="AH46" s="25">
        <f>LaborForceFemale!AH46-UnemployedFemale!AH46</f>
        <v>81.289044855088903</v>
      </c>
      <c r="AI46" s="25">
        <f>LaborForceFemale!AI46-UnemployedFemale!AI46</f>
        <v>84.105314754373538</v>
      </c>
      <c r="AJ46" s="25">
        <f>LaborForceFemale!AJ46-UnemployedFemale!AJ46</f>
        <v>87.153854422018227</v>
      </c>
      <c r="AK46" s="25">
        <f>LaborForceFemale!AK46-UnemployedFemale!AK46</f>
        <v>90.440420975636385</v>
      </c>
      <c r="AL46" s="25">
        <f>LaborForceFemale!AL46-UnemployedFemale!AL46</f>
        <v>94.006653778657437</v>
      </c>
      <c r="AM46" s="25">
        <f>LaborForceFemale!AM46-UnemployedFemale!AM46</f>
        <v>97.848254010766993</v>
      </c>
      <c r="AN46" s="25">
        <f>LaborForceFemale!AN46-UnemployedFemale!AN46</f>
        <v>101.53310229508841</v>
      </c>
      <c r="AO46" s="25">
        <f>LaborForceFemale!AO46-UnemployedFemale!AO46</f>
        <v>104.48693142728276</v>
      </c>
      <c r="AP46" s="25">
        <f>LaborForceFemale!AP46-UnemployedFemale!AP46</f>
        <v>106.36025620894802</v>
      </c>
      <c r="AQ46" s="25">
        <f>LaborForceFemale!AQ46-UnemployedFemale!AQ46</f>
        <v>106.9339339336094</v>
      </c>
      <c r="AR46" s="25">
        <f>LaborForceFemale!AR46-UnemployedFemale!AR46</f>
        <v>106.48129149606767</v>
      </c>
      <c r="AS46" s="25">
        <f>LaborForceFemale!AS46-UnemployedFemale!AS46</f>
        <v>105.748345126072</v>
      </c>
      <c r="AT46" s="25">
        <f>LaborForceFemale!AT46-UnemployedFemale!AT46</f>
        <v>105.75720248419165</v>
      </c>
      <c r="AU46" s="25">
        <f>LaborForceFemale!AU46-UnemployedFemale!AU46</f>
        <v>107.21224690997296</v>
      </c>
      <c r="AV46" s="25">
        <f>LaborForceFemale!AV46-UnemployedFemale!AV46</f>
        <v>110.35553711896596</v>
      </c>
      <c r="AW46" s="25">
        <f>LaborForceFemale!AW46-UnemployedFemale!AW46</f>
        <v>114.91259487327893</v>
      </c>
      <c r="AX46" s="25">
        <f>LaborForceFemale!AX46-UnemployedFemale!AX46</f>
        <v>120.42954125881334</v>
      </c>
      <c r="AY46" s="25">
        <f>LaborForceFemale!AY46-UnemployedFemale!AY46</f>
        <v>126.22602882219027</v>
      </c>
      <c r="AZ46" s="25">
        <f>LaborForceFemale!AZ46-UnemployedFemale!AZ46</f>
        <v>131.80426919999999</v>
      </c>
    </row>
    <row r="47" spans="1:5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LaborForceFemale!AA47-UnemployedFemale!AA47</f>
        <v>62.227909939844579</v>
      </c>
      <c r="AB47" s="28">
        <f>LaborForceFemale!AB47-UnemployedFemale!AB47</f>
        <v>64.212566534281081</v>
      </c>
      <c r="AC47" s="28">
        <f>LaborForceFemale!AC47-UnemployedFemale!AC47</f>
        <v>66.28385496418899</v>
      </c>
      <c r="AD47" s="28">
        <f>LaborForceFemale!AD47-UnemployedFemale!AD47</f>
        <v>68.473277715194314</v>
      </c>
      <c r="AE47" s="28">
        <f>LaborForceFemale!AE47-UnemployedFemale!AE47</f>
        <v>70.809712065787551</v>
      </c>
      <c r="AF47" s="28">
        <f>LaborForceFemale!AF47-UnemployedFemale!AF47</f>
        <v>73.317659949233303</v>
      </c>
      <c r="AG47" s="25">
        <f>LaborForceFemale!AG47-UnemployedFemale!AG47</f>
        <v>75.702516627666881</v>
      </c>
      <c r="AH47" s="25">
        <f>LaborForceFemale!AH47-UnemployedFemale!AH47</f>
        <v>78.208683729426141</v>
      </c>
      <c r="AI47" s="25">
        <f>LaborForceFemale!AI47-UnemployedFemale!AI47</f>
        <v>80.867499012872443</v>
      </c>
      <c r="AJ47" s="25">
        <f>LaborForceFemale!AJ47-UnemployedFemale!AJ47</f>
        <v>83.714988956800639</v>
      </c>
      <c r="AK47" s="25">
        <f>LaborForceFemale!AK47-UnemployedFemale!AK47</f>
        <v>86.757408543816396</v>
      </c>
      <c r="AL47" s="25">
        <f>LaborForceFemale!AL47-UnemployedFemale!AL47</f>
        <v>89.989977080076031</v>
      </c>
      <c r="AM47" s="25">
        <f>LaborForceFemale!AM47-UnemployedFemale!AM47</f>
        <v>93.427070983660684</v>
      </c>
      <c r="AN47" s="25">
        <f>LaborForceFemale!AN47-UnemployedFemale!AN47</f>
        <v>96.780781032920544</v>
      </c>
      <c r="AO47" s="25">
        <f>LaborForceFemale!AO47-UnemployedFemale!AO47</f>
        <v>99.669829034083207</v>
      </c>
      <c r="AP47" s="25">
        <f>LaborForceFemale!AP47-UnemployedFemale!AP47</f>
        <v>101.8577195953832</v>
      </c>
      <c r="AQ47" s="25">
        <f>LaborForceFemale!AQ47-UnemployedFemale!AQ47</f>
        <v>103.22777315067378</v>
      </c>
      <c r="AR47" s="25">
        <f>LaborForceFemale!AR47-UnemployedFemale!AR47</f>
        <v>103.95336804253709</v>
      </c>
      <c r="AS47" s="25">
        <f>LaborForceFemale!AS47-UnemployedFemale!AS47</f>
        <v>104.43819156748225</v>
      </c>
      <c r="AT47" s="25">
        <f>LaborForceFemale!AT47-UnemployedFemale!AT47</f>
        <v>105.23825182240829</v>
      </c>
      <c r="AU47" s="25">
        <f>LaborForceFemale!AU47-UnemployedFemale!AU47</f>
        <v>106.75478262979675</v>
      </c>
      <c r="AV47" s="25">
        <f>LaborForceFemale!AV47-UnemployedFemale!AV47</f>
        <v>109.08757973097715</v>
      </c>
      <c r="AW47" s="25">
        <f>LaborForceFemale!AW47-UnemployedFemale!AW47</f>
        <v>112.12648557428295</v>
      </c>
      <c r="AX47" s="25">
        <f>LaborForceFemale!AX47-UnemployedFemale!AX47</f>
        <v>115.79639251143533</v>
      </c>
      <c r="AY47" s="25">
        <f>LaborForceFemale!AY47-UnemployedFemale!AY47</f>
        <v>119.95349340328762</v>
      </c>
      <c r="AZ47" s="25">
        <f>LaborForceFemale!AZ47-UnemployedFemale!AZ47</f>
        <v>124.47180479999999</v>
      </c>
    </row>
    <row r="48" spans="1:5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LaborForceFemale!AA48-UnemployedFemale!AA48</f>
        <v>58.035783952004316</v>
      </c>
      <c r="AB48" s="28">
        <f>LaborForceFemale!AB48-UnemployedFemale!AB48</f>
        <v>59.884322338841002</v>
      </c>
      <c r="AC48" s="28">
        <f>LaborForceFemale!AC48-UnemployedFemale!AC48</f>
        <v>61.844095695211713</v>
      </c>
      <c r="AD48" s="28">
        <f>LaborForceFemale!AD48-UnemployedFemale!AD48</f>
        <v>63.923595240164872</v>
      </c>
      <c r="AE48" s="28">
        <f>LaborForceFemale!AE48-UnemployedFemale!AE48</f>
        <v>66.12282097370047</v>
      </c>
      <c r="AF48" s="28">
        <f>LaborForceFemale!AF48-UnemployedFemale!AF48</f>
        <v>68.440923773913681</v>
      </c>
      <c r="AG48" s="25">
        <f>LaborForceFemale!AG48-UnemployedFemale!AG48</f>
        <v>70.640837714315282</v>
      </c>
      <c r="AH48" s="25">
        <f>LaborForceFemale!AH48-UnemployedFemale!AH48</f>
        <v>72.93509037970135</v>
      </c>
      <c r="AI48" s="25">
        <f>LaborForceFemale!AI48-UnemployedFemale!AI48</f>
        <v>75.357957902590286</v>
      </c>
      <c r="AJ48" s="25">
        <f>LaborForceFemale!AJ48-UnemployedFemale!AJ48</f>
        <v>77.956678759201793</v>
      </c>
      <c r="AK48" s="25">
        <f>LaborForceFemale!AK48-UnemployedFemale!AK48</f>
        <v>80.746111899041466</v>
      </c>
      <c r="AL48" s="25">
        <f>LaborForceFemale!AL48-UnemployedFemale!AL48</f>
        <v>83.765058064953877</v>
      </c>
      <c r="AM48" s="25">
        <f>LaborForceFemale!AM48-UnemployedFemale!AM48</f>
        <v>86.963778704162578</v>
      </c>
      <c r="AN48" s="25">
        <f>LaborForceFemale!AN48-UnemployedFemale!AN48</f>
        <v>90.170660621836575</v>
      </c>
      <c r="AO48" s="25">
        <f>LaborForceFemale!AO48-UnemployedFemale!AO48</f>
        <v>93.153600050581005</v>
      </c>
      <c r="AP48" s="25">
        <f>LaborForceFemale!AP48-UnemployedFemale!AP48</f>
        <v>95.760805266740405</v>
      </c>
      <c r="AQ48" s="25">
        <f>LaborForceFemale!AQ48-UnemployedFemale!AQ48</f>
        <v>97.96215007487848</v>
      </c>
      <c r="AR48" s="25">
        <f>LaborForceFemale!AR48-UnemployedFemale!AR48</f>
        <v>99.843944131273346</v>
      </c>
      <c r="AS48" s="25">
        <f>LaborForceFemale!AS48-UnemployedFemale!AS48</f>
        <v>101.50280965416924</v>
      </c>
      <c r="AT48" s="25">
        <f>LaborForceFemale!AT48-UnemployedFemale!AT48</f>
        <v>103.08769077055476</v>
      </c>
      <c r="AU48" s="25">
        <f>LaborForceFemale!AU48-UnemployedFemale!AU48</f>
        <v>104.73021827668042</v>
      </c>
      <c r="AV48" s="25">
        <f>LaborForceFemale!AV48-UnemployedFemale!AV48</f>
        <v>106.40228272053011</v>
      </c>
      <c r="AW48" s="25">
        <f>LaborForceFemale!AW48-UnemployedFemale!AW48</f>
        <v>108.1436280454617</v>
      </c>
      <c r="AX48" s="25">
        <f>LaborForceFemale!AX48-UnemployedFemale!AX48</f>
        <v>110.22327258686347</v>
      </c>
      <c r="AY48" s="25">
        <f>LaborForceFemale!AY48-UnemployedFemale!AY48</f>
        <v>112.9848202744213</v>
      </c>
      <c r="AZ48" s="25">
        <f>LaborForceFemale!AZ48-UnemployedFemale!AZ48</f>
        <v>116.6423260431</v>
      </c>
    </row>
    <row r="49" spans="1:5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LaborForceFemale!AA49-UnemployedFemale!AA49</f>
        <v>55.724474127029843</v>
      </c>
      <c r="AB49" s="28">
        <f>LaborForceFemale!AB49-UnemployedFemale!AB49</f>
        <v>57.495742420526078</v>
      </c>
      <c r="AC49" s="28">
        <f>LaborForceFemale!AC49-UnemployedFemale!AC49</f>
        <v>59.420701778798353</v>
      </c>
      <c r="AD49" s="28">
        <f>LaborForceFemale!AD49-UnemployedFemale!AD49</f>
        <v>61.477275032320826</v>
      </c>
      <c r="AE49" s="28">
        <f>LaborForceFemale!AE49-UnemployedFemale!AE49</f>
        <v>63.620458720136995</v>
      </c>
      <c r="AF49" s="28">
        <f>LaborForceFemale!AF49-UnemployedFemale!AF49</f>
        <v>65.823080941291963</v>
      </c>
      <c r="AG49" s="25">
        <f>LaborForceFemale!AG49-UnemployedFemale!AG49</f>
        <v>67.85522360264325</v>
      </c>
      <c r="AH49" s="25">
        <f>LaborForceFemale!AH49-UnemployedFemale!AH49</f>
        <v>69.942323373190604</v>
      </c>
      <c r="AI49" s="25">
        <f>LaborForceFemale!AI49-UnemployedFemale!AI49</f>
        <v>72.133341438137194</v>
      </c>
      <c r="AJ49" s="25">
        <f>LaborForceFemale!AJ49-UnemployedFemale!AJ49</f>
        <v>74.492533655282671</v>
      </c>
      <c r="AK49" s="25">
        <f>LaborForceFemale!AK49-UnemployedFemale!AK49</f>
        <v>77.059918139929536</v>
      </c>
      <c r="AL49" s="25">
        <f>LaborForceFemale!AL49-UnemployedFemale!AL49</f>
        <v>79.834991696449293</v>
      </c>
      <c r="AM49" s="25">
        <f>LaborForceFemale!AM49-UnemployedFemale!AM49</f>
        <v>82.774884010191002</v>
      </c>
      <c r="AN49" s="25">
        <f>LaborForceFemale!AN49-UnemployedFemale!AN49</f>
        <v>85.81407829646993</v>
      </c>
      <c r="AO49" s="25">
        <f>LaborForceFemale!AO49-UnemployedFemale!AO49</f>
        <v>88.864787615001262</v>
      </c>
      <c r="AP49" s="25">
        <f>LaborForceFemale!AP49-UnemployedFemale!AP49</f>
        <v>91.850220876430896</v>
      </c>
      <c r="AQ49" s="25">
        <f>LaborForceFemale!AQ49-UnemployedFemale!AQ49</f>
        <v>94.837189368153759</v>
      </c>
      <c r="AR49" s="25">
        <f>LaborForceFemale!AR49-UnemployedFemale!AR49</f>
        <v>97.822199835981749</v>
      </c>
      <c r="AS49" s="25">
        <f>LaborForceFemale!AS49-UnemployedFemale!AS49</f>
        <v>100.59092982187195</v>
      </c>
      <c r="AT49" s="25">
        <f>LaborForceFemale!AT49-UnemployedFemale!AT49</f>
        <v>102.86290791273257</v>
      </c>
      <c r="AU49" s="25">
        <f>LaborForceFemale!AU49-UnemployedFemale!AU49</f>
        <v>104.49081273632227</v>
      </c>
      <c r="AV49" s="25">
        <f>LaborForceFemale!AV49-UnemployedFemale!AV49</f>
        <v>105.30757917389556</v>
      </c>
      <c r="AW49" s="25">
        <f>LaborForceFemale!AW49-UnemployedFemale!AW49</f>
        <v>105.50276487461535</v>
      </c>
      <c r="AX49" s="25">
        <f>LaborForceFemale!AX49-UnemployedFemale!AX49</f>
        <v>105.72472301698437</v>
      </c>
      <c r="AY49" s="25">
        <f>LaborForceFemale!AY49-UnemployedFemale!AY49</f>
        <v>106.84382044385913</v>
      </c>
      <c r="AZ49" s="25">
        <f>LaborForceFemale!AZ49-UnemployedFemale!AZ49</f>
        <v>109.4482704216</v>
      </c>
    </row>
    <row r="50" spans="1:5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LaborForceFemale!AA50-UnemployedFemale!AA50</f>
        <v>53.531192246828113</v>
      </c>
      <c r="AB50" s="28">
        <f>LaborForceFemale!AB50-UnemployedFemale!AB50</f>
        <v>55.265099176511391</v>
      </c>
      <c r="AC50" s="28">
        <f>LaborForceFemale!AC50-UnemployedFemale!AC50</f>
        <v>57.146753317636836</v>
      </c>
      <c r="AD50" s="28">
        <f>LaborForceFemale!AD50-UnemployedFemale!AD50</f>
        <v>59.145586281630194</v>
      </c>
      <c r="AE50" s="28">
        <f>LaborForceFemale!AE50-UnemployedFemale!AE50</f>
        <v>61.205556022772043</v>
      </c>
      <c r="AF50" s="28">
        <f>LaborForceFemale!AF50-UnemployedFemale!AF50</f>
        <v>63.287602933439715</v>
      </c>
      <c r="AG50" s="25">
        <f>LaborForceFemale!AG50-UnemployedFemale!AG50</f>
        <v>65.177953035879796</v>
      </c>
      <c r="AH50" s="25">
        <f>LaborForceFemale!AH50-UnemployedFemale!AH50</f>
        <v>67.101430643863964</v>
      </c>
      <c r="AI50" s="25">
        <f>LaborForceFemale!AI50-UnemployedFemale!AI50</f>
        <v>69.111419957495599</v>
      </c>
      <c r="AJ50" s="25">
        <f>LaborForceFemale!AJ50-UnemployedFemale!AJ50</f>
        <v>71.277384460333565</v>
      </c>
      <c r="AK50" s="25">
        <f>LaborForceFemale!AK50-UnemployedFemale!AK50</f>
        <v>73.646992428704621</v>
      </c>
      <c r="AL50" s="25">
        <f>LaborForceFemale!AL50-UnemployedFemale!AL50</f>
        <v>76.196473278130497</v>
      </c>
      <c r="AM50" s="25">
        <f>LaborForceFemale!AM50-UnemployedFemale!AM50</f>
        <v>78.89154199161716</v>
      </c>
      <c r="AN50" s="25">
        <f>LaborForceFemale!AN50-UnemployedFemale!AN50</f>
        <v>81.747162349119662</v>
      </c>
      <c r="AO50" s="25">
        <f>LaborForceFemale!AO50-UnemployedFemale!AO50</f>
        <v>84.781382814824369</v>
      </c>
      <c r="AP50" s="25">
        <f>LaborForceFemale!AP50-UnemployedFemale!AP50</f>
        <v>87.981570843544787</v>
      </c>
      <c r="AQ50" s="25">
        <f>LaborForceFemale!AQ50-UnemployedFemale!AQ50</f>
        <v>91.470460130486529</v>
      </c>
      <c r="AR50" s="25">
        <f>LaborForceFemale!AR50-UnemployedFemale!AR50</f>
        <v>95.185355155092367</v>
      </c>
      <c r="AS50" s="25">
        <f>LaborForceFemale!AS50-UnemployedFemale!AS50</f>
        <v>98.711806024602197</v>
      </c>
      <c r="AT50" s="25">
        <f>LaborForceFemale!AT50-UnemployedFemale!AT50</f>
        <v>101.50122691841611</v>
      </c>
      <c r="AU50" s="25">
        <f>LaborForceFemale!AU50-UnemployedFemale!AU50</f>
        <v>103.22503682192861</v>
      </c>
      <c r="AV50" s="25">
        <f>LaborForceFemale!AV50-UnemployedFemale!AV50</f>
        <v>103.63730984500987</v>
      </c>
      <c r="AW50" s="25">
        <f>LaborForceFemale!AW50-UnemployedFemale!AW50</f>
        <v>103.01856988701053</v>
      </c>
      <c r="AX50" s="25">
        <f>LaborForceFemale!AX50-UnemployedFemale!AX50</f>
        <v>102.19907087099332</v>
      </c>
      <c r="AY50" s="25">
        <f>LaborForceFemale!AY50-UnemployedFemale!AY50</f>
        <v>102.31807514962675</v>
      </c>
      <c r="AZ50" s="25">
        <f>LaborForceFemale!AZ50-UnemployedFemale!AZ50</f>
        <v>104.15354092769999</v>
      </c>
    </row>
    <row r="51" spans="1:5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LaborForceFemale!AA51-UnemployedFemale!AA51</f>
        <v>51.485657578068555</v>
      </c>
      <c r="AB51" s="28">
        <f>LaborForceFemale!AB51-UnemployedFemale!AB51</f>
        <v>53.23654694584863</v>
      </c>
      <c r="AC51" s="28">
        <f>LaborForceFemale!AC51-UnemployedFemale!AC51</f>
        <v>55.053667822206236</v>
      </c>
      <c r="AD51" s="28">
        <f>LaborForceFemale!AD51-UnemployedFemale!AD51</f>
        <v>56.931925475712312</v>
      </c>
      <c r="AE51" s="28">
        <f>LaborForceFemale!AE51-UnemployedFemale!AE51</f>
        <v>58.850940980650719</v>
      </c>
      <c r="AF51" s="28">
        <f>LaborForceFemale!AF51-UnemployedFemale!AF51</f>
        <v>60.803921361782727</v>
      </c>
      <c r="AG51" s="25">
        <f>LaborForceFemale!AG51-UnemployedFemale!AG51</f>
        <v>62.590404467243694</v>
      </c>
      <c r="AH51" s="25">
        <f>LaborForceFemale!AH51-UnemployedFemale!AH51</f>
        <v>64.420005905580581</v>
      </c>
      <c r="AI51" s="25">
        <f>LaborForceFemale!AI51-UnemployedFemale!AI51</f>
        <v>66.336769535943503</v>
      </c>
      <c r="AJ51" s="25">
        <f>LaborForceFemale!AJ51-UnemployedFemale!AJ51</f>
        <v>68.395906550805492</v>
      </c>
      <c r="AK51" s="25">
        <f>LaborForceFemale!AK51-UnemployedFemale!AK51</f>
        <v>70.636029809325734</v>
      </c>
      <c r="AL51" s="25">
        <f>LaborForceFemale!AL51-UnemployedFemale!AL51</f>
        <v>73.028596550825938</v>
      </c>
      <c r="AM51" s="25">
        <f>LaborForceFemale!AM51-UnemployedFemale!AM51</f>
        <v>75.552050523003956</v>
      </c>
      <c r="AN51" s="25">
        <f>LaborForceFemale!AN51-UnemployedFemale!AN51</f>
        <v>78.243026793344143</v>
      </c>
      <c r="AO51" s="25">
        <f>LaborForceFemale!AO51-UnemployedFemale!AO51</f>
        <v>81.156639240687511</v>
      </c>
      <c r="AP51" s="25">
        <f>LaborForceFemale!AP51-UnemployedFemale!AP51</f>
        <v>84.29874757100562</v>
      </c>
      <c r="AQ51" s="25">
        <f>LaborForceFemale!AQ51-UnemployedFemale!AQ51</f>
        <v>87.78820247108078</v>
      </c>
      <c r="AR51" s="25">
        <f>LaborForceFemale!AR51-UnemployedFemale!AR51</f>
        <v>91.548666022713263</v>
      </c>
      <c r="AS51" s="25">
        <f>LaborForceFemale!AS51-UnemployedFemale!AS51</f>
        <v>95.175014960763463</v>
      </c>
      <c r="AT51" s="25">
        <f>LaborForceFemale!AT51-UnemployedFemale!AT51</f>
        <v>98.122992127391427</v>
      </c>
      <c r="AU51" s="25">
        <f>LaborForceFemale!AU51-UnemployedFemale!AU51</f>
        <v>100.06019263469388</v>
      </c>
      <c r="AV51" s="25">
        <f>LaborForceFemale!AV51-UnemployedFemale!AV51</f>
        <v>100.77479711003252</v>
      </c>
      <c r="AW51" s="25">
        <f>LaborForceFemale!AW51-UnemployedFemale!AW51</f>
        <v>100.51991322095269</v>
      </c>
      <c r="AX51" s="25">
        <f>LaborForceFemale!AX51-UnemployedFemale!AX51</f>
        <v>100.00024261914427</v>
      </c>
      <c r="AY51" s="25">
        <f>LaborForceFemale!AY51-UnemployedFemale!AY51</f>
        <v>100.18408768413963</v>
      </c>
      <c r="AZ51" s="25">
        <f>LaborForceFemale!AZ51-UnemployedFemale!AZ51</f>
        <v>101.74359194669999</v>
      </c>
    </row>
    <row r="52" spans="1:5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LaborForceFemale!AA52-UnemployedFemale!AA52</f>
        <v>49.523336855983317</v>
      </c>
      <c r="AB52" s="28">
        <f>LaborForceFemale!AB52-UnemployedFemale!AB52</f>
        <v>51.322626172339284</v>
      </c>
      <c r="AC52" s="28">
        <f>LaborForceFemale!AC52-UnemployedFemale!AC52</f>
        <v>53.069269930595162</v>
      </c>
      <c r="AD52" s="28">
        <f>LaborForceFemale!AD52-UnemployedFemale!AD52</f>
        <v>54.795534763134867</v>
      </c>
      <c r="AE52" s="28">
        <f>LaborForceFemale!AE52-UnemployedFemale!AE52</f>
        <v>56.55151886234399</v>
      </c>
      <c r="AF52" s="28">
        <f>LaborForceFemale!AF52-UnemployedFemale!AF52</f>
        <v>58.377130957749991</v>
      </c>
      <c r="AG52" s="25">
        <f>LaborForceFemale!AG52-UnemployedFemale!AG52</f>
        <v>60.090885028845804</v>
      </c>
      <c r="AH52" s="25">
        <f>LaborForceFemale!AH52-UnemployedFemale!AH52</f>
        <v>61.875268016762902</v>
      </c>
      <c r="AI52" s="25">
        <f>LaborForceFemale!AI52-UnemployedFemale!AI52</f>
        <v>63.756403517961765</v>
      </c>
      <c r="AJ52" s="25">
        <f>LaborForceFemale!AJ52-UnemployedFemale!AJ52</f>
        <v>65.762586180183533</v>
      </c>
      <c r="AK52" s="25">
        <f>LaborForceFemale!AK52-UnemployedFemale!AK52</f>
        <v>67.914213197802823</v>
      </c>
      <c r="AL52" s="25">
        <f>LaborForceFemale!AL52-UnemployedFemale!AL52</f>
        <v>70.193917480876564</v>
      </c>
      <c r="AM52" s="25">
        <f>LaborForceFemale!AM52-UnemployedFemale!AM52</f>
        <v>72.588687755355892</v>
      </c>
      <c r="AN52" s="25">
        <f>LaborForceFemale!AN52-UnemployedFemale!AN52</f>
        <v>75.128699420556387</v>
      </c>
      <c r="AO52" s="25">
        <f>LaborForceFemale!AO52-UnemployedFemale!AO52</f>
        <v>77.849493817675565</v>
      </c>
      <c r="AP52" s="25">
        <f>LaborForceFemale!AP52-UnemployedFemale!AP52</f>
        <v>80.756527732180274</v>
      </c>
      <c r="AQ52" s="25">
        <f>LaborForceFemale!AQ52-UnemployedFemale!AQ52</f>
        <v>83.924003747711524</v>
      </c>
      <c r="AR52" s="25">
        <f>LaborForceFemale!AR52-UnemployedFemale!AR52</f>
        <v>87.293609039208675</v>
      </c>
      <c r="AS52" s="25">
        <f>LaborForceFemale!AS52-UnemployedFemale!AS52</f>
        <v>90.594447160313024</v>
      </c>
      <c r="AT52" s="25">
        <f>LaborForceFemale!AT52-UnemployedFemale!AT52</f>
        <v>93.467471350041308</v>
      </c>
      <c r="AU52" s="25">
        <f>LaborForceFemale!AU52-UnemployedFemale!AU52</f>
        <v>95.689423918155043</v>
      </c>
      <c r="AV52" s="25">
        <f>LaborForceFemale!AV52-UnemployedFemale!AV52</f>
        <v>97.145669446594582</v>
      </c>
      <c r="AW52" s="25">
        <f>LaborForceFemale!AW52-UnemployedFemale!AW52</f>
        <v>97.997153757473058</v>
      </c>
      <c r="AX52" s="25">
        <f>LaborForceFemale!AX52-UnemployedFemale!AX52</f>
        <v>98.623772930532269</v>
      </c>
      <c r="AY52" s="25">
        <f>LaborForceFemale!AY52-UnemployedFemale!AY52</f>
        <v>99.55362766254845</v>
      </c>
      <c r="AZ52" s="25">
        <f>LaborForceFemale!AZ52-UnemployedFemale!AZ52</f>
        <v>101.16934007729999</v>
      </c>
    </row>
    <row r="53" spans="1:5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LaborForceFemale!AA53-UnemployedFemale!AA53</f>
        <v>41.862813634238748</v>
      </c>
      <c r="AB53" s="28">
        <f>LaborForceFemale!AB53-UnemployedFemale!AB53</f>
        <v>43.483603454831751</v>
      </c>
      <c r="AC53" s="28">
        <f>LaborForceFemale!AC53-UnemployedFemale!AC53</f>
        <v>44.957320223993719</v>
      </c>
      <c r="AD53" s="28">
        <f>LaborForceFemale!AD53-UnemployedFemale!AD53</f>
        <v>46.348914984742386</v>
      </c>
      <c r="AE53" s="28">
        <f>LaborForceFemale!AE53-UnemployedFemale!AE53</f>
        <v>47.756934147173709</v>
      </c>
      <c r="AF53" s="28">
        <f>LaborForceFemale!AF53-UnemployedFemale!AF53</f>
        <v>49.253794391433956</v>
      </c>
      <c r="AG53" s="25">
        <f>LaborForceFemale!AG53-UnemployedFemale!AG53</f>
        <v>50.670947665881499</v>
      </c>
      <c r="AH53" s="25">
        <f>LaborForceFemale!AH53-UnemployedFemale!AH53</f>
        <v>52.171035501015538</v>
      </c>
      <c r="AI53" s="25">
        <f>LaborForceFemale!AI53-UnemployedFemale!AI53</f>
        <v>53.75816199864083</v>
      </c>
      <c r="AJ53" s="25">
        <f>LaborForceFemale!AJ53-UnemployedFemale!AJ53</f>
        <v>55.433411765883022</v>
      </c>
      <c r="AK53" s="25">
        <f>LaborForceFemale!AK53-UnemployedFemale!AK53</f>
        <v>57.196370742470819</v>
      </c>
      <c r="AL53" s="25">
        <f>LaborForceFemale!AL53-UnemployedFemale!AL53</f>
        <v>59.606909199088705</v>
      </c>
      <c r="AM53" s="25">
        <f>LaborForceFemale!AM53-UnemployedFemale!AM53</f>
        <v>62.130694312141749</v>
      </c>
      <c r="AN53" s="25">
        <f>LaborForceFemale!AN53-UnemployedFemale!AN53</f>
        <v>64.801671177417305</v>
      </c>
      <c r="AO53" s="25">
        <f>LaborForceFemale!AO53-UnemployedFemale!AO53</f>
        <v>67.662724511238551</v>
      </c>
      <c r="AP53" s="25">
        <f>LaborForceFemale!AP53-UnemployedFemale!AP53</f>
        <v>70.731959183690947</v>
      </c>
      <c r="AQ53" s="25">
        <f>LaborForceFemale!AQ53-UnemployedFemale!AQ53</f>
        <v>74.048969105143371</v>
      </c>
      <c r="AR53" s="25">
        <f>LaborForceFemale!AR53-UnemployedFemale!AR53</f>
        <v>77.574817390915157</v>
      </c>
      <c r="AS53" s="25">
        <f>LaborForceFemale!AS53-UnemployedFemale!AS53</f>
        <v>81.155491821302434</v>
      </c>
      <c r="AT53" s="25">
        <f>LaborForceFemale!AT53-UnemployedFemale!AT53</f>
        <v>84.582148780024113</v>
      </c>
      <c r="AU53" s="25">
        <f>LaborForceFemale!AU53-UnemployedFemale!AU53</f>
        <v>87.706746553012053</v>
      </c>
      <c r="AV53" s="25">
        <f>LaborForceFemale!AV53-UnemployedFemale!AV53</f>
        <v>90.495867648918136</v>
      </c>
      <c r="AW53" s="25">
        <f>LaborForceFemale!AW53-UnemployedFemale!AW53</f>
        <v>93.017237541026688</v>
      </c>
      <c r="AX53" s="25">
        <f>LaborForceFemale!AX53-UnemployedFemale!AX53</f>
        <v>95.358949676323078</v>
      </c>
      <c r="AY53" s="25">
        <f>LaborForceFemale!AY53-UnemployedFemale!AY53</f>
        <v>97.657445186446878</v>
      </c>
      <c r="AZ53" s="25">
        <f>LaborForceFemale!AZ53-UnemployedFemale!AZ53</f>
        <v>100.03593600000001</v>
      </c>
    </row>
    <row r="54" spans="1:5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LaborForceFemale!AA54-UnemployedFemale!AA54</f>
        <v>40.309961111514909</v>
      </c>
      <c r="AB54" s="28">
        <f>LaborForceFemale!AB54-UnemployedFemale!AB54</f>
        <v>41.964346299186083</v>
      </c>
      <c r="AC54" s="28">
        <f>LaborForceFemale!AC54-UnemployedFemale!AC54</f>
        <v>43.357434187360447</v>
      </c>
      <c r="AD54" s="28">
        <f>LaborForceFemale!AD54-UnemployedFemale!AD54</f>
        <v>44.592997132123898</v>
      </c>
      <c r="AE54" s="28">
        <f>LaborForceFemale!AE54-UnemployedFemale!AE54</f>
        <v>45.836772277728656</v>
      </c>
      <c r="AF54" s="28">
        <f>LaborForceFemale!AF54-UnemployedFemale!AF54</f>
        <v>47.211942636794674</v>
      </c>
      <c r="AG54" s="25">
        <f>LaborForceFemale!AG54-UnemployedFemale!AG54</f>
        <v>48.568242799071271</v>
      </c>
      <c r="AH54" s="25">
        <f>LaborForceFemale!AH54-UnemployedFemale!AH54</f>
        <v>50.04207429150447</v>
      </c>
      <c r="AI54" s="25">
        <f>LaborForceFemale!AI54-UnemployedFemale!AI54</f>
        <v>51.615011345202745</v>
      </c>
      <c r="AJ54" s="25">
        <f>LaborForceFemale!AJ54-UnemployedFemale!AJ54</f>
        <v>53.247554000615608</v>
      </c>
      <c r="AK54" s="25">
        <f>LaborForceFemale!AK54-UnemployedFemale!AK54</f>
        <v>54.915432730898942</v>
      </c>
      <c r="AL54" s="25">
        <f>LaborForceFemale!AL54-UnemployedFemale!AL54</f>
        <v>57.159188137051018</v>
      </c>
      <c r="AM54" s="25">
        <f>LaborForceFemale!AM54-UnemployedFemale!AM54</f>
        <v>59.48196120100738</v>
      </c>
      <c r="AN54" s="25">
        <f>LaborForceFemale!AN54-UnemployedFemale!AN54</f>
        <v>61.92462876927118</v>
      </c>
      <c r="AO54" s="25">
        <f>LaborForceFemale!AO54-UnemployedFemale!AO54</f>
        <v>64.548433884773928</v>
      </c>
      <c r="AP54" s="25">
        <f>LaborForceFemale!AP54-UnemployedFemale!AP54</f>
        <v>67.390262142613878</v>
      </c>
      <c r="AQ54" s="25">
        <f>LaborForceFemale!AQ54-UnemployedFemale!AQ54</f>
        <v>70.45584528827132</v>
      </c>
      <c r="AR54" s="25">
        <f>LaborForceFemale!AR54-UnemployedFemale!AR54</f>
        <v>73.712038104417161</v>
      </c>
      <c r="AS54" s="25">
        <f>LaborForceFemale!AS54-UnemployedFemale!AS54</f>
        <v>77.10265690997619</v>
      </c>
      <c r="AT54" s="25">
        <f>LaborForceFemale!AT54-UnemployedFemale!AT54</f>
        <v>80.549479078715933</v>
      </c>
      <c r="AU54" s="25">
        <f>LaborForceFemale!AU54-UnemployedFemale!AU54</f>
        <v>83.984255532671995</v>
      </c>
      <c r="AV54" s="25">
        <f>LaborForceFemale!AV54-UnemployedFemale!AV54</f>
        <v>87.467211665340969</v>
      </c>
      <c r="AW54" s="25">
        <f>LaborForceFemale!AW54-UnemployedFemale!AW54</f>
        <v>90.994155780983206</v>
      </c>
      <c r="AX54" s="25">
        <f>LaborForceFemale!AX54-UnemployedFemale!AX54</f>
        <v>94.363828793833207</v>
      </c>
      <c r="AY54" s="25">
        <f>LaborForceFemale!AY54-UnemployedFemale!AY54</f>
        <v>97.304230891385117</v>
      </c>
      <c r="AZ54" s="25">
        <f>LaborForceFemale!AZ54-UnemployedFemale!AZ54</f>
        <v>99.666071999999986</v>
      </c>
    </row>
    <row r="55" spans="1:5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LaborForceFemale!AA55-UnemployedFemale!AA55</f>
        <v>38.441312138256372</v>
      </c>
      <c r="AB55" s="28">
        <f>LaborForceFemale!AB55-UnemployedFemale!AB55</f>
        <v>40.12406674701576</v>
      </c>
      <c r="AC55" s="28">
        <f>LaborForceFemale!AC55-UnemployedFemale!AC55</f>
        <v>41.512675252913041</v>
      </c>
      <c r="AD55" s="28">
        <f>LaborForceFemale!AD55-UnemployedFemale!AD55</f>
        <v>42.720615340301109</v>
      </c>
      <c r="AE55" s="28">
        <f>LaborForceFemale!AE55-UnemployedFemale!AE55</f>
        <v>43.927808863976324</v>
      </c>
      <c r="AF55" s="28">
        <f>LaborForceFemale!AF55-UnemployedFemale!AF55</f>
        <v>45.265651037399934</v>
      </c>
      <c r="AG55" s="25">
        <f>LaborForceFemale!AG55-UnemployedFemale!AG55</f>
        <v>46.594214247067612</v>
      </c>
      <c r="AH55" s="25">
        <f>LaborForceFemale!AH55-UnemployedFemale!AH55</f>
        <v>48.035381999351316</v>
      </c>
      <c r="AI55" s="25">
        <f>LaborForceFemale!AI55-UnemployedFemale!AI55</f>
        <v>49.562665903742911</v>
      </c>
      <c r="AJ55" s="25">
        <f>LaborForceFemale!AJ55-UnemployedFemale!AJ55</f>
        <v>51.128625258443542</v>
      </c>
      <c r="AK55" s="25">
        <f>LaborForceFemale!AK55-UnemployedFemale!AK55</f>
        <v>52.701904387513586</v>
      </c>
      <c r="AL55" s="25">
        <f>LaborForceFemale!AL55-UnemployedFemale!AL55</f>
        <v>54.801386367265245</v>
      </c>
      <c r="AM55" s="25">
        <f>LaborForceFemale!AM55-UnemployedFemale!AM55</f>
        <v>56.957769697113577</v>
      </c>
      <c r="AN55" s="25">
        <f>LaborForceFemale!AN55-UnemployedFemale!AN55</f>
        <v>59.21980631351731</v>
      </c>
      <c r="AO55" s="25">
        <f>LaborForceFemale!AO55-UnemployedFemale!AO55</f>
        <v>61.647060576055075</v>
      </c>
      <c r="AP55" s="25">
        <f>LaborForceFemale!AP55-UnemployedFemale!AP55</f>
        <v>64.28677314687414</v>
      </c>
      <c r="AQ55" s="25">
        <f>LaborForceFemale!AQ55-UnemployedFemale!AQ55</f>
        <v>67.120401728251522</v>
      </c>
      <c r="AR55" s="25">
        <f>LaborForceFemale!AR55-UnemployedFemale!AR55</f>
        <v>70.122015225131435</v>
      </c>
      <c r="AS55" s="25">
        <f>LaborForceFemale!AS55-UnemployedFemale!AS55</f>
        <v>73.310208217442622</v>
      </c>
      <c r="AT55" s="25">
        <f>LaborForceFemale!AT55-UnemployedFemale!AT55</f>
        <v>76.70693524421884</v>
      </c>
      <c r="AU55" s="25">
        <f>LaborForceFemale!AU55-UnemployedFemale!AU55</f>
        <v>80.301990932335642</v>
      </c>
      <c r="AV55" s="25">
        <f>LaborForceFemale!AV55-UnemployedFemale!AV55</f>
        <v>84.2154488369777</v>
      </c>
      <c r="AW55" s="25">
        <f>LaborForceFemale!AW55-UnemployedFemale!AW55</f>
        <v>88.395393998873274</v>
      </c>
      <c r="AX55" s="25">
        <f>LaborForceFemale!AX55-UnemployedFemale!AX55</f>
        <v>92.45442098066458</v>
      </c>
      <c r="AY55" s="25">
        <f>LaborForceFemale!AY55-UnemployedFemale!AY55</f>
        <v>95.868509392931003</v>
      </c>
      <c r="AZ55" s="25">
        <f>LaborForceFemale!AZ55-UnemployedFemale!AZ55</f>
        <v>98.306207999999998</v>
      </c>
    </row>
    <row r="56" spans="1:5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LaborForceFemale!AA56-UnemployedFemale!AA56</f>
        <v>36.053801384568466</v>
      </c>
      <c r="AB56" s="28">
        <f>LaborForceFemale!AB56-UnemployedFemale!AB56</f>
        <v>37.754473522436214</v>
      </c>
      <c r="AC56" s="28">
        <f>LaborForceFemale!AC56-UnemployedFemale!AC56</f>
        <v>39.262532222389169</v>
      </c>
      <c r="AD56" s="28">
        <f>LaborForceFemale!AD56-UnemployedFemale!AD56</f>
        <v>40.643675091157967</v>
      </c>
      <c r="AE56" s="28">
        <f>LaborForceFemale!AE56-UnemployedFemale!AE56</f>
        <v>42.006900430818419</v>
      </c>
      <c r="AF56" s="28">
        <f>LaborForceFemale!AF56-UnemployedFemale!AF56</f>
        <v>43.435823377209488</v>
      </c>
      <c r="AG56" s="25">
        <f>LaborForceFemale!AG56-UnemployedFemale!AG56</f>
        <v>44.780101346413147</v>
      </c>
      <c r="AH56" s="25">
        <f>LaborForceFemale!AH56-UnemployedFemale!AH56</f>
        <v>46.171707289319869</v>
      </c>
      <c r="AI56" s="25">
        <f>LaborForceFemale!AI56-UnemployedFemale!AI56</f>
        <v>47.602602181773193</v>
      </c>
      <c r="AJ56" s="25">
        <f>LaborForceFemale!AJ56-UnemployedFemale!AJ56</f>
        <v>49.056767477569295</v>
      </c>
      <c r="AK56" s="25">
        <f>LaborForceFemale!AK56-UnemployedFemale!AK56</f>
        <v>50.526477160929304</v>
      </c>
      <c r="AL56" s="25">
        <f>LaborForceFemale!AL56-UnemployedFemale!AL56</f>
        <v>52.516551892011769</v>
      </c>
      <c r="AM56" s="25">
        <f>LaborForceFemale!AM56-UnemployedFemale!AM56</f>
        <v>54.570722225002569</v>
      </c>
      <c r="AN56" s="25">
        <f>LaborForceFemale!AN56-UnemployedFemale!AN56</f>
        <v>56.72597193796696</v>
      </c>
      <c r="AO56" s="25">
        <f>LaborForceFemale!AO56-UnemployedFemale!AO56</f>
        <v>59.035074889342823</v>
      </c>
      <c r="AP56" s="25">
        <f>LaborForceFemale!AP56-UnemployedFemale!AP56</f>
        <v>61.533057989857546</v>
      </c>
      <c r="AQ56" s="25">
        <f>LaborForceFemale!AQ56-UnemployedFemale!AQ56</f>
        <v>64.201035994737225</v>
      </c>
      <c r="AR56" s="25">
        <f>LaborForceFemale!AR56-UnemployedFemale!AR56</f>
        <v>67.021125344254344</v>
      </c>
      <c r="AS56" s="25">
        <f>LaborForceFemale!AS56-UnemployedFemale!AS56</f>
        <v>70.032405227934603</v>
      </c>
      <c r="AT56" s="25">
        <f>LaborForceFemale!AT56-UnemployedFemale!AT56</f>
        <v>73.286209122322774</v>
      </c>
      <c r="AU56" s="25">
        <f>LaborForceFemale!AU56-UnemployedFemale!AU56</f>
        <v>76.796103712015352</v>
      </c>
      <c r="AV56" s="25">
        <f>LaborForceFemale!AV56-UnemployedFemale!AV56</f>
        <v>80.676834351032312</v>
      </c>
      <c r="AW56" s="25">
        <f>LaborForceFemale!AW56-UnemployedFemale!AW56</f>
        <v>84.864764826905486</v>
      </c>
      <c r="AX56" s="25">
        <f>LaborForceFemale!AX56-UnemployedFemale!AX56</f>
        <v>88.9840546223285</v>
      </c>
      <c r="AY56" s="25">
        <f>LaborForceFemale!AY56-UnemployedFemale!AY56</f>
        <v>92.514550439375938</v>
      </c>
      <c r="AZ56" s="25">
        <f>LaborForceFemale!AZ56-UnemployedFemale!AZ56</f>
        <v>95.123160000000013</v>
      </c>
    </row>
    <row r="57" spans="1:5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LaborForceFemale!AA57-UnemployedFemale!AA57</f>
        <v>33.385582674849715</v>
      </c>
      <c r="AB57" s="28">
        <f>LaborForceFemale!AB57-UnemployedFemale!AB57</f>
        <v>35.089241067568842</v>
      </c>
      <c r="AC57" s="28">
        <f>LaborForceFemale!AC57-UnemployedFemale!AC57</f>
        <v>36.780207877169573</v>
      </c>
      <c r="AD57" s="28">
        <f>LaborForceFemale!AD57-UnemployedFemale!AD57</f>
        <v>38.44504495682061</v>
      </c>
      <c r="AE57" s="28">
        <f>LaborForceFemale!AE57-UnemployedFemale!AE57</f>
        <v>40.075540105680638</v>
      </c>
      <c r="AF57" s="28">
        <f>LaborForceFemale!AF57-UnemployedFemale!AF57</f>
        <v>41.670200196323975</v>
      </c>
      <c r="AG57" s="25">
        <f>LaborForceFemale!AG57-UnemployedFemale!AG57</f>
        <v>43.058962661659393</v>
      </c>
      <c r="AH57" s="25">
        <f>LaborForceFemale!AH57-UnemployedFemale!AH57</f>
        <v>44.393250309568188</v>
      </c>
      <c r="AI57" s="25">
        <f>LaborForceFemale!AI57-UnemployedFemale!AI57</f>
        <v>45.703075267788968</v>
      </c>
      <c r="AJ57" s="25">
        <f>LaborForceFemale!AJ57-UnemployedFemale!AJ57</f>
        <v>47.026832271600902</v>
      </c>
      <c r="AK57" s="25">
        <f>LaborForceFemale!AK57-UnemployedFemale!AK57</f>
        <v>48.395745475207818</v>
      </c>
      <c r="AL57" s="25">
        <f>LaborForceFemale!AL57-UnemployedFemale!AL57</f>
        <v>50.303947667911459</v>
      </c>
      <c r="AM57" s="25">
        <f>LaborForceFemale!AM57-UnemployedFemale!AM57</f>
        <v>52.29561393558992</v>
      </c>
      <c r="AN57" s="25">
        <f>LaborForceFemale!AN57-UnemployedFemale!AN57</f>
        <v>54.397647646533841</v>
      </c>
      <c r="AO57" s="25">
        <f>LaborForceFemale!AO57-UnemployedFemale!AO57</f>
        <v>56.636006520376334</v>
      </c>
      <c r="AP57" s="25">
        <f>LaborForceFemale!AP57-UnemployedFemale!AP57</f>
        <v>59.034134982600506</v>
      </c>
      <c r="AQ57" s="25">
        <f>LaborForceFemale!AQ57-UnemployedFemale!AQ57</f>
        <v>61.577244673494647</v>
      </c>
      <c r="AR57" s="25">
        <f>LaborForceFemale!AR57-UnemployedFemale!AR57</f>
        <v>64.257752470067317</v>
      </c>
      <c r="AS57" s="25">
        <f>LaborForceFemale!AS57-UnemployedFemale!AS57</f>
        <v>67.105357791976743</v>
      </c>
      <c r="AT57" s="25">
        <f>LaborForceFemale!AT57-UnemployedFemale!AT57</f>
        <v>70.156444853279268</v>
      </c>
      <c r="AU57" s="25">
        <f>LaborForceFemale!AU57-UnemployedFemale!AU57</f>
        <v>73.421725941707109</v>
      </c>
      <c r="AV57" s="25">
        <f>LaborForceFemale!AV57-UnemployedFemale!AV57</f>
        <v>76.969529323907182</v>
      </c>
      <c r="AW57" s="25">
        <f>LaborForceFemale!AW57-UnemployedFemale!AW57</f>
        <v>80.755331182276606</v>
      </c>
      <c r="AX57" s="25">
        <f>LaborForceFemale!AX57-UnemployedFemale!AX57</f>
        <v>84.527200133637734</v>
      </c>
      <c r="AY57" s="25">
        <f>LaborForceFemale!AY57-UnemployedFemale!AY57</f>
        <v>87.944052072248823</v>
      </c>
      <c r="AZ57" s="25">
        <f>LaborForceFemale!AZ57-UnemployedFemale!AZ57</f>
        <v>90.781415999999993</v>
      </c>
    </row>
    <row r="58" spans="1:5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LaborForceFemale!AA58-UnemployedFemale!AA58</f>
        <v>31.2008504812738</v>
      </c>
      <c r="AB58" s="28">
        <f>LaborForceFemale!AB58-UnemployedFemale!AB58</f>
        <v>32.926089974307004</v>
      </c>
      <c r="AC58" s="28">
        <f>LaborForceFemale!AC58-UnemployedFemale!AC58</f>
        <v>34.806933379584002</v>
      </c>
      <c r="AD58" s="28">
        <f>LaborForceFemale!AD58-UnemployedFemale!AD58</f>
        <v>36.755003717820699</v>
      </c>
      <c r="AE58" s="28">
        <f>LaborForceFemale!AE58-UnemployedFemale!AE58</f>
        <v>38.653220375435602</v>
      </c>
      <c r="AF58" s="28">
        <f>LaborForceFemale!AF58-UnemployedFemale!AF58</f>
        <v>40.420004602320304</v>
      </c>
      <c r="AG58" s="25">
        <f>LaborForceFemale!AG58-UnemployedFemale!AG58</f>
        <v>41.857871795151617</v>
      </c>
      <c r="AH58" s="25">
        <f>LaborForceFemale!AH58-UnemployedFemale!AH58</f>
        <v>43.146989042917056</v>
      </c>
      <c r="AI58" s="25">
        <f>LaborForceFemale!AI58-UnemployedFemale!AI58</f>
        <v>44.347929449121601</v>
      </c>
      <c r="AJ58" s="25">
        <f>LaborForceFemale!AJ58-UnemployedFemale!AJ58</f>
        <v>45.554556702013528</v>
      </c>
      <c r="AK58" s="25">
        <f>LaborForceFemale!AK58-UnemployedFemale!AK58</f>
        <v>46.834091383577487</v>
      </c>
      <c r="AL58" s="25">
        <f>LaborForceFemale!AL58-UnemployedFemale!AL58</f>
        <v>48.393914908697653</v>
      </c>
      <c r="AM58" s="25">
        <f>LaborForceFemale!AM58-UnemployedFemale!AM58</f>
        <v>50.040234109815344</v>
      </c>
      <c r="AN58" s="25">
        <f>LaborForceFemale!AN58-UnemployedFemale!AN58</f>
        <v>51.783248114076883</v>
      </c>
      <c r="AO58" s="25">
        <f>LaborForceFemale!AO58-UnemployedFemale!AO58</f>
        <v>53.622766686974636</v>
      </c>
      <c r="AP58" s="25">
        <f>LaborForceFemale!AP58-UnemployedFemale!AP58</f>
        <v>55.560802733365833</v>
      </c>
      <c r="AQ58" s="25">
        <f>LaborForceFemale!AQ58-UnemployedFemale!AQ58</f>
        <v>57.585283703147319</v>
      </c>
      <c r="AR58" s="25">
        <f>LaborForceFemale!AR58-UnemployedFemale!AR58</f>
        <v>59.700411829554739</v>
      </c>
      <c r="AS58" s="25">
        <f>LaborForceFemale!AS58-UnemployedFemale!AS58</f>
        <v>61.936266512398575</v>
      </c>
      <c r="AT58" s="25">
        <f>LaborForceFemale!AT58-UnemployedFemale!AT58</f>
        <v>64.329533208510043</v>
      </c>
      <c r="AU58" s="25">
        <f>LaborForceFemale!AU58-UnemployedFemale!AU58</f>
        <v>66.899080072395435</v>
      </c>
      <c r="AV58" s="25">
        <f>LaborForceFemale!AV58-UnemployedFemale!AV58</f>
        <v>69.677025557075495</v>
      </c>
      <c r="AW58" s="25">
        <f>LaborForceFemale!AW58-UnemployedFemale!AW58</f>
        <v>72.623725985155644</v>
      </c>
      <c r="AX58" s="25">
        <f>LaborForceFemale!AX58-UnemployedFemale!AX58</f>
        <v>75.593193805521963</v>
      </c>
      <c r="AY58" s="25">
        <f>LaborForceFemale!AY58-UnemployedFemale!AY58</f>
        <v>78.390195031384579</v>
      </c>
      <c r="AZ58" s="25">
        <f>LaborForceFemale!AZ58-UnemployedFemale!AZ58</f>
        <v>80.880371999999994</v>
      </c>
    </row>
    <row r="59" spans="1:5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LaborForceFemale!AA59-UnemployedFemale!AA59</f>
        <v>28.617523394507799</v>
      </c>
      <c r="AB59" s="28">
        <f>LaborForceFemale!AB59-UnemployedFemale!AB59</f>
        <v>30.358625422284302</v>
      </c>
      <c r="AC59" s="28">
        <f>LaborForceFemale!AC59-UnemployedFemale!AC59</f>
        <v>32.439638908845794</v>
      </c>
      <c r="AD59" s="28">
        <f>LaborForceFemale!AD59-UnemployedFemale!AD59</f>
        <v>34.688342048407904</v>
      </c>
      <c r="AE59" s="28">
        <f>LaborForceFemale!AE59-UnemployedFemale!AE59</f>
        <v>36.8637753846319</v>
      </c>
      <c r="AF59" s="28">
        <f>LaborForceFemale!AF59-UnemployedFemale!AF59</f>
        <v>38.797493905719897</v>
      </c>
      <c r="AG59" s="25">
        <f>LaborForceFemale!AG59-UnemployedFemale!AG59</f>
        <v>40.270208714963758</v>
      </c>
      <c r="AH59" s="25">
        <f>LaborForceFemale!AH59-UnemployedFemale!AH59</f>
        <v>41.4845201521468</v>
      </c>
      <c r="AI59" s="25">
        <f>LaborForceFemale!AI59-UnemployedFemale!AI59</f>
        <v>42.541847740353205</v>
      </c>
      <c r="AJ59" s="25">
        <f>LaborForceFemale!AJ59-UnemployedFemale!AJ59</f>
        <v>43.598595620494329</v>
      </c>
      <c r="AK59" s="25">
        <f>LaborForceFemale!AK59-UnemployedFemale!AK59</f>
        <v>44.76874210442319</v>
      </c>
      <c r="AL59" s="25">
        <f>LaborForceFemale!AL59-UnemployedFemale!AL59</f>
        <v>46.258268309457264</v>
      </c>
      <c r="AM59" s="25">
        <f>LaborForceFemale!AM59-UnemployedFemale!AM59</f>
        <v>47.869177117455393</v>
      </c>
      <c r="AN59" s="25">
        <f>LaborForceFemale!AN59-UnemployedFemale!AN59</f>
        <v>49.583519197966005</v>
      </c>
      <c r="AO59" s="25">
        <f>LaborForceFemale!AO59-UnemployedFemale!AO59</f>
        <v>51.367780089150635</v>
      </c>
      <c r="AP59" s="25">
        <f>LaborForceFemale!AP59-UnemployedFemale!AP59</f>
        <v>53.201034638384137</v>
      </c>
      <c r="AQ59" s="25">
        <f>LaborForceFemale!AQ59-UnemployedFemale!AQ59</f>
        <v>55.072724369473534</v>
      </c>
      <c r="AR59" s="25">
        <f>LaborForceFemale!AR59-UnemployedFemale!AR59</f>
        <v>57.001895780726834</v>
      </c>
      <c r="AS59" s="25">
        <f>LaborForceFemale!AS59-UnemployedFemale!AS59</f>
        <v>59.027546933164146</v>
      </c>
      <c r="AT59" s="25">
        <f>LaborForceFemale!AT59-UnemployedFemale!AT59</f>
        <v>61.206374057993969</v>
      </c>
      <c r="AU59" s="25">
        <f>LaborForceFemale!AU59-UnemployedFemale!AU59</f>
        <v>63.569840493708384</v>
      </c>
      <c r="AV59" s="25">
        <f>LaborForceFemale!AV59-UnemployedFemale!AV59</f>
        <v>66.120506258636283</v>
      </c>
      <c r="AW59" s="25">
        <f>LaborForceFemale!AW59-UnemployedFemale!AW59</f>
        <v>68.824682716744036</v>
      </c>
      <c r="AX59" s="25">
        <f>LaborForceFemale!AX59-UnemployedFemale!AX59</f>
        <v>71.628017336131194</v>
      </c>
      <c r="AY59" s="25">
        <f>LaborForceFemale!AY59-UnemployedFemale!AY59</f>
        <v>74.457764224780504</v>
      </c>
      <c r="AZ59" s="25">
        <f>LaborForceFemale!AZ59-UnemployedFemale!AZ59</f>
        <v>77.249411999999992</v>
      </c>
    </row>
    <row r="60" spans="1:5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LaborForceFemale!AA60-UnemployedFemale!AA60</f>
        <v>26.510072350040794</v>
      </c>
      <c r="AB60" s="28">
        <f>LaborForceFemale!AB60-UnemployedFemale!AB60</f>
        <v>28.174127780492697</v>
      </c>
      <c r="AC60" s="28">
        <f>LaborForceFemale!AC60-UnemployedFemale!AC60</f>
        <v>30.275535954581301</v>
      </c>
      <c r="AD60" s="28">
        <f>LaborForceFemale!AD60-UnemployedFemale!AD60</f>
        <v>32.608839279441</v>
      </c>
      <c r="AE60" s="28">
        <f>LaborForceFemale!AE60-UnemployedFemale!AE60</f>
        <v>34.879447824124803</v>
      </c>
      <c r="AF60" s="28">
        <f>LaborForceFemale!AF60-UnemployedFemale!AF60</f>
        <v>36.877371842983301</v>
      </c>
      <c r="AG60" s="25">
        <f>LaborForceFemale!AG60-UnemployedFemale!AG60</f>
        <v>38.380061957887051</v>
      </c>
      <c r="AH60" s="25">
        <f>LaborForceFemale!AH60-UnemployedFemale!AH60</f>
        <v>39.592693515400114</v>
      </c>
      <c r="AI60" s="25">
        <f>LaborForceFemale!AI60-UnemployedFemale!AI60</f>
        <v>40.626759033039875</v>
      </c>
      <c r="AJ60" s="25">
        <f>LaborForceFemale!AJ60-UnemployedFemale!AJ60</f>
        <v>41.650071653353528</v>
      </c>
      <c r="AK60" s="25">
        <f>LaborForceFemale!AK60-UnemployedFemale!AK60</f>
        <v>42.787103179840059</v>
      </c>
      <c r="AL60" s="25">
        <f>LaborForceFemale!AL60-UnemployedFemale!AL60</f>
        <v>44.239663736814165</v>
      </c>
      <c r="AM60" s="25">
        <f>LaborForceFemale!AM60-UnemployedFemale!AM60</f>
        <v>45.807747022014325</v>
      </c>
      <c r="AN60" s="25">
        <f>LaborForceFemale!AN60-UnemployedFemale!AN60</f>
        <v>47.468224321059381</v>
      </c>
      <c r="AO60" s="25">
        <f>LaborForceFemale!AO60-UnemployedFemale!AO60</f>
        <v>49.177221679835903</v>
      </c>
      <c r="AP60" s="25">
        <f>LaborForceFemale!AP60-UnemployedFemale!AP60</f>
        <v>50.905684436174134</v>
      </c>
      <c r="AQ60" s="25">
        <f>LaborForceFemale!AQ60-UnemployedFemale!AQ60</f>
        <v>52.646039190987196</v>
      </c>
      <c r="AR60" s="25">
        <f>LaborForceFemale!AR60-UnemployedFemale!AR60</f>
        <v>54.424761144956463</v>
      </c>
      <c r="AS60" s="25">
        <f>LaborForceFemale!AS60-UnemployedFemale!AS60</f>
        <v>56.286054681558056</v>
      </c>
      <c r="AT60" s="25">
        <f>LaborForceFemale!AT60-UnemployedFemale!AT60</f>
        <v>58.287381635460477</v>
      </c>
      <c r="AU60" s="25">
        <f>LaborForceFemale!AU60-UnemployedFemale!AU60</f>
        <v>60.468367638752042</v>
      </c>
      <c r="AV60" s="25">
        <f>LaborForceFemale!AV60-UnemployedFemale!AV60</f>
        <v>62.81015634834511</v>
      </c>
      <c r="AW60" s="25">
        <f>LaborForceFemale!AW60-UnemployedFemale!AW60</f>
        <v>65.285756785519965</v>
      </c>
      <c r="AX60" s="25">
        <f>LaborForceFemale!AX60-UnemployedFemale!AX60</f>
        <v>67.911772399934307</v>
      </c>
      <c r="AY60" s="25">
        <f>LaborForceFemale!AY60-UnemployedFemale!AY60</f>
        <v>70.706228188664227</v>
      </c>
      <c r="AZ60" s="25">
        <f>LaborForceFemale!AZ60-UnemployedFemale!AZ60</f>
        <v>73.661255999999995</v>
      </c>
    </row>
    <row r="61" spans="1:5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LaborForceFemale!AA61-UnemployedFemale!AA61</f>
        <v>25.148915797306199</v>
      </c>
      <c r="AB61" s="28">
        <f>LaborForceFemale!AB61-UnemployedFemale!AB61</f>
        <v>26.589385023757302</v>
      </c>
      <c r="AC61" s="28">
        <f>LaborForceFemale!AC61-UnemployedFemale!AC61</f>
        <v>28.430949771574699</v>
      </c>
      <c r="AD61" s="28">
        <f>LaborForceFemale!AD61-UnemployedFemale!AD61</f>
        <v>30.506675746555104</v>
      </c>
      <c r="AE61" s="28">
        <f>LaborForceFemale!AE61-UnemployedFemale!AE61</f>
        <v>32.577869568751701</v>
      </c>
      <c r="AF61" s="28">
        <f>LaborForceFemale!AF61-UnemployedFemale!AF61</f>
        <v>34.471554073582801</v>
      </c>
      <c r="AG61" s="25">
        <f>LaborForceFemale!AG61-UnemployedFemale!AG61</f>
        <v>35.993300208903229</v>
      </c>
      <c r="AH61" s="25">
        <f>LaborForceFemale!AH61-UnemployedFemale!AH61</f>
        <v>37.320103038927869</v>
      </c>
      <c r="AI61" s="25">
        <f>LaborForceFemale!AI61-UnemployedFemale!AI61</f>
        <v>38.516801650245547</v>
      </c>
      <c r="AJ61" s="25">
        <f>LaborForceFemale!AJ61-UnemployedFemale!AJ61</f>
        <v>39.68890459176945</v>
      </c>
      <c r="AK61" s="25">
        <f>LaborForceFemale!AK61-UnemployedFemale!AK61</f>
        <v>40.912139397365337</v>
      </c>
      <c r="AL61" s="25">
        <f>LaborForceFemale!AL61-UnemployedFemale!AL61</f>
        <v>42.368472855898034</v>
      </c>
      <c r="AM61" s="25">
        <f>LaborForceFemale!AM61-UnemployedFemale!AM61</f>
        <v>43.878906214063022</v>
      </c>
      <c r="AN61" s="25">
        <f>LaborForceFemale!AN61-UnemployedFemale!AN61</f>
        <v>45.437363483357011</v>
      </c>
      <c r="AO61" s="25">
        <f>LaborForceFemale!AO61-UnemployedFemale!AO61</f>
        <v>47.029615396193989</v>
      </c>
      <c r="AP61" s="25">
        <f>LaborForceFemale!AP61-UnemployedFemale!AP61</f>
        <v>48.64735601141912</v>
      </c>
      <c r="AQ61" s="25">
        <f>LaborForceFemale!AQ61-UnemployedFemale!AQ61</f>
        <v>50.291902867745421</v>
      </c>
      <c r="AR61" s="25">
        <f>LaborForceFemale!AR61-UnemployedFemale!AR61</f>
        <v>51.980109880754981</v>
      </c>
      <c r="AS61" s="25">
        <f>LaborForceFemale!AS61-UnemployedFemale!AS61</f>
        <v>53.749526897885808</v>
      </c>
      <c r="AT61" s="25">
        <f>LaborForceFemale!AT61-UnemployedFemale!AT61</f>
        <v>55.646529393077145</v>
      </c>
      <c r="AU61" s="25">
        <f>LaborForceFemale!AU61-UnemployedFemale!AU61</f>
        <v>57.704107855293088</v>
      </c>
      <c r="AV61" s="25">
        <f>LaborForceFemale!AV61-UnemployedFemale!AV61</f>
        <v>59.899739287868037</v>
      </c>
      <c r="AW61" s="25">
        <f>LaborForceFemale!AW61-UnemployedFemale!AW61</f>
        <v>62.215337649116513</v>
      </c>
      <c r="AX61" s="25">
        <f>LaborForceFemale!AX61-UnemployedFemale!AX61</f>
        <v>64.687481176221453</v>
      </c>
      <c r="AY61" s="25">
        <f>LaborForceFemale!AY61-UnemployedFemale!AY61</f>
        <v>67.361520799644993</v>
      </c>
      <c r="AZ61" s="25">
        <f>LaborForceFemale!AZ61-UnemployedFemale!AZ61</f>
        <v>70.248744000000002</v>
      </c>
    </row>
    <row r="62" spans="1:5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LaborForceFemale!AA62-UnemployedFemale!AA62</f>
        <v>24.290828203573401</v>
      </c>
      <c r="AB62" s="28">
        <f>LaborForceFemale!AB62-UnemployedFemale!AB62</f>
        <v>25.423111040726099</v>
      </c>
      <c r="AC62" s="28">
        <f>LaborForceFemale!AC62-UnemployedFemale!AC62</f>
        <v>26.831099838893302</v>
      </c>
      <c r="AD62" s="28">
        <f>LaborForceFemale!AD62-UnemployedFemale!AD62</f>
        <v>28.436237283155805</v>
      </c>
      <c r="AE62" s="28">
        <f>LaborForceFemale!AE62-UnemployedFemale!AE62</f>
        <v>30.1229534775267</v>
      </c>
      <c r="AF62" s="28">
        <f>LaborForceFemale!AF62-UnemployedFemale!AF62</f>
        <v>31.803626801519194</v>
      </c>
      <c r="AG62" s="25">
        <f>LaborForceFemale!AG62-UnemployedFemale!AG62</f>
        <v>33.328133085668455</v>
      </c>
      <c r="AH62" s="25">
        <f>LaborForceFemale!AH62-UnemployedFemale!AH62</f>
        <v>34.828648308125196</v>
      </c>
      <c r="AI62" s="25">
        <f>LaborForceFemale!AI62-UnemployedFemale!AI62</f>
        <v>36.293357529240055</v>
      </c>
      <c r="AJ62" s="25">
        <f>LaborForceFemale!AJ62-UnemployedFemale!AJ62</f>
        <v>37.714350724304246</v>
      </c>
      <c r="AK62" s="25">
        <f>LaborForceFemale!AK62-UnemployedFemale!AK62</f>
        <v>39.093476384336704</v>
      </c>
      <c r="AL62" s="25">
        <f>LaborForceFemale!AL62-UnemployedFemale!AL62</f>
        <v>40.578026157887621</v>
      </c>
      <c r="AM62" s="25">
        <f>LaborForceFemale!AM62-UnemployedFemale!AM62</f>
        <v>42.025619078312552</v>
      </c>
      <c r="AN62" s="25">
        <f>LaborForceFemale!AN62-UnemployedFemale!AN62</f>
        <v>43.459829407257331</v>
      </c>
      <c r="AO62" s="25">
        <f>LaborForceFemale!AO62-UnemployedFemale!AO62</f>
        <v>44.91903680709764</v>
      </c>
      <c r="AP62" s="25">
        <f>LaborForceFemale!AP62-UnemployedFemale!AP62</f>
        <v>46.431972848511933</v>
      </c>
      <c r="AQ62" s="25">
        <f>LaborForceFemale!AQ62-UnemployedFemale!AQ62</f>
        <v>48.005873633100563</v>
      </c>
      <c r="AR62" s="25">
        <f>LaborForceFemale!AR62-UnemployedFemale!AR62</f>
        <v>49.644257809964841</v>
      </c>
      <c r="AS62" s="25">
        <f>LaborForceFemale!AS62-UnemployedFemale!AS62</f>
        <v>51.369127282928496</v>
      </c>
      <c r="AT62" s="25">
        <f>LaborForceFemale!AT62-UnemployedFemale!AT62</f>
        <v>53.208364409633049</v>
      </c>
      <c r="AU62" s="25">
        <f>LaborForceFemale!AU62-UnemployedFemale!AU62</f>
        <v>55.178707330811456</v>
      </c>
      <c r="AV62" s="25">
        <f>LaborForceFemale!AV62-UnemployedFemale!AV62</f>
        <v>57.267279254248812</v>
      </c>
      <c r="AW62" s="25">
        <f>LaborForceFemale!AW62-UnemployedFemale!AW62</f>
        <v>59.464153426534068</v>
      </c>
      <c r="AX62" s="25">
        <f>LaborForceFemale!AX62-UnemployedFemale!AX62</f>
        <v>61.794852440354418</v>
      </c>
      <c r="AY62" s="25">
        <f>LaborForceFemale!AY62-UnemployedFemale!AY62</f>
        <v>64.292216469368398</v>
      </c>
      <c r="AZ62" s="25">
        <f>LaborForceFemale!AZ62-UnemployedFemale!AZ62</f>
        <v>66.961691999999999</v>
      </c>
    </row>
    <row r="63" spans="1:5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LaborForceFemale!AA63-UnemployedFemale!AA63</f>
        <v>23.978321796962874</v>
      </c>
      <c r="AB63" s="28">
        <f>LaborForceFemale!AB63-UnemployedFemale!AB63</f>
        <v>24.836209943326452</v>
      </c>
      <c r="AC63" s="28">
        <f>LaborForceFemale!AC63-UnemployedFemale!AC63</f>
        <v>25.864283294559272</v>
      </c>
      <c r="AD63" s="28">
        <f>LaborForceFemale!AD63-UnemployedFemale!AD63</f>
        <v>27.064862558000453</v>
      </c>
      <c r="AE63" s="28">
        <f>LaborForceFemale!AE63-UnemployedFemale!AE63</f>
        <v>28.431759180745665</v>
      </c>
      <c r="AF63" s="28">
        <f>LaborForceFemale!AF63-UnemployedFemale!AF63</f>
        <v>29.951048918760154</v>
      </c>
      <c r="AG63" s="25">
        <f>LaborForceFemale!AG63-UnemployedFemale!AG63</f>
        <v>31.388144392189517</v>
      </c>
      <c r="AH63" s="25">
        <f>LaborForceFemale!AH63-UnemployedFemale!AH63</f>
        <v>32.944747827198071</v>
      </c>
      <c r="AI63" s="25">
        <f>LaborForceFemale!AI63-UnemployedFemale!AI63</f>
        <v>34.537283471445143</v>
      </c>
      <c r="AJ63" s="25">
        <f>LaborForceFemale!AJ63-UnemployedFemale!AJ63</f>
        <v>36.05555252945959</v>
      </c>
      <c r="AK63" s="25">
        <f>LaborForceFemale!AK63-UnemployedFemale!AK63</f>
        <v>37.4263373056137</v>
      </c>
      <c r="AL63" s="25">
        <f>LaborForceFemale!AL63-UnemployedFemale!AL63</f>
        <v>38.622341928509222</v>
      </c>
      <c r="AM63" s="25">
        <f>LaborForceFemale!AM63-UnemployedFemale!AM63</f>
        <v>39.672081036135644</v>
      </c>
      <c r="AN63" s="25">
        <f>LaborForceFemale!AN63-UnemployedFemale!AN63</f>
        <v>40.632224021626769</v>
      </c>
      <c r="AO63" s="25">
        <f>LaborForceFemale!AO63-UnemployedFemale!AO63</f>
        <v>41.586372222130315</v>
      </c>
      <c r="AP63" s="25">
        <f>LaborForceFemale!AP63-UnemployedFemale!AP63</f>
        <v>42.596103394390568</v>
      </c>
      <c r="AQ63" s="25">
        <f>LaborForceFemale!AQ63-UnemployedFemale!AQ63</f>
        <v>43.674250846727531</v>
      </c>
      <c r="AR63" s="25">
        <f>LaborForceFemale!AR63-UnemployedFemale!AR63</f>
        <v>44.807226890313423</v>
      </c>
      <c r="AS63" s="25">
        <f>LaborForceFemale!AS63-UnemployedFemale!AS63</f>
        <v>46.001963641179586</v>
      </c>
      <c r="AT63" s="25">
        <f>LaborForceFemale!AT63-UnemployedFemale!AT63</f>
        <v>47.256819616456447</v>
      </c>
      <c r="AU63" s="25">
        <f>LaborForceFemale!AU63-UnemployedFemale!AU63</f>
        <v>48.573538168443193</v>
      </c>
      <c r="AV63" s="25">
        <f>LaborForceFemale!AV63-UnemployedFemale!AV63</f>
        <v>49.938173794983314</v>
      </c>
      <c r="AW63" s="25">
        <f>LaborForceFemale!AW63-UnemployedFemale!AW63</f>
        <v>51.351928613377723</v>
      </c>
      <c r="AX63" s="25">
        <f>LaborForceFemale!AX63-UnemployedFemale!AX63</f>
        <v>52.839769039821199</v>
      </c>
      <c r="AY63" s="25">
        <f>LaborForceFemale!AY63-UnemployedFemale!AY63</f>
        <v>54.429603197715544</v>
      </c>
      <c r="AZ63" s="25">
        <f>LaborForceFemale!AZ63-UnemployedFemale!AZ63</f>
        <v>56.133210144000003</v>
      </c>
    </row>
    <row r="64" spans="1:5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LaborForceFemale!AA64-UnemployedFemale!AA64</f>
        <v>23.154470691573142</v>
      </c>
      <c r="AB64" s="28">
        <f>LaborForceFemale!AB64-UnemployedFemale!AB64</f>
        <v>23.694421932476459</v>
      </c>
      <c r="AC64" s="28">
        <f>LaborForceFemale!AC64-UnemployedFemale!AC64</f>
        <v>24.28774944217967</v>
      </c>
      <c r="AD64" s="28">
        <f>LaborForceFemale!AD64-UnemployedFemale!AD64</f>
        <v>25.019545823117411</v>
      </c>
      <c r="AE64" s="28">
        <f>LaborForceFemale!AE64-UnemployedFemale!AE64</f>
        <v>26.008167149585081</v>
      </c>
      <c r="AF64" s="28">
        <f>LaborForceFemale!AF64-UnemployedFemale!AF64</f>
        <v>27.324781779982565</v>
      </c>
      <c r="AG64" s="25">
        <f>LaborForceFemale!AG64-UnemployedFemale!AG64</f>
        <v>28.789541567867314</v>
      </c>
      <c r="AH64" s="25">
        <f>LaborForceFemale!AH64-UnemployedFemale!AH64</f>
        <v>30.548046353727486</v>
      </c>
      <c r="AI64" s="25">
        <f>LaborForceFemale!AI64-UnemployedFemale!AI64</f>
        <v>32.43171074575821</v>
      </c>
      <c r="AJ64" s="25">
        <f>LaborForceFemale!AJ64-UnemployedFemale!AJ64</f>
        <v>34.217229496335534</v>
      </c>
      <c r="AK64" s="25">
        <f>LaborForceFemale!AK64-UnemployedFemale!AK64</f>
        <v>35.753103929685764</v>
      </c>
      <c r="AL64" s="25">
        <f>LaborForceFemale!AL64-UnemployedFemale!AL64</f>
        <v>36.984247064504565</v>
      </c>
      <c r="AM64" s="25">
        <f>LaborForceFemale!AM64-UnemployedFemale!AM64</f>
        <v>37.97084679188049</v>
      </c>
      <c r="AN64" s="25">
        <f>LaborForceFemale!AN64-UnemployedFemale!AN64</f>
        <v>38.807538532042905</v>
      </c>
      <c r="AO64" s="25">
        <f>LaborForceFemale!AO64-UnemployedFemale!AO64</f>
        <v>39.634091944855996</v>
      </c>
      <c r="AP64" s="25">
        <f>LaborForceFemale!AP64-UnemployedFemale!AP64</f>
        <v>40.549296151505729</v>
      </c>
      <c r="AQ64" s="25">
        <f>LaborForceFemale!AQ64-UnemployedFemale!AQ64</f>
        <v>41.577909408148635</v>
      </c>
      <c r="AR64" s="25">
        <f>LaborForceFemale!AR64-UnemployedFemale!AR64</f>
        <v>42.690520944423042</v>
      </c>
      <c r="AS64" s="25">
        <f>LaborForceFemale!AS64-UnemployedFemale!AS64</f>
        <v>43.870424338826396</v>
      </c>
      <c r="AT64" s="25">
        <f>LaborForceFemale!AT64-UnemployedFemale!AT64</f>
        <v>45.08901879229785</v>
      </c>
      <c r="AU64" s="25">
        <f>LaborForceFemale!AU64-UnemployedFemale!AU64</f>
        <v>46.324769566740059</v>
      </c>
      <c r="AV64" s="25">
        <f>LaborForceFemale!AV64-UnemployedFemale!AV64</f>
        <v>47.569690294740873</v>
      </c>
      <c r="AW64" s="25">
        <f>LaborForceFemale!AW64-UnemployedFemale!AW64</f>
        <v>48.838136966623772</v>
      </c>
      <c r="AX64" s="25">
        <f>LaborForceFemale!AX64-UnemployedFemale!AX64</f>
        <v>50.16248153070876</v>
      </c>
      <c r="AY64" s="25">
        <f>LaborForceFemale!AY64-UnemployedFemale!AY64</f>
        <v>51.586996709075876</v>
      </c>
      <c r="AZ64" s="25">
        <f>LaborForceFemale!AZ64-UnemployedFemale!AZ64</f>
        <v>53.134680192000005</v>
      </c>
    </row>
    <row r="65" spans="1:5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LaborForceFemale!AA65-UnemployedFemale!AA65</f>
        <v>22.332166724409497</v>
      </c>
      <c r="AB65" s="28">
        <f>LaborForceFemale!AB65-UnemployedFemale!AB65</f>
        <v>22.647782922530631</v>
      </c>
      <c r="AC65" s="28">
        <f>LaborForceFemale!AC65-UnemployedFemale!AC65</f>
        <v>22.934777063469216</v>
      </c>
      <c r="AD65" s="28">
        <f>LaborForceFemale!AD65-UnemployedFemale!AD65</f>
        <v>23.333165156685844</v>
      </c>
      <c r="AE65" s="28">
        <f>LaborForceFemale!AE65-UnemployedFemale!AE65</f>
        <v>24.031698065762772</v>
      </c>
      <c r="AF65" s="28">
        <f>LaborForceFemale!AF65-UnemployedFemale!AF65</f>
        <v>25.151052572334546</v>
      </c>
      <c r="AG65" s="25">
        <f>LaborForceFemale!AG65-UnemployedFemale!AG65</f>
        <v>26.55317753063315</v>
      </c>
      <c r="AH65" s="25">
        <f>LaborForceFemale!AH65-UnemployedFemale!AH65</f>
        <v>28.342441471693075</v>
      </c>
      <c r="AI65" s="25">
        <f>LaborForceFemale!AI65-UnemployedFemale!AI65</f>
        <v>30.317075296718247</v>
      </c>
      <c r="AJ65" s="25">
        <f>LaborForceFemale!AJ65-UnemployedFemale!AJ65</f>
        <v>32.201366708178718</v>
      </c>
      <c r="AK65" s="25">
        <f>LaborForceFemale!AK65-UnemployedFemale!AK65</f>
        <v>33.804960984888673</v>
      </c>
      <c r="AL65" s="25">
        <f>LaborForceFemale!AL65-UnemployedFemale!AL65</f>
        <v>35.066135984430744</v>
      </c>
      <c r="AM65" s="25">
        <f>LaborForceFemale!AM65-UnemployedFemale!AM65</f>
        <v>36.054035184199535</v>
      </c>
      <c r="AN65" s="25">
        <f>LaborForceFemale!AN65-UnemployedFemale!AN65</f>
        <v>36.870531258946158</v>
      </c>
      <c r="AO65" s="25">
        <f>LaborForceFemale!AO65-UnemployedFemale!AO65</f>
        <v>37.668877900562578</v>
      </c>
      <c r="AP65" s="25">
        <f>LaborForceFemale!AP65-UnemployedFemale!AP65</f>
        <v>38.558770764586058</v>
      </c>
      <c r="AQ65" s="25">
        <f>LaborForceFemale!AQ65-UnemployedFemale!AQ65</f>
        <v>39.564206766171409</v>
      </c>
      <c r="AR65" s="25">
        <f>LaborForceFemale!AR65-UnemployedFemale!AR65</f>
        <v>40.650837047506499</v>
      </c>
      <c r="AS65" s="25">
        <f>LaborForceFemale!AS65-UnemployedFemale!AS65</f>
        <v>41.795106034027938</v>
      </c>
      <c r="AT65" s="25">
        <f>LaborForceFemale!AT65-UnemployedFemale!AT65</f>
        <v>42.957680501836613</v>
      </c>
      <c r="AU65" s="25">
        <f>LaborForceFemale!AU65-UnemployedFemale!AU65</f>
        <v>44.114185028619531</v>
      </c>
      <c r="AV65" s="25">
        <f>LaborForceFemale!AV65-UnemployedFemale!AV65</f>
        <v>45.257969309197534</v>
      </c>
      <c r="AW65" s="25">
        <f>LaborForceFemale!AW65-UnemployedFemale!AW65</f>
        <v>46.410727611407189</v>
      </c>
      <c r="AX65" s="25">
        <f>LaborForceFemale!AX65-UnemployedFemale!AX65</f>
        <v>47.607944502187593</v>
      </c>
      <c r="AY65" s="25">
        <f>LaborForceFemale!AY65-UnemployedFemale!AY65</f>
        <v>48.897564899403129</v>
      </c>
      <c r="AZ65" s="25">
        <f>LaborForceFemale!AZ65-UnemployedFemale!AZ65</f>
        <v>50.307438984000001</v>
      </c>
    </row>
    <row r="66" spans="1:5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LaborForceFemale!AA66-UnemployedFemale!AA66</f>
        <v>21.413940187228643</v>
      </c>
      <c r="AB66" s="28">
        <f>LaborForceFemale!AB66-UnemployedFemale!AB66</f>
        <v>21.660708734289042</v>
      </c>
      <c r="AC66" s="28">
        <f>LaborForceFemale!AC66-UnemployedFemale!AC66</f>
        <v>21.868025256584296</v>
      </c>
      <c r="AD66" s="28">
        <f>LaborForceFemale!AD66-UnemployedFemale!AD66</f>
        <v>22.167396503331549</v>
      </c>
      <c r="AE66" s="28">
        <f>LaborForceFemale!AE66-UnemployedFemale!AE66</f>
        <v>22.734422663191339</v>
      </c>
      <c r="AF66" s="28">
        <f>LaborForceFemale!AF66-UnemployedFemale!AF66</f>
        <v>23.686686241346038</v>
      </c>
      <c r="AG66" s="25">
        <f>LaborForceFemale!AG66-UnemployedFemale!AG66</f>
        <v>24.884730235867501</v>
      </c>
      <c r="AH66" s="25">
        <f>LaborForceFemale!AH66-UnemployedFemale!AH66</f>
        <v>26.439850308350316</v>
      </c>
      <c r="AI66" s="25">
        <f>LaborForceFemale!AI66-UnemployedFemale!AI66</f>
        <v>28.18431440097223</v>
      </c>
      <c r="AJ66" s="25">
        <f>LaborForceFemale!AJ66-UnemployedFemale!AJ66</f>
        <v>29.895597231424098</v>
      </c>
      <c r="AK66" s="25">
        <f>LaborForceFemale!AK66-UnemployedFemale!AK66</f>
        <v>31.412504736892245</v>
      </c>
      <c r="AL66" s="25">
        <f>LaborForceFemale!AL66-UnemployedFemale!AL66</f>
        <v>32.68968257173843</v>
      </c>
      <c r="AM66" s="25">
        <f>LaborForceFemale!AM66-UnemployedFemale!AM66</f>
        <v>33.778415151291213</v>
      </c>
      <c r="AN66" s="25">
        <f>LaborForceFemale!AN66-UnemployedFemale!AN66</f>
        <v>34.738591342204423</v>
      </c>
      <c r="AO66" s="25">
        <f>LaborForceFemale!AO66-UnemployedFemale!AO66</f>
        <v>35.665581097823974</v>
      </c>
      <c r="AP66" s="25">
        <f>LaborForceFemale!AP66-UnemployedFemale!AP66</f>
        <v>36.630939090640233</v>
      </c>
      <c r="AQ66" s="25">
        <f>LaborForceFemale!AQ66-UnemployedFemale!AQ66</f>
        <v>37.646562896312346</v>
      </c>
      <c r="AR66" s="25">
        <f>LaborForceFemale!AR66-UnemployedFemale!AR66</f>
        <v>38.691676201789903</v>
      </c>
      <c r="AS66" s="25">
        <f>LaborForceFemale!AS66-UnemployedFemale!AS66</f>
        <v>39.758656567045101</v>
      </c>
      <c r="AT66" s="25">
        <f>LaborForceFemale!AT66-UnemployedFemale!AT66</f>
        <v>40.833221934714516</v>
      </c>
      <c r="AU66" s="25">
        <f>LaborForceFemale!AU66-UnemployedFemale!AU66</f>
        <v>41.907009781890288</v>
      </c>
      <c r="AV66" s="25">
        <f>LaborForceFemale!AV66-UnemployedFemale!AV66</f>
        <v>42.980711279007238</v>
      </c>
      <c r="AW66" s="25">
        <f>LaborForceFemale!AW66-UnemployedFemale!AW66</f>
        <v>44.068361287394055</v>
      </c>
      <c r="AX66" s="25">
        <f>LaborForceFemale!AX66-UnemployedFemale!AX66</f>
        <v>45.200708050375965</v>
      </c>
      <c r="AY66" s="25">
        <f>LaborForceFemale!AY66-UnemployedFemale!AY66</f>
        <v>46.414557335205153</v>
      </c>
      <c r="AZ66" s="25">
        <f>LaborForceFemale!AZ66-UnemployedFemale!AZ66</f>
        <v>47.735502671999996</v>
      </c>
    </row>
    <row r="67" spans="1:5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LaborForceFemale!AA67-UnemployedFemale!AA67</f>
        <v>20.444658088587015</v>
      </c>
      <c r="AB67" s="28">
        <f>LaborForceFemale!AB67-UnemployedFemale!AB67</f>
        <v>20.725463676621263</v>
      </c>
      <c r="AC67" s="28">
        <f>LaborForceFemale!AC67-UnemployedFemale!AC67</f>
        <v>21.000080711751174</v>
      </c>
      <c r="AD67" s="28">
        <f>LaborForceFemale!AD67-UnemployedFemale!AD67</f>
        <v>21.352828227298325</v>
      </c>
      <c r="AE67" s="28">
        <f>LaborForceFemale!AE67-UnemployedFemale!AE67</f>
        <v>21.893553037314682</v>
      </c>
      <c r="AF67" s="28">
        <f>LaborForceFemale!AF67-UnemployedFemale!AF67</f>
        <v>22.698064914878358</v>
      </c>
      <c r="AG67" s="25">
        <f>LaborForceFemale!AG67-UnemployedFemale!AG67</f>
        <v>23.611522295657661</v>
      </c>
      <c r="AH67" s="25">
        <f>LaborForceFemale!AH67-UnemployedFemale!AH67</f>
        <v>24.766422786530629</v>
      </c>
      <c r="AI67" s="25">
        <f>LaborForceFemale!AI67-UnemployedFemale!AI67</f>
        <v>26.083273036961817</v>
      </c>
      <c r="AJ67" s="25">
        <f>LaborForceFemale!AJ67-UnemployedFemale!AJ67</f>
        <v>27.448245418377528</v>
      </c>
      <c r="AK67" s="25">
        <f>LaborForceFemale!AK67-UnemployedFemale!AK67</f>
        <v>28.778573867591827</v>
      </c>
      <c r="AL67" s="25">
        <f>LaborForceFemale!AL67-UnemployedFemale!AL67</f>
        <v>30.057530140688215</v>
      </c>
      <c r="AM67" s="25">
        <f>LaborForceFemale!AM67-UnemployedFemale!AM67</f>
        <v>31.297448545085793</v>
      </c>
      <c r="AN67" s="25">
        <f>LaborForceFemale!AN67-UnemployedFemale!AN67</f>
        <v>32.490706358610645</v>
      </c>
      <c r="AO67" s="25">
        <f>LaborForceFemale!AO67-UnemployedFemale!AO67</f>
        <v>33.637135303659306</v>
      </c>
      <c r="AP67" s="25">
        <f>LaborForceFemale!AP67-UnemployedFemale!AP67</f>
        <v>34.736591558850897</v>
      </c>
      <c r="AQ67" s="25">
        <f>LaborForceFemale!AQ67-UnemployedFemale!AQ67</f>
        <v>35.784011557521055</v>
      </c>
      <c r="AR67" s="25">
        <f>LaborForceFemale!AR67-UnemployedFemale!AR67</f>
        <v>36.782229587683688</v>
      </c>
      <c r="AS67" s="25">
        <f>LaborForceFemale!AS67-UnemployedFemale!AS67</f>
        <v>37.752052814813567</v>
      </c>
      <c r="AT67" s="25">
        <f>LaborForceFemale!AT67-UnemployedFemale!AT67</f>
        <v>38.722522814270647</v>
      </c>
      <c r="AU67" s="25">
        <f>LaborForceFemale!AU67-UnemployedFemale!AU67</f>
        <v>39.718926566952348</v>
      </c>
      <c r="AV67" s="25">
        <f>LaborForceFemale!AV67-UnemployedFemale!AV67</f>
        <v>40.743997902173433</v>
      </c>
      <c r="AW67" s="25">
        <f>LaborForceFemale!AW67-UnemployedFemale!AW67</f>
        <v>41.800993542080022</v>
      </c>
      <c r="AX67" s="25">
        <f>LaborForceFemale!AX67-UnemployedFemale!AX67</f>
        <v>42.907596369708642</v>
      </c>
      <c r="AY67" s="25">
        <f>LaborForceFemale!AY67-UnemployedFemale!AY67</f>
        <v>44.084724449974118</v>
      </c>
      <c r="AZ67" s="25">
        <f>LaborForceFemale!AZ67-UnemployedFemale!AZ67</f>
        <v>45.345927000000003</v>
      </c>
    </row>
    <row r="68" spans="1:5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LaborForceFemale!AA68-UnemployedFemale!AA68</f>
        <v>13.092170334003599</v>
      </c>
      <c r="AB68" s="28">
        <f>LaborForceFemale!AB68-UnemployedFemale!AB68</f>
        <v>13.293046721602197</v>
      </c>
      <c r="AC68" s="28">
        <f>LaborForceFemale!AC68-UnemployedFemale!AC68</f>
        <v>13.504277562169799</v>
      </c>
      <c r="AD68" s="28">
        <f>LaborForceFemale!AD68-UnemployedFemale!AD68</f>
        <v>13.755373046668048</v>
      </c>
      <c r="AE68" s="28">
        <f>LaborForceFemale!AE68-UnemployedFemale!AE68</f>
        <v>14.0841269284338</v>
      </c>
      <c r="AF68" s="28">
        <f>LaborForceFemale!AF68-UnemployedFemale!AF68</f>
        <v>14.518496230483349</v>
      </c>
      <c r="AG68" s="25">
        <f>LaborForceFemale!AG68-UnemployedFemale!AG68</f>
        <v>14.881621156400248</v>
      </c>
      <c r="AH68" s="25">
        <f>LaborForceFemale!AH68-UnemployedFemale!AH68</f>
        <v>15.334910552615007</v>
      </c>
      <c r="AI68" s="25">
        <f>LaborForceFemale!AI68-UnemployedFemale!AI68</f>
        <v>15.874473478687788</v>
      </c>
      <c r="AJ68" s="25">
        <f>LaborForceFemale!AJ68-UnemployedFemale!AJ68</f>
        <v>16.491002421272395</v>
      </c>
      <c r="AK68" s="25">
        <f>LaborForceFemale!AK68-UnemployedFemale!AK68</f>
        <v>17.172065620344856</v>
      </c>
      <c r="AL68" s="25">
        <f>LaborForceFemale!AL68-UnemployedFemale!AL68</f>
        <v>17.921998757248733</v>
      </c>
      <c r="AM68" s="25">
        <f>LaborForceFemale!AM68-UnemployedFemale!AM68</f>
        <v>18.727688923678816</v>
      </c>
      <c r="AN68" s="25">
        <f>LaborForceFemale!AN68-UnemployedFemale!AN68</f>
        <v>19.54102908195437</v>
      </c>
      <c r="AO68" s="25">
        <f>LaborForceFemale!AO68-UnemployedFemale!AO68</f>
        <v>20.30343976205878</v>
      </c>
      <c r="AP68" s="25">
        <f>LaborForceFemale!AP68-UnemployedFemale!AP68</f>
        <v>20.977203310901761</v>
      </c>
      <c r="AQ68" s="25">
        <f>LaborForceFemale!AQ68-UnemployedFemale!AQ68</f>
        <v>21.546470822455987</v>
      </c>
      <c r="AR68" s="25">
        <f>LaborForceFemale!AR68-UnemployedFemale!AR68</f>
        <v>22.029124312405543</v>
      </c>
      <c r="AS68" s="25">
        <f>LaborForceFemale!AS68-UnemployedFemale!AS68</f>
        <v>22.455710396690424</v>
      </c>
      <c r="AT68" s="25">
        <f>LaborForceFemale!AT68-UnemployedFemale!AT68</f>
        <v>22.871463686742803</v>
      </c>
      <c r="AU68" s="25">
        <f>LaborForceFemale!AU68-UnemployedFemale!AU68</f>
        <v>23.306775658965197</v>
      </c>
      <c r="AV68" s="25">
        <f>LaborForceFemale!AV68-UnemployedFemale!AV68</f>
        <v>23.767283162759821</v>
      </c>
      <c r="AW68" s="25">
        <f>LaborForceFemale!AW68-UnemployedFemale!AW68</f>
        <v>24.247503149665498</v>
      </c>
      <c r="AX68" s="25">
        <f>LaborForceFemale!AX68-UnemployedFemale!AX68</f>
        <v>24.748616490096104</v>
      </c>
      <c r="AY68" s="25">
        <f>LaborForceFemale!AY68-UnemployedFemale!AY68</f>
        <v>25.271204084295558</v>
      </c>
      <c r="AZ68" s="25">
        <f>LaborForceFemale!AZ68-UnemployedFemale!AZ68</f>
        <v>25.814496120000001</v>
      </c>
    </row>
    <row r="69" spans="1:5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LaborForceFemale!AA69-UnemployedFemale!AA69</f>
        <v>12.539242545458999</v>
      </c>
      <c r="AB69" s="28">
        <f>LaborForceFemale!AB69-UnemployedFemale!AB69</f>
        <v>12.7587569484018</v>
      </c>
      <c r="AC69" s="28">
        <f>LaborForceFemale!AC69-UnemployedFemale!AC69</f>
        <v>13.002086593173301</v>
      </c>
      <c r="AD69" s="28">
        <f>LaborForceFemale!AD69-UnemployedFemale!AD69</f>
        <v>13.2713023703673</v>
      </c>
      <c r="AE69" s="28">
        <f>LaborForceFemale!AE69-UnemployedFemale!AE69</f>
        <v>13.5674397252807</v>
      </c>
      <c r="AF69" s="28">
        <f>LaborForceFemale!AF69-UnemployedFemale!AF69</f>
        <v>13.894640439101099</v>
      </c>
      <c r="AG69" s="25">
        <f>LaborForceFemale!AG69-UnemployedFemale!AG69</f>
        <v>14.067990254000495</v>
      </c>
      <c r="AH69" s="25">
        <f>LaborForceFemale!AH69-UnemployedFemale!AH69</f>
        <v>14.264668952556011</v>
      </c>
      <c r="AI69" s="25">
        <f>LaborForceFemale!AI69-UnemployedFemale!AI69</f>
        <v>14.533853769909227</v>
      </c>
      <c r="AJ69" s="25">
        <f>LaborForceFemale!AJ69-UnemployedFemale!AJ69</f>
        <v>14.938908075740876</v>
      </c>
      <c r="AK69" s="25">
        <f>LaborForceFemale!AK69-UnemployedFemale!AK69</f>
        <v>15.513529998961305</v>
      </c>
      <c r="AL69" s="25">
        <f>LaborForceFemale!AL69-UnemployedFemale!AL69</f>
        <v>16.279292799843777</v>
      </c>
      <c r="AM69" s="25">
        <f>LaborForceFemale!AM69-UnemployedFemale!AM69</f>
        <v>17.198965624779532</v>
      </c>
      <c r="AN69" s="25">
        <f>LaborForceFemale!AN69-UnemployedFemale!AN69</f>
        <v>18.178005635448109</v>
      </c>
      <c r="AO69" s="25">
        <f>LaborForceFemale!AO69-UnemployedFemale!AO69</f>
        <v>19.091582953075857</v>
      </c>
      <c r="AP69" s="25">
        <f>LaborForceFemale!AP69-UnemployedFemale!AP69</f>
        <v>19.856970936687137</v>
      </c>
      <c r="AQ69" s="25">
        <f>LaborForceFemale!AQ69-UnemployedFemale!AQ69</f>
        <v>20.449452029723467</v>
      </c>
      <c r="AR69" s="25">
        <f>LaborForceFemale!AR69-UnemployedFemale!AR69</f>
        <v>20.901645967267779</v>
      </c>
      <c r="AS69" s="25">
        <f>LaborForceFemale!AS69-UnemployedFemale!AS69</f>
        <v>21.266427824969494</v>
      </c>
      <c r="AT69" s="25">
        <f>LaborForceFemale!AT69-UnemployedFemale!AT69</f>
        <v>21.617062929517001</v>
      </c>
      <c r="AU69" s="25">
        <f>LaborForceFemale!AU69-UnemployedFemale!AU69</f>
        <v>22.006176226307154</v>
      </c>
      <c r="AV69" s="25">
        <f>LaborForceFemale!AV69-UnemployedFemale!AV69</f>
        <v>22.44574475085345</v>
      </c>
      <c r="AW69" s="25">
        <f>LaborForceFemale!AW69-UnemployedFemale!AW69</f>
        <v>22.918148022321532</v>
      </c>
      <c r="AX69" s="25">
        <f>LaborForceFemale!AX69-UnemployedFemale!AX69</f>
        <v>23.414728131713066</v>
      </c>
      <c r="AY69" s="25">
        <f>LaborForceFemale!AY69-UnemployedFemale!AY69</f>
        <v>23.920449023523901</v>
      </c>
      <c r="AZ69" s="25">
        <f>LaborForceFemale!AZ69-UnemployedFemale!AZ69</f>
        <v>24.424213968</v>
      </c>
    </row>
    <row r="70" spans="1:5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LaborForceFemale!AA70-UnemployedFemale!AA70</f>
        <v>11.965605850976399</v>
      </c>
      <c r="AB70" s="28">
        <f>LaborForceFemale!AB70-UnemployedFemale!AB70</f>
        <v>12.20220510131805</v>
      </c>
      <c r="AC70" s="28">
        <f>LaborForceFemale!AC70-UnemployedFemale!AC70</f>
        <v>12.46727909732445</v>
      </c>
      <c r="AD70" s="28">
        <f>LaborForceFemale!AD70-UnemployedFemale!AD70</f>
        <v>12.746331604839</v>
      </c>
      <c r="AE70" s="28">
        <f>LaborForceFemale!AE70-UnemployedFemale!AE70</f>
        <v>13.015547382033002</v>
      </c>
      <c r="AF70" s="28">
        <f>LaborForceFemale!AF70-UnemployedFemale!AF70</f>
        <v>13.263536530640549</v>
      </c>
      <c r="AG70" s="25">
        <f>LaborForceFemale!AG70-UnemployedFemale!AG70</f>
        <v>13.305498943203494</v>
      </c>
      <c r="AH70" s="25">
        <f>LaborForceFemale!AH70-UnemployedFemale!AH70</f>
        <v>13.324230132683503</v>
      </c>
      <c r="AI70" s="25">
        <f>LaborForceFemale!AI70-UnemployedFemale!AI70</f>
        <v>13.402207148176135</v>
      </c>
      <c r="AJ70" s="25">
        <f>LaborForceFemale!AJ70-UnemployedFemale!AJ70</f>
        <v>13.645331982558353</v>
      </c>
      <c r="AK70" s="25">
        <f>LaborForceFemale!AK70-UnemployedFemale!AK70</f>
        <v>14.117968519186345</v>
      </c>
      <c r="AL70" s="25">
        <f>LaborForceFemale!AL70-UnemployedFemale!AL70</f>
        <v>14.849121520923159</v>
      </c>
      <c r="AM70" s="25">
        <f>LaborForceFemale!AM70-UnemployedFemale!AM70</f>
        <v>15.788601206253373</v>
      </c>
      <c r="AN70" s="25">
        <f>LaborForceFemale!AN70-UnemployedFemale!AN70</f>
        <v>16.820120385621621</v>
      </c>
      <c r="AO70" s="25">
        <f>LaborForceFemale!AO70-UnemployedFemale!AO70</f>
        <v>17.790795207159963</v>
      </c>
      <c r="AP70" s="25">
        <f>LaborForceFemale!AP70-UnemployedFemale!AP70</f>
        <v>18.596311867286985</v>
      </c>
      <c r="AQ70" s="25">
        <f>LaborForceFemale!AQ70-UnemployedFemale!AQ70</f>
        <v>19.206343316063332</v>
      </c>
      <c r="AR70" s="25">
        <f>LaborForceFemale!AR70-UnemployedFemale!AR70</f>
        <v>19.660624544269361</v>
      </c>
      <c r="AS70" s="25">
        <f>LaborForceFemale!AS70-UnemployedFemale!AS70</f>
        <v>20.01487231009364</v>
      </c>
      <c r="AT70" s="25">
        <f>LaborForceFemale!AT70-UnemployedFemale!AT70</f>
        <v>20.352791759216892</v>
      </c>
      <c r="AU70" s="25">
        <f>LaborForceFemale!AU70-UnemployedFemale!AU70</f>
        <v>20.730523271713743</v>
      </c>
      <c r="AV70" s="25">
        <f>LaborForceFemale!AV70-UnemployedFemale!AV70</f>
        <v>21.160441397830116</v>
      </c>
      <c r="AW70" s="25">
        <f>LaborForceFemale!AW70-UnemployedFemale!AW70</f>
        <v>21.622426687153499</v>
      </c>
      <c r="AX70" s="25">
        <f>LaborForceFemale!AX70-UnemployedFemale!AX70</f>
        <v>22.104262578291042</v>
      </c>
      <c r="AY70" s="25">
        <f>LaborForceFemale!AY70-UnemployedFemale!AY70</f>
        <v>22.584004493119462</v>
      </c>
      <c r="AZ70" s="25">
        <f>LaborForceFemale!AZ70-UnemployedFemale!AZ70</f>
        <v>23.050361712000001</v>
      </c>
    </row>
    <row r="71" spans="1:5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LaborForceFemale!AA71-UnemployedFemale!AA71</f>
        <v>11.352104512563148</v>
      </c>
      <c r="AB71" s="28">
        <f>LaborForceFemale!AB71-UnemployedFemale!AB71</f>
        <v>11.591810098795499</v>
      </c>
      <c r="AC71" s="28">
        <f>LaborForceFemale!AC71-UnemployedFemale!AC71</f>
        <v>11.849118255075149</v>
      </c>
      <c r="AD71" s="28">
        <f>LaborForceFemale!AD71-UnemployedFemale!AD71</f>
        <v>12.110050469893949</v>
      </c>
      <c r="AE71" s="28">
        <f>LaborForceFemale!AE71-UnemployedFemale!AE71</f>
        <v>12.350791501423199</v>
      </c>
      <c r="AF71" s="28">
        <f>LaborForceFemale!AF71-UnemployedFemale!AF71</f>
        <v>12.561504619342349</v>
      </c>
      <c r="AG71" s="25">
        <f>LaborForceFemale!AG71-UnemployedFemale!AG71</f>
        <v>12.568577428207869</v>
      </c>
      <c r="AH71" s="25">
        <f>LaborForceFemale!AH71-UnemployedFemale!AH71</f>
        <v>12.546423589931804</v>
      </c>
      <c r="AI71" s="25">
        <f>LaborForceFemale!AI71-UnemployedFemale!AI71</f>
        <v>12.573297194310822</v>
      </c>
      <c r="AJ71" s="25">
        <f>LaborForceFemale!AJ71-UnemployedFemale!AJ71</f>
        <v>12.748642958696395</v>
      </c>
      <c r="AK71" s="25">
        <f>LaborForceFemale!AK71-UnemployedFemale!AK71</f>
        <v>13.133152232866571</v>
      </c>
      <c r="AL71" s="25">
        <f>LaborForceFemale!AL71-UnemployedFemale!AL71</f>
        <v>13.752385008473468</v>
      </c>
      <c r="AM71" s="25">
        <f>LaborForceFemale!AM71-UnemployedFemale!AM71</f>
        <v>14.562876641109293</v>
      </c>
      <c r="AN71" s="25">
        <f>LaborForceFemale!AN71-UnemployedFemale!AN71</f>
        <v>15.47017598520932</v>
      </c>
      <c r="AO71" s="25">
        <f>LaborForceFemale!AO71-UnemployedFemale!AO71</f>
        <v>16.346704241626696</v>
      </c>
      <c r="AP71" s="25">
        <f>LaborForceFemale!AP71-UnemployedFemale!AP71</f>
        <v>17.106152859153212</v>
      </c>
      <c r="AQ71" s="25">
        <f>LaborForceFemale!AQ71-UnemployedFemale!AQ71</f>
        <v>17.723485805788858</v>
      </c>
      <c r="AR71" s="25">
        <f>LaborForceFemale!AR71-UnemployedFemale!AR71</f>
        <v>18.229628321737547</v>
      </c>
      <c r="AS71" s="25">
        <f>LaborForceFemale!AS71-UnemployedFemale!AS71</f>
        <v>18.658367289621026</v>
      </c>
      <c r="AT71" s="25">
        <f>LaborForceFemale!AT71-UnemployedFemale!AT71</f>
        <v>19.061913388455608</v>
      </c>
      <c r="AU71" s="25">
        <f>LaborForceFemale!AU71-UnemployedFemale!AU71</f>
        <v>19.479393973522853</v>
      </c>
      <c r="AV71" s="25">
        <f>LaborForceFemale!AV71-UnemployedFemale!AV71</f>
        <v>19.915954547916396</v>
      </c>
      <c r="AW71" s="25">
        <f>LaborForceFemale!AW71-UnemployedFemale!AW71</f>
        <v>20.359518807766868</v>
      </c>
      <c r="AX71" s="25">
        <f>LaborForceFemale!AX71-UnemployedFemale!AX71</f>
        <v>20.805508427349523</v>
      </c>
      <c r="AY71" s="25">
        <f>LaborForceFemale!AY71-UnemployedFemale!AY71</f>
        <v>21.24517487432048</v>
      </c>
      <c r="AZ71" s="25">
        <f>LaborForceFemale!AZ71-UnemployedFemale!AZ71</f>
        <v>21.673379952000005</v>
      </c>
    </row>
    <row r="72" spans="1:5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LaborForceFemale!AA72-UnemployedFemale!AA72</f>
        <v>10.709610705836699</v>
      </c>
      <c r="AB72" s="28">
        <f>LaborForceFemale!AB72-UnemployedFemale!AB72</f>
        <v>10.944656788232999</v>
      </c>
      <c r="AC72" s="28">
        <f>LaborForceFemale!AC72-UnemployedFemale!AC72</f>
        <v>11.1776319800355</v>
      </c>
      <c r="AD72" s="28">
        <f>LaborForceFemale!AD72-UnemployedFemale!AD72</f>
        <v>11.404394500056599</v>
      </c>
      <c r="AE72" s="28">
        <f>LaborForceFemale!AE72-UnemployedFemale!AE72</f>
        <v>11.619249399163349</v>
      </c>
      <c r="AF72" s="28">
        <f>LaborForceFemale!AF72-UnemployedFemale!AF72</f>
        <v>11.822196677355748</v>
      </c>
      <c r="AG72" s="25">
        <f>LaborForceFemale!AG72-UnemployedFemale!AG72</f>
        <v>11.85773710492964</v>
      </c>
      <c r="AH72" s="25">
        <f>LaborForceFemale!AH72-UnemployedFemale!AH72</f>
        <v>11.884277890225649</v>
      </c>
      <c r="AI72" s="25">
        <f>LaborForceFemale!AI72-UnemployedFemale!AI72</f>
        <v>11.949869130332697</v>
      </c>
      <c r="AJ72" s="25">
        <f>LaborForceFemale!AJ72-UnemployedFemale!AJ72</f>
        <v>12.117366007246076</v>
      </c>
      <c r="AK72" s="25">
        <f>LaborForceFemale!AK72-UnemployedFemale!AK72</f>
        <v>12.425406668759171</v>
      </c>
      <c r="AL72" s="25">
        <f>LaborForceFemale!AL72-UnemployedFemale!AL72</f>
        <v>12.887853426918639</v>
      </c>
      <c r="AM72" s="25">
        <f>LaborForceFemale!AM72-UnemployedFemale!AM72</f>
        <v>13.478235861369976</v>
      </c>
      <c r="AN72" s="25">
        <f>LaborForceFemale!AN72-UnemployedFemale!AN72</f>
        <v>14.150126547297502</v>
      </c>
      <c r="AO72" s="25">
        <f>LaborForceFemale!AO72-UnemployedFemale!AO72</f>
        <v>14.837643006106136</v>
      </c>
      <c r="AP72" s="25">
        <f>LaborForceFemale!AP72-UnemployedFemale!AP72</f>
        <v>15.494199824127138</v>
      </c>
      <c r="AQ72" s="25">
        <f>LaborForceFemale!AQ72-UnemployedFemale!AQ72</f>
        <v>16.110222875299865</v>
      </c>
      <c r="AR72" s="25">
        <f>LaborForceFemale!AR72-UnemployedFemale!AR72</f>
        <v>16.693483256673282</v>
      </c>
      <c r="AS72" s="25">
        <f>LaborForceFemale!AS72-UnemployedFemale!AS72</f>
        <v>17.242202176755239</v>
      </c>
      <c r="AT72" s="25">
        <f>LaborForceFemale!AT72-UnemployedFemale!AT72</f>
        <v>17.758160565858283</v>
      </c>
      <c r="AU72" s="25">
        <f>LaborForceFemale!AU72-UnemployedFemale!AU72</f>
        <v>18.243909076830132</v>
      </c>
      <c r="AV72" s="25">
        <f>LaborForceFemale!AV72-UnemployedFemale!AV72</f>
        <v>18.697290383643455</v>
      </c>
      <c r="AW72" s="25">
        <f>LaborForceFemale!AW72-UnemployedFemale!AW72</f>
        <v>19.119170179229954</v>
      </c>
      <c r="AX72" s="25">
        <f>LaborForceFemale!AX72-UnemployedFemale!AX72</f>
        <v>19.519273361818204</v>
      </c>
      <c r="AY72" s="25">
        <f>LaborForceFemale!AY72-UnemployedFemale!AY72</f>
        <v>19.911115432310574</v>
      </c>
      <c r="AZ72" s="25">
        <f>LaborForceFemale!AZ72-UnemployedFemale!AZ72</f>
        <v>20.305395515999997</v>
      </c>
    </row>
    <row r="73" spans="1:5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LaborForceFemale!AA73-UnemployedFemale!AA73</f>
        <v>10.0790245200246</v>
      </c>
      <c r="AB73" s="28">
        <f>LaborForceFemale!AB73-UnemployedFemale!AB73</f>
        <v>10.31976555155385</v>
      </c>
      <c r="AC73" s="28">
        <f>LaborForceFemale!AC73-UnemployedFemale!AC73</f>
        <v>10.541350845090451</v>
      </c>
      <c r="AD73" s="28">
        <f>LaborForceFemale!AD73-UnemployedFemale!AD73</f>
        <v>10.74843990447045</v>
      </c>
      <c r="AE73" s="28">
        <f>LaborForceFemale!AE73-UnemployedFemale!AE73</f>
        <v>10.946727678826798</v>
      </c>
      <c r="AF73" s="28">
        <f>LaborForceFemale!AF73-UnemployedFemale!AF73</f>
        <v>11.142426839940899</v>
      </c>
      <c r="AG73" s="25">
        <f>LaborForceFemale!AG73-UnemployedFemale!AG73</f>
        <v>11.197524977338139</v>
      </c>
      <c r="AH73" s="25">
        <f>LaborForceFemale!AH73-UnemployedFemale!AH73</f>
        <v>11.255466756637423</v>
      </c>
      <c r="AI73" s="25">
        <f>LaborForceFemale!AI73-UnemployedFemale!AI73</f>
        <v>11.340904597438865</v>
      </c>
      <c r="AJ73" s="25">
        <f>LaborForceFemale!AJ73-UnemployedFemale!AJ73</f>
        <v>11.486089055795755</v>
      </c>
      <c r="AK73" s="25">
        <f>LaborForceFemale!AK73-UnemployedFemale!AK73</f>
        <v>11.713286303774735</v>
      </c>
      <c r="AL73" s="25">
        <f>LaborForceFemale!AL73-UnemployedFemale!AL73</f>
        <v>12.023801607617726</v>
      </c>
      <c r="AM73" s="25">
        <f>LaborForceFemale!AM73-UnemployedFemale!AM73</f>
        <v>12.410165324882897</v>
      </c>
      <c r="AN73" s="25">
        <f>LaborForceFemale!AN73-UnemployedFemale!AN73</f>
        <v>12.865110268565934</v>
      </c>
      <c r="AO73" s="25">
        <f>LaborForceFemale!AO73-UnemployedFemale!AO73</f>
        <v>13.380189360930096</v>
      </c>
      <c r="AP73" s="25">
        <f>LaborForceFemale!AP73-UnemployedFemale!AP73</f>
        <v>13.94268934722299</v>
      </c>
      <c r="AQ73" s="25">
        <f>LaborForceFemale!AQ73-UnemployedFemale!AQ73</f>
        <v>14.556561047520594</v>
      </c>
      <c r="AR73" s="25">
        <f>LaborForceFemale!AR73-UnemployedFemale!AR73</f>
        <v>15.211238018453388</v>
      </c>
      <c r="AS73" s="25">
        <f>LaborForceFemale!AS73-UnemployedFemale!AS73</f>
        <v>15.870455526839116</v>
      </c>
      <c r="AT73" s="25">
        <f>LaborForceFemale!AT73-UnemployedFemale!AT73</f>
        <v>16.489597911612822</v>
      </c>
      <c r="AU73" s="25">
        <f>LaborForceFemale!AU73-UnemployedFemale!AU73</f>
        <v>17.03844451814739</v>
      </c>
      <c r="AV73" s="25">
        <f>LaborForceFemale!AV73-UnemployedFemale!AV73</f>
        <v>17.507364369519127</v>
      </c>
      <c r="AW73" s="25">
        <f>LaborForceFemale!AW73-UnemployedFemale!AW73</f>
        <v>17.909584165488099</v>
      </c>
      <c r="AX73" s="25">
        <f>LaborForceFemale!AX73-UnemployedFemale!AX73</f>
        <v>18.266960979333859</v>
      </c>
      <c r="AY73" s="25">
        <f>LaborForceFemale!AY73-UnemployedFemale!AY73</f>
        <v>18.613627345683536</v>
      </c>
      <c r="AZ73" s="25">
        <f>LaborForceFemale!AZ73-UnemployedFemale!AZ73</f>
        <v>18.974182751999997</v>
      </c>
    </row>
    <row r="74" spans="1:5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LaborForceFemale!AA74-UnemployedFemale!AA74</f>
        <v>0</v>
      </c>
      <c r="AB74" s="28">
        <f>LaborForceFemale!AB74-UnemployedFemale!AB74</f>
        <v>0</v>
      </c>
      <c r="AC74" s="28">
        <f>LaborForceFemale!AC74-UnemployedFemale!AC74</f>
        <v>0</v>
      </c>
      <c r="AD74" s="28">
        <f>LaborForceFemale!AD74-UnemployedFemale!AD74</f>
        <v>0</v>
      </c>
      <c r="AE74" s="28">
        <f>LaborForceFemale!AE74-UnemployedFemale!AE74</f>
        <v>0</v>
      </c>
      <c r="AF74" s="28">
        <f>LaborForceFemale!AF74-UnemployedFemale!AF74</f>
        <v>0</v>
      </c>
      <c r="AG74" s="25">
        <f>LaborForceFemale!AG74-UnemployedFemale!AG74</f>
        <v>0</v>
      </c>
      <c r="AH74" s="25">
        <f>LaborForceFemale!AH74-UnemployedFemale!AH74</f>
        <v>0</v>
      </c>
      <c r="AI74" s="25">
        <f>LaborForceFemale!AI74-UnemployedFemale!AI74</f>
        <v>0</v>
      </c>
      <c r="AJ74" s="25">
        <f>LaborForceFemale!AJ74-UnemployedFemale!AJ74</f>
        <v>0</v>
      </c>
      <c r="AK74" s="25">
        <f>LaborForceFemale!AK74-UnemployedFemale!AK74</f>
        <v>0</v>
      </c>
      <c r="AL74" s="25">
        <f>LaborForceFemale!AL74-UnemployedFemale!AL74</f>
        <v>0</v>
      </c>
      <c r="AM74" s="25">
        <f>LaborForceFemale!AM74-UnemployedFemale!AM74</f>
        <v>0</v>
      </c>
      <c r="AN74" s="25">
        <f>LaborForceFemale!AN74-UnemployedFemale!AN74</f>
        <v>0</v>
      </c>
      <c r="AO74" s="25">
        <f>LaborForceFemale!AO74-UnemployedFemale!AO74</f>
        <v>0</v>
      </c>
      <c r="AP74" s="25">
        <f>LaborForceFemale!AP74-UnemployedFemale!AP74</f>
        <v>0</v>
      </c>
      <c r="AQ74" s="25">
        <f>LaborForceFemale!AQ74-UnemployedFemale!AQ74</f>
        <v>0</v>
      </c>
      <c r="AR74" s="25">
        <f>LaborForceFemale!AR74-UnemployedFemale!AR74</f>
        <v>0</v>
      </c>
      <c r="AS74" s="25">
        <f>LaborForceFemale!AS74-UnemployedFemale!AS74</f>
        <v>0</v>
      </c>
      <c r="AT74" s="25">
        <f>LaborForceFemale!AT74-UnemployedFemale!AT74</f>
        <v>0</v>
      </c>
      <c r="AU74" s="25">
        <f>LaborForceFemale!AU74-UnemployedFemale!AU74</f>
        <v>0</v>
      </c>
      <c r="AV74" s="25">
        <f>LaborForceFemale!AV74-UnemployedFemale!AV74</f>
        <v>0</v>
      </c>
      <c r="AW74" s="25">
        <f>LaborForceFemale!AW74-UnemployedFemale!AW74</f>
        <v>0</v>
      </c>
      <c r="AX74" s="25">
        <f>LaborForceFemale!AX74-UnemployedFemale!AX74</f>
        <v>0</v>
      </c>
      <c r="AY74" s="25">
        <f>LaborForceFemale!AY74-UnemployedFemale!AY74</f>
        <v>0</v>
      </c>
      <c r="AZ74" s="25">
        <f>LaborForceFemale!AZ74-UnemployedFemale!AZ74</f>
        <v>0</v>
      </c>
    </row>
    <row r="75" spans="1:5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LaborForceFemale!AA75-UnemployedFemale!AA75</f>
        <v>0</v>
      </c>
      <c r="AB75" s="28">
        <f>LaborForceFemale!AB75-UnemployedFemale!AB75</f>
        <v>0</v>
      </c>
      <c r="AC75" s="28">
        <f>LaborForceFemale!AC75-UnemployedFemale!AC75</f>
        <v>0</v>
      </c>
      <c r="AD75" s="28">
        <f>LaborForceFemale!AD75-UnemployedFemale!AD75</f>
        <v>0</v>
      </c>
      <c r="AE75" s="28">
        <f>LaborForceFemale!AE75-UnemployedFemale!AE75</f>
        <v>0</v>
      </c>
      <c r="AF75" s="28">
        <f>LaborForceFemale!AF75-UnemployedFemale!AF75</f>
        <v>0</v>
      </c>
      <c r="AG75" s="25">
        <f>LaborForceFemale!AG75-UnemployedFemale!AG75</f>
        <v>0</v>
      </c>
      <c r="AH75" s="25">
        <f>LaborForceFemale!AH75-UnemployedFemale!AH75</f>
        <v>0</v>
      </c>
      <c r="AI75" s="25">
        <f>LaborForceFemale!AI75-UnemployedFemale!AI75</f>
        <v>0</v>
      </c>
      <c r="AJ75" s="25">
        <f>LaborForceFemale!AJ75-UnemployedFemale!AJ75</f>
        <v>0</v>
      </c>
      <c r="AK75" s="25">
        <f>LaborForceFemale!AK75-UnemployedFemale!AK75</f>
        <v>0</v>
      </c>
      <c r="AL75" s="25">
        <f>LaborForceFemale!AL75-UnemployedFemale!AL75</f>
        <v>0</v>
      </c>
      <c r="AM75" s="25">
        <f>LaborForceFemale!AM75-UnemployedFemale!AM75</f>
        <v>0</v>
      </c>
      <c r="AN75" s="25">
        <f>LaborForceFemale!AN75-UnemployedFemale!AN75</f>
        <v>0</v>
      </c>
      <c r="AO75" s="25">
        <f>LaborForceFemale!AO75-UnemployedFemale!AO75</f>
        <v>0</v>
      </c>
      <c r="AP75" s="25">
        <f>LaborForceFemale!AP75-UnemployedFemale!AP75</f>
        <v>0</v>
      </c>
      <c r="AQ75" s="25">
        <f>LaborForceFemale!AQ75-UnemployedFemale!AQ75</f>
        <v>0</v>
      </c>
      <c r="AR75" s="25">
        <f>LaborForceFemale!AR75-UnemployedFemale!AR75</f>
        <v>0</v>
      </c>
      <c r="AS75" s="25">
        <f>LaborForceFemale!AS75-UnemployedFemale!AS75</f>
        <v>0</v>
      </c>
      <c r="AT75" s="25">
        <f>LaborForceFemale!AT75-UnemployedFemale!AT75</f>
        <v>0</v>
      </c>
      <c r="AU75" s="25">
        <f>LaborForceFemale!AU75-UnemployedFemale!AU75</f>
        <v>0</v>
      </c>
      <c r="AV75" s="25">
        <f>LaborForceFemale!AV75-UnemployedFemale!AV75</f>
        <v>0</v>
      </c>
      <c r="AW75" s="25">
        <f>LaborForceFemale!AW75-UnemployedFemale!AW75</f>
        <v>0</v>
      </c>
      <c r="AX75" s="25">
        <f>LaborForceFemale!AX75-UnemployedFemale!AX75</f>
        <v>0</v>
      </c>
      <c r="AY75" s="25">
        <f>LaborForceFemale!AY75-UnemployedFemale!AY75</f>
        <v>0</v>
      </c>
      <c r="AZ75" s="25">
        <f>LaborForceFemale!AZ75-UnemployedFemale!AZ75</f>
        <v>0</v>
      </c>
    </row>
    <row r="76" spans="1:5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LaborForceFemale!AA76-UnemployedFemale!AA76</f>
        <v>0</v>
      </c>
      <c r="AB76" s="28">
        <f>LaborForceFemale!AB76-UnemployedFemale!AB76</f>
        <v>0</v>
      </c>
      <c r="AC76" s="28">
        <f>LaborForceFemale!AC76-UnemployedFemale!AC76</f>
        <v>0</v>
      </c>
      <c r="AD76" s="28">
        <f>LaborForceFemale!AD76-UnemployedFemale!AD76</f>
        <v>0</v>
      </c>
      <c r="AE76" s="28">
        <f>LaborForceFemale!AE76-UnemployedFemale!AE76</f>
        <v>0</v>
      </c>
      <c r="AF76" s="28">
        <f>LaborForceFemale!AF76-UnemployedFemale!AF76</f>
        <v>0</v>
      </c>
      <c r="AG76" s="25">
        <f>LaborForceFemale!AG76-UnemployedFemale!AG76</f>
        <v>0</v>
      </c>
      <c r="AH76" s="25">
        <f>LaborForceFemale!AH76-UnemployedFemale!AH76</f>
        <v>0</v>
      </c>
      <c r="AI76" s="25">
        <f>LaborForceFemale!AI76-UnemployedFemale!AI76</f>
        <v>0</v>
      </c>
      <c r="AJ76" s="25">
        <f>LaborForceFemale!AJ76-UnemployedFemale!AJ76</f>
        <v>0</v>
      </c>
      <c r="AK76" s="25">
        <f>LaborForceFemale!AK76-UnemployedFemale!AK76</f>
        <v>0</v>
      </c>
      <c r="AL76" s="25">
        <f>LaborForceFemale!AL76-UnemployedFemale!AL76</f>
        <v>0</v>
      </c>
      <c r="AM76" s="25">
        <f>LaborForceFemale!AM76-UnemployedFemale!AM76</f>
        <v>0</v>
      </c>
      <c r="AN76" s="25">
        <f>LaborForceFemale!AN76-UnemployedFemale!AN76</f>
        <v>0</v>
      </c>
      <c r="AO76" s="25">
        <f>LaborForceFemale!AO76-UnemployedFemale!AO76</f>
        <v>0</v>
      </c>
      <c r="AP76" s="25">
        <f>LaborForceFemale!AP76-UnemployedFemale!AP76</f>
        <v>0</v>
      </c>
      <c r="AQ76" s="25">
        <f>LaborForceFemale!AQ76-UnemployedFemale!AQ76</f>
        <v>0</v>
      </c>
      <c r="AR76" s="25">
        <f>LaborForceFemale!AR76-UnemployedFemale!AR76</f>
        <v>0</v>
      </c>
      <c r="AS76" s="25">
        <f>LaborForceFemale!AS76-UnemployedFemale!AS76</f>
        <v>0</v>
      </c>
      <c r="AT76" s="25">
        <f>LaborForceFemale!AT76-UnemployedFemale!AT76</f>
        <v>0</v>
      </c>
      <c r="AU76" s="25">
        <f>LaborForceFemale!AU76-UnemployedFemale!AU76</f>
        <v>0</v>
      </c>
      <c r="AV76" s="25">
        <f>LaborForceFemale!AV76-UnemployedFemale!AV76</f>
        <v>0</v>
      </c>
      <c r="AW76" s="25">
        <f>LaborForceFemale!AW76-UnemployedFemale!AW76</f>
        <v>0</v>
      </c>
      <c r="AX76" s="25">
        <f>LaborForceFemale!AX76-UnemployedFemale!AX76</f>
        <v>0</v>
      </c>
      <c r="AY76" s="25">
        <f>LaborForceFemale!AY76-UnemployedFemale!AY76</f>
        <v>0</v>
      </c>
      <c r="AZ76" s="25">
        <f>LaborForceFemale!AZ76-UnemployedFemale!AZ76</f>
        <v>0</v>
      </c>
    </row>
    <row r="77" spans="1:5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LaborForceFemale!AA77-UnemployedFemale!AA77</f>
        <v>0</v>
      </c>
      <c r="AB77" s="28">
        <f>LaborForceFemale!AB77-UnemployedFemale!AB77</f>
        <v>0</v>
      </c>
      <c r="AC77" s="28">
        <f>LaborForceFemale!AC77-UnemployedFemale!AC77</f>
        <v>0</v>
      </c>
      <c r="AD77" s="28">
        <f>LaborForceFemale!AD77-UnemployedFemale!AD77</f>
        <v>0</v>
      </c>
      <c r="AE77" s="28">
        <f>LaborForceFemale!AE77-UnemployedFemale!AE77</f>
        <v>0</v>
      </c>
      <c r="AF77" s="28">
        <f>LaborForceFemale!AF77-UnemployedFemale!AF77</f>
        <v>0</v>
      </c>
      <c r="AG77" s="25">
        <f>LaborForceFemale!AG77-UnemployedFemale!AG77</f>
        <v>0</v>
      </c>
      <c r="AH77" s="25">
        <f>LaborForceFemale!AH77-UnemployedFemale!AH77</f>
        <v>0</v>
      </c>
      <c r="AI77" s="25">
        <f>LaborForceFemale!AI77-UnemployedFemale!AI77</f>
        <v>0</v>
      </c>
      <c r="AJ77" s="25">
        <f>LaborForceFemale!AJ77-UnemployedFemale!AJ77</f>
        <v>0</v>
      </c>
      <c r="AK77" s="25">
        <f>LaborForceFemale!AK77-UnemployedFemale!AK77</f>
        <v>0</v>
      </c>
      <c r="AL77" s="25">
        <f>LaborForceFemale!AL77-UnemployedFemale!AL77</f>
        <v>0</v>
      </c>
      <c r="AM77" s="25">
        <f>LaborForceFemale!AM77-UnemployedFemale!AM77</f>
        <v>0</v>
      </c>
      <c r="AN77" s="25">
        <f>LaborForceFemale!AN77-UnemployedFemale!AN77</f>
        <v>0</v>
      </c>
      <c r="AO77" s="25">
        <f>LaborForceFemale!AO77-UnemployedFemale!AO77</f>
        <v>0</v>
      </c>
      <c r="AP77" s="25">
        <f>LaborForceFemale!AP77-UnemployedFemale!AP77</f>
        <v>0</v>
      </c>
      <c r="AQ77" s="25">
        <f>LaborForceFemale!AQ77-UnemployedFemale!AQ77</f>
        <v>0</v>
      </c>
      <c r="AR77" s="25">
        <f>LaborForceFemale!AR77-UnemployedFemale!AR77</f>
        <v>0</v>
      </c>
      <c r="AS77" s="25">
        <f>LaborForceFemale!AS77-UnemployedFemale!AS77</f>
        <v>0</v>
      </c>
      <c r="AT77" s="25">
        <f>LaborForceFemale!AT77-UnemployedFemale!AT77</f>
        <v>0</v>
      </c>
      <c r="AU77" s="25">
        <f>LaborForceFemale!AU77-UnemployedFemale!AU77</f>
        <v>0</v>
      </c>
      <c r="AV77" s="25">
        <f>LaborForceFemale!AV77-UnemployedFemale!AV77</f>
        <v>0</v>
      </c>
      <c r="AW77" s="25">
        <f>LaborForceFemale!AW77-UnemployedFemale!AW77</f>
        <v>0</v>
      </c>
      <c r="AX77" s="25">
        <f>LaborForceFemale!AX77-UnemployedFemale!AX77</f>
        <v>0</v>
      </c>
      <c r="AY77" s="25">
        <f>LaborForceFemale!AY77-UnemployedFemale!AY77</f>
        <v>0</v>
      </c>
      <c r="AZ77" s="25">
        <f>LaborForceFemale!AZ77-UnemployedFemale!AZ77</f>
        <v>0</v>
      </c>
    </row>
    <row r="78" spans="1:5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LaborForceFemale!AA78-UnemployedFemale!AA78</f>
        <v>0</v>
      </c>
      <c r="AB78" s="28">
        <f>LaborForceFemale!AB78-UnemployedFemale!AB78</f>
        <v>0</v>
      </c>
      <c r="AC78" s="28">
        <f>LaborForceFemale!AC78-UnemployedFemale!AC78</f>
        <v>0</v>
      </c>
      <c r="AD78" s="28">
        <f>LaborForceFemale!AD78-UnemployedFemale!AD78</f>
        <v>0</v>
      </c>
      <c r="AE78" s="28">
        <f>LaborForceFemale!AE78-UnemployedFemale!AE78</f>
        <v>0</v>
      </c>
      <c r="AF78" s="28">
        <f>LaborForceFemale!AF78-UnemployedFemale!AF78</f>
        <v>0</v>
      </c>
      <c r="AG78" s="25">
        <f>LaborForceFemale!AG78-UnemployedFemale!AG78</f>
        <v>0</v>
      </c>
      <c r="AH78" s="25">
        <f>LaborForceFemale!AH78-UnemployedFemale!AH78</f>
        <v>0</v>
      </c>
      <c r="AI78" s="25">
        <f>LaborForceFemale!AI78-UnemployedFemale!AI78</f>
        <v>0</v>
      </c>
      <c r="AJ78" s="25">
        <f>LaborForceFemale!AJ78-UnemployedFemale!AJ78</f>
        <v>0</v>
      </c>
      <c r="AK78" s="25">
        <f>LaborForceFemale!AK78-UnemployedFemale!AK78</f>
        <v>0</v>
      </c>
      <c r="AL78" s="25">
        <f>LaborForceFemale!AL78-UnemployedFemale!AL78</f>
        <v>0</v>
      </c>
      <c r="AM78" s="25">
        <f>LaborForceFemale!AM78-UnemployedFemale!AM78</f>
        <v>0</v>
      </c>
      <c r="AN78" s="25">
        <f>LaborForceFemale!AN78-UnemployedFemale!AN78</f>
        <v>0</v>
      </c>
      <c r="AO78" s="25">
        <f>LaborForceFemale!AO78-UnemployedFemale!AO78</f>
        <v>0</v>
      </c>
      <c r="AP78" s="25">
        <f>LaborForceFemale!AP78-UnemployedFemale!AP78</f>
        <v>0</v>
      </c>
      <c r="AQ78" s="25">
        <f>LaborForceFemale!AQ78-UnemployedFemale!AQ78</f>
        <v>0</v>
      </c>
      <c r="AR78" s="25">
        <f>LaborForceFemale!AR78-UnemployedFemale!AR78</f>
        <v>0</v>
      </c>
      <c r="AS78" s="25">
        <f>LaborForceFemale!AS78-UnemployedFemale!AS78</f>
        <v>0</v>
      </c>
      <c r="AT78" s="25">
        <f>LaborForceFemale!AT78-UnemployedFemale!AT78</f>
        <v>0</v>
      </c>
      <c r="AU78" s="25">
        <f>LaborForceFemale!AU78-UnemployedFemale!AU78</f>
        <v>0</v>
      </c>
      <c r="AV78" s="25">
        <f>LaborForceFemale!AV78-UnemployedFemale!AV78</f>
        <v>0</v>
      </c>
      <c r="AW78" s="25">
        <f>LaborForceFemale!AW78-UnemployedFemale!AW78</f>
        <v>0</v>
      </c>
      <c r="AX78" s="25">
        <f>LaborForceFemale!AX78-UnemployedFemale!AX78</f>
        <v>0</v>
      </c>
      <c r="AY78" s="25">
        <f>LaborForceFemale!AY78-UnemployedFemale!AY78</f>
        <v>0</v>
      </c>
      <c r="AZ78" s="25">
        <f>LaborForceFemale!AZ78-UnemployedFemale!AZ78</f>
        <v>0</v>
      </c>
    </row>
    <row r="79" spans="1:5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LaborForceFemale!AA79-UnemployedFemale!AA79</f>
        <v>0</v>
      </c>
      <c r="AB79" s="28">
        <f>LaborForceFemale!AB79-UnemployedFemale!AB79</f>
        <v>0</v>
      </c>
      <c r="AC79" s="28">
        <f>LaborForceFemale!AC79-UnemployedFemale!AC79</f>
        <v>0</v>
      </c>
      <c r="AD79" s="28">
        <f>LaborForceFemale!AD79-UnemployedFemale!AD79</f>
        <v>0</v>
      </c>
      <c r="AE79" s="28">
        <f>LaborForceFemale!AE79-UnemployedFemale!AE79</f>
        <v>0</v>
      </c>
      <c r="AF79" s="28">
        <f>LaborForceFemale!AF79-UnemployedFemale!AF79</f>
        <v>0</v>
      </c>
      <c r="AG79" s="25">
        <f>LaborForceFemale!AG79-UnemployedFemale!AG79</f>
        <v>0</v>
      </c>
      <c r="AH79" s="25">
        <f>LaborForceFemale!AH79-UnemployedFemale!AH79</f>
        <v>0</v>
      </c>
      <c r="AI79" s="25">
        <f>LaborForceFemale!AI79-UnemployedFemale!AI79</f>
        <v>0</v>
      </c>
      <c r="AJ79" s="25">
        <f>LaborForceFemale!AJ79-UnemployedFemale!AJ79</f>
        <v>0</v>
      </c>
      <c r="AK79" s="25">
        <f>LaborForceFemale!AK79-UnemployedFemale!AK79</f>
        <v>0</v>
      </c>
      <c r="AL79" s="25">
        <f>LaborForceFemale!AL79-UnemployedFemale!AL79</f>
        <v>0</v>
      </c>
      <c r="AM79" s="25">
        <f>LaborForceFemale!AM79-UnemployedFemale!AM79</f>
        <v>0</v>
      </c>
      <c r="AN79" s="25">
        <f>LaborForceFemale!AN79-UnemployedFemale!AN79</f>
        <v>0</v>
      </c>
      <c r="AO79" s="25">
        <f>LaborForceFemale!AO79-UnemployedFemale!AO79</f>
        <v>0</v>
      </c>
      <c r="AP79" s="25">
        <f>LaborForceFemale!AP79-UnemployedFemale!AP79</f>
        <v>0</v>
      </c>
      <c r="AQ79" s="25">
        <f>LaborForceFemale!AQ79-UnemployedFemale!AQ79</f>
        <v>0</v>
      </c>
      <c r="AR79" s="25">
        <f>LaborForceFemale!AR79-UnemployedFemale!AR79</f>
        <v>0</v>
      </c>
      <c r="AS79" s="25">
        <f>LaborForceFemale!AS79-UnemployedFemale!AS79</f>
        <v>0</v>
      </c>
      <c r="AT79" s="25">
        <f>LaborForceFemale!AT79-UnemployedFemale!AT79</f>
        <v>0</v>
      </c>
      <c r="AU79" s="25">
        <f>LaborForceFemale!AU79-UnemployedFemale!AU79</f>
        <v>0</v>
      </c>
      <c r="AV79" s="25">
        <f>LaborForceFemale!AV79-UnemployedFemale!AV79</f>
        <v>0</v>
      </c>
      <c r="AW79" s="25">
        <f>LaborForceFemale!AW79-UnemployedFemale!AW79</f>
        <v>0</v>
      </c>
      <c r="AX79" s="25">
        <f>LaborForceFemale!AX79-UnemployedFemale!AX79</f>
        <v>0</v>
      </c>
      <c r="AY79" s="25">
        <f>LaborForceFemale!AY79-UnemployedFemale!AY79</f>
        <v>0</v>
      </c>
      <c r="AZ79" s="25">
        <f>LaborForceFemale!AZ79-UnemployedFemale!AZ79</f>
        <v>0</v>
      </c>
    </row>
    <row r="80" spans="1:5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LaborForceFemale!AA80-UnemployedFemale!AA80</f>
        <v>0</v>
      </c>
      <c r="AB80" s="28">
        <f>LaborForceFemale!AB80-UnemployedFemale!AB80</f>
        <v>0</v>
      </c>
      <c r="AC80" s="28">
        <f>LaborForceFemale!AC80-UnemployedFemale!AC80</f>
        <v>0</v>
      </c>
      <c r="AD80" s="28">
        <f>LaborForceFemale!AD80-UnemployedFemale!AD80</f>
        <v>0</v>
      </c>
      <c r="AE80" s="28">
        <f>LaborForceFemale!AE80-UnemployedFemale!AE80</f>
        <v>0</v>
      </c>
      <c r="AF80" s="28">
        <f>LaborForceFemale!AF80-UnemployedFemale!AF80</f>
        <v>0</v>
      </c>
      <c r="AG80" s="25">
        <f>LaborForceFemale!AG80-UnemployedFemale!AG80</f>
        <v>0</v>
      </c>
      <c r="AH80" s="25">
        <f>LaborForceFemale!AH80-UnemployedFemale!AH80</f>
        <v>0</v>
      </c>
      <c r="AI80" s="25">
        <f>LaborForceFemale!AI80-UnemployedFemale!AI80</f>
        <v>0</v>
      </c>
      <c r="AJ80" s="25">
        <f>LaborForceFemale!AJ80-UnemployedFemale!AJ80</f>
        <v>0</v>
      </c>
      <c r="AK80" s="25">
        <f>LaborForceFemale!AK80-UnemployedFemale!AK80</f>
        <v>0</v>
      </c>
      <c r="AL80" s="25">
        <f>LaborForceFemale!AL80-UnemployedFemale!AL80</f>
        <v>0</v>
      </c>
      <c r="AM80" s="25">
        <f>LaborForceFemale!AM80-UnemployedFemale!AM80</f>
        <v>0</v>
      </c>
      <c r="AN80" s="25">
        <f>LaborForceFemale!AN80-UnemployedFemale!AN80</f>
        <v>0</v>
      </c>
      <c r="AO80" s="25">
        <f>LaborForceFemale!AO80-UnemployedFemale!AO80</f>
        <v>0</v>
      </c>
      <c r="AP80" s="25">
        <f>LaborForceFemale!AP80-UnemployedFemale!AP80</f>
        <v>0</v>
      </c>
      <c r="AQ80" s="25">
        <f>LaborForceFemale!AQ80-UnemployedFemale!AQ80</f>
        <v>0</v>
      </c>
      <c r="AR80" s="25">
        <f>LaborForceFemale!AR80-UnemployedFemale!AR80</f>
        <v>0</v>
      </c>
      <c r="AS80" s="25">
        <f>LaborForceFemale!AS80-UnemployedFemale!AS80</f>
        <v>0</v>
      </c>
      <c r="AT80" s="25">
        <f>LaborForceFemale!AT80-UnemployedFemale!AT80</f>
        <v>0</v>
      </c>
      <c r="AU80" s="25">
        <f>LaborForceFemale!AU80-UnemployedFemale!AU80</f>
        <v>0</v>
      </c>
      <c r="AV80" s="25">
        <f>LaborForceFemale!AV80-UnemployedFemale!AV80</f>
        <v>0</v>
      </c>
      <c r="AW80" s="25">
        <f>LaborForceFemale!AW80-UnemployedFemale!AW80</f>
        <v>0</v>
      </c>
      <c r="AX80" s="25">
        <f>LaborForceFemale!AX80-UnemployedFemale!AX80</f>
        <v>0</v>
      </c>
      <c r="AY80" s="25">
        <f>LaborForceFemale!AY80-UnemployedFemale!AY80</f>
        <v>0</v>
      </c>
      <c r="AZ80" s="25">
        <f>LaborForceFemale!AZ80-UnemployedFemale!AZ80</f>
        <v>0</v>
      </c>
    </row>
    <row r="81" spans="1:5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LaborForceFemale!AA81-UnemployedFemale!AA81</f>
        <v>0</v>
      </c>
      <c r="AB81" s="28">
        <f>LaborForceFemale!AB81-UnemployedFemale!AB81</f>
        <v>0</v>
      </c>
      <c r="AC81" s="28">
        <f>LaborForceFemale!AC81-UnemployedFemale!AC81</f>
        <v>0</v>
      </c>
      <c r="AD81" s="28">
        <f>LaborForceFemale!AD81-UnemployedFemale!AD81</f>
        <v>0</v>
      </c>
      <c r="AE81" s="28">
        <f>LaborForceFemale!AE81-UnemployedFemale!AE81</f>
        <v>0</v>
      </c>
      <c r="AF81" s="28">
        <f>LaborForceFemale!AF81-UnemployedFemale!AF81</f>
        <v>0</v>
      </c>
      <c r="AG81" s="25">
        <f>LaborForceFemale!AG81-UnemployedFemale!AG81</f>
        <v>0</v>
      </c>
      <c r="AH81" s="25">
        <f>LaborForceFemale!AH81-UnemployedFemale!AH81</f>
        <v>0</v>
      </c>
      <c r="AI81" s="25">
        <f>LaborForceFemale!AI81-UnemployedFemale!AI81</f>
        <v>0</v>
      </c>
      <c r="AJ81" s="25">
        <f>LaborForceFemale!AJ81-UnemployedFemale!AJ81</f>
        <v>0</v>
      </c>
      <c r="AK81" s="25">
        <f>LaborForceFemale!AK81-UnemployedFemale!AK81</f>
        <v>0</v>
      </c>
      <c r="AL81" s="25">
        <f>LaborForceFemale!AL81-UnemployedFemale!AL81</f>
        <v>0</v>
      </c>
      <c r="AM81" s="25">
        <f>LaborForceFemale!AM81-UnemployedFemale!AM81</f>
        <v>0</v>
      </c>
      <c r="AN81" s="25">
        <f>LaborForceFemale!AN81-UnemployedFemale!AN81</f>
        <v>0</v>
      </c>
      <c r="AO81" s="25">
        <f>LaborForceFemale!AO81-UnemployedFemale!AO81</f>
        <v>0</v>
      </c>
      <c r="AP81" s="25">
        <f>LaborForceFemale!AP81-UnemployedFemale!AP81</f>
        <v>0</v>
      </c>
      <c r="AQ81" s="25">
        <f>LaborForceFemale!AQ81-UnemployedFemale!AQ81</f>
        <v>0</v>
      </c>
      <c r="AR81" s="25">
        <f>LaborForceFemale!AR81-UnemployedFemale!AR81</f>
        <v>0</v>
      </c>
      <c r="AS81" s="25">
        <f>LaborForceFemale!AS81-UnemployedFemale!AS81</f>
        <v>0</v>
      </c>
      <c r="AT81" s="25">
        <f>LaborForceFemale!AT81-UnemployedFemale!AT81</f>
        <v>0</v>
      </c>
      <c r="AU81" s="25">
        <f>LaborForceFemale!AU81-UnemployedFemale!AU81</f>
        <v>0</v>
      </c>
      <c r="AV81" s="25">
        <f>LaborForceFemale!AV81-UnemployedFemale!AV81</f>
        <v>0</v>
      </c>
      <c r="AW81" s="25">
        <f>LaborForceFemale!AW81-UnemployedFemale!AW81</f>
        <v>0</v>
      </c>
      <c r="AX81" s="25">
        <f>LaborForceFemale!AX81-UnemployedFemale!AX81</f>
        <v>0</v>
      </c>
      <c r="AY81" s="25">
        <f>LaborForceFemale!AY81-UnemployedFemale!AY81</f>
        <v>0</v>
      </c>
      <c r="AZ81" s="25">
        <f>LaborForceFemale!AZ81-UnemployedFemale!AZ81</f>
        <v>0</v>
      </c>
    </row>
    <row r="82" spans="1:5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LaborForceFemale!AA82-UnemployedFemale!AA82</f>
        <v>0</v>
      </c>
      <c r="AB82" s="28">
        <f>LaborForceFemale!AB82-UnemployedFemale!AB82</f>
        <v>0</v>
      </c>
      <c r="AC82" s="28">
        <f>LaborForceFemale!AC82-UnemployedFemale!AC82</f>
        <v>0</v>
      </c>
      <c r="AD82" s="28">
        <f>LaborForceFemale!AD82-UnemployedFemale!AD82</f>
        <v>0</v>
      </c>
      <c r="AE82" s="28">
        <f>LaborForceFemale!AE82-UnemployedFemale!AE82</f>
        <v>0</v>
      </c>
      <c r="AF82" s="28">
        <f>LaborForceFemale!AF82-UnemployedFemale!AF82</f>
        <v>0</v>
      </c>
      <c r="AG82" s="25">
        <f>LaborForceFemale!AG82-UnemployedFemale!AG82</f>
        <v>0</v>
      </c>
      <c r="AH82" s="25">
        <f>LaborForceFemale!AH82-UnemployedFemale!AH82</f>
        <v>0</v>
      </c>
      <c r="AI82" s="25">
        <f>LaborForceFemale!AI82-UnemployedFemale!AI82</f>
        <v>0</v>
      </c>
      <c r="AJ82" s="25">
        <f>LaborForceFemale!AJ82-UnemployedFemale!AJ82</f>
        <v>0</v>
      </c>
      <c r="AK82" s="25">
        <f>LaborForceFemale!AK82-UnemployedFemale!AK82</f>
        <v>0</v>
      </c>
      <c r="AL82" s="25">
        <f>LaborForceFemale!AL82-UnemployedFemale!AL82</f>
        <v>0</v>
      </c>
      <c r="AM82" s="25">
        <f>LaborForceFemale!AM82-UnemployedFemale!AM82</f>
        <v>0</v>
      </c>
      <c r="AN82" s="25">
        <f>LaborForceFemale!AN82-UnemployedFemale!AN82</f>
        <v>0</v>
      </c>
      <c r="AO82" s="25">
        <f>LaborForceFemale!AO82-UnemployedFemale!AO82</f>
        <v>0</v>
      </c>
      <c r="AP82" s="25">
        <f>LaborForceFemale!AP82-UnemployedFemale!AP82</f>
        <v>0</v>
      </c>
      <c r="AQ82" s="25">
        <f>LaborForceFemale!AQ82-UnemployedFemale!AQ82</f>
        <v>0</v>
      </c>
      <c r="AR82" s="25">
        <f>LaborForceFemale!AR82-UnemployedFemale!AR82</f>
        <v>0</v>
      </c>
      <c r="AS82" s="25">
        <f>LaborForceFemale!AS82-UnemployedFemale!AS82</f>
        <v>0</v>
      </c>
      <c r="AT82" s="25">
        <f>LaborForceFemale!AT82-UnemployedFemale!AT82</f>
        <v>0</v>
      </c>
      <c r="AU82" s="25">
        <f>LaborForceFemale!AU82-UnemployedFemale!AU82</f>
        <v>0</v>
      </c>
      <c r="AV82" s="25">
        <f>LaborForceFemale!AV82-UnemployedFemale!AV82</f>
        <v>0</v>
      </c>
      <c r="AW82" s="25">
        <f>LaborForceFemale!AW82-UnemployedFemale!AW82</f>
        <v>0</v>
      </c>
      <c r="AX82" s="25">
        <f>LaborForceFemale!AX82-UnemployedFemale!AX82</f>
        <v>0</v>
      </c>
      <c r="AY82" s="25">
        <f>LaborForceFemale!AY82-UnemployedFemale!AY82</f>
        <v>0</v>
      </c>
      <c r="AZ82" s="25">
        <f>LaborForceFemale!AZ82-UnemployedFemale!AZ82</f>
        <v>0</v>
      </c>
    </row>
    <row r="83" spans="1:5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LaborForceFemale!AA83-UnemployedFemale!AA83</f>
        <v>0</v>
      </c>
      <c r="AB83" s="28">
        <f>LaborForceFemale!AB83-UnemployedFemale!AB83</f>
        <v>0</v>
      </c>
      <c r="AC83" s="28">
        <f>LaborForceFemale!AC83-UnemployedFemale!AC83</f>
        <v>0</v>
      </c>
      <c r="AD83" s="28">
        <f>LaborForceFemale!AD83-UnemployedFemale!AD83</f>
        <v>0</v>
      </c>
      <c r="AE83" s="28">
        <f>LaborForceFemale!AE83-UnemployedFemale!AE83</f>
        <v>0</v>
      </c>
      <c r="AF83" s="28">
        <f>LaborForceFemale!AF83-UnemployedFemale!AF83</f>
        <v>0</v>
      </c>
      <c r="AG83" s="25">
        <f>LaborForceFemale!AG83-UnemployedFemale!AG83</f>
        <v>0</v>
      </c>
      <c r="AH83" s="25">
        <f>LaborForceFemale!AH83-UnemployedFemale!AH83</f>
        <v>0</v>
      </c>
      <c r="AI83" s="25">
        <f>LaborForceFemale!AI83-UnemployedFemale!AI83</f>
        <v>0</v>
      </c>
      <c r="AJ83" s="25">
        <f>LaborForceFemale!AJ83-UnemployedFemale!AJ83</f>
        <v>0</v>
      </c>
      <c r="AK83" s="25">
        <f>LaborForceFemale!AK83-UnemployedFemale!AK83</f>
        <v>0</v>
      </c>
      <c r="AL83" s="25">
        <f>LaborForceFemale!AL83-UnemployedFemale!AL83</f>
        <v>0</v>
      </c>
      <c r="AM83" s="25">
        <f>LaborForceFemale!AM83-UnemployedFemale!AM83</f>
        <v>0</v>
      </c>
      <c r="AN83" s="25">
        <f>LaborForceFemale!AN83-UnemployedFemale!AN83</f>
        <v>0</v>
      </c>
      <c r="AO83" s="25">
        <f>LaborForceFemale!AO83-UnemployedFemale!AO83</f>
        <v>0</v>
      </c>
      <c r="AP83" s="25">
        <f>LaborForceFemale!AP83-UnemployedFemale!AP83</f>
        <v>0</v>
      </c>
      <c r="AQ83" s="25">
        <f>LaborForceFemale!AQ83-UnemployedFemale!AQ83</f>
        <v>0</v>
      </c>
      <c r="AR83" s="25">
        <f>LaborForceFemale!AR83-UnemployedFemale!AR83</f>
        <v>0</v>
      </c>
      <c r="AS83" s="25">
        <f>LaborForceFemale!AS83-UnemployedFemale!AS83</f>
        <v>0</v>
      </c>
      <c r="AT83" s="25">
        <f>LaborForceFemale!AT83-UnemployedFemale!AT83</f>
        <v>0</v>
      </c>
      <c r="AU83" s="25">
        <f>LaborForceFemale!AU83-UnemployedFemale!AU83</f>
        <v>0</v>
      </c>
      <c r="AV83" s="25">
        <f>LaborForceFemale!AV83-UnemployedFemale!AV83</f>
        <v>0</v>
      </c>
      <c r="AW83" s="25">
        <f>LaborForceFemale!AW83-UnemployedFemale!AW83</f>
        <v>0</v>
      </c>
      <c r="AX83" s="25">
        <f>LaborForceFemale!AX83-UnemployedFemale!AX83</f>
        <v>0</v>
      </c>
      <c r="AY83" s="25">
        <f>LaborForceFemale!AY83-UnemployedFemale!AY83</f>
        <v>0</v>
      </c>
      <c r="AZ83" s="25">
        <f>LaborForceFemale!AZ83-UnemployedFemale!AZ83</f>
        <v>0</v>
      </c>
    </row>
    <row r="84" spans="1:5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LaborForceFemale!AA84-UnemployedFemale!AA84</f>
        <v>0</v>
      </c>
      <c r="AB84" s="28">
        <f>LaborForceFemale!AB84-UnemployedFemale!AB84</f>
        <v>0</v>
      </c>
      <c r="AC84" s="28">
        <f>LaborForceFemale!AC84-UnemployedFemale!AC84</f>
        <v>0</v>
      </c>
      <c r="AD84" s="28">
        <f>LaborForceFemale!AD84-UnemployedFemale!AD84</f>
        <v>0</v>
      </c>
      <c r="AE84" s="28">
        <f>LaborForceFemale!AE84-UnemployedFemale!AE84</f>
        <v>0</v>
      </c>
      <c r="AF84" s="28">
        <f>LaborForceFemale!AF84-UnemployedFemale!AF84</f>
        <v>0</v>
      </c>
      <c r="AG84" s="25">
        <f>LaborForceFemale!AG84-UnemployedFemale!AG84</f>
        <v>0</v>
      </c>
      <c r="AH84" s="25">
        <f>LaborForceFemale!AH84-UnemployedFemale!AH84</f>
        <v>0</v>
      </c>
      <c r="AI84" s="25">
        <f>LaborForceFemale!AI84-UnemployedFemale!AI84</f>
        <v>0</v>
      </c>
      <c r="AJ84" s="25">
        <f>LaborForceFemale!AJ84-UnemployedFemale!AJ84</f>
        <v>0</v>
      </c>
      <c r="AK84" s="25">
        <f>LaborForceFemale!AK84-UnemployedFemale!AK84</f>
        <v>0</v>
      </c>
      <c r="AL84" s="25">
        <f>LaborForceFemale!AL84-UnemployedFemale!AL84</f>
        <v>0</v>
      </c>
      <c r="AM84" s="25">
        <f>LaborForceFemale!AM84-UnemployedFemale!AM84</f>
        <v>0</v>
      </c>
      <c r="AN84" s="25">
        <f>LaborForceFemale!AN84-UnemployedFemale!AN84</f>
        <v>0</v>
      </c>
      <c r="AO84" s="25">
        <f>LaborForceFemale!AO84-UnemployedFemale!AO84</f>
        <v>0</v>
      </c>
      <c r="AP84" s="25">
        <f>LaborForceFemale!AP84-UnemployedFemale!AP84</f>
        <v>0</v>
      </c>
      <c r="AQ84" s="25">
        <f>LaborForceFemale!AQ84-UnemployedFemale!AQ84</f>
        <v>0</v>
      </c>
      <c r="AR84" s="25">
        <f>LaborForceFemale!AR84-UnemployedFemale!AR84</f>
        <v>0</v>
      </c>
      <c r="AS84" s="25">
        <f>LaborForceFemale!AS84-UnemployedFemale!AS84</f>
        <v>0</v>
      </c>
      <c r="AT84" s="25">
        <f>LaborForceFemale!AT84-UnemployedFemale!AT84</f>
        <v>0</v>
      </c>
      <c r="AU84" s="25">
        <f>LaborForceFemale!AU84-UnemployedFemale!AU84</f>
        <v>0</v>
      </c>
      <c r="AV84" s="25">
        <f>LaborForceFemale!AV84-UnemployedFemale!AV84</f>
        <v>0</v>
      </c>
      <c r="AW84" s="25">
        <f>LaborForceFemale!AW84-UnemployedFemale!AW84</f>
        <v>0</v>
      </c>
      <c r="AX84" s="25">
        <f>LaborForceFemale!AX84-UnemployedFemale!AX84</f>
        <v>0</v>
      </c>
      <c r="AY84" s="25">
        <f>LaborForceFemale!AY84-UnemployedFemale!AY84</f>
        <v>0</v>
      </c>
      <c r="AZ84" s="25">
        <f>LaborForceFemale!AZ84-UnemployedFemale!AZ84</f>
        <v>0</v>
      </c>
    </row>
    <row r="85" spans="1:5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LaborForceFemale!AA85-UnemployedFemale!AA85</f>
        <v>0</v>
      </c>
      <c r="AB85" s="28">
        <f>LaborForceFemale!AB85-UnemployedFemale!AB85</f>
        <v>0</v>
      </c>
      <c r="AC85" s="28">
        <f>LaborForceFemale!AC85-UnemployedFemale!AC85</f>
        <v>0</v>
      </c>
      <c r="AD85" s="28">
        <f>LaborForceFemale!AD85-UnemployedFemale!AD85</f>
        <v>0</v>
      </c>
      <c r="AE85" s="28">
        <f>LaborForceFemale!AE85-UnemployedFemale!AE85</f>
        <v>0</v>
      </c>
      <c r="AF85" s="28">
        <f>LaborForceFemale!AF85-UnemployedFemale!AF85</f>
        <v>0</v>
      </c>
      <c r="AG85" s="25">
        <f>LaborForceFemale!AG85-UnemployedFemale!AG85</f>
        <v>0</v>
      </c>
      <c r="AH85" s="25">
        <f>LaborForceFemale!AH85-UnemployedFemale!AH85</f>
        <v>0</v>
      </c>
      <c r="AI85" s="25">
        <f>LaborForceFemale!AI85-UnemployedFemale!AI85</f>
        <v>0</v>
      </c>
      <c r="AJ85" s="25">
        <f>LaborForceFemale!AJ85-UnemployedFemale!AJ85</f>
        <v>0</v>
      </c>
      <c r="AK85" s="25">
        <f>LaborForceFemale!AK85-UnemployedFemale!AK85</f>
        <v>0</v>
      </c>
      <c r="AL85" s="25">
        <f>LaborForceFemale!AL85-UnemployedFemale!AL85</f>
        <v>0</v>
      </c>
      <c r="AM85" s="25">
        <f>LaborForceFemale!AM85-UnemployedFemale!AM85</f>
        <v>0</v>
      </c>
      <c r="AN85" s="25">
        <f>LaborForceFemale!AN85-UnemployedFemale!AN85</f>
        <v>0</v>
      </c>
      <c r="AO85" s="25">
        <f>LaborForceFemale!AO85-UnemployedFemale!AO85</f>
        <v>0</v>
      </c>
      <c r="AP85" s="25">
        <f>LaborForceFemale!AP85-UnemployedFemale!AP85</f>
        <v>0</v>
      </c>
      <c r="AQ85" s="25">
        <f>LaborForceFemale!AQ85-UnemployedFemale!AQ85</f>
        <v>0</v>
      </c>
      <c r="AR85" s="25">
        <f>LaborForceFemale!AR85-UnemployedFemale!AR85</f>
        <v>0</v>
      </c>
      <c r="AS85" s="25">
        <f>LaborForceFemale!AS85-UnemployedFemale!AS85</f>
        <v>0</v>
      </c>
      <c r="AT85" s="25">
        <f>LaborForceFemale!AT85-UnemployedFemale!AT85</f>
        <v>0</v>
      </c>
      <c r="AU85" s="25">
        <f>LaborForceFemale!AU85-UnemployedFemale!AU85</f>
        <v>0</v>
      </c>
      <c r="AV85" s="25">
        <f>LaborForceFemale!AV85-UnemployedFemale!AV85</f>
        <v>0</v>
      </c>
      <c r="AW85" s="25">
        <f>LaborForceFemale!AW85-UnemployedFemale!AW85</f>
        <v>0</v>
      </c>
      <c r="AX85" s="25">
        <f>LaborForceFemale!AX85-UnemployedFemale!AX85</f>
        <v>0</v>
      </c>
      <c r="AY85" s="25">
        <f>LaborForceFemale!AY85-UnemployedFemale!AY85</f>
        <v>0</v>
      </c>
      <c r="AZ85" s="25">
        <f>LaborForceFemale!AZ85-UnemployedFemale!AZ85</f>
        <v>0</v>
      </c>
    </row>
    <row r="86" spans="1:5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LaborForceFemale!AA86-UnemployedFemale!AA86</f>
        <v>0</v>
      </c>
      <c r="AB86" s="28">
        <f>LaborForceFemale!AB86-UnemployedFemale!AB86</f>
        <v>0</v>
      </c>
      <c r="AC86" s="28">
        <f>LaborForceFemale!AC86-UnemployedFemale!AC86</f>
        <v>0</v>
      </c>
      <c r="AD86" s="28">
        <f>LaborForceFemale!AD86-UnemployedFemale!AD86</f>
        <v>0</v>
      </c>
      <c r="AE86" s="28">
        <f>LaborForceFemale!AE86-UnemployedFemale!AE86</f>
        <v>0</v>
      </c>
      <c r="AF86" s="28">
        <f>LaborForceFemale!AF86-UnemployedFemale!AF86</f>
        <v>0</v>
      </c>
      <c r="AG86" s="25">
        <f>LaborForceFemale!AG86-UnemployedFemale!AG86</f>
        <v>0</v>
      </c>
      <c r="AH86" s="25">
        <f>LaborForceFemale!AH86-UnemployedFemale!AH86</f>
        <v>0</v>
      </c>
      <c r="AI86" s="25">
        <f>LaborForceFemale!AI86-UnemployedFemale!AI86</f>
        <v>0</v>
      </c>
      <c r="AJ86" s="25">
        <f>LaborForceFemale!AJ86-UnemployedFemale!AJ86</f>
        <v>0</v>
      </c>
      <c r="AK86" s="25">
        <f>LaborForceFemale!AK86-UnemployedFemale!AK86</f>
        <v>0</v>
      </c>
      <c r="AL86" s="25">
        <f>LaborForceFemale!AL86-UnemployedFemale!AL86</f>
        <v>0</v>
      </c>
      <c r="AM86" s="25">
        <f>LaborForceFemale!AM86-UnemployedFemale!AM86</f>
        <v>0</v>
      </c>
      <c r="AN86" s="25">
        <f>LaborForceFemale!AN86-UnemployedFemale!AN86</f>
        <v>0</v>
      </c>
      <c r="AO86" s="25">
        <f>LaborForceFemale!AO86-UnemployedFemale!AO86</f>
        <v>0</v>
      </c>
      <c r="AP86" s="25">
        <f>LaborForceFemale!AP86-UnemployedFemale!AP86</f>
        <v>0</v>
      </c>
      <c r="AQ86" s="25">
        <f>LaborForceFemale!AQ86-UnemployedFemale!AQ86</f>
        <v>0</v>
      </c>
      <c r="AR86" s="25">
        <f>LaborForceFemale!AR86-UnemployedFemale!AR86</f>
        <v>0</v>
      </c>
      <c r="AS86" s="25">
        <f>LaborForceFemale!AS86-UnemployedFemale!AS86</f>
        <v>0</v>
      </c>
      <c r="AT86" s="25">
        <f>LaborForceFemale!AT86-UnemployedFemale!AT86</f>
        <v>0</v>
      </c>
      <c r="AU86" s="25">
        <f>LaborForceFemale!AU86-UnemployedFemale!AU86</f>
        <v>0</v>
      </c>
      <c r="AV86" s="25">
        <f>LaborForceFemale!AV86-UnemployedFemale!AV86</f>
        <v>0</v>
      </c>
      <c r="AW86" s="25">
        <f>LaborForceFemale!AW86-UnemployedFemale!AW86</f>
        <v>0</v>
      </c>
      <c r="AX86" s="25">
        <f>LaborForceFemale!AX86-UnemployedFemale!AX86</f>
        <v>0</v>
      </c>
      <c r="AY86" s="25">
        <f>LaborForceFemale!AY86-UnemployedFemale!AY86</f>
        <v>0</v>
      </c>
      <c r="AZ86" s="25">
        <f>LaborForceFemale!AZ86-UnemployedFemale!AZ86</f>
        <v>0</v>
      </c>
    </row>
    <row r="87" spans="1:5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LaborForceFemale!AA87-UnemployedFemale!AA87</f>
        <v>0</v>
      </c>
      <c r="AB87" s="28">
        <f>LaborForceFemale!AB87-UnemployedFemale!AB87</f>
        <v>0</v>
      </c>
      <c r="AC87" s="28">
        <f>LaborForceFemale!AC87-UnemployedFemale!AC87</f>
        <v>0</v>
      </c>
      <c r="AD87" s="28">
        <f>LaborForceFemale!AD87-UnemployedFemale!AD87</f>
        <v>0</v>
      </c>
      <c r="AE87" s="28">
        <f>LaborForceFemale!AE87-UnemployedFemale!AE87</f>
        <v>0</v>
      </c>
      <c r="AF87" s="28">
        <f>LaborForceFemale!AF87-UnemployedFemale!AF87</f>
        <v>0</v>
      </c>
      <c r="AG87" s="25">
        <f>LaborForceFemale!AG87-UnemployedFemale!AG87</f>
        <v>0</v>
      </c>
      <c r="AH87" s="25">
        <f>LaborForceFemale!AH87-UnemployedFemale!AH87</f>
        <v>0</v>
      </c>
      <c r="AI87" s="25">
        <f>LaborForceFemale!AI87-UnemployedFemale!AI87</f>
        <v>0</v>
      </c>
      <c r="AJ87" s="25">
        <f>LaborForceFemale!AJ87-UnemployedFemale!AJ87</f>
        <v>0</v>
      </c>
      <c r="AK87" s="25">
        <f>LaborForceFemale!AK87-UnemployedFemale!AK87</f>
        <v>0</v>
      </c>
      <c r="AL87" s="25">
        <f>LaborForceFemale!AL87-UnemployedFemale!AL87</f>
        <v>0</v>
      </c>
      <c r="AM87" s="25">
        <f>LaborForceFemale!AM87-UnemployedFemale!AM87</f>
        <v>0</v>
      </c>
      <c r="AN87" s="25">
        <f>LaborForceFemale!AN87-UnemployedFemale!AN87</f>
        <v>0</v>
      </c>
      <c r="AO87" s="25">
        <f>LaborForceFemale!AO87-UnemployedFemale!AO87</f>
        <v>0</v>
      </c>
      <c r="AP87" s="25">
        <f>LaborForceFemale!AP87-UnemployedFemale!AP87</f>
        <v>0</v>
      </c>
      <c r="AQ87" s="25">
        <f>LaborForceFemale!AQ87-UnemployedFemale!AQ87</f>
        <v>0</v>
      </c>
      <c r="AR87" s="25">
        <f>LaborForceFemale!AR87-UnemployedFemale!AR87</f>
        <v>0</v>
      </c>
      <c r="AS87" s="25">
        <f>LaborForceFemale!AS87-UnemployedFemale!AS87</f>
        <v>0</v>
      </c>
      <c r="AT87" s="25">
        <f>LaborForceFemale!AT87-UnemployedFemale!AT87</f>
        <v>0</v>
      </c>
      <c r="AU87" s="25">
        <f>LaborForceFemale!AU87-UnemployedFemale!AU87</f>
        <v>0</v>
      </c>
      <c r="AV87" s="25">
        <f>LaborForceFemale!AV87-UnemployedFemale!AV87</f>
        <v>0</v>
      </c>
      <c r="AW87" s="25">
        <f>LaborForceFemale!AW87-UnemployedFemale!AW87</f>
        <v>0</v>
      </c>
      <c r="AX87" s="25">
        <f>LaborForceFemale!AX87-UnemployedFemale!AX87</f>
        <v>0</v>
      </c>
      <c r="AY87" s="25">
        <f>LaborForceFemale!AY87-UnemployedFemale!AY87</f>
        <v>0</v>
      </c>
      <c r="AZ87" s="25">
        <f>LaborForceFemale!AZ87-UnemployedFemale!AZ87</f>
        <v>0</v>
      </c>
    </row>
    <row r="88" spans="1:5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LaborForceFemale!AA88-UnemployedFemale!AA88</f>
        <v>0</v>
      </c>
      <c r="AB88" s="28">
        <f>LaborForceFemale!AB88-UnemployedFemale!AB88</f>
        <v>0</v>
      </c>
      <c r="AC88" s="28">
        <f>LaborForceFemale!AC88-UnemployedFemale!AC88</f>
        <v>0</v>
      </c>
      <c r="AD88" s="28">
        <f>LaborForceFemale!AD88-UnemployedFemale!AD88</f>
        <v>0</v>
      </c>
      <c r="AE88" s="28">
        <f>LaborForceFemale!AE88-UnemployedFemale!AE88</f>
        <v>0</v>
      </c>
      <c r="AF88" s="28">
        <f>LaborForceFemale!AF88-UnemployedFemale!AF88</f>
        <v>0</v>
      </c>
      <c r="AG88" s="25">
        <f>LaborForceFemale!AG88-UnemployedFemale!AG88</f>
        <v>0</v>
      </c>
      <c r="AH88" s="25">
        <f>LaborForceFemale!AH88-UnemployedFemale!AH88</f>
        <v>0</v>
      </c>
      <c r="AI88" s="25">
        <f>LaborForceFemale!AI88-UnemployedFemale!AI88</f>
        <v>0</v>
      </c>
      <c r="AJ88" s="25">
        <f>LaborForceFemale!AJ88-UnemployedFemale!AJ88</f>
        <v>0</v>
      </c>
      <c r="AK88" s="25">
        <f>LaborForceFemale!AK88-UnemployedFemale!AK88</f>
        <v>0</v>
      </c>
      <c r="AL88" s="25">
        <f>LaborForceFemale!AL88-UnemployedFemale!AL88</f>
        <v>0</v>
      </c>
      <c r="AM88" s="25">
        <f>LaborForceFemale!AM88-UnemployedFemale!AM88</f>
        <v>0</v>
      </c>
      <c r="AN88" s="25">
        <f>LaborForceFemale!AN88-UnemployedFemale!AN88</f>
        <v>0</v>
      </c>
      <c r="AO88" s="25">
        <f>LaborForceFemale!AO88-UnemployedFemale!AO88</f>
        <v>0</v>
      </c>
      <c r="AP88" s="25">
        <f>LaborForceFemale!AP88-UnemployedFemale!AP88</f>
        <v>0</v>
      </c>
      <c r="AQ88" s="25">
        <f>LaborForceFemale!AQ88-UnemployedFemale!AQ88</f>
        <v>0</v>
      </c>
      <c r="AR88" s="25">
        <f>LaborForceFemale!AR88-UnemployedFemale!AR88</f>
        <v>0</v>
      </c>
      <c r="AS88" s="25">
        <f>LaborForceFemale!AS88-UnemployedFemale!AS88</f>
        <v>0</v>
      </c>
      <c r="AT88" s="25">
        <f>LaborForceFemale!AT88-UnemployedFemale!AT88</f>
        <v>0</v>
      </c>
      <c r="AU88" s="25">
        <f>LaborForceFemale!AU88-UnemployedFemale!AU88</f>
        <v>0</v>
      </c>
      <c r="AV88" s="25">
        <f>LaborForceFemale!AV88-UnemployedFemale!AV88</f>
        <v>0</v>
      </c>
      <c r="AW88" s="25">
        <f>LaborForceFemale!AW88-UnemployedFemale!AW88</f>
        <v>0</v>
      </c>
      <c r="AX88" s="25">
        <f>LaborForceFemale!AX88-UnemployedFemale!AX88</f>
        <v>0</v>
      </c>
      <c r="AY88" s="25">
        <f>LaborForceFemale!AY88-UnemployedFemale!AY88</f>
        <v>0</v>
      </c>
      <c r="AZ88" s="25">
        <f>LaborForceFemale!AZ88-UnemployedFemale!AZ88</f>
        <v>0</v>
      </c>
    </row>
    <row r="89" spans="1:5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LaborForceFemale!AA89-UnemployedFemale!AA89</f>
        <v>0</v>
      </c>
      <c r="AB89" s="28">
        <f>LaborForceFemale!AB89-UnemployedFemale!AB89</f>
        <v>0</v>
      </c>
      <c r="AC89" s="28">
        <f>LaborForceFemale!AC89-UnemployedFemale!AC89</f>
        <v>0</v>
      </c>
      <c r="AD89" s="28">
        <f>LaborForceFemale!AD89-UnemployedFemale!AD89</f>
        <v>0</v>
      </c>
      <c r="AE89" s="28">
        <f>LaborForceFemale!AE89-UnemployedFemale!AE89</f>
        <v>0</v>
      </c>
      <c r="AF89" s="28">
        <f>LaborForceFemale!AF89-UnemployedFemale!AF89</f>
        <v>0</v>
      </c>
      <c r="AG89" s="25">
        <f>LaborForceFemale!AG89-UnemployedFemale!AG89</f>
        <v>0</v>
      </c>
      <c r="AH89" s="25">
        <f>LaborForceFemale!AH89-UnemployedFemale!AH89</f>
        <v>0</v>
      </c>
      <c r="AI89" s="25">
        <f>LaborForceFemale!AI89-UnemployedFemale!AI89</f>
        <v>0</v>
      </c>
      <c r="AJ89" s="25">
        <f>LaborForceFemale!AJ89-UnemployedFemale!AJ89</f>
        <v>0</v>
      </c>
      <c r="AK89" s="25">
        <f>LaborForceFemale!AK89-UnemployedFemale!AK89</f>
        <v>0</v>
      </c>
      <c r="AL89" s="25">
        <f>LaborForceFemale!AL89-UnemployedFemale!AL89</f>
        <v>0</v>
      </c>
      <c r="AM89" s="25">
        <f>LaborForceFemale!AM89-UnemployedFemale!AM89</f>
        <v>0</v>
      </c>
      <c r="AN89" s="25">
        <f>LaborForceFemale!AN89-UnemployedFemale!AN89</f>
        <v>0</v>
      </c>
      <c r="AO89" s="25">
        <f>LaborForceFemale!AO89-UnemployedFemale!AO89</f>
        <v>0</v>
      </c>
      <c r="AP89" s="25">
        <f>LaborForceFemale!AP89-UnemployedFemale!AP89</f>
        <v>0</v>
      </c>
      <c r="AQ89" s="25">
        <f>LaborForceFemale!AQ89-UnemployedFemale!AQ89</f>
        <v>0</v>
      </c>
      <c r="AR89" s="25">
        <f>LaborForceFemale!AR89-UnemployedFemale!AR89</f>
        <v>0</v>
      </c>
      <c r="AS89" s="25">
        <f>LaborForceFemale!AS89-UnemployedFemale!AS89</f>
        <v>0</v>
      </c>
      <c r="AT89" s="25">
        <f>LaborForceFemale!AT89-UnemployedFemale!AT89</f>
        <v>0</v>
      </c>
      <c r="AU89" s="25">
        <f>LaborForceFemale!AU89-UnemployedFemale!AU89</f>
        <v>0</v>
      </c>
      <c r="AV89" s="25">
        <f>LaborForceFemale!AV89-UnemployedFemale!AV89</f>
        <v>0</v>
      </c>
      <c r="AW89" s="25">
        <f>LaborForceFemale!AW89-UnemployedFemale!AW89</f>
        <v>0</v>
      </c>
      <c r="AX89" s="25">
        <f>LaborForceFemale!AX89-UnemployedFemale!AX89</f>
        <v>0</v>
      </c>
      <c r="AY89" s="25">
        <f>LaborForceFemale!AY89-UnemployedFemale!AY89</f>
        <v>0</v>
      </c>
      <c r="AZ89" s="25">
        <f>LaborForceFemale!AZ89-UnemployedFemale!AZ89</f>
        <v>0</v>
      </c>
    </row>
    <row r="90" spans="1:5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LaborForceFemale!AA90-UnemployedFemale!AA90</f>
        <v>0</v>
      </c>
      <c r="AB90" s="28">
        <f>LaborForceFemale!AB90-UnemployedFemale!AB90</f>
        <v>0</v>
      </c>
      <c r="AC90" s="28">
        <f>LaborForceFemale!AC90-UnemployedFemale!AC90</f>
        <v>0</v>
      </c>
      <c r="AD90" s="28">
        <f>LaborForceFemale!AD90-UnemployedFemale!AD90</f>
        <v>0</v>
      </c>
      <c r="AE90" s="28">
        <f>LaborForceFemale!AE90-UnemployedFemale!AE90</f>
        <v>0</v>
      </c>
      <c r="AF90" s="28">
        <f>LaborForceFemale!AF90-UnemployedFemale!AF90</f>
        <v>0</v>
      </c>
      <c r="AG90" s="25">
        <f>LaborForceFemale!AG90-UnemployedFemale!AG90</f>
        <v>0</v>
      </c>
      <c r="AH90" s="25">
        <f>LaborForceFemale!AH90-UnemployedFemale!AH90</f>
        <v>0</v>
      </c>
      <c r="AI90" s="25">
        <f>LaborForceFemale!AI90-UnemployedFemale!AI90</f>
        <v>0</v>
      </c>
      <c r="AJ90" s="25">
        <f>LaborForceFemale!AJ90-UnemployedFemale!AJ90</f>
        <v>0</v>
      </c>
      <c r="AK90" s="25">
        <f>LaborForceFemale!AK90-UnemployedFemale!AK90</f>
        <v>0</v>
      </c>
      <c r="AL90" s="25">
        <f>LaborForceFemale!AL90-UnemployedFemale!AL90</f>
        <v>0</v>
      </c>
      <c r="AM90" s="25">
        <f>LaborForceFemale!AM90-UnemployedFemale!AM90</f>
        <v>0</v>
      </c>
      <c r="AN90" s="25">
        <f>LaborForceFemale!AN90-UnemployedFemale!AN90</f>
        <v>0</v>
      </c>
      <c r="AO90" s="25">
        <f>LaborForceFemale!AO90-UnemployedFemale!AO90</f>
        <v>0</v>
      </c>
      <c r="AP90" s="25">
        <f>LaborForceFemale!AP90-UnemployedFemale!AP90</f>
        <v>0</v>
      </c>
      <c r="AQ90" s="25">
        <f>LaborForceFemale!AQ90-UnemployedFemale!AQ90</f>
        <v>0</v>
      </c>
      <c r="AR90" s="25">
        <f>LaborForceFemale!AR90-UnemployedFemale!AR90</f>
        <v>0</v>
      </c>
      <c r="AS90" s="25">
        <f>LaborForceFemale!AS90-UnemployedFemale!AS90</f>
        <v>0</v>
      </c>
      <c r="AT90" s="25">
        <f>LaborForceFemale!AT90-UnemployedFemale!AT90</f>
        <v>0</v>
      </c>
      <c r="AU90" s="25">
        <f>LaborForceFemale!AU90-UnemployedFemale!AU90</f>
        <v>0</v>
      </c>
      <c r="AV90" s="25">
        <f>LaborForceFemale!AV90-UnemployedFemale!AV90</f>
        <v>0</v>
      </c>
      <c r="AW90" s="25">
        <f>LaborForceFemale!AW90-UnemployedFemale!AW90</f>
        <v>0</v>
      </c>
      <c r="AX90" s="25">
        <f>LaborForceFemale!AX90-UnemployedFemale!AX90</f>
        <v>0</v>
      </c>
      <c r="AY90" s="25">
        <f>LaborForceFemale!AY90-UnemployedFemale!AY90</f>
        <v>0</v>
      </c>
      <c r="AZ90" s="25">
        <f>LaborForceFemale!AZ90-UnemployedFemale!AZ90</f>
        <v>0</v>
      </c>
    </row>
    <row r="91" spans="1:5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LaborForceFemale!AA91-UnemployedFemale!AA91</f>
        <v>0</v>
      </c>
      <c r="AB91" s="28">
        <f>LaborForceFemale!AB91-UnemployedFemale!AB91</f>
        <v>0</v>
      </c>
      <c r="AC91" s="28">
        <f>LaborForceFemale!AC91-UnemployedFemale!AC91</f>
        <v>0</v>
      </c>
      <c r="AD91" s="28">
        <f>LaborForceFemale!AD91-UnemployedFemale!AD91</f>
        <v>0</v>
      </c>
      <c r="AE91" s="28">
        <f>LaborForceFemale!AE91-UnemployedFemale!AE91</f>
        <v>0</v>
      </c>
      <c r="AF91" s="28">
        <f>LaborForceFemale!AF91-UnemployedFemale!AF91</f>
        <v>0</v>
      </c>
      <c r="AG91" s="25">
        <f>LaborForceFemale!AG91-UnemployedFemale!AG91</f>
        <v>0</v>
      </c>
      <c r="AH91" s="25">
        <f>LaborForceFemale!AH91-UnemployedFemale!AH91</f>
        <v>0</v>
      </c>
      <c r="AI91" s="25">
        <f>LaborForceFemale!AI91-UnemployedFemale!AI91</f>
        <v>0</v>
      </c>
      <c r="AJ91" s="25">
        <f>LaborForceFemale!AJ91-UnemployedFemale!AJ91</f>
        <v>0</v>
      </c>
      <c r="AK91" s="25">
        <f>LaborForceFemale!AK91-UnemployedFemale!AK91</f>
        <v>0</v>
      </c>
      <c r="AL91" s="25">
        <f>LaborForceFemale!AL91-UnemployedFemale!AL91</f>
        <v>0</v>
      </c>
      <c r="AM91" s="25">
        <f>LaborForceFemale!AM91-UnemployedFemale!AM91</f>
        <v>0</v>
      </c>
      <c r="AN91" s="25">
        <f>LaborForceFemale!AN91-UnemployedFemale!AN91</f>
        <v>0</v>
      </c>
      <c r="AO91" s="25">
        <f>LaborForceFemale!AO91-UnemployedFemale!AO91</f>
        <v>0</v>
      </c>
      <c r="AP91" s="25">
        <f>LaborForceFemale!AP91-UnemployedFemale!AP91</f>
        <v>0</v>
      </c>
      <c r="AQ91" s="25">
        <f>LaborForceFemale!AQ91-UnemployedFemale!AQ91</f>
        <v>0</v>
      </c>
      <c r="AR91" s="25">
        <f>LaborForceFemale!AR91-UnemployedFemale!AR91</f>
        <v>0</v>
      </c>
      <c r="AS91" s="25">
        <f>LaborForceFemale!AS91-UnemployedFemale!AS91</f>
        <v>0</v>
      </c>
      <c r="AT91" s="25">
        <f>LaborForceFemale!AT91-UnemployedFemale!AT91</f>
        <v>0</v>
      </c>
      <c r="AU91" s="25">
        <f>LaborForceFemale!AU91-UnemployedFemale!AU91</f>
        <v>0</v>
      </c>
      <c r="AV91" s="25">
        <f>LaborForceFemale!AV91-UnemployedFemale!AV91</f>
        <v>0</v>
      </c>
      <c r="AW91" s="25">
        <f>LaborForceFemale!AW91-UnemployedFemale!AW91</f>
        <v>0</v>
      </c>
      <c r="AX91" s="25">
        <f>LaborForceFemale!AX91-UnemployedFemale!AX91</f>
        <v>0</v>
      </c>
      <c r="AY91" s="25">
        <f>LaborForceFemale!AY91-UnemployedFemale!AY91</f>
        <v>0</v>
      </c>
      <c r="AZ91" s="25">
        <f>LaborForceFemale!AZ91-UnemployedFemale!AZ91</f>
        <v>0</v>
      </c>
    </row>
    <row r="92" spans="1:5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LaborForceFemale!AA92-UnemployedFemale!AA92</f>
        <v>0</v>
      </c>
      <c r="AB92" s="28">
        <f>LaborForceFemale!AB92-UnemployedFemale!AB92</f>
        <v>0</v>
      </c>
      <c r="AC92" s="28">
        <f>LaborForceFemale!AC92-UnemployedFemale!AC92</f>
        <v>0</v>
      </c>
      <c r="AD92" s="28">
        <f>LaborForceFemale!AD92-UnemployedFemale!AD92</f>
        <v>0</v>
      </c>
      <c r="AE92" s="28">
        <f>LaborForceFemale!AE92-UnemployedFemale!AE92</f>
        <v>0</v>
      </c>
      <c r="AF92" s="28">
        <f>LaborForceFemale!AF92-UnemployedFemale!AF92</f>
        <v>0</v>
      </c>
      <c r="AG92" s="25">
        <f>LaborForceFemale!AG92-UnemployedFemale!AG92</f>
        <v>0</v>
      </c>
      <c r="AH92" s="25">
        <f>LaborForceFemale!AH92-UnemployedFemale!AH92</f>
        <v>0</v>
      </c>
      <c r="AI92" s="25">
        <f>LaborForceFemale!AI92-UnemployedFemale!AI92</f>
        <v>0</v>
      </c>
      <c r="AJ92" s="25">
        <f>LaborForceFemale!AJ92-UnemployedFemale!AJ92</f>
        <v>0</v>
      </c>
      <c r="AK92" s="25">
        <f>LaborForceFemale!AK92-UnemployedFemale!AK92</f>
        <v>0</v>
      </c>
      <c r="AL92" s="25">
        <f>LaborForceFemale!AL92-UnemployedFemale!AL92</f>
        <v>0</v>
      </c>
      <c r="AM92" s="25">
        <f>LaborForceFemale!AM92-UnemployedFemale!AM92</f>
        <v>0</v>
      </c>
      <c r="AN92" s="25">
        <f>LaborForceFemale!AN92-UnemployedFemale!AN92</f>
        <v>0</v>
      </c>
      <c r="AO92" s="25">
        <f>LaborForceFemale!AO92-UnemployedFemale!AO92</f>
        <v>0</v>
      </c>
      <c r="AP92" s="25">
        <f>LaborForceFemale!AP92-UnemployedFemale!AP92</f>
        <v>0</v>
      </c>
      <c r="AQ92" s="25">
        <f>LaborForceFemale!AQ92-UnemployedFemale!AQ92</f>
        <v>0</v>
      </c>
      <c r="AR92" s="25">
        <f>LaborForceFemale!AR92-UnemployedFemale!AR92</f>
        <v>0</v>
      </c>
      <c r="AS92" s="25">
        <f>LaborForceFemale!AS92-UnemployedFemale!AS92</f>
        <v>0</v>
      </c>
      <c r="AT92" s="25">
        <f>LaborForceFemale!AT92-UnemployedFemale!AT92</f>
        <v>0</v>
      </c>
      <c r="AU92" s="25">
        <f>LaborForceFemale!AU92-UnemployedFemale!AU92</f>
        <v>0</v>
      </c>
      <c r="AV92" s="25">
        <f>LaborForceFemale!AV92-UnemployedFemale!AV92</f>
        <v>0</v>
      </c>
      <c r="AW92" s="25">
        <f>LaborForceFemale!AW92-UnemployedFemale!AW92</f>
        <v>0</v>
      </c>
      <c r="AX92" s="25">
        <f>LaborForceFemale!AX92-UnemployedFemale!AX92</f>
        <v>0</v>
      </c>
      <c r="AY92" s="25">
        <f>LaborForceFemale!AY92-UnemployedFemale!AY92</f>
        <v>0</v>
      </c>
      <c r="AZ92" s="25">
        <f>LaborForceFemale!AZ92-UnemployedFemale!AZ92</f>
        <v>0</v>
      </c>
    </row>
    <row r="93" spans="1:5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LaborForceFemale!AA93-UnemployedFemale!AA93</f>
        <v>0</v>
      </c>
      <c r="AB93" s="28">
        <f>LaborForceFemale!AB93-UnemployedFemale!AB93</f>
        <v>0</v>
      </c>
      <c r="AC93" s="28">
        <f>LaborForceFemale!AC93-UnemployedFemale!AC93</f>
        <v>0</v>
      </c>
      <c r="AD93" s="28">
        <f>LaborForceFemale!AD93-UnemployedFemale!AD93</f>
        <v>0</v>
      </c>
      <c r="AE93" s="28">
        <f>LaborForceFemale!AE93-UnemployedFemale!AE93</f>
        <v>0</v>
      </c>
      <c r="AF93" s="28">
        <f>LaborForceFemale!AF93-UnemployedFemale!AF93</f>
        <v>0</v>
      </c>
      <c r="AG93" s="25">
        <f>LaborForceFemale!AG93-UnemployedFemale!AG93</f>
        <v>0</v>
      </c>
      <c r="AH93" s="25">
        <f>LaborForceFemale!AH93-UnemployedFemale!AH93</f>
        <v>0</v>
      </c>
      <c r="AI93" s="25">
        <f>LaborForceFemale!AI93-UnemployedFemale!AI93</f>
        <v>0</v>
      </c>
      <c r="AJ93" s="25">
        <f>LaborForceFemale!AJ93-UnemployedFemale!AJ93</f>
        <v>0</v>
      </c>
      <c r="AK93" s="25">
        <f>LaborForceFemale!AK93-UnemployedFemale!AK93</f>
        <v>0</v>
      </c>
      <c r="AL93" s="25">
        <f>LaborForceFemale!AL93-UnemployedFemale!AL93</f>
        <v>0</v>
      </c>
      <c r="AM93" s="25">
        <f>LaborForceFemale!AM93-UnemployedFemale!AM93</f>
        <v>0</v>
      </c>
      <c r="AN93" s="25">
        <f>LaborForceFemale!AN93-UnemployedFemale!AN93</f>
        <v>0</v>
      </c>
      <c r="AO93" s="25">
        <f>LaborForceFemale!AO93-UnemployedFemale!AO93</f>
        <v>0</v>
      </c>
      <c r="AP93" s="25">
        <f>LaborForceFemale!AP93-UnemployedFemale!AP93</f>
        <v>0</v>
      </c>
      <c r="AQ93" s="25">
        <f>LaborForceFemale!AQ93-UnemployedFemale!AQ93</f>
        <v>0</v>
      </c>
      <c r="AR93" s="25">
        <f>LaborForceFemale!AR93-UnemployedFemale!AR93</f>
        <v>0</v>
      </c>
      <c r="AS93" s="25">
        <f>LaborForceFemale!AS93-UnemployedFemale!AS93</f>
        <v>0</v>
      </c>
      <c r="AT93" s="25">
        <f>LaborForceFemale!AT93-UnemployedFemale!AT93</f>
        <v>0</v>
      </c>
      <c r="AU93" s="25">
        <f>LaborForceFemale!AU93-UnemployedFemale!AU93</f>
        <v>0</v>
      </c>
      <c r="AV93" s="25">
        <f>LaborForceFemale!AV93-UnemployedFemale!AV93</f>
        <v>0</v>
      </c>
      <c r="AW93" s="25">
        <f>LaborForceFemale!AW93-UnemployedFemale!AW93</f>
        <v>0</v>
      </c>
      <c r="AX93" s="25">
        <f>LaborForceFemale!AX93-UnemployedFemale!AX93</f>
        <v>0</v>
      </c>
      <c r="AY93" s="25">
        <f>LaborForceFemale!AY93-UnemployedFemale!AY93</f>
        <v>0</v>
      </c>
      <c r="AZ93" s="25">
        <f>LaborForceFemale!AZ93-UnemployedFemale!AZ93</f>
        <v>0</v>
      </c>
    </row>
    <row r="94" spans="1:5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LaborForceFemale!AA94-UnemployedFemale!AA94</f>
        <v>0</v>
      </c>
      <c r="AB94" s="28">
        <f>LaborForceFemale!AB94-UnemployedFemale!AB94</f>
        <v>0</v>
      </c>
      <c r="AC94" s="28">
        <f>LaborForceFemale!AC94-UnemployedFemale!AC94</f>
        <v>0</v>
      </c>
      <c r="AD94" s="28">
        <f>LaborForceFemale!AD94-UnemployedFemale!AD94</f>
        <v>0</v>
      </c>
      <c r="AE94" s="28">
        <f>LaborForceFemale!AE94-UnemployedFemale!AE94</f>
        <v>0</v>
      </c>
      <c r="AF94" s="28">
        <f>LaborForceFemale!AF94-UnemployedFemale!AF94</f>
        <v>0</v>
      </c>
      <c r="AG94" s="25">
        <f>LaborForceFemale!AG94-UnemployedFemale!AG94</f>
        <v>0</v>
      </c>
      <c r="AH94" s="25">
        <f>LaborForceFemale!AH94-UnemployedFemale!AH94</f>
        <v>0</v>
      </c>
      <c r="AI94" s="25">
        <f>LaborForceFemale!AI94-UnemployedFemale!AI94</f>
        <v>0</v>
      </c>
      <c r="AJ94" s="25">
        <f>LaborForceFemale!AJ94-UnemployedFemale!AJ94</f>
        <v>0</v>
      </c>
      <c r="AK94" s="25">
        <f>LaborForceFemale!AK94-UnemployedFemale!AK94</f>
        <v>0</v>
      </c>
      <c r="AL94" s="25">
        <f>LaborForceFemale!AL94-UnemployedFemale!AL94</f>
        <v>0</v>
      </c>
      <c r="AM94" s="25">
        <f>LaborForceFemale!AM94-UnemployedFemale!AM94</f>
        <v>0</v>
      </c>
      <c r="AN94" s="25">
        <f>LaborForceFemale!AN94-UnemployedFemale!AN94</f>
        <v>0</v>
      </c>
      <c r="AO94" s="25">
        <f>LaborForceFemale!AO94-UnemployedFemale!AO94</f>
        <v>0</v>
      </c>
      <c r="AP94" s="25">
        <f>LaborForceFemale!AP94-UnemployedFemale!AP94</f>
        <v>0</v>
      </c>
      <c r="AQ94" s="25">
        <f>LaborForceFemale!AQ94-UnemployedFemale!AQ94</f>
        <v>0</v>
      </c>
      <c r="AR94" s="25">
        <f>LaborForceFemale!AR94-UnemployedFemale!AR94</f>
        <v>0</v>
      </c>
      <c r="AS94" s="25">
        <f>LaborForceFemale!AS94-UnemployedFemale!AS94</f>
        <v>0</v>
      </c>
      <c r="AT94" s="25">
        <f>LaborForceFemale!AT94-UnemployedFemale!AT94</f>
        <v>0</v>
      </c>
      <c r="AU94" s="25">
        <f>LaborForceFemale!AU94-UnemployedFemale!AU94</f>
        <v>0</v>
      </c>
      <c r="AV94" s="25">
        <f>LaborForceFemale!AV94-UnemployedFemale!AV94</f>
        <v>0</v>
      </c>
      <c r="AW94" s="25">
        <f>LaborForceFemale!AW94-UnemployedFemale!AW94</f>
        <v>0</v>
      </c>
      <c r="AX94" s="25">
        <f>LaborForceFemale!AX94-UnemployedFemale!AX94</f>
        <v>0</v>
      </c>
      <c r="AY94" s="25">
        <f>LaborForceFemale!AY94-UnemployedFemale!AY94</f>
        <v>0</v>
      </c>
      <c r="AZ94" s="25">
        <f>LaborForceFemale!AZ94-UnemployedFemale!AZ94</f>
        <v>0</v>
      </c>
    </row>
    <row r="95" spans="1:5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LaborForceFemale!AA95-UnemployedFemale!AA95</f>
        <v>0</v>
      </c>
      <c r="AB95" s="28">
        <f>LaborForceFemale!AB95-UnemployedFemale!AB95</f>
        <v>0</v>
      </c>
      <c r="AC95" s="28">
        <f>LaborForceFemale!AC95-UnemployedFemale!AC95</f>
        <v>0</v>
      </c>
      <c r="AD95" s="28">
        <f>LaborForceFemale!AD95-UnemployedFemale!AD95</f>
        <v>0</v>
      </c>
      <c r="AE95" s="28">
        <f>LaborForceFemale!AE95-UnemployedFemale!AE95</f>
        <v>0</v>
      </c>
      <c r="AF95" s="28">
        <f>LaborForceFemale!AF95-UnemployedFemale!AF95</f>
        <v>0</v>
      </c>
      <c r="AG95" s="25">
        <f>LaborForceFemale!AG95-UnemployedFemale!AG95</f>
        <v>0</v>
      </c>
      <c r="AH95" s="25">
        <f>LaborForceFemale!AH95-UnemployedFemale!AH95</f>
        <v>0</v>
      </c>
      <c r="AI95" s="25">
        <f>LaborForceFemale!AI95-UnemployedFemale!AI95</f>
        <v>0</v>
      </c>
      <c r="AJ95" s="25">
        <f>LaborForceFemale!AJ95-UnemployedFemale!AJ95</f>
        <v>0</v>
      </c>
      <c r="AK95" s="25">
        <f>LaborForceFemale!AK95-UnemployedFemale!AK95</f>
        <v>0</v>
      </c>
      <c r="AL95" s="25">
        <f>LaborForceFemale!AL95-UnemployedFemale!AL95</f>
        <v>0</v>
      </c>
      <c r="AM95" s="25">
        <f>LaborForceFemale!AM95-UnemployedFemale!AM95</f>
        <v>0</v>
      </c>
      <c r="AN95" s="25">
        <f>LaborForceFemale!AN95-UnemployedFemale!AN95</f>
        <v>0</v>
      </c>
      <c r="AO95" s="25">
        <f>LaborForceFemale!AO95-UnemployedFemale!AO95</f>
        <v>0</v>
      </c>
      <c r="AP95" s="25">
        <f>LaborForceFemale!AP95-UnemployedFemale!AP95</f>
        <v>0</v>
      </c>
      <c r="AQ95" s="25">
        <f>LaborForceFemale!AQ95-UnemployedFemale!AQ95</f>
        <v>0</v>
      </c>
      <c r="AR95" s="25">
        <f>LaborForceFemale!AR95-UnemployedFemale!AR95</f>
        <v>0</v>
      </c>
      <c r="AS95" s="25">
        <f>LaborForceFemale!AS95-UnemployedFemale!AS95</f>
        <v>0</v>
      </c>
      <c r="AT95" s="25">
        <f>LaborForceFemale!AT95-UnemployedFemale!AT95</f>
        <v>0</v>
      </c>
      <c r="AU95" s="25">
        <f>LaborForceFemale!AU95-UnemployedFemale!AU95</f>
        <v>0</v>
      </c>
      <c r="AV95" s="25">
        <f>LaborForceFemale!AV95-UnemployedFemale!AV95</f>
        <v>0</v>
      </c>
      <c r="AW95" s="25">
        <f>LaborForceFemale!AW95-UnemployedFemale!AW95</f>
        <v>0</v>
      </c>
      <c r="AX95" s="25">
        <f>LaborForceFemale!AX95-UnemployedFemale!AX95</f>
        <v>0</v>
      </c>
      <c r="AY95" s="25">
        <f>LaborForceFemale!AY95-UnemployedFemale!AY95</f>
        <v>0</v>
      </c>
      <c r="AZ95" s="25">
        <f>LaborForceFemale!AZ95-UnemployedFemale!AZ95</f>
        <v>0</v>
      </c>
    </row>
    <row r="96" spans="1:5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LaborForceFemale!AA96-UnemployedFemale!AA96</f>
        <v>0</v>
      </c>
      <c r="AB96" s="28">
        <f>LaborForceFemale!AB96-UnemployedFemale!AB96</f>
        <v>0</v>
      </c>
      <c r="AC96" s="28">
        <f>LaborForceFemale!AC96-UnemployedFemale!AC96</f>
        <v>0</v>
      </c>
      <c r="AD96" s="28">
        <f>LaborForceFemale!AD96-UnemployedFemale!AD96</f>
        <v>0</v>
      </c>
      <c r="AE96" s="28">
        <f>LaborForceFemale!AE96-UnemployedFemale!AE96</f>
        <v>0</v>
      </c>
      <c r="AF96" s="28">
        <f>LaborForceFemale!AF96-UnemployedFemale!AF96</f>
        <v>0</v>
      </c>
      <c r="AG96" s="25">
        <f>LaborForceFemale!AG96-UnemployedFemale!AG96</f>
        <v>0</v>
      </c>
      <c r="AH96" s="25">
        <f>LaborForceFemale!AH96-UnemployedFemale!AH96</f>
        <v>0</v>
      </c>
      <c r="AI96" s="25">
        <f>LaborForceFemale!AI96-UnemployedFemale!AI96</f>
        <v>0</v>
      </c>
      <c r="AJ96" s="25">
        <f>LaborForceFemale!AJ96-UnemployedFemale!AJ96</f>
        <v>0</v>
      </c>
      <c r="AK96" s="25">
        <f>LaborForceFemale!AK96-UnemployedFemale!AK96</f>
        <v>0</v>
      </c>
      <c r="AL96" s="25">
        <f>LaborForceFemale!AL96-UnemployedFemale!AL96</f>
        <v>0</v>
      </c>
      <c r="AM96" s="25">
        <f>LaborForceFemale!AM96-UnemployedFemale!AM96</f>
        <v>0</v>
      </c>
      <c r="AN96" s="25">
        <f>LaborForceFemale!AN96-UnemployedFemale!AN96</f>
        <v>0</v>
      </c>
      <c r="AO96" s="25">
        <f>LaborForceFemale!AO96-UnemployedFemale!AO96</f>
        <v>0</v>
      </c>
      <c r="AP96" s="25">
        <f>LaborForceFemale!AP96-UnemployedFemale!AP96</f>
        <v>0</v>
      </c>
      <c r="AQ96" s="25">
        <f>LaborForceFemale!AQ96-UnemployedFemale!AQ96</f>
        <v>0</v>
      </c>
      <c r="AR96" s="25">
        <f>LaborForceFemale!AR96-UnemployedFemale!AR96</f>
        <v>0</v>
      </c>
      <c r="AS96" s="25">
        <f>LaborForceFemale!AS96-UnemployedFemale!AS96</f>
        <v>0</v>
      </c>
      <c r="AT96" s="25">
        <f>LaborForceFemale!AT96-UnemployedFemale!AT96</f>
        <v>0</v>
      </c>
      <c r="AU96" s="25">
        <f>LaborForceFemale!AU96-UnemployedFemale!AU96</f>
        <v>0</v>
      </c>
      <c r="AV96" s="25">
        <f>LaborForceFemale!AV96-UnemployedFemale!AV96</f>
        <v>0</v>
      </c>
      <c r="AW96" s="25">
        <f>LaborForceFemale!AW96-UnemployedFemale!AW96</f>
        <v>0</v>
      </c>
      <c r="AX96" s="25">
        <f>LaborForceFemale!AX96-UnemployedFemale!AX96</f>
        <v>0</v>
      </c>
      <c r="AY96" s="25">
        <f>LaborForceFemale!AY96-UnemployedFemale!AY96</f>
        <v>0</v>
      </c>
      <c r="AZ96" s="25">
        <f>LaborForceFemale!AZ96-UnemployedFemale!AZ96</f>
        <v>0</v>
      </c>
    </row>
    <row r="97" spans="1:5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LaborForceFemale!AA97-UnemployedFemale!AA97</f>
        <v>0</v>
      </c>
      <c r="AB97" s="28">
        <f>LaborForceFemale!AB97-UnemployedFemale!AB97</f>
        <v>0</v>
      </c>
      <c r="AC97" s="28">
        <f>LaborForceFemale!AC97-UnemployedFemale!AC97</f>
        <v>0</v>
      </c>
      <c r="AD97" s="28">
        <f>LaborForceFemale!AD97-UnemployedFemale!AD97</f>
        <v>0</v>
      </c>
      <c r="AE97" s="28">
        <f>LaborForceFemale!AE97-UnemployedFemale!AE97</f>
        <v>0</v>
      </c>
      <c r="AF97" s="28">
        <f>LaborForceFemale!AF97-UnemployedFemale!AF97</f>
        <v>0</v>
      </c>
      <c r="AG97" s="25">
        <f>LaborForceFemale!AG97-UnemployedFemale!AG97</f>
        <v>0</v>
      </c>
      <c r="AH97" s="25">
        <f>LaborForceFemale!AH97-UnemployedFemale!AH97</f>
        <v>0</v>
      </c>
      <c r="AI97" s="25">
        <f>LaborForceFemale!AI97-UnemployedFemale!AI97</f>
        <v>0</v>
      </c>
      <c r="AJ97" s="25">
        <f>LaborForceFemale!AJ97-UnemployedFemale!AJ97</f>
        <v>0</v>
      </c>
      <c r="AK97" s="25">
        <f>LaborForceFemale!AK97-UnemployedFemale!AK97</f>
        <v>0</v>
      </c>
      <c r="AL97" s="25">
        <f>LaborForceFemale!AL97-UnemployedFemale!AL97</f>
        <v>0</v>
      </c>
      <c r="AM97" s="25">
        <f>LaborForceFemale!AM97-UnemployedFemale!AM97</f>
        <v>0</v>
      </c>
      <c r="AN97" s="25">
        <f>LaborForceFemale!AN97-UnemployedFemale!AN97</f>
        <v>0</v>
      </c>
      <c r="AO97" s="25">
        <f>LaborForceFemale!AO97-UnemployedFemale!AO97</f>
        <v>0</v>
      </c>
      <c r="AP97" s="25">
        <f>LaborForceFemale!AP97-UnemployedFemale!AP97</f>
        <v>0</v>
      </c>
      <c r="AQ97" s="25">
        <f>LaborForceFemale!AQ97-UnemployedFemale!AQ97</f>
        <v>0</v>
      </c>
      <c r="AR97" s="25">
        <f>LaborForceFemale!AR97-UnemployedFemale!AR97</f>
        <v>0</v>
      </c>
      <c r="AS97" s="25">
        <f>LaborForceFemale!AS97-UnemployedFemale!AS97</f>
        <v>0</v>
      </c>
      <c r="AT97" s="25">
        <f>LaborForceFemale!AT97-UnemployedFemale!AT97</f>
        <v>0</v>
      </c>
      <c r="AU97" s="25">
        <f>LaborForceFemale!AU97-UnemployedFemale!AU97</f>
        <v>0</v>
      </c>
      <c r="AV97" s="25">
        <f>LaborForceFemale!AV97-UnemployedFemale!AV97</f>
        <v>0</v>
      </c>
      <c r="AW97" s="25">
        <f>LaborForceFemale!AW97-UnemployedFemale!AW97</f>
        <v>0</v>
      </c>
      <c r="AX97" s="25">
        <f>LaborForceFemale!AX97-UnemployedFemale!AX97</f>
        <v>0</v>
      </c>
      <c r="AY97" s="25">
        <f>LaborForceFemale!AY97-UnemployedFemale!AY97</f>
        <v>0</v>
      </c>
      <c r="AZ97" s="25">
        <f>LaborForceFemale!AZ97-UnemployedFemale!AZ97</f>
        <v>0</v>
      </c>
    </row>
    <row r="98" spans="1:5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LaborForceFemale!AA98-UnemployedFemale!AA98</f>
        <v>0</v>
      </c>
      <c r="AB98" s="28">
        <f>LaborForceFemale!AB98-UnemployedFemale!AB98</f>
        <v>0</v>
      </c>
      <c r="AC98" s="28">
        <f>LaborForceFemale!AC98-UnemployedFemale!AC98</f>
        <v>0</v>
      </c>
      <c r="AD98" s="28">
        <f>LaborForceFemale!AD98-UnemployedFemale!AD98</f>
        <v>0</v>
      </c>
      <c r="AE98" s="28">
        <f>LaborForceFemale!AE98-UnemployedFemale!AE98</f>
        <v>0</v>
      </c>
      <c r="AF98" s="28">
        <f>LaborForceFemale!AF98-UnemployedFemale!AF98</f>
        <v>0</v>
      </c>
      <c r="AG98" s="25">
        <f>LaborForceFemale!AG98-UnemployedFemale!AG98</f>
        <v>0</v>
      </c>
      <c r="AH98" s="25">
        <f>LaborForceFemale!AH98-UnemployedFemale!AH98</f>
        <v>0</v>
      </c>
      <c r="AI98" s="25">
        <f>LaborForceFemale!AI98-UnemployedFemale!AI98</f>
        <v>0</v>
      </c>
      <c r="AJ98" s="25">
        <f>LaborForceFemale!AJ98-UnemployedFemale!AJ98</f>
        <v>0</v>
      </c>
      <c r="AK98" s="25">
        <f>LaborForceFemale!AK98-UnemployedFemale!AK98</f>
        <v>0</v>
      </c>
      <c r="AL98" s="25">
        <f>LaborForceFemale!AL98-UnemployedFemale!AL98</f>
        <v>0</v>
      </c>
      <c r="AM98" s="25">
        <f>LaborForceFemale!AM98-UnemployedFemale!AM98</f>
        <v>0</v>
      </c>
      <c r="AN98" s="25">
        <f>LaborForceFemale!AN98-UnemployedFemale!AN98</f>
        <v>0</v>
      </c>
      <c r="AO98" s="25">
        <f>LaborForceFemale!AO98-UnemployedFemale!AO98</f>
        <v>0</v>
      </c>
      <c r="AP98" s="25">
        <f>LaborForceFemale!AP98-UnemployedFemale!AP98</f>
        <v>0</v>
      </c>
      <c r="AQ98" s="25">
        <f>LaborForceFemale!AQ98-UnemployedFemale!AQ98</f>
        <v>0</v>
      </c>
      <c r="AR98" s="25">
        <f>LaborForceFemale!AR98-UnemployedFemale!AR98</f>
        <v>0</v>
      </c>
      <c r="AS98" s="25">
        <f>LaborForceFemale!AS98-UnemployedFemale!AS98</f>
        <v>0</v>
      </c>
      <c r="AT98" s="25">
        <f>LaborForceFemale!AT98-UnemployedFemale!AT98</f>
        <v>0</v>
      </c>
      <c r="AU98" s="25">
        <f>LaborForceFemale!AU98-UnemployedFemale!AU98</f>
        <v>0</v>
      </c>
      <c r="AV98" s="25">
        <f>LaborForceFemale!AV98-UnemployedFemale!AV98</f>
        <v>0</v>
      </c>
      <c r="AW98" s="25">
        <f>LaborForceFemale!AW98-UnemployedFemale!AW98</f>
        <v>0</v>
      </c>
      <c r="AX98" s="25">
        <f>LaborForceFemale!AX98-UnemployedFemale!AX98</f>
        <v>0</v>
      </c>
      <c r="AY98" s="25">
        <f>LaborForceFemale!AY98-UnemployedFemale!AY98</f>
        <v>0</v>
      </c>
      <c r="AZ98" s="25">
        <f>LaborForceFemale!AZ98-UnemployedFemale!AZ98</f>
        <v>0</v>
      </c>
    </row>
    <row r="99" spans="1:5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LaborForceFemale!AA99-UnemployedFemale!AA99</f>
        <v>0</v>
      </c>
      <c r="AB99" s="28">
        <f>LaborForceFemale!AB99-UnemployedFemale!AB99</f>
        <v>0</v>
      </c>
      <c r="AC99" s="28">
        <f>LaborForceFemale!AC99-UnemployedFemale!AC99</f>
        <v>0</v>
      </c>
      <c r="AD99" s="28">
        <f>LaborForceFemale!AD99-UnemployedFemale!AD99</f>
        <v>0</v>
      </c>
      <c r="AE99" s="28">
        <f>LaborForceFemale!AE99-UnemployedFemale!AE99</f>
        <v>0</v>
      </c>
      <c r="AF99" s="28">
        <f>LaborForceFemale!AF99-UnemployedFemale!AF99</f>
        <v>0</v>
      </c>
      <c r="AG99" s="25">
        <f>LaborForceFemale!AG99-UnemployedFemale!AG99</f>
        <v>0</v>
      </c>
      <c r="AH99" s="25">
        <f>LaborForceFemale!AH99-UnemployedFemale!AH99</f>
        <v>0</v>
      </c>
      <c r="AI99" s="25">
        <f>LaborForceFemale!AI99-UnemployedFemale!AI99</f>
        <v>0</v>
      </c>
      <c r="AJ99" s="25">
        <f>LaborForceFemale!AJ99-UnemployedFemale!AJ99</f>
        <v>0</v>
      </c>
      <c r="AK99" s="25">
        <f>LaborForceFemale!AK99-UnemployedFemale!AK99</f>
        <v>0</v>
      </c>
      <c r="AL99" s="25">
        <f>LaborForceFemale!AL99-UnemployedFemale!AL99</f>
        <v>0</v>
      </c>
      <c r="AM99" s="25">
        <f>LaborForceFemale!AM99-UnemployedFemale!AM99</f>
        <v>0</v>
      </c>
      <c r="AN99" s="25">
        <f>LaborForceFemale!AN99-UnemployedFemale!AN99</f>
        <v>0</v>
      </c>
      <c r="AO99" s="25">
        <f>LaborForceFemale!AO99-UnemployedFemale!AO99</f>
        <v>0</v>
      </c>
      <c r="AP99" s="25">
        <f>LaborForceFemale!AP99-UnemployedFemale!AP99</f>
        <v>0</v>
      </c>
      <c r="AQ99" s="25">
        <f>LaborForceFemale!AQ99-UnemployedFemale!AQ99</f>
        <v>0</v>
      </c>
      <c r="AR99" s="25">
        <f>LaborForceFemale!AR99-UnemployedFemale!AR99</f>
        <v>0</v>
      </c>
      <c r="AS99" s="25">
        <f>LaborForceFemale!AS99-UnemployedFemale!AS99</f>
        <v>0</v>
      </c>
      <c r="AT99" s="25">
        <f>LaborForceFemale!AT99-UnemployedFemale!AT99</f>
        <v>0</v>
      </c>
      <c r="AU99" s="25">
        <f>LaborForceFemale!AU99-UnemployedFemale!AU99</f>
        <v>0</v>
      </c>
      <c r="AV99" s="25">
        <f>LaborForceFemale!AV99-UnemployedFemale!AV99</f>
        <v>0</v>
      </c>
      <c r="AW99" s="25">
        <f>LaborForceFemale!AW99-UnemployedFemale!AW99</f>
        <v>0</v>
      </c>
      <c r="AX99" s="25">
        <f>LaborForceFemale!AX99-UnemployedFemale!AX99</f>
        <v>0</v>
      </c>
      <c r="AY99" s="25">
        <f>LaborForceFemale!AY99-UnemployedFemale!AY99</f>
        <v>0</v>
      </c>
      <c r="AZ99" s="25">
        <f>LaborForceFemale!AZ99-UnemployedFemale!AZ99</f>
        <v>0</v>
      </c>
    </row>
    <row r="100" spans="1:5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LaborForceFemale!AA100-UnemployedFemale!AA100</f>
        <v>0</v>
      </c>
      <c r="AB100" s="28">
        <f>LaborForceFemale!AB100-UnemployedFemale!AB100</f>
        <v>0</v>
      </c>
      <c r="AC100" s="28">
        <f>LaborForceFemale!AC100-UnemployedFemale!AC100</f>
        <v>0</v>
      </c>
      <c r="AD100" s="28">
        <f>LaborForceFemale!AD100-UnemployedFemale!AD100</f>
        <v>0</v>
      </c>
      <c r="AE100" s="28">
        <f>LaborForceFemale!AE100-UnemployedFemale!AE100</f>
        <v>0</v>
      </c>
      <c r="AF100" s="28">
        <f>LaborForceFemale!AF100-UnemployedFemale!AF100</f>
        <v>0</v>
      </c>
      <c r="AG100" s="25">
        <f>LaborForceFemale!AG100-UnemployedFemale!AG100</f>
        <v>0</v>
      </c>
      <c r="AH100" s="25">
        <f>LaborForceFemale!AH100-UnemployedFemale!AH100</f>
        <v>0</v>
      </c>
      <c r="AI100" s="25">
        <f>LaborForceFemale!AI100-UnemployedFemale!AI100</f>
        <v>0</v>
      </c>
      <c r="AJ100" s="25">
        <f>LaborForceFemale!AJ100-UnemployedFemale!AJ100</f>
        <v>0</v>
      </c>
      <c r="AK100" s="25">
        <f>LaborForceFemale!AK100-UnemployedFemale!AK100</f>
        <v>0</v>
      </c>
      <c r="AL100" s="25">
        <f>LaborForceFemale!AL100-UnemployedFemale!AL100</f>
        <v>0</v>
      </c>
      <c r="AM100" s="25">
        <f>LaborForceFemale!AM100-UnemployedFemale!AM100</f>
        <v>0</v>
      </c>
      <c r="AN100" s="25">
        <f>LaborForceFemale!AN100-UnemployedFemale!AN100</f>
        <v>0</v>
      </c>
      <c r="AO100" s="25">
        <f>LaborForceFemale!AO100-UnemployedFemale!AO100</f>
        <v>0</v>
      </c>
      <c r="AP100" s="25">
        <f>LaborForceFemale!AP100-UnemployedFemale!AP100</f>
        <v>0</v>
      </c>
      <c r="AQ100" s="25">
        <f>LaborForceFemale!AQ100-UnemployedFemale!AQ100</f>
        <v>0</v>
      </c>
      <c r="AR100" s="25">
        <f>LaborForceFemale!AR100-UnemployedFemale!AR100</f>
        <v>0</v>
      </c>
      <c r="AS100" s="25">
        <f>LaborForceFemale!AS100-UnemployedFemale!AS100</f>
        <v>0</v>
      </c>
      <c r="AT100" s="25">
        <f>LaborForceFemale!AT100-UnemployedFemale!AT100</f>
        <v>0</v>
      </c>
      <c r="AU100" s="25">
        <f>LaborForceFemale!AU100-UnemployedFemale!AU100</f>
        <v>0</v>
      </c>
      <c r="AV100" s="25">
        <f>LaborForceFemale!AV100-UnemployedFemale!AV100</f>
        <v>0</v>
      </c>
      <c r="AW100" s="25">
        <f>LaborForceFemale!AW100-UnemployedFemale!AW100</f>
        <v>0</v>
      </c>
      <c r="AX100" s="25">
        <f>LaborForceFemale!AX100-UnemployedFemale!AX100</f>
        <v>0</v>
      </c>
      <c r="AY100" s="25">
        <f>LaborForceFemale!AY100-UnemployedFemale!AY100</f>
        <v>0</v>
      </c>
      <c r="AZ100" s="25">
        <f>LaborForceFemale!AZ100-UnemployedFemale!AZ100</f>
        <v>0</v>
      </c>
    </row>
    <row r="101" spans="1:5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LaborForceFemale!AA101-UnemployedFemale!AA101</f>
        <v>0</v>
      </c>
      <c r="AB101" s="28">
        <f>LaborForceFemale!AB101-UnemployedFemale!AB101</f>
        <v>0</v>
      </c>
      <c r="AC101" s="28">
        <f>LaborForceFemale!AC101-UnemployedFemale!AC101</f>
        <v>0</v>
      </c>
      <c r="AD101" s="28">
        <f>LaborForceFemale!AD101-UnemployedFemale!AD101</f>
        <v>0</v>
      </c>
      <c r="AE101" s="28">
        <f>LaborForceFemale!AE101-UnemployedFemale!AE101</f>
        <v>0</v>
      </c>
      <c r="AF101" s="28">
        <f>LaborForceFemale!AF101-UnemployedFemale!AF101</f>
        <v>0</v>
      </c>
      <c r="AG101" s="25">
        <f>LaborForceFemale!AG101-UnemployedFemale!AG101</f>
        <v>0</v>
      </c>
      <c r="AH101" s="25">
        <f>LaborForceFemale!AH101-UnemployedFemale!AH101</f>
        <v>0</v>
      </c>
      <c r="AI101" s="25">
        <f>LaborForceFemale!AI101-UnemployedFemale!AI101</f>
        <v>0</v>
      </c>
      <c r="AJ101" s="25">
        <f>LaborForceFemale!AJ101-UnemployedFemale!AJ101</f>
        <v>0</v>
      </c>
      <c r="AK101" s="25">
        <f>LaborForceFemale!AK101-UnemployedFemale!AK101</f>
        <v>0</v>
      </c>
      <c r="AL101" s="25">
        <f>LaborForceFemale!AL101-UnemployedFemale!AL101</f>
        <v>0</v>
      </c>
      <c r="AM101" s="25">
        <f>LaborForceFemale!AM101-UnemployedFemale!AM101</f>
        <v>0</v>
      </c>
      <c r="AN101" s="25">
        <f>LaborForceFemale!AN101-UnemployedFemale!AN101</f>
        <v>0</v>
      </c>
      <c r="AO101" s="25">
        <f>LaborForceFemale!AO101-UnemployedFemale!AO101</f>
        <v>0</v>
      </c>
      <c r="AP101" s="25">
        <f>LaborForceFemale!AP101-UnemployedFemale!AP101</f>
        <v>0</v>
      </c>
      <c r="AQ101" s="25">
        <f>LaborForceFemale!AQ101-UnemployedFemale!AQ101</f>
        <v>0</v>
      </c>
      <c r="AR101" s="25">
        <f>LaborForceFemale!AR101-UnemployedFemale!AR101</f>
        <v>0</v>
      </c>
      <c r="AS101" s="25">
        <f>LaborForceFemale!AS101-UnemployedFemale!AS101</f>
        <v>0</v>
      </c>
      <c r="AT101" s="25">
        <f>LaborForceFemale!AT101-UnemployedFemale!AT101</f>
        <v>0</v>
      </c>
      <c r="AU101" s="25">
        <f>LaborForceFemale!AU101-UnemployedFemale!AU101</f>
        <v>0</v>
      </c>
      <c r="AV101" s="25">
        <f>LaborForceFemale!AV101-UnemployedFemale!AV101</f>
        <v>0</v>
      </c>
      <c r="AW101" s="25">
        <f>LaborForceFemale!AW101-UnemployedFemale!AW101</f>
        <v>0</v>
      </c>
      <c r="AX101" s="25">
        <f>LaborForceFemale!AX101-UnemployedFemale!AX101</f>
        <v>0</v>
      </c>
      <c r="AY101" s="25">
        <f>LaborForceFemale!AY101-UnemployedFemale!AY101</f>
        <v>0</v>
      </c>
      <c r="AZ101" s="25">
        <f>LaborForceFemale!AZ101-UnemployedFemale!AZ101</f>
        <v>0</v>
      </c>
    </row>
    <row r="102" spans="1:5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LaborForceFemale!AA102-UnemployedFemale!AA102</f>
        <v>0</v>
      </c>
      <c r="AB102" s="28">
        <f>LaborForceFemale!AB102-UnemployedFemale!AB102</f>
        <v>0</v>
      </c>
      <c r="AC102" s="28">
        <f>LaborForceFemale!AC102-UnemployedFemale!AC102</f>
        <v>0</v>
      </c>
      <c r="AD102" s="28">
        <f>LaborForceFemale!AD102-UnemployedFemale!AD102</f>
        <v>0</v>
      </c>
      <c r="AE102" s="28">
        <f>LaborForceFemale!AE102-UnemployedFemale!AE102</f>
        <v>0</v>
      </c>
      <c r="AF102" s="28">
        <f>LaborForceFemale!AF102-UnemployedFemale!AF102</f>
        <v>0</v>
      </c>
      <c r="AG102" s="25">
        <f>LaborForceFemale!AG102-UnemployedFemale!AG102</f>
        <v>0</v>
      </c>
      <c r="AH102" s="25">
        <f>LaborForceFemale!AH102-UnemployedFemale!AH102</f>
        <v>0</v>
      </c>
      <c r="AI102" s="25">
        <f>LaborForceFemale!AI102-UnemployedFemale!AI102</f>
        <v>0</v>
      </c>
      <c r="AJ102" s="25">
        <f>LaborForceFemale!AJ102-UnemployedFemale!AJ102</f>
        <v>0</v>
      </c>
      <c r="AK102" s="25">
        <f>LaborForceFemale!AK102-UnemployedFemale!AK102</f>
        <v>0</v>
      </c>
      <c r="AL102" s="25">
        <f>LaborForceFemale!AL102-UnemployedFemale!AL102</f>
        <v>0</v>
      </c>
      <c r="AM102" s="25">
        <f>LaborForceFemale!AM102-UnemployedFemale!AM102</f>
        <v>0</v>
      </c>
      <c r="AN102" s="25">
        <f>LaborForceFemale!AN102-UnemployedFemale!AN102</f>
        <v>0</v>
      </c>
      <c r="AO102" s="25">
        <f>LaborForceFemale!AO102-UnemployedFemale!AO102</f>
        <v>0</v>
      </c>
      <c r="AP102" s="25">
        <f>LaborForceFemale!AP102-UnemployedFemale!AP102</f>
        <v>0</v>
      </c>
      <c r="AQ102" s="25">
        <f>LaborForceFemale!AQ102-UnemployedFemale!AQ102</f>
        <v>0</v>
      </c>
      <c r="AR102" s="25">
        <f>LaborForceFemale!AR102-UnemployedFemale!AR102</f>
        <v>0</v>
      </c>
      <c r="AS102" s="25">
        <f>LaborForceFemale!AS102-UnemployedFemale!AS102</f>
        <v>0</v>
      </c>
      <c r="AT102" s="25">
        <f>LaborForceFemale!AT102-UnemployedFemale!AT102</f>
        <v>0</v>
      </c>
      <c r="AU102" s="25">
        <f>LaborForceFemale!AU102-UnemployedFemale!AU102</f>
        <v>0</v>
      </c>
      <c r="AV102" s="25">
        <f>LaborForceFemale!AV102-UnemployedFemale!AV102</f>
        <v>0</v>
      </c>
      <c r="AW102" s="25">
        <f>LaborForceFemale!AW102-UnemployedFemale!AW102</f>
        <v>0</v>
      </c>
      <c r="AX102" s="25">
        <f>LaborForceFemale!AX102-UnemployedFemale!AX102</f>
        <v>0</v>
      </c>
      <c r="AY102" s="25">
        <f>LaborForceFemale!AY102-UnemployedFemale!AY102</f>
        <v>0</v>
      </c>
      <c r="AZ102" s="25">
        <f>LaborForceFemale!AZ102-UnemployedFemale!AZ102</f>
        <v>0</v>
      </c>
    </row>
    <row r="103" spans="1:5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LaborForceFemale!AA103-UnemployedFemale!AA103</f>
        <v>0</v>
      </c>
      <c r="AB103" s="28">
        <f>LaborForceFemale!AB103-UnemployedFemale!AB103</f>
        <v>0</v>
      </c>
      <c r="AC103" s="28">
        <f>LaborForceFemale!AC103-UnemployedFemale!AC103</f>
        <v>0</v>
      </c>
      <c r="AD103" s="28">
        <f>LaborForceFemale!AD103-UnemployedFemale!AD103</f>
        <v>0</v>
      </c>
      <c r="AE103" s="28">
        <f>LaborForceFemale!AE103-UnemployedFemale!AE103</f>
        <v>0</v>
      </c>
      <c r="AF103" s="28">
        <f>LaborForceFemale!AF103-UnemployedFemale!AF103</f>
        <v>0</v>
      </c>
      <c r="AG103" s="25">
        <f>LaborForceFemale!AG103-UnemployedFemale!AG103</f>
        <v>0</v>
      </c>
      <c r="AH103" s="25">
        <f>LaborForceFemale!AH103-UnemployedFemale!AH103</f>
        <v>0</v>
      </c>
      <c r="AI103" s="25">
        <f>LaborForceFemale!AI103-UnemployedFemale!AI103</f>
        <v>0</v>
      </c>
      <c r="AJ103" s="25">
        <f>LaborForceFemale!AJ103-UnemployedFemale!AJ103</f>
        <v>0</v>
      </c>
      <c r="AK103" s="25">
        <f>LaborForceFemale!AK103-UnemployedFemale!AK103</f>
        <v>0</v>
      </c>
      <c r="AL103" s="25">
        <f>LaborForceFemale!AL103-UnemployedFemale!AL103</f>
        <v>0</v>
      </c>
      <c r="AM103" s="25">
        <f>LaborForceFemale!AM103-UnemployedFemale!AM103</f>
        <v>0</v>
      </c>
      <c r="AN103" s="25">
        <f>LaborForceFemale!AN103-UnemployedFemale!AN103</f>
        <v>0</v>
      </c>
      <c r="AO103" s="25">
        <f>LaborForceFemale!AO103-UnemployedFemale!AO103</f>
        <v>0</v>
      </c>
      <c r="AP103" s="25">
        <f>LaborForceFemale!AP103-UnemployedFemale!AP103</f>
        <v>0</v>
      </c>
      <c r="AQ103" s="25">
        <f>LaborForceFemale!AQ103-UnemployedFemale!AQ103</f>
        <v>0</v>
      </c>
      <c r="AR103" s="25">
        <f>LaborForceFemale!AR103-UnemployedFemale!AR103</f>
        <v>0</v>
      </c>
      <c r="AS103" s="25">
        <f>LaborForceFemale!AS103-UnemployedFemale!AS103</f>
        <v>0</v>
      </c>
      <c r="AT103" s="25">
        <f>LaborForceFemale!AT103-UnemployedFemale!AT103</f>
        <v>0</v>
      </c>
      <c r="AU103" s="25">
        <f>LaborForceFemale!AU103-UnemployedFemale!AU103</f>
        <v>0</v>
      </c>
      <c r="AV103" s="25">
        <f>LaborForceFemale!AV103-UnemployedFemale!AV103</f>
        <v>0</v>
      </c>
      <c r="AW103" s="25">
        <f>LaborForceFemale!AW103-UnemployedFemale!AW103</f>
        <v>0</v>
      </c>
      <c r="AX103" s="25">
        <f>LaborForceFemale!AX103-UnemployedFemale!AX103</f>
        <v>0</v>
      </c>
      <c r="AY103" s="25">
        <f>LaborForceFemale!AY103-UnemployedFemale!AY103</f>
        <v>0</v>
      </c>
      <c r="AZ103" s="25">
        <f>LaborForceFemale!AZ103-UnemployedFemale!AZ103</f>
        <v>0</v>
      </c>
    </row>
    <row r="105" spans="1:52">
      <c r="A105" s="25" t="s">
        <v>24</v>
      </c>
      <c r="AA105" s="25">
        <f t="shared" ref="AA105:AC105" si="0">SUM(AA3:AA103)</f>
        <v>3510.4174509580462</v>
      </c>
      <c r="AB105" s="25">
        <f t="shared" si="0"/>
        <v>3627.2234538507882</v>
      </c>
      <c r="AC105" s="25">
        <f t="shared" si="0"/>
        <v>3748.4984604166925</v>
      </c>
      <c r="AD105" s="25">
        <f t="shared" ref="AD105:AZ105" si="1">SUM(AD3:AD103)</f>
        <v>3874.3303753705072</v>
      </c>
      <c r="AE105" s="25">
        <f t="shared" si="1"/>
        <v>4005.253233354736</v>
      </c>
      <c r="AF105" s="25">
        <f t="shared" si="1"/>
        <v>4140.0250643967802</v>
      </c>
      <c r="AG105" s="25">
        <f t="shared" si="1"/>
        <v>4263.4082905212581</v>
      </c>
      <c r="AH105" s="25">
        <f t="shared" si="1"/>
        <v>4390.9449778794888</v>
      </c>
      <c r="AI105" s="25">
        <f t="shared" si="1"/>
        <v>4520.939178694678</v>
      </c>
      <c r="AJ105" s="25">
        <f t="shared" si="1"/>
        <v>4653.1707633208998</v>
      </c>
      <c r="AK105" s="25">
        <f t="shared" si="1"/>
        <v>4787.1594873082577</v>
      </c>
      <c r="AL105" s="25">
        <f t="shared" si="1"/>
        <v>4939.6359891738439</v>
      </c>
      <c r="AM105" s="25">
        <f t="shared" si="1"/>
        <v>5094.5792261977622</v>
      </c>
      <c r="AN105" s="25">
        <f t="shared" si="1"/>
        <v>5251.7890255429775</v>
      </c>
      <c r="AO105" s="25">
        <f t="shared" si="1"/>
        <v>5411.0638298330705</v>
      </c>
      <c r="AP105" s="25">
        <f t="shared" si="1"/>
        <v>5572.1933526938938</v>
      </c>
      <c r="AQ105" s="25">
        <f t="shared" si="1"/>
        <v>5734.9180076721796</v>
      </c>
      <c r="AR105" s="25">
        <f t="shared" si="1"/>
        <v>5899.0575056901944</v>
      </c>
      <c r="AS105" s="25">
        <f t="shared" si="1"/>
        <v>6064.5631893890532</v>
      </c>
      <c r="AT105" s="25">
        <f t="shared" si="1"/>
        <v>6231.4677248606049</v>
      </c>
      <c r="AU105" s="25">
        <f t="shared" si="1"/>
        <v>6399.7451039075631</v>
      </c>
      <c r="AV105" s="25">
        <f t="shared" si="1"/>
        <v>6569.2369392167629</v>
      </c>
      <c r="AW105" s="25">
        <f t="shared" si="1"/>
        <v>6739.708717879842</v>
      </c>
      <c r="AX105" s="25">
        <f t="shared" si="1"/>
        <v>6910.9438496766625</v>
      </c>
      <c r="AY105" s="25">
        <f t="shared" si="1"/>
        <v>7082.6657019565655</v>
      </c>
      <c r="AZ105" s="25">
        <f t="shared" si="1"/>
        <v>7254.570484928402</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codeName="Sheet19"/>
  <dimension ref="A1:AZ105"/>
  <sheetViews>
    <sheetView workbookViewId="0">
      <pane xSplit="1" ySplit="2" topLeftCell="B3" activePane="bottomRight" state="frozen"/>
      <selection activeCell="R26" sqref="R26"/>
      <selection pane="topRight" activeCell="R26" sqref="R26"/>
      <selection pane="bottomLeft" activeCell="R26" sqref="R26"/>
      <selection pane="bottomRight" activeCell="R26" sqref="R26"/>
    </sheetView>
  </sheetViews>
  <sheetFormatPr defaultRowHeight="12.75"/>
  <cols>
    <col min="1" max="1" width="19.28515625" style="25" customWidth="1"/>
    <col min="2" max="26" width="9.140625" style="25" hidden="1" customWidth="1"/>
    <col min="27" max="29" width="9.140625" style="25" customWidth="1"/>
    <col min="30" max="16384" width="9.140625" style="25"/>
  </cols>
  <sheetData>
    <row r="1" spans="1:52" s="31" customFormat="1">
      <c r="A1" s="31" t="s">
        <v>54</v>
      </c>
    </row>
    <row r="2" spans="1:52" s="29" customFormat="1">
      <c r="B2" s="29">
        <f>MaleSingleAge!B2</f>
        <v>1980</v>
      </c>
      <c r="C2" s="29">
        <f>MaleSingleAge!C2</f>
        <v>1981</v>
      </c>
      <c r="D2" s="29">
        <f>MaleSingleAge!D2</f>
        <v>1982</v>
      </c>
      <c r="E2" s="29">
        <f>MaleSingleAge!E2</f>
        <v>1983</v>
      </c>
      <c r="F2" s="29">
        <f>MaleSingleAge!F2</f>
        <v>1984</v>
      </c>
      <c r="G2" s="29">
        <f>MaleSingleAge!G2</f>
        <v>1985</v>
      </c>
      <c r="H2" s="29">
        <f>MaleSingleAge!H2</f>
        <v>1986</v>
      </c>
      <c r="I2" s="29">
        <f>MaleSingleAge!I2</f>
        <v>1987</v>
      </c>
      <c r="J2" s="29">
        <f>MaleSingleAge!J2</f>
        <v>1988</v>
      </c>
      <c r="K2" s="29">
        <f>MaleSingleAge!K2</f>
        <v>1989</v>
      </c>
      <c r="L2" s="29">
        <f>MaleSingleAge!L2</f>
        <v>1990</v>
      </c>
      <c r="M2" s="29">
        <f>MaleSingleAge!M2</f>
        <v>1991</v>
      </c>
      <c r="N2" s="29">
        <f>MaleSingleAge!N2</f>
        <v>1992</v>
      </c>
      <c r="O2" s="29">
        <f>MaleSingleAge!O2</f>
        <v>1993</v>
      </c>
      <c r="P2" s="29">
        <f>MaleSingleAge!P2</f>
        <v>1994</v>
      </c>
      <c r="Q2" s="29">
        <f>MaleSingleAge!Q2</f>
        <v>1995</v>
      </c>
      <c r="R2" s="29">
        <f>MaleSingleAge!R2</f>
        <v>1996</v>
      </c>
      <c r="S2" s="29">
        <f>MaleSingleAge!S2</f>
        <v>1997</v>
      </c>
      <c r="T2" s="29">
        <f>MaleSingleAge!T2</f>
        <v>1998</v>
      </c>
      <c r="U2" s="29">
        <f>MaleSingleAge!U2</f>
        <v>1999</v>
      </c>
      <c r="V2" s="29">
        <f>MaleSingleAge!V2</f>
        <v>2000</v>
      </c>
      <c r="W2" s="29">
        <f>MaleSingleAge!W2</f>
        <v>2001</v>
      </c>
      <c r="X2" s="29">
        <f>MaleSingleAge!X2</f>
        <v>2002</v>
      </c>
      <c r="Y2" s="29">
        <f>MaleSingleAge!Y2</f>
        <v>2003</v>
      </c>
      <c r="Z2" s="29">
        <f>MaleSingleAge!Z2</f>
        <v>2004</v>
      </c>
      <c r="AA2" s="29">
        <f>MaleSingleAge!AA2</f>
        <v>2005</v>
      </c>
      <c r="AB2" s="29">
        <f>MaleSingleAge!AB2</f>
        <v>2006</v>
      </c>
      <c r="AC2" s="29">
        <f>MaleSingleAge!AC2</f>
        <v>2007</v>
      </c>
      <c r="AD2" s="29">
        <f>MaleSingleAge!AD2</f>
        <v>2008</v>
      </c>
      <c r="AE2" s="29">
        <f>MaleSingleAge!AE2</f>
        <v>2009</v>
      </c>
      <c r="AF2" s="29">
        <f>MaleSingleAge!AF2</f>
        <v>2010</v>
      </c>
      <c r="AG2" s="29">
        <f>MaleSingleAge!AG2</f>
        <v>2011</v>
      </c>
      <c r="AH2" s="29">
        <f>MaleSingleAge!AH2</f>
        <v>2012</v>
      </c>
      <c r="AI2" s="29">
        <f>MaleSingleAge!AI2</f>
        <v>2013</v>
      </c>
      <c r="AJ2" s="29">
        <f>MaleSingleAge!AJ2</f>
        <v>2014</v>
      </c>
      <c r="AK2" s="29">
        <f>MaleSingleAge!AK2</f>
        <v>2015</v>
      </c>
      <c r="AL2" s="29">
        <f>MaleSingleAge!AL2</f>
        <v>2016</v>
      </c>
      <c r="AM2" s="29">
        <f>MaleSingleAge!AM2</f>
        <v>2017</v>
      </c>
      <c r="AN2" s="29">
        <f>MaleSingleAge!AN2</f>
        <v>2018</v>
      </c>
      <c r="AO2" s="29">
        <f>MaleSingleAge!AO2</f>
        <v>2019</v>
      </c>
      <c r="AP2" s="29">
        <f>MaleSingleAge!AP2</f>
        <v>2020</v>
      </c>
      <c r="AQ2" s="29">
        <f>MaleSingleAge!AQ2</f>
        <v>2021</v>
      </c>
      <c r="AR2" s="29">
        <f>MaleSingleAge!AR2</f>
        <v>2022</v>
      </c>
      <c r="AS2" s="29">
        <f>MaleSingleAge!AS2</f>
        <v>2023</v>
      </c>
      <c r="AT2" s="29">
        <f>MaleSingleAge!AT2</f>
        <v>2024</v>
      </c>
      <c r="AU2" s="29">
        <f>MaleSingleAge!AU2</f>
        <v>2025</v>
      </c>
      <c r="AV2" s="29">
        <f>MaleSingleAge!AV2</f>
        <v>2026</v>
      </c>
      <c r="AW2" s="29">
        <f>MaleSingleAge!AW2</f>
        <v>2027</v>
      </c>
      <c r="AX2" s="29">
        <f>MaleSingleAge!AX2</f>
        <v>2028</v>
      </c>
      <c r="AY2" s="29">
        <f>MaleSingleAge!AY2</f>
        <v>2029</v>
      </c>
      <c r="AZ2" s="29">
        <f>MaleSingleAge!AZ2</f>
        <v>2030</v>
      </c>
    </row>
    <row r="3" spans="1:52">
      <c r="A3" s="29">
        <v>0</v>
      </c>
      <c r="B3" s="28"/>
      <c r="C3" s="28"/>
      <c r="D3" s="28"/>
      <c r="E3" s="28"/>
      <c r="F3" s="28"/>
      <c r="G3" s="28"/>
      <c r="H3" s="28"/>
      <c r="I3" s="28"/>
      <c r="J3" s="28"/>
      <c r="K3" s="28"/>
      <c r="L3" s="28"/>
      <c r="M3" s="28"/>
      <c r="N3" s="28"/>
      <c r="O3" s="28"/>
      <c r="P3" s="28"/>
      <c r="Q3" s="28"/>
      <c r="R3" s="28"/>
      <c r="S3" s="28"/>
      <c r="T3" s="28"/>
      <c r="U3" s="28"/>
      <c r="V3" s="28"/>
      <c r="W3" s="28"/>
      <c r="X3" s="28"/>
      <c r="Y3" s="28"/>
      <c r="Z3" s="28"/>
      <c r="AA3" s="28">
        <f>EmployedFemale!AA3+EmployedMale!AA3</f>
        <v>0</v>
      </c>
      <c r="AB3" s="28">
        <f>EmployedFemale!AB3+EmployedMale!AB3</f>
        <v>0</v>
      </c>
      <c r="AC3" s="28">
        <f>EmployedFemale!AC3+EmployedMale!AC3</f>
        <v>0</v>
      </c>
      <c r="AD3" s="28">
        <f>EmployedFemale!AD3+EmployedMale!AD3</f>
        <v>0</v>
      </c>
      <c r="AE3" s="28">
        <f>EmployedFemale!AE3+EmployedMale!AE3</f>
        <v>0</v>
      </c>
      <c r="AF3" s="28">
        <f>EmployedFemale!AF3+EmployedMale!AF3</f>
        <v>0</v>
      </c>
      <c r="AG3" s="25">
        <f>EmployedFemale!AG3+EmployedMale!AG3</f>
        <v>0</v>
      </c>
      <c r="AH3" s="25">
        <f>EmployedFemale!AH3+EmployedMale!AH3</f>
        <v>0</v>
      </c>
      <c r="AI3" s="25">
        <f>EmployedFemale!AI3+EmployedMale!AI3</f>
        <v>0</v>
      </c>
      <c r="AJ3" s="25">
        <f>EmployedFemale!AJ3+EmployedMale!AJ3</f>
        <v>0</v>
      </c>
      <c r="AK3" s="25">
        <f>EmployedFemale!AK3+EmployedMale!AK3</f>
        <v>0</v>
      </c>
      <c r="AL3" s="25">
        <f>EmployedFemale!AL3+EmployedMale!AL3</f>
        <v>0</v>
      </c>
      <c r="AM3" s="25">
        <f>EmployedFemale!AM3+EmployedMale!AM3</f>
        <v>0</v>
      </c>
      <c r="AN3" s="25">
        <f>EmployedFemale!AN3+EmployedMale!AN3</f>
        <v>0</v>
      </c>
      <c r="AO3" s="25">
        <f>EmployedFemale!AO3+EmployedMale!AO3</f>
        <v>0</v>
      </c>
      <c r="AP3" s="25">
        <f>EmployedFemale!AP3+EmployedMale!AP3</f>
        <v>0</v>
      </c>
      <c r="AQ3" s="25">
        <f>EmployedFemale!AQ3+EmployedMale!AQ3</f>
        <v>0</v>
      </c>
      <c r="AR3" s="25">
        <f>EmployedFemale!AR3+EmployedMale!AR3</f>
        <v>0</v>
      </c>
      <c r="AS3" s="25">
        <f>EmployedFemale!AS3+EmployedMale!AS3</f>
        <v>0</v>
      </c>
      <c r="AT3" s="25">
        <f>EmployedFemale!AT3+EmployedMale!AT3</f>
        <v>0</v>
      </c>
      <c r="AU3" s="25">
        <f>EmployedFemale!AU3+EmployedMale!AU3</f>
        <v>0</v>
      </c>
      <c r="AV3" s="25">
        <f>EmployedFemale!AV3+EmployedMale!AV3</f>
        <v>0</v>
      </c>
      <c r="AW3" s="25">
        <f>EmployedFemale!AW3+EmployedMale!AW3</f>
        <v>0</v>
      </c>
      <c r="AX3" s="25">
        <f>EmployedFemale!AX3+EmployedMale!AX3</f>
        <v>0</v>
      </c>
      <c r="AY3" s="25">
        <f>EmployedFemale!AY3+EmployedMale!AY3</f>
        <v>0</v>
      </c>
      <c r="AZ3" s="25">
        <f>EmployedFemale!AZ3+EmployedMale!AZ3</f>
        <v>0</v>
      </c>
    </row>
    <row r="4" spans="1:52">
      <c r="A4" s="29">
        <v>1</v>
      </c>
      <c r="B4" s="28"/>
      <c r="C4" s="28"/>
      <c r="D4" s="28"/>
      <c r="E4" s="28"/>
      <c r="F4" s="28"/>
      <c r="G4" s="28"/>
      <c r="H4" s="28"/>
      <c r="I4" s="28"/>
      <c r="J4" s="28"/>
      <c r="K4" s="28"/>
      <c r="L4" s="28"/>
      <c r="M4" s="28"/>
      <c r="N4" s="28"/>
      <c r="O4" s="28"/>
      <c r="P4" s="28"/>
      <c r="Q4" s="28"/>
      <c r="R4" s="28"/>
      <c r="S4" s="28"/>
      <c r="T4" s="28"/>
      <c r="U4" s="28"/>
      <c r="V4" s="28"/>
      <c r="W4" s="28"/>
      <c r="X4" s="28"/>
      <c r="Y4" s="28"/>
      <c r="Z4" s="28"/>
      <c r="AA4" s="28">
        <f>EmployedFemale!AA4+EmployedMale!AA4</f>
        <v>0</v>
      </c>
      <c r="AB4" s="28">
        <f>EmployedFemale!AB4+EmployedMale!AB4</f>
        <v>0</v>
      </c>
      <c r="AC4" s="28">
        <f>EmployedFemale!AC4+EmployedMale!AC4</f>
        <v>0</v>
      </c>
      <c r="AD4" s="28">
        <f>EmployedFemale!AD4+EmployedMale!AD4</f>
        <v>0</v>
      </c>
      <c r="AE4" s="28">
        <f>EmployedFemale!AE4+EmployedMale!AE4</f>
        <v>0</v>
      </c>
      <c r="AF4" s="28">
        <f>EmployedFemale!AF4+EmployedMale!AF4</f>
        <v>0</v>
      </c>
      <c r="AG4" s="25">
        <f>EmployedFemale!AG4+EmployedMale!AG4</f>
        <v>0</v>
      </c>
      <c r="AH4" s="25">
        <f>EmployedFemale!AH4+EmployedMale!AH4</f>
        <v>0</v>
      </c>
      <c r="AI4" s="25">
        <f>EmployedFemale!AI4+EmployedMale!AI4</f>
        <v>0</v>
      </c>
      <c r="AJ4" s="25">
        <f>EmployedFemale!AJ4+EmployedMale!AJ4</f>
        <v>0</v>
      </c>
      <c r="AK4" s="25">
        <f>EmployedFemale!AK4+EmployedMale!AK4</f>
        <v>0</v>
      </c>
      <c r="AL4" s="25">
        <f>EmployedFemale!AL4+EmployedMale!AL4</f>
        <v>0</v>
      </c>
      <c r="AM4" s="25">
        <f>EmployedFemale!AM4+EmployedMale!AM4</f>
        <v>0</v>
      </c>
      <c r="AN4" s="25">
        <f>EmployedFemale!AN4+EmployedMale!AN4</f>
        <v>0</v>
      </c>
      <c r="AO4" s="25">
        <f>EmployedFemale!AO4+EmployedMale!AO4</f>
        <v>0</v>
      </c>
      <c r="AP4" s="25">
        <f>EmployedFemale!AP4+EmployedMale!AP4</f>
        <v>0</v>
      </c>
      <c r="AQ4" s="25">
        <f>EmployedFemale!AQ4+EmployedMale!AQ4</f>
        <v>0</v>
      </c>
      <c r="AR4" s="25">
        <f>EmployedFemale!AR4+EmployedMale!AR4</f>
        <v>0</v>
      </c>
      <c r="AS4" s="25">
        <f>EmployedFemale!AS4+EmployedMale!AS4</f>
        <v>0</v>
      </c>
      <c r="AT4" s="25">
        <f>EmployedFemale!AT4+EmployedMale!AT4</f>
        <v>0</v>
      </c>
      <c r="AU4" s="25">
        <f>EmployedFemale!AU4+EmployedMale!AU4</f>
        <v>0</v>
      </c>
      <c r="AV4" s="25">
        <f>EmployedFemale!AV4+EmployedMale!AV4</f>
        <v>0</v>
      </c>
      <c r="AW4" s="25">
        <f>EmployedFemale!AW4+EmployedMale!AW4</f>
        <v>0</v>
      </c>
      <c r="AX4" s="25">
        <f>EmployedFemale!AX4+EmployedMale!AX4</f>
        <v>0</v>
      </c>
      <c r="AY4" s="25">
        <f>EmployedFemale!AY4+EmployedMale!AY4</f>
        <v>0</v>
      </c>
      <c r="AZ4" s="25">
        <f>EmployedFemale!AZ4+EmployedMale!AZ4</f>
        <v>0</v>
      </c>
    </row>
    <row r="5" spans="1:52">
      <c r="A5" s="29">
        <v>2</v>
      </c>
      <c r="B5" s="28"/>
      <c r="C5" s="28"/>
      <c r="D5" s="28"/>
      <c r="E5" s="28"/>
      <c r="F5" s="28"/>
      <c r="G5" s="28"/>
      <c r="H5" s="28"/>
      <c r="I5" s="28"/>
      <c r="J5" s="28"/>
      <c r="K5" s="28"/>
      <c r="L5" s="28"/>
      <c r="M5" s="28"/>
      <c r="N5" s="28"/>
      <c r="O5" s="28"/>
      <c r="P5" s="28"/>
      <c r="Q5" s="28"/>
      <c r="R5" s="28"/>
      <c r="S5" s="28"/>
      <c r="T5" s="28"/>
      <c r="U5" s="28"/>
      <c r="V5" s="28"/>
      <c r="W5" s="28"/>
      <c r="X5" s="28"/>
      <c r="Y5" s="28"/>
      <c r="Z5" s="28"/>
      <c r="AA5" s="28">
        <f>EmployedFemale!AA5+EmployedMale!AA5</f>
        <v>0</v>
      </c>
      <c r="AB5" s="28">
        <f>EmployedFemale!AB5+EmployedMale!AB5</f>
        <v>0</v>
      </c>
      <c r="AC5" s="28">
        <f>EmployedFemale!AC5+EmployedMale!AC5</f>
        <v>0</v>
      </c>
      <c r="AD5" s="28">
        <f>EmployedFemale!AD5+EmployedMale!AD5</f>
        <v>0</v>
      </c>
      <c r="AE5" s="28">
        <f>EmployedFemale!AE5+EmployedMale!AE5</f>
        <v>0</v>
      </c>
      <c r="AF5" s="28">
        <f>EmployedFemale!AF5+EmployedMale!AF5</f>
        <v>0</v>
      </c>
      <c r="AG5" s="25">
        <f>EmployedFemale!AG5+EmployedMale!AG5</f>
        <v>0</v>
      </c>
      <c r="AH5" s="25">
        <f>EmployedFemale!AH5+EmployedMale!AH5</f>
        <v>0</v>
      </c>
      <c r="AI5" s="25">
        <f>EmployedFemale!AI5+EmployedMale!AI5</f>
        <v>0</v>
      </c>
      <c r="AJ5" s="25">
        <f>EmployedFemale!AJ5+EmployedMale!AJ5</f>
        <v>0</v>
      </c>
      <c r="AK5" s="25">
        <f>EmployedFemale!AK5+EmployedMale!AK5</f>
        <v>0</v>
      </c>
      <c r="AL5" s="25">
        <f>EmployedFemale!AL5+EmployedMale!AL5</f>
        <v>0</v>
      </c>
      <c r="AM5" s="25">
        <f>EmployedFemale!AM5+EmployedMale!AM5</f>
        <v>0</v>
      </c>
      <c r="AN5" s="25">
        <f>EmployedFemale!AN5+EmployedMale!AN5</f>
        <v>0</v>
      </c>
      <c r="AO5" s="25">
        <f>EmployedFemale!AO5+EmployedMale!AO5</f>
        <v>0</v>
      </c>
      <c r="AP5" s="25">
        <f>EmployedFemale!AP5+EmployedMale!AP5</f>
        <v>0</v>
      </c>
      <c r="AQ5" s="25">
        <f>EmployedFemale!AQ5+EmployedMale!AQ5</f>
        <v>0</v>
      </c>
      <c r="AR5" s="25">
        <f>EmployedFemale!AR5+EmployedMale!AR5</f>
        <v>0</v>
      </c>
      <c r="AS5" s="25">
        <f>EmployedFemale!AS5+EmployedMale!AS5</f>
        <v>0</v>
      </c>
      <c r="AT5" s="25">
        <f>EmployedFemale!AT5+EmployedMale!AT5</f>
        <v>0</v>
      </c>
      <c r="AU5" s="25">
        <f>EmployedFemale!AU5+EmployedMale!AU5</f>
        <v>0</v>
      </c>
      <c r="AV5" s="25">
        <f>EmployedFemale!AV5+EmployedMale!AV5</f>
        <v>0</v>
      </c>
      <c r="AW5" s="25">
        <f>EmployedFemale!AW5+EmployedMale!AW5</f>
        <v>0</v>
      </c>
      <c r="AX5" s="25">
        <f>EmployedFemale!AX5+EmployedMale!AX5</f>
        <v>0</v>
      </c>
      <c r="AY5" s="25">
        <f>EmployedFemale!AY5+EmployedMale!AY5</f>
        <v>0</v>
      </c>
      <c r="AZ5" s="25">
        <f>EmployedFemale!AZ5+EmployedMale!AZ5</f>
        <v>0</v>
      </c>
    </row>
    <row r="6" spans="1:52">
      <c r="A6" s="29">
        <v>3</v>
      </c>
      <c r="B6" s="28"/>
      <c r="C6" s="28"/>
      <c r="D6" s="28"/>
      <c r="E6" s="28"/>
      <c r="F6" s="28"/>
      <c r="G6" s="28"/>
      <c r="H6" s="28"/>
      <c r="I6" s="28"/>
      <c r="J6" s="28"/>
      <c r="K6" s="28"/>
      <c r="L6" s="28"/>
      <c r="M6" s="28"/>
      <c r="N6" s="28"/>
      <c r="O6" s="28"/>
      <c r="P6" s="28"/>
      <c r="Q6" s="28"/>
      <c r="R6" s="28"/>
      <c r="S6" s="28"/>
      <c r="T6" s="28"/>
      <c r="U6" s="28"/>
      <c r="V6" s="28"/>
      <c r="W6" s="28"/>
      <c r="X6" s="28"/>
      <c r="Y6" s="28"/>
      <c r="Z6" s="28"/>
      <c r="AA6" s="28">
        <f>EmployedFemale!AA6+EmployedMale!AA6</f>
        <v>0</v>
      </c>
      <c r="AB6" s="28">
        <f>EmployedFemale!AB6+EmployedMale!AB6</f>
        <v>0</v>
      </c>
      <c r="AC6" s="28">
        <f>EmployedFemale!AC6+EmployedMale!AC6</f>
        <v>0</v>
      </c>
      <c r="AD6" s="28">
        <f>EmployedFemale!AD6+EmployedMale!AD6</f>
        <v>0</v>
      </c>
      <c r="AE6" s="28">
        <f>EmployedFemale!AE6+EmployedMale!AE6</f>
        <v>0</v>
      </c>
      <c r="AF6" s="28">
        <f>EmployedFemale!AF6+EmployedMale!AF6</f>
        <v>0</v>
      </c>
      <c r="AG6" s="25">
        <f>EmployedFemale!AG6+EmployedMale!AG6</f>
        <v>0</v>
      </c>
      <c r="AH6" s="25">
        <f>EmployedFemale!AH6+EmployedMale!AH6</f>
        <v>0</v>
      </c>
      <c r="AI6" s="25">
        <f>EmployedFemale!AI6+EmployedMale!AI6</f>
        <v>0</v>
      </c>
      <c r="AJ6" s="25">
        <f>EmployedFemale!AJ6+EmployedMale!AJ6</f>
        <v>0</v>
      </c>
      <c r="AK6" s="25">
        <f>EmployedFemale!AK6+EmployedMale!AK6</f>
        <v>0</v>
      </c>
      <c r="AL6" s="25">
        <f>EmployedFemale!AL6+EmployedMale!AL6</f>
        <v>0</v>
      </c>
      <c r="AM6" s="25">
        <f>EmployedFemale!AM6+EmployedMale!AM6</f>
        <v>0</v>
      </c>
      <c r="AN6" s="25">
        <f>EmployedFemale!AN6+EmployedMale!AN6</f>
        <v>0</v>
      </c>
      <c r="AO6" s="25">
        <f>EmployedFemale!AO6+EmployedMale!AO6</f>
        <v>0</v>
      </c>
      <c r="AP6" s="25">
        <f>EmployedFemale!AP6+EmployedMale!AP6</f>
        <v>0</v>
      </c>
      <c r="AQ6" s="25">
        <f>EmployedFemale!AQ6+EmployedMale!AQ6</f>
        <v>0</v>
      </c>
      <c r="AR6" s="25">
        <f>EmployedFemale!AR6+EmployedMale!AR6</f>
        <v>0</v>
      </c>
      <c r="AS6" s="25">
        <f>EmployedFemale!AS6+EmployedMale!AS6</f>
        <v>0</v>
      </c>
      <c r="AT6" s="25">
        <f>EmployedFemale!AT6+EmployedMale!AT6</f>
        <v>0</v>
      </c>
      <c r="AU6" s="25">
        <f>EmployedFemale!AU6+EmployedMale!AU6</f>
        <v>0</v>
      </c>
      <c r="AV6" s="25">
        <f>EmployedFemale!AV6+EmployedMale!AV6</f>
        <v>0</v>
      </c>
      <c r="AW6" s="25">
        <f>EmployedFemale!AW6+EmployedMale!AW6</f>
        <v>0</v>
      </c>
      <c r="AX6" s="25">
        <f>EmployedFemale!AX6+EmployedMale!AX6</f>
        <v>0</v>
      </c>
      <c r="AY6" s="25">
        <f>EmployedFemale!AY6+EmployedMale!AY6</f>
        <v>0</v>
      </c>
      <c r="AZ6" s="25">
        <f>EmployedFemale!AZ6+EmployedMale!AZ6</f>
        <v>0</v>
      </c>
    </row>
    <row r="7" spans="1:52">
      <c r="A7" s="29">
        <v>4</v>
      </c>
      <c r="B7" s="28"/>
      <c r="C7" s="28"/>
      <c r="D7" s="28"/>
      <c r="E7" s="28"/>
      <c r="F7" s="28"/>
      <c r="G7" s="28"/>
      <c r="H7" s="28"/>
      <c r="I7" s="28"/>
      <c r="J7" s="28"/>
      <c r="K7" s="28"/>
      <c r="L7" s="28"/>
      <c r="M7" s="28"/>
      <c r="N7" s="28"/>
      <c r="O7" s="28"/>
      <c r="P7" s="28"/>
      <c r="Q7" s="28"/>
      <c r="R7" s="28"/>
      <c r="S7" s="28"/>
      <c r="T7" s="28"/>
      <c r="U7" s="28"/>
      <c r="V7" s="28"/>
      <c r="W7" s="28"/>
      <c r="X7" s="28"/>
      <c r="Y7" s="28"/>
      <c r="Z7" s="28"/>
      <c r="AA7" s="28">
        <f>EmployedFemale!AA7+EmployedMale!AA7</f>
        <v>0</v>
      </c>
      <c r="AB7" s="28">
        <f>EmployedFemale!AB7+EmployedMale!AB7</f>
        <v>0</v>
      </c>
      <c r="AC7" s="28">
        <f>EmployedFemale!AC7+EmployedMale!AC7</f>
        <v>0</v>
      </c>
      <c r="AD7" s="28">
        <f>EmployedFemale!AD7+EmployedMale!AD7</f>
        <v>0</v>
      </c>
      <c r="AE7" s="28">
        <f>EmployedFemale!AE7+EmployedMale!AE7</f>
        <v>0</v>
      </c>
      <c r="AF7" s="28">
        <f>EmployedFemale!AF7+EmployedMale!AF7</f>
        <v>0</v>
      </c>
      <c r="AG7" s="25">
        <f>EmployedFemale!AG7+EmployedMale!AG7</f>
        <v>0</v>
      </c>
      <c r="AH7" s="25">
        <f>EmployedFemale!AH7+EmployedMale!AH7</f>
        <v>0</v>
      </c>
      <c r="AI7" s="25">
        <f>EmployedFemale!AI7+EmployedMale!AI7</f>
        <v>0</v>
      </c>
      <c r="AJ7" s="25">
        <f>EmployedFemale!AJ7+EmployedMale!AJ7</f>
        <v>0</v>
      </c>
      <c r="AK7" s="25">
        <f>EmployedFemale!AK7+EmployedMale!AK7</f>
        <v>0</v>
      </c>
      <c r="AL7" s="25">
        <f>EmployedFemale!AL7+EmployedMale!AL7</f>
        <v>0</v>
      </c>
      <c r="AM7" s="25">
        <f>EmployedFemale!AM7+EmployedMale!AM7</f>
        <v>0</v>
      </c>
      <c r="AN7" s="25">
        <f>EmployedFemale!AN7+EmployedMale!AN7</f>
        <v>0</v>
      </c>
      <c r="AO7" s="25">
        <f>EmployedFemale!AO7+EmployedMale!AO7</f>
        <v>0</v>
      </c>
      <c r="AP7" s="25">
        <f>EmployedFemale!AP7+EmployedMale!AP7</f>
        <v>0</v>
      </c>
      <c r="AQ7" s="25">
        <f>EmployedFemale!AQ7+EmployedMale!AQ7</f>
        <v>0</v>
      </c>
      <c r="AR7" s="25">
        <f>EmployedFemale!AR7+EmployedMale!AR7</f>
        <v>0</v>
      </c>
      <c r="AS7" s="25">
        <f>EmployedFemale!AS7+EmployedMale!AS7</f>
        <v>0</v>
      </c>
      <c r="AT7" s="25">
        <f>EmployedFemale!AT7+EmployedMale!AT7</f>
        <v>0</v>
      </c>
      <c r="AU7" s="25">
        <f>EmployedFemale!AU7+EmployedMale!AU7</f>
        <v>0</v>
      </c>
      <c r="AV7" s="25">
        <f>EmployedFemale!AV7+EmployedMale!AV7</f>
        <v>0</v>
      </c>
      <c r="AW7" s="25">
        <f>EmployedFemale!AW7+EmployedMale!AW7</f>
        <v>0</v>
      </c>
      <c r="AX7" s="25">
        <f>EmployedFemale!AX7+EmployedMale!AX7</f>
        <v>0</v>
      </c>
      <c r="AY7" s="25">
        <f>EmployedFemale!AY7+EmployedMale!AY7</f>
        <v>0</v>
      </c>
      <c r="AZ7" s="25">
        <f>EmployedFemale!AZ7+EmployedMale!AZ7</f>
        <v>0</v>
      </c>
    </row>
    <row r="8" spans="1:52">
      <c r="A8" s="29">
        <v>5</v>
      </c>
      <c r="B8" s="28"/>
      <c r="C8" s="28"/>
      <c r="D8" s="28"/>
      <c r="E8" s="28"/>
      <c r="F8" s="28"/>
      <c r="G8" s="28"/>
      <c r="H8" s="28"/>
      <c r="I8" s="28"/>
      <c r="J8" s="28"/>
      <c r="K8" s="28"/>
      <c r="L8" s="28"/>
      <c r="M8" s="28"/>
      <c r="N8" s="28"/>
      <c r="O8" s="28"/>
      <c r="P8" s="28"/>
      <c r="Q8" s="28"/>
      <c r="R8" s="28"/>
      <c r="S8" s="28"/>
      <c r="T8" s="28"/>
      <c r="U8" s="28"/>
      <c r="V8" s="28"/>
      <c r="W8" s="28"/>
      <c r="X8" s="28"/>
      <c r="Y8" s="28"/>
      <c r="Z8" s="28"/>
      <c r="AA8" s="28">
        <f>EmployedFemale!AA8+EmployedMale!AA8</f>
        <v>0</v>
      </c>
      <c r="AB8" s="28">
        <f>EmployedFemale!AB8+EmployedMale!AB8</f>
        <v>0</v>
      </c>
      <c r="AC8" s="28">
        <f>EmployedFemale!AC8+EmployedMale!AC8</f>
        <v>0</v>
      </c>
      <c r="AD8" s="28">
        <f>EmployedFemale!AD8+EmployedMale!AD8</f>
        <v>0</v>
      </c>
      <c r="AE8" s="28">
        <f>EmployedFemale!AE8+EmployedMale!AE8</f>
        <v>0</v>
      </c>
      <c r="AF8" s="28">
        <f>EmployedFemale!AF8+EmployedMale!AF8</f>
        <v>0</v>
      </c>
      <c r="AG8" s="25">
        <f>EmployedFemale!AG8+EmployedMale!AG8</f>
        <v>0</v>
      </c>
      <c r="AH8" s="25">
        <f>EmployedFemale!AH8+EmployedMale!AH8</f>
        <v>0</v>
      </c>
      <c r="AI8" s="25">
        <f>EmployedFemale!AI8+EmployedMale!AI8</f>
        <v>0</v>
      </c>
      <c r="AJ8" s="25">
        <f>EmployedFemale!AJ8+EmployedMale!AJ8</f>
        <v>0</v>
      </c>
      <c r="AK8" s="25">
        <f>EmployedFemale!AK8+EmployedMale!AK8</f>
        <v>0</v>
      </c>
      <c r="AL8" s="25">
        <f>EmployedFemale!AL8+EmployedMale!AL8</f>
        <v>0</v>
      </c>
      <c r="AM8" s="25">
        <f>EmployedFemale!AM8+EmployedMale!AM8</f>
        <v>0</v>
      </c>
      <c r="AN8" s="25">
        <f>EmployedFemale!AN8+EmployedMale!AN8</f>
        <v>0</v>
      </c>
      <c r="AO8" s="25">
        <f>EmployedFemale!AO8+EmployedMale!AO8</f>
        <v>0</v>
      </c>
      <c r="AP8" s="25">
        <f>EmployedFemale!AP8+EmployedMale!AP8</f>
        <v>0</v>
      </c>
      <c r="AQ8" s="25">
        <f>EmployedFemale!AQ8+EmployedMale!AQ8</f>
        <v>0</v>
      </c>
      <c r="AR8" s="25">
        <f>EmployedFemale!AR8+EmployedMale!AR8</f>
        <v>0</v>
      </c>
      <c r="AS8" s="25">
        <f>EmployedFemale!AS8+EmployedMale!AS8</f>
        <v>0</v>
      </c>
      <c r="AT8" s="25">
        <f>EmployedFemale!AT8+EmployedMale!AT8</f>
        <v>0</v>
      </c>
      <c r="AU8" s="25">
        <f>EmployedFemale!AU8+EmployedMale!AU8</f>
        <v>0</v>
      </c>
      <c r="AV8" s="25">
        <f>EmployedFemale!AV8+EmployedMale!AV8</f>
        <v>0</v>
      </c>
      <c r="AW8" s="25">
        <f>EmployedFemale!AW8+EmployedMale!AW8</f>
        <v>0</v>
      </c>
      <c r="AX8" s="25">
        <f>EmployedFemale!AX8+EmployedMale!AX8</f>
        <v>0</v>
      </c>
      <c r="AY8" s="25">
        <f>EmployedFemale!AY8+EmployedMale!AY8</f>
        <v>0</v>
      </c>
      <c r="AZ8" s="25">
        <f>EmployedFemale!AZ8+EmployedMale!AZ8</f>
        <v>0</v>
      </c>
    </row>
    <row r="9" spans="1:52">
      <c r="A9" s="29">
        <v>6</v>
      </c>
      <c r="B9" s="28"/>
      <c r="C9" s="28"/>
      <c r="D9" s="28"/>
      <c r="E9" s="28"/>
      <c r="F9" s="28"/>
      <c r="G9" s="28"/>
      <c r="H9" s="28"/>
      <c r="I9" s="28"/>
      <c r="J9" s="28"/>
      <c r="K9" s="28"/>
      <c r="L9" s="28"/>
      <c r="M9" s="28"/>
      <c r="N9" s="28"/>
      <c r="O9" s="28"/>
      <c r="P9" s="28"/>
      <c r="Q9" s="28"/>
      <c r="R9" s="28"/>
      <c r="S9" s="28"/>
      <c r="T9" s="28"/>
      <c r="U9" s="28"/>
      <c r="V9" s="28"/>
      <c r="W9" s="28"/>
      <c r="X9" s="28"/>
      <c r="Y9" s="28"/>
      <c r="Z9" s="28"/>
      <c r="AA9" s="28">
        <f>EmployedFemale!AA9+EmployedMale!AA9</f>
        <v>0</v>
      </c>
      <c r="AB9" s="28">
        <f>EmployedFemale!AB9+EmployedMale!AB9</f>
        <v>0</v>
      </c>
      <c r="AC9" s="28">
        <f>EmployedFemale!AC9+EmployedMale!AC9</f>
        <v>0</v>
      </c>
      <c r="AD9" s="28">
        <f>EmployedFemale!AD9+EmployedMale!AD9</f>
        <v>0</v>
      </c>
      <c r="AE9" s="28">
        <f>EmployedFemale!AE9+EmployedMale!AE9</f>
        <v>0</v>
      </c>
      <c r="AF9" s="28">
        <f>EmployedFemale!AF9+EmployedMale!AF9</f>
        <v>0</v>
      </c>
      <c r="AG9" s="25">
        <f>EmployedFemale!AG9+EmployedMale!AG9</f>
        <v>0</v>
      </c>
      <c r="AH9" s="25">
        <f>EmployedFemale!AH9+EmployedMale!AH9</f>
        <v>0</v>
      </c>
      <c r="AI9" s="25">
        <f>EmployedFemale!AI9+EmployedMale!AI9</f>
        <v>0</v>
      </c>
      <c r="AJ9" s="25">
        <f>EmployedFemale!AJ9+EmployedMale!AJ9</f>
        <v>0</v>
      </c>
      <c r="AK9" s="25">
        <f>EmployedFemale!AK9+EmployedMale!AK9</f>
        <v>0</v>
      </c>
      <c r="AL9" s="25">
        <f>EmployedFemale!AL9+EmployedMale!AL9</f>
        <v>0</v>
      </c>
      <c r="AM9" s="25">
        <f>EmployedFemale!AM9+EmployedMale!AM9</f>
        <v>0</v>
      </c>
      <c r="AN9" s="25">
        <f>EmployedFemale!AN9+EmployedMale!AN9</f>
        <v>0</v>
      </c>
      <c r="AO9" s="25">
        <f>EmployedFemale!AO9+EmployedMale!AO9</f>
        <v>0</v>
      </c>
      <c r="AP9" s="25">
        <f>EmployedFemale!AP9+EmployedMale!AP9</f>
        <v>0</v>
      </c>
      <c r="AQ9" s="25">
        <f>EmployedFemale!AQ9+EmployedMale!AQ9</f>
        <v>0</v>
      </c>
      <c r="AR9" s="25">
        <f>EmployedFemale!AR9+EmployedMale!AR9</f>
        <v>0</v>
      </c>
      <c r="AS9" s="25">
        <f>EmployedFemale!AS9+EmployedMale!AS9</f>
        <v>0</v>
      </c>
      <c r="AT9" s="25">
        <f>EmployedFemale!AT9+EmployedMale!AT9</f>
        <v>0</v>
      </c>
      <c r="AU9" s="25">
        <f>EmployedFemale!AU9+EmployedMale!AU9</f>
        <v>0</v>
      </c>
      <c r="AV9" s="25">
        <f>EmployedFemale!AV9+EmployedMale!AV9</f>
        <v>0</v>
      </c>
      <c r="AW9" s="25">
        <f>EmployedFemale!AW9+EmployedMale!AW9</f>
        <v>0</v>
      </c>
      <c r="AX9" s="25">
        <f>EmployedFemale!AX9+EmployedMale!AX9</f>
        <v>0</v>
      </c>
      <c r="AY9" s="25">
        <f>EmployedFemale!AY9+EmployedMale!AY9</f>
        <v>0</v>
      </c>
      <c r="AZ9" s="25">
        <f>EmployedFemale!AZ9+EmployedMale!AZ9</f>
        <v>0</v>
      </c>
    </row>
    <row r="10" spans="1:52">
      <c r="A10" s="29">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f>EmployedFemale!AA10+EmployedMale!AA10</f>
        <v>0</v>
      </c>
      <c r="AB10" s="28">
        <f>EmployedFemale!AB10+EmployedMale!AB10</f>
        <v>0</v>
      </c>
      <c r="AC10" s="28">
        <f>EmployedFemale!AC10+EmployedMale!AC10</f>
        <v>0</v>
      </c>
      <c r="AD10" s="28">
        <f>EmployedFemale!AD10+EmployedMale!AD10</f>
        <v>0</v>
      </c>
      <c r="AE10" s="28">
        <f>EmployedFemale!AE10+EmployedMale!AE10</f>
        <v>0</v>
      </c>
      <c r="AF10" s="28">
        <f>EmployedFemale!AF10+EmployedMale!AF10</f>
        <v>0</v>
      </c>
      <c r="AG10" s="25">
        <f>EmployedFemale!AG10+EmployedMale!AG10</f>
        <v>0</v>
      </c>
      <c r="AH10" s="25">
        <f>EmployedFemale!AH10+EmployedMale!AH10</f>
        <v>0</v>
      </c>
      <c r="AI10" s="25">
        <f>EmployedFemale!AI10+EmployedMale!AI10</f>
        <v>0</v>
      </c>
      <c r="AJ10" s="25">
        <f>EmployedFemale!AJ10+EmployedMale!AJ10</f>
        <v>0</v>
      </c>
      <c r="AK10" s="25">
        <f>EmployedFemale!AK10+EmployedMale!AK10</f>
        <v>0</v>
      </c>
      <c r="AL10" s="25">
        <f>EmployedFemale!AL10+EmployedMale!AL10</f>
        <v>0</v>
      </c>
      <c r="AM10" s="25">
        <f>EmployedFemale!AM10+EmployedMale!AM10</f>
        <v>0</v>
      </c>
      <c r="AN10" s="25">
        <f>EmployedFemale!AN10+EmployedMale!AN10</f>
        <v>0</v>
      </c>
      <c r="AO10" s="25">
        <f>EmployedFemale!AO10+EmployedMale!AO10</f>
        <v>0</v>
      </c>
      <c r="AP10" s="25">
        <f>EmployedFemale!AP10+EmployedMale!AP10</f>
        <v>0</v>
      </c>
      <c r="AQ10" s="25">
        <f>EmployedFemale!AQ10+EmployedMale!AQ10</f>
        <v>0</v>
      </c>
      <c r="AR10" s="25">
        <f>EmployedFemale!AR10+EmployedMale!AR10</f>
        <v>0</v>
      </c>
      <c r="AS10" s="25">
        <f>EmployedFemale!AS10+EmployedMale!AS10</f>
        <v>0</v>
      </c>
      <c r="AT10" s="25">
        <f>EmployedFemale!AT10+EmployedMale!AT10</f>
        <v>0</v>
      </c>
      <c r="AU10" s="25">
        <f>EmployedFemale!AU10+EmployedMale!AU10</f>
        <v>0</v>
      </c>
      <c r="AV10" s="25">
        <f>EmployedFemale!AV10+EmployedMale!AV10</f>
        <v>0</v>
      </c>
      <c r="AW10" s="25">
        <f>EmployedFemale!AW10+EmployedMale!AW10</f>
        <v>0</v>
      </c>
      <c r="AX10" s="25">
        <f>EmployedFemale!AX10+EmployedMale!AX10</f>
        <v>0</v>
      </c>
      <c r="AY10" s="25">
        <f>EmployedFemale!AY10+EmployedMale!AY10</f>
        <v>0</v>
      </c>
      <c r="AZ10" s="25">
        <f>EmployedFemale!AZ10+EmployedMale!AZ10</f>
        <v>0</v>
      </c>
    </row>
    <row r="11" spans="1:52">
      <c r="A11" s="29">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f>EmployedFemale!AA11+EmployedMale!AA11</f>
        <v>0</v>
      </c>
      <c r="AB11" s="28">
        <f>EmployedFemale!AB11+EmployedMale!AB11</f>
        <v>0</v>
      </c>
      <c r="AC11" s="28">
        <f>EmployedFemale!AC11+EmployedMale!AC11</f>
        <v>0</v>
      </c>
      <c r="AD11" s="28">
        <f>EmployedFemale!AD11+EmployedMale!AD11</f>
        <v>0</v>
      </c>
      <c r="AE11" s="28">
        <f>EmployedFemale!AE11+EmployedMale!AE11</f>
        <v>0</v>
      </c>
      <c r="AF11" s="28">
        <f>EmployedFemale!AF11+EmployedMale!AF11</f>
        <v>0</v>
      </c>
      <c r="AG11" s="25">
        <f>EmployedFemale!AG11+EmployedMale!AG11</f>
        <v>0</v>
      </c>
      <c r="AH11" s="25">
        <f>EmployedFemale!AH11+EmployedMale!AH11</f>
        <v>0</v>
      </c>
      <c r="AI11" s="25">
        <f>EmployedFemale!AI11+EmployedMale!AI11</f>
        <v>0</v>
      </c>
      <c r="AJ11" s="25">
        <f>EmployedFemale!AJ11+EmployedMale!AJ11</f>
        <v>0</v>
      </c>
      <c r="AK11" s="25">
        <f>EmployedFemale!AK11+EmployedMale!AK11</f>
        <v>0</v>
      </c>
      <c r="AL11" s="25">
        <f>EmployedFemale!AL11+EmployedMale!AL11</f>
        <v>0</v>
      </c>
      <c r="AM11" s="25">
        <f>EmployedFemale!AM11+EmployedMale!AM11</f>
        <v>0</v>
      </c>
      <c r="AN11" s="25">
        <f>EmployedFemale!AN11+EmployedMale!AN11</f>
        <v>0</v>
      </c>
      <c r="AO11" s="25">
        <f>EmployedFemale!AO11+EmployedMale!AO11</f>
        <v>0</v>
      </c>
      <c r="AP11" s="25">
        <f>EmployedFemale!AP11+EmployedMale!AP11</f>
        <v>0</v>
      </c>
      <c r="AQ11" s="25">
        <f>EmployedFemale!AQ11+EmployedMale!AQ11</f>
        <v>0</v>
      </c>
      <c r="AR11" s="25">
        <f>EmployedFemale!AR11+EmployedMale!AR11</f>
        <v>0</v>
      </c>
      <c r="AS11" s="25">
        <f>EmployedFemale!AS11+EmployedMale!AS11</f>
        <v>0</v>
      </c>
      <c r="AT11" s="25">
        <f>EmployedFemale!AT11+EmployedMale!AT11</f>
        <v>0</v>
      </c>
      <c r="AU11" s="25">
        <f>EmployedFemale!AU11+EmployedMale!AU11</f>
        <v>0</v>
      </c>
      <c r="AV11" s="25">
        <f>EmployedFemale!AV11+EmployedMale!AV11</f>
        <v>0</v>
      </c>
      <c r="AW11" s="25">
        <f>EmployedFemale!AW11+EmployedMale!AW11</f>
        <v>0</v>
      </c>
      <c r="AX11" s="25">
        <f>EmployedFemale!AX11+EmployedMale!AX11</f>
        <v>0</v>
      </c>
      <c r="AY11" s="25">
        <f>EmployedFemale!AY11+EmployedMale!AY11</f>
        <v>0</v>
      </c>
      <c r="AZ11" s="25">
        <f>EmployedFemale!AZ11+EmployedMale!AZ11</f>
        <v>0</v>
      </c>
    </row>
    <row r="12" spans="1:52">
      <c r="A12" s="29">
        <v>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f>EmployedFemale!AA12+EmployedMale!AA12</f>
        <v>0</v>
      </c>
      <c r="AB12" s="28">
        <f>EmployedFemale!AB12+EmployedMale!AB12</f>
        <v>0</v>
      </c>
      <c r="AC12" s="28">
        <f>EmployedFemale!AC12+EmployedMale!AC12</f>
        <v>0</v>
      </c>
      <c r="AD12" s="28">
        <f>EmployedFemale!AD12+EmployedMale!AD12</f>
        <v>0</v>
      </c>
      <c r="AE12" s="28">
        <f>EmployedFemale!AE12+EmployedMale!AE12</f>
        <v>0</v>
      </c>
      <c r="AF12" s="28">
        <f>EmployedFemale!AF12+EmployedMale!AF12</f>
        <v>0</v>
      </c>
      <c r="AG12" s="25">
        <f>EmployedFemale!AG12+EmployedMale!AG12</f>
        <v>0</v>
      </c>
      <c r="AH12" s="25">
        <f>EmployedFemale!AH12+EmployedMale!AH12</f>
        <v>0</v>
      </c>
      <c r="AI12" s="25">
        <f>EmployedFemale!AI12+EmployedMale!AI12</f>
        <v>0</v>
      </c>
      <c r="AJ12" s="25">
        <f>EmployedFemale!AJ12+EmployedMale!AJ12</f>
        <v>0</v>
      </c>
      <c r="AK12" s="25">
        <f>EmployedFemale!AK12+EmployedMale!AK12</f>
        <v>0</v>
      </c>
      <c r="AL12" s="25">
        <f>EmployedFemale!AL12+EmployedMale!AL12</f>
        <v>0</v>
      </c>
      <c r="AM12" s="25">
        <f>EmployedFemale!AM12+EmployedMale!AM12</f>
        <v>0</v>
      </c>
      <c r="AN12" s="25">
        <f>EmployedFemale!AN12+EmployedMale!AN12</f>
        <v>0</v>
      </c>
      <c r="AO12" s="25">
        <f>EmployedFemale!AO12+EmployedMale!AO12</f>
        <v>0</v>
      </c>
      <c r="AP12" s="25">
        <f>EmployedFemale!AP12+EmployedMale!AP12</f>
        <v>0</v>
      </c>
      <c r="AQ12" s="25">
        <f>EmployedFemale!AQ12+EmployedMale!AQ12</f>
        <v>0</v>
      </c>
      <c r="AR12" s="25">
        <f>EmployedFemale!AR12+EmployedMale!AR12</f>
        <v>0</v>
      </c>
      <c r="AS12" s="25">
        <f>EmployedFemale!AS12+EmployedMale!AS12</f>
        <v>0</v>
      </c>
      <c r="AT12" s="25">
        <f>EmployedFemale!AT12+EmployedMale!AT12</f>
        <v>0</v>
      </c>
      <c r="AU12" s="25">
        <f>EmployedFemale!AU12+EmployedMale!AU12</f>
        <v>0</v>
      </c>
      <c r="AV12" s="25">
        <f>EmployedFemale!AV12+EmployedMale!AV12</f>
        <v>0</v>
      </c>
      <c r="AW12" s="25">
        <f>EmployedFemale!AW12+EmployedMale!AW12</f>
        <v>0</v>
      </c>
      <c r="AX12" s="25">
        <f>EmployedFemale!AX12+EmployedMale!AX12</f>
        <v>0</v>
      </c>
      <c r="AY12" s="25">
        <f>EmployedFemale!AY12+EmployedMale!AY12</f>
        <v>0</v>
      </c>
      <c r="AZ12" s="25">
        <f>EmployedFemale!AZ12+EmployedMale!AZ12</f>
        <v>0</v>
      </c>
    </row>
    <row r="13" spans="1:52">
      <c r="A13" s="29">
        <v>10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f>EmployedFemale!AA13+EmployedMale!AA13</f>
        <v>0</v>
      </c>
      <c r="AB13" s="28">
        <f>EmployedFemale!AB13+EmployedMale!AB13</f>
        <v>0</v>
      </c>
      <c r="AC13" s="28">
        <f>EmployedFemale!AC13+EmployedMale!AC13</f>
        <v>0</v>
      </c>
      <c r="AD13" s="28">
        <f>EmployedFemale!AD13+EmployedMale!AD13</f>
        <v>0</v>
      </c>
      <c r="AE13" s="28">
        <f>EmployedFemale!AE13+EmployedMale!AE13</f>
        <v>0</v>
      </c>
      <c r="AF13" s="28">
        <f>EmployedFemale!AF13+EmployedMale!AF13</f>
        <v>0</v>
      </c>
      <c r="AG13" s="25">
        <f>EmployedFemale!AG13+EmployedMale!AG13</f>
        <v>0</v>
      </c>
      <c r="AH13" s="25">
        <f>EmployedFemale!AH13+EmployedMale!AH13</f>
        <v>0</v>
      </c>
      <c r="AI13" s="25">
        <f>EmployedFemale!AI13+EmployedMale!AI13</f>
        <v>0</v>
      </c>
      <c r="AJ13" s="25">
        <f>EmployedFemale!AJ13+EmployedMale!AJ13</f>
        <v>0</v>
      </c>
      <c r="AK13" s="25">
        <f>EmployedFemale!AK13+EmployedMale!AK13</f>
        <v>0</v>
      </c>
      <c r="AL13" s="25">
        <f>EmployedFemale!AL13+EmployedMale!AL13</f>
        <v>0</v>
      </c>
      <c r="AM13" s="25">
        <f>EmployedFemale!AM13+EmployedMale!AM13</f>
        <v>0</v>
      </c>
      <c r="AN13" s="25">
        <f>EmployedFemale!AN13+EmployedMale!AN13</f>
        <v>0</v>
      </c>
      <c r="AO13" s="25">
        <f>EmployedFemale!AO13+EmployedMale!AO13</f>
        <v>0</v>
      </c>
      <c r="AP13" s="25">
        <f>EmployedFemale!AP13+EmployedMale!AP13</f>
        <v>0</v>
      </c>
      <c r="AQ13" s="25">
        <f>EmployedFemale!AQ13+EmployedMale!AQ13</f>
        <v>0</v>
      </c>
      <c r="AR13" s="25">
        <f>EmployedFemale!AR13+EmployedMale!AR13</f>
        <v>0</v>
      </c>
      <c r="AS13" s="25">
        <f>EmployedFemale!AS13+EmployedMale!AS13</f>
        <v>0</v>
      </c>
      <c r="AT13" s="25">
        <f>EmployedFemale!AT13+EmployedMale!AT13</f>
        <v>0</v>
      </c>
      <c r="AU13" s="25">
        <f>EmployedFemale!AU13+EmployedMale!AU13</f>
        <v>0</v>
      </c>
      <c r="AV13" s="25">
        <f>EmployedFemale!AV13+EmployedMale!AV13</f>
        <v>0</v>
      </c>
      <c r="AW13" s="25">
        <f>EmployedFemale!AW13+EmployedMale!AW13</f>
        <v>0</v>
      </c>
      <c r="AX13" s="25">
        <f>EmployedFemale!AX13+EmployedMale!AX13</f>
        <v>0</v>
      </c>
      <c r="AY13" s="25">
        <f>EmployedFemale!AY13+EmployedMale!AY13</f>
        <v>0</v>
      </c>
      <c r="AZ13" s="25">
        <f>EmployedFemale!AZ13+EmployedMale!AZ13</f>
        <v>0</v>
      </c>
    </row>
    <row r="14" spans="1:52">
      <c r="A14" s="29">
        <v>11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f>EmployedFemale!AA14+EmployedMale!AA14</f>
        <v>0</v>
      </c>
      <c r="AB14" s="28">
        <f>EmployedFemale!AB14+EmployedMale!AB14</f>
        <v>0</v>
      </c>
      <c r="AC14" s="28">
        <f>EmployedFemale!AC14+EmployedMale!AC14</f>
        <v>0</v>
      </c>
      <c r="AD14" s="28">
        <f>EmployedFemale!AD14+EmployedMale!AD14</f>
        <v>0</v>
      </c>
      <c r="AE14" s="28">
        <f>EmployedFemale!AE14+EmployedMale!AE14</f>
        <v>0</v>
      </c>
      <c r="AF14" s="28">
        <f>EmployedFemale!AF14+EmployedMale!AF14</f>
        <v>0</v>
      </c>
      <c r="AG14" s="25">
        <f>EmployedFemale!AG14+EmployedMale!AG14</f>
        <v>0</v>
      </c>
      <c r="AH14" s="25">
        <f>EmployedFemale!AH14+EmployedMale!AH14</f>
        <v>0</v>
      </c>
      <c r="AI14" s="25">
        <f>EmployedFemale!AI14+EmployedMale!AI14</f>
        <v>0</v>
      </c>
      <c r="AJ14" s="25">
        <f>EmployedFemale!AJ14+EmployedMale!AJ14</f>
        <v>0</v>
      </c>
      <c r="AK14" s="25">
        <f>EmployedFemale!AK14+EmployedMale!AK14</f>
        <v>0</v>
      </c>
      <c r="AL14" s="25">
        <f>EmployedFemale!AL14+EmployedMale!AL14</f>
        <v>0</v>
      </c>
      <c r="AM14" s="25">
        <f>EmployedFemale!AM14+EmployedMale!AM14</f>
        <v>0</v>
      </c>
      <c r="AN14" s="25">
        <f>EmployedFemale!AN14+EmployedMale!AN14</f>
        <v>0</v>
      </c>
      <c r="AO14" s="25">
        <f>EmployedFemale!AO14+EmployedMale!AO14</f>
        <v>0</v>
      </c>
      <c r="AP14" s="25">
        <f>EmployedFemale!AP14+EmployedMale!AP14</f>
        <v>0</v>
      </c>
      <c r="AQ14" s="25">
        <f>EmployedFemale!AQ14+EmployedMale!AQ14</f>
        <v>0</v>
      </c>
      <c r="AR14" s="25">
        <f>EmployedFemale!AR14+EmployedMale!AR14</f>
        <v>0</v>
      </c>
      <c r="AS14" s="25">
        <f>EmployedFemale!AS14+EmployedMale!AS14</f>
        <v>0</v>
      </c>
      <c r="AT14" s="25">
        <f>EmployedFemale!AT14+EmployedMale!AT14</f>
        <v>0</v>
      </c>
      <c r="AU14" s="25">
        <f>EmployedFemale!AU14+EmployedMale!AU14</f>
        <v>0</v>
      </c>
      <c r="AV14" s="25">
        <f>EmployedFemale!AV14+EmployedMale!AV14</f>
        <v>0</v>
      </c>
      <c r="AW14" s="25">
        <f>EmployedFemale!AW14+EmployedMale!AW14</f>
        <v>0</v>
      </c>
      <c r="AX14" s="25">
        <f>EmployedFemale!AX14+EmployedMale!AX14</f>
        <v>0</v>
      </c>
      <c r="AY14" s="25">
        <f>EmployedFemale!AY14+EmployedMale!AY14</f>
        <v>0</v>
      </c>
      <c r="AZ14" s="25">
        <f>EmployedFemale!AZ14+EmployedMale!AZ14</f>
        <v>0</v>
      </c>
    </row>
    <row r="15" spans="1:52">
      <c r="A15" s="29">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f>EmployedFemale!AA15+EmployedMale!AA15</f>
        <v>0</v>
      </c>
      <c r="AB15" s="28">
        <f>EmployedFemale!AB15+EmployedMale!AB15</f>
        <v>0</v>
      </c>
      <c r="AC15" s="28">
        <f>EmployedFemale!AC15+EmployedMale!AC15</f>
        <v>0</v>
      </c>
      <c r="AD15" s="28">
        <f>EmployedFemale!AD15+EmployedMale!AD15</f>
        <v>0</v>
      </c>
      <c r="AE15" s="28">
        <f>EmployedFemale!AE15+EmployedMale!AE15</f>
        <v>0</v>
      </c>
      <c r="AF15" s="28">
        <f>EmployedFemale!AF15+EmployedMale!AF15</f>
        <v>0</v>
      </c>
      <c r="AG15" s="25">
        <f>EmployedFemale!AG15+EmployedMale!AG15</f>
        <v>0</v>
      </c>
      <c r="AH15" s="25">
        <f>EmployedFemale!AH15+EmployedMale!AH15</f>
        <v>0</v>
      </c>
      <c r="AI15" s="25">
        <f>EmployedFemale!AI15+EmployedMale!AI15</f>
        <v>0</v>
      </c>
      <c r="AJ15" s="25">
        <f>EmployedFemale!AJ15+EmployedMale!AJ15</f>
        <v>0</v>
      </c>
      <c r="AK15" s="25">
        <f>EmployedFemale!AK15+EmployedMale!AK15</f>
        <v>0</v>
      </c>
      <c r="AL15" s="25">
        <f>EmployedFemale!AL15+EmployedMale!AL15</f>
        <v>0</v>
      </c>
      <c r="AM15" s="25">
        <f>EmployedFemale!AM15+EmployedMale!AM15</f>
        <v>0</v>
      </c>
      <c r="AN15" s="25">
        <f>EmployedFemale!AN15+EmployedMale!AN15</f>
        <v>0</v>
      </c>
      <c r="AO15" s="25">
        <f>EmployedFemale!AO15+EmployedMale!AO15</f>
        <v>0</v>
      </c>
      <c r="AP15" s="25">
        <f>EmployedFemale!AP15+EmployedMale!AP15</f>
        <v>0</v>
      </c>
      <c r="AQ15" s="25">
        <f>EmployedFemale!AQ15+EmployedMale!AQ15</f>
        <v>0</v>
      </c>
      <c r="AR15" s="25">
        <f>EmployedFemale!AR15+EmployedMale!AR15</f>
        <v>0</v>
      </c>
      <c r="AS15" s="25">
        <f>EmployedFemale!AS15+EmployedMale!AS15</f>
        <v>0</v>
      </c>
      <c r="AT15" s="25">
        <f>EmployedFemale!AT15+EmployedMale!AT15</f>
        <v>0</v>
      </c>
      <c r="AU15" s="25">
        <f>EmployedFemale!AU15+EmployedMale!AU15</f>
        <v>0</v>
      </c>
      <c r="AV15" s="25">
        <f>EmployedFemale!AV15+EmployedMale!AV15</f>
        <v>0</v>
      </c>
      <c r="AW15" s="25">
        <f>EmployedFemale!AW15+EmployedMale!AW15</f>
        <v>0</v>
      </c>
      <c r="AX15" s="25">
        <f>EmployedFemale!AX15+EmployedMale!AX15</f>
        <v>0</v>
      </c>
      <c r="AY15" s="25">
        <f>EmployedFemale!AY15+EmployedMale!AY15</f>
        <v>0</v>
      </c>
      <c r="AZ15" s="25">
        <f>EmployedFemale!AZ15+EmployedMale!AZ15</f>
        <v>0</v>
      </c>
    </row>
    <row r="16" spans="1:52">
      <c r="A16" s="29">
        <v>13</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f>EmployedFemale!AA16+EmployedMale!AA16</f>
        <v>0</v>
      </c>
      <c r="AB16" s="28">
        <f>EmployedFemale!AB16+EmployedMale!AB16</f>
        <v>0</v>
      </c>
      <c r="AC16" s="28">
        <f>EmployedFemale!AC16+EmployedMale!AC16</f>
        <v>0</v>
      </c>
      <c r="AD16" s="28">
        <f>EmployedFemale!AD16+EmployedMale!AD16</f>
        <v>0</v>
      </c>
      <c r="AE16" s="28">
        <f>EmployedFemale!AE16+EmployedMale!AE16</f>
        <v>0</v>
      </c>
      <c r="AF16" s="28">
        <f>EmployedFemale!AF16+EmployedMale!AF16</f>
        <v>0</v>
      </c>
      <c r="AG16" s="25">
        <f>EmployedFemale!AG16+EmployedMale!AG16</f>
        <v>0</v>
      </c>
      <c r="AH16" s="25">
        <f>EmployedFemale!AH16+EmployedMale!AH16</f>
        <v>0</v>
      </c>
      <c r="AI16" s="25">
        <f>EmployedFemale!AI16+EmployedMale!AI16</f>
        <v>0</v>
      </c>
      <c r="AJ16" s="25">
        <f>EmployedFemale!AJ16+EmployedMale!AJ16</f>
        <v>0</v>
      </c>
      <c r="AK16" s="25">
        <f>EmployedFemale!AK16+EmployedMale!AK16</f>
        <v>0</v>
      </c>
      <c r="AL16" s="25">
        <f>EmployedFemale!AL16+EmployedMale!AL16</f>
        <v>0</v>
      </c>
      <c r="AM16" s="25">
        <f>EmployedFemale!AM16+EmployedMale!AM16</f>
        <v>0</v>
      </c>
      <c r="AN16" s="25">
        <f>EmployedFemale!AN16+EmployedMale!AN16</f>
        <v>0</v>
      </c>
      <c r="AO16" s="25">
        <f>EmployedFemale!AO16+EmployedMale!AO16</f>
        <v>0</v>
      </c>
      <c r="AP16" s="25">
        <f>EmployedFemale!AP16+EmployedMale!AP16</f>
        <v>0</v>
      </c>
      <c r="AQ16" s="25">
        <f>EmployedFemale!AQ16+EmployedMale!AQ16</f>
        <v>0</v>
      </c>
      <c r="AR16" s="25">
        <f>EmployedFemale!AR16+EmployedMale!AR16</f>
        <v>0</v>
      </c>
      <c r="AS16" s="25">
        <f>EmployedFemale!AS16+EmployedMale!AS16</f>
        <v>0</v>
      </c>
      <c r="AT16" s="25">
        <f>EmployedFemale!AT16+EmployedMale!AT16</f>
        <v>0</v>
      </c>
      <c r="AU16" s="25">
        <f>EmployedFemale!AU16+EmployedMale!AU16</f>
        <v>0</v>
      </c>
      <c r="AV16" s="25">
        <f>EmployedFemale!AV16+EmployedMale!AV16</f>
        <v>0</v>
      </c>
      <c r="AW16" s="25">
        <f>EmployedFemale!AW16+EmployedMale!AW16</f>
        <v>0</v>
      </c>
      <c r="AX16" s="25">
        <f>EmployedFemale!AX16+EmployedMale!AX16</f>
        <v>0</v>
      </c>
      <c r="AY16" s="25">
        <f>EmployedFemale!AY16+EmployedMale!AY16</f>
        <v>0</v>
      </c>
      <c r="AZ16" s="25">
        <f>EmployedFemale!AZ16+EmployedMale!AZ16</f>
        <v>0</v>
      </c>
    </row>
    <row r="17" spans="1:52">
      <c r="A17" s="29">
        <v>14</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f>EmployedFemale!AA17+EmployedMale!AA17</f>
        <v>0</v>
      </c>
      <c r="AB17" s="28">
        <f>EmployedFemale!AB17+EmployedMale!AB17</f>
        <v>0</v>
      </c>
      <c r="AC17" s="28">
        <f>EmployedFemale!AC17+EmployedMale!AC17</f>
        <v>0</v>
      </c>
      <c r="AD17" s="28">
        <f>EmployedFemale!AD17+EmployedMale!AD17</f>
        <v>0</v>
      </c>
      <c r="AE17" s="28">
        <f>EmployedFemale!AE17+EmployedMale!AE17</f>
        <v>0</v>
      </c>
      <c r="AF17" s="28">
        <f>EmployedFemale!AF17+EmployedMale!AF17</f>
        <v>0</v>
      </c>
      <c r="AG17" s="25">
        <f>EmployedFemale!AG17+EmployedMale!AG17</f>
        <v>0</v>
      </c>
      <c r="AH17" s="25">
        <f>EmployedFemale!AH17+EmployedMale!AH17</f>
        <v>0</v>
      </c>
      <c r="AI17" s="25">
        <f>EmployedFemale!AI17+EmployedMale!AI17</f>
        <v>0</v>
      </c>
      <c r="AJ17" s="25">
        <f>EmployedFemale!AJ17+EmployedMale!AJ17</f>
        <v>0</v>
      </c>
      <c r="AK17" s="25">
        <f>EmployedFemale!AK17+EmployedMale!AK17</f>
        <v>0</v>
      </c>
      <c r="AL17" s="25">
        <f>EmployedFemale!AL17+EmployedMale!AL17</f>
        <v>0</v>
      </c>
      <c r="AM17" s="25">
        <f>EmployedFemale!AM17+EmployedMale!AM17</f>
        <v>0</v>
      </c>
      <c r="AN17" s="25">
        <f>EmployedFemale!AN17+EmployedMale!AN17</f>
        <v>0</v>
      </c>
      <c r="AO17" s="25">
        <f>EmployedFemale!AO17+EmployedMale!AO17</f>
        <v>0</v>
      </c>
      <c r="AP17" s="25">
        <f>EmployedFemale!AP17+EmployedMale!AP17</f>
        <v>0</v>
      </c>
      <c r="AQ17" s="25">
        <f>EmployedFemale!AQ17+EmployedMale!AQ17</f>
        <v>0</v>
      </c>
      <c r="AR17" s="25">
        <f>EmployedFemale!AR17+EmployedMale!AR17</f>
        <v>0</v>
      </c>
      <c r="AS17" s="25">
        <f>EmployedFemale!AS17+EmployedMale!AS17</f>
        <v>0</v>
      </c>
      <c r="AT17" s="25">
        <f>EmployedFemale!AT17+EmployedMale!AT17</f>
        <v>0</v>
      </c>
      <c r="AU17" s="25">
        <f>EmployedFemale!AU17+EmployedMale!AU17</f>
        <v>0</v>
      </c>
      <c r="AV17" s="25">
        <f>EmployedFemale!AV17+EmployedMale!AV17</f>
        <v>0</v>
      </c>
      <c r="AW17" s="25">
        <f>EmployedFemale!AW17+EmployedMale!AW17</f>
        <v>0</v>
      </c>
      <c r="AX17" s="25">
        <f>EmployedFemale!AX17+EmployedMale!AX17</f>
        <v>0</v>
      </c>
      <c r="AY17" s="25">
        <f>EmployedFemale!AY17+EmployedMale!AY17</f>
        <v>0</v>
      </c>
      <c r="AZ17" s="25">
        <f>EmployedFemale!AZ17+EmployedMale!AZ17</f>
        <v>0</v>
      </c>
    </row>
    <row r="18" spans="1:52">
      <c r="A18" s="29">
        <v>15</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f>EmployedFemale!AA18+EmployedMale!AA18</f>
        <v>225.09168562225631</v>
      </c>
      <c r="AB18" s="28">
        <f>EmployedFemale!AB18+EmployedMale!AB18</f>
        <v>233.80465976809859</v>
      </c>
      <c r="AC18" s="28">
        <f>EmployedFemale!AC18+EmployedMale!AC18</f>
        <v>242.01258861037263</v>
      </c>
      <c r="AD18" s="28">
        <f>EmployedFemale!AD18+EmployedMale!AD18</f>
        <v>249.77669348595978</v>
      </c>
      <c r="AE18" s="28">
        <f>EmployedFemale!AE18+EmployedMale!AE18</f>
        <v>257.25120058524158</v>
      </c>
      <c r="AF18" s="28">
        <f>EmployedFemale!AF18+EmployedMale!AF18</f>
        <v>264.54354892710631</v>
      </c>
      <c r="AG18" s="25">
        <f>EmployedFemale!AG18+EmployedMale!AG18</f>
        <v>270.12739816888177</v>
      </c>
      <c r="AH18" s="25">
        <f>EmployedFemale!AH18+EmployedMale!AH18</f>
        <v>275.36494441752257</v>
      </c>
      <c r="AI18" s="25">
        <f>EmployedFemale!AI18+EmployedMale!AI18</f>
        <v>280.21252252336342</v>
      </c>
      <c r="AJ18" s="25">
        <f>EmployedFemale!AJ18+EmployedMale!AJ18</f>
        <v>284.60417628514301</v>
      </c>
      <c r="AK18" s="25">
        <f>EmployedFemale!AK18+EmployedMale!AK18</f>
        <v>288.51511087593099</v>
      </c>
      <c r="AL18" s="25">
        <f>EmployedFemale!AL18+EmployedMale!AL18</f>
        <v>292.37930627250876</v>
      </c>
      <c r="AM18" s="25">
        <f>EmployedFemale!AM18+EmployedMale!AM18</f>
        <v>295.80715668601249</v>
      </c>
      <c r="AN18" s="25">
        <f>EmployedFemale!AN18+EmployedMale!AN18</f>
        <v>298.95835839908239</v>
      </c>
      <c r="AO18" s="25">
        <f>EmployedFemale!AO18+EmployedMale!AO18</f>
        <v>302.04692204976942</v>
      </c>
      <c r="AP18" s="25">
        <f>EmployedFemale!AP18+EmployedMale!AP18</f>
        <v>305.22173260169114</v>
      </c>
      <c r="AQ18" s="25">
        <f>EmployedFemale!AQ18+EmployedMale!AQ18</f>
        <v>308.53887482414848</v>
      </c>
      <c r="AR18" s="25">
        <f>EmployedFemale!AR18+EmployedMale!AR18</f>
        <v>311.95624216466354</v>
      </c>
      <c r="AS18" s="25">
        <f>EmployedFemale!AS18+EmployedMale!AS18</f>
        <v>315.40315394546923</v>
      </c>
      <c r="AT18" s="25">
        <f>EmployedFemale!AT18+EmployedMale!AT18</f>
        <v>318.77110609278191</v>
      </c>
      <c r="AU18" s="25">
        <f>EmployedFemale!AU18+EmployedMale!AU18</f>
        <v>321.97580690234469</v>
      </c>
      <c r="AV18" s="25">
        <f>EmployedFemale!AV18+EmployedMale!AV18</f>
        <v>325.00461915601227</v>
      </c>
      <c r="AW18" s="25">
        <f>EmployedFemale!AW18+EmployedMale!AW18</f>
        <v>327.87648299621208</v>
      </c>
      <c r="AX18" s="25">
        <f>EmployedFemale!AX18+EmployedMale!AX18</f>
        <v>330.57478068192393</v>
      </c>
      <c r="AY18" s="25">
        <f>EmployedFemale!AY18+EmployedMale!AY18</f>
        <v>333.08628584462815</v>
      </c>
      <c r="AZ18" s="25">
        <f>EmployedFemale!AZ18+EmployedMale!AZ18</f>
        <v>335.39956999999998</v>
      </c>
    </row>
    <row r="19" spans="1:52">
      <c r="A19" s="29">
        <v>16</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f>EmployedFemale!AA19+EmployedMale!AA19</f>
        <v>217.13069775532233</v>
      </c>
      <c r="AB19" s="28">
        <f>EmployedFemale!AB19+EmployedMale!AB19</f>
        <v>225.98061647872603</v>
      </c>
      <c r="AC19" s="28">
        <f>EmployedFemale!AC19+EmployedMale!AC19</f>
        <v>233.99525079289475</v>
      </c>
      <c r="AD19" s="28">
        <f>EmployedFemale!AD19+EmployedMale!AD19</f>
        <v>241.41183494999495</v>
      </c>
      <c r="AE19" s="28">
        <f>EmployedFemale!AE19+EmployedMale!AE19</f>
        <v>248.66582838774534</v>
      </c>
      <c r="AF19" s="28">
        <f>EmployedFemale!AF19+EmployedMale!AF19</f>
        <v>256.05736976174899</v>
      </c>
      <c r="AG19" s="25">
        <f>EmployedFemale!AG19+EmployedMale!AG19</f>
        <v>262.16409849959666</v>
      </c>
      <c r="AH19" s="25">
        <f>EmployedFemale!AH19+EmployedMale!AH19</f>
        <v>268.19614913909101</v>
      </c>
      <c r="AI19" s="25">
        <f>EmployedFemale!AI19+EmployedMale!AI19</f>
        <v>273.94196856883411</v>
      </c>
      <c r="AJ19" s="25">
        <f>EmployedFemale!AJ19+EmployedMale!AJ19</f>
        <v>279.10934029165702</v>
      </c>
      <c r="AK19" s="25">
        <f>EmployedFemale!AK19+EmployedMale!AK19</f>
        <v>283.51518540425502</v>
      </c>
      <c r="AL19" s="25">
        <f>EmployedFemale!AL19+EmployedMale!AL19</f>
        <v>287.53408869202099</v>
      </c>
      <c r="AM19" s="25">
        <f>EmployedFemale!AM19+EmployedMale!AM19</f>
        <v>290.85043512367645</v>
      </c>
      <c r="AN19" s="25">
        <f>EmployedFemale!AN19+EmployedMale!AN19</f>
        <v>293.73263361534555</v>
      </c>
      <c r="AO19" s="25">
        <f>EmployedFemale!AO19+EmployedMale!AO19</f>
        <v>296.54946859320899</v>
      </c>
      <c r="AP19" s="25">
        <f>EmployedFemale!AP19+EmployedMale!AP19</f>
        <v>299.56542147890923</v>
      </c>
      <c r="AQ19" s="25">
        <f>EmployedFemale!AQ19+EmployedMale!AQ19</f>
        <v>302.86255842702485</v>
      </c>
      <c r="AR19" s="25">
        <f>EmployedFemale!AR19+EmployedMale!AR19</f>
        <v>306.36229051631165</v>
      </c>
      <c r="AS19" s="25">
        <f>EmployedFemale!AS19+EmployedMale!AS19</f>
        <v>309.9669249916841</v>
      </c>
      <c r="AT19" s="25">
        <f>EmployedFemale!AT19+EmployedMale!AT19</f>
        <v>313.51487321628463</v>
      </c>
      <c r="AU19" s="25">
        <f>EmployedFemale!AU19+EmployedMale!AU19</f>
        <v>316.88836407488202</v>
      </c>
      <c r="AV19" s="25">
        <f>EmployedFemale!AV19+EmployedMale!AV19</f>
        <v>320.07232579940285</v>
      </c>
      <c r="AW19" s="25">
        <f>EmployedFemale!AW19+EmployedMale!AW19</f>
        <v>323.09872849417593</v>
      </c>
      <c r="AX19" s="25">
        <f>EmployedFemale!AX19+EmployedMale!AX19</f>
        <v>325.95506152284781</v>
      </c>
      <c r="AY19" s="25">
        <f>EmployedFemale!AY19+EmployedMale!AY19</f>
        <v>328.63312602410201</v>
      </c>
      <c r="AZ19" s="25">
        <f>EmployedFemale!AZ19+EmployedMale!AZ19</f>
        <v>331.12538800000004</v>
      </c>
    </row>
    <row r="20" spans="1:52">
      <c r="A20" s="29">
        <v>17</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f>EmployedFemale!AA20+EmployedMale!AA20</f>
        <v>208.36687162557365</v>
      </c>
      <c r="AB20" s="28">
        <f>EmployedFemale!AB20+EmployedMale!AB20</f>
        <v>217.14272477294844</v>
      </c>
      <c r="AC20" s="28">
        <f>EmployedFemale!AC20+EmployedMale!AC20</f>
        <v>225.08884446182964</v>
      </c>
      <c r="AD20" s="28">
        <f>EmployedFemale!AD20+EmployedMale!AD20</f>
        <v>232.48758598392462</v>
      </c>
      <c r="AE20" s="28">
        <f>EmployedFemale!AE20+EmployedMale!AE20</f>
        <v>240.66230753092461</v>
      </c>
      <c r="AF20" s="28">
        <f>EmployedFemale!AF20+EmployedMale!AF20</f>
        <v>247.4706531897516</v>
      </c>
      <c r="AG20" s="25">
        <f>EmployedFemale!AG20+EmployedMale!AG20</f>
        <v>254.09481541059523</v>
      </c>
      <c r="AH20" s="25">
        <f>EmployedFemale!AH20+EmployedMale!AH20</f>
        <v>260.64919667933748</v>
      </c>
      <c r="AI20" s="25">
        <f>EmployedFemale!AI20+EmployedMale!AI20</f>
        <v>267.02212793437042</v>
      </c>
      <c r="AJ20" s="25">
        <f>EmployedFemale!AJ20+EmployedMale!AJ20</f>
        <v>272.75984327040953</v>
      </c>
      <c r="AK20" s="25">
        <f>EmployedFemale!AK20+EmployedMale!AK20</f>
        <v>277.60379917011971</v>
      </c>
      <c r="AL20" s="25">
        <f>EmployedFemale!AL20+EmployedMale!AL20</f>
        <v>281.895514030512</v>
      </c>
      <c r="AM20" s="25">
        <f>EmployedFemale!AM20+EmployedMale!AM20</f>
        <v>285.35545993610754</v>
      </c>
      <c r="AN20" s="25">
        <f>EmployedFemale!AN20+EmployedMale!AN20</f>
        <v>288.28359615001739</v>
      </c>
      <c r="AO20" s="25">
        <f>EmployedFemale!AO20+EmployedMale!AO20</f>
        <v>291.11009414047072</v>
      </c>
      <c r="AP20" s="25">
        <f>EmployedFemale!AP20+EmployedMale!AP20</f>
        <v>294.14069772696939</v>
      </c>
      <c r="AQ20" s="25">
        <f>EmployedFemale!AQ20+EmployedMale!AQ20</f>
        <v>297.46479104412225</v>
      </c>
      <c r="AR20" s="25">
        <f>EmployedFemale!AR20+EmployedMale!AR20</f>
        <v>300.99417078361353</v>
      </c>
      <c r="AS20" s="25">
        <f>EmployedFemale!AS20+EmployedMale!AS20</f>
        <v>304.63840843291121</v>
      </c>
      <c r="AT20" s="25">
        <f>EmployedFemale!AT20+EmployedMale!AT20</f>
        <v>308.24097445805148</v>
      </c>
      <c r="AU20" s="25">
        <f>EmployedFemale!AU20+EmployedMale!AU20</f>
        <v>311.68751247940565</v>
      </c>
      <c r="AV20" s="25">
        <f>EmployedFemale!AV20+EmployedMale!AV20</f>
        <v>314.96580380963292</v>
      </c>
      <c r="AW20" s="25">
        <f>EmployedFemale!AW20+EmployedMale!AW20</f>
        <v>318.1121565519918</v>
      </c>
      <c r="AX20" s="25">
        <f>EmployedFemale!AX20+EmployedMale!AX20</f>
        <v>321.11013051307299</v>
      </c>
      <c r="AY20" s="25">
        <f>EmployedFemale!AY20+EmployedMale!AY20</f>
        <v>323.94613238162026</v>
      </c>
      <c r="AZ20" s="25">
        <f>EmployedFemale!AZ20+EmployedMale!AZ20</f>
        <v>326.606808</v>
      </c>
    </row>
    <row r="21" spans="1:52">
      <c r="A21" s="29">
        <v>18</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f>EmployedFemale!AA21+EmployedMale!AA21</f>
        <v>198.3080061685896</v>
      </c>
      <c r="AB21" s="28">
        <f>EmployedFemale!AB21+EmployedMale!AB21</f>
        <v>206.71976195096539</v>
      </c>
      <c r="AC21" s="28">
        <f>EmployedFemale!AC21+EmployedMale!AC21</f>
        <v>214.8552744145604</v>
      </c>
      <c r="AD21" s="28">
        <f>EmployedFemale!AD21+EmployedMale!AD21</f>
        <v>222.80645177040876</v>
      </c>
      <c r="AE21" s="28">
        <f>EmployedFemale!AE21+EmployedMale!AE21</f>
        <v>230.78551088948456</v>
      </c>
      <c r="AF21" s="28">
        <f>EmployedFemale!AF21+EmployedMale!AF21</f>
        <v>238.91999444902427</v>
      </c>
      <c r="AG21" s="25">
        <f>EmployedFemale!AG21+EmployedMale!AG21</f>
        <v>245.83784550226119</v>
      </c>
      <c r="AH21" s="25">
        <f>EmployedFemale!AH21+EmployedMale!AH21</f>
        <v>252.67683907082437</v>
      </c>
      <c r="AI21" s="25">
        <f>EmployedFemale!AI21+EmployedMale!AI21</f>
        <v>259.21545727490849</v>
      </c>
      <c r="AJ21" s="25">
        <f>EmployedFemale!AJ21+EmployedMale!AJ21</f>
        <v>265.16214440899364</v>
      </c>
      <c r="AK21" s="25">
        <f>EmployedFemale!AK21+EmployedMale!AK21</f>
        <v>270.32956677719187</v>
      </c>
      <c r="AL21" s="25">
        <f>EmployedFemale!AL21+EmployedMale!AL21</f>
        <v>275.06908271064208</v>
      </c>
      <c r="AM21" s="25">
        <f>EmployedFemale!AM21+EmployedMale!AM21</f>
        <v>279.05821977261701</v>
      </c>
      <c r="AN21" s="25">
        <f>EmployedFemale!AN21+EmployedMale!AN21</f>
        <v>282.5295439070876</v>
      </c>
      <c r="AO21" s="25">
        <f>EmployedFemale!AO21+EmployedMale!AO21</f>
        <v>285.80547717011348</v>
      </c>
      <c r="AP21" s="25">
        <f>EmployedFemale!AP21+EmployedMale!AP21</f>
        <v>289.12666490765525</v>
      </c>
      <c r="AQ21" s="25">
        <f>EmployedFemale!AQ21+EmployedMale!AQ21</f>
        <v>292.55499281489642</v>
      </c>
      <c r="AR21" s="25">
        <f>EmployedFemale!AR21+EmployedMale!AR21</f>
        <v>296.03514829387922</v>
      </c>
      <c r="AS21" s="25">
        <f>EmployedFemale!AS21+EmployedMale!AS21</f>
        <v>299.53782263031303</v>
      </c>
      <c r="AT21" s="25">
        <f>EmployedFemale!AT21+EmployedMale!AT21</f>
        <v>303.00038726798323</v>
      </c>
      <c r="AU21" s="25">
        <f>EmployedFemale!AU21+EmployedMale!AU21</f>
        <v>306.37169076136468</v>
      </c>
      <c r="AV21" s="25">
        <f>EmployedFemale!AV21+EmployedMale!AV21</f>
        <v>309.65876719738355</v>
      </c>
      <c r="AW21" s="25">
        <f>EmployedFemale!AW21+EmployedMale!AW21</f>
        <v>312.87829489877424</v>
      </c>
      <c r="AX21" s="25">
        <f>EmployedFemale!AX21+EmployedMale!AX21</f>
        <v>316.00016786315496</v>
      </c>
      <c r="AY21" s="25">
        <f>EmployedFemale!AY21+EmployedMale!AY21</f>
        <v>318.98363258380175</v>
      </c>
      <c r="AZ21" s="25">
        <f>EmployedFemale!AZ21+EmployedMale!AZ21</f>
        <v>321.80082000000004</v>
      </c>
    </row>
    <row r="22" spans="1:52">
      <c r="A22" s="29">
        <v>19</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f>EmployedFemale!AA22+EmployedMale!AA22</f>
        <v>187.72248649646218</v>
      </c>
      <c r="AB22" s="28">
        <f>EmployedFemale!AB22+EmployedMale!AB22</f>
        <v>195.56248395875645</v>
      </c>
      <c r="AC22" s="28">
        <f>EmployedFemale!AC22+EmployedMale!AC22</f>
        <v>203.98153302953835</v>
      </c>
      <c r="AD22" s="28">
        <f>EmployedFemale!AD22+EmployedMale!AD22</f>
        <v>212.76250311498984</v>
      </c>
      <c r="AE22" s="28">
        <f>EmployedFemale!AE22+EmployedMale!AE22</f>
        <v>221.62868301445974</v>
      </c>
      <c r="AF22" s="28">
        <f>EmployedFemale!AF22+EmployedMale!AF22</f>
        <v>230.35959293562212</v>
      </c>
      <c r="AG22" s="25">
        <f>EmployedFemale!AG22+EmployedMale!AG22</f>
        <v>237.52753445656612</v>
      </c>
      <c r="AH22" s="25">
        <f>EmployedFemale!AH22+EmployedMale!AH22</f>
        <v>244.35551432178769</v>
      </c>
      <c r="AI22" s="25">
        <f>EmployedFemale!AI22+EmployedMale!AI22</f>
        <v>250.76445167199697</v>
      </c>
      <c r="AJ22" s="25">
        <f>EmployedFemale!AJ22+EmployedMale!AJ22</f>
        <v>256.6983710965406</v>
      </c>
      <c r="AK22" s="25">
        <f>EmployedFemale!AK22+EmployedMale!AK22</f>
        <v>262.11789123308995</v>
      </c>
      <c r="AL22" s="25">
        <f>EmployedFemale!AL22+EmployedMale!AL22</f>
        <v>267.40402722121786</v>
      </c>
      <c r="AM22" s="25">
        <f>EmployedFemale!AM22+EmployedMale!AM22</f>
        <v>272.16046852417901</v>
      </c>
      <c r="AN22" s="25">
        <f>EmployedFemale!AN22+EmployedMale!AN22</f>
        <v>276.4746960341256</v>
      </c>
      <c r="AO22" s="25">
        <f>EmployedFemale!AO22+EmployedMale!AO22</f>
        <v>280.47485884098774</v>
      </c>
      <c r="AP22" s="25">
        <f>EmployedFemale!AP22+EmployedMale!AP22</f>
        <v>284.26315750283004</v>
      </c>
      <c r="AQ22" s="25">
        <f>EmployedFemale!AQ22+EmployedMale!AQ22</f>
        <v>287.85727625070155</v>
      </c>
      <c r="AR22" s="25">
        <f>EmployedFemale!AR22+EmployedMale!AR22</f>
        <v>291.25783463738571</v>
      </c>
      <c r="AS22" s="25">
        <f>EmployedFemale!AS22+EmployedMale!AS22</f>
        <v>294.53238690185651</v>
      </c>
      <c r="AT22" s="25">
        <f>EmployedFemale!AT22+EmployedMale!AT22</f>
        <v>297.75251794900538</v>
      </c>
      <c r="AU22" s="25">
        <f>EmployedFemale!AU22+EmployedMale!AU22</f>
        <v>300.96989671347785</v>
      </c>
      <c r="AV22" s="25">
        <f>EmployedFemale!AV22+EmployedMale!AV22</f>
        <v>304.21461118270332</v>
      </c>
      <c r="AW22" s="25">
        <f>EmployedFemale!AW22+EmployedMale!AW22</f>
        <v>307.4740970474312</v>
      </c>
      <c r="AX22" s="25">
        <f>EmployedFemale!AX22+EmployedMale!AX22</f>
        <v>310.6992142791425</v>
      </c>
      <c r="AY22" s="25">
        <f>EmployedFemale!AY22+EmployedMale!AY22</f>
        <v>313.81831026679708</v>
      </c>
      <c r="AZ22" s="25">
        <f>EmployedFemale!AZ22+EmployedMale!AZ22</f>
        <v>316.77522800000008</v>
      </c>
    </row>
    <row r="23" spans="1:52">
      <c r="A23" s="29">
        <v>20</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f>EmployedFemale!AA23+EmployedMale!AA23</f>
        <v>226.15992398581869</v>
      </c>
      <c r="AB23" s="28">
        <f>EmployedFemale!AB23+EmployedMale!AB23</f>
        <v>235.42045178195917</v>
      </c>
      <c r="AC23" s="28">
        <f>EmployedFemale!AC23+EmployedMale!AC23</f>
        <v>246.4323384368339</v>
      </c>
      <c r="AD23" s="28">
        <f>EmployedFemale!AD23+EmployedMale!AD23</f>
        <v>258.54670271876171</v>
      </c>
      <c r="AE23" s="28">
        <f>EmployedFemale!AE23+EmployedMale!AE23</f>
        <v>270.83905404906108</v>
      </c>
      <c r="AF23" s="28">
        <f>EmployedFemale!AF23+EmployedMale!AF23</f>
        <v>282.61886202672213</v>
      </c>
      <c r="AG23" s="25">
        <f>EmployedFemale!AG23+EmployedMale!AG23</f>
        <v>293.29137484566246</v>
      </c>
      <c r="AH23" s="25">
        <f>EmployedFemale!AH23+EmployedMale!AH23</f>
        <v>303.31393520531799</v>
      </c>
      <c r="AI23" s="25">
        <f>EmployedFemale!AI23+EmployedMale!AI23</f>
        <v>312.75826682216444</v>
      </c>
      <c r="AJ23" s="25">
        <f>EmployedFemale!AJ23+EmployedMale!AJ23</f>
        <v>321.8193414193197</v>
      </c>
      <c r="AK23" s="25">
        <f>EmployedFemale!AK23+EmployedMale!AK23</f>
        <v>330.62963130354183</v>
      </c>
      <c r="AL23" s="25">
        <f>EmployedFemale!AL23+EmployedMale!AL23</f>
        <v>341.28257094924311</v>
      </c>
      <c r="AM23" s="25">
        <f>EmployedFemale!AM23+EmployedMale!AM23</f>
        <v>351.68227742755886</v>
      </c>
      <c r="AN23" s="25">
        <f>EmployedFemale!AN23+EmployedMale!AN23</f>
        <v>361.75383506921253</v>
      </c>
      <c r="AO23" s="25">
        <f>EmployedFemale!AO23+EmployedMale!AO23</f>
        <v>371.40727812436921</v>
      </c>
      <c r="AP23" s="25">
        <f>EmployedFemale!AP23+EmployedMale!AP23</f>
        <v>380.59172175205015</v>
      </c>
      <c r="AQ23" s="25">
        <f>EmployedFemale!AQ23+EmployedMale!AQ23</f>
        <v>389.25601712881212</v>
      </c>
      <c r="AR23" s="25">
        <f>EmployedFemale!AR23+EmployedMale!AR23</f>
        <v>397.4603081775291</v>
      </c>
      <c r="AS23" s="25">
        <f>EmployedFemale!AS23+EmployedMale!AS23</f>
        <v>405.40832546530373</v>
      </c>
      <c r="AT23" s="25">
        <f>EmployedFemale!AT23+EmployedMale!AT23</f>
        <v>413.37847374293563</v>
      </c>
      <c r="AU23" s="25">
        <f>EmployedFemale!AU23+EmployedMale!AU23</f>
        <v>421.57878718119576</v>
      </c>
      <c r="AV23" s="25">
        <f>EmployedFemale!AV23+EmployedMale!AV23</f>
        <v>430.08597259805742</v>
      </c>
      <c r="AW23" s="25">
        <f>EmployedFemale!AW23+EmployedMale!AW23</f>
        <v>438.85087250274444</v>
      </c>
      <c r="AX23" s="25">
        <f>EmployedFemale!AX23+EmployedMale!AX23</f>
        <v>447.77969788496705</v>
      </c>
      <c r="AY23" s="25">
        <f>EmployedFemale!AY23+EmployedMale!AY23</f>
        <v>456.71847422220907</v>
      </c>
      <c r="AZ23" s="25">
        <f>EmployedFemale!AZ23+EmployedMale!AZ23</f>
        <v>465.54298119999999</v>
      </c>
    </row>
    <row r="24" spans="1:52">
      <c r="A24" s="29">
        <v>21</v>
      </c>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f>EmployedFemale!AA24+EmployedMale!AA24</f>
        <v>212.85886732345313</v>
      </c>
      <c r="AB24" s="28">
        <f>EmployedFemale!AB24+EmployedMale!AB24</f>
        <v>221.45692721962303</v>
      </c>
      <c r="AC24" s="28">
        <f>EmployedFemale!AC24+EmployedMale!AC24</f>
        <v>232.93638116181452</v>
      </c>
      <c r="AD24" s="28">
        <f>EmployedFemale!AD24+EmployedMale!AD24</f>
        <v>246.21941573334317</v>
      </c>
      <c r="AE24" s="28">
        <f>EmployedFemale!AE24+EmployedMale!AE24</f>
        <v>259.71425539838566</v>
      </c>
      <c r="AF24" s="28">
        <f>EmployedFemale!AF24+EmployedMale!AF24</f>
        <v>272.24711555900632</v>
      </c>
      <c r="AG24" s="25">
        <f>EmployedFemale!AG24+EmployedMale!AG24</f>
        <v>283.09275597825126</v>
      </c>
      <c r="AH24" s="25">
        <f>EmployedFemale!AH24+EmployedMale!AH24</f>
        <v>292.87369321679847</v>
      </c>
      <c r="AI24" s="25">
        <f>EmployedFemale!AI24+EmployedMale!AI24</f>
        <v>301.89187067750061</v>
      </c>
      <c r="AJ24" s="25">
        <f>EmployedFemale!AJ24+EmployedMale!AJ24</f>
        <v>310.68504780106002</v>
      </c>
      <c r="AK24" s="25">
        <f>EmployedFemale!AK24+EmployedMale!AK24</f>
        <v>319.62475586215521</v>
      </c>
      <c r="AL24" s="25">
        <f>EmployedFemale!AL24+EmployedMale!AL24</f>
        <v>330.8161192265203</v>
      </c>
      <c r="AM24" s="25">
        <f>EmployedFemale!AM24+EmployedMale!AM24</f>
        <v>342.10843013205726</v>
      </c>
      <c r="AN24" s="25">
        <f>EmployedFemale!AN24+EmployedMale!AN24</f>
        <v>353.23347632164513</v>
      </c>
      <c r="AO24" s="25">
        <f>EmployedFemale!AO24+EmployedMale!AO24</f>
        <v>363.80253102454981</v>
      </c>
      <c r="AP24" s="25">
        <f>EmployedFemale!AP24+EmployedMale!AP24</f>
        <v>373.55399598365562</v>
      </c>
      <c r="AQ24" s="25">
        <f>EmployedFemale!AQ24+EmployedMale!AQ24</f>
        <v>382.35854580458783</v>
      </c>
      <c r="AR24" s="25">
        <f>EmployedFemale!AR24+EmployedMale!AR24</f>
        <v>390.35302316100058</v>
      </c>
      <c r="AS24" s="25">
        <f>EmployedFemale!AS24+EmployedMale!AS24</f>
        <v>397.87212349757442</v>
      </c>
      <c r="AT24" s="25">
        <f>EmployedFemale!AT24+EmployedMale!AT24</f>
        <v>405.40537573821882</v>
      </c>
      <c r="AU24" s="25">
        <f>EmployedFemale!AU24+EmployedMale!AU24</f>
        <v>413.31224484900793</v>
      </c>
      <c r="AV24" s="25">
        <f>EmployedFemale!AV24+EmployedMale!AV24</f>
        <v>421.7176706736675</v>
      </c>
      <c r="AW24" s="25">
        <f>EmployedFemale!AW24+EmployedMale!AW24</f>
        <v>430.52102549792733</v>
      </c>
      <c r="AX24" s="25">
        <f>EmployedFemale!AX24+EmployedMale!AX24</f>
        <v>439.59585236915188</v>
      </c>
      <c r="AY24" s="25">
        <f>EmployedFemale!AY24+EmployedMale!AY24</f>
        <v>448.71789488520676</v>
      </c>
      <c r="AZ24" s="25">
        <f>EmployedFemale!AZ24+EmployedMale!AZ24</f>
        <v>457.71752460000005</v>
      </c>
    </row>
    <row r="25" spans="1:52">
      <c r="A25" s="29">
        <v>22</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f>EmployedFemale!AA25+EmployedMale!AA25</f>
        <v>203.22310110724575</v>
      </c>
      <c r="AB25" s="28">
        <f>EmployedFemale!AB25+EmployedMale!AB25</f>
        <v>210.88555264360471</v>
      </c>
      <c r="AC25" s="28">
        <f>EmployedFemale!AC25+EmployedMale!AC25</f>
        <v>221.8757644938897</v>
      </c>
      <c r="AD25" s="28">
        <f>EmployedFemale!AD25+EmployedMale!AD25</f>
        <v>234.99907944754398</v>
      </c>
      <c r="AE25" s="28">
        <f>EmployedFemale!AE25+EmployedMale!AE25</f>
        <v>248.45763218028361</v>
      </c>
      <c r="AF25" s="28">
        <f>EmployedFemale!AF25+EmployedMale!AF25</f>
        <v>260.93681156475043</v>
      </c>
      <c r="AG25" s="25">
        <f>EmployedFemale!AG25+EmployedMale!AG25</f>
        <v>271.69304820033113</v>
      </c>
      <c r="AH25" s="25">
        <f>EmployedFemale!AH25+EmployedMale!AH25</f>
        <v>281.39424221921081</v>
      </c>
      <c r="AI25" s="25">
        <f>EmployedFemale!AI25+EmployedMale!AI25</f>
        <v>290.3938264318557</v>
      </c>
      <c r="AJ25" s="25">
        <f>EmployedFemale!AJ25+EmployedMale!AJ25</f>
        <v>299.30871228145293</v>
      </c>
      <c r="AK25" s="25">
        <f>EmployedFemale!AK25+EmployedMale!AK25</f>
        <v>308.5598891924185</v>
      </c>
      <c r="AL25" s="25">
        <f>EmployedFemale!AL25+EmployedMale!AL25</f>
        <v>320.20528266009933</v>
      </c>
      <c r="AM25" s="25">
        <f>EmployedFemale!AM25+EmployedMale!AM25</f>
        <v>332.12222051851194</v>
      </c>
      <c r="AN25" s="25">
        <f>EmployedFemale!AN25+EmployedMale!AN25</f>
        <v>343.94326939872388</v>
      </c>
      <c r="AO25" s="25">
        <f>EmployedFemale!AO25+EmployedMale!AO25</f>
        <v>355.15224140587441</v>
      </c>
      <c r="AP25" s="25">
        <f>EmployedFemale!AP25+EmployedMale!AP25</f>
        <v>365.38722025095842</v>
      </c>
      <c r="AQ25" s="25">
        <f>EmployedFemale!AQ25+EmployedMale!AQ25</f>
        <v>374.47881738175079</v>
      </c>
      <c r="AR25" s="25">
        <f>EmployedFemale!AR25+EmployedMale!AR25</f>
        <v>382.59016707829846</v>
      </c>
      <c r="AS25" s="25">
        <f>EmployedFemale!AS25+EmployedMale!AS25</f>
        <v>390.10069942723078</v>
      </c>
      <c r="AT25" s="25">
        <f>EmployedFemale!AT25+EmployedMale!AT25</f>
        <v>397.57577599639671</v>
      </c>
      <c r="AU25" s="25">
        <f>EmployedFemale!AU25+EmployedMale!AU25</f>
        <v>405.43254244580481</v>
      </c>
      <c r="AV25" s="25">
        <f>EmployedFemale!AV25+EmployedMale!AV25</f>
        <v>413.80328041384132</v>
      </c>
      <c r="AW25" s="25">
        <f>EmployedFemale!AW25+EmployedMale!AW25</f>
        <v>422.57812162391275</v>
      </c>
      <c r="AX25" s="25">
        <f>EmployedFemale!AX25+EmployedMale!AX25</f>
        <v>431.6363062689868</v>
      </c>
      <c r="AY25" s="25">
        <f>EmployedFemale!AY25+EmployedMale!AY25</f>
        <v>440.76593202051242</v>
      </c>
      <c r="AZ25" s="25">
        <f>EmployedFemale!AZ25+EmployedMale!AZ25</f>
        <v>449.80082770000001</v>
      </c>
    </row>
    <row r="26" spans="1:52">
      <c r="A26" s="29">
        <v>23</v>
      </c>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f>EmployedFemale!AA26+EmployedMale!AA26</f>
        <v>199.16815222513503</v>
      </c>
      <c r="AB26" s="28">
        <f>EmployedFemale!AB26+EmployedMale!AB26</f>
        <v>205.51896646210128</v>
      </c>
      <c r="AC26" s="28">
        <f>EmployedFemale!AC26+EmployedMale!AC26</f>
        <v>214.54247977450436</v>
      </c>
      <c r="AD26" s="28">
        <f>EmployedFemale!AD26+EmployedMale!AD26</f>
        <v>225.43003549592527</v>
      </c>
      <c r="AE26" s="28">
        <f>EmployedFemale!AE26+EmployedMale!AE26</f>
        <v>236.93603711674126</v>
      </c>
      <c r="AF26" s="28">
        <f>EmployedFemale!AF26+EmployedMale!AF26</f>
        <v>248.13228293862295</v>
      </c>
      <c r="AG26" s="25">
        <f>EmployedFemale!AG26+EmployedMale!AG26</f>
        <v>258.44192793692309</v>
      </c>
      <c r="AH26" s="25">
        <f>EmployedFemale!AH26+EmployedMale!AH26</f>
        <v>268.38467042769048</v>
      </c>
      <c r="AI26" s="25">
        <f>EmployedFemale!AI26+EmployedMale!AI26</f>
        <v>278.0790621708947</v>
      </c>
      <c r="AJ26" s="25">
        <f>EmployedFemale!AJ26+EmployedMale!AJ26</f>
        <v>287.78460538026053</v>
      </c>
      <c r="AK26" s="25">
        <f>EmployedFemale!AK26+EmployedMale!AK26</f>
        <v>297.65953642424824</v>
      </c>
      <c r="AL26" s="25">
        <f>EmployedFemale!AL26+EmployedMale!AL26</f>
        <v>309.62613858760125</v>
      </c>
      <c r="AM26" s="25">
        <f>EmployedFemale!AM26+EmployedMale!AM26</f>
        <v>321.71238262655152</v>
      </c>
      <c r="AN26" s="25">
        <f>EmployedFemale!AN26+EmployedMale!AN26</f>
        <v>333.63295612842245</v>
      </c>
      <c r="AO26" s="25">
        <f>EmployedFemale!AO26+EmployedMale!AO26</f>
        <v>345.00097707668232</v>
      </c>
      <c r="AP26" s="25">
        <f>EmployedFemale!AP26+EmployedMale!AP26</f>
        <v>355.55108995531873</v>
      </c>
      <c r="AQ26" s="25">
        <f>EmployedFemale!AQ26+EmployedMale!AQ26</f>
        <v>365.1427981759723</v>
      </c>
      <c r="AR26" s="25">
        <f>EmployedFemale!AR26+EmployedMale!AR26</f>
        <v>373.87748856106089</v>
      </c>
      <c r="AS26" s="25">
        <f>EmployedFemale!AS26+EmployedMale!AS26</f>
        <v>382.03911239865977</v>
      </c>
      <c r="AT26" s="25">
        <f>EmployedFemale!AT26+EmployedMale!AT26</f>
        <v>390.05257407439876</v>
      </c>
      <c r="AU26" s="25">
        <f>EmployedFemale!AU26+EmployedMale!AU26</f>
        <v>398.23968737184958</v>
      </c>
      <c r="AV26" s="25">
        <f>EmployedFemale!AV26+EmployedMale!AV26</f>
        <v>406.690502180522</v>
      </c>
      <c r="AW26" s="25">
        <f>EmployedFemale!AW26+EmployedMale!AW26</f>
        <v>415.33096156289218</v>
      </c>
      <c r="AX26" s="25">
        <f>EmployedFemale!AX26+EmployedMale!AX26</f>
        <v>424.12841751556971</v>
      </c>
      <c r="AY26" s="25">
        <f>EmployedFemale!AY26+EmployedMale!AY26</f>
        <v>432.99258134994307</v>
      </c>
      <c r="AZ26" s="25">
        <f>EmployedFemale!AZ26+EmployedMale!AZ26</f>
        <v>441.85076624999999</v>
      </c>
    </row>
    <row r="27" spans="1:52">
      <c r="A27" s="29">
        <v>24</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f>EmployedFemale!AA27+EmployedMale!AA27</f>
        <v>198.66242752604239</v>
      </c>
      <c r="AB27" s="28">
        <f>EmployedFemale!AB27+EmployedMale!AB27</f>
        <v>203.53656284776554</v>
      </c>
      <c r="AC27" s="28">
        <f>EmployedFemale!AC27+EmployedMale!AC27</f>
        <v>209.74952438327449</v>
      </c>
      <c r="AD27" s="28">
        <f>EmployedFemale!AD27+EmployedMale!AD27</f>
        <v>217.18629599008887</v>
      </c>
      <c r="AE27" s="28">
        <f>EmployedFemale!AE27+EmployedMale!AE27</f>
        <v>225.59474611595337</v>
      </c>
      <c r="AF27" s="28">
        <f>EmployedFemale!AF27+EmployedMale!AF27</f>
        <v>234.75473360236288</v>
      </c>
      <c r="AG27" s="25">
        <f>EmployedFemale!AG27+EmployedMale!AG27</f>
        <v>244.3582762551348</v>
      </c>
      <c r="AH27" s="25">
        <f>EmployedFemale!AH27+EmployedMale!AH27</f>
        <v>254.66372268949945</v>
      </c>
      <c r="AI27" s="25">
        <f>EmployedFemale!AI27+EmployedMale!AI27</f>
        <v>265.39555735785279</v>
      </c>
      <c r="AJ27" s="25">
        <f>EmployedFemale!AJ27+EmployedMale!AJ27</f>
        <v>276.20876659498765</v>
      </c>
      <c r="AK27" s="25">
        <f>EmployedFemale!AK27+EmployedMale!AK27</f>
        <v>286.82981758013159</v>
      </c>
      <c r="AL27" s="25">
        <f>EmployedFemale!AL27+EmployedMale!AL27</f>
        <v>298.98981356476548</v>
      </c>
      <c r="AM27" s="25">
        <f>EmployedFemale!AM27+EmployedMale!AM27</f>
        <v>310.94221336010639</v>
      </c>
      <c r="AN27" s="25">
        <f>EmployedFemale!AN27+EmployedMale!AN27</f>
        <v>322.57955910347243</v>
      </c>
      <c r="AO27" s="25">
        <f>EmployedFemale!AO27+EmployedMale!AO27</f>
        <v>333.81003336751087</v>
      </c>
      <c r="AP27" s="25">
        <f>EmployedFemale!AP27+EmployedMale!AP27</f>
        <v>344.56879137789701</v>
      </c>
      <c r="AQ27" s="25">
        <f>EmployedFemale!AQ27+EmployedMale!AQ27</f>
        <v>354.78102104329321</v>
      </c>
      <c r="AR27" s="25">
        <f>EmployedFemale!AR27+EmployedMale!AR27</f>
        <v>364.44498024537847</v>
      </c>
      <c r="AS27" s="25">
        <f>EmployedFemale!AS27+EmployedMale!AS27</f>
        <v>373.65719927597945</v>
      </c>
      <c r="AT27" s="25">
        <f>EmployedFemale!AT27+EmployedMale!AT27</f>
        <v>382.57945236238908</v>
      </c>
      <c r="AU27" s="25">
        <f>EmployedFemale!AU27+EmployedMale!AU27</f>
        <v>391.3397727624984</v>
      </c>
      <c r="AV27" s="25">
        <f>EmployedFemale!AV27+EmployedMale!AV27</f>
        <v>399.95811893805075</v>
      </c>
      <c r="AW27" s="25">
        <f>EmployedFemale!AW27+EmployedMale!AW27</f>
        <v>408.430433396588</v>
      </c>
      <c r="AX27" s="25">
        <f>EmployedFemale!AX27+EmployedMale!AX27</f>
        <v>416.842574528569</v>
      </c>
      <c r="AY27" s="25">
        <f>EmployedFemale!AY27+EmployedMale!AY27</f>
        <v>425.29717316111999</v>
      </c>
      <c r="AZ27" s="25">
        <f>EmployedFemale!AZ27+EmployedMale!AZ27</f>
        <v>433.86741089999998</v>
      </c>
    </row>
    <row r="28" spans="1:52">
      <c r="A28" s="29">
        <v>25</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f>EmployedFemale!AA28+EmployedMale!AA28</f>
        <v>214.40165469290608</v>
      </c>
      <c r="AB28" s="28">
        <f>EmployedFemale!AB28+EmployedMale!AB28</f>
        <v>218.11795758697309</v>
      </c>
      <c r="AC28" s="28">
        <f>EmployedFemale!AC28+EmployedMale!AC28</f>
        <v>221.97691112967715</v>
      </c>
      <c r="AD28" s="28">
        <f>EmployedFemale!AD28+EmployedMale!AD28</f>
        <v>226.5363575176072</v>
      </c>
      <c r="AE28" s="28">
        <f>EmployedFemale!AE28+EmployedMale!AE28</f>
        <v>232.50772033330944</v>
      </c>
      <c r="AF28" s="28">
        <f>EmployedFemale!AF28+EmployedMale!AF28</f>
        <v>240.35369526537477</v>
      </c>
      <c r="AG28" s="25">
        <f>EmployedFemale!AG28+EmployedMale!AG28</f>
        <v>249.38849995720142</v>
      </c>
      <c r="AH28" s="25">
        <f>EmployedFemale!AH28+EmployedMale!AH28</f>
        <v>260.19815342467064</v>
      </c>
      <c r="AI28" s="25">
        <f>EmployedFemale!AI28+EmployedMale!AI28</f>
        <v>272.08270448574058</v>
      </c>
      <c r="AJ28" s="25">
        <f>EmployedFemale!AJ28+EmployedMale!AJ28</f>
        <v>284.0610582795311</v>
      </c>
      <c r="AK28" s="25">
        <f>EmployedFemale!AK28+EmployedMale!AK28</f>
        <v>295.40798123963964</v>
      </c>
      <c r="AL28" s="25">
        <f>EmployedFemale!AL28+EmployedMale!AL28</f>
        <v>307.57969130949812</v>
      </c>
      <c r="AM28" s="25">
        <f>EmployedFemale!AM28+EmployedMale!AM28</f>
        <v>319.12711071228563</v>
      </c>
      <c r="AN28" s="25">
        <f>EmployedFemale!AN28+EmployedMale!AN28</f>
        <v>330.1183677832102</v>
      </c>
      <c r="AO28" s="25">
        <f>EmployedFemale!AO28+EmployedMale!AO28</f>
        <v>340.75283394720276</v>
      </c>
      <c r="AP28" s="25">
        <f>EmployedFemale!AP28+EmployedMale!AP28</f>
        <v>351.1628490744954</v>
      </c>
      <c r="AQ28" s="25">
        <f>EmployedFemale!AQ28+EmployedMale!AQ28</f>
        <v>361.34230956024828</v>
      </c>
      <c r="AR28" s="25">
        <f>EmployedFemale!AR28+EmployedMale!AR28</f>
        <v>371.18224539522157</v>
      </c>
      <c r="AS28" s="25">
        <f>EmployedFemale!AS28+EmployedMale!AS28</f>
        <v>380.60541868575274</v>
      </c>
      <c r="AT28" s="25">
        <f>EmployedFemale!AT28+EmployedMale!AT28</f>
        <v>389.52135638144352</v>
      </c>
      <c r="AU28" s="25">
        <f>EmployedFemale!AU28+EmployedMale!AU28</f>
        <v>397.88187743453489</v>
      </c>
      <c r="AV28" s="25">
        <f>EmployedFemale!AV28+EmployedMale!AV28</f>
        <v>405.63576258949843</v>
      </c>
      <c r="AW28" s="25">
        <f>EmployedFemale!AW28+EmployedMale!AW28</f>
        <v>412.85639353784097</v>
      </c>
      <c r="AX28" s="25">
        <f>EmployedFemale!AX28+EmployedMale!AX28</f>
        <v>419.75598444941261</v>
      </c>
      <c r="AY28" s="25">
        <f>EmployedFemale!AY28+EmployedMale!AY28</f>
        <v>426.62608198511975</v>
      </c>
      <c r="AZ28" s="25">
        <f>EmployedFemale!AZ28+EmployedMale!AZ28</f>
        <v>433.68195199999997</v>
      </c>
    </row>
    <row r="29" spans="1:52">
      <c r="A29" s="29">
        <v>26</v>
      </c>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f>EmployedFemale!AA29+EmployedMale!AA29</f>
        <v>214.28499043366611</v>
      </c>
      <c r="AB29" s="28">
        <f>EmployedFemale!AB29+EmployedMale!AB29</f>
        <v>216.28754126998706</v>
      </c>
      <c r="AC29" s="28">
        <f>EmployedFemale!AC29+EmployedMale!AC29</f>
        <v>217.01669046899275</v>
      </c>
      <c r="AD29" s="28">
        <f>EmployedFemale!AD29+EmployedMale!AD29</f>
        <v>217.78466651213742</v>
      </c>
      <c r="AE29" s="28">
        <f>EmployedFemale!AE29+EmployedMale!AE29</f>
        <v>220.38326436894593</v>
      </c>
      <c r="AF29" s="28">
        <f>EmployedFemale!AF29+EmployedMale!AF29</f>
        <v>226.04479629175401</v>
      </c>
      <c r="AG29" s="25">
        <f>EmployedFemale!AG29+EmployedMale!AG29</f>
        <v>234.42389577982482</v>
      </c>
      <c r="AH29" s="25">
        <f>EmployedFemale!AH29+EmployedMale!AH29</f>
        <v>245.77871858328143</v>
      </c>
      <c r="AI29" s="25">
        <f>EmployedFemale!AI29+EmployedMale!AI29</f>
        <v>258.93782003694423</v>
      </c>
      <c r="AJ29" s="25">
        <f>EmployedFemale!AJ29+EmployedMale!AJ29</f>
        <v>272.21412763845768</v>
      </c>
      <c r="AK29" s="25">
        <f>EmployedFemale!AK29+EmployedMale!AK29</f>
        <v>284.38382467453278</v>
      </c>
      <c r="AL29" s="25">
        <f>EmployedFemale!AL29+EmployedMale!AL29</f>
        <v>296.69618645225114</v>
      </c>
      <c r="AM29" s="25">
        <f>EmployedFemale!AM29+EmployedMale!AM29</f>
        <v>307.9503780354849</v>
      </c>
      <c r="AN29" s="25">
        <f>EmployedFemale!AN29+EmployedMale!AN29</f>
        <v>318.45330908061902</v>
      </c>
      <c r="AO29" s="25">
        <f>EmployedFemale!AO29+EmployedMale!AO29</f>
        <v>328.76671094444589</v>
      </c>
      <c r="AP29" s="25">
        <f>EmployedFemale!AP29+EmployedMale!AP29</f>
        <v>339.28038490417305</v>
      </c>
      <c r="AQ29" s="25">
        <f>EmployedFemale!AQ29+EmployedMale!AQ29</f>
        <v>350.06847811977684</v>
      </c>
      <c r="AR29" s="25">
        <f>EmployedFemale!AR29+EmployedMale!AR29</f>
        <v>360.89011086323245</v>
      </c>
      <c r="AS29" s="25">
        <f>EmployedFemale!AS29+EmployedMale!AS29</f>
        <v>371.45669730108176</v>
      </c>
      <c r="AT29" s="25">
        <f>EmployedFemale!AT29+EmployedMale!AT29</f>
        <v>381.36369440607285</v>
      </c>
      <c r="AU29" s="25">
        <f>EmployedFemale!AU29+EmployedMale!AU29</f>
        <v>390.34215961630798</v>
      </c>
      <c r="AV29" s="25">
        <f>EmployedFemale!AV29+EmployedMale!AV29</f>
        <v>398.26652070663255</v>
      </c>
      <c r="AW29" s="25">
        <f>EmployedFemale!AW29+EmployedMale!AW29</f>
        <v>405.28827510265944</v>
      </c>
      <c r="AX29" s="25">
        <f>EmployedFemale!AX29+EmployedMale!AX29</f>
        <v>411.76629639756345</v>
      </c>
      <c r="AY29" s="25">
        <f>EmployedFemale!AY29+EmployedMale!AY29</f>
        <v>418.21113042188881</v>
      </c>
      <c r="AZ29" s="25">
        <f>EmployedFemale!AZ29+EmployedMale!AZ29</f>
        <v>424.99014799999998</v>
      </c>
    </row>
    <row r="30" spans="1:52">
      <c r="A30" s="29">
        <v>27</v>
      </c>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f>EmployedFemale!AA30+EmployedMale!AA30</f>
        <v>212.10085659112673</v>
      </c>
      <c r="AB30" s="28">
        <f>EmployedFemale!AB30+EmployedMale!AB30</f>
        <v>213.30455614638356</v>
      </c>
      <c r="AC30" s="28">
        <f>EmployedFemale!AC30+EmployedMale!AC30</f>
        <v>212.39201248056159</v>
      </c>
      <c r="AD30" s="28">
        <f>EmployedFemale!AD30+EmployedMale!AD30</f>
        <v>211.04429820950796</v>
      </c>
      <c r="AE30" s="28">
        <f>EmployedFemale!AE30+EmployedMale!AE30</f>
        <v>211.59622580059676</v>
      </c>
      <c r="AF30" s="28">
        <f>EmployedFemale!AF30+EmployedMale!AF30</f>
        <v>215.67279010257607</v>
      </c>
      <c r="AG30" s="25">
        <f>EmployedFemale!AG30+EmployedMale!AG30</f>
        <v>222.19153044571891</v>
      </c>
      <c r="AH30" s="25">
        <f>EmployedFemale!AH30+EmployedMale!AH30</f>
        <v>233.96929812266404</v>
      </c>
      <c r="AI30" s="25">
        <f>EmployedFemale!AI30+EmployedMale!AI30</f>
        <v>246.99779213409207</v>
      </c>
      <c r="AJ30" s="25">
        <f>EmployedFemale!AJ30+EmployedMale!AJ30</f>
        <v>260.27578519479033</v>
      </c>
      <c r="AK30" s="25">
        <f>EmployedFemale!AK30+EmployedMale!AK30</f>
        <v>272.4271862347905</v>
      </c>
      <c r="AL30" s="25">
        <f>EmployedFemale!AL30+EmployedMale!AL30</f>
        <v>284.60438327523241</v>
      </c>
      <c r="AM30" s="25">
        <f>EmployedFemale!AM30+EmployedMale!AM30</f>
        <v>295.73271699900647</v>
      </c>
      <c r="AN30" s="25">
        <f>EmployedFemale!AN30+EmployedMale!AN30</f>
        <v>306.17432545128247</v>
      </c>
      <c r="AO30" s="25">
        <f>EmployedFemale!AO30+EmployedMale!AO30</f>
        <v>316.57760127790311</v>
      </c>
      <c r="AP30" s="25">
        <f>EmployedFemale!AP30+EmployedMale!AP30</f>
        <v>327.3839774405576</v>
      </c>
      <c r="AQ30" s="25">
        <f>EmployedFemale!AQ30+EmployedMale!AQ30</f>
        <v>338.69112114600779</v>
      </c>
      <c r="AR30" s="25">
        <f>EmployedFemale!AR30+EmployedMale!AR30</f>
        <v>350.20733107262032</v>
      </c>
      <c r="AS30" s="25">
        <f>EmployedFemale!AS30+EmployedMale!AS30</f>
        <v>361.54333709844894</v>
      </c>
      <c r="AT30" s="25">
        <f>EmployedFemale!AT30+EmployedMale!AT30</f>
        <v>372.15267942642458</v>
      </c>
      <c r="AU30" s="25">
        <f>EmployedFemale!AU30+EmployedMale!AU30</f>
        <v>381.66445846374745</v>
      </c>
      <c r="AV30" s="25">
        <f>EmployedFemale!AV30+EmployedMale!AV30</f>
        <v>389.91488131654154</v>
      </c>
      <c r="AW30" s="25">
        <f>EmployedFemale!AW30+EmployedMale!AW30</f>
        <v>397.08602740018512</v>
      </c>
      <c r="AX30" s="25">
        <f>EmployedFemale!AX30+EmployedMale!AX30</f>
        <v>403.58141960489354</v>
      </c>
      <c r="AY30" s="25">
        <f>EmployedFemale!AY30+EmployedMale!AY30</f>
        <v>409.99004049846974</v>
      </c>
      <c r="AZ30" s="25">
        <f>EmployedFemale!AZ30+EmployedMale!AZ30</f>
        <v>416.74388799999997</v>
      </c>
    </row>
    <row r="31" spans="1:52">
      <c r="A31" s="29">
        <v>28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f>EmployedFemale!AA31+EmployedMale!AA31</f>
        <v>206.1104622617421</v>
      </c>
      <c r="AB31" s="28">
        <f>EmployedFemale!AB31+EmployedMale!AB31</f>
        <v>207.92951496120673</v>
      </c>
      <c r="AC31" s="28">
        <f>EmployedFemale!AC31+EmployedMale!AC31</f>
        <v>207.77310177089004</v>
      </c>
      <c r="AD31" s="28">
        <f>EmployedFemale!AD31+EmployedMale!AD31</f>
        <v>207.05481419584424</v>
      </c>
      <c r="AE31" s="28">
        <f>EmployedFemale!AE31+EmployedMale!AE31</f>
        <v>207.75759503857023</v>
      </c>
      <c r="AF31" s="28">
        <f>EmployedFemale!AF31+EmployedMale!AF31</f>
        <v>211.28123870576059</v>
      </c>
      <c r="AG31" s="25">
        <f>EmployedFemale!AG31+EmployedMale!AG31</f>
        <v>217.32809559683884</v>
      </c>
      <c r="AH31" s="25">
        <f>EmployedFemale!AH31+EmployedMale!AH31</f>
        <v>226.14271112983218</v>
      </c>
      <c r="AI31" s="25">
        <f>EmployedFemale!AI31+EmployedMale!AI31</f>
        <v>236.8471845647064</v>
      </c>
      <c r="AJ31" s="25">
        <f>EmployedFemale!AJ31+EmployedMale!AJ31</f>
        <v>248.11398054113135</v>
      </c>
      <c r="AK31" s="25">
        <f>EmployedFemale!AK31+EmployedMale!AK31</f>
        <v>258.96930028392165</v>
      </c>
      <c r="AL31" s="25">
        <f>EmployedFemale!AL31+EmployedMale!AL31</f>
        <v>270.6332726057654</v>
      </c>
      <c r="AM31" s="25">
        <f>EmployedFemale!AM31+EmployedMale!AM31</f>
        <v>281.97119201887432</v>
      </c>
      <c r="AN31" s="25">
        <f>EmployedFemale!AN31+EmployedMale!AN31</f>
        <v>293.10020120880426</v>
      </c>
      <c r="AO31" s="25">
        <f>EmployedFemale!AO31+EmployedMale!AO31</f>
        <v>304.29462499259421</v>
      </c>
      <c r="AP31" s="25">
        <f>EmployedFemale!AP31+EmployedMale!AP31</f>
        <v>315.72337843173659</v>
      </c>
      <c r="AQ31" s="25">
        <f>EmployedFemale!AQ31+EmployedMale!AQ31</f>
        <v>327.40650731582986</v>
      </c>
      <c r="AR31" s="25">
        <f>EmployedFemale!AR31+EmployedMale!AR31</f>
        <v>339.13566201492949</v>
      </c>
      <c r="AS31" s="25">
        <f>EmployedFemale!AS31+EmployedMale!AS31</f>
        <v>350.60932277545589</v>
      </c>
      <c r="AT31" s="25">
        <f>EmployedFemale!AT31+EmployedMale!AT31</f>
        <v>361.4205338548021</v>
      </c>
      <c r="AU31" s="25">
        <f>EmployedFemale!AU31+EmployedMale!AU31</f>
        <v>371.29867573231479</v>
      </c>
      <c r="AV31" s="25">
        <f>EmployedFemale!AV31+EmployedMale!AV31</f>
        <v>380.10277963420924</v>
      </c>
      <c r="AW31" s="25">
        <f>EmployedFemale!AW31+EmployedMale!AW31</f>
        <v>387.95191265748934</v>
      </c>
      <c r="AX31" s="25">
        <f>EmployedFemale!AX31+EmployedMale!AX31</f>
        <v>395.15015595835803</v>
      </c>
      <c r="AY31" s="25">
        <f>EmployedFemale!AY31+EmployedMale!AY31</f>
        <v>402.14230874581642</v>
      </c>
      <c r="AZ31" s="25">
        <f>EmployedFemale!AZ31+EmployedMale!AZ31</f>
        <v>409.259004</v>
      </c>
    </row>
    <row r="32" spans="1:52">
      <c r="A32" s="29">
        <v>29</v>
      </c>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f>EmployedFemale!AA32+EmployedMale!AA32</f>
        <v>197.70079779754505</v>
      </c>
      <c r="AB32" s="28">
        <f>EmployedFemale!AB32+EmployedMale!AB32</f>
        <v>201.024763662</v>
      </c>
      <c r="AC32" s="28">
        <f>EmployedFemale!AC32+EmployedMale!AC32</f>
        <v>203.12796093165895</v>
      </c>
      <c r="AD32" s="28">
        <f>EmployedFemale!AD32+EmployedMale!AD32</f>
        <v>204.77239103082681</v>
      </c>
      <c r="AE32" s="28">
        <f>EmployedFemale!AE32+EmployedMale!AE32</f>
        <v>207.03360745472253</v>
      </c>
      <c r="AF32" s="28">
        <f>EmployedFemale!AF32+EmployedMale!AF32</f>
        <v>210.69741553299036</v>
      </c>
      <c r="AG32" s="25">
        <f>EmployedFemale!AG32+EmployedMale!AG32</f>
        <v>215.1777091318358</v>
      </c>
      <c r="AH32" s="25">
        <f>EmployedFemale!AH32+EmployedMale!AH32</f>
        <v>221.03366166294623</v>
      </c>
      <c r="AI32" s="25">
        <f>EmployedFemale!AI32+EmployedMale!AI32</f>
        <v>228.12705288053002</v>
      </c>
      <c r="AJ32" s="25">
        <f>EmployedFemale!AJ32+EmployedMale!AJ32</f>
        <v>236.17932995047335</v>
      </c>
      <c r="AK32" s="25">
        <f>EmployedFemale!AK32+EmployedMale!AK32</f>
        <v>244.95206360956666</v>
      </c>
      <c r="AL32" s="25">
        <f>EmployedFemale!AL32+EmployedMale!AL32</f>
        <v>255.8337368249417</v>
      </c>
      <c r="AM32" s="25">
        <f>EmployedFemale!AM32+EmployedMale!AM32</f>
        <v>267.50370145409113</v>
      </c>
      <c r="AN32" s="25">
        <f>EmployedFemale!AN32+EmployedMale!AN32</f>
        <v>279.6809941012736</v>
      </c>
      <c r="AO32" s="25">
        <f>EmployedFemale!AO32+EmployedMale!AO32</f>
        <v>292.00357168194137</v>
      </c>
      <c r="AP32" s="25">
        <f>EmployedFemale!AP32+EmployedMale!AP32</f>
        <v>304.18318663089485</v>
      </c>
      <c r="AQ32" s="25">
        <f>EmployedFemale!AQ32+EmployedMale!AQ32</f>
        <v>316.10188605083044</v>
      </c>
      <c r="AR32" s="25">
        <f>EmployedFemale!AR32+EmployedMale!AR32</f>
        <v>327.7220648116147</v>
      </c>
      <c r="AS32" s="25">
        <f>EmployedFemale!AS32+EmployedMale!AS32</f>
        <v>338.93275135927604</v>
      </c>
      <c r="AT32" s="25">
        <f>EmployedFemale!AT32+EmployedMale!AT32</f>
        <v>349.63648436544065</v>
      </c>
      <c r="AU32" s="25">
        <f>EmployedFemale!AU32+EmployedMale!AU32</f>
        <v>359.76892354544191</v>
      </c>
      <c r="AV32" s="25">
        <f>EmployedFemale!AV32+EmployedMale!AV32</f>
        <v>369.25922712925893</v>
      </c>
      <c r="AW32" s="25">
        <f>EmployedFemale!AW32+EmployedMale!AW32</f>
        <v>378.10850634032045</v>
      </c>
      <c r="AX32" s="25">
        <f>EmployedFemale!AX32+EmployedMale!AX32</f>
        <v>386.4262371559127</v>
      </c>
      <c r="AY32" s="25">
        <f>EmployedFemale!AY32+EmployedMale!AY32</f>
        <v>394.38325850239693</v>
      </c>
      <c r="AZ32" s="25">
        <f>EmployedFemale!AZ32+EmployedMale!AZ32</f>
        <v>402.11446000000001</v>
      </c>
    </row>
    <row r="33" spans="1:52">
      <c r="A33" s="29">
        <v>30</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f>EmployedFemale!AA33+EmployedMale!AA33</f>
        <v>223.92313439551748</v>
      </c>
      <c r="AB33" s="28">
        <f>EmployedFemale!AB33+EmployedMale!AB33</f>
        <v>229.47713554364157</v>
      </c>
      <c r="AC33" s="28">
        <f>EmployedFemale!AC33+EmployedMale!AC33</f>
        <v>234.32606753065471</v>
      </c>
      <c r="AD33" s="28">
        <f>EmployedFemale!AD33+EmployedMale!AD33</f>
        <v>238.68563026092835</v>
      </c>
      <c r="AE33" s="28">
        <f>EmployedFemale!AE33+EmployedMale!AE33</f>
        <v>242.88539515349976</v>
      </c>
      <c r="AF33" s="28">
        <f>EmployedFemale!AF33+EmployedMale!AF33</f>
        <v>247.22480052794066</v>
      </c>
      <c r="AG33" s="25">
        <f>EmployedFemale!AG33+EmployedMale!AG33</f>
        <v>250.79336274545958</v>
      </c>
      <c r="AH33" s="25">
        <f>EmployedFemale!AH33+EmployedMale!AH33</f>
        <v>254.49774993857869</v>
      </c>
      <c r="AI33" s="25">
        <f>EmployedFemale!AI33+EmployedMale!AI33</f>
        <v>258.97167005821041</v>
      </c>
      <c r="AJ33" s="25">
        <f>EmployedFemale!AJ33+EmployedMale!AJ33</f>
        <v>265.02236222184717</v>
      </c>
      <c r="AK33" s="25">
        <f>EmployedFemale!AK33+EmployedMale!AK33</f>
        <v>273.15680050532609</v>
      </c>
      <c r="AL33" s="25">
        <f>EmployedFemale!AL33+EmployedMale!AL33</f>
        <v>283.86916054415553</v>
      </c>
      <c r="AM33" s="25">
        <f>EmployedFemale!AM33+EmployedMale!AM33</f>
        <v>296.62776734086725</v>
      </c>
      <c r="AN33" s="25">
        <f>EmployedFemale!AN33+EmployedMale!AN33</f>
        <v>310.64539336949628</v>
      </c>
      <c r="AO33" s="25">
        <f>EmployedFemale!AO33+EmployedMale!AO33</f>
        <v>324.80827742782503</v>
      </c>
      <c r="AP33" s="25">
        <f>EmployedFemale!AP33+EmployedMale!AP33</f>
        <v>338.29149472654615</v>
      </c>
      <c r="AQ33" s="25">
        <f>EmployedFemale!AQ33+EmployedMale!AQ33</f>
        <v>350.82547715040585</v>
      </c>
      <c r="AR33" s="25">
        <f>EmployedFemale!AR33+EmployedMale!AR33</f>
        <v>362.55777391966711</v>
      </c>
      <c r="AS33" s="25">
        <f>EmployedFemale!AS33+EmployedMale!AS33</f>
        <v>373.57599136891923</v>
      </c>
      <c r="AT33" s="25">
        <f>EmployedFemale!AT33+EmployedMale!AT33</f>
        <v>384.1076223318895</v>
      </c>
      <c r="AU33" s="25">
        <f>EmployedFemale!AU33+EmployedMale!AU33</f>
        <v>394.30848623226905</v>
      </c>
      <c r="AV33" s="25">
        <f>EmployedFemale!AV33+EmployedMale!AV33</f>
        <v>404.17365215610812</v>
      </c>
      <c r="AW33" s="25">
        <f>EmployedFemale!AW33+EmployedMale!AW33</f>
        <v>413.58699233820187</v>
      </c>
      <c r="AX33" s="25">
        <f>EmployedFemale!AX33+EmployedMale!AX33</f>
        <v>422.47182221307185</v>
      </c>
      <c r="AY33" s="25">
        <f>EmployedFemale!AY33+EmployedMale!AY33</f>
        <v>430.73181715221403</v>
      </c>
      <c r="AZ33" s="25">
        <f>EmployedFemale!AZ33+EmployedMale!AZ33</f>
        <v>438.31852320000007</v>
      </c>
    </row>
    <row r="34" spans="1:52">
      <c r="A34" s="29">
        <v>31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f>EmployedFemale!AA34+EmployedMale!AA34</f>
        <v>215.17140437832774</v>
      </c>
      <c r="AB34" s="28">
        <f>EmployedFemale!AB34+EmployedMale!AB34</f>
        <v>222.52076855296832</v>
      </c>
      <c r="AC34" s="28">
        <f>EmployedFemale!AC34+EmployedMale!AC34</f>
        <v>229.92853741377979</v>
      </c>
      <c r="AD34" s="28">
        <f>EmployedFemale!AD34+EmployedMale!AD34</f>
        <v>236.88199770910205</v>
      </c>
      <c r="AE34" s="28">
        <f>EmployedFemale!AE34+EmployedMale!AE34</f>
        <v>242.71130035274751</v>
      </c>
      <c r="AF34" s="28">
        <f>EmployedFemale!AF34+EmployedMale!AF34</f>
        <v>247.04817194536184</v>
      </c>
      <c r="AG34" s="25">
        <f>EmployedFemale!AG34+EmployedMale!AG34</f>
        <v>248.64297157830669</v>
      </c>
      <c r="AH34" s="25">
        <f>EmployedFemale!AH34+EmployedMale!AH34</f>
        <v>248.76159624129974</v>
      </c>
      <c r="AI34" s="25">
        <f>EmployedFemale!AI34+EmployedMale!AI34</f>
        <v>248.91680992075126</v>
      </c>
      <c r="AJ34" s="25">
        <f>EmployedFemale!AJ34+EmployedMale!AJ34</f>
        <v>251.15276119237308</v>
      </c>
      <c r="AK34" s="25">
        <f>EmployedFemale!AK34+EmployedMale!AK34</f>
        <v>256.84796560017332</v>
      </c>
      <c r="AL34" s="25">
        <f>EmployedFemale!AL34+EmployedMale!AL34</f>
        <v>266.79235815630091</v>
      </c>
      <c r="AM34" s="25">
        <f>EmployedFemale!AM34+EmployedMale!AM34</f>
        <v>280.14476018006155</v>
      </c>
      <c r="AN34" s="25">
        <f>EmployedFemale!AN34+EmployedMale!AN34</f>
        <v>295.59041431496735</v>
      </c>
      <c r="AO34" s="25">
        <f>EmployedFemale!AO34+EmployedMale!AO34</f>
        <v>311.2104030908439</v>
      </c>
      <c r="AP34" s="25">
        <f>EmployedFemale!AP34+EmployedMale!AP34</f>
        <v>325.60903771356107</v>
      </c>
      <c r="AQ34" s="25">
        <f>EmployedFemale!AQ34+EmployedMale!AQ34</f>
        <v>338.35289822982207</v>
      </c>
      <c r="AR34" s="25">
        <f>EmployedFemale!AR34+EmployedMale!AR34</f>
        <v>349.80021770337794</v>
      </c>
      <c r="AS34" s="25">
        <f>EmployedFemale!AS34+EmployedMale!AS34</f>
        <v>360.31640775663891</v>
      </c>
      <c r="AT34" s="25">
        <f>EmployedFemale!AT34+EmployedMale!AT34</f>
        <v>370.54045990638548</v>
      </c>
      <c r="AU34" s="25">
        <f>EmployedFemale!AU34+EmployedMale!AU34</f>
        <v>380.91149332365296</v>
      </c>
      <c r="AV34" s="25">
        <f>EmployedFemale!AV34+EmployedMale!AV34</f>
        <v>391.5129744091472</v>
      </c>
      <c r="AW34" s="25">
        <f>EmployedFemale!AW34+EmployedMale!AW34</f>
        <v>402.07038630576909</v>
      </c>
      <c r="AX34" s="25">
        <f>EmployedFemale!AX34+EmployedMale!AX34</f>
        <v>412.26775553616864</v>
      </c>
      <c r="AY34" s="25">
        <f>EmployedFemale!AY34+EmployedMale!AY34</f>
        <v>421.66053866944765</v>
      </c>
      <c r="AZ34" s="25">
        <f>EmployedFemale!AZ34+EmployedMale!AZ34</f>
        <v>429.96448320000002</v>
      </c>
    </row>
    <row r="35" spans="1:52">
      <c r="A35" s="29">
        <v>32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f>EmployedFemale!AA35+EmployedMale!AA35</f>
        <v>206.55725512296445</v>
      </c>
      <c r="AB35" s="28">
        <f>EmployedFemale!AB35+EmployedMale!AB35</f>
        <v>215.04993560741804</v>
      </c>
      <c r="AC35" s="28">
        <f>EmployedFemale!AC35+EmployedMale!AC35</f>
        <v>224.1382361059928</v>
      </c>
      <c r="AD35" s="28">
        <f>EmployedFemale!AD35+EmployedMale!AD35</f>
        <v>232.85745096427894</v>
      </c>
      <c r="AE35" s="28">
        <f>EmployedFemale!AE35+EmployedMale!AE35</f>
        <v>239.90156700069474</v>
      </c>
      <c r="AF35" s="28">
        <f>EmployedFemale!AF35+EmployedMale!AF35</f>
        <v>244.47876879531901</v>
      </c>
      <c r="AG35" s="25">
        <f>EmployedFemale!AG35+EmployedMale!AG35</f>
        <v>245.1592011428113</v>
      </c>
      <c r="AH35" s="25">
        <f>EmployedFemale!AH35+EmployedMale!AH35</f>
        <v>243.40169619703113</v>
      </c>
      <c r="AI35" s="25">
        <f>EmployedFemale!AI35+EmployedMale!AI35</f>
        <v>241.15220399418337</v>
      </c>
      <c r="AJ35" s="25">
        <f>EmployedFemale!AJ35+EmployedMale!AJ35</f>
        <v>241.08002555909377</v>
      </c>
      <c r="AK35" s="25">
        <f>EmployedFemale!AK35+EmployedMale!AK35</f>
        <v>245.00685958530596</v>
      </c>
      <c r="AL35" s="25">
        <f>EmployedFemale!AL35+EmployedMale!AL35</f>
        <v>253.84215557832317</v>
      </c>
      <c r="AM35" s="25">
        <f>EmployedFemale!AM35+EmployedMale!AM35</f>
        <v>266.62943356597413</v>
      </c>
      <c r="AN35" s="25">
        <f>EmployedFemale!AN35+EmployedMale!AN35</f>
        <v>281.90127444430073</v>
      </c>
      <c r="AO35" s="25">
        <f>EmployedFemale!AO35+EmployedMale!AO35</f>
        <v>297.50120614017419</v>
      </c>
      <c r="AP35" s="25">
        <f>EmployedFemale!AP35+EmployedMale!AP35</f>
        <v>311.85842589779838</v>
      </c>
      <c r="AQ35" s="25">
        <f>EmployedFemale!AQ35+EmployedMale!AQ35</f>
        <v>324.50035502284834</v>
      </c>
      <c r="AR35" s="25">
        <f>EmployedFemale!AR35+EmployedMale!AR35</f>
        <v>335.86052247067994</v>
      </c>
      <c r="AS35" s="25">
        <f>EmployedFemale!AS35+EmployedMale!AS35</f>
        <v>346.35918479843815</v>
      </c>
      <c r="AT35" s="25">
        <f>EmployedFemale!AT35+EmployedMale!AT35</f>
        <v>356.73948091829925</v>
      </c>
      <c r="AU35" s="25">
        <f>EmployedFemale!AU35+EmployedMale!AU35</f>
        <v>367.49354950503727</v>
      </c>
      <c r="AV35" s="25">
        <f>EmployedFemale!AV35+EmployedMale!AV35</f>
        <v>378.72480751243268</v>
      </c>
      <c r="AW35" s="25">
        <f>EmployedFemale!AW35+EmployedMale!AW35</f>
        <v>390.10848384811197</v>
      </c>
      <c r="AX35" s="25">
        <f>EmployedFemale!AX35+EmployedMale!AX35</f>
        <v>401.20504192563988</v>
      </c>
      <c r="AY35" s="25">
        <f>EmployedFemale!AY35+EmployedMale!AY35</f>
        <v>411.41811493877924</v>
      </c>
      <c r="AZ35" s="25">
        <f>EmployedFemale!AZ35+EmployedMale!AZ35</f>
        <v>420.34936959999999</v>
      </c>
    </row>
    <row r="36" spans="1:52">
      <c r="A36" s="29">
        <v>33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f>EmployedFemale!AA36+EmployedMale!AA36</f>
        <v>198.43501656745173</v>
      </c>
      <c r="AB36" s="28">
        <f>EmployedFemale!AB36+EmployedMale!AB36</f>
        <v>206.91137919242158</v>
      </c>
      <c r="AC36" s="28">
        <f>EmployedFemale!AC36+EmployedMale!AC36</f>
        <v>216.08796103393649</v>
      </c>
      <c r="AD36" s="28">
        <f>EmployedFemale!AD36+EmployedMale!AD36</f>
        <v>225.01497918480874</v>
      </c>
      <c r="AE36" s="28">
        <f>EmployedFemale!AE36+EmployedMale!AE36</f>
        <v>232.41539548155265</v>
      </c>
      <c r="AF36" s="28">
        <f>EmployedFemale!AF36+EmployedMale!AF36</f>
        <v>237.48408448837344</v>
      </c>
      <c r="AG36" s="25">
        <f>EmployedFemale!AG36+EmployedMale!AG36</f>
        <v>238.89326841243252</v>
      </c>
      <c r="AH36" s="25">
        <f>EmployedFemale!AH36+EmployedMale!AH36</f>
        <v>238.01997521849663</v>
      </c>
      <c r="AI36" s="25">
        <f>EmployedFemale!AI36+EmployedMale!AI36</f>
        <v>236.50956813989313</v>
      </c>
      <c r="AJ36" s="25">
        <f>EmployedFemale!AJ36+EmployedMale!AJ36</f>
        <v>236.6217182020338</v>
      </c>
      <c r="AK36" s="25">
        <f>EmployedFemale!AK36+EmployedMale!AK36</f>
        <v>239.93171728169466</v>
      </c>
      <c r="AL36" s="25">
        <f>EmployedFemale!AL36+EmployedMale!AL36</f>
        <v>247.19407495022872</v>
      </c>
      <c r="AM36" s="25">
        <f>EmployedFemale!AM36+EmployedMale!AM36</f>
        <v>257.62419155994871</v>
      </c>
      <c r="AN36" s="25">
        <f>EmployedFemale!AN36+EmployedMale!AN36</f>
        <v>270.23434612643121</v>
      </c>
      <c r="AO36" s="25">
        <f>EmployedFemale!AO36+EmployedMale!AO36</f>
        <v>283.52088364973253</v>
      </c>
      <c r="AP36" s="25">
        <f>EmployedFemale!AP36+EmployedMale!AP36</f>
        <v>296.37689957195789</v>
      </c>
      <c r="AQ36" s="25">
        <f>EmployedFemale!AQ36+EmployedMale!AQ36</f>
        <v>308.49606577565487</v>
      </c>
      <c r="AR36" s="25">
        <f>EmployedFemale!AR36+EmployedMale!AR36</f>
        <v>320.15400392402682</v>
      </c>
      <c r="AS36" s="25">
        <f>EmployedFemale!AS36+EmployedMale!AS36</f>
        <v>331.48918715052446</v>
      </c>
      <c r="AT36" s="25">
        <f>EmployedFemale!AT36+EmployedMale!AT36</f>
        <v>342.81317820376387</v>
      </c>
      <c r="AU36" s="25">
        <f>EmployedFemale!AU36+EmployedMale!AU36</f>
        <v>354.31736432908843</v>
      </c>
      <c r="AV36" s="25">
        <f>EmployedFemale!AV36+EmployedMale!AV36</f>
        <v>366.01854276305477</v>
      </c>
      <c r="AW36" s="25">
        <f>EmployedFemale!AW36+EmployedMale!AW36</f>
        <v>377.6872273220705</v>
      </c>
      <c r="AX36" s="25">
        <f>EmployedFemale!AX36+EmployedMale!AX36</f>
        <v>388.98421797346867</v>
      </c>
      <c r="AY36" s="25">
        <f>EmployedFemale!AY36+EmployedMale!AY36</f>
        <v>399.4694226893015</v>
      </c>
      <c r="AZ36" s="25">
        <f>EmployedFemale!AZ36+EmployedMale!AZ36</f>
        <v>408.84917919999998</v>
      </c>
    </row>
    <row r="37" spans="1:52">
      <c r="A37" s="29">
        <v>34</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f>EmployedFemale!AA37+EmployedMale!AA37</f>
        <v>190.68013036081533</v>
      </c>
      <c r="AB37" s="28">
        <f>EmployedFemale!AB37+EmployedMale!AB37</f>
        <v>198.39620577759118</v>
      </c>
      <c r="AC37" s="28">
        <f>EmployedFemale!AC37+EmployedMale!AC37</f>
        <v>206.63596888735665</v>
      </c>
      <c r="AD37" s="28">
        <f>EmployedFemale!AD37+EmployedMale!AD37</f>
        <v>214.77593216513475</v>
      </c>
      <c r="AE37" s="28">
        <f>EmployedFemale!AE37+EmployedMale!AE37</f>
        <v>221.97071369887905</v>
      </c>
      <c r="AF37" s="28">
        <f>EmployedFemale!AF37+EmployedMale!AF37</f>
        <v>227.67873402837702</v>
      </c>
      <c r="AG37" s="25">
        <f>EmployedFemale!AG37+EmployedMale!AG37</f>
        <v>230.84815421544704</v>
      </c>
      <c r="AH37" s="25">
        <f>EmployedFemale!AH37+EmployedMale!AH37</f>
        <v>232.59358968328385</v>
      </c>
      <c r="AI37" s="25">
        <f>EmployedFemale!AI37+EmployedMale!AI37</f>
        <v>233.80032874494839</v>
      </c>
      <c r="AJ37" s="25">
        <f>EmployedFemale!AJ37+EmployedMale!AJ37</f>
        <v>235.69574706962328</v>
      </c>
      <c r="AK37" s="25">
        <f>EmployedFemale!AK37+EmployedMale!AK37</f>
        <v>239.16740574940752</v>
      </c>
      <c r="AL37" s="25">
        <f>EmployedFemale!AL37+EmployedMale!AL37</f>
        <v>244.64377793068789</v>
      </c>
      <c r="AM37" s="25">
        <f>EmployedFemale!AM37+EmployedMale!AM37</f>
        <v>251.70044446477308</v>
      </c>
      <c r="AN37" s="25">
        <f>EmployedFemale!AN37+EmployedMale!AN37</f>
        <v>260.18375210673014</v>
      </c>
      <c r="AO37" s="25">
        <f>EmployedFemale!AO37+EmployedMale!AO37</f>
        <v>269.78740718702778</v>
      </c>
      <c r="AP37" s="25">
        <f>EmployedFemale!AP37+EmployedMale!AP37</f>
        <v>280.24060346613777</v>
      </c>
      <c r="AQ37" s="25">
        <f>EmployedFemale!AQ37+EmployedMale!AQ37</f>
        <v>291.53446490853298</v>
      </c>
      <c r="AR37" s="25">
        <f>EmployedFemale!AR37+EmployedMale!AR37</f>
        <v>303.63461508250384</v>
      </c>
      <c r="AS37" s="25">
        <f>EmployedFemale!AS37+EmployedMale!AS37</f>
        <v>316.21579207522325</v>
      </c>
      <c r="AT37" s="25">
        <f>EmployedFemale!AT37+EmployedMale!AT37</f>
        <v>328.86563810850424</v>
      </c>
      <c r="AU37" s="25">
        <f>EmployedFemale!AU37+EmployedMale!AU37</f>
        <v>341.25873344618117</v>
      </c>
      <c r="AV37" s="25">
        <f>EmployedFemale!AV37+EmployedMale!AV37</f>
        <v>353.27270935657236</v>
      </c>
      <c r="AW37" s="25">
        <f>EmployedFemale!AW37+EmployedMale!AW37</f>
        <v>364.86704233016172</v>
      </c>
      <c r="AX37" s="25">
        <f>EmployedFemale!AX37+EmployedMale!AX37</f>
        <v>375.92443227878721</v>
      </c>
      <c r="AY37" s="25">
        <f>EmployedFemale!AY37+EmployedMale!AY37</f>
        <v>386.33917624273431</v>
      </c>
      <c r="AZ37" s="25">
        <f>EmployedFemale!AZ37+EmployedMale!AZ37</f>
        <v>396.0502864</v>
      </c>
    </row>
    <row r="38" spans="1:52">
      <c r="A38" s="29">
        <v>35</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f>EmployedFemale!AA38+EmployedMale!AA38</f>
        <v>184.68963830866812</v>
      </c>
      <c r="AB38" s="28">
        <f>EmployedFemale!AB38+EmployedMale!AB38</f>
        <v>191.89797787546479</v>
      </c>
      <c r="AC38" s="28">
        <f>EmployedFemale!AC38+EmployedMale!AC38</f>
        <v>199.56267391365981</v>
      </c>
      <c r="AD38" s="28">
        <f>EmployedFemale!AD38+EmployedMale!AD38</f>
        <v>207.29526886637439</v>
      </c>
      <c r="AE38" s="28">
        <f>EmployedFemale!AE38+EmployedMale!AE38</f>
        <v>214.57856288935309</v>
      </c>
      <c r="AF38" s="28">
        <f>EmployedFemale!AF38+EmployedMale!AF38</f>
        <v>221.05713303959141</v>
      </c>
      <c r="AG38" s="25">
        <f>EmployedFemale!AG38+EmployedMale!AG38</f>
        <v>225.90206089321805</v>
      </c>
      <c r="AH38" s="25">
        <f>EmployedFemale!AH38+EmployedMale!AH38</f>
        <v>230.02086319180731</v>
      </c>
      <c r="AI38" s="25">
        <f>EmployedFemale!AI38+EmployedMale!AI38</f>
        <v>233.6299183747177</v>
      </c>
      <c r="AJ38" s="25">
        <f>EmployedFemale!AJ38+EmployedMale!AJ38</f>
        <v>237.05194836649403</v>
      </c>
      <c r="AK38" s="25">
        <f>EmployedFemale!AK38+EmployedMale!AK38</f>
        <v>240.58132468434491</v>
      </c>
      <c r="AL38" s="25">
        <f>EmployedFemale!AL38+EmployedMale!AL38</f>
        <v>244.01214454070538</v>
      </c>
      <c r="AM38" s="25">
        <f>EmployedFemale!AM38+EmployedMale!AM38</f>
        <v>247.57043229565488</v>
      </c>
      <c r="AN38" s="25">
        <f>EmployedFemale!AN38+EmployedMale!AN38</f>
        <v>251.8718907663025</v>
      </c>
      <c r="AO38" s="25">
        <f>EmployedFemale!AO38+EmployedMale!AO38</f>
        <v>257.70354661478143</v>
      </c>
      <c r="AP38" s="25">
        <f>EmployedFemale!AP38+EmployedMale!AP38</f>
        <v>265.55684085983637</v>
      </c>
      <c r="AQ38" s="25">
        <f>EmployedFemale!AQ38+EmployedMale!AQ38</f>
        <v>275.68052000637988</v>
      </c>
      <c r="AR38" s="25">
        <f>EmployedFemale!AR38+EmployedMale!AR38</f>
        <v>287.76127254378446</v>
      </c>
      <c r="AS38" s="25">
        <f>EmployedFemale!AS38+EmployedMale!AS38</f>
        <v>301.02954826849702</v>
      </c>
      <c r="AT38" s="25">
        <f>EmployedFemale!AT38+EmployedMale!AT38</f>
        <v>314.4033939708732</v>
      </c>
      <c r="AU38" s="25">
        <f>EmployedFemale!AU38+EmployedMale!AU38</f>
        <v>327.08799559152533</v>
      </c>
      <c r="AV38" s="25">
        <f>EmployedFemale!AV38+EmployedMale!AV38</f>
        <v>338.82729956383531</v>
      </c>
      <c r="AW38" s="25">
        <f>EmployedFemale!AW38+EmployedMale!AW38</f>
        <v>349.7663687587617</v>
      </c>
      <c r="AX38" s="25">
        <f>EmployedFemale!AX38+EmployedMale!AX38</f>
        <v>359.99096393404909</v>
      </c>
      <c r="AY38" s="25">
        <f>EmployedFemale!AY38+EmployedMale!AY38</f>
        <v>369.7185234429985</v>
      </c>
      <c r="AZ38" s="25">
        <f>EmployedFemale!AZ38+EmployedMale!AZ38</f>
        <v>379.10155950000001</v>
      </c>
    </row>
    <row r="39" spans="1:52">
      <c r="A39" s="29">
        <v>36</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f>EmployedFemale!AA39+EmployedMale!AA39</f>
        <v>176.64439257295578</v>
      </c>
      <c r="AB39" s="28">
        <f>EmployedFemale!AB39+EmployedMale!AB39</f>
        <v>183.27451356952292</v>
      </c>
      <c r="AC39" s="28">
        <f>EmployedFemale!AC39+EmployedMale!AC39</f>
        <v>190.31012326531393</v>
      </c>
      <c r="AD39" s="28">
        <f>EmployedFemale!AD39+EmployedMale!AD39</f>
        <v>197.61632609923925</v>
      </c>
      <c r="AE39" s="28">
        <f>EmployedFemale!AE39+EmployedMale!AE39</f>
        <v>205.00663182320204</v>
      </c>
      <c r="AF39" s="28">
        <f>EmployedFemale!AF39+EmployedMale!AF39</f>
        <v>212.31514045299861</v>
      </c>
      <c r="AG39" s="25">
        <f>EmployedFemale!AG39+EmployedMale!AG39</f>
        <v>218.96060139770464</v>
      </c>
      <c r="AH39" s="25">
        <f>EmployedFemale!AH39+EmployedMale!AH39</f>
        <v>225.61872769729837</v>
      </c>
      <c r="AI39" s="25">
        <f>EmployedFemale!AI39+EmployedMale!AI39</f>
        <v>231.78418129801338</v>
      </c>
      <c r="AJ39" s="25">
        <f>EmployedFemale!AJ39+EmployedMale!AJ39</f>
        <v>236.80578792917092</v>
      </c>
      <c r="AK39" s="25">
        <f>EmployedFemale!AK39+EmployedMale!AK39</f>
        <v>240.33159801769006</v>
      </c>
      <c r="AL39" s="25">
        <f>EmployedFemale!AL39+EmployedMale!AL39</f>
        <v>241.83732183444283</v>
      </c>
      <c r="AM39" s="25">
        <f>EmployedFemale!AM39+EmployedMale!AM39</f>
        <v>241.90113491872782</v>
      </c>
      <c r="AN39" s="25">
        <f>EmployedFemale!AN39+EmployedMale!AN39</f>
        <v>242.00311141487441</v>
      </c>
      <c r="AO39" s="25">
        <f>EmployedFemale!AO39+EmployedMale!AO39</f>
        <v>244.12880274062255</v>
      </c>
      <c r="AP39" s="25">
        <f>EmployedFemale!AP39+EmployedMale!AP39</f>
        <v>249.61694903097595</v>
      </c>
      <c r="AQ39" s="25">
        <f>EmployedFemale!AQ39+EmployedMale!AQ39</f>
        <v>259.01189018806343</v>
      </c>
      <c r="AR39" s="25">
        <f>EmployedFemale!AR39+EmployedMale!AR39</f>
        <v>271.68367353540816</v>
      </c>
      <c r="AS39" s="25">
        <f>EmployedFemale!AS39+EmployedMale!AS39</f>
        <v>286.34790643749534</v>
      </c>
      <c r="AT39" s="25">
        <f>EmployedFemale!AT39+EmployedMale!AT39</f>
        <v>301.14260310071973</v>
      </c>
      <c r="AU39" s="25">
        <f>EmployedFemale!AU39+EmployedMale!AU39</f>
        <v>314.72343890118339</v>
      </c>
      <c r="AV39" s="25">
        <f>EmployedFemale!AV39+EmployedMale!AV39</f>
        <v>326.67696059456875</v>
      </c>
      <c r="AW39" s="25">
        <f>EmployedFemale!AW39+EmployedMale!AW39</f>
        <v>337.35670288204687</v>
      </c>
      <c r="AX39" s="25">
        <f>EmployedFemale!AX39+EmployedMale!AX39</f>
        <v>347.11196367042157</v>
      </c>
      <c r="AY39" s="25">
        <f>EmployedFemale!AY39+EmployedMale!AY39</f>
        <v>356.56252936048327</v>
      </c>
      <c r="AZ39" s="25">
        <f>EmployedFemale!AZ39+EmployedMale!AZ39</f>
        <v>366.12787500000002</v>
      </c>
    </row>
    <row r="40" spans="1:52">
      <c r="A40" s="29">
        <v>37</v>
      </c>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f>EmployedFemale!AA40+EmployedMale!AA40</f>
        <v>169.19645189144973</v>
      </c>
      <c r="AB40" s="28">
        <f>EmployedFemale!AB40+EmployedMale!AB40</f>
        <v>175.29749265518524</v>
      </c>
      <c r="AC40" s="28">
        <f>EmployedFemale!AC40+EmployedMale!AC40</f>
        <v>181.75228962858168</v>
      </c>
      <c r="AD40" s="28">
        <f>EmployedFemale!AD40+EmployedMale!AD40</f>
        <v>188.61018165302568</v>
      </c>
      <c r="AE40" s="28">
        <f>EmployedFemale!AE40+EmployedMale!AE40</f>
        <v>195.9325509119077</v>
      </c>
      <c r="AF40" s="28">
        <f>EmployedFemale!AF40+EmployedMale!AF40</f>
        <v>203.7009375840891</v>
      </c>
      <c r="AG40" s="25">
        <f>EmployedFemale!AG40+EmployedMale!AG40</f>
        <v>211.49922632915087</v>
      </c>
      <c r="AH40" s="25">
        <f>EmployedFemale!AH40+EmployedMale!AH40</f>
        <v>219.83245959447274</v>
      </c>
      <c r="AI40" s="25">
        <f>EmployedFemale!AI40+EmployedMale!AI40</f>
        <v>227.74455236329027</v>
      </c>
      <c r="AJ40" s="25">
        <f>EmployedFemale!AJ40+EmployedMale!AJ40</f>
        <v>233.96356204270353</v>
      </c>
      <c r="AK40" s="25">
        <f>EmployedFemale!AK40+EmployedMale!AK40</f>
        <v>237.72867349193422</v>
      </c>
      <c r="AL40" s="25">
        <f>EmployedFemale!AL40+EmployedMale!AL40</f>
        <v>238.34002134782889</v>
      </c>
      <c r="AM40" s="25">
        <f>EmployedFemale!AM40+EmployedMale!AM40</f>
        <v>236.5786484203154</v>
      </c>
      <c r="AN40" s="25">
        <f>EmployedFemale!AN40+EmployedMale!AN40</f>
        <v>234.34144266790412</v>
      </c>
      <c r="AO40" s="25">
        <f>EmployedFemale!AO40+EmployedMale!AO40</f>
        <v>234.22289733909145</v>
      </c>
      <c r="AP40" s="25">
        <f>EmployedFemale!AP40+EmployedMale!AP40</f>
        <v>237.9932898905804</v>
      </c>
      <c r="AQ40" s="25">
        <f>EmployedFemale!AQ40+EmployedMale!AQ40</f>
        <v>246.32574702356195</v>
      </c>
      <c r="AR40" s="25">
        <f>EmployedFemale!AR40+EmployedMale!AR40</f>
        <v>258.46284283816567</v>
      </c>
      <c r="AS40" s="25">
        <f>EmployedFemale!AS40+EmployedMale!AS40</f>
        <v>272.97310442612604</v>
      </c>
      <c r="AT40" s="25">
        <f>EmployedFemale!AT40+EmployedMale!AT40</f>
        <v>287.76285415835912</v>
      </c>
      <c r="AU40" s="25">
        <f>EmployedFemale!AU40+EmployedMale!AU40</f>
        <v>301.31614649556536</v>
      </c>
      <c r="AV40" s="25">
        <f>EmployedFemale!AV40+EmployedMale!AV40</f>
        <v>313.18366726701663</v>
      </c>
      <c r="AW40" s="25">
        <f>EmployedFemale!AW40+EmployedMale!AW40</f>
        <v>323.78968757196492</v>
      </c>
      <c r="AX40" s="25">
        <f>EmployedFemale!AX40+EmployedMale!AX40</f>
        <v>333.54464117972697</v>
      </c>
      <c r="AY40" s="25">
        <f>EmployedFemale!AY40+EmployedMale!AY40</f>
        <v>343.15895680940389</v>
      </c>
      <c r="AZ40" s="25">
        <f>EmployedFemale!AZ40+EmployedMale!AZ40</f>
        <v>353.10563249999996</v>
      </c>
    </row>
    <row r="41" spans="1:52">
      <c r="A41" s="29">
        <v>38</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f>EmployedFemale!AA41+EmployedMale!AA41</f>
        <v>162.61763757708906</v>
      </c>
      <c r="AB41" s="28">
        <f>EmployedFemale!AB41+EmployedMale!AB41</f>
        <v>168.36325539781996</v>
      </c>
      <c r="AC41" s="28">
        <f>EmployedFemale!AC41+EmployedMale!AC41</f>
        <v>174.42334128863041</v>
      </c>
      <c r="AD41" s="28">
        <f>EmployedFemale!AD41+EmployedMale!AD41</f>
        <v>180.89999425128568</v>
      </c>
      <c r="AE41" s="28">
        <f>EmployedFemale!AE41+EmployedMale!AE41</f>
        <v>187.93240828294523</v>
      </c>
      <c r="AF41" s="28">
        <f>EmployedFemale!AF41+EmployedMale!AF41</f>
        <v>195.55228957068414</v>
      </c>
      <c r="AG41" s="25">
        <f>EmployedFemale!AG41+EmployedMale!AG41</f>
        <v>203.35616760318675</v>
      </c>
      <c r="AH41" s="25">
        <f>EmployedFemale!AH41+EmployedMale!AH41</f>
        <v>211.79652754769572</v>
      </c>
      <c r="AI41" s="25">
        <f>EmployedFemale!AI41+EmployedMale!AI41</f>
        <v>219.93542977103598</v>
      </c>
      <c r="AJ41" s="25">
        <f>EmployedFemale!AJ41+EmployedMale!AJ41</f>
        <v>226.51910301154578</v>
      </c>
      <c r="AK41" s="25">
        <f>EmployedFemale!AK41+EmployedMale!AK41</f>
        <v>230.78275402614858</v>
      </c>
      <c r="AL41" s="25">
        <f>EmployedFemale!AL41+EmployedMale!AL41</f>
        <v>232.10487130569547</v>
      </c>
      <c r="AM41" s="25">
        <f>EmployedFemale!AM41+EmployedMale!AM41</f>
        <v>231.20330777512737</v>
      </c>
      <c r="AN41" s="25">
        <f>EmployedFemale!AN41+EmployedMale!AN41</f>
        <v>229.68194579726591</v>
      </c>
      <c r="AO41" s="25">
        <f>EmployedFemale!AO41+EmployedMale!AO41</f>
        <v>229.74380875654481</v>
      </c>
      <c r="AP41" s="25">
        <f>EmployedFemale!AP41+EmployedMale!AP41</f>
        <v>232.91426695456875</v>
      </c>
      <c r="AQ41" s="25">
        <f>EmployedFemale!AQ41+EmployedMale!AQ41</f>
        <v>239.72336223794102</v>
      </c>
      <c r="AR41" s="25">
        <f>EmployedFemale!AR41+EmployedMale!AR41</f>
        <v>249.58567097123819</v>
      </c>
      <c r="AS41" s="25">
        <f>EmployedFemale!AS41+EmployedMale!AS41</f>
        <v>261.52973693975048</v>
      </c>
      <c r="AT41" s="25">
        <f>EmployedFemale!AT41+EmployedMale!AT41</f>
        <v>274.09595470790464</v>
      </c>
      <c r="AU41" s="25">
        <f>EmployedFemale!AU41+EmployedMale!AU41</f>
        <v>286.21402621380787</v>
      </c>
      <c r="AV41" s="25">
        <f>EmployedFemale!AV41+EmployedMale!AV41</f>
        <v>297.59353659627243</v>
      </c>
      <c r="AW41" s="25">
        <f>EmployedFemale!AW41+EmployedMale!AW41</f>
        <v>308.49846421295797</v>
      </c>
      <c r="AX41" s="25">
        <f>EmployedFemale!AX41+EmployedMale!AX41</f>
        <v>319.0661916530359</v>
      </c>
      <c r="AY41" s="25">
        <f>EmployedFemale!AY41+EmployedMale!AY41</f>
        <v>329.59896739822011</v>
      </c>
      <c r="AZ41" s="25">
        <f>EmployedFemale!AZ41+EmployedMale!AZ41</f>
        <v>340.27432350000004</v>
      </c>
    </row>
    <row r="42" spans="1:52">
      <c r="A42" s="29">
        <v>39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f>EmployedFemale!AA42+EmployedMale!AA42</f>
        <v>156.67531620452175</v>
      </c>
      <c r="AB42" s="28">
        <f>EmployedFemale!AB42+EmployedMale!AB42</f>
        <v>162.16933951879025</v>
      </c>
      <c r="AC42" s="28">
        <f>EmployedFemale!AC42+EmployedMale!AC42</f>
        <v>167.94779144940662</v>
      </c>
      <c r="AD42" s="28">
        <f>EmployedFemale!AD42+EmployedMale!AD42</f>
        <v>174.088220604718</v>
      </c>
      <c r="AE42" s="28">
        <f>EmployedFemale!AE42+EmployedMale!AE42</f>
        <v>180.683276796651</v>
      </c>
      <c r="AF42" s="28">
        <f>EmployedFemale!AF42+EmployedMale!AF42</f>
        <v>187.75811193059036</v>
      </c>
      <c r="AG42" s="25">
        <f>EmployedFemale!AG42+EmployedMale!AG42</f>
        <v>194.82986041780867</v>
      </c>
      <c r="AH42" s="25">
        <f>EmployedFemale!AH42+EmployedMale!AH42</f>
        <v>202.36909487646108</v>
      </c>
      <c r="AI42" s="25">
        <f>EmployedFemale!AI42+EmployedMale!AI42</f>
        <v>209.75596132136562</v>
      </c>
      <c r="AJ42" s="25">
        <f>EmployedFemale!AJ42+EmployedMale!AJ42</f>
        <v>216.16667362460532</v>
      </c>
      <c r="AK42" s="25">
        <f>EmployedFemale!AK42+EmployedMale!AK42</f>
        <v>221.08198681763713</v>
      </c>
      <c r="AL42" s="25">
        <f>EmployedFemale!AL42+EmployedMale!AL42</f>
        <v>224.11748208365265</v>
      </c>
      <c r="AM42" s="25">
        <f>EmployedFemale!AM42+EmployedMale!AM42</f>
        <v>225.76279249779009</v>
      </c>
      <c r="AN42" s="25">
        <f>EmployedFemale!AN42+EmployedMale!AN42</f>
        <v>226.88405616830704</v>
      </c>
      <c r="AO42" s="25">
        <f>EmployedFemale!AO42+EmployedMale!AO42</f>
        <v>228.67685143490621</v>
      </c>
      <c r="AP42" s="25">
        <f>EmployedFemale!AP42+EmployedMale!AP42</f>
        <v>232.00142325172664</v>
      </c>
      <c r="AQ42" s="25">
        <f>EmployedFemale!AQ42+EmployedMale!AQ42</f>
        <v>237.07769636192032</v>
      </c>
      <c r="AR42" s="25">
        <f>EmployedFemale!AR42+EmployedMale!AR42</f>
        <v>243.67261790583476</v>
      </c>
      <c r="AS42" s="25">
        <f>EmployedFemale!AS42+EmployedMale!AS42</f>
        <v>251.63159676557009</v>
      </c>
      <c r="AT42" s="25">
        <f>EmployedFemale!AT42+EmployedMale!AT42</f>
        <v>260.65242860930846</v>
      </c>
      <c r="AU42" s="25">
        <f>EmployedFemale!AU42+EmployedMale!AU42</f>
        <v>270.46844017894125</v>
      </c>
      <c r="AV42" s="25">
        <f>EmployedFemale!AV42+EmployedMale!AV42</f>
        <v>281.06505380530655</v>
      </c>
      <c r="AW42" s="25">
        <f>EmployedFemale!AW42+EmployedMale!AW42</f>
        <v>292.40844111077445</v>
      </c>
      <c r="AX42" s="25">
        <f>EmployedFemale!AX42+EmployedMale!AX42</f>
        <v>304.1838558696561</v>
      </c>
      <c r="AY42" s="25">
        <f>EmployedFemale!AY42+EmployedMale!AY42</f>
        <v>315.99405812214354</v>
      </c>
      <c r="AZ42" s="25">
        <f>EmployedFemale!AZ42+EmployedMale!AZ42</f>
        <v>327.53123640000001</v>
      </c>
    </row>
    <row r="43" spans="1:52">
      <c r="A43" s="29">
        <v>40</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f>EmployedFemale!AA43+EmployedMale!AA43</f>
        <v>152.85992375165719</v>
      </c>
      <c r="AB43" s="28">
        <f>EmployedFemale!AB43+EmployedMale!AB43</f>
        <v>158.09649917361509</v>
      </c>
      <c r="AC43" s="28">
        <f>EmployedFemale!AC43+EmployedMale!AC43</f>
        <v>163.56587381584444</v>
      </c>
      <c r="AD43" s="28">
        <f>EmployedFemale!AD43+EmployedMale!AD43</f>
        <v>169.34917468021274</v>
      </c>
      <c r="AE43" s="28">
        <f>EmployedFemale!AE43+EmployedMale!AE43</f>
        <v>175.55853011485789</v>
      </c>
      <c r="AF43" s="28">
        <f>EmployedFemale!AF43+EmployedMale!AF43</f>
        <v>182.2376704455996</v>
      </c>
      <c r="AG43" s="25">
        <f>EmployedFemale!AG43+EmployedMale!AG43</f>
        <v>188.77206041010277</v>
      </c>
      <c r="AH43" s="25">
        <f>EmployedFemale!AH43+EmployedMale!AH43</f>
        <v>195.70514121454838</v>
      </c>
      <c r="AI43" s="25">
        <f>EmployedFemale!AI43+EmployedMale!AI43</f>
        <v>202.64923612124915</v>
      </c>
      <c r="AJ43" s="25">
        <f>EmployedFemale!AJ43+EmployedMale!AJ43</f>
        <v>209.09713348963425</v>
      </c>
      <c r="AK43" s="25">
        <f>EmployedFemale!AK43+EmployedMale!AK43</f>
        <v>214.70768007952242</v>
      </c>
      <c r="AL43" s="25">
        <f>EmployedFemale!AL43+EmployedMale!AL43</f>
        <v>219.22185800736264</v>
      </c>
      <c r="AM43" s="25">
        <f>EmployedFemale!AM43+EmployedMale!AM43</f>
        <v>223.0160495232123</v>
      </c>
      <c r="AN43" s="25">
        <f>EmployedFemale!AN43+EmployedMale!AN43</f>
        <v>226.30370290099432</v>
      </c>
      <c r="AO43" s="25">
        <f>EmployedFemale!AO43+EmployedMale!AO43</f>
        <v>229.40508266663429</v>
      </c>
      <c r="AP43" s="25">
        <f>EmployedFemale!AP43+EmployedMale!AP43</f>
        <v>232.60435197997379</v>
      </c>
      <c r="AQ43" s="25">
        <f>EmployedFemale!AQ43+EmployedMale!AQ43</f>
        <v>235.84015961185753</v>
      </c>
      <c r="AR43" s="25">
        <f>EmployedFemale!AR43+EmployedMale!AR43</f>
        <v>239.19536182992934</v>
      </c>
      <c r="AS43" s="25">
        <f>EmployedFemale!AS43+EmployedMale!AS43</f>
        <v>243.26903311977622</v>
      </c>
      <c r="AT43" s="25">
        <f>EmployedFemale!AT43+EmployedMale!AT43</f>
        <v>248.8106783907001</v>
      </c>
      <c r="AU43" s="25">
        <f>EmployedFemale!AU43+EmployedMale!AU43</f>
        <v>256.29517613083095</v>
      </c>
      <c r="AV43" s="25">
        <f>EmployedFemale!AV43+EmployedMale!AV43</f>
        <v>265.95403577373122</v>
      </c>
      <c r="AW43" s="25">
        <f>EmployedFemale!AW43+EmployedMale!AW43</f>
        <v>277.48157956012358</v>
      </c>
      <c r="AX43" s="25">
        <f>EmployedFemale!AX43+EmployedMale!AX43</f>
        <v>290.13155503123039</v>
      </c>
      <c r="AY43" s="25">
        <f>EmployedFemale!AY43+EmployedMale!AY43</f>
        <v>302.86900640280487</v>
      </c>
      <c r="AZ43" s="25">
        <f>EmployedFemale!AZ43+EmployedMale!AZ43</f>
        <v>314.92537479999999</v>
      </c>
    </row>
    <row r="44" spans="1:52">
      <c r="A44" s="29">
        <v>41</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f>EmployedFemale!AA44+EmployedMale!AA44</f>
        <v>147.13502507007559</v>
      </c>
      <c r="AB44" s="28">
        <f>EmployedFemale!AB44+EmployedMale!AB44</f>
        <v>152.00823479367008</v>
      </c>
      <c r="AC44" s="28">
        <f>EmployedFemale!AC44+EmployedMale!AC44</f>
        <v>157.02478237812824</v>
      </c>
      <c r="AD44" s="28">
        <f>EmployedFemale!AD44+EmployedMale!AD44</f>
        <v>162.29277547926785</v>
      </c>
      <c r="AE44" s="28">
        <f>EmployedFemale!AE44+EmployedMale!AE44</f>
        <v>167.96240602386385</v>
      </c>
      <c r="AF44" s="28">
        <f>EmployedFemale!AF44+EmployedMale!AF44</f>
        <v>174.12246846873461</v>
      </c>
      <c r="AG44" s="25">
        <f>EmployedFemale!AG44+EmployedMale!AG44</f>
        <v>180.10610199495716</v>
      </c>
      <c r="AH44" s="25">
        <f>EmployedFemale!AH44+EmployedMale!AH44</f>
        <v>186.44168325053755</v>
      </c>
      <c r="AI44" s="25">
        <f>EmployedFemale!AI44+EmployedMale!AI44</f>
        <v>192.99223764012487</v>
      </c>
      <c r="AJ44" s="25">
        <f>EmployedFemale!AJ44+EmployedMale!AJ44</f>
        <v>199.57234630168517</v>
      </c>
      <c r="AK44" s="25">
        <f>EmployedFemale!AK44+EmployedMale!AK44</f>
        <v>206.02056378385495</v>
      </c>
      <c r="AL44" s="25">
        <f>EmployedFemale!AL44+EmployedMale!AL44</f>
        <v>212.29302872458919</v>
      </c>
      <c r="AM44" s="25">
        <f>EmployedFemale!AM44+EmployedMale!AM44</f>
        <v>218.56019321337027</v>
      </c>
      <c r="AN44" s="25">
        <f>EmployedFemale!AN44+EmployedMale!AN44</f>
        <v>224.33595934704113</v>
      </c>
      <c r="AO44" s="25">
        <f>EmployedFemale!AO44+EmployedMale!AO44</f>
        <v>228.98675864582373</v>
      </c>
      <c r="AP44" s="25">
        <f>EmployedFemale!AP44+EmployedMale!AP44</f>
        <v>232.18096730999983</v>
      </c>
      <c r="AQ44" s="25">
        <f>EmployedFemale!AQ44+EmployedMale!AQ44</f>
        <v>233.54918186411459</v>
      </c>
      <c r="AR44" s="25">
        <f>EmployedFemale!AR44+EmployedMale!AR44</f>
        <v>233.52506032478561</v>
      </c>
      <c r="AS44" s="25">
        <f>EmployedFemale!AS44+EmployedMale!AS44</f>
        <v>233.53850962176816</v>
      </c>
      <c r="AT44" s="25">
        <f>EmployedFemale!AT44+EmployedMale!AT44</f>
        <v>235.50676998251225</v>
      </c>
      <c r="AU44" s="25">
        <f>EmployedFemale!AU44+EmployedMale!AU44</f>
        <v>240.71100067620156</v>
      </c>
      <c r="AV44" s="25">
        <f>EmployedFemale!AV44+EmployedMale!AV44</f>
        <v>249.66776871277648</v>
      </c>
      <c r="AW44" s="25">
        <f>EmployedFemale!AW44+EmployedMale!AW44</f>
        <v>261.76451872057942</v>
      </c>
      <c r="AX44" s="25">
        <f>EmployedFemale!AX44+EmployedMale!AX44</f>
        <v>275.757704545129</v>
      </c>
      <c r="AY44" s="25">
        <f>EmployedFemale!AY44+EmployedMale!AY44</f>
        <v>289.85815131778224</v>
      </c>
      <c r="AZ44" s="25">
        <f>EmployedFemale!AZ44+EmployedMale!AZ44</f>
        <v>302.77826519999996</v>
      </c>
    </row>
    <row r="45" spans="1:52">
      <c r="A45" s="29">
        <v>42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f>EmployedFemale!AA45+EmployedMale!AA45</f>
        <v>141.59981978231298</v>
      </c>
      <c r="AB45" s="28">
        <f>EmployedFemale!AB45+EmployedMale!AB45</f>
        <v>146.15385286949743</v>
      </c>
      <c r="AC45" s="28">
        <f>EmployedFemale!AC45+EmployedMale!AC45</f>
        <v>150.80497236781821</v>
      </c>
      <c r="AD45" s="28">
        <f>EmployedFemale!AD45+EmployedMale!AD45</f>
        <v>155.6697860538668</v>
      </c>
      <c r="AE45" s="28">
        <f>EmployedFemale!AE45+EmployedMale!AE45</f>
        <v>160.9014657144595</v>
      </c>
      <c r="AF45" s="28">
        <f>EmployedFemale!AF45+EmployedMale!AF45</f>
        <v>166.60472281246115</v>
      </c>
      <c r="AG45" s="25">
        <f>EmployedFemale!AG45+EmployedMale!AG45</f>
        <v>172.08860120590964</v>
      </c>
      <c r="AH45" s="25">
        <f>EmployedFemale!AH45+EmployedMale!AH45</f>
        <v>177.87273653972585</v>
      </c>
      <c r="AI45" s="25">
        <f>EmployedFemale!AI45+EmployedMale!AI45</f>
        <v>184.00617485339313</v>
      </c>
      <c r="AJ45" s="25">
        <f>EmployedFemale!AJ45+EmployedMale!AJ45</f>
        <v>190.54498100681468</v>
      </c>
      <c r="AK45" s="25">
        <f>EmployedFemale!AK45+EmployedMale!AK45</f>
        <v>197.46918230266155</v>
      </c>
      <c r="AL45" s="25">
        <f>EmployedFemale!AL45+EmployedMale!AL45</f>
        <v>204.86908496014695</v>
      </c>
      <c r="AM45" s="25">
        <f>EmployedFemale!AM45+EmployedMale!AM45</f>
        <v>212.77170071577297</v>
      </c>
      <c r="AN45" s="25">
        <f>EmployedFemale!AN45+EmployedMale!AN45</f>
        <v>220.2441272049071</v>
      </c>
      <c r="AO45" s="25">
        <f>EmployedFemale!AO45+EmployedMale!AO45</f>
        <v>226.05667383322873</v>
      </c>
      <c r="AP45" s="25">
        <f>EmployedFemale!AP45+EmployedMale!AP45</f>
        <v>229.48195013625781</v>
      </c>
      <c r="AQ45" s="25">
        <f>EmployedFemale!AQ45+EmployedMale!AQ45</f>
        <v>229.98242137097071</v>
      </c>
      <c r="AR45" s="25">
        <f>EmployedFemale!AR45+EmployedMale!AR45</f>
        <v>228.19086750924743</v>
      </c>
      <c r="AS45" s="25">
        <f>EmployedFemale!AS45+EmployedMale!AS45</f>
        <v>225.94373299263987</v>
      </c>
      <c r="AT45" s="25">
        <f>EmployedFemale!AT45+EmployedMale!AT45</f>
        <v>225.74635715841168</v>
      </c>
      <c r="AU45" s="25">
        <f>EmployedFemale!AU45+EmployedMale!AU45</f>
        <v>229.29322166956484</v>
      </c>
      <c r="AV45" s="25">
        <f>EmployedFemale!AV45+EmployedMale!AV45</f>
        <v>237.228846253168</v>
      </c>
      <c r="AW45" s="25">
        <f>EmployedFemale!AW45+EmployedMale!AW45</f>
        <v>248.81069844958648</v>
      </c>
      <c r="AX45" s="25">
        <f>EmployedFemale!AX45+EmployedMale!AX45</f>
        <v>262.65748131127702</v>
      </c>
      <c r="AY45" s="25">
        <f>EmployedFemale!AY45+EmployedMale!AY45</f>
        <v>276.75468716040615</v>
      </c>
      <c r="AZ45" s="25">
        <f>EmployedFemale!AZ45+EmployedMale!AZ45</f>
        <v>289.64593680000002</v>
      </c>
    </row>
    <row r="46" spans="1:52">
      <c r="A46" s="29">
        <v>43</v>
      </c>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f>EmployedFemale!AA46+EmployedMale!AA46</f>
        <v>136.18461846409463</v>
      </c>
      <c r="AB46" s="28">
        <f>EmployedFemale!AB46+EmployedMale!AB46</f>
        <v>140.48997772818319</v>
      </c>
      <c r="AC46" s="28">
        <f>EmployedFemale!AC46+EmployedMale!AC46</f>
        <v>144.92436149872913</v>
      </c>
      <c r="AD46" s="28">
        <f>EmployedFemale!AD46+EmployedMale!AD46</f>
        <v>149.57527283059417</v>
      </c>
      <c r="AE46" s="28">
        <f>EmployedFemale!AE46+EmployedMale!AE46</f>
        <v>154.56184062427735</v>
      </c>
      <c r="AF46" s="28">
        <f>EmployedFemale!AF46+EmployedMale!AF46</f>
        <v>159.96894272750484</v>
      </c>
      <c r="AG46" s="25">
        <f>EmployedFemale!AG46+EmployedMale!AG46</f>
        <v>165.11688176684223</v>
      </c>
      <c r="AH46" s="25">
        <f>EmployedFemale!AH46+EmployedMale!AH46</f>
        <v>170.53366516188231</v>
      </c>
      <c r="AI46" s="25">
        <f>EmployedFemale!AI46+EmployedMale!AI46</f>
        <v>176.31552901252257</v>
      </c>
      <c r="AJ46" s="25">
        <f>EmployedFemale!AJ46+EmployedMale!AJ46</f>
        <v>182.59374121151623</v>
      </c>
      <c r="AK46" s="25">
        <f>EmployedFemale!AK46+EmployedMale!AK46</f>
        <v>189.39667119331889</v>
      </c>
      <c r="AL46" s="25">
        <f>EmployedFemale!AL46+EmployedMale!AL46</f>
        <v>196.80472972763988</v>
      </c>
      <c r="AM46" s="25">
        <f>EmployedFemale!AM46+EmployedMale!AM46</f>
        <v>204.81372476073989</v>
      </c>
      <c r="AN46" s="25">
        <f>EmployedFemale!AN46+EmployedMale!AN46</f>
        <v>212.50909937316371</v>
      </c>
      <c r="AO46" s="25">
        <f>EmployedFemale!AO46+EmployedMale!AO46</f>
        <v>218.67943476853191</v>
      </c>
      <c r="AP46" s="25">
        <f>EmployedFemale!AP46+EmployedMale!AP46</f>
        <v>222.58773886342857</v>
      </c>
      <c r="AQ46" s="25">
        <f>EmployedFemale!AQ46+EmployedMale!AQ46</f>
        <v>223.77320032521681</v>
      </c>
      <c r="AR46" s="25">
        <f>EmployedFemale!AR46+EmployedMale!AR46</f>
        <v>222.81200398512215</v>
      </c>
      <c r="AS46" s="25">
        <f>EmployedFemale!AS46+EmployedMale!AS46</f>
        <v>221.25289037365866</v>
      </c>
      <c r="AT46" s="25">
        <f>EmployedFemale!AT46+EmployedMale!AT46</f>
        <v>221.22608416938226</v>
      </c>
      <c r="AU46" s="25">
        <f>EmployedFemale!AU46+EmployedMale!AU46</f>
        <v>224.19655625856731</v>
      </c>
      <c r="AV46" s="25">
        <f>EmployedFemale!AV46+EmployedMale!AV46</f>
        <v>230.66551134516297</v>
      </c>
      <c r="AW46" s="25">
        <f>EmployedFemale!AW46+EmployedMale!AW46</f>
        <v>240.06127415466295</v>
      </c>
      <c r="AX46" s="25">
        <f>EmployedFemale!AX46+EmployedMale!AX46</f>
        <v>251.44623611289902</v>
      </c>
      <c r="AY46" s="25">
        <f>EmployedFemale!AY46+EmployedMale!AY46</f>
        <v>263.41178631508757</v>
      </c>
      <c r="AZ46" s="25">
        <f>EmployedFemale!AZ46+EmployedMale!AZ46</f>
        <v>274.93005840000001</v>
      </c>
    </row>
    <row r="47" spans="1:52">
      <c r="A47" s="29">
        <v>44</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f>EmployedFemale!AA47+EmployedMale!AA47</f>
        <v>130.90075460978551</v>
      </c>
      <c r="AB47" s="28">
        <f>EmployedFemale!AB47+EmployedMale!AB47</f>
        <v>135.01898400718488</v>
      </c>
      <c r="AC47" s="28">
        <f>EmployedFemale!AC47+EmployedMale!AC47</f>
        <v>139.33253114236356</v>
      </c>
      <c r="AD47" s="28">
        <f>EmployedFemale!AD47+EmployedMale!AD47</f>
        <v>143.89541900322757</v>
      </c>
      <c r="AE47" s="28">
        <f>EmployedFemale!AE47+EmployedMale!AE47</f>
        <v>148.7600245228204</v>
      </c>
      <c r="AF47" s="28">
        <f>EmployedFemale!AF47+EmployedMale!AF47</f>
        <v>153.96749522304845</v>
      </c>
      <c r="AG47" s="25">
        <f>EmployedFemale!AG47+EmployedMale!AG47</f>
        <v>158.88654781494142</v>
      </c>
      <c r="AH47" s="25">
        <f>EmployedFemale!AH47+EmployedMale!AH47</f>
        <v>164.04533692657077</v>
      </c>
      <c r="AI47" s="25">
        <f>EmployedFemale!AI47+EmployedMale!AI47</f>
        <v>169.51716684636403</v>
      </c>
      <c r="AJ47" s="25">
        <f>EmployedFemale!AJ47+EmployedMale!AJ47</f>
        <v>175.3890091061092</v>
      </c>
      <c r="AK47" s="25">
        <f>EmployedFemale!AK47+EmployedMale!AK47</f>
        <v>181.67978441641509</v>
      </c>
      <c r="AL47" s="25">
        <f>EmployedFemale!AL47+EmployedMale!AL47</f>
        <v>188.37768180527286</v>
      </c>
      <c r="AM47" s="25">
        <f>EmployedFemale!AM47+EmployedMale!AM47</f>
        <v>195.51144526550189</v>
      </c>
      <c r="AN47" s="25">
        <f>EmployedFemale!AN47+EmployedMale!AN47</f>
        <v>202.4816306730952</v>
      </c>
      <c r="AO47" s="25">
        <f>EmployedFemale!AO47+EmployedMale!AO47</f>
        <v>208.486427903898</v>
      </c>
      <c r="AP47" s="25">
        <f>EmployedFemale!AP47+EmployedMale!AP47</f>
        <v>213.0298356408282</v>
      </c>
      <c r="AQ47" s="25">
        <f>EmployedFemale!AQ47+EmployedMale!AQ47</f>
        <v>215.87147909232934</v>
      </c>
      <c r="AR47" s="25">
        <f>EmployedFemale!AR47+EmployedMale!AR47</f>
        <v>217.36914988809184</v>
      </c>
      <c r="AS47" s="25">
        <f>EmployedFemale!AS47+EmployedMale!AS47</f>
        <v>218.36166000526205</v>
      </c>
      <c r="AT47" s="25">
        <f>EmployedFemale!AT47+EmployedMale!AT47</f>
        <v>220.00094118321724</v>
      </c>
      <c r="AU47" s="25">
        <f>EmployedFemale!AU47+EmployedMale!AU47</f>
        <v>223.11781813441519</v>
      </c>
      <c r="AV47" s="25">
        <f>EmployedFemale!AV47+EmployedMale!AV47</f>
        <v>227.91897848860344</v>
      </c>
      <c r="AW47" s="25">
        <f>EmployedFemale!AW47+EmployedMale!AW47</f>
        <v>234.1759811645793</v>
      </c>
      <c r="AX47" s="25">
        <f>EmployedFemale!AX47+EmployedMale!AX47</f>
        <v>241.73543099993088</v>
      </c>
      <c r="AY47" s="25">
        <f>EmployedFemale!AY47+EmployedMale!AY47</f>
        <v>250.30126446144362</v>
      </c>
      <c r="AZ47" s="25">
        <f>EmployedFemale!AZ47+EmployedMale!AZ47</f>
        <v>259.61775319999998</v>
      </c>
    </row>
    <row r="48" spans="1:52">
      <c r="A48" s="29">
        <v>45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f>EmployedFemale!AA48+EmployedMale!AA48</f>
        <v>123.68189337855597</v>
      </c>
      <c r="AB48" s="28">
        <f>EmployedFemale!AB48+EmployedMale!AB48</f>
        <v>127.55473536986075</v>
      </c>
      <c r="AC48" s="28">
        <f>EmployedFemale!AC48+EmployedMale!AC48</f>
        <v>131.68598124946445</v>
      </c>
      <c r="AD48" s="28">
        <f>EmployedFemale!AD48+EmployedMale!AD48</f>
        <v>136.08314760781437</v>
      </c>
      <c r="AE48" s="28">
        <f>EmployedFemale!AE48+EmployedMale!AE48</f>
        <v>140.72966575869199</v>
      </c>
      <c r="AF48" s="28">
        <f>EmployedFemale!AF48+EmployedMale!AF48</f>
        <v>145.61688955138374</v>
      </c>
      <c r="AG48" s="25">
        <f>EmployedFemale!AG48+EmployedMale!AG48</f>
        <v>150.18648428955427</v>
      </c>
      <c r="AH48" s="25">
        <f>EmployedFemale!AH48+EmployedMale!AH48</f>
        <v>154.94637123212803</v>
      </c>
      <c r="AI48" s="25">
        <f>EmployedFemale!AI48+EmployedMale!AI48</f>
        <v>159.96804925404086</v>
      </c>
      <c r="AJ48" s="25">
        <f>EmployedFemale!AJ48+EmployedMale!AJ48</f>
        <v>165.3536310032178</v>
      </c>
      <c r="AK48" s="25">
        <f>EmployedFemale!AK48+EmployedMale!AK48</f>
        <v>171.14329497921233</v>
      </c>
      <c r="AL48" s="25">
        <f>EmployedFemale!AL48+EmployedMale!AL48</f>
        <v>177.35314087208894</v>
      </c>
      <c r="AM48" s="25">
        <f>EmployedFemale!AM48+EmployedMale!AM48</f>
        <v>183.93637342965229</v>
      </c>
      <c r="AN48" s="25">
        <f>EmployedFemale!AN48+EmployedMale!AN48</f>
        <v>190.52969428807904</v>
      </c>
      <c r="AO48" s="25">
        <f>EmployedFemale!AO48+EmployedMale!AO48</f>
        <v>196.65545591868838</v>
      </c>
      <c r="AP48" s="25">
        <f>EmployedFemale!AP48+EmployedMale!AP48</f>
        <v>201.99276853503412</v>
      </c>
      <c r="AQ48" s="25">
        <f>EmployedFemale!AQ48+EmployedMale!AQ48</f>
        <v>206.48606198499999</v>
      </c>
      <c r="AR48" s="25">
        <f>EmployedFemale!AR48+EmployedMale!AR48</f>
        <v>210.30976529294873</v>
      </c>
      <c r="AS48" s="25">
        <f>EmployedFemale!AS48+EmployedMale!AS48</f>
        <v>213.66645509693083</v>
      </c>
      <c r="AT48" s="25">
        <f>EmployedFemale!AT48+EmployedMale!AT48</f>
        <v>216.85503941151345</v>
      </c>
      <c r="AU48" s="25">
        <f>EmployedFemale!AU48+EmployedMale!AU48</f>
        <v>220.14707843160087</v>
      </c>
      <c r="AV48" s="25">
        <f>EmployedFemale!AV48+EmployedMale!AV48</f>
        <v>223.48358413570827</v>
      </c>
      <c r="AW48" s="25">
        <f>EmployedFemale!AW48+EmployedMale!AW48</f>
        <v>226.94548542450644</v>
      </c>
      <c r="AX48" s="25">
        <f>EmployedFemale!AX48+EmployedMale!AX48</f>
        <v>231.09805011435901</v>
      </c>
      <c r="AY48" s="25">
        <f>EmployedFemale!AY48+EmployedMale!AY48</f>
        <v>236.65535086906976</v>
      </c>
      <c r="AZ48" s="25">
        <f>EmployedFemale!AZ48+EmployedMale!AZ48</f>
        <v>244.0681220431</v>
      </c>
    </row>
    <row r="49" spans="1:52">
      <c r="A49" s="29">
        <v>46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f>EmployedFemale!AA49+EmployedMale!AA49</f>
        <v>118.68060861456759</v>
      </c>
      <c r="AB49" s="28">
        <f>EmployedFemale!AB49+EmployedMale!AB49</f>
        <v>122.38066690962489</v>
      </c>
      <c r="AC49" s="28">
        <f>EmployedFemale!AC49+EmployedMale!AC49</f>
        <v>126.43811364708645</v>
      </c>
      <c r="AD49" s="28">
        <f>EmployedFemale!AD49+EmployedMale!AD49</f>
        <v>130.79578502778716</v>
      </c>
      <c r="AE49" s="28">
        <f>EmployedFemale!AE49+EmployedMale!AE49</f>
        <v>135.33947896009292</v>
      </c>
      <c r="AF49" s="28">
        <f>EmployedFemale!AF49+EmployedMale!AF49</f>
        <v>139.99426674159537</v>
      </c>
      <c r="AG49" s="25">
        <f>EmployedFemale!AG49+EmployedMale!AG49</f>
        <v>144.22972484111409</v>
      </c>
      <c r="AH49" s="25">
        <f>EmployedFemale!AH49+EmployedMale!AH49</f>
        <v>148.57004038269946</v>
      </c>
      <c r="AI49" s="25">
        <f>EmployedFemale!AI49+EmployedMale!AI49</f>
        <v>153.11831846051589</v>
      </c>
      <c r="AJ49" s="25">
        <f>EmployedFemale!AJ49+EmployedMale!AJ49</f>
        <v>158.01036059704848</v>
      </c>
      <c r="AK49" s="25">
        <f>EmployedFemale!AK49+EmployedMale!AK49</f>
        <v>163.32697000681316</v>
      </c>
      <c r="AL49" s="25">
        <f>EmployedFemale!AL49+EmployedMale!AL49</f>
        <v>169.00874885713608</v>
      </c>
      <c r="AM49" s="25">
        <f>EmployedFemale!AM49+EmployedMale!AM49</f>
        <v>175.01944281986866</v>
      </c>
      <c r="AN49" s="25">
        <f>EmployedFemale!AN49+EmployedMale!AN49</f>
        <v>181.23247274529064</v>
      </c>
      <c r="AO49" s="25">
        <f>EmployedFemale!AO49+EmployedMale!AO49</f>
        <v>187.4737601778474</v>
      </c>
      <c r="AP49" s="25">
        <f>EmployedFemale!AP49+EmployedMale!AP49</f>
        <v>193.5948526797774</v>
      </c>
      <c r="AQ49" s="25">
        <f>EmployedFemale!AQ49+EmployedMale!AQ49</f>
        <v>199.73923274036355</v>
      </c>
      <c r="AR49" s="25">
        <f>EmployedFemale!AR49+EmployedMale!AR49</f>
        <v>205.89530969074477</v>
      </c>
      <c r="AS49" s="25">
        <f>EmployedFemale!AS49+EmployedMale!AS49</f>
        <v>211.59921862479581</v>
      </c>
      <c r="AT49" s="25">
        <f>EmployedFemale!AT49+EmployedMale!AT49</f>
        <v>216.25211508475863</v>
      </c>
      <c r="AU49" s="25">
        <f>EmployedFemale!AU49+EmployedMale!AU49</f>
        <v>219.5349360708336</v>
      </c>
      <c r="AV49" s="25">
        <f>EmployedFemale!AV49+EmployedMale!AV49</f>
        <v>221.09763631300461</v>
      </c>
      <c r="AW49" s="25">
        <f>EmployedFemale!AW49+EmployedMale!AW49</f>
        <v>221.34588941980286</v>
      </c>
      <c r="AX49" s="25">
        <f>EmployedFemale!AX49+EmployedMale!AX49</f>
        <v>221.63219201933708</v>
      </c>
      <c r="AY49" s="25">
        <f>EmployedFemale!AY49+EmployedMale!AY49</f>
        <v>223.77621737974994</v>
      </c>
      <c r="AZ49" s="25">
        <f>EmployedFemale!AZ49+EmployedMale!AZ49</f>
        <v>228.9977440216</v>
      </c>
    </row>
    <row r="50" spans="1:52">
      <c r="A50" s="29">
        <v>47</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f>EmployedFemale!AA50+EmployedMale!AA50</f>
        <v>113.95329237152666</v>
      </c>
      <c r="AB50" s="28">
        <f>EmployedFemale!AB50+EmployedMale!AB50</f>
        <v>117.57018175851968</v>
      </c>
      <c r="AC50" s="28">
        <f>EmployedFemale!AC50+EmployedMale!AC50</f>
        <v>121.53364259157765</v>
      </c>
      <c r="AD50" s="28">
        <f>EmployedFemale!AD50+EmployedMale!AD50</f>
        <v>125.76632430927387</v>
      </c>
      <c r="AE50" s="28">
        <f>EmployedFemale!AE50+EmployedMale!AE50</f>
        <v>130.13129069199829</v>
      </c>
      <c r="AF50" s="28">
        <f>EmployedFemale!AF50+EmployedMale!AF50</f>
        <v>134.53587755906818</v>
      </c>
      <c r="AG50" s="25">
        <f>EmployedFemale!AG50+EmployedMale!AG50</f>
        <v>138.47937558761726</v>
      </c>
      <c r="AH50" s="25">
        <f>EmployedFemale!AH50+EmployedMale!AH50</f>
        <v>142.48680745855847</v>
      </c>
      <c r="AI50" s="25">
        <f>EmployedFemale!AI50+EmployedMale!AI50</f>
        <v>146.66785982335176</v>
      </c>
      <c r="AJ50" s="25">
        <f>EmployedFemale!AJ50+EmployedMale!AJ50</f>
        <v>151.16087128967192</v>
      </c>
      <c r="AK50" s="25">
        <f>EmployedFemale!AK50+EmployedMale!AK50</f>
        <v>156.06218772528928</v>
      </c>
      <c r="AL50" s="25">
        <f>EmployedFemale!AL50+EmployedMale!AL50</f>
        <v>161.26244196255578</v>
      </c>
      <c r="AM50" s="25">
        <f>EmployedFemale!AM50+EmployedMale!AM50</f>
        <v>166.74354789093425</v>
      </c>
      <c r="AN50" s="25">
        <f>EmployedFemale!AN50+EmployedMale!AN50</f>
        <v>172.55322433012003</v>
      </c>
      <c r="AO50" s="25">
        <f>EmployedFemale!AO50+EmployedMale!AO50</f>
        <v>178.74822060264054</v>
      </c>
      <c r="AP50" s="25">
        <f>EmployedFemale!AP50+EmployedMale!AP50</f>
        <v>185.31179031824948</v>
      </c>
      <c r="AQ50" s="25">
        <f>EmployedFemale!AQ50+EmployedMale!AQ50</f>
        <v>192.50868074591071</v>
      </c>
      <c r="AR50" s="25">
        <f>EmployedFemale!AR50+EmployedMale!AR50</f>
        <v>200.1969431866477</v>
      </c>
      <c r="AS50" s="25">
        <f>EmployedFemale!AS50+EmployedMale!AS50</f>
        <v>207.49790049232342</v>
      </c>
      <c r="AT50" s="25">
        <f>EmployedFemale!AT50+EmployedMale!AT50</f>
        <v>213.24386662620643</v>
      </c>
      <c r="AU50" s="25">
        <f>EmployedFemale!AU50+EmployedMale!AU50</f>
        <v>216.73801576672008</v>
      </c>
      <c r="AV50" s="25">
        <f>EmployedFemale!AV50+EmployedMale!AV50</f>
        <v>217.4677673961408</v>
      </c>
      <c r="AW50" s="25">
        <f>EmployedFemale!AW50+EmployedMale!AW50</f>
        <v>216.02876883722314</v>
      </c>
      <c r="AX50" s="25">
        <f>EmployedFemale!AX50+EmployedMale!AX50</f>
        <v>214.1553945720627</v>
      </c>
      <c r="AY50" s="25">
        <f>EmployedFemale!AY50+EmployedMale!AY50</f>
        <v>214.22489135932508</v>
      </c>
      <c r="AZ50" s="25">
        <f>EmployedFemale!AZ50+EmployedMale!AZ50</f>
        <v>217.85511732769999</v>
      </c>
    </row>
    <row r="51" spans="1:52">
      <c r="A51" s="29">
        <v>48</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f>EmployedFemale!AA51+EmployedMale!AA51</f>
        <v>109.58131923196049</v>
      </c>
      <c r="AB51" s="28">
        <f>EmployedFemale!AB51+EmployedMale!AB51</f>
        <v>113.24345528648199</v>
      </c>
      <c r="AC51" s="28">
        <f>EmployedFemale!AC51+EmployedMale!AC51</f>
        <v>117.05856479507818</v>
      </c>
      <c r="AD51" s="28">
        <f>EmployedFemale!AD51+EmployedMale!AD51</f>
        <v>121.01278136891023</v>
      </c>
      <c r="AE51" s="28">
        <f>EmployedFemale!AE51+EmployedMale!AE51</f>
        <v>125.05843648143136</v>
      </c>
      <c r="AF51" s="28">
        <f>EmployedFemale!AF51+EmployedMale!AF51</f>
        <v>129.17216847118436</v>
      </c>
      <c r="AG51" s="25">
        <f>EmployedFemale!AG51+EmployedMale!AG51</f>
        <v>132.89059914514456</v>
      </c>
      <c r="AH51" s="25">
        <f>EmployedFemale!AH51+EmployedMale!AH51</f>
        <v>136.7023316030423</v>
      </c>
      <c r="AI51" s="25">
        <f>EmployedFemale!AI51+EmployedMale!AI51</f>
        <v>140.69112143914526</v>
      </c>
      <c r="AJ51" s="25">
        <f>EmployedFemale!AJ51+EmployedMale!AJ51</f>
        <v>144.9656738692882</v>
      </c>
      <c r="AK51" s="25">
        <f>EmployedFemale!AK51+EmployedMale!AK51</f>
        <v>149.60100204095545</v>
      </c>
      <c r="AL51" s="25">
        <f>EmployedFemale!AL51+EmployedMale!AL51</f>
        <v>154.47894979310962</v>
      </c>
      <c r="AM51" s="25">
        <f>EmployedFemale!AM51+EmployedMale!AM51</f>
        <v>159.60760184650564</v>
      </c>
      <c r="AN51" s="25">
        <f>EmployedFemale!AN51+EmployedMale!AN51</f>
        <v>165.07733183232699</v>
      </c>
      <c r="AO51" s="25">
        <f>EmployedFemale!AO51+EmployedMale!AO51</f>
        <v>171.02040463681726</v>
      </c>
      <c r="AP51" s="25">
        <f>EmployedFemale!AP51+EmployedMale!AP51</f>
        <v>177.46135794764064</v>
      </c>
      <c r="AQ51" s="25">
        <f>EmployedFemale!AQ51+EmployedMale!AQ51</f>
        <v>184.64992103148234</v>
      </c>
      <c r="AR51" s="25">
        <f>EmployedFemale!AR51+EmployedMale!AR51</f>
        <v>192.42233635857463</v>
      </c>
      <c r="AS51" s="25">
        <f>EmployedFemale!AS51+EmployedMale!AS51</f>
        <v>199.91597808054527</v>
      </c>
      <c r="AT51" s="25">
        <f>EmployedFemale!AT51+EmployedMale!AT51</f>
        <v>205.9823392258275</v>
      </c>
      <c r="AU51" s="25">
        <f>EmployedFemale!AU51+EmployedMale!AU51</f>
        <v>209.91706188517819</v>
      </c>
      <c r="AV51" s="25">
        <f>EmployedFemale!AV51+EmployedMale!AV51</f>
        <v>211.28166464071796</v>
      </c>
      <c r="AW51" s="25">
        <f>EmployedFemale!AW51+EmployedMale!AW51</f>
        <v>210.61029812343713</v>
      </c>
      <c r="AX51" s="25">
        <f>EmployedFemale!AX51+EmployedMale!AX51</f>
        <v>209.37742154192497</v>
      </c>
      <c r="AY51" s="25">
        <f>EmployedFemale!AY51+EmployedMale!AY51</f>
        <v>209.59649433446819</v>
      </c>
      <c r="AZ51" s="25">
        <f>EmployedFemale!AZ51+EmployedMale!AZ51</f>
        <v>212.66623474670001</v>
      </c>
    </row>
    <row r="52" spans="1:52">
      <c r="A52" s="29">
        <v>49</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f>EmployedFemale!AA52+EmployedMale!AA52</f>
        <v>105.3978199279866</v>
      </c>
      <c r="AB52" s="28">
        <f>EmployedFemale!AB52+EmployedMale!AB52</f>
        <v>109.18242770476697</v>
      </c>
      <c r="AC52" s="28">
        <f>EmployedFemale!AC52+EmployedMale!AC52</f>
        <v>112.83641963535989</v>
      </c>
      <c r="AD52" s="28">
        <f>EmployedFemale!AD52+EmployedMale!AD52</f>
        <v>116.4378698964006</v>
      </c>
      <c r="AE52" s="28">
        <f>EmployedFemale!AE52+EmployedMale!AE52</f>
        <v>120.10217679654784</v>
      </c>
      <c r="AF52" s="28">
        <f>EmployedFemale!AF52+EmployedMale!AF52</f>
        <v>123.9189551239848</v>
      </c>
      <c r="AG52" s="25">
        <f>EmployedFemale!AG52+EmployedMale!AG52</f>
        <v>127.47044125818617</v>
      </c>
      <c r="AH52" s="25">
        <f>EmployedFemale!AH52+EmployedMale!AH52</f>
        <v>131.17932239565855</v>
      </c>
      <c r="AI52" s="25">
        <f>EmployedFemale!AI52+EmployedMale!AI52</f>
        <v>135.09368126796733</v>
      </c>
      <c r="AJ52" s="25">
        <f>EmployedFemale!AJ52+EmployedMale!AJ52</f>
        <v>139.2634191776333</v>
      </c>
      <c r="AK52" s="25">
        <f>EmployedFemale!AK52+EmployedMale!AK52</f>
        <v>143.72062479097738</v>
      </c>
      <c r="AL52" s="25">
        <f>EmployedFemale!AL52+EmployedMale!AL52</f>
        <v>148.37707951793908</v>
      </c>
      <c r="AM52" s="25">
        <f>EmployedFemale!AM52+EmployedMale!AM52</f>
        <v>153.25718749274569</v>
      </c>
      <c r="AN52" s="25">
        <f>EmployedFemale!AN52+EmployedMale!AN52</f>
        <v>158.43182008092367</v>
      </c>
      <c r="AO52" s="25">
        <f>EmployedFemale!AO52+EmployedMale!AO52</f>
        <v>163.98396178478566</v>
      </c>
      <c r="AP52" s="25">
        <f>EmployedFemale!AP52+EmployedMale!AP52</f>
        <v>169.9328919907872</v>
      </c>
      <c r="AQ52" s="25">
        <f>EmployedFemale!AQ52+EmployedMale!AQ52</f>
        <v>176.4324075546827</v>
      </c>
      <c r="AR52" s="25">
        <f>EmployedFemale!AR52+EmployedMale!AR52</f>
        <v>183.35962483272576</v>
      </c>
      <c r="AS52" s="25">
        <f>EmployedFemale!AS52+EmployedMale!AS52</f>
        <v>190.14229887102374</v>
      </c>
      <c r="AT52" s="25">
        <f>EmployedFemale!AT52+EmployedMale!AT52</f>
        <v>196.02641314972513</v>
      </c>
      <c r="AU52" s="25">
        <f>EmployedFemale!AU52+EmployedMale!AU52</f>
        <v>200.54175321226387</v>
      </c>
      <c r="AV52" s="25">
        <f>EmployedFemale!AV52+EmployedMale!AV52</f>
        <v>203.45235577223556</v>
      </c>
      <c r="AW52" s="25">
        <f>EmployedFemale!AW52+EmployedMale!AW52</f>
        <v>205.09803283241683</v>
      </c>
      <c r="AX52" s="25">
        <f>EmployedFemale!AX52+EmployedMale!AX52</f>
        <v>206.26770890765198</v>
      </c>
      <c r="AY52" s="25">
        <f>EmployedFemale!AY52+EmployedMale!AY52</f>
        <v>208.06044349513314</v>
      </c>
      <c r="AZ52" s="25">
        <f>EmployedFemale!AZ52+EmployedMale!AZ52</f>
        <v>211.26651287729999</v>
      </c>
    </row>
    <row r="53" spans="1:52">
      <c r="A53" s="29">
        <v>50</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f>EmployedFemale!AA53+EmployedMale!AA53</f>
        <v>94.561135849446828</v>
      </c>
      <c r="AB53" s="28">
        <f>EmployedFemale!AB53+EmployedMale!AB53</f>
        <v>98.192413959717442</v>
      </c>
      <c r="AC53" s="28">
        <f>EmployedFemale!AC53+EmployedMale!AC53</f>
        <v>101.4499369421281</v>
      </c>
      <c r="AD53" s="28">
        <f>EmployedFemale!AD53+EmployedMale!AD53</f>
        <v>104.49525874990465</v>
      </c>
      <c r="AE53" s="28">
        <f>EmployedFemale!AE53+EmployedMale!AE53</f>
        <v>107.57517778405645</v>
      </c>
      <c r="AF53" s="28">
        <f>EmployedFemale!AF53+EmployedMale!AF53</f>
        <v>110.86923474397048</v>
      </c>
      <c r="AG53" s="25">
        <f>EmployedFemale!AG53+EmployedMale!AG53</f>
        <v>113.98991868309633</v>
      </c>
      <c r="AH53" s="25">
        <f>EmployedFemale!AH53+EmployedMale!AH53</f>
        <v>117.31471040596726</v>
      </c>
      <c r="AI53" s="25">
        <f>EmployedFemale!AI53+EmployedMale!AI53</f>
        <v>120.84607943746585</v>
      </c>
      <c r="AJ53" s="25">
        <f>EmployedFemale!AJ53+EmployedMale!AJ53</f>
        <v>124.56841453601956</v>
      </c>
      <c r="AK53" s="25">
        <f>EmployedFemale!AK53+EmployedMale!AK53</f>
        <v>128.47328586389108</v>
      </c>
      <c r="AL53" s="25">
        <f>EmployedFemale!AL53+EmployedMale!AL53</f>
        <v>133.10331623909678</v>
      </c>
      <c r="AM53" s="25">
        <f>EmployedFemale!AM53+EmployedMale!AM53</f>
        <v>137.93136211458113</v>
      </c>
      <c r="AN53" s="25">
        <f>EmployedFemale!AN53+EmployedMale!AN53</f>
        <v>143.03176465044936</v>
      </c>
      <c r="AO53" s="25">
        <f>EmployedFemale!AO53+EmployedMale!AO53</f>
        <v>148.49911489365627</v>
      </c>
      <c r="AP53" s="25">
        <f>EmployedFemale!AP53+EmployedMale!AP53</f>
        <v>154.36927564353658</v>
      </c>
      <c r="AQ53" s="25">
        <f>EmployedFemale!AQ53+EmployedMale!AQ53</f>
        <v>160.72488138234019</v>
      </c>
      <c r="AR53" s="25">
        <f>EmployedFemale!AR53+EmployedMale!AR53</f>
        <v>167.47179567759099</v>
      </c>
      <c r="AS53" s="25">
        <f>EmployedFemale!AS53+EmployedMale!AS53</f>
        <v>174.28009449794826</v>
      </c>
      <c r="AT53" s="25">
        <f>EmployedFemale!AT53+EmployedMale!AT53</f>
        <v>180.70828271927215</v>
      </c>
      <c r="AU53" s="25">
        <f>EmployedFemale!AU53+EmployedMale!AU53</f>
        <v>186.45243318077607</v>
      </c>
      <c r="AV53" s="25">
        <f>EmployedFemale!AV53+EmployedMale!AV53</f>
        <v>191.4522320639594</v>
      </c>
      <c r="AW53" s="25">
        <f>EmployedFemale!AW53+EmployedMale!AW53</f>
        <v>195.86144798336323</v>
      </c>
      <c r="AX53" s="25">
        <f>EmployedFemale!AX53+EmployedMale!AX53</f>
        <v>199.86350052985219</v>
      </c>
      <c r="AY53" s="25">
        <f>EmployedFemale!AY53+EmployedMale!AY53</f>
        <v>203.74167247745299</v>
      </c>
      <c r="AZ53" s="25">
        <f>EmployedFemale!AZ53+EmployedMale!AZ53</f>
        <v>207.7485769736</v>
      </c>
    </row>
    <row r="54" spans="1:52">
      <c r="A54" s="29">
        <v>51</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f>EmployedFemale!AA54+EmployedMale!AA54</f>
        <v>91.036053615345622</v>
      </c>
      <c r="AB54" s="28">
        <f>EmployedFemale!AB54+EmployedMale!AB54</f>
        <v>94.755445566772252</v>
      </c>
      <c r="AC54" s="28">
        <f>EmployedFemale!AC54+EmployedMale!AC54</f>
        <v>97.811825146549552</v>
      </c>
      <c r="AD54" s="28">
        <f>EmployedFemale!AD54+EmployedMale!AD54</f>
        <v>100.47252013299693</v>
      </c>
      <c r="AE54" s="28">
        <f>EmployedFemale!AE54+EmployedMale!AE54</f>
        <v>103.14812257148819</v>
      </c>
      <c r="AF54" s="28">
        <f>EmployedFemale!AF54+EmployedMale!AF54</f>
        <v>106.14354372156936</v>
      </c>
      <c r="AG54" s="25">
        <f>EmployedFemale!AG54+EmployedMale!AG54</f>
        <v>109.11967634028393</v>
      </c>
      <c r="AH54" s="25">
        <f>EmployedFemale!AH54+EmployedMale!AH54</f>
        <v>112.385554232806</v>
      </c>
      <c r="AI54" s="25">
        <f>EmployedFemale!AI54+EmployedMale!AI54</f>
        <v>115.88932670165171</v>
      </c>
      <c r="AJ54" s="25">
        <f>EmployedFemale!AJ54+EmployedMale!AJ54</f>
        <v>119.52938709867159</v>
      </c>
      <c r="AK54" s="25">
        <f>EmployedFemale!AK54+EmployedMale!AK54</f>
        <v>123.23532857848873</v>
      </c>
      <c r="AL54" s="25">
        <f>EmployedFemale!AL54+EmployedMale!AL54</f>
        <v>127.53589633420982</v>
      </c>
      <c r="AM54" s="25">
        <f>EmployedFemale!AM54+EmployedMale!AM54</f>
        <v>131.96353660286147</v>
      </c>
      <c r="AN54" s="25">
        <f>EmployedFemale!AN54+EmployedMale!AN54</f>
        <v>136.60647105723996</v>
      </c>
      <c r="AO54" s="25">
        <f>EmployedFemale!AO54+EmployedMale!AO54</f>
        <v>141.59187117425608</v>
      </c>
      <c r="AP54" s="25">
        <f>EmployedFemale!AP54+EmployedMale!AP54</f>
        <v>146.99664320029137</v>
      </c>
      <c r="AQ54" s="25">
        <f>EmployedFemale!AQ54+EmployedMale!AQ54</f>
        <v>152.82376053227006</v>
      </c>
      <c r="AR54" s="25">
        <f>EmployedFemale!AR54+EmployedMale!AR54</f>
        <v>158.99814404395784</v>
      </c>
      <c r="AS54" s="25">
        <f>EmployedFemale!AS54+EmployedMale!AS54</f>
        <v>165.40418143314633</v>
      </c>
      <c r="AT54" s="25">
        <f>EmployedFemale!AT54+EmployedMale!AT54</f>
        <v>171.88891209864391</v>
      </c>
      <c r="AU54" s="25">
        <f>EmployedFemale!AU54+EmployedMale!AU54</f>
        <v>178.31327404516179</v>
      </c>
      <c r="AV54" s="25">
        <f>EmployedFemale!AV54+EmployedMale!AV54</f>
        <v>184.8112082080894</v>
      </c>
      <c r="AW54" s="25">
        <f>EmployedFemale!AW54+EmployedMale!AW54</f>
        <v>191.367136128026</v>
      </c>
      <c r="AX54" s="25">
        <f>EmployedFemale!AX54+EmployedMale!AX54</f>
        <v>197.55272280336567</v>
      </c>
      <c r="AY54" s="25">
        <f>EmployedFemale!AY54+EmployedMale!AY54</f>
        <v>202.7957940426648</v>
      </c>
      <c r="AZ54" s="25">
        <f>EmployedFemale!AZ54+EmployedMale!AZ54</f>
        <v>206.7885839416</v>
      </c>
    </row>
    <row r="55" spans="1:52">
      <c r="A55" s="29">
        <v>52</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f>EmployedFemale!AA55+EmployedMale!AA55</f>
        <v>86.704508664009126</v>
      </c>
      <c r="AB55" s="28">
        <f>EmployedFemale!AB55+EmployedMale!AB55</f>
        <v>90.51252729734685</v>
      </c>
      <c r="AC55" s="28">
        <f>EmployedFemale!AC55+EmployedMale!AC55</f>
        <v>93.57112274604961</v>
      </c>
      <c r="AD55" s="28">
        <f>EmployedFemale!AD55+EmployedMale!AD55</f>
        <v>96.166892761278888</v>
      </c>
      <c r="AE55" s="28">
        <f>EmployedFemale!AE55+EmployedMale!AE55</f>
        <v>98.752351568220234</v>
      </c>
      <c r="AF55" s="28">
        <f>EmployedFemale!AF55+EmployedMale!AF55</f>
        <v>101.6597519164112</v>
      </c>
      <c r="AG55" s="25">
        <f>EmployedFemale!AG55+EmployedMale!AG55</f>
        <v>104.56864645520423</v>
      </c>
      <c r="AH55" s="25">
        <f>EmployedFemale!AH55+EmployedMale!AH55</f>
        <v>107.7589574016362</v>
      </c>
      <c r="AI55" s="25">
        <f>EmployedFemale!AI55+EmployedMale!AI55</f>
        <v>111.16042059600343</v>
      </c>
      <c r="AJ55" s="25">
        <f>EmployedFemale!AJ55+EmployedMale!AJ55</f>
        <v>114.64859764456145</v>
      </c>
      <c r="AK55" s="25">
        <f>EmployedFemale!AK55+EmployedMale!AK55</f>
        <v>118.14540989518207</v>
      </c>
      <c r="AL55" s="25">
        <f>EmployedFemale!AL55+EmployedMale!AL55</f>
        <v>122.15830825560198</v>
      </c>
      <c r="AM55" s="25">
        <f>EmployedFemale!AM55+EmployedMale!AM55</f>
        <v>126.25695950221707</v>
      </c>
      <c r="AN55" s="25">
        <f>EmployedFemale!AN55+EmployedMale!AN55</f>
        <v>130.53956251383801</v>
      </c>
      <c r="AO55" s="25">
        <f>EmployedFemale!AO55+EmployedMale!AO55</f>
        <v>135.13275951936686</v>
      </c>
      <c r="AP55" s="25">
        <f>EmployedFemale!AP55+EmployedMale!AP55</f>
        <v>140.12770201369307</v>
      </c>
      <c r="AQ55" s="25">
        <f>EmployedFemale!AQ55+EmployedMale!AQ55</f>
        <v>145.47489947710477</v>
      </c>
      <c r="AR55" s="25">
        <f>EmployedFemale!AR55+EmployedMale!AR55</f>
        <v>151.1197638957598</v>
      </c>
      <c r="AS55" s="25">
        <f>EmployedFemale!AS55+EmployedMale!AS55</f>
        <v>157.10983022038209</v>
      </c>
      <c r="AT55" s="25">
        <f>EmployedFemale!AT55+EmployedMale!AT55</f>
        <v>163.50451369234204</v>
      </c>
      <c r="AU55" s="25">
        <f>EmployedFemale!AU55+EmployedMale!AU55</f>
        <v>170.2944153695307</v>
      </c>
      <c r="AV55" s="25">
        <f>EmployedFemale!AV55+EmployedMale!AV55</f>
        <v>177.72847191198699</v>
      </c>
      <c r="AW55" s="25">
        <f>EmployedFemale!AW55+EmployedMale!AW55</f>
        <v>185.68424350135632</v>
      </c>
      <c r="AX55" s="25">
        <f>EmployedFemale!AX55+EmployedMale!AX55</f>
        <v>193.33802835267426</v>
      </c>
      <c r="AY55" s="25">
        <f>EmployedFemale!AY55+EmployedMale!AY55</f>
        <v>199.58915671177431</v>
      </c>
      <c r="AZ55" s="25">
        <f>EmployedFemale!AZ55+EmployedMale!AZ55</f>
        <v>203.75874285999998</v>
      </c>
    </row>
    <row r="56" spans="1:52">
      <c r="A56" s="29">
        <v>53</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f>EmployedFemale!AA56+EmployedMale!AA56</f>
        <v>81.066931683715836</v>
      </c>
      <c r="AB56" s="28">
        <f>EmployedFemale!AB56+EmployedMale!AB56</f>
        <v>84.958863893729841</v>
      </c>
      <c r="AC56" s="28">
        <f>EmployedFemale!AC56+EmployedMale!AC56</f>
        <v>88.335854143649499</v>
      </c>
      <c r="AD56" s="28">
        <f>EmployedFemale!AD56+EmployedMale!AD56</f>
        <v>91.370724059446189</v>
      </c>
      <c r="AE56" s="28">
        <f>EmployedFemale!AE56+EmployedMale!AE56</f>
        <v>94.34846140337676</v>
      </c>
      <c r="AF56" s="28">
        <f>EmployedFemale!AF56+EmployedMale!AF56</f>
        <v>97.484673406416036</v>
      </c>
      <c r="AG56" s="25">
        <f>EmployedFemale!AG56+EmployedMale!AG56</f>
        <v>100.4376140565679</v>
      </c>
      <c r="AH56" s="25">
        <f>EmployedFemale!AH56+EmployedMale!AH56</f>
        <v>103.50596011672465</v>
      </c>
      <c r="AI56" s="25">
        <f>EmployedFemale!AI56+EmployedMale!AI56</f>
        <v>106.67123387355056</v>
      </c>
      <c r="AJ56" s="25">
        <f>EmployedFemale!AJ56+EmployedMale!AJ56</f>
        <v>109.8911268401155</v>
      </c>
      <c r="AK56" s="25">
        <f>EmployedFemale!AK56+EmployedMale!AK56</f>
        <v>113.14046961583296</v>
      </c>
      <c r="AL56" s="25">
        <f>EmployedFemale!AL56+EmployedMale!AL56</f>
        <v>116.92932219354699</v>
      </c>
      <c r="AM56" s="25">
        <f>EmployedFemale!AM56+EmployedMale!AM56</f>
        <v>120.82702317196231</v>
      </c>
      <c r="AN56" s="25">
        <f>EmployedFemale!AN56+EmployedMale!AN56</f>
        <v>124.90778112314948</v>
      </c>
      <c r="AO56" s="25">
        <f>EmployedFemale!AO56+EmployedMale!AO56</f>
        <v>129.27296550575136</v>
      </c>
      <c r="AP56" s="25">
        <f>EmployedFemale!AP56+EmployedMale!AP56</f>
        <v>133.99343939086543</v>
      </c>
      <c r="AQ56" s="25">
        <f>EmployedFemale!AQ56+EmployedMale!AQ56</f>
        <v>139.01600507052967</v>
      </c>
      <c r="AR56" s="25">
        <f>EmployedFemale!AR56+EmployedMale!AR56</f>
        <v>144.30266213897593</v>
      </c>
      <c r="AS56" s="25">
        <f>EmployedFemale!AS56+EmployedMale!AS56</f>
        <v>149.94797953052995</v>
      </c>
      <c r="AT56" s="25">
        <f>EmployedFemale!AT56+EmployedMale!AT56</f>
        <v>156.07137934419072</v>
      </c>
      <c r="AU56" s="25">
        <f>EmployedFemale!AU56+EmployedMale!AU56</f>
        <v>162.70565181856986</v>
      </c>
      <c r="AV56" s="25">
        <f>EmployedFemale!AV56+EmployedMale!AV56</f>
        <v>170.0910025114236</v>
      </c>
      <c r="AW56" s="25">
        <f>EmployedFemale!AW56+EmployedMale!AW56</f>
        <v>178.08009930588267</v>
      </c>
      <c r="AX56" s="25">
        <f>EmployedFemale!AX56+EmployedMale!AX56</f>
        <v>185.87183182263195</v>
      </c>
      <c r="AY56" s="25">
        <f>EmployedFemale!AY56+EmployedMale!AY56</f>
        <v>192.37845798328294</v>
      </c>
      <c r="AZ56" s="25">
        <f>EmployedFemale!AZ56+EmployedMale!AZ56</f>
        <v>196.9230603888</v>
      </c>
    </row>
    <row r="57" spans="1:52">
      <c r="A57" s="29">
        <v>54</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f>EmployedFemale!AA57+EmployedMale!AA57</f>
        <v>74.707716632481436</v>
      </c>
      <c r="AB57" s="28">
        <f>EmployedFemale!AB57+EmployedMale!AB57</f>
        <v>78.660979429254667</v>
      </c>
      <c r="AC57" s="28">
        <f>EmployedFemale!AC57+EmployedMale!AC57</f>
        <v>82.522164092936521</v>
      </c>
      <c r="AD57" s="28">
        <f>EmployedFemale!AD57+EmployedMale!AD57</f>
        <v>86.274963083323144</v>
      </c>
      <c r="AE57" s="28">
        <f>EmployedFemale!AE57+EmployedMale!AE57</f>
        <v>89.922641773063333</v>
      </c>
      <c r="AF57" s="28">
        <f>EmployedFemale!AF57+EmployedMale!AF57</f>
        <v>93.477097537136459</v>
      </c>
      <c r="AG57" s="25">
        <f>EmployedFemale!AG57+EmployedMale!AG57</f>
        <v>96.543410661741518</v>
      </c>
      <c r="AH57" s="25">
        <f>EmployedFemale!AH57+EmployedMale!AH57</f>
        <v>99.473872829053889</v>
      </c>
      <c r="AI57" s="25">
        <f>EmployedFemale!AI57+EmployedMale!AI57</f>
        <v>102.33898550842896</v>
      </c>
      <c r="AJ57" s="25">
        <f>EmployedFemale!AJ57+EmployedMale!AJ57</f>
        <v>105.23488236819372</v>
      </c>
      <c r="AK57" s="25">
        <f>EmployedFemale!AK57+EmployedMale!AK57</f>
        <v>108.23835271342068</v>
      </c>
      <c r="AL57" s="25">
        <f>EmployedFemale!AL57+EmployedMale!AL57</f>
        <v>111.85473743866757</v>
      </c>
      <c r="AM57" s="25">
        <f>EmployedFemale!AM57+EmployedMale!AM57</f>
        <v>115.63271313263729</v>
      </c>
      <c r="AN57" s="25">
        <f>EmployedFemale!AN57+EmployedMale!AN57</f>
        <v>119.61933916336287</v>
      </c>
      <c r="AO57" s="25">
        <f>EmployedFemale!AO57+EmployedMale!AO57</f>
        <v>123.86038114587521</v>
      </c>
      <c r="AP57" s="25">
        <f>EmployedFemale!AP57+EmployedMale!AP57</f>
        <v>128.39506878859578</v>
      </c>
      <c r="AQ57" s="25">
        <f>EmployedFemale!AQ57+EmployedMale!AQ57</f>
        <v>133.18660287557162</v>
      </c>
      <c r="AR57" s="25">
        <f>EmployedFemale!AR57+EmployedMale!AR57</f>
        <v>138.21938829008815</v>
      </c>
      <c r="AS57" s="25">
        <f>EmployedFemale!AS57+EmployedMale!AS57</f>
        <v>143.55876764128709</v>
      </c>
      <c r="AT57" s="25">
        <f>EmployedFemale!AT57+EmployedMale!AT57</f>
        <v>149.28879668767817</v>
      </c>
      <c r="AU57" s="25">
        <f>EmployedFemale!AU57+EmployedMale!AU57</f>
        <v>155.43283792206825</v>
      </c>
      <c r="AV57" s="25">
        <f>EmployedFemale!AV57+EmployedMale!AV57</f>
        <v>162.13343131709678</v>
      </c>
      <c r="AW57" s="25">
        <f>EmployedFemale!AW57+EmployedMale!AW57</f>
        <v>169.28335774765333</v>
      </c>
      <c r="AX57" s="25">
        <f>EmployedFemale!AX57+EmployedMale!AX57</f>
        <v>176.35489537350577</v>
      </c>
      <c r="AY57" s="25">
        <f>EmployedFemale!AY57+EmployedMale!AY57</f>
        <v>182.63585928036395</v>
      </c>
      <c r="AZ57" s="25">
        <f>EmployedFemale!AZ57+EmployedMale!AZ57</f>
        <v>187.67003357919998</v>
      </c>
    </row>
    <row r="58" spans="1:52">
      <c r="A58" s="29">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f>EmployedFemale!AA58+EmployedMale!AA58</f>
        <v>67.441330180003646</v>
      </c>
      <c r="AB58" s="28">
        <f>EmployedFemale!AB58+EmployedMale!AB58</f>
        <v>71.372854791205526</v>
      </c>
      <c r="AC58" s="28">
        <f>EmployedFemale!AC58+EmployedMale!AC58</f>
        <v>75.600283241118262</v>
      </c>
      <c r="AD58" s="28">
        <f>EmployedFemale!AD58+EmployedMale!AD58</f>
        <v>79.931618343328523</v>
      </c>
      <c r="AE58" s="28">
        <f>EmployedFemale!AE58+EmployedMale!AE58</f>
        <v>84.115898508671819</v>
      </c>
      <c r="AF58" s="28">
        <f>EmployedFemale!AF58+EmployedMale!AF58</f>
        <v>87.979845688695235</v>
      </c>
      <c r="AG58" s="25">
        <f>EmployedFemale!AG58+EmployedMale!AG58</f>
        <v>91.095385008915741</v>
      </c>
      <c r="AH58" s="25">
        <f>EmployedFemale!AH58+EmployedMale!AH58</f>
        <v>93.85075112336591</v>
      </c>
      <c r="AI58" s="25">
        <f>EmployedFemale!AI58+EmployedMale!AI58</f>
        <v>96.393979306214078</v>
      </c>
      <c r="AJ58" s="25">
        <f>EmployedFemale!AJ58+EmployedMale!AJ58</f>
        <v>98.945754285987164</v>
      </c>
      <c r="AK58" s="25">
        <f>EmployedFemale!AK58+EmployedMale!AK58</f>
        <v>101.67211609379379</v>
      </c>
      <c r="AL58" s="25">
        <f>EmployedFemale!AL58+EmployedMale!AL58</f>
        <v>104.80156113074129</v>
      </c>
      <c r="AM58" s="25">
        <f>EmployedFemale!AM58+EmployedMale!AM58</f>
        <v>108.12534848650736</v>
      </c>
      <c r="AN58" s="25">
        <f>EmployedFemale!AN58+EmployedMale!AN58</f>
        <v>111.65227877677604</v>
      </c>
      <c r="AO58" s="25">
        <f>EmployedFemale!AO58+EmployedMale!AO58</f>
        <v>115.37012953398671</v>
      </c>
      <c r="AP58" s="25">
        <f>EmployedFemale!AP58+EmployedMale!AP58</f>
        <v>119.27434225515417</v>
      </c>
      <c r="AQ58" s="25">
        <f>EmployedFemale!AQ58+EmployedMale!AQ58</f>
        <v>123.33756236753746</v>
      </c>
      <c r="AR58" s="25">
        <f>EmployedFemale!AR58+EmployedMale!AR58</f>
        <v>127.57170182370935</v>
      </c>
      <c r="AS58" s="25">
        <f>EmployedFemale!AS58+EmployedMale!AS58</f>
        <v>132.04058561092663</v>
      </c>
      <c r="AT58" s="25">
        <f>EmployedFemale!AT58+EmployedMale!AT58</f>
        <v>136.82886941996486</v>
      </c>
      <c r="AU58" s="25">
        <f>EmployedFemale!AU58+EmployedMale!AU58</f>
        <v>141.97404607317509</v>
      </c>
      <c r="AV58" s="25">
        <f>EmployedFemale!AV58+EmployedMale!AV58</f>
        <v>147.54291046843923</v>
      </c>
      <c r="AW58" s="25">
        <f>EmployedFemale!AW58+EmployedMale!AW58</f>
        <v>153.44832724577719</v>
      </c>
      <c r="AX58" s="25">
        <f>EmployedFemale!AX58+EmployedMale!AX58</f>
        <v>159.38548663088426</v>
      </c>
      <c r="AY58" s="25">
        <f>EmployedFemale!AY58+EmployedMale!AY58</f>
        <v>164.94576647085438</v>
      </c>
      <c r="AZ58" s="25">
        <f>EmployedFemale!AZ58+EmployedMale!AZ58</f>
        <v>169.85357217950002</v>
      </c>
    </row>
    <row r="59" spans="1:52">
      <c r="A59" s="29">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f>EmployedFemale!AA59+EmployedMale!AA59</f>
        <v>61.485302900126932</v>
      </c>
      <c r="AB59" s="28">
        <f>EmployedFemale!AB59+EmployedMale!AB59</f>
        <v>65.501464519830478</v>
      </c>
      <c r="AC59" s="28">
        <f>EmployedFemale!AC59+EmployedMale!AC59</f>
        <v>70.229836749597681</v>
      </c>
      <c r="AD59" s="28">
        <f>EmployedFemale!AD59+EmployedMale!AD59</f>
        <v>75.283621425518049</v>
      </c>
      <c r="AE59" s="28">
        <f>EmployedFemale!AE59+EmployedMale!AE59</f>
        <v>80.12933832953388</v>
      </c>
      <c r="AF59" s="28">
        <f>EmployedFemale!AF59+EmployedMale!AF59</f>
        <v>84.394053014539068</v>
      </c>
      <c r="AG59" s="25">
        <f>EmployedFemale!AG59+EmployedMale!AG59</f>
        <v>87.595629841070021</v>
      </c>
      <c r="AH59" s="25">
        <f>EmployedFemale!AH59+EmployedMale!AH59</f>
        <v>90.173237729883141</v>
      </c>
      <c r="AI59" s="25">
        <f>EmployedFemale!AI59+EmployedMale!AI59</f>
        <v>92.371898819537037</v>
      </c>
      <c r="AJ59" s="25">
        <f>EmployedFemale!AJ59+EmployedMale!AJ59</f>
        <v>94.568093929875147</v>
      </c>
      <c r="AK59" s="25">
        <f>EmployedFemale!AK59+EmployedMale!AK59</f>
        <v>97.0313836289248</v>
      </c>
      <c r="AL59" s="25">
        <f>EmployedFemale!AL59+EmployedMale!AL59</f>
        <v>100.01069882852605</v>
      </c>
      <c r="AM59" s="25">
        <f>EmployedFemale!AM59+EmployedMale!AM59</f>
        <v>103.26279276663031</v>
      </c>
      <c r="AN59" s="25">
        <f>EmployedFemale!AN59+EmployedMale!AN59</f>
        <v>106.74024730215089</v>
      </c>
      <c r="AO59" s="25">
        <f>EmployedFemale!AO59+EmployedMale!AO59</f>
        <v>110.35657832683235</v>
      </c>
      <c r="AP59" s="25">
        <f>EmployedFemale!AP59+EmployedMale!AP59</f>
        <v>114.05545787273329</v>
      </c>
      <c r="AQ59" s="25">
        <f>EmployedFemale!AQ59+EmployedMale!AQ59</f>
        <v>117.81256228573652</v>
      </c>
      <c r="AR59" s="25">
        <f>EmployedFemale!AR59+EmployedMale!AR59</f>
        <v>121.67191640258483</v>
      </c>
      <c r="AS59" s="25">
        <f>EmployedFemale!AS59+EmployedMale!AS59</f>
        <v>125.71803738839009</v>
      </c>
      <c r="AT59" s="25">
        <f>EmployedFemale!AT59+EmployedMale!AT59</f>
        <v>130.06457996875844</v>
      </c>
      <c r="AU59" s="25">
        <f>EmployedFemale!AU59+EmployedMale!AU59</f>
        <v>134.77654234135912</v>
      </c>
      <c r="AV59" s="25">
        <f>EmployedFemale!AV59+EmployedMale!AV59</f>
        <v>139.8566955598597</v>
      </c>
      <c r="AW59" s="25">
        <f>EmployedFemale!AW59+EmployedMale!AW59</f>
        <v>145.23287841561194</v>
      </c>
      <c r="AX59" s="25">
        <f>EmployedFemale!AX59+EmployedMale!AX59</f>
        <v>150.79830166463984</v>
      </c>
      <c r="AY59" s="25">
        <f>EmployedFemale!AY59+EmployedMale!AY59</f>
        <v>156.412406187496</v>
      </c>
      <c r="AZ59" s="25">
        <f>EmployedFemale!AZ59+EmployedMale!AZ59</f>
        <v>161.94817901649998</v>
      </c>
    </row>
    <row r="60" spans="1:52">
      <c r="A60" s="29">
        <v>57</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f>EmployedFemale!AA60+EmployedMale!AA60</f>
        <v>56.574604305268558</v>
      </c>
      <c r="AB60" s="28">
        <f>EmployedFemale!AB60+EmployedMale!AB60</f>
        <v>60.442193874938802</v>
      </c>
      <c r="AC60" s="28">
        <f>EmployedFemale!AC60+EmployedMale!AC60</f>
        <v>65.256984287041163</v>
      </c>
      <c r="AD60" s="28">
        <f>EmployedFemale!AD60+EmployedMale!AD60</f>
        <v>70.545755997544092</v>
      </c>
      <c r="AE60" s="28">
        <f>EmployedFemale!AE60+EmployedMale!AE60</f>
        <v>75.647121882122605</v>
      </c>
      <c r="AF60" s="28">
        <f>EmployedFemale!AF60+EmployedMale!AF60</f>
        <v>80.086081222911702</v>
      </c>
      <c r="AG60" s="25">
        <f>EmployedFemale!AG60+EmployedMale!AG60</f>
        <v>83.372237411810715</v>
      </c>
      <c r="AH60" s="25">
        <f>EmployedFemale!AH60+EmployedMale!AH60</f>
        <v>85.952369140814284</v>
      </c>
      <c r="AI60" s="25">
        <f>EmployedFemale!AI60+EmployedMale!AI60</f>
        <v>88.097551184188404</v>
      </c>
      <c r="AJ60" s="25">
        <f>EmployedFemale!AJ60+EmployedMale!AJ60</f>
        <v>90.213226483616353</v>
      </c>
      <c r="AK60" s="25">
        <f>EmployedFemale!AK60+EmployedMale!AK60</f>
        <v>92.60034112938871</v>
      </c>
      <c r="AL60" s="25">
        <f>EmployedFemale!AL60+EmployedMale!AL60</f>
        <v>95.500924627737376</v>
      </c>
      <c r="AM60" s="25">
        <f>EmployedFemale!AM60+EmployedMale!AM60</f>
        <v>98.664352755835523</v>
      </c>
      <c r="AN60" s="25">
        <f>EmployedFemale!AN60+EmployedMale!AN60</f>
        <v>102.03185240619896</v>
      </c>
      <c r="AO60" s="25">
        <f>EmployedFemale!AO60+EmployedMale!AO60</f>
        <v>105.49252508091317</v>
      </c>
      <c r="AP60" s="25">
        <f>EmployedFemale!AP60+EmployedMale!AP60</f>
        <v>108.9751395053888</v>
      </c>
      <c r="AQ60" s="25">
        <f>EmployedFemale!AQ60+EmployedMale!AQ60</f>
        <v>112.46488231294825</v>
      </c>
      <c r="AR60" s="25">
        <f>EmployedFemale!AR60+EmployedMale!AR60</f>
        <v>116.02226385764445</v>
      </c>
      <c r="AS60" s="25">
        <f>EmployedFemale!AS60+EmployedMale!AS60</f>
        <v>119.73458570961543</v>
      </c>
      <c r="AT60" s="25">
        <f>EmployedFemale!AT60+EmployedMale!AT60</f>
        <v>123.71736343256779</v>
      </c>
      <c r="AU60" s="25">
        <f>EmployedFemale!AU60+EmployedMale!AU60</f>
        <v>128.05089808135671</v>
      </c>
      <c r="AV60" s="25">
        <f>EmployedFemale!AV60+EmployedMale!AV60</f>
        <v>132.68908924878195</v>
      </c>
      <c r="AW60" s="25">
        <f>EmployedFemale!AW60+EmployedMale!AW60</f>
        <v>137.57638206467004</v>
      </c>
      <c r="AX60" s="25">
        <f>EmployedFemale!AX60+EmployedMale!AX60</f>
        <v>142.75940111350985</v>
      </c>
      <c r="AY60" s="25">
        <f>EmployedFemale!AY60+EmployedMale!AY60</f>
        <v>148.29335202004859</v>
      </c>
      <c r="AZ60" s="25">
        <f>EmployedFemale!AZ60+EmployedMale!AZ60</f>
        <v>154.16958526499997</v>
      </c>
    </row>
    <row r="61" spans="1:52">
      <c r="A61" s="29">
        <v>58</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f>EmployedFemale!AA61+EmployedMale!AA61</f>
        <v>53.309770318902153</v>
      </c>
      <c r="AB61" s="28">
        <f>EmployedFemale!AB61+EmployedMale!AB61</f>
        <v>56.669505859703634</v>
      </c>
      <c r="AC61" s="28">
        <f>EmployedFemale!AC61+EmployedMale!AC61</f>
        <v>60.917260196080704</v>
      </c>
      <c r="AD61" s="28">
        <f>EmployedFemale!AD61+EmployedMale!AD61</f>
        <v>65.665103724819843</v>
      </c>
      <c r="AE61" s="28">
        <f>EmployedFemale!AE61+EmployedMale!AE61</f>
        <v>70.358897479669139</v>
      </c>
      <c r="AF61" s="28">
        <f>EmployedFemale!AF61+EmployedMale!AF61</f>
        <v>74.604668987036661</v>
      </c>
      <c r="AG61" s="25">
        <f>EmployedFemale!AG61+EmployedMale!AG61</f>
        <v>77.967056046189725</v>
      </c>
      <c r="AH61" s="25">
        <f>EmployedFemale!AH61+EmployedMale!AH61</f>
        <v>80.836509004688082</v>
      </c>
      <c r="AI61" s="25">
        <f>EmployedFemale!AI61+EmployedMale!AI61</f>
        <v>83.374456126298867</v>
      </c>
      <c r="AJ61" s="25">
        <f>EmployedFemale!AJ61+EmployedMale!AJ61</f>
        <v>85.84390937874079</v>
      </c>
      <c r="AK61" s="25">
        <f>EmployedFemale!AK61+EmployedMale!AK61</f>
        <v>88.437047702863509</v>
      </c>
      <c r="AL61" s="25">
        <f>EmployedFemale!AL61+EmployedMale!AL61</f>
        <v>91.359085071724934</v>
      </c>
      <c r="AM61" s="25">
        <f>EmployedFemale!AM61+EmployedMale!AM61</f>
        <v>94.397640790405873</v>
      </c>
      <c r="AN61" s="25">
        <f>EmployedFemale!AN61+EmployedMale!AN61</f>
        <v>97.535100229630871</v>
      </c>
      <c r="AO61" s="25">
        <f>EmployedFemale!AO61+EmployedMale!AO61</f>
        <v>100.73522629021122</v>
      </c>
      <c r="AP61" s="25">
        <f>EmployedFemale!AP61+EmployedMale!AP61</f>
        <v>103.97597870258542</v>
      </c>
      <c r="AQ61" s="25">
        <f>EmployedFemale!AQ61+EmployedMale!AQ61</f>
        <v>107.26273210086123</v>
      </c>
      <c r="AR61" s="25">
        <f>EmployedFemale!AR61+EmployedMale!AR61</f>
        <v>110.63384614739951</v>
      </c>
      <c r="AS61" s="25">
        <f>EmployedFemale!AS61+EmployedMale!AS61</f>
        <v>114.16112015253798</v>
      </c>
      <c r="AT61" s="25">
        <f>EmployedFemale!AT61+EmployedMale!AT61</f>
        <v>117.93418967054333</v>
      </c>
      <c r="AU61" s="25">
        <f>EmployedFemale!AU61+EmployedMale!AU61</f>
        <v>122.01735351240482</v>
      </c>
      <c r="AV61" s="25">
        <f>EmployedFemale!AV61+EmployedMale!AV61</f>
        <v>126.3585255316396</v>
      </c>
      <c r="AW61" s="25">
        <f>EmployedFemale!AW61+EmployedMale!AW61</f>
        <v>130.91994122383664</v>
      </c>
      <c r="AX61" s="25">
        <f>EmployedFemale!AX61+EmployedMale!AX61</f>
        <v>135.79063298394476</v>
      </c>
      <c r="AY61" s="25">
        <f>EmployedFemale!AY61+EmployedMale!AY61</f>
        <v>141.07776450839066</v>
      </c>
      <c r="AZ61" s="25">
        <f>EmployedFemale!AZ61+EmployedMale!AZ61</f>
        <v>146.81437955550001</v>
      </c>
    </row>
    <row r="62" spans="1:52">
      <c r="A62" s="29">
        <v>59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f>EmployedFemale!AA62+EmployedMale!AA62</f>
        <v>51.169726534313241</v>
      </c>
      <c r="AB62" s="28">
        <f>EmployedFemale!AB62+EmployedMale!AB62</f>
        <v>53.805877864315732</v>
      </c>
      <c r="AC62" s="28">
        <f>EmployedFemale!AC62+EmployedMale!AC62</f>
        <v>57.081781369760407</v>
      </c>
      <c r="AD62" s="28">
        <f>EmployedFemale!AD62+EmployedMale!AD62</f>
        <v>60.798753654896743</v>
      </c>
      <c r="AE62" s="28">
        <f>EmployedFemale!AE62+EmployedMale!AE62</f>
        <v>64.670664128817066</v>
      </c>
      <c r="AF62" s="28">
        <f>EmployedFemale!AF62+EmployedMale!AF62</f>
        <v>68.477844181418533</v>
      </c>
      <c r="AG62" s="25">
        <f>EmployedFemale!AG62+EmployedMale!AG62</f>
        <v>71.894290505867602</v>
      </c>
      <c r="AH62" s="25">
        <f>EmployedFemale!AH62+EmployedMale!AH62</f>
        <v>75.200529090113179</v>
      </c>
      <c r="AI62" s="25">
        <f>EmployedFemale!AI62+EmployedMale!AI62</f>
        <v>78.384640372151267</v>
      </c>
      <c r="AJ62" s="25">
        <f>EmployedFemale!AJ62+EmployedMale!AJ62</f>
        <v>81.453075929203266</v>
      </c>
      <c r="AK62" s="25">
        <f>EmployedFemale!AK62+EmployedMale!AK62</f>
        <v>84.41734091895502</v>
      </c>
      <c r="AL62" s="25">
        <f>EmployedFemale!AL62+EmployedMale!AL62</f>
        <v>87.421696574718965</v>
      </c>
      <c r="AM62" s="25">
        <f>EmployedFemale!AM62+EmployedMale!AM62</f>
        <v>90.319000360371192</v>
      </c>
      <c r="AN62" s="25">
        <f>EmployedFemale!AN62+EmployedMale!AN62</f>
        <v>93.172625792961554</v>
      </c>
      <c r="AO62" s="25">
        <f>EmployedFemale!AO62+EmployedMale!AO62</f>
        <v>96.0681238020085</v>
      </c>
      <c r="AP62" s="25">
        <f>EmployedFemale!AP62+EmployedMale!AP62</f>
        <v>99.071843390391507</v>
      </c>
      <c r="AQ62" s="25">
        <f>EmployedFemale!AQ62+EmployedMale!AQ62</f>
        <v>102.20254917084532</v>
      </c>
      <c r="AR62" s="25">
        <f>EmployedFemale!AR62+EmployedMale!AR62</f>
        <v>105.46633774811829</v>
      </c>
      <c r="AS62" s="25">
        <f>EmployedFemale!AS62+EmployedMale!AS62</f>
        <v>108.90518278947849</v>
      </c>
      <c r="AT62" s="25">
        <f>EmployedFemale!AT62+EmployedMale!AT62</f>
        <v>112.56660935449129</v>
      </c>
      <c r="AU62" s="25">
        <f>EmployedFemale!AU62+EmployedMale!AU62</f>
        <v>116.47887903020518</v>
      </c>
      <c r="AV62" s="25">
        <f>EmployedFemale!AV62+EmployedMale!AV62</f>
        <v>120.61025757838632</v>
      </c>
      <c r="AW62" s="25">
        <f>EmployedFemale!AW62+EmployedMale!AW62</f>
        <v>124.94597456429884</v>
      </c>
      <c r="AX62" s="25">
        <f>EmployedFemale!AX62+EmployedMale!AX62</f>
        <v>129.54183079477394</v>
      </c>
      <c r="AY62" s="25">
        <f>EmployedFemale!AY62+EmployedMale!AY62</f>
        <v>134.47577094647173</v>
      </c>
      <c r="AZ62" s="25">
        <f>EmployedFemale!AZ62+EmployedMale!AZ62</f>
        <v>139.762805931</v>
      </c>
    </row>
    <row r="63" spans="1:52">
      <c r="A63" s="29">
        <v>60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f>EmployedFemale!AA63+EmployedMale!AA63</f>
        <v>47.359939317980476</v>
      </c>
      <c r="AB63" s="28">
        <f>EmployedFemale!AB63+EmployedMale!AB63</f>
        <v>49.229209787590477</v>
      </c>
      <c r="AC63" s="28">
        <f>EmployedFemale!AC63+EmployedMale!AC63</f>
        <v>51.506637773421822</v>
      </c>
      <c r="AD63" s="28">
        <f>EmployedFemale!AD63+EmployedMale!AD63</f>
        <v>54.168568131926598</v>
      </c>
      <c r="AE63" s="28">
        <f>EmployedFemale!AE63+EmployedMale!AE63</f>
        <v>57.166077845837961</v>
      </c>
      <c r="AF63" s="28">
        <f>EmployedFemale!AF63+EmployedMale!AF63</f>
        <v>60.442508206758632</v>
      </c>
      <c r="AG63" s="25">
        <f>EmployedFemale!AG63+EmployedMale!AG63</f>
        <v>63.558819244417471</v>
      </c>
      <c r="AH63" s="25">
        <f>EmployedFemale!AH63+EmployedMale!AH63</f>
        <v>66.887647404895077</v>
      </c>
      <c r="AI63" s="25">
        <f>EmployedFemale!AI63+EmployedMale!AI63</f>
        <v>70.257654162187634</v>
      </c>
      <c r="AJ63" s="25">
        <f>EmployedFemale!AJ63+EmployedMale!AJ63</f>
        <v>73.451094375121869</v>
      </c>
      <c r="AK63" s="25">
        <f>EmployedFemale!AK63+EmployedMale!AK63</f>
        <v>76.322477603734086</v>
      </c>
      <c r="AL63" s="25">
        <f>EmployedFemale!AL63+EmployedMale!AL63</f>
        <v>78.812062488469962</v>
      </c>
      <c r="AM63" s="25">
        <f>EmployedFemale!AM63+EmployedMale!AM63</f>
        <v>80.979271035502506</v>
      </c>
      <c r="AN63" s="25">
        <f>EmployedFemale!AN63+EmployedMale!AN63</f>
        <v>82.949876369376398</v>
      </c>
      <c r="AO63" s="25">
        <f>EmployedFemale!AO63+EmployedMale!AO63</f>
        <v>84.911873514257564</v>
      </c>
      <c r="AP63" s="25">
        <f>EmployedFemale!AP63+EmployedMale!AP63</f>
        <v>87.000984785849411</v>
      </c>
      <c r="AQ63" s="25">
        <f>EmployedFemale!AQ63+EmployedMale!AQ63</f>
        <v>89.250760261368114</v>
      </c>
      <c r="AR63" s="25">
        <f>EmployedFemale!AR63+EmployedMale!AR63</f>
        <v>91.629829086768211</v>
      </c>
      <c r="AS63" s="25">
        <f>EmployedFemale!AS63+EmployedMale!AS63</f>
        <v>94.146192898218203</v>
      </c>
      <c r="AT63" s="25">
        <f>EmployedFemale!AT63+EmployedMale!AT63</f>
        <v>96.789286505068915</v>
      </c>
      <c r="AU63" s="25">
        <f>EmployedFemale!AU63+EmployedMale!AU63</f>
        <v>99.556664406813368</v>
      </c>
      <c r="AV63" s="25">
        <f>EmployedFemale!AV63+EmployedMale!AV63</f>
        <v>102.4212429457761</v>
      </c>
      <c r="AW63" s="25">
        <f>EmployedFemale!AW63+EmployedMale!AW63</f>
        <v>105.38707261800783</v>
      </c>
      <c r="AX63" s="25">
        <f>EmployedFemale!AX63+EmployedMale!AX63</f>
        <v>108.50775051775275</v>
      </c>
      <c r="AY63" s="25">
        <f>EmployedFemale!AY63+EmployedMale!AY63</f>
        <v>111.84627575152409</v>
      </c>
      <c r="AZ63" s="25">
        <f>EmployedFemale!AZ63+EmployedMale!AZ63</f>
        <v>115.4287156565</v>
      </c>
    </row>
    <row r="64" spans="1:52">
      <c r="A64" s="29">
        <v>61</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f>EmployedFemale!AA64+EmployedMale!AA64</f>
        <v>45.434209376576618</v>
      </c>
      <c r="AB64" s="28">
        <f>EmployedFemale!AB64+EmployedMale!AB64</f>
        <v>46.60428448415874</v>
      </c>
      <c r="AC64" s="28">
        <f>EmployedFemale!AC64+EmployedMale!AC64</f>
        <v>47.967670283061167</v>
      </c>
      <c r="AD64" s="28">
        <f>EmployedFemale!AD64+EmployedMale!AD64</f>
        <v>49.672304176251686</v>
      </c>
      <c r="AE64" s="28">
        <f>EmployedFemale!AE64+EmployedMale!AE64</f>
        <v>51.910280137317876</v>
      </c>
      <c r="AF64" s="28">
        <f>EmployedFemale!AF64+EmployedMale!AF64</f>
        <v>54.798014781043491</v>
      </c>
      <c r="AG64" s="25">
        <f>EmployedFemale!AG64+EmployedMale!AG64</f>
        <v>58.008969302864514</v>
      </c>
      <c r="AH64" s="25">
        <f>EmployedFemale!AH64+EmployedMale!AH64</f>
        <v>61.797944614994229</v>
      </c>
      <c r="AI64" s="25">
        <f>EmployedFemale!AI64+EmployedMale!AI64</f>
        <v>65.81443612526931</v>
      </c>
      <c r="AJ64" s="25">
        <f>EmployedFemale!AJ64+EmployedMale!AJ64</f>
        <v>69.596641155618414</v>
      </c>
      <c r="AK64" s="25">
        <f>EmployedFemale!AK64+EmployedMale!AK64</f>
        <v>72.828939565212494</v>
      </c>
      <c r="AL64" s="25">
        <f>EmployedFemale!AL64+EmployedMale!AL64</f>
        <v>75.395632895078663</v>
      </c>
      <c r="AM64" s="25">
        <f>EmployedFemale!AM64+EmployedMale!AM64</f>
        <v>77.41727327931693</v>
      </c>
      <c r="AN64" s="25">
        <f>EmployedFemale!AN64+EmployedMale!AN64</f>
        <v>79.108588959767957</v>
      </c>
      <c r="AO64" s="25">
        <f>EmployedFemale!AO64+EmployedMale!AO64</f>
        <v>80.779981664201657</v>
      </c>
      <c r="AP64" s="25">
        <f>EmployedFemale!AP64+EmployedMale!AP64</f>
        <v>82.655522128623545</v>
      </c>
      <c r="AQ64" s="25">
        <f>EmployedFemale!AQ64+EmployedMale!AQ64</f>
        <v>84.789941362421416</v>
      </c>
      <c r="AR64" s="25">
        <f>EmployedFemale!AR64+EmployedMale!AR64</f>
        <v>87.119514494705371</v>
      </c>
      <c r="AS64" s="25">
        <f>EmployedFemale!AS64+EmployedMale!AS64</f>
        <v>89.60406531402549</v>
      </c>
      <c r="AT64" s="25">
        <f>EmployedFemale!AT64+EmployedMale!AT64</f>
        <v>92.1730577407086</v>
      </c>
      <c r="AU64" s="25">
        <f>EmployedFemale!AU64+EmployedMale!AU64</f>
        <v>94.776255177747458</v>
      </c>
      <c r="AV64" s="25">
        <f>EmployedFemale!AV64+EmployedMale!AV64</f>
        <v>97.397281109174742</v>
      </c>
      <c r="AW64" s="25">
        <f>EmployedFemale!AW64+EmployedMale!AW64</f>
        <v>100.06842034601871</v>
      </c>
      <c r="AX64" s="25">
        <f>EmployedFemale!AX64+EmployedMale!AX64</f>
        <v>102.8564597157349</v>
      </c>
      <c r="AY64" s="25">
        <f>EmployedFemale!AY64+EmployedMale!AY64</f>
        <v>105.85080493960969</v>
      </c>
      <c r="AZ64" s="25">
        <f>EmployedFemale!AZ64+EmployedMale!AZ64</f>
        <v>109.098502117</v>
      </c>
    </row>
    <row r="65" spans="1:52">
      <c r="A65" s="29">
        <v>62</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f>EmployedFemale!AA65+EmployedMale!AA65</f>
        <v>43.627336867727351</v>
      </c>
      <c r="AB65" s="28">
        <f>EmployedFemale!AB65+EmployedMale!AB65</f>
        <v>44.288180503443783</v>
      </c>
      <c r="AC65" s="28">
        <f>EmployedFemale!AC65+EmployedMale!AC65</f>
        <v>44.984922743858341</v>
      </c>
      <c r="AD65" s="28">
        <f>EmployedFemale!AD65+EmployedMale!AD65</f>
        <v>45.976565754107668</v>
      </c>
      <c r="AE65" s="28">
        <f>EmployedFemale!AE65+EmployedMale!AE65</f>
        <v>47.606877572422391</v>
      </c>
      <c r="AF65" s="28">
        <f>EmployedFemale!AF65+EmployedMale!AF65</f>
        <v>50.091221146573645</v>
      </c>
      <c r="AG65" s="25">
        <f>EmployedFemale!AG65+EmployedMale!AG65</f>
        <v>53.186829935272456</v>
      </c>
      <c r="AH65" s="25">
        <f>EmployedFemale!AH65+EmployedMale!AH65</f>
        <v>57.067237454378244</v>
      </c>
      <c r="AI65" s="25">
        <f>EmployedFemale!AI65+EmployedMale!AI65</f>
        <v>61.307103612501464</v>
      </c>
      <c r="AJ65" s="25">
        <f>EmployedFemale!AJ65+EmployedMale!AJ65</f>
        <v>65.325487798649334</v>
      </c>
      <c r="AK65" s="25">
        <f>EmployedFemale!AK65+EmployedMale!AK65</f>
        <v>68.721566635343294</v>
      </c>
      <c r="AL65" s="25">
        <f>EmployedFemale!AL65+EmployedMale!AL65</f>
        <v>71.358500676863429</v>
      </c>
      <c r="AM65" s="25">
        <f>EmployedFemale!AM65+EmployedMale!AM65</f>
        <v>73.383703179560356</v>
      </c>
      <c r="AN65" s="25">
        <f>EmployedFemale!AN65+EmployedMale!AN65</f>
        <v>75.026260495155697</v>
      </c>
      <c r="AO65" s="25">
        <f>EmployedFemale!AO65+EmployedMale!AO65</f>
        <v>76.630421192153179</v>
      </c>
      <c r="AP65" s="25">
        <f>EmployedFemale!AP65+EmployedMale!AP65</f>
        <v>78.4431460428778</v>
      </c>
      <c r="AQ65" s="25">
        <f>EmployedFemale!AQ65+EmployedMale!AQ65</f>
        <v>80.521501655702423</v>
      </c>
      <c r="AR65" s="25">
        <f>EmployedFemale!AR65+EmployedMale!AR65</f>
        <v>82.788242081191683</v>
      </c>
      <c r="AS65" s="25">
        <f>EmployedFemale!AS65+EmployedMale!AS65</f>
        <v>85.191067319165498</v>
      </c>
      <c r="AT65" s="25">
        <f>EmployedFemale!AT65+EmployedMale!AT65</f>
        <v>87.639013787173596</v>
      </c>
      <c r="AU65" s="25">
        <f>EmployedFemale!AU65+EmployedMale!AU65</f>
        <v>90.074887332610103</v>
      </c>
      <c r="AV65" s="25">
        <f>EmployedFemale!AV65+EmployedMale!AV65</f>
        <v>92.485670301244355</v>
      </c>
      <c r="AW65" s="25">
        <f>EmployedFemale!AW65+EmployedMale!AW65</f>
        <v>94.920422966112454</v>
      </c>
      <c r="AX65" s="25">
        <f>EmployedFemale!AX65+EmployedMale!AX65</f>
        <v>97.447116439406102</v>
      </c>
      <c r="AY65" s="25">
        <f>EmployedFemale!AY65+EmployedMale!AY65</f>
        <v>100.15770028862602</v>
      </c>
      <c r="AZ65" s="25">
        <f>EmployedFemale!AZ65+EmployedMale!AZ65</f>
        <v>103.111012759</v>
      </c>
    </row>
    <row r="66" spans="1:52">
      <c r="A66" s="29">
        <v>63</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f>EmployedFemale!AA66+EmployedMale!AA66</f>
        <v>41.79241417343664</v>
      </c>
      <c r="AB66" s="28">
        <f>EmployedFemale!AB66+EmployedMale!AB66</f>
        <v>42.262910210394963</v>
      </c>
      <c r="AC66" s="28">
        <f>EmployedFemale!AC66+EmployedMale!AC66</f>
        <v>42.732499033581796</v>
      </c>
      <c r="AD66" s="28">
        <f>EmployedFemale!AD66+EmployedMale!AD66</f>
        <v>43.451673547890323</v>
      </c>
      <c r="AE66" s="28">
        <f>EmployedFemale!AE66+EmployedMale!AE66</f>
        <v>44.753564908650787</v>
      </c>
      <c r="AF66" s="28">
        <f>EmployedFemale!AF66+EmployedMale!AF66</f>
        <v>46.853793509877235</v>
      </c>
      <c r="AG66" s="25">
        <f>EmployedFemale!AG66+EmployedMale!AG66</f>
        <v>49.51369912617912</v>
      </c>
      <c r="AH66" s="25">
        <f>EmployedFemale!AH66+EmployedMale!AH66</f>
        <v>52.914137512777891</v>
      </c>
      <c r="AI66" s="25">
        <f>EmployedFemale!AI66+EmployedMale!AI66</f>
        <v>56.696192186465851</v>
      </c>
      <c r="AJ66" s="25">
        <f>EmployedFemale!AJ66+EmployedMale!AJ66</f>
        <v>60.378342903625992</v>
      </c>
      <c r="AK66" s="25">
        <f>EmployedFemale!AK66+EmployedMale!AK66</f>
        <v>63.61770780751916</v>
      </c>
      <c r="AL66" s="25">
        <f>EmployedFemale!AL66+EmployedMale!AL66</f>
        <v>66.311323549204587</v>
      </c>
      <c r="AM66" s="25">
        <f>EmployedFemale!AM66+EmployedMale!AM66</f>
        <v>68.56653298439798</v>
      </c>
      <c r="AN66" s="25">
        <f>EmployedFemale!AN66+EmployedMale!AN66</f>
        <v>70.525727070300007</v>
      </c>
      <c r="AO66" s="25">
        <f>EmployedFemale!AO66+EmployedMale!AO66</f>
        <v>72.411212261836468</v>
      </c>
      <c r="AP66" s="25">
        <f>EmployedFemale!AP66+EmployedMale!AP66</f>
        <v>74.387510260532423</v>
      </c>
      <c r="AQ66" s="25">
        <f>EmployedFemale!AQ66+EmployedMale!AQ66</f>
        <v>76.485323339786362</v>
      </c>
      <c r="AR66" s="25">
        <f>EmployedFemale!AR66+EmployedMale!AR66</f>
        <v>78.656516203382481</v>
      </c>
      <c r="AS66" s="25">
        <f>EmployedFemale!AS66+EmployedMale!AS66</f>
        <v>80.882172165290939</v>
      </c>
      <c r="AT66" s="25">
        <f>EmployedFemale!AT66+EmployedMale!AT66</f>
        <v>83.130900505781042</v>
      </c>
      <c r="AU66" s="25">
        <f>EmployedFemale!AU66+EmployedMale!AU66</f>
        <v>85.381468481124699</v>
      </c>
      <c r="AV66" s="25">
        <f>EmployedFemale!AV66+EmployedMale!AV66</f>
        <v>87.637067901787688</v>
      </c>
      <c r="AW66" s="25">
        <f>EmployedFemale!AW66+EmployedMale!AW66</f>
        <v>89.92980881433806</v>
      </c>
      <c r="AX66" s="25">
        <f>EmployedFemale!AX66+EmployedMale!AX66</f>
        <v>92.31611645396265</v>
      </c>
      <c r="AY66" s="25">
        <f>EmployedFemale!AY66+EmployedMale!AY66</f>
        <v>94.867982036645714</v>
      </c>
      <c r="AZ66" s="25">
        <f>EmployedFemale!AZ66+EmployedMale!AZ66</f>
        <v>97.631239621999995</v>
      </c>
    </row>
    <row r="67" spans="1:52">
      <c r="A67" s="29">
        <v>64</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f>EmployedFemale!AA67+EmployedMale!AA67</f>
        <v>39.969280718218286</v>
      </c>
      <c r="AB67" s="28">
        <f>EmployedFemale!AB67+EmployedMale!AB67</f>
        <v>40.459568974696282</v>
      </c>
      <c r="AC67" s="28">
        <f>EmployedFemale!AC67+EmployedMale!AC67</f>
        <v>40.989754865327576</v>
      </c>
      <c r="AD67" s="28">
        <f>EmployedFemale!AD67+EmployedMale!AD67</f>
        <v>41.725436698789899</v>
      </c>
      <c r="AE67" s="28">
        <f>EmployedFemale!AE67+EmployedMale!AE67</f>
        <v>42.886230207399755</v>
      </c>
      <c r="AF67" s="28">
        <f>EmployedFemale!AF67+EmployedMale!AF67</f>
        <v>44.618331340832356</v>
      </c>
      <c r="AG67" s="25">
        <f>EmployedFemale!AG67+EmployedMale!AG67</f>
        <v>46.654560083479971</v>
      </c>
      <c r="AH67" s="25">
        <f>EmployedFemale!AH67+EmployedMale!AH67</f>
        <v>49.21434229278433</v>
      </c>
      <c r="AI67" s="25">
        <f>EmployedFemale!AI67+EmployedMale!AI67</f>
        <v>52.114535288322728</v>
      </c>
      <c r="AJ67" s="25">
        <f>EmployedFemale!AJ67+EmployedMale!AJ67</f>
        <v>55.096165124062964</v>
      </c>
      <c r="AK67" s="25">
        <f>EmployedFemale!AK67+EmployedMale!AK67</f>
        <v>57.970747037907813</v>
      </c>
      <c r="AL67" s="25">
        <f>EmployedFemale!AL67+EmployedMale!AL67</f>
        <v>60.693533961525617</v>
      </c>
      <c r="AM67" s="25">
        <f>EmployedFemale!AM67+EmployedMale!AM67</f>
        <v>63.297621047548738</v>
      </c>
      <c r="AN67" s="25">
        <f>EmployedFemale!AN67+EmployedMale!AN67</f>
        <v>65.776556490080011</v>
      </c>
      <c r="AO67" s="25">
        <f>EmployedFemale!AO67+EmployedMale!AO67</f>
        <v>68.145547492713121</v>
      </c>
      <c r="AP67" s="25">
        <f>EmployedFemale!AP67+EmployedMale!AP67</f>
        <v>70.41865168825187</v>
      </c>
      <c r="AQ67" s="25">
        <f>EmployedFemale!AQ67+EmployedMale!AQ67</f>
        <v>72.583624224114331</v>
      </c>
      <c r="AR67" s="25">
        <f>EmployedFemale!AR67+EmployedMale!AR67</f>
        <v>74.644836616209062</v>
      </c>
      <c r="AS67" s="25">
        <f>EmployedFemale!AS67+EmployedMale!AS67</f>
        <v>76.649937716677783</v>
      </c>
      <c r="AT67" s="25">
        <f>EmployedFemale!AT67+EmployedMale!AT67</f>
        <v>78.66093188553495</v>
      </c>
      <c r="AU67" s="25">
        <f>EmployedFemale!AU67+EmployedMale!AU67</f>
        <v>80.731353406820787</v>
      </c>
      <c r="AV67" s="25">
        <f>EmployedFemale!AV67+EmployedMale!AV67</f>
        <v>82.87107713923379</v>
      </c>
      <c r="AW67" s="25">
        <f>EmployedFemale!AW67+EmployedMale!AW67</f>
        <v>85.087279213417276</v>
      </c>
      <c r="AX67" s="25">
        <f>EmployedFemale!AX67+EmployedMale!AX67</f>
        <v>87.411034741587514</v>
      </c>
      <c r="AY67" s="25">
        <f>EmployedFemale!AY67+EmployedMale!AY67</f>
        <v>89.879895012187461</v>
      </c>
      <c r="AZ67" s="25">
        <f>EmployedFemale!AZ67+EmployedMale!AZ67</f>
        <v>92.5169347625</v>
      </c>
    </row>
    <row r="68" spans="1:52">
      <c r="A68" s="29">
        <v>65</v>
      </c>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f>EmployedFemale!AA68+EmployedMale!AA68</f>
        <v>29.800723266360599</v>
      </c>
      <c r="AB68" s="28">
        <f>EmployedFemale!AB68+EmployedMale!AB68</f>
        <v>30.162725036047199</v>
      </c>
      <c r="AC68" s="28">
        <f>EmployedFemale!AC68+EmployedMale!AC68</f>
        <v>30.569394997480799</v>
      </c>
      <c r="AD68" s="28">
        <f>EmployedFemale!AD68+EmployedMale!AD68</f>
        <v>31.100222048104047</v>
      </c>
      <c r="AE68" s="28">
        <f>EmployedFemale!AE68+EmployedMale!AE68</f>
        <v>31.859389566280797</v>
      </c>
      <c r="AF68" s="28">
        <f>EmployedFemale!AF68+EmployedMale!AF68</f>
        <v>32.91811972392135</v>
      </c>
      <c r="AG68" s="25">
        <f>EmployedFemale!AG68+EmployedMale!AG68</f>
        <v>33.790958462215798</v>
      </c>
      <c r="AH68" s="25">
        <f>EmployedFemale!AH68+EmployedMale!AH68</f>
        <v>34.91119039163091</v>
      </c>
      <c r="AI68" s="25">
        <f>EmployedFemale!AI68+EmployedMale!AI68</f>
        <v>36.243292862016141</v>
      </c>
      <c r="AJ68" s="25">
        <f>EmployedFemale!AJ68+EmployedMale!AJ68</f>
        <v>37.735358853402005</v>
      </c>
      <c r="AK68" s="25">
        <f>EmployedFemale!AK68+EmployedMale!AK68</f>
        <v>39.337549269931614</v>
      </c>
      <c r="AL68" s="25">
        <f>EmployedFemale!AL68+EmployedMale!AL68</f>
        <v>41.050572297437341</v>
      </c>
      <c r="AM68" s="25">
        <f>EmployedFemale!AM68+EmployedMale!AM68</f>
        <v>42.848373499094279</v>
      </c>
      <c r="AN68" s="25">
        <f>EmployedFemale!AN68+EmployedMale!AN68</f>
        <v>44.622088802790188</v>
      </c>
      <c r="AO68" s="25">
        <f>EmployedFemale!AO68+EmployedMale!AO68</f>
        <v>46.240289651690247</v>
      </c>
      <c r="AP68" s="25">
        <f>EmployedFemale!AP68+EmployedMale!AP68</f>
        <v>47.621038385533282</v>
      </c>
      <c r="AQ68" s="25">
        <f>EmployedFemale!AQ68+EmployedMale!AQ68</f>
        <v>48.731181803349955</v>
      </c>
      <c r="AR68" s="25">
        <f>EmployedFemale!AR68+EmployedMale!AR68</f>
        <v>49.613095334881564</v>
      </c>
      <c r="AS68" s="25">
        <f>EmployedFemale!AS68+EmployedMale!AS68</f>
        <v>50.346008138218096</v>
      </c>
      <c r="AT68" s="25">
        <f>EmployedFemale!AT68+EmployedMale!AT68</f>
        <v>51.040133468485422</v>
      </c>
      <c r="AU68" s="25">
        <f>EmployedFemale!AU68+EmployedMale!AU68</f>
        <v>51.77147746480221</v>
      </c>
      <c r="AV68" s="25">
        <f>EmployedFemale!AV68+EmployedMale!AV68</f>
        <v>52.554959635345639</v>
      </c>
      <c r="AW68" s="25">
        <f>EmployedFemale!AW68+EmployedMale!AW68</f>
        <v>53.371869321325065</v>
      </c>
      <c r="AX68" s="25">
        <f>EmployedFemale!AX68+EmployedMale!AX68</f>
        <v>54.222404917377126</v>
      </c>
      <c r="AY68" s="25">
        <f>EmployedFemale!AY68+EmployedMale!AY68</f>
        <v>55.100788231535375</v>
      </c>
      <c r="AZ68" s="25">
        <f>EmployedFemale!AZ68+EmployedMale!AZ68</f>
        <v>56.000586120000001</v>
      </c>
    </row>
    <row r="69" spans="1:52">
      <c r="A69" s="29">
        <v>66</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f>EmployedFemale!AA69+EmployedMale!AA69</f>
        <v>28.653272655944996</v>
      </c>
      <c r="AB69" s="28">
        <f>EmployedFemale!AB69+EmployedMale!AB69</f>
        <v>29.013025817371798</v>
      </c>
      <c r="AC69" s="28">
        <f>EmployedFemale!AC69+EmployedMale!AC69</f>
        <v>29.421210598446301</v>
      </c>
      <c r="AD69" s="28">
        <f>EmployedFemale!AD69+EmployedMale!AD69</f>
        <v>29.9082440217963</v>
      </c>
      <c r="AE69" s="28">
        <f>EmployedFemale!AE69+EmployedMale!AE69</f>
        <v>30.506491468124697</v>
      </c>
      <c r="AF69" s="28">
        <f>EmployedFemale!AF69+EmployedMale!AF69</f>
        <v>31.2484408506531</v>
      </c>
      <c r="AG69" s="25">
        <f>EmployedFemale!AG69+EmployedMale!AG69</f>
        <v>31.641066745667345</v>
      </c>
      <c r="AH69" s="25">
        <f>EmployedFemale!AH69+EmployedMale!AH69</f>
        <v>32.144775191350817</v>
      </c>
      <c r="AI69" s="25">
        <f>EmployedFemale!AI69+EmployedMale!AI69</f>
        <v>32.849995941675679</v>
      </c>
      <c r="AJ69" s="25">
        <f>EmployedFemale!AJ69+EmployedMale!AJ69</f>
        <v>33.86846874414168</v>
      </c>
      <c r="AK69" s="25">
        <f>EmployedFemale!AK69+EmployedMale!AK69</f>
        <v>35.252923815928312</v>
      </c>
      <c r="AL69" s="25">
        <f>EmployedFemale!AL69+EmployedMale!AL69</f>
        <v>37.044440800519986</v>
      </c>
      <c r="AM69" s="25">
        <f>EmployedFemale!AM69+EmployedMale!AM69</f>
        <v>39.154441822439495</v>
      </c>
      <c r="AN69" s="25">
        <f>EmployedFemale!AN69+EmployedMale!AN69</f>
        <v>41.357214646197122</v>
      </c>
      <c r="AO69" s="25">
        <f>EmployedFemale!AO69+EmployedMale!AO69</f>
        <v>43.363582448307824</v>
      </c>
      <c r="AP69" s="25">
        <f>EmployedFemale!AP69+EmployedMale!AP69</f>
        <v>44.983743605751158</v>
      </c>
      <c r="AQ69" s="25">
        <f>EmployedFemale!AQ69+EmployedMale!AQ69</f>
        <v>46.159937903193679</v>
      </c>
      <c r="AR69" s="25">
        <f>EmployedFemale!AR69+EmployedMale!AR69</f>
        <v>46.975137074267394</v>
      </c>
      <c r="AS69" s="25">
        <f>EmployedFemale!AS69+EmployedMale!AS69</f>
        <v>47.561512206445315</v>
      </c>
      <c r="AT69" s="25">
        <f>EmployedFemale!AT69+EmployedMale!AT69</f>
        <v>48.106242641469116</v>
      </c>
      <c r="AU69" s="25">
        <f>EmployedFemale!AU69+EmployedMale!AU69</f>
        <v>48.736313751711677</v>
      </c>
      <c r="AV69" s="25">
        <f>EmployedFemale!AV69+EmployedMale!AV69</f>
        <v>49.477908880547268</v>
      </c>
      <c r="AW69" s="25">
        <f>EmployedFemale!AW69+EmployedMale!AW69</f>
        <v>50.289587310334149</v>
      </c>
      <c r="AX69" s="25">
        <f>EmployedFemale!AX69+EmployedMale!AX69</f>
        <v>51.144637741336183</v>
      </c>
      <c r="AY69" s="25">
        <f>EmployedFemale!AY69+EmployedMale!AY69</f>
        <v>52.002546983141265</v>
      </c>
      <c r="AZ69" s="25">
        <f>EmployedFemale!AZ69+EmployedMale!AZ69</f>
        <v>52.834738967999996</v>
      </c>
    </row>
    <row r="70" spans="1:52">
      <c r="A70" s="29">
        <v>67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f>EmployedFemale!AA70+EmployedMale!AA70</f>
        <v>27.439610138168398</v>
      </c>
      <c r="AB70" s="28">
        <f>EmployedFemale!AB70+EmployedMale!AB70</f>
        <v>27.807496736878051</v>
      </c>
      <c r="AC70" s="28">
        <f>EmployedFemale!AC70+EmployedMale!AC70</f>
        <v>28.221014950641447</v>
      </c>
      <c r="AD70" s="28">
        <f>EmployedFemale!AD70+EmployedMale!AD70</f>
        <v>28.674619955417999</v>
      </c>
      <c r="AE70" s="28">
        <f>EmployedFemale!AE70+EmployedMale!AE70</f>
        <v>29.151956017809002</v>
      </c>
      <c r="AF70" s="28">
        <f>EmployedFemale!AF70+EmployedMale!AF70</f>
        <v>29.65729820725155</v>
      </c>
      <c r="AG70" s="25">
        <f>EmployedFemale!AG70+EmployedMale!AG70</f>
        <v>29.705130153510346</v>
      </c>
      <c r="AH70" s="25">
        <f>EmployedFemale!AH70+EmployedMale!AH70</f>
        <v>29.765508277113106</v>
      </c>
      <c r="AI70" s="25">
        <f>EmployedFemale!AI70+EmployedMale!AI70</f>
        <v>30.007784976974339</v>
      </c>
      <c r="AJ70" s="25">
        <f>EmployedFemale!AJ70+EmployedMale!AJ70</f>
        <v>30.646939822196757</v>
      </c>
      <c r="AK70" s="25">
        <f>EmployedFemale!AK70+EmployedMale!AK70</f>
        <v>31.802257234345351</v>
      </c>
      <c r="AL70" s="25">
        <f>EmployedFemale!AL70+EmployedMale!AL70</f>
        <v>33.535876857879465</v>
      </c>
      <c r="AM70" s="25">
        <f>EmployedFemale!AM70+EmployedMale!AM70</f>
        <v>35.72628746889864</v>
      </c>
      <c r="AN70" s="25">
        <f>EmployedFemale!AN70+EmployedMale!AN70</f>
        <v>38.089731840214242</v>
      </c>
      <c r="AO70" s="25">
        <f>EmployedFemale!AO70+EmployedMale!AO70</f>
        <v>40.262477393771327</v>
      </c>
      <c r="AP70" s="25">
        <f>EmployedFemale!AP70+EmployedMale!AP70</f>
        <v>42.002506192531499</v>
      </c>
      <c r="AQ70" s="25">
        <f>EmployedFemale!AQ70+EmployedMale!AQ70</f>
        <v>43.238340314648198</v>
      </c>
      <c r="AR70" s="25">
        <f>EmployedFemale!AR70+EmployedMale!AR70</f>
        <v>44.069432228457778</v>
      </c>
      <c r="AS70" s="25">
        <f>EmployedFemale!AS70+EmployedMale!AS70</f>
        <v>44.64188923213635</v>
      </c>
      <c r="AT70" s="25">
        <f>EmployedFemale!AT70+EmployedMale!AT70</f>
        <v>45.163621971884311</v>
      </c>
      <c r="AU70" s="25">
        <f>EmployedFemale!AU70+EmployedMale!AU70</f>
        <v>45.775177435231761</v>
      </c>
      <c r="AV70" s="25">
        <f>EmployedFemale!AV70+EmployedMale!AV70</f>
        <v>46.50578714587553</v>
      </c>
      <c r="AW70" s="25">
        <f>EmployedFemale!AW70+EmployedMale!AW70</f>
        <v>47.304323564066721</v>
      </c>
      <c r="AX70" s="25">
        <f>EmployedFemale!AX70+EmployedMale!AX70</f>
        <v>48.137622022927559</v>
      </c>
      <c r="AY70" s="25">
        <f>EmployedFemale!AY70+EmployedMale!AY70</f>
        <v>48.952114402896278</v>
      </c>
      <c r="AZ70" s="25">
        <f>EmployedFemale!AZ70+EmployedMale!AZ70</f>
        <v>49.716506711999997</v>
      </c>
    </row>
    <row r="71" spans="1:52">
      <c r="A71" s="29">
        <v>68</v>
      </c>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f>EmployedFemale!AA71+EmployedMale!AA71</f>
        <v>26.078666055069149</v>
      </c>
      <c r="AB71" s="28">
        <f>EmployedFemale!AB71+EmployedMale!AB71</f>
        <v>26.446675186297497</v>
      </c>
      <c r="AC71" s="28">
        <f>EmployedFemale!AC71+EmployedMale!AC71</f>
        <v>26.839000445160146</v>
      </c>
      <c r="AD71" s="28">
        <f>EmployedFemale!AD71+EmployedMale!AD71</f>
        <v>27.244647123520949</v>
      </c>
      <c r="AE71" s="28">
        <f>EmployedFemale!AE71+EmployedMale!AE71</f>
        <v>27.643529733766201</v>
      </c>
      <c r="AF71" s="28">
        <f>EmployedFemale!AF71+EmployedMale!AF71</f>
        <v>28.037000808220348</v>
      </c>
      <c r="AG71" s="25">
        <f>EmployedFemale!AG71+EmployedMale!AG71</f>
        <v>27.96857993945617</v>
      </c>
      <c r="AH71" s="25">
        <f>EmployedFemale!AH71+EmployedMale!AH71</f>
        <v>27.890559269620006</v>
      </c>
      <c r="AI71" s="25">
        <f>EmployedFemale!AI71+EmployedMale!AI71</f>
        <v>27.969084589241625</v>
      </c>
      <c r="AJ71" s="25">
        <f>EmployedFemale!AJ71+EmployedMale!AJ71</f>
        <v>28.412998782138001</v>
      </c>
      <c r="AK71" s="25">
        <f>EmployedFemale!AK71+EmployedMale!AK71</f>
        <v>29.343750221762328</v>
      </c>
      <c r="AL71" s="25">
        <f>EmployedFemale!AL71+EmployedMale!AL71</f>
        <v>30.813446955027374</v>
      </c>
      <c r="AM71" s="25">
        <f>EmployedFemale!AM71+EmployedMale!AM71</f>
        <v>32.715088639666206</v>
      </c>
      <c r="AN71" s="25">
        <f>EmployedFemale!AN71+EmployedMale!AN71</f>
        <v>34.812759479988927</v>
      </c>
      <c r="AO71" s="25">
        <f>EmployedFemale!AO71+EmployedMale!AO71</f>
        <v>36.795878059376307</v>
      </c>
      <c r="AP71" s="25">
        <f>EmployedFemale!AP71+EmployedMale!AP71</f>
        <v>38.457332588389733</v>
      </c>
      <c r="AQ71" s="25">
        <f>EmployedFemale!AQ71+EmployedMale!AQ71</f>
        <v>39.738378100690426</v>
      </c>
      <c r="AR71" s="25">
        <f>EmployedFemale!AR71+EmployedMale!AR71</f>
        <v>40.717143657781563</v>
      </c>
      <c r="AS71" s="25">
        <f>EmployedFemale!AS71+EmployedMale!AS71</f>
        <v>41.485013707754291</v>
      </c>
      <c r="AT71" s="25">
        <f>EmployedFemale!AT71+EmployedMale!AT71</f>
        <v>42.180136970515818</v>
      </c>
      <c r="AU71" s="25">
        <f>EmployedFemale!AU71+EmployedMale!AU71</f>
        <v>42.899915923336863</v>
      </c>
      <c r="AV71" s="25">
        <f>EmployedFemale!AV71+EmployedMale!AV71</f>
        <v>43.658441200277807</v>
      </c>
      <c r="AW71" s="25">
        <f>EmployedFemale!AW71+EmployedMale!AW71</f>
        <v>44.423780028151434</v>
      </c>
      <c r="AX71" s="25">
        <f>EmployedFemale!AX71+EmployedMale!AX71</f>
        <v>45.183925313743437</v>
      </c>
      <c r="AY71" s="25">
        <f>EmployedFemale!AY71+EmployedMale!AY71</f>
        <v>45.917060898231995</v>
      </c>
      <c r="AZ71" s="25">
        <f>EmployedFemale!AZ71+EmployedMale!AZ71</f>
        <v>46.609499952000007</v>
      </c>
    </row>
    <row r="72" spans="1:52">
      <c r="A72" s="29">
        <v>69</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f>EmployedFemale!AA72+EmployedMale!AA72</f>
        <v>24.6201020261007</v>
      </c>
      <c r="AB72" s="28">
        <f>EmployedFemale!AB72+EmployedMale!AB72</f>
        <v>24.984943555178997</v>
      </c>
      <c r="AC72" s="28">
        <f>EmployedFemale!AC72+EmployedMale!AC72</f>
        <v>25.342492537762499</v>
      </c>
      <c r="AD72" s="28">
        <f>EmployedFemale!AD72+EmployedMale!AD72</f>
        <v>25.697558602779598</v>
      </c>
      <c r="AE72" s="28">
        <f>EmployedFemale!AE72+EmployedMale!AE72</f>
        <v>26.052652260370348</v>
      </c>
      <c r="AF72" s="28">
        <f>EmployedFemale!AF72+EmployedMale!AF72</f>
        <v>26.421200625708749</v>
      </c>
      <c r="AG72" s="25">
        <f>EmployedFemale!AG72+EmployedMale!AG72</f>
        <v>26.389390107971543</v>
      </c>
      <c r="AH72" s="25">
        <f>EmployedFemale!AH72+EmployedMale!AH72</f>
        <v>26.372757784336951</v>
      </c>
      <c r="AI72" s="25">
        <f>EmployedFemale!AI72+EmployedMale!AI72</f>
        <v>26.48081219285595</v>
      </c>
      <c r="AJ72" s="25">
        <f>EmployedFemale!AJ72+EmployedMale!AJ72</f>
        <v>26.850794048340482</v>
      </c>
      <c r="AK72" s="25">
        <f>EmployedFemale!AK72+EmployedMale!AK72</f>
        <v>27.564043253154679</v>
      </c>
      <c r="AL72" s="25">
        <f>EmployedFemale!AL72+EmployedMale!AL72</f>
        <v>28.647824128678543</v>
      </c>
      <c r="AM72" s="25">
        <f>EmployedFemale!AM72+EmployedMale!AM72</f>
        <v>30.033853475600182</v>
      </c>
      <c r="AN72" s="25">
        <f>EmployedFemale!AN72+EmployedMale!AN72</f>
        <v>31.595378325530916</v>
      </c>
      <c r="AO72" s="25">
        <f>EmployedFemale!AO72+EmployedMale!AO72</f>
        <v>33.161125711919048</v>
      </c>
      <c r="AP72" s="25">
        <f>EmployedFemale!AP72+EmployedMale!AP72</f>
        <v>34.612908986806652</v>
      </c>
      <c r="AQ72" s="25">
        <f>EmployedFemale!AQ72+EmployedMale!AQ72</f>
        <v>35.924416246954436</v>
      </c>
      <c r="AR72" s="25">
        <f>EmployedFemale!AR72+EmployedMale!AR72</f>
        <v>37.118005724319296</v>
      </c>
      <c r="AS72" s="25">
        <f>EmployedFemale!AS72+EmployedMale!AS72</f>
        <v>38.198538155573054</v>
      </c>
      <c r="AT72" s="25">
        <f>EmployedFemale!AT72+EmployedMale!AT72</f>
        <v>39.180926091046793</v>
      </c>
      <c r="AU72" s="25">
        <f>EmployedFemale!AU72+EmployedMale!AU72</f>
        <v>40.079898190403398</v>
      </c>
      <c r="AV72" s="25">
        <f>EmployedFemale!AV72+EmployedMale!AV72</f>
        <v>40.891436957180872</v>
      </c>
      <c r="AW72" s="25">
        <f>EmployedFemale!AW72+EmployedMale!AW72</f>
        <v>41.616929435225074</v>
      </c>
      <c r="AX72" s="25">
        <f>EmployedFemale!AX72+EmployedMale!AX72</f>
        <v>42.280194536039119</v>
      </c>
      <c r="AY72" s="25">
        <f>EmployedFemale!AY72+EmployedMale!AY72</f>
        <v>42.911647399922138</v>
      </c>
      <c r="AZ72" s="25">
        <f>EmployedFemale!AZ72+EmployedMale!AZ72</f>
        <v>43.535250515999998</v>
      </c>
    </row>
    <row r="73" spans="1:52">
      <c r="A73" s="29">
        <v>70</v>
      </c>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f>EmployedFemale!AA73+EmployedMale!AA73</f>
        <v>23.209251258510598</v>
      </c>
      <c r="AB73" s="28">
        <f>EmployedFemale!AB73+EmployedMale!AB73</f>
        <v>23.595452704424851</v>
      </c>
      <c r="AC73" s="28">
        <f>EmployedFemale!AC73+EmployedMale!AC73</f>
        <v>23.949071297172452</v>
      </c>
      <c r="AD73" s="28">
        <f>EmployedFemale!AD73+EmployedMale!AD73</f>
        <v>24.283717950705451</v>
      </c>
      <c r="AE73" s="28">
        <f>EmployedFemale!AE73+EmployedMale!AE73</f>
        <v>24.612547122586797</v>
      </c>
      <c r="AF73" s="28">
        <f>EmployedFemale!AF73+EmployedMale!AF73</f>
        <v>24.954452648928896</v>
      </c>
      <c r="AG73" s="25">
        <f>EmployedFemale!AG73+EmployedMale!AG73</f>
        <v>24.935635608860338</v>
      </c>
      <c r="AH73" s="25">
        <f>EmployedFemale!AH73+EmployedMale!AH73</f>
        <v>24.939471624039527</v>
      </c>
      <c r="AI73" s="25">
        <f>EmployedFemale!AI73+EmployedMale!AI73</f>
        <v>25.032502423350365</v>
      </c>
      <c r="AJ73" s="25">
        <f>EmployedFemale!AJ73+EmployedMale!AJ73</f>
        <v>25.296938442635756</v>
      </c>
      <c r="AK73" s="25">
        <f>EmployedFemale!AK73+EmployedMale!AK73</f>
        <v>25.782011123066738</v>
      </c>
      <c r="AL73" s="25">
        <f>EmployedFemale!AL73+EmployedMale!AL73</f>
        <v>26.494082379615335</v>
      </c>
      <c r="AM73" s="25">
        <f>EmployedFemale!AM73+EmployedMale!AM73</f>
        <v>27.402094457183907</v>
      </c>
      <c r="AN73" s="25">
        <f>EmployedFemale!AN73+EmployedMale!AN73</f>
        <v>28.471777246280944</v>
      </c>
      <c r="AO73" s="25">
        <f>EmployedFemale!AO73+EmployedMale!AO73</f>
        <v>29.660906963044457</v>
      </c>
      <c r="AP73" s="25">
        <f>EmployedFemale!AP73+EmployedMale!AP73</f>
        <v>30.923240207413507</v>
      </c>
      <c r="AQ73" s="25">
        <f>EmployedFemale!AQ73+EmployedMale!AQ73</f>
        <v>32.26063674995131</v>
      </c>
      <c r="AR73" s="25">
        <f>EmployedFemale!AR73+EmployedMale!AR73</f>
        <v>33.653739343560602</v>
      </c>
      <c r="AS73" s="25">
        <f>EmployedFemale!AS73+EmployedMale!AS73</f>
        <v>35.02117550659203</v>
      </c>
      <c r="AT73" s="25">
        <f>EmployedFemale!AT73+EmployedMale!AT73</f>
        <v>36.267660767437732</v>
      </c>
      <c r="AU73" s="25">
        <f>EmployedFemale!AU73+EmployedMale!AU73</f>
        <v>37.332846599207649</v>
      </c>
      <c r="AV73" s="25">
        <f>EmployedFemale!AV73+EmployedMale!AV73</f>
        <v>38.194060126877545</v>
      </c>
      <c r="AW73" s="25">
        <f>EmployedFemale!AW73+EmployedMale!AW73</f>
        <v>38.882920224583316</v>
      </c>
      <c r="AX73" s="25">
        <f>EmployedFemale!AX73+EmployedMale!AX73</f>
        <v>39.455634713715874</v>
      </c>
      <c r="AY73" s="25">
        <f>EmployedFemale!AY73+EmployedMale!AY73</f>
        <v>39.992544916125851</v>
      </c>
      <c r="AZ73" s="25">
        <f>EmployedFemale!AZ73+EmployedMale!AZ73</f>
        <v>40.549747752000002</v>
      </c>
    </row>
    <row r="74" spans="1:52">
      <c r="A74" s="29">
        <v>71</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f>EmployedFemale!AA74+EmployedMale!AA74</f>
        <v>0</v>
      </c>
      <c r="AB74" s="28">
        <f>EmployedFemale!AB74+EmployedMale!AB74</f>
        <v>0</v>
      </c>
      <c r="AC74" s="28">
        <f>EmployedFemale!AC74+EmployedMale!AC74</f>
        <v>0</v>
      </c>
      <c r="AD74" s="28">
        <f>EmployedFemale!AD74+EmployedMale!AD74</f>
        <v>0</v>
      </c>
      <c r="AE74" s="28">
        <f>EmployedFemale!AE74+EmployedMale!AE74</f>
        <v>0</v>
      </c>
      <c r="AF74" s="28">
        <f>EmployedFemale!AF74+EmployedMale!AF74</f>
        <v>0</v>
      </c>
      <c r="AG74" s="25">
        <f>EmployedFemale!AG74+EmployedMale!AG74</f>
        <v>0</v>
      </c>
      <c r="AH74" s="25">
        <f>EmployedFemale!AH74+EmployedMale!AH74</f>
        <v>0</v>
      </c>
      <c r="AI74" s="25">
        <f>EmployedFemale!AI74+EmployedMale!AI74</f>
        <v>0</v>
      </c>
      <c r="AJ74" s="25">
        <f>EmployedFemale!AJ74+EmployedMale!AJ74</f>
        <v>0</v>
      </c>
      <c r="AK74" s="25">
        <f>EmployedFemale!AK74+EmployedMale!AK74</f>
        <v>0</v>
      </c>
      <c r="AL74" s="25">
        <f>EmployedFemale!AL74+EmployedMale!AL74</f>
        <v>0</v>
      </c>
      <c r="AM74" s="25">
        <f>EmployedFemale!AM74+EmployedMale!AM74</f>
        <v>0</v>
      </c>
      <c r="AN74" s="25">
        <f>EmployedFemale!AN74+EmployedMale!AN74</f>
        <v>0</v>
      </c>
      <c r="AO74" s="25">
        <f>EmployedFemale!AO74+EmployedMale!AO74</f>
        <v>0</v>
      </c>
      <c r="AP74" s="25">
        <f>EmployedFemale!AP74+EmployedMale!AP74</f>
        <v>0</v>
      </c>
      <c r="AQ74" s="25">
        <f>EmployedFemale!AQ74+EmployedMale!AQ74</f>
        <v>0</v>
      </c>
      <c r="AR74" s="25">
        <f>EmployedFemale!AR74+EmployedMale!AR74</f>
        <v>0</v>
      </c>
      <c r="AS74" s="25">
        <f>EmployedFemale!AS74+EmployedMale!AS74</f>
        <v>0</v>
      </c>
      <c r="AT74" s="25">
        <f>EmployedFemale!AT74+EmployedMale!AT74</f>
        <v>0</v>
      </c>
      <c r="AU74" s="25">
        <f>EmployedFemale!AU74+EmployedMale!AU74</f>
        <v>0</v>
      </c>
      <c r="AV74" s="25">
        <f>EmployedFemale!AV74+EmployedMale!AV74</f>
        <v>0</v>
      </c>
      <c r="AW74" s="25">
        <f>EmployedFemale!AW74+EmployedMale!AW74</f>
        <v>0</v>
      </c>
      <c r="AX74" s="25">
        <f>EmployedFemale!AX74+EmployedMale!AX74</f>
        <v>0</v>
      </c>
      <c r="AY74" s="25">
        <f>EmployedFemale!AY74+EmployedMale!AY74</f>
        <v>0</v>
      </c>
      <c r="AZ74" s="25">
        <f>EmployedFemale!AZ74+EmployedMale!AZ74</f>
        <v>0</v>
      </c>
    </row>
    <row r="75" spans="1:52">
      <c r="A75" s="29">
        <v>72</v>
      </c>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f>EmployedFemale!AA75+EmployedMale!AA75</f>
        <v>0</v>
      </c>
      <c r="AB75" s="28">
        <f>EmployedFemale!AB75+EmployedMale!AB75</f>
        <v>0</v>
      </c>
      <c r="AC75" s="28">
        <f>EmployedFemale!AC75+EmployedMale!AC75</f>
        <v>0</v>
      </c>
      <c r="AD75" s="28">
        <f>EmployedFemale!AD75+EmployedMale!AD75</f>
        <v>0</v>
      </c>
      <c r="AE75" s="28">
        <f>EmployedFemale!AE75+EmployedMale!AE75</f>
        <v>0</v>
      </c>
      <c r="AF75" s="28">
        <f>EmployedFemale!AF75+EmployedMale!AF75</f>
        <v>0</v>
      </c>
      <c r="AG75" s="25">
        <f>EmployedFemale!AG75+EmployedMale!AG75</f>
        <v>0</v>
      </c>
      <c r="AH75" s="25">
        <f>EmployedFemale!AH75+EmployedMale!AH75</f>
        <v>0</v>
      </c>
      <c r="AI75" s="25">
        <f>EmployedFemale!AI75+EmployedMale!AI75</f>
        <v>0</v>
      </c>
      <c r="AJ75" s="25">
        <f>EmployedFemale!AJ75+EmployedMale!AJ75</f>
        <v>0</v>
      </c>
      <c r="AK75" s="25">
        <f>EmployedFemale!AK75+EmployedMale!AK75</f>
        <v>0</v>
      </c>
      <c r="AL75" s="25">
        <f>EmployedFemale!AL75+EmployedMale!AL75</f>
        <v>0</v>
      </c>
      <c r="AM75" s="25">
        <f>EmployedFemale!AM75+EmployedMale!AM75</f>
        <v>0</v>
      </c>
      <c r="AN75" s="25">
        <f>EmployedFemale!AN75+EmployedMale!AN75</f>
        <v>0</v>
      </c>
      <c r="AO75" s="25">
        <f>EmployedFemale!AO75+EmployedMale!AO75</f>
        <v>0</v>
      </c>
      <c r="AP75" s="25">
        <f>EmployedFemale!AP75+EmployedMale!AP75</f>
        <v>0</v>
      </c>
      <c r="AQ75" s="25">
        <f>EmployedFemale!AQ75+EmployedMale!AQ75</f>
        <v>0</v>
      </c>
      <c r="AR75" s="25">
        <f>EmployedFemale!AR75+EmployedMale!AR75</f>
        <v>0</v>
      </c>
      <c r="AS75" s="25">
        <f>EmployedFemale!AS75+EmployedMale!AS75</f>
        <v>0</v>
      </c>
      <c r="AT75" s="25">
        <f>EmployedFemale!AT75+EmployedMale!AT75</f>
        <v>0</v>
      </c>
      <c r="AU75" s="25">
        <f>EmployedFemale!AU75+EmployedMale!AU75</f>
        <v>0</v>
      </c>
      <c r="AV75" s="25">
        <f>EmployedFemale!AV75+EmployedMale!AV75</f>
        <v>0</v>
      </c>
      <c r="AW75" s="25">
        <f>EmployedFemale!AW75+EmployedMale!AW75</f>
        <v>0</v>
      </c>
      <c r="AX75" s="25">
        <f>EmployedFemale!AX75+EmployedMale!AX75</f>
        <v>0</v>
      </c>
      <c r="AY75" s="25">
        <f>EmployedFemale!AY75+EmployedMale!AY75</f>
        <v>0</v>
      </c>
      <c r="AZ75" s="25">
        <f>EmployedFemale!AZ75+EmployedMale!AZ75</f>
        <v>0</v>
      </c>
    </row>
    <row r="76" spans="1:52">
      <c r="A76" s="29">
        <v>73</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f>EmployedFemale!AA76+EmployedMale!AA76</f>
        <v>0</v>
      </c>
      <c r="AB76" s="28">
        <f>EmployedFemale!AB76+EmployedMale!AB76</f>
        <v>0</v>
      </c>
      <c r="AC76" s="28">
        <f>EmployedFemale!AC76+EmployedMale!AC76</f>
        <v>0</v>
      </c>
      <c r="AD76" s="28">
        <f>EmployedFemale!AD76+EmployedMale!AD76</f>
        <v>0</v>
      </c>
      <c r="AE76" s="28">
        <f>EmployedFemale!AE76+EmployedMale!AE76</f>
        <v>0</v>
      </c>
      <c r="AF76" s="28">
        <f>EmployedFemale!AF76+EmployedMale!AF76</f>
        <v>0</v>
      </c>
      <c r="AG76" s="25">
        <f>EmployedFemale!AG76+EmployedMale!AG76</f>
        <v>0</v>
      </c>
      <c r="AH76" s="25">
        <f>EmployedFemale!AH76+EmployedMale!AH76</f>
        <v>0</v>
      </c>
      <c r="AI76" s="25">
        <f>EmployedFemale!AI76+EmployedMale!AI76</f>
        <v>0</v>
      </c>
      <c r="AJ76" s="25">
        <f>EmployedFemale!AJ76+EmployedMale!AJ76</f>
        <v>0</v>
      </c>
      <c r="AK76" s="25">
        <f>EmployedFemale!AK76+EmployedMale!AK76</f>
        <v>0</v>
      </c>
      <c r="AL76" s="25">
        <f>EmployedFemale!AL76+EmployedMale!AL76</f>
        <v>0</v>
      </c>
      <c r="AM76" s="25">
        <f>EmployedFemale!AM76+EmployedMale!AM76</f>
        <v>0</v>
      </c>
      <c r="AN76" s="25">
        <f>EmployedFemale!AN76+EmployedMale!AN76</f>
        <v>0</v>
      </c>
      <c r="AO76" s="25">
        <f>EmployedFemale!AO76+EmployedMale!AO76</f>
        <v>0</v>
      </c>
      <c r="AP76" s="25">
        <f>EmployedFemale!AP76+EmployedMale!AP76</f>
        <v>0</v>
      </c>
      <c r="AQ76" s="25">
        <f>EmployedFemale!AQ76+EmployedMale!AQ76</f>
        <v>0</v>
      </c>
      <c r="AR76" s="25">
        <f>EmployedFemale!AR76+EmployedMale!AR76</f>
        <v>0</v>
      </c>
      <c r="AS76" s="25">
        <f>EmployedFemale!AS76+EmployedMale!AS76</f>
        <v>0</v>
      </c>
      <c r="AT76" s="25">
        <f>EmployedFemale!AT76+EmployedMale!AT76</f>
        <v>0</v>
      </c>
      <c r="AU76" s="25">
        <f>EmployedFemale!AU76+EmployedMale!AU76</f>
        <v>0</v>
      </c>
      <c r="AV76" s="25">
        <f>EmployedFemale!AV76+EmployedMale!AV76</f>
        <v>0</v>
      </c>
      <c r="AW76" s="25">
        <f>EmployedFemale!AW76+EmployedMale!AW76</f>
        <v>0</v>
      </c>
      <c r="AX76" s="25">
        <f>EmployedFemale!AX76+EmployedMale!AX76</f>
        <v>0</v>
      </c>
      <c r="AY76" s="25">
        <f>EmployedFemale!AY76+EmployedMale!AY76</f>
        <v>0</v>
      </c>
      <c r="AZ76" s="25">
        <f>EmployedFemale!AZ76+EmployedMale!AZ76</f>
        <v>0</v>
      </c>
    </row>
    <row r="77" spans="1:52">
      <c r="A77" s="29">
        <v>74</v>
      </c>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f>EmployedFemale!AA77+EmployedMale!AA77</f>
        <v>0</v>
      </c>
      <c r="AB77" s="28">
        <f>EmployedFemale!AB77+EmployedMale!AB77</f>
        <v>0</v>
      </c>
      <c r="AC77" s="28">
        <f>EmployedFemale!AC77+EmployedMale!AC77</f>
        <v>0</v>
      </c>
      <c r="AD77" s="28">
        <f>EmployedFemale!AD77+EmployedMale!AD77</f>
        <v>0</v>
      </c>
      <c r="AE77" s="28">
        <f>EmployedFemale!AE77+EmployedMale!AE77</f>
        <v>0</v>
      </c>
      <c r="AF77" s="28">
        <f>EmployedFemale!AF77+EmployedMale!AF77</f>
        <v>0</v>
      </c>
      <c r="AG77" s="25">
        <f>EmployedFemale!AG77+EmployedMale!AG77</f>
        <v>0</v>
      </c>
      <c r="AH77" s="25">
        <f>EmployedFemale!AH77+EmployedMale!AH77</f>
        <v>0</v>
      </c>
      <c r="AI77" s="25">
        <f>EmployedFemale!AI77+EmployedMale!AI77</f>
        <v>0</v>
      </c>
      <c r="AJ77" s="25">
        <f>EmployedFemale!AJ77+EmployedMale!AJ77</f>
        <v>0</v>
      </c>
      <c r="AK77" s="25">
        <f>EmployedFemale!AK77+EmployedMale!AK77</f>
        <v>0</v>
      </c>
      <c r="AL77" s="25">
        <f>EmployedFemale!AL77+EmployedMale!AL77</f>
        <v>0</v>
      </c>
      <c r="AM77" s="25">
        <f>EmployedFemale!AM77+EmployedMale!AM77</f>
        <v>0</v>
      </c>
      <c r="AN77" s="25">
        <f>EmployedFemale!AN77+EmployedMale!AN77</f>
        <v>0</v>
      </c>
      <c r="AO77" s="25">
        <f>EmployedFemale!AO77+EmployedMale!AO77</f>
        <v>0</v>
      </c>
      <c r="AP77" s="25">
        <f>EmployedFemale!AP77+EmployedMale!AP77</f>
        <v>0</v>
      </c>
      <c r="AQ77" s="25">
        <f>EmployedFemale!AQ77+EmployedMale!AQ77</f>
        <v>0</v>
      </c>
      <c r="AR77" s="25">
        <f>EmployedFemale!AR77+EmployedMale!AR77</f>
        <v>0</v>
      </c>
      <c r="AS77" s="25">
        <f>EmployedFemale!AS77+EmployedMale!AS77</f>
        <v>0</v>
      </c>
      <c r="AT77" s="25">
        <f>EmployedFemale!AT77+EmployedMale!AT77</f>
        <v>0</v>
      </c>
      <c r="AU77" s="25">
        <f>EmployedFemale!AU77+EmployedMale!AU77</f>
        <v>0</v>
      </c>
      <c r="AV77" s="25">
        <f>EmployedFemale!AV77+EmployedMale!AV77</f>
        <v>0</v>
      </c>
      <c r="AW77" s="25">
        <f>EmployedFemale!AW77+EmployedMale!AW77</f>
        <v>0</v>
      </c>
      <c r="AX77" s="25">
        <f>EmployedFemale!AX77+EmployedMale!AX77</f>
        <v>0</v>
      </c>
      <c r="AY77" s="25">
        <f>EmployedFemale!AY77+EmployedMale!AY77</f>
        <v>0</v>
      </c>
      <c r="AZ77" s="25">
        <f>EmployedFemale!AZ77+EmployedMale!AZ77</f>
        <v>0</v>
      </c>
    </row>
    <row r="78" spans="1:52">
      <c r="A78" s="29">
        <v>75</v>
      </c>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f>EmployedFemale!AA78+EmployedMale!AA78</f>
        <v>0</v>
      </c>
      <c r="AB78" s="28">
        <f>EmployedFemale!AB78+EmployedMale!AB78</f>
        <v>0</v>
      </c>
      <c r="AC78" s="28">
        <f>EmployedFemale!AC78+EmployedMale!AC78</f>
        <v>0</v>
      </c>
      <c r="AD78" s="28">
        <f>EmployedFemale!AD78+EmployedMale!AD78</f>
        <v>0</v>
      </c>
      <c r="AE78" s="28">
        <f>EmployedFemale!AE78+EmployedMale!AE78</f>
        <v>0</v>
      </c>
      <c r="AF78" s="28">
        <f>EmployedFemale!AF78+EmployedMale!AF78</f>
        <v>0</v>
      </c>
      <c r="AG78" s="25">
        <f>EmployedFemale!AG78+EmployedMale!AG78</f>
        <v>0</v>
      </c>
      <c r="AH78" s="25">
        <f>EmployedFemale!AH78+EmployedMale!AH78</f>
        <v>0</v>
      </c>
      <c r="AI78" s="25">
        <f>EmployedFemale!AI78+EmployedMale!AI78</f>
        <v>0</v>
      </c>
      <c r="AJ78" s="25">
        <f>EmployedFemale!AJ78+EmployedMale!AJ78</f>
        <v>0</v>
      </c>
      <c r="AK78" s="25">
        <f>EmployedFemale!AK78+EmployedMale!AK78</f>
        <v>0</v>
      </c>
      <c r="AL78" s="25">
        <f>EmployedFemale!AL78+EmployedMale!AL78</f>
        <v>0</v>
      </c>
      <c r="AM78" s="25">
        <f>EmployedFemale!AM78+EmployedMale!AM78</f>
        <v>0</v>
      </c>
      <c r="AN78" s="25">
        <f>EmployedFemale!AN78+EmployedMale!AN78</f>
        <v>0</v>
      </c>
      <c r="AO78" s="25">
        <f>EmployedFemale!AO78+EmployedMale!AO78</f>
        <v>0</v>
      </c>
      <c r="AP78" s="25">
        <f>EmployedFemale!AP78+EmployedMale!AP78</f>
        <v>0</v>
      </c>
      <c r="AQ78" s="25">
        <f>EmployedFemale!AQ78+EmployedMale!AQ78</f>
        <v>0</v>
      </c>
      <c r="AR78" s="25">
        <f>EmployedFemale!AR78+EmployedMale!AR78</f>
        <v>0</v>
      </c>
      <c r="AS78" s="25">
        <f>EmployedFemale!AS78+EmployedMale!AS78</f>
        <v>0</v>
      </c>
      <c r="AT78" s="25">
        <f>EmployedFemale!AT78+EmployedMale!AT78</f>
        <v>0</v>
      </c>
      <c r="AU78" s="25">
        <f>EmployedFemale!AU78+EmployedMale!AU78</f>
        <v>0</v>
      </c>
      <c r="AV78" s="25">
        <f>EmployedFemale!AV78+EmployedMale!AV78</f>
        <v>0</v>
      </c>
      <c r="AW78" s="25">
        <f>EmployedFemale!AW78+EmployedMale!AW78</f>
        <v>0</v>
      </c>
      <c r="AX78" s="25">
        <f>EmployedFemale!AX78+EmployedMale!AX78</f>
        <v>0</v>
      </c>
      <c r="AY78" s="25">
        <f>EmployedFemale!AY78+EmployedMale!AY78</f>
        <v>0</v>
      </c>
      <c r="AZ78" s="25">
        <f>EmployedFemale!AZ78+EmployedMale!AZ78</f>
        <v>0</v>
      </c>
    </row>
    <row r="79" spans="1:52">
      <c r="A79" s="29">
        <v>76</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f>EmployedFemale!AA79+EmployedMale!AA79</f>
        <v>0</v>
      </c>
      <c r="AB79" s="28">
        <f>EmployedFemale!AB79+EmployedMale!AB79</f>
        <v>0</v>
      </c>
      <c r="AC79" s="28">
        <f>EmployedFemale!AC79+EmployedMale!AC79</f>
        <v>0</v>
      </c>
      <c r="AD79" s="28">
        <f>EmployedFemale!AD79+EmployedMale!AD79</f>
        <v>0</v>
      </c>
      <c r="AE79" s="28">
        <f>EmployedFemale!AE79+EmployedMale!AE79</f>
        <v>0</v>
      </c>
      <c r="AF79" s="28">
        <f>EmployedFemale!AF79+EmployedMale!AF79</f>
        <v>0</v>
      </c>
      <c r="AG79" s="25">
        <f>EmployedFemale!AG79+EmployedMale!AG79</f>
        <v>0</v>
      </c>
      <c r="AH79" s="25">
        <f>EmployedFemale!AH79+EmployedMale!AH79</f>
        <v>0</v>
      </c>
      <c r="AI79" s="25">
        <f>EmployedFemale!AI79+EmployedMale!AI79</f>
        <v>0</v>
      </c>
      <c r="AJ79" s="25">
        <f>EmployedFemale!AJ79+EmployedMale!AJ79</f>
        <v>0</v>
      </c>
      <c r="AK79" s="25">
        <f>EmployedFemale!AK79+EmployedMale!AK79</f>
        <v>0</v>
      </c>
      <c r="AL79" s="25">
        <f>EmployedFemale!AL79+EmployedMale!AL79</f>
        <v>0</v>
      </c>
      <c r="AM79" s="25">
        <f>EmployedFemale!AM79+EmployedMale!AM79</f>
        <v>0</v>
      </c>
      <c r="AN79" s="25">
        <f>EmployedFemale!AN79+EmployedMale!AN79</f>
        <v>0</v>
      </c>
      <c r="AO79" s="25">
        <f>EmployedFemale!AO79+EmployedMale!AO79</f>
        <v>0</v>
      </c>
      <c r="AP79" s="25">
        <f>EmployedFemale!AP79+EmployedMale!AP79</f>
        <v>0</v>
      </c>
      <c r="AQ79" s="25">
        <f>EmployedFemale!AQ79+EmployedMale!AQ79</f>
        <v>0</v>
      </c>
      <c r="AR79" s="25">
        <f>EmployedFemale!AR79+EmployedMale!AR79</f>
        <v>0</v>
      </c>
      <c r="AS79" s="25">
        <f>EmployedFemale!AS79+EmployedMale!AS79</f>
        <v>0</v>
      </c>
      <c r="AT79" s="25">
        <f>EmployedFemale!AT79+EmployedMale!AT79</f>
        <v>0</v>
      </c>
      <c r="AU79" s="25">
        <f>EmployedFemale!AU79+EmployedMale!AU79</f>
        <v>0</v>
      </c>
      <c r="AV79" s="25">
        <f>EmployedFemale!AV79+EmployedMale!AV79</f>
        <v>0</v>
      </c>
      <c r="AW79" s="25">
        <f>EmployedFemale!AW79+EmployedMale!AW79</f>
        <v>0</v>
      </c>
      <c r="AX79" s="25">
        <f>EmployedFemale!AX79+EmployedMale!AX79</f>
        <v>0</v>
      </c>
      <c r="AY79" s="25">
        <f>EmployedFemale!AY79+EmployedMale!AY79</f>
        <v>0</v>
      </c>
      <c r="AZ79" s="25">
        <f>EmployedFemale!AZ79+EmployedMale!AZ79</f>
        <v>0</v>
      </c>
    </row>
    <row r="80" spans="1:52">
      <c r="A80" s="29">
        <v>77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f>EmployedFemale!AA80+EmployedMale!AA80</f>
        <v>0</v>
      </c>
      <c r="AB80" s="28">
        <f>EmployedFemale!AB80+EmployedMale!AB80</f>
        <v>0</v>
      </c>
      <c r="AC80" s="28">
        <f>EmployedFemale!AC80+EmployedMale!AC80</f>
        <v>0</v>
      </c>
      <c r="AD80" s="28">
        <f>EmployedFemale!AD80+EmployedMale!AD80</f>
        <v>0</v>
      </c>
      <c r="AE80" s="28">
        <f>EmployedFemale!AE80+EmployedMale!AE80</f>
        <v>0</v>
      </c>
      <c r="AF80" s="28">
        <f>EmployedFemale!AF80+EmployedMale!AF80</f>
        <v>0</v>
      </c>
      <c r="AG80" s="25">
        <f>EmployedFemale!AG80+EmployedMale!AG80</f>
        <v>0</v>
      </c>
      <c r="AH80" s="25">
        <f>EmployedFemale!AH80+EmployedMale!AH80</f>
        <v>0</v>
      </c>
      <c r="AI80" s="25">
        <f>EmployedFemale!AI80+EmployedMale!AI80</f>
        <v>0</v>
      </c>
      <c r="AJ80" s="25">
        <f>EmployedFemale!AJ80+EmployedMale!AJ80</f>
        <v>0</v>
      </c>
      <c r="AK80" s="25">
        <f>EmployedFemale!AK80+EmployedMale!AK80</f>
        <v>0</v>
      </c>
      <c r="AL80" s="25">
        <f>EmployedFemale!AL80+EmployedMale!AL80</f>
        <v>0</v>
      </c>
      <c r="AM80" s="25">
        <f>EmployedFemale!AM80+EmployedMale!AM80</f>
        <v>0</v>
      </c>
      <c r="AN80" s="25">
        <f>EmployedFemale!AN80+EmployedMale!AN80</f>
        <v>0</v>
      </c>
      <c r="AO80" s="25">
        <f>EmployedFemale!AO80+EmployedMale!AO80</f>
        <v>0</v>
      </c>
      <c r="AP80" s="25">
        <f>EmployedFemale!AP80+EmployedMale!AP80</f>
        <v>0</v>
      </c>
      <c r="AQ80" s="25">
        <f>EmployedFemale!AQ80+EmployedMale!AQ80</f>
        <v>0</v>
      </c>
      <c r="AR80" s="25">
        <f>EmployedFemale!AR80+EmployedMale!AR80</f>
        <v>0</v>
      </c>
      <c r="AS80" s="25">
        <f>EmployedFemale!AS80+EmployedMale!AS80</f>
        <v>0</v>
      </c>
      <c r="AT80" s="25">
        <f>EmployedFemale!AT80+EmployedMale!AT80</f>
        <v>0</v>
      </c>
      <c r="AU80" s="25">
        <f>EmployedFemale!AU80+EmployedMale!AU80</f>
        <v>0</v>
      </c>
      <c r="AV80" s="25">
        <f>EmployedFemale!AV80+EmployedMale!AV80</f>
        <v>0</v>
      </c>
      <c r="AW80" s="25">
        <f>EmployedFemale!AW80+EmployedMale!AW80</f>
        <v>0</v>
      </c>
      <c r="AX80" s="25">
        <f>EmployedFemale!AX80+EmployedMale!AX80</f>
        <v>0</v>
      </c>
      <c r="AY80" s="25">
        <f>EmployedFemale!AY80+EmployedMale!AY80</f>
        <v>0</v>
      </c>
      <c r="AZ80" s="25">
        <f>EmployedFemale!AZ80+EmployedMale!AZ80</f>
        <v>0</v>
      </c>
    </row>
    <row r="81" spans="1:52">
      <c r="A81" s="29">
        <v>78</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f>EmployedFemale!AA81+EmployedMale!AA81</f>
        <v>0</v>
      </c>
      <c r="AB81" s="28">
        <f>EmployedFemale!AB81+EmployedMale!AB81</f>
        <v>0</v>
      </c>
      <c r="AC81" s="28">
        <f>EmployedFemale!AC81+EmployedMale!AC81</f>
        <v>0</v>
      </c>
      <c r="AD81" s="28">
        <f>EmployedFemale!AD81+EmployedMale!AD81</f>
        <v>0</v>
      </c>
      <c r="AE81" s="28">
        <f>EmployedFemale!AE81+EmployedMale!AE81</f>
        <v>0</v>
      </c>
      <c r="AF81" s="28">
        <f>EmployedFemale!AF81+EmployedMale!AF81</f>
        <v>0</v>
      </c>
      <c r="AG81" s="25">
        <f>EmployedFemale!AG81+EmployedMale!AG81</f>
        <v>0</v>
      </c>
      <c r="AH81" s="25">
        <f>EmployedFemale!AH81+EmployedMale!AH81</f>
        <v>0</v>
      </c>
      <c r="AI81" s="25">
        <f>EmployedFemale!AI81+EmployedMale!AI81</f>
        <v>0</v>
      </c>
      <c r="AJ81" s="25">
        <f>EmployedFemale!AJ81+EmployedMale!AJ81</f>
        <v>0</v>
      </c>
      <c r="AK81" s="25">
        <f>EmployedFemale!AK81+EmployedMale!AK81</f>
        <v>0</v>
      </c>
      <c r="AL81" s="25">
        <f>EmployedFemale!AL81+EmployedMale!AL81</f>
        <v>0</v>
      </c>
      <c r="AM81" s="25">
        <f>EmployedFemale!AM81+EmployedMale!AM81</f>
        <v>0</v>
      </c>
      <c r="AN81" s="25">
        <f>EmployedFemale!AN81+EmployedMale!AN81</f>
        <v>0</v>
      </c>
      <c r="AO81" s="25">
        <f>EmployedFemale!AO81+EmployedMale!AO81</f>
        <v>0</v>
      </c>
      <c r="AP81" s="25">
        <f>EmployedFemale!AP81+EmployedMale!AP81</f>
        <v>0</v>
      </c>
      <c r="AQ81" s="25">
        <f>EmployedFemale!AQ81+EmployedMale!AQ81</f>
        <v>0</v>
      </c>
      <c r="AR81" s="25">
        <f>EmployedFemale!AR81+EmployedMale!AR81</f>
        <v>0</v>
      </c>
      <c r="AS81" s="25">
        <f>EmployedFemale!AS81+EmployedMale!AS81</f>
        <v>0</v>
      </c>
      <c r="AT81" s="25">
        <f>EmployedFemale!AT81+EmployedMale!AT81</f>
        <v>0</v>
      </c>
      <c r="AU81" s="25">
        <f>EmployedFemale!AU81+EmployedMale!AU81</f>
        <v>0</v>
      </c>
      <c r="AV81" s="25">
        <f>EmployedFemale!AV81+EmployedMale!AV81</f>
        <v>0</v>
      </c>
      <c r="AW81" s="25">
        <f>EmployedFemale!AW81+EmployedMale!AW81</f>
        <v>0</v>
      </c>
      <c r="AX81" s="25">
        <f>EmployedFemale!AX81+EmployedMale!AX81</f>
        <v>0</v>
      </c>
      <c r="AY81" s="25">
        <f>EmployedFemale!AY81+EmployedMale!AY81</f>
        <v>0</v>
      </c>
      <c r="AZ81" s="25">
        <f>EmployedFemale!AZ81+EmployedMale!AZ81</f>
        <v>0</v>
      </c>
    </row>
    <row r="82" spans="1:52">
      <c r="A82" s="29">
        <v>79</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f>EmployedFemale!AA82+EmployedMale!AA82</f>
        <v>0</v>
      </c>
      <c r="AB82" s="28">
        <f>EmployedFemale!AB82+EmployedMale!AB82</f>
        <v>0</v>
      </c>
      <c r="AC82" s="28">
        <f>EmployedFemale!AC82+EmployedMale!AC82</f>
        <v>0</v>
      </c>
      <c r="AD82" s="28">
        <f>EmployedFemale!AD82+EmployedMale!AD82</f>
        <v>0</v>
      </c>
      <c r="AE82" s="28">
        <f>EmployedFemale!AE82+EmployedMale!AE82</f>
        <v>0</v>
      </c>
      <c r="AF82" s="28">
        <f>EmployedFemale!AF82+EmployedMale!AF82</f>
        <v>0</v>
      </c>
      <c r="AG82" s="25">
        <f>EmployedFemale!AG82+EmployedMale!AG82</f>
        <v>0</v>
      </c>
      <c r="AH82" s="25">
        <f>EmployedFemale!AH82+EmployedMale!AH82</f>
        <v>0</v>
      </c>
      <c r="AI82" s="25">
        <f>EmployedFemale!AI82+EmployedMale!AI82</f>
        <v>0</v>
      </c>
      <c r="AJ82" s="25">
        <f>EmployedFemale!AJ82+EmployedMale!AJ82</f>
        <v>0</v>
      </c>
      <c r="AK82" s="25">
        <f>EmployedFemale!AK82+EmployedMale!AK82</f>
        <v>0</v>
      </c>
      <c r="AL82" s="25">
        <f>EmployedFemale!AL82+EmployedMale!AL82</f>
        <v>0</v>
      </c>
      <c r="AM82" s="25">
        <f>EmployedFemale!AM82+EmployedMale!AM82</f>
        <v>0</v>
      </c>
      <c r="AN82" s="25">
        <f>EmployedFemale!AN82+EmployedMale!AN82</f>
        <v>0</v>
      </c>
      <c r="AO82" s="25">
        <f>EmployedFemale!AO82+EmployedMale!AO82</f>
        <v>0</v>
      </c>
      <c r="AP82" s="25">
        <f>EmployedFemale!AP82+EmployedMale!AP82</f>
        <v>0</v>
      </c>
      <c r="AQ82" s="25">
        <f>EmployedFemale!AQ82+EmployedMale!AQ82</f>
        <v>0</v>
      </c>
      <c r="AR82" s="25">
        <f>EmployedFemale!AR82+EmployedMale!AR82</f>
        <v>0</v>
      </c>
      <c r="AS82" s="25">
        <f>EmployedFemale!AS82+EmployedMale!AS82</f>
        <v>0</v>
      </c>
      <c r="AT82" s="25">
        <f>EmployedFemale!AT82+EmployedMale!AT82</f>
        <v>0</v>
      </c>
      <c r="AU82" s="25">
        <f>EmployedFemale!AU82+EmployedMale!AU82</f>
        <v>0</v>
      </c>
      <c r="AV82" s="25">
        <f>EmployedFemale!AV82+EmployedMale!AV82</f>
        <v>0</v>
      </c>
      <c r="AW82" s="25">
        <f>EmployedFemale!AW82+EmployedMale!AW82</f>
        <v>0</v>
      </c>
      <c r="AX82" s="25">
        <f>EmployedFemale!AX82+EmployedMale!AX82</f>
        <v>0</v>
      </c>
      <c r="AY82" s="25">
        <f>EmployedFemale!AY82+EmployedMale!AY82</f>
        <v>0</v>
      </c>
      <c r="AZ82" s="25">
        <f>EmployedFemale!AZ82+EmployedMale!AZ82</f>
        <v>0</v>
      </c>
    </row>
    <row r="83" spans="1:52">
      <c r="A83" s="29">
        <v>80</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f>EmployedFemale!AA83+EmployedMale!AA83</f>
        <v>0</v>
      </c>
      <c r="AB83" s="28">
        <f>EmployedFemale!AB83+EmployedMale!AB83</f>
        <v>0</v>
      </c>
      <c r="AC83" s="28">
        <f>EmployedFemale!AC83+EmployedMale!AC83</f>
        <v>0</v>
      </c>
      <c r="AD83" s="28">
        <f>EmployedFemale!AD83+EmployedMale!AD83</f>
        <v>0</v>
      </c>
      <c r="AE83" s="28">
        <f>EmployedFemale!AE83+EmployedMale!AE83</f>
        <v>0</v>
      </c>
      <c r="AF83" s="28">
        <f>EmployedFemale!AF83+EmployedMale!AF83</f>
        <v>0</v>
      </c>
      <c r="AG83" s="25">
        <f>EmployedFemale!AG83+EmployedMale!AG83</f>
        <v>0</v>
      </c>
      <c r="AH83" s="25">
        <f>EmployedFemale!AH83+EmployedMale!AH83</f>
        <v>0</v>
      </c>
      <c r="AI83" s="25">
        <f>EmployedFemale!AI83+EmployedMale!AI83</f>
        <v>0</v>
      </c>
      <c r="AJ83" s="25">
        <f>EmployedFemale!AJ83+EmployedMale!AJ83</f>
        <v>0</v>
      </c>
      <c r="AK83" s="25">
        <f>EmployedFemale!AK83+EmployedMale!AK83</f>
        <v>0</v>
      </c>
      <c r="AL83" s="25">
        <f>EmployedFemale!AL83+EmployedMale!AL83</f>
        <v>0</v>
      </c>
      <c r="AM83" s="25">
        <f>EmployedFemale!AM83+EmployedMale!AM83</f>
        <v>0</v>
      </c>
      <c r="AN83" s="25">
        <f>EmployedFemale!AN83+EmployedMale!AN83</f>
        <v>0</v>
      </c>
      <c r="AO83" s="25">
        <f>EmployedFemale!AO83+EmployedMale!AO83</f>
        <v>0</v>
      </c>
      <c r="AP83" s="25">
        <f>EmployedFemale!AP83+EmployedMale!AP83</f>
        <v>0</v>
      </c>
      <c r="AQ83" s="25">
        <f>EmployedFemale!AQ83+EmployedMale!AQ83</f>
        <v>0</v>
      </c>
      <c r="AR83" s="25">
        <f>EmployedFemale!AR83+EmployedMale!AR83</f>
        <v>0</v>
      </c>
      <c r="AS83" s="25">
        <f>EmployedFemale!AS83+EmployedMale!AS83</f>
        <v>0</v>
      </c>
      <c r="AT83" s="25">
        <f>EmployedFemale!AT83+EmployedMale!AT83</f>
        <v>0</v>
      </c>
      <c r="AU83" s="25">
        <f>EmployedFemale!AU83+EmployedMale!AU83</f>
        <v>0</v>
      </c>
      <c r="AV83" s="25">
        <f>EmployedFemale!AV83+EmployedMale!AV83</f>
        <v>0</v>
      </c>
      <c r="AW83" s="25">
        <f>EmployedFemale!AW83+EmployedMale!AW83</f>
        <v>0</v>
      </c>
      <c r="AX83" s="25">
        <f>EmployedFemale!AX83+EmployedMale!AX83</f>
        <v>0</v>
      </c>
      <c r="AY83" s="25">
        <f>EmployedFemale!AY83+EmployedMale!AY83</f>
        <v>0</v>
      </c>
      <c r="AZ83" s="25">
        <f>EmployedFemale!AZ83+EmployedMale!AZ83</f>
        <v>0</v>
      </c>
    </row>
    <row r="84" spans="1:52">
      <c r="A84" s="29">
        <v>81</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f>EmployedFemale!AA84+EmployedMale!AA84</f>
        <v>0</v>
      </c>
      <c r="AB84" s="28">
        <f>EmployedFemale!AB84+EmployedMale!AB84</f>
        <v>0</v>
      </c>
      <c r="AC84" s="28">
        <f>EmployedFemale!AC84+EmployedMale!AC84</f>
        <v>0</v>
      </c>
      <c r="AD84" s="28">
        <f>EmployedFemale!AD84+EmployedMale!AD84</f>
        <v>0</v>
      </c>
      <c r="AE84" s="28">
        <f>EmployedFemale!AE84+EmployedMale!AE84</f>
        <v>0</v>
      </c>
      <c r="AF84" s="28">
        <f>EmployedFemale!AF84+EmployedMale!AF84</f>
        <v>0</v>
      </c>
      <c r="AG84" s="25">
        <f>EmployedFemale!AG84+EmployedMale!AG84</f>
        <v>0</v>
      </c>
      <c r="AH84" s="25">
        <f>EmployedFemale!AH84+EmployedMale!AH84</f>
        <v>0</v>
      </c>
      <c r="AI84" s="25">
        <f>EmployedFemale!AI84+EmployedMale!AI84</f>
        <v>0</v>
      </c>
      <c r="AJ84" s="25">
        <f>EmployedFemale!AJ84+EmployedMale!AJ84</f>
        <v>0</v>
      </c>
      <c r="AK84" s="25">
        <f>EmployedFemale!AK84+EmployedMale!AK84</f>
        <v>0</v>
      </c>
      <c r="AL84" s="25">
        <f>EmployedFemale!AL84+EmployedMale!AL84</f>
        <v>0</v>
      </c>
      <c r="AM84" s="25">
        <f>EmployedFemale!AM84+EmployedMale!AM84</f>
        <v>0</v>
      </c>
      <c r="AN84" s="25">
        <f>EmployedFemale!AN84+EmployedMale!AN84</f>
        <v>0</v>
      </c>
      <c r="AO84" s="25">
        <f>EmployedFemale!AO84+EmployedMale!AO84</f>
        <v>0</v>
      </c>
      <c r="AP84" s="25">
        <f>EmployedFemale!AP84+EmployedMale!AP84</f>
        <v>0</v>
      </c>
      <c r="AQ84" s="25">
        <f>EmployedFemale!AQ84+EmployedMale!AQ84</f>
        <v>0</v>
      </c>
      <c r="AR84" s="25">
        <f>EmployedFemale!AR84+EmployedMale!AR84</f>
        <v>0</v>
      </c>
      <c r="AS84" s="25">
        <f>EmployedFemale!AS84+EmployedMale!AS84</f>
        <v>0</v>
      </c>
      <c r="AT84" s="25">
        <f>EmployedFemale!AT84+EmployedMale!AT84</f>
        <v>0</v>
      </c>
      <c r="AU84" s="25">
        <f>EmployedFemale!AU84+EmployedMale!AU84</f>
        <v>0</v>
      </c>
      <c r="AV84" s="25">
        <f>EmployedFemale!AV84+EmployedMale!AV84</f>
        <v>0</v>
      </c>
      <c r="AW84" s="25">
        <f>EmployedFemale!AW84+EmployedMale!AW84</f>
        <v>0</v>
      </c>
      <c r="AX84" s="25">
        <f>EmployedFemale!AX84+EmployedMale!AX84</f>
        <v>0</v>
      </c>
      <c r="AY84" s="25">
        <f>EmployedFemale!AY84+EmployedMale!AY84</f>
        <v>0</v>
      </c>
      <c r="AZ84" s="25">
        <f>EmployedFemale!AZ84+EmployedMale!AZ84</f>
        <v>0</v>
      </c>
    </row>
    <row r="85" spans="1:52">
      <c r="A85" s="29">
        <v>82</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f>EmployedFemale!AA85+EmployedMale!AA85</f>
        <v>0</v>
      </c>
      <c r="AB85" s="28">
        <f>EmployedFemale!AB85+EmployedMale!AB85</f>
        <v>0</v>
      </c>
      <c r="AC85" s="28">
        <f>EmployedFemale!AC85+EmployedMale!AC85</f>
        <v>0</v>
      </c>
      <c r="AD85" s="28">
        <f>EmployedFemale!AD85+EmployedMale!AD85</f>
        <v>0</v>
      </c>
      <c r="AE85" s="28">
        <f>EmployedFemale!AE85+EmployedMale!AE85</f>
        <v>0</v>
      </c>
      <c r="AF85" s="28">
        <f>EmployedFemale!AF85+EmployedMale!AF85</f>
        <v>0</v>
      </c>
      <c r="AG85" s="25">
        <f>EmployedFemale!AG85+EmployedMale!AG85</f>
        <v>0</v>
      </c>
      <c r="AH85" s="25">
        <f>EmployedFemale!AH85+EmployedMale!AH85</f>
        <v>0</v>
      </c>
      <c r="AI85" s="25">
        <f>EmployedFemale!AI85+EmployedMale!AI85</f>
        <v>0</v>
      </c>
      <c r="AJ85" s="25">
        <f>EmployedFemale!AJ85+EmployedMale!AJ85</f>
        <v>0</v>
      </c>
      <c r="AK85" s="25">
        <f>EmployedFemale!AK85+EmployedMale!AK85</f>
        <v>0</v>
      </c>
      <c r="AL85" s="25">
        <f>EmployedFemale!AL85+EmployedMale!AL85</f>
        <v>0</v>
      </c>
      <c r="AM85" s="25">
        <f>EmployedFemale!AM85+EmployedMale!AM85</f>
        <v>0</v>
      </c>
      <c r="AN85" s="25">
        <f>EmployedFemale!AN85+EmployedMale!AN85</f>
        <v>0</v>
      </c>
      <c r="AO85" s="25">
        <f>EmployedFemale!AO85+EmployedMale!AO85</f>
        <v>0</v>
      </c>
      <c r="AP85" s="25">
        <f>EmployedFemale!AP85+EmployedMale!AP85</f>
        <v>0</v>
      </c>
      <c r="AQ85" s="25">
        <f>EmployedFemale!AQ85+EmployedMale!AQ85</f>
        <v>0</v>
      </c>
      <c r="AR85" s="25">
        <f>EmployedFemale!AR85+EmployedMale!AR85</f>
        <v>0</v>
      </c>
      <c r="AS85" s="25">
        <f>EmployedFemale!AS85+EmployedMale!AS85</f>
        <v>0</v>
      </c>
      <c r="AT85" s="25">
        <f>EmployedFemale!AT85+EmployedMale!AT85</f>
        <v>0</v>
      </c>
      <c r="AU85" s="25">
        <f>EmployedFemale!AU85+EmployedMale!AU85</f>
        <v>0</v>
      </c>
      <c r="AV85" s="25">
        <f>EmployedFemale!AV85+EmployedMale!AV85</f>
        <v>0</v>
      </c>
      <c r="AW85" s="25">
        <f>EmployedFemale!AW85+EmployedMale!AW85</f>
        <v>0</v>
      </c>
      <c r="AX85" s="25">
        <f>EmployedFemale!AX85+EmployedMale!AX85</f>
        <v>0</v>
      </c>
      <c r="AY85" s="25">
        <f>EmployedFemale!AY85+EmployedMale!AY85</f>
        <v>0</v>
      </c>
      <c r="AZ85" s="25">
        <f>EmployedFemale!AZ85+EmployedMale!AZ85</f>
        <v>0</v>
      </c>
    </row>
    <row r="86" spans="1:52">
      <c r="A86" s="29">
        <v>83</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f>EmployedFemale!AA86+EmployedMale!AA86</f>
        <v>0</v>
      </c>
      <c r="AB86" s="28">
        <f>EmployedFemale!AB86+EmployedMale!AB86</f>
        <v>0</v>
      </c>
      <c r="AC86" s="28">
        <f>EmployedFemale!AC86+EmployedMale!AC86</f>
        <v>0</v>
      </c>
      <c r="AD86" s="28">
        <f>EmployedFemale!AD86+EmployedMale!AD86</f>
        <v>0</v>
      </c>
      <c r="AE86" s="28">
        <f>EmployedFemale!AE86+EmployedMale!AE86</f>
        <v>0</v>
      </c>
      <c r="AF86" s="28">
        <f>EmployedFemale!AF86+EmployedMale!AF86</f>
        <v>0</v>
      </c>
      <c r="AG86" s="25">
        <f>EmployedFemale!AG86+EmployedMale!AG86</f>
        <v>0</v>
      </c>
      <c r="AH86" s="25">
        <f>EmployedFemale!AH86+EmployedMale!AH86</f>
        <v>0</v>
      </c>
      <c r="AI86" s="25">
        <f>EmployedFemale!AI86+EmployedMale!AI86</f>
        <v>0</v>
      </c>
      <c r="AJ86" s="25">
        <f>EmployedFemale!AJ86+EmployedMale!AJ86</f>
        <v>0</v>
      </c>
      <c r="AK86" s="25">
        <f>EmployedFemale!AK86+EmployedMale!AK86</f>
        <v>0</v>
      </c>
      <c r="AL86" s="25">
        <f>EmployedFemale!AL86+EmployedMale!AL86</f>
        <v>0</v>
      </c>
      <c r="AM86" s="25">
        <f>EmployedFemale!AM86+EmployedMale!AM86</f>
        <v>0</v>
      </c>
      <c r="AN86" s="25">
        <f>EmployedFemale!AN86+EmployedMale!AN86</f>
        <v>0</v>
      </c>
      <c r="AO86" s="25">
        <f>EmployedFemale!AO86+EmployedMale!AO86</f>
        <v>0</v>
      </c>
      <c r="AP86" s="25">
        <f>EmployedFemale!AP86+EmployedMale!AP86</f>
        <v>0</v>
      </c>
      <c r="AQ86" s="25">
        <f>EmployedFemale!AQ86+EmployedMale!AQ86</f>
        <v>0</v>
      </c>
      <c r="AR86" s="25">
        <f>EmployedFemale!AR86+EmployedMale!AR86</f>
        <v>0</v>
      </c>
      <c r="AS86" s="25">
        <f>EmployedFemale!AS86+EmployedMale!AS86</f>
        <v>0</v>
      </c>
      <c r="AT86" s="25">
        <f>EmployedFemale!AT86+EmployedMale!AT86</f>
        <v>0</v>
      </c>
      <c r="AU86" s="25">
        <f>EmployedFemale!AU86+EmployedMale!AU86</f>
        <v>0</v>
      </c>
      <c r="AV86" s="25">
        <f>EmployedFemale!AV86+EmployedMale!AV86</f>
        <v>0</v>
      </c>
      <c r="AW86" s="25">
        <f>EmployedFemale!AW86+EmployedMale!AW86</f>
        <v>0</v>
      </c>
      <c r="AX86" s="25">
        <f>EmployedFemale!AX86+EmployedMale!AX86</f>
        <v>0</v>
      </c>
      <c r="AY86" s="25">
        <f>EmployedFemale!AY86+EmployedMale!AY86</f>
        <v>0</v>
      </c>
      <c r="AZ86" s="25">
        <f>EmployedFemale!AZ86+EmployedMale!AZ86</f>
        <v>0</v>
      </c>
    </row>
    <row r="87" spans="1:52">
      <c r="A87" s="29">
        <v>84</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f>EmployedFemale!AA87+EmployedMale!AA87</f>
        <v>0</v>
      </c>
      <c r="AB87" s="28">
        <f>EmployedFemale!AB87+EmployedMale!AB87</f>
        <v>0</v>
      </c>
      <c r="AC87" s="28">
        <f>EmployedFemale!AC87+EmployedMale!AC87</f>
        <v>0</v>
      </c>
      <c r="AD87" s="28">
        <f>EmployedFemale!AD87+EmployedMale!AD87</f>
        <v>0</v>
      </c>
      <c r="AE87" s="28">
        <f>EmployedFemale!AE87+EmployedMale!AE87</f>
        <v>0</v>
      </c>
      <c r="AF87" s="28">
        <f>EmployedFemale!AF87+EmployedMale!AF87</f>
        <v>0</v>
      </c>
      <c r="AG87" s="25">
        <f>EmployedFemale!AG87+EmployedMale!AG87</f>
        <v>0</v>
      </c>
      <c r="AH87" s="25">
        <f>EmployedFemale!AH87+EmployedMale!AH87</f>
        <v>0</v>
      </c>
      <c r="AI87" s="25">
        <f>EmployedFemale!AI87+EmployedMale!AI87</f>
        <v>0</v>
      </c>
      <c r="AJ87" s="25">
        <f>EmployedFemale!AJ87+EmployedMale!AJ87</f>
        <v>0</v>
      </c>
      <c r="AK87" s="25">
        <f>EmployedFemale!AK87+EmployedMale!AK87</f>
        <v>0</v>
      </c>
      <c r="AL87" s="25">
        <f>EmployedFemale!AL87+EmployedMale!AL87</f>
        <v>0</v>
      </c>
      <c r="AM87" s="25">
        <f>EmployedFemale!AM87+EmployedMale!AM87</f>
        <v>0</v>
      </c>
      <c r="AN87" s="25">
        <f>EmployedFemale!AN87+EmployedMale!AN87</f>
        <v>0</v>
      </c>
      <c r="AO87" s="25">
        <f>EmployedFemale!AO87+EmployedMale!AO87</f>
        <v>0</v>
      </c>
      <c r="AP87" s="25">
        <f>EmployedFemale!AP87+EmployedMale!AP87</f>
        <v>0</v>
      </c>
      <c r="AQ87" s="25">
        <f>EmployedFemale!AQ87+EmployedMale!AQ87</f>
        <v>0</v>
      </c>
      <c r="AR87" s="25">
        <f>EmployedFemale!AR87+EmployedMale!AR87</f>
        <v>0</v>
      </c>
      <c r="AS87" s="25">
        <f>EmployedFemale!AS87+EmployedMale!AS87</f>
        <v>0</v>
      </c>
      <c r="AT87" s="25">
        <f>EmployedFemale!AT87+EmployedMale!AT87</f>
        <v>0</v>
      </c>
      <c r="AU87" s="25">
        <f>EmployedFemale!AU87+EmployedMale!AU87</f>
        <v>0</v>
      </c>
      <c r="AV87" s="25">
        <f>EmployedFemale!AV87+EmployedMale!AV87</f>
        <v>0</v>
      </c>
      <c r="AW87" s="25">
        <f>EmployedFemale!AW87+EmployedMale!AW87</f>
        <v>0</v>
      </c>
      <c r="AX87" s="25">
        <f>EmployedFemale!AX87+EmployedMale!AX87</f>
        <v>0</v>
      </c>
      <c r="AY87" s="25">
        <f>EmployedFemale!AY87+EmployedMale!AY87</f>
        <v>0</v>
      </c>
      <c r="AZ87" s="25">
        <f>EmployedFemale!AZ87+EmployedMale!AZ87</f>
        <v>0</v>
      </c>
    </row>
    <row r="88" spans="1:52">
      <c r="A88" s="29">
        <v>85</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f>EmployedFemale!AA88+EmployedMale!AA88</f>
        <v>0</v>
      </c>
      <c r="AB88" s="28">
        <f>EmployedFemale!AB88+EmployedMale!AB88</f>
        <v>0</v>
      </c>
      <c r="AC88" s="28">
        <f>EmployedFemale!AC88+EmployedMale!AC88</f>
        <v>0</v>
      </c>
      <c r="AD88" s="28">
        <f>EmployedFemale!AD88+EmployedMale!AD88</f>
        <v>0</v>
      </c>
      <c r="AE88" s="28">
        <f>EmployedFemale!AE88+EmployedMale!AE88</f>
        <v>0</v>
      </c>
      <c r="AF88" s="28">
        <f>EmployedFemale!AF88+EmployedMale!AF88</f>
        <v>0</v>
      </c>
      <c r="AG88" s="25">
        <f>EmployedFemale!AG88+EmployedMale!AG88</f>
        <v>0</v>
      </c>
      <c r="AH88" s="25">
        <f>EmployedFemale!AH88+EmployedMale!AH88</f>
        <v>0</v>
      </c>
      <c r="AI88" s="25">
        <f>EmployedFemale!AI88+EmployedMale!AI88</f>
        <v>0</v>
      </c>
      <c r="AJ88" s="25">
        <f>EmployedFemale!AJ88+EmployedMale!AJ88</f>
        <v>0</v>
      </c>
      <c r="AK88" s="25">
        <f>EmployedFemale!AK88+EmployedMale!AK88</f>
        <v>0</v>
      </c>
      <c r="AL88" s="25">
        <f>EmployedFemale!AL88+EmployedMale!AL88</f>
        <v>0</v>
      </c>
      <c r="AM88" s="25">
        <f>EmployedFemale!AM88+EmployedMale!AM88</f>
        <v>0</v>
      </c>
      <c r="AN88" s="25">
        <f>EmployedFemale!AN88+EmployedMale!AN88</f>
        <v>0</v>
      </c>
      <c r="AO88" s="25">
        <f>EmployedFemale!AO88+EmployedMale!AO88</f>
        <v>0</v>
      </c>
      <c r="AP88" s="25">
        <f>EmployedFemale!AP88+EmployedMale!AP88</f>
        <v>0</v>
      </c>
      <c r="AQ88" s="25">
        <f>EmployedFemale!AQ88+EmployedMale!AQ88</f>
        <v>0</v>
      </c>
      <c r="AR88" s="25">
        <f>EmployedFemale!AR88+EmployedMale!AR88</f>
        <v>0</v>
      </c>
      <c r="AS88" s="25">
        <f>EmployedFemale!AS88+EmployedMale!AS88</f>
        <v>0</v>
      </c>
      <c r="AT88" s="25">
        <f>EmployedFemale!AT88+EmployedMale!AT88</f>
        <v>0</v>
      </c>
      <c r="AU88" s="25">
        <f>EmployedFemale!AU88+EmployedMale!AU88</f>
        <v>0</v>
      </c>
      <c r="AV88" s="25">
        <f>EmployedFemale!AV88+EmployedMale!AV88</f>
        <v>0</v>
      </c>
      <c r="AW88" s="25">
        <f>EmployedFemale!AW88+EmployedMale!AW88</f>
        <v>0</v>
      </c>
      <c r="AX88" s="25">
        <f>EmployedFemale!AX88+EmployedMale!AX88</f>
        <v>0</v>
      </c>
      <c r="AY88" s="25">
        <f>EmployedFemale!AY88+EmployedMale!AY88</f>
        <v>0</v>
      </c>
      <c r="AZ88" s="25">
        <f>EmployedFemale!AZ88+EmployedMale!AZ88</f>
        <v>0</v>
      </c>
    </row>
    <row r="89" spans="1:52">
      <c r="A89" s="29">
        <v>86</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f>EmployedFemale!AA89+EmployedMale!AA89</f>
        <v>0</v>
      </c>
      <c r="AB89" s="28">
        <f>EmployedFemale!AB89+EmployedMale!AB89</f>
        <v>0</v>
      </c>
      <c r="AC89" s="28">
        <f>EmployedFemale!AC89+EmployedMale!AC89</f>
        <v>0</v>
      </c>
      <c r="AD89" s="28">
        <f>EmployedFemale!AD89+EmployedMale!AD89</f>
        <v>0</v>
      </c>
      <c r="AE89" s="28">
        <f>EmployedFemale!AE89+EmployedMale!AE89</f>
        <v>0</v>
      </c>
      <c r="AF89" s="28">
        <f>EmployedFemale!AF89+EmployedMale!AF89</f>
        <v>0</v>
      </c>
      <c r="AG89" s="25">
        <f>EmployedFemale!AG89+EmployedMale!AG89</f>
        <v>0</v>
      </c>
      <c r="AH89" s="25">
        <f>EmployedFemale!AH89+EmployedMale!AH89</f>
        <v>0</v>
      </c>
      <c r="AI89" s="25">
        <f>EmployedFemale!AI89+EmployedMale!AI89</f>
        <v>0</v>
      </c>
      <c r="AJ89" s="25">
        <f>EmployedFemale!AJ89+EmployedMale!AJ89</f>
        <v>0</v>
      </c>
      <c r="AK89" s="25">
        <f>EmployedFemale!AK89+EmployedMale!AK89</f>
        <v>0</v>
      </c>
      <c r="AL89" s="25">
        <f>EmployedFemale!AL89+EmployedMale!AL89</f>
        <v>0</v>
      </c>
      <c r="AM89" s="25">
        <f>EmployedFemale!AM89+EmployedMale!AM89</f>
        <v>0</v>
      </c>
      <c r="AN89" s="25">
        <f>EmployedFemale!AN89+EmployedMale!AN89</f>
        <v>0</v>
      </c>
      <c r="AO89" s="25">
        <f>EmployedFemale!AO89+EmployedMale!AO89</f>
        <v>0</v>
      </c>
      <c r="AP89" s="25">
        <f>EmployedFemale!AP89+EmployedMale!AP89</f>
        <v>0</v>
      </c>
      <c r="AQ89" s="25">
        <f>EmployedFemale!AQ89+EmployedMale!AQ89</f>
        <v>0</v>
      </c>
      <c r="AR89" s="25">
        <f>EmployedFemale!AR89+EmployedMale!AR89</f>
        <v>0</v>
      </c>
      <c r="AS89" s="25">
        <f>EmployedFemale!AS89+EmployedMale!AS89</f>
        <v>0</v>
      </c>
      <c r="AT89" s="25">
        <f>EmployedFemale!AT89+EmployedMale!AT89</f>
        <v>0</v>
      </c>
      <c r="AU89" s="25">
        <f>EmployedFemale!AU89+EmployedMale!AU89</f>
        <v>0</v>
      </c>
      <c r="AV89" s="25">
        <f>EmployedFemale!AV89+EmployedMale!AV89</f>
        <v>0</v>
      </c>
      <c r="AW89" s="25">
        <f>EmployedFemale!AW89+EmployedMale!AW89</f>
        <v>0</v>
      </c>
      <c r="AX89" s="25">
        <f>EmployedFemale!AX89+EmployedMale!AX89</f>
        <v>0</v>
      </c>
      <c r="AY89" s="25">
        <f>EmployedFemale!AY89+EmployedMale!AY89</f>
        <v>0</v>
      </c>
      <c r="AZ89" s="25">
        <f>EmployedFemale!AZ89+EmployedMale!AZ89</f>
        <v>0</v>
      </c>
    </row>
    <row r="90" spans="1:52">
      <c r="A90" s="29">
        <v>87</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f>EmployedFemale!AA90+EmployedMale!AA90</f>
        <v>0</v>
      </c>
      <c r="AB90" s="28">
        <f>EmployedFemale!AB90+EmployedMale!AB90</f>
        <v>0</v>
      </c>
      <c r="AC90" s="28">
        <f>EmployedFemale!AC90+EmployedMale!AC90</f>
        <v>0</v>
      </c>
      <c r="AD90" s="28">
        <f>EmployedFemale!AD90+EmployedMale!AD90</f>
        <v>0</v>
      </c>
      <c r="AE90" s="28">
        <f>EmployedFemale!AE90+EmployedMale!AE90</f>
        <v>0</v>
      </c>
      <c r="AF90" s="28">
        <f>EmployedFemale!AF90+EmployedMale!AF90</f>
        <v>0</v>
      </c>
      <c r="AG90" s="25">
        <f>EmployedFemale!AG90+EmployedMale!AG90</f>
        <v>0</v>
      </c>
      <c r="AH90" s="25">
        <f>EmployedFemale!AH90+EmployedMale!AH90</f>
        <v>0</v>
      </c>
      <c r="AI90" s="25">
        <f>EmployedFemale!AI90+EmployedMale!AI90</f>
        <v>0</v>
      </c>
      <c r="AJ90" s="25">
        <f>EmployedFemale!AJ90+EmployedMale!AJ90</f>
        <v>0</v>
      </c>
      <c r="AK90" s="25">
        <f>EmployedFemale!AK90+EmployedMale!AK90</f>
        <v>0</v>
      </c>
      <c r="AL90" s="25">
        <f>EmployedFemale!AL90+EmployedMale!AL90</f>
        <v>0</v>
      </c>
      <c r="AM90" s="25">
        <f>EmployedFemale!AM90+EmployedMale!AM90</f>
        <v>0</v>
      </c>
      <c r="AN90" s="25">
        <f>EmployedFemale!AN90+EmployedMale!AN90</f>
        <v>0</v>
      </c>
      <c r="AO90" s="25">
        <f>EmployedFemale!AO90+EmployedMale!AO90</f>
        <v>0</v>
      </c>
      <c r="AP90" s="25">
        <f>EmployedFemale!AP90+EmployedMale!AP90</f>
        <v>0</v>
      </c>
      <c r="AQ90" s="25">
        <f>EmployedFemale!AQ90+EmployedMale!AQ90</f>
        <v>0</v>
      </c>
      <c r="AR90" s="25">
        <f>EmployedFemale!AR90+EmployedMale!AR90</f>
        <v>0</v>
      </c>
      <c r="AS90" s="25">
        <f>EmployedFemale!AS90+EmployedMale!AS90</f>
        <v>0</v>
      </c>
      <c r="AT90" s="25">
        <f>EmployedFemale!AT90+EmployedMale!AT90</f>
        <v>0</v>
      </c>
      <c r="AU90" s="25">
        <f>EmployedFemale!AU90+EmployedMale!AU90</f>
        <v>0</v>
      </c>
      <c r="AV90" s="25">
        <f>EmployedFemale!AV90+EmployedMale!AV90</f>
        <v>0</v>
      </c>
      <c r="AW90" s="25">
        <f>EmployedFemale!AW90+EmployedMale!AW90</f>
        <v>0</v>
      </c>
      <c r="AX90" s="25">
        <f>EmployedFemale!AX90+EmployedMale!AX90</f>
        <v>0</v>
      </c>
      <c r="AY90" s="25">
        <f>EmployedFemale!AY90+EmployedMale!AY90</f>
        <v>0</v>
      </c>
      <c r="AZ90" s="25">
        <f>EmployedFemale!AZ90+EmployedMale!AZ90</f>
        <v>0</v>
      </c>
    </row>
    <row r="91" spans="1:52">
      <c r="A91" s="29">
        <v>88</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f>EmployedFemale!AA91+EmployedMale!AA91</f>
        <v>0</v>
      </c>
      <c r="AB91" s="28">
        <f>EmployedFemale!AB91+EmployedMale!AB91</f>
        <v>0</v>
      </c>
      <c r="AC91" s="28">
        <f>EmployedFemale!AC91+EmployedMale!AC91</f>
        <v>0</v>
      </c>
      <c r="AD91" s="28">
        <f>EmployedFemale!AD91+EmployedMale!AD91</f>
        <v>0</v>
      </c>
      <c r="AE91" s="28">
        <f>EmployedFemale!AE91+EmployedMale!AE91</f>
        <v>0</v>
      </c>
      <c r="AF91" s="28">
        <f>EmployedFemale!AF91+EmployedMale!AF91</f>
        <v>0</v>
      </c>
      <c r="AG91" s="25">
        <f>EmployedFemale!AG91+EmployedMale!AG91</f>
        <v>0</v>
      </c>
      <c r="AH91" s="25">
        <f>EmployedFemale!AH91+EmployedMale!AH91</f>
        <v>0</v>
      </c>
      <c r="AI91" s="25">
        <f>EmployedFemale!AI91+EmployedMale!AI91</f>
        <v>0</v>
      </c>
      <c r="AJ91" s="25">
        <f>EmployedFemale!AJ91+EmployedMale!AJ91</f>
        <v>0</v>
      </c>
      <c r="AK91" s="25">
        <f>EmployedFemale!AK91+EmployedMale!AK91</f>
        <v>0</v>
      </c>
      <c r="AL91" s="25">
        <f>EmployedFemale!AL91+EmployedMale!AL91</f>
        <v>0</v>
      </c>
      <c r="AM91" s="25">
        <f>EmployedFemale!AM91+EmployedMale!AM91</f>
        <v>0</v>
      </c>
      <c r="AN91" s="25">
        <f>EmployedFemale!AN91+EmployedMale!AN91</f>
        <v>0</v>
      </c>
      <c r="AO91" s="25">
        <f>EmployedFemale!AO91+EmployedMale!AO91</f>
        <v>0</v>
      </c>
      <c r="AP91" s="25">
        <f>EmployedFemale!AP91+EmployedMale!AP91</f>
        <v>0</v>
      </c>
      <c r="AQ91" s="25">
        <f>EmployedFemale!AQ91+EmployedMale!AQ91</f>
        <v>0</v>
      </c>
      <c r="AR91" s="25">
        <f>EmployedFemale!AR91+EmployedMale!AR91</f>
        <v>0</v>
      </c>
      <c r="AS91" s="25">
        <f>EmployedFemale!AS91+EmployedMale!AS91</f>
        <v>0</v>
      </c>
      <c r="AT91" s="25">
        <f>EmployedFemale!AT91+EmployedMale!AT91</f>
        <v>0</v>
      </c>
      <c r="AU91" s="25">
        <f>EmployedFemale!AU91+EmployedMale!AU91</f>
        <v>0</v>
      </c>
      <c r="AV91" s="25">
        <f>EmployedFemale!AV91+EmployedMale!AV91</f>
        <v>0</v>
      </c>
      <c r="AW91" s="25">
        <f>EmployedFemale!AW91+EmployedMale!AW91</f>
        <v>0</v>
      </c>
      <c r="AX91" s="25">
        <f>EmployedFemale!AX91+EmployedMale!AX91</f>
        <v>0</v>
      </c>
      <c r="AY91" s="25">
        <f>EmployedFemale!AY91+EmployedMale!AY91</f>
        <v>0</v>
      </c>
      <c r="AZ91" s="25">
        <f>EmployedFemale!AZ91+EmployedMale!AZ91</f>
        <v>0</v>
      </c>
    </row>
    <row r="92" spans="1:52">
      <c r="A92" s="29">
        <v>89</v>
      </c>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f>EmployedFemale!AA92+EmployedMale!AA92</f>
        <v>0</v>
      </c>
      <c r="AB92" s="28">
        <f>EmployedFemale!AB92+EmployedMale!AB92</f>
        <v>0</v>
      </c>
      <c r="AC92" s="28">
        <f>EmployedFemale!AC92+EmployedMale!AC92</f>
        <v>0</v>
      </c>
      <c r="AD92" s="28">
        <f>EmployedFemale!AD92+EmployedMale!AD92</f>
        <v>0</v>
      </c>
      <c r="AE92" s="28">
        <f>EmployedFemale!AE92+EmployedMale!AE92</f>
        <v>0</v>
      </c>
      <c r="AF92" s="28">
        <f>EmployedFemale!AF92+EmployedMale!AF92</f>
        <v>0</v>
      </c>
      <c r="AG92" s="25">
        <f>EmployedFemale!AG92+EmployedMale!AG92</f>
        <v>0</v>
      </c>
      <c r="AH92" s="25">
        <f>EmployedFemale!AH92+EmployedMale!AH92</f>
        <v>0</v>
      </c>
      <c r="AI92" s="25">
        <f>EmployedFemale!AI92+EmployedMale!AI92</f>
        <v>0</v>
      </c>
      <c r="AJ92" s="25">
        <f>EmployedFemale!AJ92+EmployedMale!AJ92</f>
        <v>0</v>
      </c>
      <c r="AK92" s="25">
        <f>EmployedFemale!AK92+EmployedMale!AK92</f>
        <v>0</v>
      </c>
      <c r="AL92" s="25">
        <f>EmployedFemale!AL92+EmployedMale!AL92</f>
        <v>0</v>
      </c>
      <c r="AM92" s="25">
        <f>EmployedFemale!AM92+EmployedMale!AM92</f>
        <v>0</v>
      </c>
      <c r="AN92" s="25">
        <f>EmployedFemale!AN92+EmployedMale!AN92</f>
        <v>0</v>
      </c>
      <c r="AO92" s="25">
        <f>EmployedFemale!AO92+EmployedMale!AO92</f>
        <v>0</v>
      </c>
      <c r="AP92" s="25">
        <f>EmployedFemale!AP92+EmployedMale!AP92</f>
        <v>0</v>
      </c>
      <c r="AQ92" s="25">
        <f>EmployedFemale!AQ92+EmployedMale!AQ92</f>
        <v>0</v>
      </c>
      <c r="AR92" s="25">
        <f>EmployedFemale!AR92+EmployedMale!AR92</f>
        <v>0</v>
      </c>
      <c r="AS92" s="25">
        <f>EmployedFemale!AS92+EmployedMale!AS92</f>
        <v>0</v>
      </c>
      <c r="AT92" s="25">
        <f>EmployedFemale!AT92+EmployedMale!AT92</f>
        <v>0</v>
      </c>
      <c r="AU92" s="25">
        <f>EmployedFemale!AU92+EmployedMale!AU92</f>
        <v>0</v>
      </c>
      <c r="AV92" s="25">
        <f>EmployedFemale!AV92+EmployedMale!AV92</f>
        <v>0</v>
      </c>
      <c r="AW92" s="25">
        <f>EmployedFemale!AW92+EmployedMale!AW92</f>
        <v>0</v>
      </c>
      <c r="AX92" s="25">
        <f>EmployedFemale!AX92+EmployedMale!AX92</f>
        <v>0</v>
      </c>
      <c r="AY92" s="25">
        <f>EmployedFemale!AY92+EmployedMale!AY92</f>
        <v>0</v>
      </c>
      <c r="AZ92" s="25">
        <f>EmployedFemale!AZ92+EmployedMale!AZ92</f>
        <v>0</v>
      </c>
    </row>
    <row r="93" spans="1:52">
      <c r="A93" s="29">
        <v>90</v>
      </c>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f>EmployedFemale!AA93+EmployedMale!AA93</f>
        <v>0</v>
      </c>
      <c r="AB93" s="28">
        <f>EmployedFemale!AB93+EmployedMale!AB93</f>
        <v>0</v>
      </c>
      <c r="AC93" s="28">
        <f>EmployedFemale!AC93+EmployedMale!AC93</f>
        <v>0</v>
      </c>
      <c r="AD93" s="28">
        <f>EmployedFemale!AD93+EmployedMale!AD93</f>
        <v>0</v>
      </c>
      <c r="AE93" s="28">
        <f>EmployedFemale!AE93+EmployedMale!AE93</f>
        <v>0</v>
      </c>
      <c r="AF93" s="28">
        <f>EmployedFemale!AF93+EmployedMale!AF93</f>
        <v>0</v>
      </c>
      <c r="AG93" s="25">
        <f>EmployedFemale!AG93+EmployedMale!AG93</f>
        <v>0</v>
      </c>
      <c r="AH93" s="25">
        <f>EmployedFemale!AH93+EmployedMale!AH93</f>
        <v>0</v>
      </c>
      <c r="AI93" s="25">
        <f>EmployedFemale!AI93+EmployedMale!AI93</f>
        <v>0</v>
      </c>
      <c r="AJ93" s="25">
        <f>EmployedFemale!AJ93+EmployedMale!AJ93</f>
        <v>0</v>
      </c>
      <c r="AK93" s="25">
        <f>EmployedFemale!AK93+EmployedMale!AK93</f>
        <v>0</v>
      </c>
      <c r="AL93" s="25">
        <f>EmployedFemale!AL93+EmployedMale!AL93</f>
        <v>0</v>
      </c>
      <c r="AM93" s="25">
        <f>EmployedFemale!AM93+EmployedMale!AM93</f>
        <v>0</v>
      </c>
      <c r="AN93" s="25">
        <f>EmployedFemale!AN93+EmployedMale!AN93</f>
        <v>0</v>
      </c>
      <c r="AO93" s="25">
        <f>EmployedFemale!AO93+EmployedMale!AO93</f>
        <v>0</v>
      </c>
      <c r="AP93" s="25">
        <f>EmployedFemale!AP93+EmployedMale!AP93</f>
        <v>0</v>
      </c>
      <c r="AQ93" s="25">
        <f>EmployedFemale!AQ93+EmployedMale!AQ93</f>
        <v>0</v>
      </c>
      <c r="AR93" s="25">
        <f>EmployedFemale!AR93+EmployedMale!AR93</f>
        <v>0</v>
      </c>
      <c r="AS93" s="25">
        <f>EmployedFemale!AS93+EmployedMale!AS93</f>
        <v>0</v>
      </c>
      <c r="AT93" s="25">
        <f>EmployedFemale!AT93+EmployedMale!AT93</f>
        <v>0</v>
      </c>
      <c r="AU93" s="25">
        <f>EmployedFemale!AU93+EmployedMale!AU93</f>
        <v>0</v>
      </c>
      <c r="AV93" s="25">
        <f>EmployedFemale!AV93+EmployedMale!AV93</f>
        <v>0</v>
      </c>
      <c r="AW93" s="25">
        <f>EmployedFemale!AW93+EmployedMale!AW93</f>
        <v>0</v>
      </c>
      <c r="AX93" s="25">
        <f>EmployedFemale!AX93+EmployedMale!AX93</f>
        <v>0</v>
      </c>
      <c r="AY93" s="25">
        <f>EmployedFemale!AY93+EmployedMale!AY93</f>
        <v>0</v>
      </c>
      <c r="AZ93" s="25">
        <f>EmployedFemale!AZ93+EmployedMale!AZ93</f>
        <v>0</v>
      </c>
    </row>
    <row r="94" spans="1:52">
      <c r="A94" s="29">
        <v>91</v>
      </c>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f>EmployedFemale!AA94+EmployedMale!AA94</f>
        <v>0</v>
      </c>
      <c r="AB94" s="28">
        <f>EmployedFemale!AB94+EmployedMale!AB94</f>
        <v>0</v>
      </c>
      <c r="AC94" s="28">
        <f>EmployedFemale!AC94+EmployedMale!AC94</f>
        <v>0</v>
      </c>
      <c r="AD94" s="28">
        <f>EmployedFemale!AD94+EmployedMale!AD94</f>
        <v>0</v>
      </c>
      <c r="AE94" s="28">
        <f>EmployedFemale!AE94+EmployedMale!AE94</f>
        <v>0</v>
      </c>
      <c r="AF94" s="28">
        <f>EmployedFemale!AF94+EmployedMale!AF94</f>
        <v>0</v>
      </c>
      <c r="AG94" s="25">
        <f>EmployedFemale!AG94+EmployedMale!AG94</f>
        <v>0</v>
      </c>
      <c r="AH94" s="25">
        <f>EmployedFemale!AH94+EmployedMale!AH94</f>
        <v>0</v>
      </c>
      <c r="AI94" s="25">
        <f>EmployedFemale!AI94+EmployedMale!AI94</f>
        <v>0</v>
      </c>
      <c r="AJ94" s="25">
        <f>EmployedFemale!AJ94+EmployedMale!AJ94</f>
        <v>0</v>
      </c>
      <c r="AK94" s="25">
        <f>EmployedFemale!AK94+EmployedMale!AK94</f>
        <v>0</v>
      </c>
      <c r="AL94" s="25">
        <f>EmployedFemale!AL94+EmployedMale!AL94</f>
        <v>0</v>
      </c>
      <c r="AM94" s="25">
        <f>EmployedFemale!AM94+EmployedMale!AM94</f>
        <v>0</v>
      </c>
      <c r="AN94" s="25">
        <f>EmployedFemale!AN94+EmployedMale!AN94</f>
        <v>0</v>
      </c>
      <c r="AO94" s="25">
        <f>EmployedFemale!AO94+EmployedMale!AO94</f>
        <v>0</v>
      </c>
      <c r="AP94" s="25">
        <f>EmployedFemale!AP94+EmployedMale!AP94</f>
        <v>0</v>
      </c>
      <c r="AQ94" s="25">
        <f>EmployedFemale!AQ94+EmployedMale!AQ94</f>
        <v>0</v>
      </c>
      <c r="AR94" s="25">
        <f>EmployedFemale!AR94+EmployedMale!AR94</f>
        <v>0</v>
      </c>
      <c r="AS94" s="25">
        <f>EmployedFemale!AS94+EmployedMale!AS94</f>
        <v>0</v>
      </c>
      <c r="AT94" s="25">
        <f>EmployedFemale!AT94+EmployedMale!AT94</f>
        <v>0</v>
      </c>
      <c r="AU94" s="25">
        <f>EmployedFemale!AU94+EmployedMale!AU94</f>
        <v>0</v>
      </c>
      <c r="AV94" s="25">
        <f>EmployedFemale!AV94+EmployedMale!AV94</f>
        <v>0</v>
      </c>
      <c r="AW94" s="25">
        <f>EmployedFemale!AW94+EmployedMale!AW94</f>
        <v>0</v>
      </c>
      <c r="AX94" s="25">
        <f>EmployedFemale!AX94+EmployedMale!AX94</f>
        <v>0</v>
      </c>
      <c r="AY94" s="25">
        <f>EmployedFemale!AY94+EmployedMale!AY94</f>
        <v>0</v>
      </c>
      <c r="AZ94" s="25">
        <f>EmployedFemale!AZ94+EmployedMale!AZ94</f>
        <v>0</v>
      </c>
    </row>
    <row r="95" spans="1:52">
      <c r="A95" s="29">
        <v>92</v>
      </c>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f>EmployedFemale!AA95+EmployedMale!AA95</f>
        <v>0</v>
      </c>
      <c r="AB95" s="28">
        <f>EmployedFemale!AB95+EmployedMale!AB95</f>
        <v>0</v>
      </c>
      <c r="AC95" s="28">
        <f>EmployedFemale!AC95+EmployedMale!AC95</f>
        <v>0</v>
      </c>
      <c r="AD95" s="28">
        <f>EmployedFemale!AD95+EmployedMale!AD95</f>
        <v>0</v>
      </c>
      <c r="AE95" s="28">
        <f>EmployedFemale!AE95+EmployedMale!AE95</f>
        <v>0</v>
      </c>
      <c r="AF95" s="28">
        <f>EmployedFemale!AF95+EmployedMale!AF95</f>
        <v>0</v>
      </c>
      <c r="AG95" s="25">
        <f>EmployedFemale!AG95+EmployedMale!AG95</f>
        <v>0</v>
      </c>
      <c r="AH95" s="25">
        <f>EmployedFemale!AH95+EmployedMale!AH95</f>
        <v>0</v>
      </c>
      <c r="AI95" s="25">
        <f>EmployedFemale!AI95+EmployedMale!AI95</f>
        <v>0</v>
      </c>
      <c r="AJ95" s="25">
        <f>EmployedFemale!AJ95+EmployedMale!AJ95</f>
        <v>0</v>
      </c>
      <c r="AK95" s="25">
        <f>EmployedFemale!AK95+EmployedMale!AK95</f>
        <v>0</v>
      </c>
      <c r="AL95" s="25">
        <f>EmployedFemale!AL95+EmployedMale!AL95</f>
        <v>0</v>
      </c>
      <c r="AM95" s="25">
        <f>EmployedFemale!AM95+EmployedMale!AM95</f>
        <v>0</v>
      </c>
      <c r="AN95" s="25">
        <f>EmployedFemale!AN95+EmployedMale!AN95</f>
        <v>0</v>
      </c>
      <c r="AO95" s="25">
        <f>EmployedFemale!AO95+EmployedMale!AO95</f>
        <v>0</v>
      </c>
      <c r="AP95" s="25">
        <f>EmployedFemale!AP95+EmployedMale!AP95</f>
        <v>0</v>
      </c>
      <c r="AQ95" s="25">
        <f>EmployedFemale!AQ95+EmployedMale!AQ95</f>
        <v>0</v>
      </c>
      <c r="AR95" s="25">
        <f>EmployedFemale!AR95+EmployedMale!AR95</f>
        <v>0</v>
      </c>
      <c r="AS95" s="25">
        <f>EmployedFemale!AS95+EmployedMale!AS95</f>
        <v>0</v>
      </c>
      <c r="AT95" s="25">
        <f>EmployedFemale!AT95+EmployedMale!AT95</f>
        <v>0</v>
      </c>
      <c r="AU95" s="25">
        <f>EmployedFemale!AU95+EmployedMale!AU95</f>
        <v>0</v>
      </c>
      <c r="AV95" s="25">
        <f>EmployedFemale!AV95+EmployedMale!AV95</f>
        <v>0</v>
      </c>
      <c r="AW95" s="25">
        <f>EmployedFemale!AW95+EmployedMale!AW95</f>
        <v>0</v>
      </c>
      <c r="AX95" s="25">
        <f>EmployedFemale!AX95+EmployedMale!AX95</f>
        <v>0</v>
      </c>
      <c r="AY95" s="25">
        <f>EmployedFemale!AY95+EmployedMale!AY95</f>
        <v>0</v>
      </c>
      <c r="AZ95" s="25">
        <f>EmployedFemale!AZ95+EmployedMale!AZ95</f>
        <v>0</v>
      </c>
    </row>
    <row r="96" spans="1:52">
      <c r="A96" s="29">
        <v>93</v>
      </c>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f>EmployedFemale!AA96+EmployedMale!AA96</f>
        <v>0</v>
      </c>
      <c r="AB96" s="28">
        <f>EmployedFemale!AB96+EmployedMale!AB96</f>
        <v>0</v>
      </c>
      <c r="AC96" s="28">
        <f>EmployedFemale!AC96+EmployedMale!AC96</f>
        <v>0</v>
      </c>
      <c r="AD96" s="28">
        <f>EmployedFemale!AD96+EmployedMale!AD96</f>
        <v>0</v>
      </c>
      <c r="AE96" s="28">
        <f>EmployedFemale!AE96+EmployedMale!AE96</f>
        <v>0</v>
      </c>
      <c r="AF96" s="28">
        <f>EmployedFemale!AF96+EmployedMale!AF96</f>
        <v>0</v>
      </c>
      <c r="AG96" s="25">
        <f>EmployedFemale!AG96+EmployedMale!AG96</f>
        <v>0</v>
      </c>
      <c r="AH96" s="25">
        <f>EmployedFemale!AH96+EmployedMale!AH96</f>
        <v>0</v>
      </c>
      <c r="AI96" s="25">
        <f>EmployedFemale!AI96+EmployedMale!AI96</f>
        <v>0</v>
      </c>
      <c r="AJ96" s="25">
        <f>EmployedFemale!AJ96+EmployedMale!AJ96</f>
        <v>0</v>
      </c>
      <c r="AK96" s="25">
        <f>EmployedFemale!AK96+EmployedMale!AK96</f>
        <v>0</v>
      </c>
      <c r="AL96" s="25">
        <f>EmployedFemale!AL96+EmployedMale!AL96</f>
        <v>0</v>
      </c>
      <c r="AM96" s="25">
        <f>EmployedFemale!AM96+EmployedMale!AM96</f>
        <v>0</v>
      </c>
      <c r="AN96" s="25">
        <f>EmployedFemale!AN96+EmployedMale!AN96</f>
        <v>0</v>
      </c>
      <c r="AO96" s="25">
        <f>EmployedFemale!AO96+EmployedMale!AO96</f>
        <v>0</v>
      </c>
      <c r="AP96" s="25">
        <f>EmployedFemale!AP96+EmployedMale!AP96</f>
        <v>0</v>
      </c>
      <c r="AQ96" s="25">
        <f>EmployedFemale!AQ96+EmployedMale!AQ96</f>
        <v>0</v>
      </c>
      <c r="AR96" s="25">
        <f>EmployedFemale!AR96+EmployedMale!AR96</f>
        <v>0</v>
      </c>
      <c r="AS96" s="25">
        <f>EmployedFemale!AS96+EmployedMale!AS96</f>
        <v>0</v>
      </c>
      <c r="AT96" s="25">
        <f>EmployedFemale!AT96+EmployedMale!AT96</f>
        <v>0</v>
      </c>
      <c r="AU96" s="25">
        <f>EmployedFemale!AU96+EmployedMale!AU96</f>
        <v>0</v>
      </c>
      <c r="AV96" s="25">
        <f>EmployedFemale!AV96+EmployedMale!AV96</f>
        <v>0</v>
      </c>
      <c r="AW96" s="25">
        <f>EmployedFemale!AW96+EmployedMale!AW96</f>
        <v>0</v>
      </c>
      <c r="AX96" s="25">
        <f>EmployedFemale!AX96+EmployedMale!AX96</f>
        <v>0</v>
      </c>
      <c r="AY96" s="25">
        <f>EmployedFemale!AY96+EmployedMale!AY96</f>
        <v>0</v>
      </c>
      <c r="AZ96" s="25">
        <f>EmployedFemale!AZ96+EmployedMale!AZ96</f>
        <v>0</v>
      </c>
    </row>
    <row r="97" spans="1:52">
      <c r="A97" s="29">
        <v>94</v>
      </c>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f>EmployedFemale!AA97+EmployedMale!AA97</f>
        <v>0</v>
      </c>
      <c r="AB97" s="28">
        <f>EmployedFemale!AB97+EmployedMale!AB97</f>
        <v>0</v>
      </c>
      <c r="AC97" s="28">
        <f>EmployedFemale!AC97+EmployedMale!AC97</f>
        <v>0</v>
      </c>
      <c r="AD97" s="28">
        <f>EmployedFemale!AD97+EmployedMale!AD97</f>
        <v>0</v>
      </c>
      <c r="AE97" s="28">
        <f>EmployedFemale!AE97+EmployedMale!AE97</f>
        <v>0</v>
      </c>
      <c r="AF97" s="28">
        <f>EmployedFemale!AF97+EmployedMale!AF97</f>
        <v>0</v>
      </c>
      <c r="AG97" s="25">
        <f>EmployedFemale!AG97+EmployedMale!AG97</f>
        <v>0</v>
      </c>
      <c r="AH97" s="25">
        <f>EmployedFemale!AH97+EmployedMale!AH97</f>
        <v>0</v>
      </c>
      <c r="AI97" s="25">
        <f>EmployedFemale!AI97+EmployedMale!AI97</f>
        <v>0</v>
      </c>
      <c r="AJ97" s="25">
        <f>EmployedFemale!AJ97+EmployedMale!AJ97</f>
        <v>0</v>
      </c>
      <c r="AK97" s="25">
        <f>EmployedFemale!AK97+EmployedMale!AK97</f>
        <v>0</v>
      </c>
      <c r="AL97" s="25">
        <f>EmployedFemale!AL97+EmployedMale!AL97</f>
        <v>0</v>
      </c>
      <c r="AM97" s="25">
        <f>EmployedFemale!AM97+EmployedMale!AM97</f>
        <v>0</v>
      </c>
      <c r="AN97" s="25">
        <f>EmployedFemale!AN97+EmployedMale!AN97</f>
        <v>0</v>
      </c>
      <c r="AO97" s="25">
        <f>EmployedFemale!AO97+EmployedMale!AO97</f>
        <v>0</v>
      </c>
      <c r="AP97" s="25">
        <f>EmployedFemale!AP97+EmployedMale!AP97</f>
        <v>0</v>
      </c>
      <c r="AQ97" s="25">
        <f>EmployedFemale!AQ97+EmployedMale!AQ97</f>
        <v>0</v>
      </c>
      <c r="AR97" s="25">
        <f>EmployedFemale!AR97+EmployedMale!AR97</f>
        <v>0</v>
      </c>
      <c r="AS97" s="25">
        <f>EmployedFemale!AS97+EmployedMale!AS97</f>
        <v>0</v>
      </c>
      <c r="AT97" s="25">
        <f>EmployedFemale!AT97+EmployedMale!AT97</f>
        <v>0</v>
      </c>
      <c r="AU97" s="25">
        <f>EmployedFemale!AU97+EmployedMale!AU97</f>
        <v>0</v>
      </c>
      <c r="AV97" s="25">
        <f>EmployedFemale!AV97+EmployedMale!AV97</f>
        <v>0</v>
      </c>
      <c r="AW97" s="25">
        <f>EmployedFemale!AW97+EmployedMale!AW97</f>
        <v>0</v>
      </c>
      <c r="AX97" s="25">
        <f>EmployedFemale!AX97+EmployedMale!AX97</f>
        <v>0</v>
      </c>
      <c r="AY97" s="25">
        <f>EmployedFemale!AY97+EmployedMale!AY97</f>
        <v>0</v>
      </c>
      <c r="AZ97" s="25">
        <f>EmployedFemale!AZ97+EmployedMale!AZ97</f>
        <v>0</v>
      </c>
    </row>
    <row r="98" spans="1:52">
      <c r="A98" s="29">
        <v>95</v>
      </c>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f>EmployedFemale!AA98+EmployedMale!AA98</f>
        <v>0</v>
      </c>
      <c r="AB98" s="28">
        <f>EmployedFemale!AB98+EmployedMale!AB98</f>
        <v>0</v>
      </c>
      <c r="AC98" s="28">
        <f>EmployedFemale!AC98+EmployedMale!AC98</f>
        <v>0</v>
      </c>
      <c r="AD98" s="28">
        <f>EmployedFemale!AD98+EmployedMale!AD98</f>
        <v>0</v>
      </c>
      <c r="AE98" s="28">
        <f>EmployedFemale!AE98+EmployedMale!AE98</f>
        <v>0</v>
      </c>
      <c r="AF98" s="28">
        <f>EmployedFemale!AF98+EmployedMale!AF98</f>
        <v>0</v>
      </c>
      <c r="AG98" s="25">
        <f>EmployedFemale!AG98+EmployedMale!AG98</f>
        <v>0</v>
      </c>
      <c r="AH98" s="25">
        <f>EmployedFemale!AH98+EmployedMale!AH98</f>
        <v>0</v>
      </c>
      <c r="AI98" s="25">
        <f>EmployedFemale!AI98+EmployedMale!AI98</f>
        <v>0</v>
      </c>
      <c r="AJ98" s="25">
        <f>EmployedFemale!AJ98+EmployedMale!AJ98</f>
        <v>0</v>
      </c>
      <c r="AK98" s="25">
        <f>EmployedFemale!AK98+EmployedMale!AK98</f>
        <v>0</v>
      </c>
      <c r="AL98" s="25">
        <f>EmployedFemale!AL98+EmployedMale!AL98</f>
        <v>0</v>
      </c>
      <c r="AM98" s="25">
        <f>EmployedFemale!AM98+EmployedMale!AM98</f>
        <v>0</v>
      </c>
      <c r="AN98" s="25">
        <f>EmployedFemale!AN98+EmployedMale!AN98</f>
        <v>0</v>
      </c>
      <c r="AO98" s="25">
        <f>EmployedFemale!AO98+EmployedMale!AO98</f>
        <v>0</v>
      </c>
      <c r="AP98" s="25">
        <f>EmployedFemale!AP98+EmployedMale!AP98</f>
        <v>0</v>
      </c>
      <c r="AQ98" s="25">
        <f>EmployedFemale!AQ98+EmployedMale!AQ98</f>
        <v>0</v>
      </c>
      <c r="AR98" s="25">
        <f>EmployedFemale!AR98+EmployedMale!AR98</f>
        <v>0</v>
      </c>
      <c r="AS98" s="25">
        <f>EmployedFemale!AS98+EmployedMale!AS98</f>
        <v>0</v>
      </c>
      <c r="AT98" s="25">
        <f>EmployedFemale!AT98+EmployedMale!AT98</f>
        <v>0</v>
      </c>
      <c r="AU98" s="25">
        <f>EmployedFemale!AU98+EmployedMale!AU98</f>
        <v>0</v>
      </c>
      <c r="AV98" s="25">
        <f>EmployedFemale!AV98+EmployedMale!AV98</f>
        <v>0</v>
      </c>
      <c r="AW98" s="25">
        <f>EmployedFemale!AW98+EmployedMale!AW98</f>
        <v>0</v>
      </c>
      <c r="AX98" s="25">
        <f>EmployedFemale!AX98+EmployedMale!AX98</f>
        <v>0</v>
      </c>
      <c r="AY98" s="25">
        <f>EmployedFemale!AY98+EmployedMale!AY98</f>
        <v>0</v>
      </c>
      <c r="AZ98" s="25">
        <f>EmployedFemale!AZ98+EmployedMale!AZ98</f>
        <v>0</v>
      </c>
    </row>
    <row r="99" spans="1:52">
      <c r="A99" s="29">
        <v>96</v>
      </c>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f>EmployedFemale!AA99+EmployedMale!AA99</f>
        <v>0</v>
      </c>
      <c r="AB99" s="28">
        <f>EmployedFemale!AB99+EmployedMale!AB99</f>
        <v>0</v>
      </c>
      <c r="AC99" s="28">
        <f>EmployedFemale!AC99+EmployedMale!AC99</f>
        <v>0</v>
      </c>
      <c r="AD99" s="28">
        <f>EmployedFemale!AD99+EmployedMale!AD99</f>
        <v>0</v>
      </c>
      <c r="AE99" s="28">
        <f>EmployedFemale!AE99+EmployedMale!AE99</f>
        <v>0</v>
      </c>
      <c r="AF99" s="28">
        <f>EmployedFemale!AF99+EmployedMale!AF99</f>
        <v>0</v>
      </c>
      <c r="AG99" s="25">
        <f>EmployedFemale!AG99+EmployedMale!AG99</f>
        <v>0</v>
      </c>
      <c r="AH99" s="25">
        <f>EmployedFemale!AH99+EmployedMale!AH99</f>
        <v>0</v>
      </c>
      <c r="AI99" s="25">
        <f>EmployedFemale!AI99+EmployedMale!AI99</f>
        <v>0</v>
      </c>
      <c r="AJ99" s="25">
        <f>EmployedFemale!AJ99+EmployedMale!AJ99</f>
        <v>0</v>
      </c>
      <c r="AK99" s="25">
        <f>EmployedFemale!AK99+EmployedMale!AK99</f>
        <v>0</v>
      </c>
      <c r="AL99" s="25">
        <f>EmployedFemale!AL99+EmployedMale!AL99</f>
        <v>0</v>
      </c>
      <c r="AM99" s="25">
        <f>EmployedFemale!AM99+EmployedMale!AM99</f>
        <v>0</v>
      </c>
      <c r="AN99" s="25">
        <f>EmployedFemale!AN99+EmployedMale!AN99</f>
        <v>0</v>
      </c>
      <c r="AO99" s="25">
        <f>EmployedFemale!AO99+EmployedMale!AO99</f>
        <v>0</v>
      </c>
      <c r="AP99" s="25">
        <f>EmployedFemale!AP99+EmployedMale!AP99</f>
        <v>0</v>
      </c>
      <c r="AQ99" s="25">
        <f>EmployedFemale!AQ99+EmployedMale!AQ99</f>
        <v>0</v>
      </c>
      <c r="AR99" s="25">
        <f>EmployedFemale!AR99+EmployedMale!AR99</f>
        <v>0</v>
      </c>
      <c r="AS99" s="25">
        <f>EmployedFemale!AS99+EmployedMale!AS99</f>
        <v>0</v>
      </c>
      <c r="AT99" s="25">
        <f>EmployedFemale!AT99+EmployedMale!AT99</f>
        <v>0</v>
      </c>
      <c r="AU99" s="25">
        <f>EmployedFemale!AU99+EmployedMale!AU99</f>
        <v>0</v>
      </c>
      <c r="AV99" s="25">
        <f>EmployedFemale!AV99+EmployedMale!AV99</f>
        <v>0</v>
      </c>
      <c r="AW99" s="25">
        <f>EmployedFemale!AW99+EmployedMale!AW99</f>
        <v>0</v>
      </c>
      <c r="AX99" s="25">
        <f>EmployedFemale!AX99+EmployedMale!AX99</f>
        <v>0</v>
      </c>
      <c r="AY99" s="25">
        <f>EmployedFemale!AY99+EmployedMale!AY99</f>
        <v>0</v>
      </c>
      <c r="AZ99" s="25">
        <f>EmployedFemale!AZ99+EmployedMale!AZ99</f>
        <v>0</v>
      </c>
    </row>
    <row r="100" spans="1:52">
      <c r="A100" s="29">
        <v>97</v>
      </c>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f>EmployedFemale!AA100+EmployedMale!AA100</f>
        <v>0</v>
      </c>
      <c r="AB100" s="28">
        <f>EmployedFemale!AB100+EmployedMale!AB100</f>
        <v>0</v>
      </c>
      <c r="AC100" s="28">
        <f>EmployedFemale!AC100+EmployedMale!AC100</f>
        <v>0</v>
      </c>
      <c r="AD100" s="28">
        <f>EmployedFemale!AD100+EmployedMale!AD100</f>
        <v>0</v>
      </c>
      <c r="AE100" s="28">
        <f>EmployedFemale!AE100+EmployedMale!AE100</f>
        <v>0</v>
      </c>
      <c r="AF100" s="28">
        <f>EmployedFemale!AF100+EmployedMale!AF100</f>
        <v>0</v>
      </c>
      <c r="AG100" s="25">
        <f>EmployedFemale!AG100+EmployedMale!AG100</f>
        <v>0</v>
      </c>
      <c r="AH100" s="25">
        <f>EmployedFemale!AH100+EmployedMale!AH100</f>
        <v>0</v>
      </c>
      <c r="AI100" s="25">
        <f>EmployedFemale!AI100+EmployedMale!AI100</f>
        <v>0</v>
      </c>
      <c r="AJ100" s="25">
        <f>EmployedFemale!AJ100+EmployedMale!AJ100</f>
        <v>0</v>
      </c>
      <c r="AK100" s="25">
        <f>EmployedFemale!AK100+EmployedMale!AK100</f>
        <v>0</v>
      </c>
      <c r="AL100" s="25">
        <f>EmployedFemale!AL100+EmployedMale!AL100</f>
        <v>0</v>
      </c>
      <c r="AM100" s="25">
        <f>EmployedFemale!AM100+EmployedMale!AM100</f>
        <v>0</v>
      </c>
      <c r="AN100" s="25">
        <f>EmployedFemale!AN100+EmployedMale!AN100</f>
        <v>0</v>
      </c>
      <c r="AO100" s="25">
        <f>EmployedFemale!AO100+EmployedMale!AO100</f>
        <v>0</v>
      </c>
      <c r="AP100" s="25">
        <f>EmployedFemale!AP100+EmployedMale!AP100</f>
        <v>0</v>
      </c>
      <c r="AQ100" s="25">
        <f>EmployedFemale!AQ100+EmployedMale!AQ100</f>
        <v>0</v>
      </c>
      <c r="AR100" s="25">
        <f>EmployedFemale!AR100+EmployedMale!AR100</f>
        <v>0</v>
      </c>
      <c r="AS100" s="25">
        <f>EmployedFemale!AS100+EmployedMale!AS100</f>
        <v>0</v>
      </c>
      <c r="AT100" s="25">
        <f>EmployedFemale!AT100+EmployedMale!AT100</f>
        <v>0</v>
      </c>
      <c r="AU100" s="25">
        <f>EmployedFemale!AU100+EmployedMale!AU100</f>
        <v>0</v>
      </c>
      <c r="AV100" s="25">
        <f>EmployedFemale!AV100+EmployedMale!AV100</f>
        <v>0</v>
      </c>
      <c r="AW100" s="25">
        <f>EmployedFemale!AW100+EmployedMale!AW100</f>
        <v>0</v>
      </c>
      <c r="AX100" s="25">
        <f>EmployedFemale!AX100+EmployedMale!AX100</f>
        <v>0</v>
      </c>
      <c r="AY100" s="25">
        <f>EmployedFemale!AY100+EmployedMale!AY100</f>
        <v>0</v>
      </c>
      <c r="AZ100" s="25">
        <f>EmployedFemale!AZ100+EmployedMale!AZ100</f>
        <v>0</v>
      </c>
    </row>
    <row r="101" spans="1:52">
      <c r="A101" s="29">
        <v>98</v>
      </c>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f>EmployedFemale!AA101+EmployedMale!AA101</f>
        <v>0</v>
      </c>
      <c r="AB101" s="28">
        <f>EmployedFemale!AB101+EmployedMale!AB101</f>
        <v>0</v>
      </c>
      <c r="AC101" s="28">
        <f>EmployedFemale!AC101+EmployedMale!AC101</f>
        <v>0</v>
      </c>
      <c r="AD101" s="28">
        <f>EmployedFemale!AD101+EmployedMale!AD101</f>
        <v>0</v>
      </c>
      <c r="AE101" s="28">
        <f>EmployedFemale!AE101+EmployedMale!AE101</f>
        <v>0</v>
      </c>
      <c r="AF101" s="28">
        <f>EmployedFemale!AF101+EmployedMale!AF101</f>
        <v>0</v>
      </c>
      <c r="AG101" s="25">
        <f>EmployedFemale!AG101+EmployedMale!AG101</f>
        <v>0</v>
      </c>
      <c r="AH101" s="25">
        <f>EmployedFemale!AH101+EmployedMale!AH101</f>
        <v>0</v>
      </c>
      <c r="AI101" s="25">
        <f>EmployedFemale!AI101+EmployedMale!AI101</f>
        <v>0</v>
      </c>
      <c r="AJ101" s="25">
        <f>EmployedFemale!AJ101+EmployedMale!AJ101</f>
        <v>0</v>
      </c>
      <c r="AK101" s="25">
        <f>EmployedFemale!AK101+EmployedMale!AK101</f>
        <v>0</v>
      </c>
      <c r="AL101" s="25">
        <f>EmployedFemale!AL101+EmployedMale!AL101</f>
        <v>0</v>
      </c>
      <c r="AM101" s="25">
        <f>EmployedFemale!AM101+EmployedMale!AM101</f>
        <v>0</v>
      </c>
      <c r="AN101" s="25">
        <f>EmployedFemale!AN101+EmployedMale!AN101</f>
        <v>0</v>
      </c>
      <c r="AO101" s="25">
        <f>EmployedFemale!AO101+EmployedMale!AO101</f>
        <v>0</v>
      </c>
      <c r="AP101" s="25">
        <f>EmployedFemale!AP101+EmployedMale!AP101</f>
        <v>0</v>
      </c>
      <c r="AQ101" s="25">
        <f>EmployedFemale!AQ101+EmployedMale!AQ101</f>
        <v>0</v>
      </c>
      <c r="AR101" s="25">
        <f>EmployedFemale!AR101+EmployedMale!AR101</f>
        <v>0</v>
      </c>
      <c r="AS101" s="25">
        <f>EmployedFemale!AS101+EmployedMale!AS101</f>
        <v>0</v>
      </c>
      <c r="AT101" s="25">
        <f>EmployedFemale!AT101+EmployedMale!AT101</f>
        <v>0</v>
      </c>
      <c r="AU101" s="25">
        <f>EmployedFemale!AU101+EmployedMale!AU101</f>
        <v>0</v>
      </c>
      <c r="AV101" s="25">
        <f>EmployedFemale!AV101+EmployedMale!AV101</f>
        <v>0</v>
      </c>
      <c r="AW101" s="25">
        <f>EmployedFemale!AW101+EmployedMale!AW101</f>
        <v>0</v>
      </c>
      <c r="AX101" s="25">
        <f>EmployedFemale!AX101+EmployedMale!AX101</f>
        <v>0</v>
      </c>
      <c r="AY101" s="25">
        <f>EmployedFemale!AY101+EmployedMale!AY101</f>
        <v>0</v>
      </c>
      <c r="AZ101" s="25">
        <f>EmployedFemale!AZ101+EmployedMale!AZ101</f>
        <v>0</v>
      </c>
    </row>
    <row r="102" spans="1:52">
      <c r="A102" s="29">
        <v>99</v>
      </c>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f>EmployedFemale!AA102+EmployedMale!AA102</f>
        <v>0</v>
      </c>
      <c r="AB102" s="28">
        <f>EmployedFemale!AB102+EmployedMale!AB102</f>
        <v>0</v>
      </c>
      <c r="AC102" s="28">
        <f>EmployedFemale!AC102+EmployedMale!AC102</f>
        <v>0</v>
      </c>
      <c r="AD102" s="28">
        <f>EmployedFemale!AD102+EmployedMale!AD102</f>
        <v>0</v>
      </c>
      <c r="AE102" s="28">
        <f>EmployedFemale!AE102+EmployedMale!AE102</f>
        <v>0</v>
      </c>
      <c r="AF102" s="28">
        <f>EmployedFemale!AF102+EmployedMale!AF102</f>
        <v>0</v>
      </c>
      <c r="AG102" s="25">
        <f>EmployedFemale!AG102+EmployedMale!AG102</f>
        <v>0</v>
      </c>
      <c r="AH102" s="25">
        <f>EmployedFemale!AH102+EmployedMale!AH102</f>
        <v>0</v>
      </c>
      <c r="AI102" s="25">
        <f>EmployedFemale!AI102+EmployedMale!AI102</f>
        <v>0</v>
      </c>
      <c r="AJ102" s="25">
        <f>EmployedFemale!AJ102+EmployedMale!AJ102</f>
        <v>0</v>
      </c>
      <c r="AK102" s="25">
        <f>EmployedFemale!AK102+EmployedMale!AK102</f>
        <v>0</v>
      </c>
      <c r="AL102" s="25">
        <f>EmployedFemale!AL102+EmployedMale!AL102</f>
        <v>0</v>
      </c>
      <c r="AM102" s="25">
        <f>EmployedFemale!AM102+EmployedMale!AM102</f>
        <v>0</v>
      </c>
      <c r="AN102" s="25">
        <f>EmployedFemale!AN102+EmployedMale!AN102</f>
        <v>0</v>
      </c>
      <c r="AO102" s="25">
        <f>EmployedFemale!AO102+EmployedMale!AO102</f>
        <v>0</v>
      </c>
      <c r="AP102" s="25">
        <f>EmployedFemale!AP102+EmployedMale!AP102</f>
        <v>0</v>
      </c>
      <c r="AQ102" s="25">
        <f>EmployedFemale!AQ102+EmployedMale!AQ102</f>
        <v>0</v>
      </c>
      <c r="AR102" s="25">
        <f>EmployedFemale!AR102+EmployedMale!AR102</f>
        <v>0</v>
      </c>
      <c r="AS102" s="25">
        <f>EmployedFemale!AS102+EmployedMale!AS102</f>
        <v>0</v>
      </c>
      <c r="AT102" s="25">
        <f>EmployedFemale!AT102+EmployedMale!AT102</f>
        <v>0</v>
      </c>
      <c r="AU102" s="25">
        <f>EmployedFemale!AU102+EmployedMale!AU102</f>
        <v>0</v>
      </c>
      <c r="AV102" s="25">
        <f>EmployedFemale!AV102+EmployedMale!AV102</f>
        <v>0</v>
      </c>
      <c r="AW102" s="25">
        <f>EmployedFemale!AW102+EmployedMale!AW102</f>
        <v>0</v>
      </c>
      <c r="AX102" s="25">
        <f>EmployedFemale!AX102+EmployedMale!AX102</f>
        <v>0</v>
      </c>
      <c r="AY102" s="25">
        <f>EmployedFemale!AY102+EmployedMale!AY102</f>
        <v>0</v>
      </c>
      <c r="AZ102" s="25">
        <f>EmployedFemale!AZ102+EmployedMale!AZ102</f>
        <v>0</v>
      </c>
    </row>
    <row r="103" spans="1:52">
      <c r="A103" s="29">
        <v>100</v>
      </c>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f>EmployedFemale!AA103+EmployedMale!AA103</f>
        <v>0</v>
      </c>
      <c r="AB103" s="28">
        <f>EmployedFemale!AB103+EmployedMale!AB103</f>
        <v>0</v>
      </c>
      <c r="AC103" s="28">
        <f>EmployedFemale!AC103+EmployedMale!AC103</f>
        <v>0</v>
      </c>
      <c r="AD103" s="28">
        <f>EmployedFemale!AD103+EmployedMale!AD103</f>
        <v>0</v>
      </c>
      <c r="AE103" s="28">
        <f>EmployedFemale!AE103+EmployedMale!AE103</f>
        <v>0</v>
      </c>
      <c r="AF103" s="28">
        <f>EmployedFemale!AF103+EmployedMale!AF103</f>
        <v>0</v>
      </c>
      <c r="AG103" s="25">
        <f>EmployedFemale!AG103+EmployedMale!AG103</f>
        <v>0</v>
      </c>
      <c r="AH103" s="25">
        <f>EmployedFemale!AH103+EmployedMale!AH103</f>
        <v>0</v>
      </c>
      <c r="AI103" s="25">
        <f>EmployedFemale!AI103+EmployedMale!AI103</f>
        <v>0</v>
      </c>
      <c r="AJ103" s="25">
        <f>EmployedFemale!AJ103+EmployedMale!AJ103</f>
        <v>0</v>
      </c>
      <c r="AK103" s="25">
        <f>EmployedFemale!AK103+EmployedMale!AK103</f>
        <v>0</v>
      </c>
      <c r="AL103" s="25">
        <f>EmployedFemale!AL103+EmployedMale!AL103</f>
        <v>0</v>
      </c>
      <c r="AM103" s="25">
        <f>EmployedFemale!AM103+EmployedMale!AM103</f>
        <v>0</v>
      </c>
      <c r="AN103" s="25">
        <f>EmployedFemale!AN103+EmployedMale!AN103</f>
        <v>0</v>
      </c>
      <c r="AO103" s="25">
        <f>EmployedFemale!AO103+EmployedMale!AO103</f>
        <v>0</v>
      </c>
      <c r="AP103" s="25">
        <f>EmployedFemale!AP103+EmployedMale!AP103</f>
        <v>0</v>
      </c>
      <c r="AQ103" s="25">
        <f>EmployedFemale!AQ103+EmployedMale!AQ103</f>
        <v>0</v>
      </c>
      <c r="AR103" s="25">
        <f>EmployedFemale!AR103+EmployedMale!AR103</f>
        <v>0</v>
      </c>
      <c r="AS103" s="25">
        <f>EmployedFemale!AS103+EmployedMale!AS103</f>
        <v>0</v>
      </c>
      <c r="AT103" s="25">
        <f>EmployedFemale!AT103+EmployedMale!AT103</f>
        <v>0</v>
      </c>
      <c r="AU103" s="25">
        <f>EmployedFemale!AU103+EmployedMale!AU103</f>
        <v>0</v>
      </c>
      <c r="AV103" s="25">
        <f>EmployedFemale!AV103+EmployedMale!AV103</f>
        <v>0</v>
      </c>
      <c r="AW103" s="25">
        <f>EmployedFemale!AW103+EmployedMale!AW103</f>
        <v>0</v>
      </c>
      <c r="AX103" s="25">
        <f>EmployedFemale!AX103+EmployedMale!AX103</f>
        <v>0</v>
      </c>
      <c r="AY103" s="25">
        <f>EmployedFemale!AY103+EmployedMale!AY103</f>
        <v>0</v>
      </c>
      <c r="AZ103" s="25">
        <f>EmployedFemale!AZ103+EmployedMale!AZ103</f>
        <v>0</v>
      </c>
    </row>
    <row r="105" spans="1:52">
      <c r="A105" s="25" t="s">
        <v>24</v>
      </c>
      <c r="AA105" s="25">
        <f t="shared" ref="AA105:AC105" si="0">SUM(AA3:AA103)</f>
        <v>7381.8983207328756</v>
      </c>
      <c r="AB105" s="25">
        <f t="shared" si="0"/>
        <v>7627.4766608566269</v>
      </c>
      <c r="AC105" s="25">
        <f t="shared" si="0"/>
        <v>7883.3756084208826</v>
      </c>
      <c r="AD105" s="25">
        <f t="shared" ref="AD105:AZ105" si="1">SUM(AD3:AD103)</f>
        <v>8149.3322141174631</v>
      </c>
      <c r="AE105" s="25">
        <f t="shared" si="1"/>
        <v>8425.755058614488</v>
      </c>
      <c r="AF105" s="25">
        <f t="shared" si="1"/>
        <v>8709.7457066109437</v>
      </c>
      <c r="AG105" s="25">
        <f t="shared" si="1"/>
        <v>8968.1880029361619</v>
      </c>
      <c r="AH105" s="25">
        <f t="shared" si="1"/>
        <v>9234.749189555223</v>
      </c>
      <c r="AI105" s="25">
        <f t="shared" si="1"/>
        <v>9506.189630527193</v>
      </c>
      <c r="AJ105" s="25">
        <f t="shared" si="1"/>
        <v>9782.5711852512322</v>
      </c>
      <c r="AK105" s="25">
        <f t="shared" si="1"/>
        <v>10063.205636652865</v>
      </c>
      <c r="AL105" s="25">
        <f t="shared" si="1"/>
        <v>10370.182170567552</v>
      </c>
      <c r="AM105" s="25">
        <f t="shared" si="1"/>
        <v>10681.969813877889</v>
      </c>
      <c r="AN105" s="25">
        <f t="shared" si="1"/>
        <v>10997.858794446283</v>
      </c>
      <c r="AO105" s="25">
        <f t="shared" si="1"/>
        <v>11317.098461584204</v>
      </c>
      <c r="AP105" s="25">
        <f t="shared" si="1"/>
        <v>11639.083482421256</v>
      </c>
      <c r="AQ105" s="25">
        <f t="shared" si="1"/>
        <v>11963.257697852991</v>
      </c>
      <c r="AR105" s="25">
        <f t="shared" si="1"/>
        <v>12289.3820134416</v>
      </c>
      <c r="AS105" s="25">
        <f t="shared" si="1"/>
        <v>12617.547754787243</v>
      </c>
      <c r="AT105" s="25">
        <f t="shared" si="1"/>
        <v>12948.045886454451</v>
      </c>
      <c r="AU105" s="25">
        <f t="shared" si="1"/>
        <v>13280.957282332018</v>
      </c>
      <c r="AV105" s="25">
        <f t="shared" si="1"/>
        <v>13615.986953923968</v>
      </c>
      <c r="AW105" s="25">
        <f t="shared" si="1"/>
        <v>13952.586815000943</v>
      </c>
      <c r="AX105" s="25">
        <f t="shared" si="1"/>
        <v>14290.231887566719</v>
      </c>
      <c r="AY105" s="25">
        <f t="shared" si="1"/>
        <v>14628.298122303873</v>
      </c>
      <c r="AZ105" s="25">
        <f t="shared" si="1"/>
        <v>14966.170619194101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CoverPage</vt:lpstr>
      <vt:lpstr>PopulationData</vt:lpstr>
      <vt:lpstr>LabourForceAssumption</vt:lpstr>
      <vt:lpstr>EconomicAssumptions</vt:lpstr>
      <vt:lpstr>BenefitAssumptions</vt:lpstr>
      <vt:lpstr>Poverty</vt:lpstr>
      <vt:lpstr>ResultsTables</vt:lpstr>
      <vt:lpstr>GraphsInputs</vt:lpstr>
      <vt:lpstr>ResultsGraphs</vt:lpstr>
      <vt:lpstr>Poverty_calc</vt:lpstr>
      <vt:lpstr>BenefitCalculations</vt:lpstr>
      <vt:lpstr>BenefitCalculations2</vt:lpstr>
      <vt:lpstr>BenefitCalculations3</vt:lpstr>
      <vt:lpstr>LaborForceAggregates</vt:lpstr>
      <vt:lpstr>Macroeconomics</vt:lpstr>
      <vt:lpstr>NationalBudget</vt:lpstr>
      <vt:lpstr>NationalBudget2</vt:lpstr>
      <vt:lpstr>NationalBudget3</vt:lpstr>
      <vt:lpstr>MaleSingleAge</vt:lpstr>
      <vt:lpstr>FemaleSingleAge</vt:lpstr>
      <vt:lpstr>PopSingleAge</vt:lpstr>
      <vt:lpstr>ParticipationMaleRate</vt:lpstr>
      <vt:lpstr>ParticipationFemaleRate</vt:lpstr>
      <vt:lpstr>LaborForceMale</vt:lpstr>
      <vt:lpstr>LaborForceFemale</vt:lpstr>
      <vt:lpstr>LaborForceTotal</vt:lpstr>
      <vt:lpstr>UnemploymentMaleRate</vt:lpstr>
      <vt:lpstr>UnemploymentFemaleRate</vt:lpstr>
      <vt:lpstr>UnemployedMale</vt:lpstr>
      <vt:lpstr>UnemployedFemale</vt:lpstr>
      <vt:lpstr>UnemployedTotal</vt:lpstr>
      <vt:lpstr>EmployedMale</vt:lpstr>
      <vt:lpstr>EmployedFemale</vt:lpstr>
      <vt:lpstr>EmployedTotal</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CostingSP</dc:title>
  <dc:subject>Second version of Unicef SP costing tool</dc:subject>
  <dc:creator>Amjad Rabi- UNICEF</dc:creator>
  <cp:lastModifiedBy>arabi</cp:lastModifiedBy>
  <cp:lastPrinted>2010-07-15T19:52:46Z</cp:lastPrinted>
  <dcterms:created xsi:type="dcterms:W3CDTF">2007-02-26T15:11:21Z</dcterms:created>
  <dcterms:modified xsi:type="dcterms:W3CDTF">2010-09-24T19:05:52Z</dcterms:modified>
</cp:coreProperties>
</file>